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chi\Downloads\RK\VIS (2023-24)-PL254-213-316_Kohinoor Foods ltd\RK Working August '23\"/>
    </mc:Choice>
  </mc:AlternateContent>
  <xr:revisionPtr revIDLastSave="0" documentId="13_ncr:1_{053F7DC5-82AA-4B96-9517-9A6379AB4149}" xr6:coauthVersionLast="47" xr6:coauthVersionMax="47" xr10:uidLastSave="{00000000-0000-0000-0000-000000000000}"/>
  <bookViews>
    <workbookView xWindow="-108" yWindow="-108" windowWidth="23256" windowHeight="12576" tabRatio="809" firstSheet="2" activeTab="4" xr2:uid="{A82B538C-8A23-4B5D-9C7D-DD713FC894E0}"/>
  </bookViews>
  <sheets>
    <sheet name="Assumptions" sheetId="7" r:id="rId1"/>
    <sheet name="P &amp; L" sheetId="2" r:id="rId2"/>
    <sheet name="BS" sheetId="3" r:id="rId3"/>
    <sheet name="CFS" sheetId="6" r:id="rId4"/>
    <sheet name="WC Rice + Food" sheetId="19" r:id="rId5"/>
    <sheet name="Projected P&amp;L" sheetId="4" state="hidden" r:id="rId6"/>
    <sheet name="Projected BS" sheetId="5" state="hidden" r:id="rId7"/>
    <sheet name="Debt Schedule" sheetId="10" r:id="rId8"/>
    <sheet name="Dep-WDV" sheetId="8" r:id="rId9"/>
    <sheet name="Working Capital" sheetId="9" state="hidden" r:id="rId10"/>
    <sheet name="EV" sheetId="16" state="hidden" r:id="rId11"/>
    <sheet name="EV-Split" sheetId="24" r:id="rId12"/>
    <sheet name="FV FA @ 2035" sheetId="18" r:id="rId13"/>
    <sheet name="EV (2)" sheetId="17" state="hidden" r:id="rId14"/>
    <sheet name="Enterprise Valuation rk" sheetId="12" state="hidden" r:id="rId15"/>
    <sheet name="CCA RK" sheetId="13" state="hidden" r:id="rId16"/>
    <sheet name="EV-RK" sheetId="23" r:id="rId17"/>
    <sheet name="Revenue Quantitative details" sheetId="21" r:id="rId18"/>
    <sheet name="Peer Comparison" sheetId="20" state="hidden" r:id="rId19"/>
    <sheet name="WACC" sheetId="14" r:id="rId20"/>
    <sheet name="DSCR" sheetId="11" r:id="rId21"/>
    <sheet name="Ratio Analysis" sheetId="15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</externalReferences>
  <definedNames>
    <definedName name="\0">#REF!</definedName>
    <definedName name="\1">#N/A</definedName>
    <definedName name="\11">#REF!</definedName>
    <definedName name="\2">#REF!</definedName>
    <definedName name="\a">'[1]STOCK SACK-MAR''05'!#REF!</definedName>
    <definedName name="\AA">#REF!</definedName>
    <definedName name="\AL">#REF!</definedName>
    <definedName name="\AM">#REF!</definedName>
    <definedName name="\AP">#REF!</definedName>
    <definedName name="\b">'[2]Stock Jun''05'!#REF!</definedName>
    <definedName name="\c">[3]BS!$A$1027:$A$1029</definedName>
    <definedName name="\d">#REF!</definedName>
    <definedName name="\E">#REF!</definedName>
    <definedName name="\f">#REF!</definedName>
    <definedName name="\fg">#REF!</definedName>
    <definedName name="\G">#REF!</definedName>
    <definedName name="\h">#N/A</definedName>
    <definedName name="\i">#REF!</definedName>
    <definedName name="\j">#REF!</definedName>
    <definedName name="\k">#REF!</definedName>
    <definedName name="\l">#N/A</definedName>
    <definedName name="\m">'[4]STOCK SACK-MAR''05'!#REF!</definedName>
    <definedName name="\n">'[4]STOCK SACK-MAR''05'!#REF!</definedName>
    <definedName name="\o">#N/A</definedName>
    <definedName name="\p">[3]BS!$A$1018:$A$1021</definedName>
    <definedName name="\q">'[4]STOCK SACK-MAR''05'!#REF!</definedName>
    <definedName name="\r">#REF!</definedName>
    <definedName name="\rf">#REF!</definedName>
    <definedName name="\s">[3]BS!$AC$553</definedName>
    <definedName name="\t">[3]BS!$AC$554</definedName>
    <definedName name="\u">[3]BS!$AC$556</definedName>
    <definedName name="\v">[3]BS!$AC$558</definedName>
    <definedName name="\w">#REF!</definedName>
    <definedName name="\x">'[5]Stock Jun''05'!#REF!</definedName>
    <definedName name="\y">#REF!</definedName>
    <definedName name="\z">#N/A</definedName>
    <definedName name="_______TT1">#REF!</definedName>
    <definedName name="_______TT4">#REF!</definedName>
    <definedName name="______Nov09" hidden="1">{"'August 2000'!$A$1:$J$101"}</definedName>
    <definedName name="______TT1">#REF!</definedName>
    <definedName name="______TT2">#REF!</definedName>
    <definedName name="______TT3">#REF!</definedName>
    <definedName name="______TT4">#REF!</definedName>
    <definedName name="_____as10" hidden="1">{"'August 2000'!$A$1:$J$101"}</definedName>
    <definedName name="_____DAT10">#REF!</definedName>
    <definedName name="_____DAT11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Nov09" hidden="1">{"'August 2000'!$A$1:$J$101"}</definedName>
    <definedName name="_____TT0">#REF!</definedName>
    <definedName name="_____TT1">#REF!</definedName>
    <definedName name="_____TT2">#REF!</definedName>
    <definedName name="_____TT3">#REF!</definedName>
    <definedName name="_____TT4">#REF!</definedName>
    <definedName name="____as10" hidden="1">{"'August 2000'!$A$1:$J$101"}</definedName>
    <definedName name="____DAT1">#REF!</definedName>
    <definedName name="____DAT10">#REF!</definedName>
    <definedName name="____DAT11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TT1">#REF!</definedName>
    <definedName name="____TT2">#REF!</definedName>
    <definedName name="____TT3">#REF!</definedName>
    <definedName name="____TT4">#REF!</definedName>
    <definedName name="___1">#REF!</definedName>
    <definedName name="___2">#REF!</definedName>
    <definedName name="___3">#REF!</definedName>
    <definedName name="___4">#REF!</definedName>
    <definedName name="___6">#REF!</definedName>
    <definedName name="___8">#REF!</definedName>
    <definedName name="___as10" hidden="1">{"'August 2000'!$A$1:$J$101"}</definedName>
    <definedName name="___DAT1">#REF!</definedName>
    <definedName name="___DAT10">#REF!</definedName>
    <definedName name="___DAT11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INDEX_SHEET___ASAP_Utilities">#REF!</definedName>
    <definedName name="___Nov09" hidden="1">{"'August 2000'!$A$1:$J$101"}</definedName>
    <definedName name="___PYA2">'[6]Prior Yr'!$B$171:$AI$193</definedName>
    <definedName name="___PYA3">'[6]Prior Yr'!$C$197:$AI$284</definedName>
    <definedName name="___TT1">#REF!</definedName>
    <definedName name="___TT2">#REF!</definedName>
    <definedName name="___TT3">#REF!</definedName>
    <definedName name="___TT4">#REF!</definedName>
    <definedName name="__1" hidden="1">'[7]APR''04'!#REF!</definedName>
    <definedName name="__10">#REF!</definedName>
    <definedName name="__11">#REF!</definedName>
    <definedName name="__12">#REF!</definedName>
    <definedName name="__123Graph_A" hidden="1">'[8]TRIAL BALANCE'!#REF!</definedName>
    <definedName name="__123Graph_AChart1" hidden="1">'[7]APR''04'!#REF!</definedName>
    <definedName name="__123Graph_AChart10" hidden="1">'[7]APR''04'!#REF!</definedName>
    <definedName name="__123Graph_AChart11" hidden="1">'[7]APR''04'!#REF!</definedName>
    <definedName name="__123Graph_AChart12" hidden="1">'[7]APR''04'!#REF!</definedName>
    <definedName name="__123Graph_AChart2" hidden="1">'[7]APR''04'!#REF!</definedName>
    <definedName name="__123Graph_AChart3" hidden="1">'[7]APR''04'!#REF!</definedName>
    <definedName name="__123Graph_AChart4" hidden="1">'[7]APR''04'!#REF!</definedName>
    <definedName name="__123Graph_AChart5" hidden="1">'[7]APR''04'!#REF!</definedName>
    <definedName name="__123Graph_AChart6" hidden="1">'[7]APR''04'!#REF!</definedName>
    <definedName name="__123Graph_AChart7" hidden="1">'[7]APR''04'!#REF!</definedName>
    <definedName name="__123Graph_AChart8" hidden="1">'[7]APR''04'!#REF!</definedName>
    <definedName name="__123Graph_AChart9" hidden="1">'[7]APR''04'!#REF!</definedName>
    <definedName name="__123Graph_ACurrent" hidden="1">'[7]APR''04'!#REF!</definedName>
    <definedName name="__123Graph_B" hidden="1">'[8]TRIAL BALANCE'!#REF!</definedName>
    <definedName name="__123Graph_C" hidden="1">[9]concil!#REF!</definedName>
    <definedName name="__123Graph_D" hidden="1">'[7]APR''04'!#REF!</definedName>
    <definedName name="__123Graph_E" hidden="1">[10]Folder!#REF!</definedName>
    <definedName name="__123Graph_F" hidden="1">[9]concil!#REF!</definedName>
    <definedName name="__123Graph_X" hidden="1">'[8]TRIAL BALANCE'!#REF!</definedName>
    <definedName name="__13">#REF!</definedName>
    <definedName name="__14">#REF!</definedName>
    <definedName name="__15">#REF!</definedName>
    <definedName name="__16">#REF!</definedName>
    <definedName name="__17">#REF!</definedName>
    <definedName name="__18">#REF!</definedName>
    <definedName name="__2">#REF!</definedName>
    <definedName name="__3">#REF!</definedName>
    <definedName name="__4">#REF!</definedName>
    <definedName name="__6">#REF!</definedName>
    <definedName name="__7">#REF!</definedName>
    <definedName name="__8">#REF!</definedName>
    <definedName name="__9">#REF!</definedName>
    <definedName name="__a66000">#REF!</definedName>
    <definedName name="__a66636">#REF!</definedName>
    <definedName name="__AAA1">[11]POLY!$E$9:$E$214</definedName>
    <definedName name="__ACK1">#REF!</definedName>
    <definedName name="__ack2">#REF!</definedName>
    <definedName name="__ake1">#REF!</definedName>
    <definedName name="__ake2">#REF!</definedName>
    <definedName name="__ake3">#REF!</definedName>
    <definedName name="__ann2">#REF!</definedName>
    <definedName name="__ann3">#REF!</definedName>
    <definedName name="__ASS1">#REF!</definedName>
    <definedName name="__ASS2">#REF!</definedName>
    <definedName name="__ASS3">#REF!</definedName>
    <definedName name="__ASS4">#REF!</definedName>
    <definedName name="__ASS5">#REF!</definedName>
    <definedName name="__ASS6">#REF!</definedName>
    <definedName name="__ASS7">#REF!</definedName>
    <definedName name="__ASS8">#REF!</definedName>
    <definedName name="__ASS9">#REF!</definedName>
    <definedName name="__bb1">#REF!</definedName>
    <definedName name="__cap1">NA()</definedName>
    <definedName name="__ccu1">NA()</definedName>
    <definedName name="__coc1">NA()</definedName>
    <definedName name="__col1">#REF!</definedName>
    <definedName name="__col10">#REF!</definedName>
    <definedName name="__col11">#REF!</definedName>
    <definedName name="__col12">#REF!</definedName>
    <definedName name="__col13">#REF!</definedName>
    <definedName name="__col2">#REF!</definedName>
    <definedName name="__col3">#REF!</definedName>
    <definedName name="__col4">#REF!</definedName>
    <definedName name="__col5">#REF!</definedName>
    <definedName name="__col6">#REF!</definedName>
    <definedName name="__col7">#REF!</definedName>
    <definedName name="__col8">#REF!</definedName>
    <definedName name="__col9">#REF!</definedName>
    <definedName name="__csp1">NA()</definedName>
    <definedName name="__cur59">'[12]Co 59'!$B$5</definedName>
    <definedName name="__cur60">'[13]Co 59'!$B$5</definedName>
    <definedName name="__DAT1">#REF!</definedName>
    <definedName name="__DAT10">#REF!</definedName>
    <definedName name="__dat104">#REF!</definedName>
    <definedName name="__DAT11">#REF!</definedName>
    <definedName name="__DAT12">#REF!</definedName>
    <definedName name="__DAT13">#REF!</definedName>
    <definedName name="__DAT14">'[14]To be Discuss'!#REF!</definedName>
    <definedName name="__DAT15">'[14]To be Discuss'!#REF!</definedName>
    <definedName name="__DAT16">'[14]To be Discuss'!#REF!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#REF!</definedName>
    <definedName name="__DAT88">#REF!</definedName>
    <definedName name="__DAT89">#REF!</definedName>
    <definedName name="__DAT9">#REF!</definedName>
    <definedName name="__DAT90">#REF!</definedName>
    <definedName name="__DET1">'[15]Advt-99'!#REF!</definedName>
    <definedName name="__DET10">'[15]Medical-99'!#REF!</definedName>
    <definedName name="__DET11">'[15]Medical-99'!#REF!</definedName>
    <definedName name="__DET12">'[15]Rent -99'!#REF!</definedName>
    <definedName name="__DET14">'[15]Recruitment (ksd)'!#REF!</definedName>
    <definedName name="__DET15">'[15]Phone-99'!#REF!</definedName>
    <definedName name="__DET16">'[15]Typewriter-99'!#REF!</definedName>
    <definedName name="__DET17">#REF!</definedName>
    <definedName name="__DET18">'[15]Water &amp; Elec-99'!#REF!</definedName>
    <definedName name="__DET19">'[15]Insurance -99'!#REF!</definedName>
    <definedName name="__DET2">'[15]Comm_paid-99'!#REF!</definedName>
    <definedName name="__DET20">#REF!</definedName>
    <definedName name="__DET3">#REF!</definedName>
    <definedName name="__DET4">#REF!</definedName>
    <definedName name="__DET49">#REF!</definedName>
    <definedName name="__DET5">#REF!</definedName>
    <definedName name="__DET50">#REF!</definedName>
    <definedName name="__DET6">'[15]FAX &amp; E-Mail -99'!#REF!</definedName>
    <definedName name="__DET7">'[16]For_Trav-01'!#REF!</definedName>
    <definedName name="__DET8">#REF!</definedName>
    <definedName name="__DET9">#REF!</definedName>
    <definedName name="__drs8" hidden="1">{"'August 2000'!$A$1:$J$101"}</definedName>
    <definedName name="__Est21">#REF!</definedName>
    <definedName name="__et3">'[17]FORM-16'!#REF!</definedName>
    <definedName name="__Exp1">[18]Exp!#REF!</definedName>
    <definedName name="__fa1" hidden="1">{"plansummary",#N/A,FALSE,"PlanSummary";"sales",#N/A,FALSE,"Sales Rec";"productivity",#N/A,FALSE,"Productivity Rec";"capitalspending",#N/A,FALSE,"Capital Spending"}</definedName>
    <definedName name="__fa2" hidden="1">{"plansummary",#N/A,FALSE,"PlanSummary";"sales",#N/A,FALSE,"Sales Rec";"productivity",#N/A,FALSE,"Productivity Rec";"capitalspending",#N/A,FALSE,"Capital Spending"}</definedName>
    <definedName name="__fa3" hidden="1">{"plansummary",#N/A,FALSE,"PlanSummary";"sales",#N/A,FALSE,"Sales Rec";"productivity",#N/A,FALSE,"Productivity Rec";"capitalspending",#N/A,FALSE,"Capital Spending"}</definedName>
    <definedName name="__far1">#REF!</definedName>
    <definedName name="__FDS_HYPERLINK_TOGGLE_STATE__" hidden="1">"ON"</definedName>
    <definedName name="__FE99999">#REF!</definedName>
    <definedName name="__fo2">#REF!</definedName>
    <definedName name="__gl1">'[19]Vat Return'!$A$2:$A$454</definedName>
    <definedName name="__grp1">#REF!</definedName>
    <definedName name="__grp2">#REF!</definedName>
    <definedName name="__inf01">NA()</definedName>
    <definedName name="__inf02">NA()</definedName>
    <definedName name="__inf03">NA()</definedName>
    <definedName name="__inf04">NA()</definedName>
    <definedName name="__inf05">NA()</definedName>
    <definedName name="__inf06">NA()</definedName>
    <definedName name="__inf07">NA()</definedName>
    <definedName name="__inf08">NA()</definedName>
    <definedName name="__inf98">NA()</definedName>
    <definedName name="__inf99">NA()</definedName>
    <definedName name="__JE103103">[20]JE10310X!$A$1:$B$161</definedName>
    <definedName name="__LAE1999">#REF!</definedName>
    <definedName name="__LAE2000">#REF!</definedName>
    <definedName name="__LAE2001">#REF!</definedName>
    <definedName name="__LAE2002">#REF!</definedName>
    <definedName name="__ll356">#REF!</definedName>
    <definedName name="__MAR9091">'[21]TRIAL BALANCE'!#REF!</definedName>
    <definedName name="__MP1">[22]entitlements!#REF!</definedName>
    <definedName name="__NO3">#REF!</definedName>
    <definedName name="__NO5">#REF!</definedName>
    <definedName name="__NO7">#REF!</definedName>
    <definedName name="__Nov09" hidden="1">{"'August 2000'!$A$1:$J$101"}</definedName>
    <definedName name="__oc1">NA()</definedName>
    <definedName name="__P1">#REF!</definedName>
    <definedName name="__PEX1">#REF!</definedName>
    <definedName name="__PG1">#REF!</definedName>
    <definedName name="__pg10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g8">#REF!</definedName>
    <definedName name="__pg9">#REF!</definedName>
    <definedName name="__PGE1">#REF!</definedName>
    <definedName name="__PGE10">#REF!</definedName>
    <definedName name="__PGE2">#REF!</definedName>
    <definedName name="__PGE3">#REF!</definedName>
    <definedName name="__PGE4">#REF!</definedName>
    <definedName name="__PGE5">#REF!</definedName>
    <definedName name="__PGE6">#REF!</definedName>
    <definedName name="__PGE7">#REF!</definedName>
    <definedName name="__PGE8">#REF!</definedName>
    <definedName name="__PGE9">#REF!</definedName>
    <definedName name="__PLO1">#REF!</definedName>
    <definedName name="__PM1">[23]BUDGET!$CT$1:$DL$77</definedName>
    <definedName name="__pm2">#REF!</definedName>
    <definedName name="__PRN1">#REF!</definedName>
    <definedName name="__PV1">[24]MISC!#REF!</definedName>
    <definedName name="__PV2">#REF!</definedName>
    <definedName name="__PYA2">'[25]Prior Yr'!$B$415:$AI$437</definedName>
    <definedName name="__PYA3">'[25]Prior Yr'!$C$441:$AI$590</definedName>
    <definedName name="__qya3">#REF!</definedName>
    <definedName name="__RUP1">[26]OVERV!#REF!</definedName>
    <definedName name="__RUP10">[26]OVERV!#REF!</definedName>
    <definedName name="__RUP11">[26]OVERV!#REF!</definedName>
    <definedName name="__RUP12">[26]OVERV!#REF!</definedName>
    <definedName name="__RUP2">[26]OVERV!#REF!</definedName>
    <definedName name="__RUP3">[26]OVERV!#REF!</definedName>
    <definedName name="__RUP4">[26]OVERV!#REF!</definedName>
    <definedName name="__RUP5">[26]OVERV!#REF!</definedName>
    <definedName name="__RUP6">[26]OVERV!#REF!</definedName>
    <definedName name="__RUP7">[26]OVERV!#REF!</definedName>
    <definedName name="__RUP8">[26]OVERV!#REF!</definedName>
    <definedName name="__RUP9">[26]OVERV!#REF!</definedName>
    <definedName name="__rya4">#REF!</definedName>
    <definedName name="__Sch1">[27]PointNo.5!#REF!</definedName>
    <definedName name="__sch1112">#REF!</definedName>
    <definedName name="__Sch12">[27]PointNo.5!#REF!</definedName>
    <definedName name="__sch123">#REF!</definedName>
    <definedName name="__Sch13">[27]PointNo.5!#REF!</definedName>
    <definedName name="__Sch3">[27]PointNo.5!#REF!</definedName>
    <definedName name="__sch4">#REF!</definedName>
    <definedName name="__sch5">#REF!</definedName>
    <definedName name="__sch6">#REF!</definedName>
    <definedName name="__Sch7">[27]PointNo.5!#REF!</definedName>
    <definedName name="__sch78">#REF!</definedName>
    <definedName name="__Sch8">[27]PointNo.5!#REF!</definedName>
    <definedName name="__sch910">#REF!</definedName>
    <definedName name="__Sch91011">[27]PointNo.5!#REF!</definedName>
    <definedName name="__Sec234">#REF!</definedName>
    <definedName name="__sp1">NA()</definedName>
    <definedName name="__TN1">#REF!</definedName>
    <definedName name="__TN10">#REF!</definedName>
    <definedName name="__TN11">#REF!</definedName>
    <definedName name="__TN12">#REF!</definedName>
    <definedName name="__TN13">#REF!</definedName>
    <definedName name="__TN14">#REF!</definedName>
    <definedName name="__TN15">#REF!</definedName>
    <definedName name="__TN16">#REF!</definedName>
    <definedName name="__TN17">#REF!</definedName>
    <definedName name="__TN18">#REF!</definedName>
    <definedName name="__TN19">#REF!</definedName>
    <definedName name="__TN2">#REF!</definedName>
    <definedName name="__TN20">#REF!</definedName>
    <definedName name="__TN3">#REF!</definedName>
    <definedName name="__TN4">#REF!</definedName>
    <definedName name="__TN5">#REF!</definedName>
    <definedName name="__TN6">#REF!</definedName>
    <definedName name="__TN7">#REF!</definedName>
    <definedName name="__TN8">#REF!</definedName>
    <definedName name="__TN9">#REF!</definedName>
    <definedName name="__ts1">#REF!</definedName>
    <definedName name="__ts2">#REF!</definedName>
    <definedName name="__TT1">#REF!</definedName>
    <definedName name="__TT2">#REF!</definedName>
    <definedName name="__TT3">#REF!</definedName>
    <definedName name="__TT4">#REF!</definedName>
    <definedName name="__way4" localSheetId="10">[28]!words</definedName>
    <definedName name="__way4" localSheetId="13">[28]!words</definedName>
    <definedName name="__way4" localSheetId="16">[28]!words</definedName>
    <definedName name="__way4" localSheetId="11">[28]!words</definedName>
    <definedName name="__way4" localSheetId="4">[28]!words</definedName>
    <definedName name="__way4">[28]!words</definedName>
    <definedName name="__way4new">[28]!words</definedName>
    <definedName name="__xa1">'[29]BHA dep'!#REF!</definedName>
    <definedName name="__xlnm._FilterDatabase">"$#REF!.$B$1:$I$29"</definedName>
    <definedName name="_0040660">[30]Demand!#REF!</definedName>
    <definedName name="_0561A">#REF!</definedName>
    <definedName name="_1">#REF!</definedName>
    <definedName name="_1__123Graph_ACHART_1" hidden="1">[31]Accidents!$C$4:$C$16</definedName>
    <definedName name="_1_115JAA">#REF!</definedName>
    <definedName name="_1_2BFUS">#REF!</definedName>
    <definedName name="_1_C_1">NA()</definedName>
    <definedName name="_1_COST">#REF!</definedName>
    <definedName name="_1_FULL">#REF!</definedName>
    <definedName name="_1_FY00CURRENT">#REF!</definedName>
    <definedName name="_10">#REF!</definedName>
    <definedName name="_10__123Graph_FCHART_1" hidden="1">[31]Accidents!$H$4:$H$16</definedName>
    <definedName name="_10_Z_7_1">#REF!</definedName>
    <definedName name="_11">#REF!</definedName>
    <definedName name="_11__123Graph_LBL_ACHART_1" hidden="1">[31]Accidents!$H$15:$H$15</definedName>
    <definedName name="_12">#REF!</definedName>
    <definedName name="_12__123Graph_LBL_CCHART_1" hidden="1">[31]Accidents!$H$16:$H$16</definedName>
    <definedName name="_12_Z_8_1">#REF!</definedName>
    <definedName name="_123" hidden="1">[32]Folder!#REF!</definedName>
    <definedName name="_13">#REF!</definedName>
    <definedName name="_13__123Graph_LBL_DCHART_1" hidden="1">[31]Accidents!$H$18:$H$18</definedName>
    <definedName name="_13Excel_BuiltIn_Print_Area_2_1">#REF!</definedName>
    <definedName name="_14">#REF!</definedName>
    <definedName name="_14__123Graph_LBL_ECHART_1" hidden="1">[31]Accidents!$H$19:$H$19</definedName>
    <definedName name="_15">#REF!</definedName>
    <definedName name="_15__123Graph_XCHART_1" hidden="1">[31]Accidents!$A$4:$A$16</definedName>
    <definedName name="_16">#REF!</definedName>
    <definedName name="_16_2BFUS">#REF!</definedName>
    <definedName name="_17">#REF!</definedName>
    <definedName name="_18">#REF!</definedName>
    <definedName name="_18_2BFUS">#REF!</definedName>
    <definedName name="_1A">#REF!</definedName>
    <definedName name="_1Excel_BuiltIn_Print_Area_1_1_1">#REF!</definedName>
    <definedName name="_2">#REF!</definedName>
    <definedName name="_2__123Graph_ACHART_2" hidden="1">'[31]ACC costs'!$B$2:$B$8</definedName>
    <definedName name="_2_29B_STT2">#REF!</definedName>
    <definedName name="_2_BB">[33]Ketaki!#REF!</definedName>
    <definedName name="_2_C_1">NA()</definedName>
    <definedName name="_2_EV">[33]Ketaki!#REF!</definedName>
    <definedName name="_2_GD">[33]Ketaki!#REF!</definedName>
    <definedName name="_2_JOYLYN">[33]Ketaki!#REF!</definedName>
    <definedName name="_2_KJANE">[33]Ketaki!#REF!</definedName>
    <definedName name="_2_MUN">[33]Ketaki!#REF!</definedName>
    <definedName name="_2_RP">[33]Ketaki!#REF!</definedName>
    <definedName name="_2_RUMA">[33]Ketaki!#REF!</definedName>
    <definedName name="_2_SP">[33]Ketaki!#REF!</definedName>
    <definedName name="_2_SUD">[33]Ketaki!#REF!</definedName>
    <definedName name="_2_VIN">[33]Ketaki!#REF!</definedName>
    <definedName name="_2_Z_1">#REF!</definedName>
    <definedName name="_203">#N/A</definedName>
    <definedName name="_265DATA">#REF!</definedName>
    <definedName name="_2A">#REF!</definedName>
    <definedName name="_3">#REF!</definedName>
    <definedName name="_3__123Graph_ACHART_3" hidden="1">[31]Accidents!$C$20:$K$20</definedName>
    <definedName name="_3_35_2AA">#REF!</definedName>
    <definedName name="_3_Z_1_1">#REF!</definedName>
    <definedName name="_31066">+'[34]P&amp;L Inter Company'!A1048542+'[34]P&amp;L Inter Company'!A1048543+'[34]P&amp;L Inter Company'!A1048544+'[34]P&amp;L Inter Company'!A1048545+'[34]P&amp;L Inter Company'!A1048546+'[34]P&amp;L Inter Company'!A1048547+'[34]P&amp;L Inter Company'!A1048548+'[34]P&amp;L Inter Company'!A1048549+'[34]P&amp;L Inter Company'!A1048550+'[34]P&amp;L Inter Company'!A1048551+'[34]P&amp;L Inter Company'!A1048552+'[34]P&amp;L Inter Company'!A1048553+'[34]P&amp;L Inter Company'!A1048554+'[34]P&amp;L Inter Company'!A1048555+'[34]P&amp;L Inter Company'!A1048556+'[34]P&amp;L Inter Company'!A1048557+'[34]P&amp;L Inter Company'!A1048558+'[34]P&amp;L Inter Company'!A1048559+'[34]P&amp;L Inter Company'!A1048560+'[34]P&amp;L Inter Company'!A1048561+'[34]P&amp;L Inter Company'!A1048562+'[34]P&amp;L Inter Company'!A1048563+'[34]P&amp;L Inter Company'!A1048564+'[34]P&amp;L Inter Company'!A1048565+'[34]P&amp;L Inter Company'!A1048566+'[34]P&amp;L Inter Company'!A1048567+'[34]P&amp;L Inter Company'!A1048568+'[34]P&amp;L Inter Company'!A1048569</definedName>
    <definedName name="_310A5">+'[34]Balance Sheet Inter Company'!A1048543+'[34]Balance Sheet Inter Company'!A1048544+'[34]Balance Sheet Inter Company'!A1048545+'[34]Balance Sheet Inter Company'!A1048546+'[34]Balance Sheet Inter Company'!A1048547+'[34]Balance Sheet Inter Company'!A1048548+'[34]Balance Sheet Inter Company'!A1048549+'[34]Balance Sheet Inter Company'!A1048550+'[34]Balance Sheet Inter Company'!A1048551+'[34]Balance Sheet Inter Company'!A1048552+'[34]Balance Sheet Inter Company'!A1048553+'[34]Balance Sheet Inter Company'!A1048554+'[34]Balance Sheet Inter Company'!A1048555+'[34]Balance Sheet Inter Company'!A1048556+'[34]Balance Sheet Inter Company'!A1048557+'[34]Balance Sheet Inter Company'!A1048558+'[34]Balance Sheet Inter Company'!A1048559+'[34]Balance Sheet Inter Company'!A1048560+'[34]Balance Sheet Inter Company'!A1048561+'[34]Balance Sheet Inter Company'!A1048562+'[34]Balance Sheet Inter Company'!A1048563+'[34]Balance Sheet Inter Company'!A1048564+'[34]Balance Sheet Inter Company'!A1048565+'[34]Balance Sheet Inter Company'!A1048566+'[34]Balance Sheet Inter Company'!A1048567+'[34]Balance Sheet Inter Company'!A1048568+'[34]Balance Sheet Inter Company'!A1048569+'[34]Balance Sheet Inter Company'!A1048570</definedName>
    <definedName name="_312A7">+'[34]P&amp;L Inter Company'!A1048543+'[34]P&amp;L Inter Company'!A1048544+'[34]P&amp;L Inter Company'!A1048545+'[34]P&amp;L Inter Company'!A1048546+'[34]P&amp;L Inter Company'!A1048547+'[34]P&amp;L Inter Company'!A1048548+'[34]P&amp;L Inter Company'!A1048549+'[34]P&amp;L Inter Company'!A1048550+'[34]P&amp;L Inter Company'!A1048551+'[34]P&amp;L Inter Company'!A1048552+'[34]P&amp;L Inter Company'!A1048553+'[34]P&amp;L Inter Company'!A1048554+'[34]P&amp;L Inter Company'!A1048555+'[34]P&amp;L Inter Company'!A1048556+'[34]P&amp;L Inter Company'!A1048557+'[34]P&amp;L Inter Company'!A1048558+'[34]P&amp;L Inter Company'!A1048559+'[34]P&amp;L Inter Company'!A1048560+'[34]P&amp;L Inter Company'!A1048561+'[34]P&amp;L Inter Company'!A1048562+'[34]P&amp;L Inter Company'!A1048563+'[34]P&amp;L Inter Company'!A1048564+'[34]P&amp;L Inter Company'!A1048565+'[34]P&amp;L Inter Company'!A1048566+'[34]P&amp;L Inter Company'!A1048567+'[34]P&amp;L Inter Company'!A1048568+'[34]P&amp;L Inter Company'!A1048569+'[34]P&amp;L Inter Company'!A1048570</definedName>
    <definedName name="_312E6">+'[34]Balance Sheet Inter Company'!A1048543+'[34]Balance Sheet Inter Company'!A1048544+'[34]Balance Sheet Inter Company'!A1048545+'[34]Balance Sheet Inter Company'!A1048546+'[34]Balance Sheet Inter Company'!A1048547+'[34]Balance Sheet Inter Company'!A1048548+'[34]Balance Sheet Inter Company'!A1048549+'[34]Balance Sheet Inter Company'!A1048550+'[34]Balance Sheet Inter Company'!A1048551+'[34]Balance Sheet Inter Company'!A1048552+'[34]Balance Sheet Inter Company'!A1048553+'[34]Balance Sheet Inter Company'!A1048554+'[34]Balance Sheet Inter Company'!A1048555+'[34]Balance Sheet Inter Company'!A1048556+'[34]Balance Sheet Inter Company'!A1048557+'[34]Balance Sheet Inter Company'!A1048558+'[34]Balance Sheet Inter Company'!A1048559+'[34]Balance Sheet Inter Company'!A1048560+'[34]Balance Sheet Inter Company'!A1048561+'[34]Balance Sheet Inter Company'!A1048562+'[34]Balance Sheet Inter Company'!A1048563+'[34]Balance Sheet Inter Company'!A1048564+'[34]Balance Sheet Inter Company'!A1048565+'[34]Balance Sheet Inter Company'!A1048566+'[34]Balance Sheet Inter Company'!A1048567+'[34]Balance Sheet Inter Company'!A1048568+'[34]Balance Sheet Inter Company'!A1048569+'[34]Balance Sheet Inter Company'!A1048570</definedName>
    <definedName name="_31527">+'[34]Balance Sheet Inter Company'!A1048543+'[34]Balance Sheet Inter Company'!A1048544+'[34]Balance Sheet Inter Company'!A1048545+'[34]Balance Sheet Inter Company'!A1048546+'[34]Balance Sheet Inter Company'!A1048547+'[34]Balance Sheet Inter Company'!A1048548+'[34]Balance Sheet Inter Company'!A1048549+'[34]Balance Sheet Inter Company'!A1048550+'[34]Balance Sheet Inter Company'!A1048551+'[34]Balance Sheet Inter Company'!A1048552+'[34]Balance Sheet Inter Company'!A1048553+'[34]Balance Sheet Inter Company'!A1048554+'[34]Balance Sheet Inter Company'!A1048555+'[34]Balance Sheet Inter Company'!A1048556+'[34]Balance Sheet Inter Company'!A1048557+'[34]Balance Sheet Inter Company'!A1048558+'[34]Balance Sheet Inter Company'!A1048559+'[34]Balance Sheet Inter Company'!A1048560+'[34]Balance Sheet Inter Company'!A1048561+'[34]Balance Sheet Inter Company'!A1048562+'[34]Balance Sheet Inter Company'!A1048563+'[34]Balance Sheet Inter Company'!A1048564+'[34]Balance Sheet Inter Company'!A1048565+'[34]Balance Sheet Inter Company'!A1048566+'[34]Balance Sheet Inter Company'!A1048567+'[34]Balance Sheet Inter Company'!A1048568+'[34]Balance Sheet Inter Company'!A1048569+'[34]Balance Sheet Inter Company'!A1048570</definedName>
    <definedName name="_32D0">+'[34]P&amp;L Inter Company'!A1048543+'[34]P&amp;L Inter Company'!A1048544+'[34]P&amp;L Inter Company'!A1048545+'[34]P&amp;L Inter Company'!A1048546+'[34]P&amp;L Inter Company'!A1048547+'[34]P&amp;L Inter Company'!A1048548+'[34]P&amp;L Inter Company'!A1048549+'[34]P&amp;L Inter Company'!A1048550+'[34]P&amp;L Inter Company'!A1048551+'[34]P&amp;L Inter Company'!A1048552+'[34]P&amp;L Inter Company'!A1048553+'[34]P&amp;L Inter Company'!A1048554+'[34]P&amp;L Inter Company'!A1048555+'[34]P&amp;L Inter Company'!A1048556+'[34]P&amp;L Inter Company'!A1048557+'[34]P&amp;L Inter Company'!A1048558+'[34]P&amp;L Inter Company'!A1048559+'[34]P&amp;L Inter Company'!A1048560+'[34]P&amp;L Inter Company'!A1048561+'[34]P&amp;L Inter Company'!A1048562+'[34]P&amp;L Inter Company'!A1048563+'[34]P&amp;L Inter Company'!A1048564+'[34]P&amp;L Inter Company'!A1048565+'[34]P&amp;L Inter Company'!A1048566+'[34]P&amp;L Inter Company'!A1048567+'[34]P&amp;L Inter Company'!A1048568+'[34]P&amp;L Inter Company'!A1048569+'[34]P&amp;L Inter Company'!A1048570</definedName>
    <definedName name="_34">#REF!</definedName>
    <definedName name="_3511">+'[34]P&amp;L Inter Company'!A1048543+'[34]P&amp;L Inter Company'!A1048544+'[34]P&amp;L Inter Company'!A1048545+'[34]P&amp;L Inter Company'!A1048546+'[34]P&amp;L Inter Company'!A1048547+'[34]P&amp;L Inter Company'!A1048548+'[34]P&amp;L Inter Company'!A1048549+'[34]P&amp;L Inter Company'!A1048550+'[34]P&amp;L Inter Company'!A1048551+'[34]P&amp;L Inter Company'!A1048552+'[34]P&amp;L Inter Company'!A1048553+'[34]P&amp;L Inter Company'!A1048554+'[34]P&amp;L Inter Company'!A1048555+'[34]P&amp;L Inter Company'!A1048556+'[34]P&amp;L Inter Company'!A1048557+'[34]P&amp;L Inter Company'!A1048558+'[34]P&amp;L Inter Company'!A1048559+'[34]P&amp;L Inter Company'!A1048560+'[34]P&amp;L Inter Company'!A1048561+'[34]P&amp;L Inter Company'!A1048562+'[34]P&amp;L Inter Company'!A1048563+'[34]P&amp;L Inter Company'!A1048564+'[34]P&amp;L Inter Company'!A1048565+'[34]P&amp;L Inter Company'!A1048566+'[34]P&amp;L Inter Company'!A1048567+'[34]P&amp;L Inter Company'!A1048568+'[34]P&amp;L Inter Company'!A1048569+'[34]P&amp;L Inter Company'!A1048570</definedName>
    <definedName name="_3560">+'[34]Balance Sheet Inter Company'!A1048543+'[34]Balance Sheet Inter Company'!A1048544+'[34]Balance Sheet Inter Company'!A1048545+'[34]Balance Sheet Inter Company'!A1048546+'[34]Balance Sheet Inter Company'!A1048547+'[34]Balance Sheet Inter Company'!A1048548+'[34]Balance Sheet Inter Company'!A1048549+'[34]Balance Sheet Inter Company'!A1048550+'[34]Balance Sheet Inter Company'!A1048551+'[34]Balance Sheet Inter Company'!A1048552+'[34]Balance Sheet Inter Company'!A1048553+'[34]Balance Sheet Inter Company'!A1048554+'[34]Balance Sheet Inter Company'!A1048555+'[34]Balance Sheet Inter Company'!A1048556+'[34]Balance Sheet Inter Company'!A1048557+'[34]Balance Sheet Inter Company'!A1048558+'[34]Balance Sheet Inter Company'!A1048559+'[34]Balance Sheet Inter Company'!A1048560+'[34]Balance Sheet Inter Company'!A1048561+'[34]Balance Sheet Inter Company'!A1048562+'[34]Balance Sheet Inter Company'!A1048563+'[34]Balance Sheet Inter Company'!A1048564+'[34]Balance Sheet Inter Company'!A1048565+'[34]Balance Sheet Inter Company'!A1048566+'[34]Balance Sheet Inter Company'!A1048567+'[34]Balance Sheet Inter Company'!A1048568+'[34]Balance Sheet Inter Company'!A1048569+'[34]Balance Sheet Inter Company'!A1048570</definedName>
    <definedName name="_3752">+'[34]P&amp;L Inter Company'!A1048543+'[34]P&amp;L Inter Company'!A1048544+'[34]P&amp;L Inter Company'!A1048545+'[34]P&amp;L Inter Company'!A1048546+'[34]P&amp;L Inter Company'!A1048547+'[34]P&amp;L Inter Company'!A1048548+'[34]P&amp;L Inter Company'!A1048549+'[34]P&amp;L Inter Company'!A1048550+'[34]P&amp;L Inter Company'!A1048551+'[34]P&amp;L Inter Company'!A1048552+'[34]P&amp;L Inter Company'!A1048553+'[34]P&amp;L Inter Company'!A1048554+'[34]P&amp;L Inter Company'!A1048555+'[34]P&amp;L Inter Company'!A1048556+'[34]P&amp;L Inter Company'!A1048557+'[34]P&amp;L Inter Company'!A1048558+'[34]P&amp;L Inter Company'!A1048559+'[34]P&amp;L Inter Company'!A1048560+'[34]P&amp;L Inter Company'!A1048561+'[34]P&amp;L Inter Company'!A1048562+'[34]P&amp;L Inter Company'!A1048563+'[34]P&amp;L Inter Company'!A1048564+'[34]P&amp;L Inter Company'!A1048565+'[34]P&amp;L Inter Company'!A1048566+'[34]P&amp;L Inter Company'!A1048567+'[34]P&amp;L Inter Company'!A1048568+'[34]P&amp;L Inter Company'!A1048569+'[34]P&amp;L Inter Company'!A1048570</definedName>
    <definedName name="_37A1">+'[34]Balance Sheet Inter Company'!A1048543+'[34]Balance Sheet Inter Company'!A1048544+'[34]Balance Sheet Inter Company'!A1048545+'[34]Balance Sheet Inter Company'!A1048546+'[34]Balance Sheet Inter Company'!A1048547+'[34]Balance Sheet Inter Company'!A1048548+'[34]Balance Sheet Inter Company'!A1048549+'[34]Balance Sheet Inter Company'!A1048550+'[34]Balance Sheet Inter Company'!A1048551+'[34]Balance Sheet Inter Company'!A1048552+'[34]Balance Sheet Inter Company'!A1048553+'[34]Balance Sheet Inter Company'!A1048554+'[34]Balance Sheet Inter Company'!A1048555+'[34]Balance Sheet Inter Company'!A1048556+'[34]Balance Sheet Inter Company'!A1048557+'[34]Balance Sheet Inter Company'!A1048558+'[34]Balance Sheet Inter Company'!A1048559+'[34]Balance Sheet Inter Company'!A1048560+'[34]Balance Sheet Inter Company'!A1048561+'[34]Balance Sheet Inter Company'!A1048562+'[34]Balance Sheet Inter Company'!A1048563+'[34]Balance Sheet Inter Company'!A1048564+'[34]Balance Sheet Inter Company'!A1048565+'[34]Balance Sheet Inter Company'!A1048566+'[34]Balance Sheet Inter Company'!A1048567+'[34]Balance Sheet Inter Company'!A1048568+'[34]Balance Sheet Inter Company'!A1048569+'[34]Balance Sheet Inter Company'!A1048570</definedName>
    <definedName name="_3993">+'[34]P&amp;L Inter Company'!A1048543+'[34]P&amp;L Inter Company'!A1048544+'[34]P&amp;L Inter Company'!A1048545+'[34]P&amp;L Inter Company'!A1048546+'[34]P&amp;L Inter Company'!A1048547+'[34]P&amp;L Inter Company'!A1048548+'[34]P&amp;L Inter Company'!A1048549+'[34]P&amp;L Inter Company'!A1048550+'[34]P&amp;L Inter Company'!A1048551+'[34]P&amp;L Inter Company'!A1048552+'[34]P&amp;L Inter Company'!A1048553+'[34]P&amp;L Inter Company'!A1048554+'[34]P&amp;L Inter Company'!A1048555+'[34]P&amp;L Inter Company'!A1048556+'[34]P&amp;L Inter Company'!A1048557+'[34]P&amp;L Inter Company'!A1048558+'[34]P&amp;L Inter Company'!A1048559+'[34]P&amp;L Inter Company'!A1048560+'[34]P&amp;L Inter Company'!A1048561+'[34]P&amp;L Inter Company'!A1048562+'[34]P&amp;L Inter Company'!A1048563+'[34]P&amp;L Inter Company'!A1048564+'[34]P&amp;L Inter Company'!A1048565+'[34]P&amp;L Inter Company'!A1048566+'[34]P&amp;L Inter Company'!A1048567+'[34]P&amp;L Inter Company'!A1048568+'[34]P&amp;L Inter Company'!A1048569+'[34]P&amp;L Inter Company'!A1048570</definedName>
    <definedName name="_39E2">+'[34]Balance Sheet Inter Company'!A1048543+'[34]Balance Sheet Inter Company'!A1048544+'[34]Balance Sheet Inter Company'!A1048545+'[34]Balance Sheet Inter Company'!A1048546+'[34]Balance Sheet Inter Company'!A1048547+'[34]Balance Sheet Inter Company'!A1048548+'[34]Balance Sheet Inter Company'!A1048549+'[34]Balance Sheet Inter Company'!A1048550+'[34]Balance Sheet Inter Company'!A1048551+'[34]Balance Sheet Inter Company'!A1048552+'[34]Balance Sheet Inter Company'!A1048553+'[34]Balance Sheet Inter Company'!A1048554+'[34]Balance Sheet Inter Company'!A1048555+'[34]Balance Sheet Inter Company'!A1048556+'[34]Balance Sheet Inter Company'!A1048557+'[34]Balance Sheet Inter Company'!A1048558+'[34]Balance Sheet Inter Company'!A1048559+'[34]Balance Sheet Inter Company'!A1048560+'[34]Balance Sheet Inter Company'!A1048561+'[34]Balance Sheet Inter Company'!A1048562+'[34]Balance Sheet Inter Company'!A1048563+'[34]Balance Sheet Inter Company'!A1048564+'[34]Balance Sheet Inter Company'!A1048565+'[34]Balance Sheet Inter Company'!A1048566+'[34]Balance Sheet Inter Company'!A1048567+'[34]Balance Sheet Inter Company'!A1048568+'[34]Balance Sheet Inter Company'!A1048569+'[34]Balance Sheet Inter Company'!A1048570</definedName>
    <definedName name="_3A">#REF!</definedName>
    <definedName name="_3BD4">+'[34]P&amp;L Inter Company'!A1048543+'[34]P&amp;L Inter Company'!A1048544+'[34]P&amp;L Inter Company'!A1048545+'[34]P&amp;L Inter Company'!A1048546+'[34]P&amp;L Inter Company'!A1048547+'[34]P&amp;L Inter Company'!A1048548+'[34]P&amp;L Inter Company'!A1048549+'[34]P&amp;L Inter Company'!A1048550+'[34]P&amp;L Inter Company'!A1048551+'[34]P&amp;L Inter Company'!A1048552+'[34]P&amp;L Inter Company'!A1048553+'[34]P&amp;L Inter Company'!A1048554+'[34]P&amp;L Inter Company'!A1048555+'[34]P&amp;L Inter Company'!A1048556+'[34]P&amp;L Inter Company'!A1048557+'[34]P&amp;L Inter Company'!A1048558+'[34]P&amp;L Inter Company'!A1048559+'[34]P&amp;L Inter Company'!A1048560+'[34]P&amp;L Inter Company'!A1048561+'[34]P&amp;L Inter Company'!A1048562+'[34]P&amp;L Inter Company'!A1048563+'[34]P&amp;L Inter Company'!A1048564+'[34]P&amp;L Inter Company'!A1048565+'[34]P&amp;L Inter Company'!A1048566+'[34]P&amp;L Inter Company'!A1048567+'[34]P&amp;L Inter Company'!A1048568+'[34]P&amp;L Inter Company'!A1048569+'[34]P&amp;L Inter Company'!A1048570</definedName>
    <definedName name="_3C23">+'[34]Balance Sheet Inter Company'!A1048543+'[34]Balance Sheet Inter Company'!A1048544+'[34]Balance Sheet Inter Company'!A1048545+'[34]Balance Sheet Inter Company'!A1048546+'[34]Balance Sheet Inter Company'!A1048547+'[34]Balance Sheet Inter Company'!A1048548+'[34]Balance Sheet Inter Company'!A1048549+'[34]Balance Sheet Inter Company'!A1048550+'[34]Balance Sheet Inter Company'!A1048551+'[34]Balance Sheet Inter Company'!A1048552+'[34]Balance Sheet Inter Company'!A1048553+'[34]Balance Sheet Inter Company'!A1048554+'[34]Balance Sheet Inter Company'!A1048555+'[34]Balance Sheet Inter Company'!A1048556+'[34]Balance Sheet Inter Company'!A1048557+'[34]Balance Sheet Inter Company'!A1048558+'[34]Balance Sheet Inter Company'!A1048559+'[34]Balance Sheet Inter Company'!A1048560+'[34]Balance Sheet Inter Company'!A1048561+'[34]Balance Sheet Inter Company'!A1048562+'[34]Balance Sheet Inter Company'!A1048563+'[34]Balance Sheet Inter Company'!A1048564+'[34]Balance Sheet Inter Company'!A1048565+'[34]Balance Sheet Inter Company'!A1048566+'[34]Balance Sheet Inter Company'!A1048567+'[34]Balance Sheet Inter Company'!A1048568+'[34]Balance Sheet Inter Company'!A1048569+'[34]Balance Sheet Inter Company'!A1048570</definedName>
    <definedName name="_3E15">+'[34]P&amp;L Inter Company'!A1048543+'[34]P&amp;L Inter Company'!A1048544+'[34]P&amp;L Inter Company'!A1048545+'[34]P&amp;L Inter Company'!A1048546+'[34]P&amp;L Inter Company'!A1048547+'[34]P&amp;L Inter Company'!A1048548+'[34]P&amp;L Inter Company'!A1048549+'[34]P&amp;L Inter Company'!A1048550+'[34]P&amp;L Inter Company'!A1048551+'[34]P&amp;L Inter Company'!A1048552+'[34]P&amp;L Inter Company'!A1048553+'[34]P&amp;L Inter Company'!A1048554+'[34]P&amp;L Inter Company'!A1048555+'[34]P&amp;L Inter Company'!A1048556+'[34]P&amp;L Inter Company'!A1048557+'[34]P&amp;L Inter Company'!A1048558+'[34]P&amp;L Inter Company'!A1048559+'[34]P&amp;L Inter Company'!A1048560+'[34]P&amp;L Inter Company'!A1048561+'[34]P&amp;L Inter Company'!A1048562+'[34]P&amp;L Inter Company'!A1048563+'[34]P&amp;L Inter Company'!A1048564+'[34]P&amp;L Inter Company'!A1048565+'[34]P&amp;L Inter Company'!A1048566+'[34]P&amp;L Inter Company'!A1048567+'[34]P&amp;L Inter Company'!A1048568+'[34]P&amp;L Inter Company'!A1048569+'[34]P&amp;L Inter Company'!A1048570</definedName>
    <definedName name="_3E64">+'[34]Balance Sheet Inter Company'!A1048543+'[34]Balance Sheet Inter Company'!A1048544+'[34]Balance Sheet Inter Company'!A1048545+'[34]Balance Sheet Inter Company'!A1048546+'[34]Balance Sheet Inter Company'!A1048547+'[34]Balance Sheet Inter Company'!A1048548+'[34]Balance Sheet Inter Company'!A1048549+'[34]Balance Sheet Inter Company'!A1048550+'[34]Balance Sheet Inter Company'!A1048551+'[34]Balance Sheet Inter Company'!A1048552+'[34]Balance Sheet Inter Company'!A1048553+'[34]Balance Sheet Inter Company'!A1048554+'[34]Balance Sheet Inter Company'!A1048555+'[34]Balance Sheet Inter Company'!A1048556+'[34]Balance Sheet Inter Company'!A1048557+'[34]Balance Sheet Inter Company'!A1048558+'[34]Balance Sheet Inter Company'!A1048559+'[34]Balance Sheet Inter Company'!A1048560+'[34]Balance Sheet Inter Company'!A1048561+'[34]Balance Sheet Inter Company'!A1048562+'[34]Balance Sheet Inter Company'!A1048563+'[34]Balance Sheet Inter Company'!A1048564+'[34]Balance Sheet Inter Company'!A1048565+'[34]Balance Sheet Inter Company'!A1048566+'[34]Balance Sheet Inter Company'!A1048567+'[34]Balance Sheet Inter Company'!A1048568+'[34]Balance Sheet Inter Company'!A1048569+'[34]Balance Sheet Inter Company'!A1048570</definedName>
    <definedName name="_4">#REF!</definedName>
    <definedName name="_4__123Graph_BCHART_1" hidden="1">[31]Accidents!$D$4:$D$16</definedName>
    <definedName name="_4_35_2AB_SUMM">#REF!</definedName>
    <definedName name="_4_Z_1">#REF!</definedName>
    <definedName name="_4_Z_12_1">#REF!</definedName>
    <definedName name="_4A">#REF!</definedName>
    <definedName name="_5">#REF!</definedName>
    <definedName name="_5__123Graph_BCHART_3" hidden="1">[31]Accidents!$C$20:$K$20</definedName>
    <definedName name="_5_Z_7_1">#REF!</definedName>
    <definedName name="_56">#REF!</definedName>
    <definedName name="_5680">+#REF!+#REF!+#REF!+#REF!+#REF!+#REF!+#REF!+#REF!+#REF!+#REF!+#REF!+#REF!+#REF!+#REF!+#REF!+#REF!+#REF!+#REF!+#REF!+#REF!+#REF!+#REF!+#REF!+#REF!+#REF!+#REF!+#REF!+#REF!</definedName>
    <definedName name="_58970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8BB1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8DF2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9033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9274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94B5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9706">+[34]Sheet1!A1048542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</definedName>
    <definedName name="_59947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A">#REF!</definedName>
    <definedName name="_5A4B0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ANNEX_C_1">#REF!</definedName>
    <definedName name="_5CF20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D161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D3A2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D5E3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D824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5DA65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6">#REF!</definedName>
    <definedName name="_6__123Graph_CCHART_1" hidden="1">[31]Accidents!$E$4:$E$16</definedName>
    <definedName name="_6_Z_1_1">#REF!</definedName>
    <definedName name="_6_Z_8_1">#REF!</definedName>
    <definedName name="_6A">#REF!</definedName>
    <definedName name="_6CAP_GAIN">#REF!</definedName>
    <definedName name="_7">#REF!</definedName>
    <definedName name="_7__123Graph_CCHART_3" hidden="1">[31]Accidents!$C$20:$K$20</definedName>
    <definedName name="_78">#REF!</definedName>
    <definedName name="_7A">#REF!</definedName>
    <definedName name="_7Excel_BuiltIn_Print_Area_2_1">#REF!</definedName>
    <definedName name="_7FORM_29B">#REF!</definedName>
    <definedName name="_8">#REF!</definedName>
    <definedName name="_8__123Graph_DCHART_1" hidden="1">[31]Accidents!$F$4:$F$16</definedName>
    <definedName name="_8_Z_12_1">#REF!</definedName>
    <definedName name="_88970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8BB1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8DF2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9033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9274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94B5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96F6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9937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9B78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8A">#REF!</definedName>
    <definedName name="_9">#REF!</definedName>
    <definedName name="_9__123Graph_ECHART_1" hidden="1">[31]Accidents!$G$4:$G$16</definedName>
    <definedName name="_99_00">[35]QTY!#REF!</definedName>
    <definedName name="_9A">#REF!</definedName>
    <definedName name="_9D5C0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9D801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9DA42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9DC83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9DEC4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9E105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9E346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9E587">+[34]Sheet1!A1048543+[34]Sheet1!A1048544+[34]Sheet1!A1048545+[34]Sheet1!A1048546+[34]Sheet1!A1048547+[34]Sheet1!A1048548+[34]Sheet1!A1048549+[34]Sheet1!A1048550+[34]Sheet1!A1048551+[34]Sheet1!A1048552+[34]Sheet1!A1048553+[34]Sheet1!A1048554+[34]Sheet1!A1048555+[34]Sheet1!A1048556+[34]Sheet1!A1048557+[34]Sheet1!A1048558+[34]Sheet1!A1048559+[34]Sheet1!A1048560+[34]Sheet1!A1048561+[34]Sheet1!A1048562+[34]Sheet1!A1048563+[34]Sheet1!A1048564+[34]Sheet1!A1048565+[34]Sheet1!A1048566+[34]Sheet1!A1048567+[34]Sheet1!A1048568+[34]Sheet1!A1048569+[34]Sheet1!A1048570</definedName>
    <definedName name="_a">'[36]qty cust'!#REF!</definedName>
    <definedName name="_A_MAY02">#REF!</definedName>
    <definedName name="_a66000">#REF!</definedName>
    <definedName name="_a66636">#REF!</definedName>
    <definedName name="_AAA1">[11]POLY!$E$9:$E$214</definedName>
    <definedName name="_abc1">[37]Data!$A$8:$BW$207</definedName>
    <definedName name="_ACK1">#REF!</definedName>
    <definedName name="_ack2">#REF!</definedName>
    <definedName name="_ake1">#REF!</definedName>
    <definedName name="_ake2">#REF!</definedName>
    <definedName name="_ake3">#REF!</definedName>
    <definedName name="_ann2">#REF!</definedName>
    <definedName name="_ann3">#REF!</definedName>
    <definedName name="_as10" hidden="1">{"'August 2000'!$A$1:$J$101"}</definedName>
    <definedName name="_ASS1">#REF!</definedName>
    <definedName name="_ASS2">#REF!</definedName>
    <definedName name="_ASS3">#REF!</definedName>
    <definedName name="_ASS4">#REF!</definedName>
    <definedName name="_ASS5">#REF!</definedName>
    <definedName name="_ASS6">#REF!</definedName>
    <definedName name="_ASS7">#REF!</definedName>
    <definedName name="_ASS8">#REF!</definedName>
    <definedName name="_ASS9">#REF!</definedName>
    <definedName name="_bb1">#REF!</definedName>
    <definedName name="_bdm.37A8781564CE406BBBA912C3F309BF50.edm" hidden="1">#REF!</definedName>
    <definedName name="_bdm.A6745B57B7754BAEBFCBA9DD822111E7.edm" hidden="1">'[38]Page 10,24,48_fig 2,10,34'!$A:$IV</definedName>
    <definedName name="_C">#REF!</definedName>
    <definedName name="_cap1">NA()</definedName>
    <definedName name="_ccu1">NA()</definedName>
    <definedName name="_coc1">NA()</definedName>
    <definedName name="_col1">#REF!</definedName>
    <definedName name="_col10">#REF!</definedName>
    <definedName name="_col11">#REF!</definedName>
    <definedName name="_col12">#REF!</definedName>
    <definedName name="_col13">#REF!</definedName>
    <definedName name="_col2">#REF!</definedName>
    <definedName name="_col3">#REF!</definedName>
    <definedName name="_col4">#REF!</definedName>
    <definedName name="_col5">#REF!</definedName>
    <definedName name="_col6">#REF!</definedName>
    <definedName name="_col7">#REF!</definedName>
    <definedName name="_col8">#REF!</definedName>
    <definedName name="_col9">#REF!</definedName>
    <definedName name="_csp1">NA()</definedName>
    <definedName name="_cur59">'[12]Co 59'!$B$5</definedName>
    <definedName name="_cur60">'[13]Co 59'!$B$5</definedName>
    <definedName name="_DAT1">#REF!</definedName>
    <definedName name="_DAT10">#REF!</definedName>
    <definedName name="_dat104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'[14]To be Discuss'!#REF!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#REF!</definedName>
    <definedName name="_DAT88">#REF!</definedName>
    <definedName name="_DAT89">#REF!</definedName>
    <definedName name="_DAT9">#REF!</definedName>
    <definedName name="_DAT90">#REF!</definedName>
    <definedName name="_DET1">[39]FOIL!#REF!</definedName>
    <definedName name="_DET10">'[15]Medical-99'!#REF!</definedName>
    <definedName name="_DET11">'[15]Medical-99'!#REF!</definedName>
    <definedName name="_DET12">'[15]Rent -99'!#REF!</definedName>
    <definedName name="_DET14">'[15]Recruitment (ksd)'!#REF!</definedName>
    <definedName name="_DET15">'[15]Phone-99'!#REF!</definedName>
    <definedName name="_DET16">'[15]Typewriter-99'!#REF!</definedName>
    <definedName name="_DET17">#REF!</definedName>
    <definedName name="_DET18">'[15]Water &amp; Elec-99'!#REF!</definedName>
    <definedName name="_DET19">'[15]Insurance -99'!#REF!</definedName>
    <definedName name="_DET2">'[15]Comm_paid-99'!#REF!</definedName>
    <definedName name="_DET20">#REF!</definedName>
    <definedName name="_DET3">#REF!</definedName>
    <definedName name="_DET4">#REF!</definedName>
    <definedName name="_DET49">#REF!</definedName>
    <definedName name="_DET5">#REF!</definedName>
    <definedName name="_DET50">#REF!</definedName>
    <definedName name="_DET6">'[15]FAX &amp; E-Mail -99'!#REF!</definedName>
    <definedName name="_DET7">'[16]For_Trav-01'!#REF!</definedName>
    <definedName name="_DET8">#REF!</definedName>
    <definedName name="_DET9">#REF!</definedName>
    <definedName name="_Dist_Bin" hidden="1">#REF!</definedName>
    <definedName name="_Dist_Values" hidden="1">#REF!</definedName>
    <definedName name="_emp1">#REF!</definedName>
    <definedName name="_Est21">#REF!</definedName>
    <definedName name="_et3">'[17]FORM-16'!#REF!</definedName>
    <definedName name="_Exp1">[18]Exp!#REF!</definedName>
    <definedName name="_fa1" hidden="1">{"plansummary",#N/A,FALSE,"PlanSummary";"sales",#N/A,FALSE,"Sales Rec";"productivity",#N/A,FALSE,"Productivity Rec";"capitalspending",#N/A,FALSE,"Capital Spending"}</definedName>
    <definedName name="_fa2" hidden="1">{"plansummary",#N/A,FALSE,"PlanSummary";"sales",#N/A,FALSE,"Sales Rec";"productivity",#N/A,FALSE,"Productivity Rec";"capitalspending",#N/A,FALSE,"Capital Spending"}</definedName>
    <definedName name="_fa3" hidden="1">{"plansummary",#N/A,FALSE,"PlanSummary";"sales",#N/A,FALSE,"Sales Rec";"productivity",#N/A,FALSE,"Productivity Rec";"capitalspending",#N/A,FALSE,"Capital Spending"}</definedName>
    <definedName name="_far1">#REF!</definedName>
    <definedName name="_FE99999">#REF!</definedName>
    <definedName name="_Fill" hidden="1">[40]Cmiec!#REF!</definedName>
    <definedName name="_xlnm._FilterDatabase" hidden="1">#REF!</definedName>
    <definedName name="_fo2">#REF!</definedName>
    <definedName name="_ftn1">'[41]Balance sheet'!#REF!</definedName>
    <definedName name="_ftn10">'[41]Balance sheet'!$A$69</definedName>
    <definedName name="_ftn11">'[41]Balance sheet'!$A$70</definedName>
    <definedName name="_ftn12">'[41]Balance sheet'!$A$71</definedName>
    <definedName name="_ftn13">'[41]Balance sheet'!$A$73</definedName>
    <definedName name="_ftn14">'[41]Balance sheet'!$A$74</definedName>
    <definedName name="_ftn15">'[41]Balance sheet'!$A$75</definedName>
    <definedName name="_ftn16">'[41]Balance sheet'!$A$76</definedName>
    <definedName name="_ftn17">'[41]Balance sheet'!$A$77</definedName>
    <definedName name="_ftn18">'[41]Balance sheet'!$A$79</definedName>
    <definedName name="_ftn19">'[41]Balance sheet'!$A$81</definedName>
    <definedName name="_ftn2">'[41]Balance sheet'!$A$61</definedName>
    <definedName name="_ftn20">'[41]Balance sheet'!$A$82</definedName>
    <definedName name="_ftn21">'[41]Balance sheet'!$A$83</definedName>
    <definedName name="_ftn22">'[41]Balance sheet'!$A$84</definedName>
    <definedName name="_ftn23">'[41]Balance sheet'!$A$85</definedName>
    <definedName name="_ftn24">'[41]Balance sheet'!$A$86</definedName>
    <definedName name="_ftn25">'[41]Balance sheet'!$A$87</definedName>
    <definedName name="_ftn26">'[41]Balance sheet'!$A$88</definedName>
    <definedName name="_ftn27">'[41]Balance sheet'!$A$89</definedName>
    <definedName name="_ftn3">'[41]Balance sheet'!$A$62</definedName>
    <definedName name="_ftn4">'[41]Balance sheet'!$A$63</definedName>
    <definedName name="_ftn5">'[41]Balance sheet'!$A$64</definedName>
    <definedName name="_ftn6">'[41]Balance sheet'!$A$65</definedName>
    <definedName name="_ftn7">'[41]Balance sheet'!$A$66</definedName>
    <definedName name="_ftn8">'[41]Balance sheet'!$A$67</definedName>
    <definedName name="_ftn9">'[41]Balance sheet'!$A$68</definedName>
    <definedName name="_ftnref1">'[41]Balance sheet'!#REF!</definedName>
    <definedName name="_ftnref10">'[41]Sch 1,2,3'!$A$20</definedName>
    <definedName name="_ftnref11">#REF!</definedName>
    <definedName name="_ftnref12">'[41]Balance sheet'!#REF!</definedName>
    <definedName name="_ftnref13">'[41]Balance sheet'!#REF!</definedName>
    <definedName name="_ftnref14">'[41]Balance sheet'!#REF!</definedName>
    <definedName name="_ftnref15">'[41]Balance sheet'!#REF!</definedName>
    <definedName name="_ftnref16">'[41]Balance sheet'!#REF!</definedName>
    <definedName name="_ftnref17">'[41]Balance sheet'!#REF!</definedName>
    <definedName name="_ftnref18">'[41]Balance sheet'!#REF!</definedName>
    <definedName name="_ftnref19">#REF!</definedName>
    <definedName name="_ftnref2">'[41]Balance sheet'!$A$16</definedName>
    <definedName name="_ftnref20">'[41]Sch 14,15,16'!$A$21</definedName>
    <definedName name="_ftnref21">#REF!</definedName>
    <definedName name="_ftnref22">#REF!</definedName>
    <definedName name="_ftnref23">#REF!</definedName>
    <definedName name="_ftnref24">#REF!</definedName>
    <definedName name="_ftnref25">#REF!</definedName>
    <definedName name="_ftnref26">#REF!</definedName>
    <definedName name="_ftnref27">#REF!</definedName>
    <definedName name="_ftnref3">'[41]Balance sheet'!$A$23</definedName>
    <definedName name="_ftnref4">'[41]profit &amp; loss account'!#REF!</definedName>
    <definedName name="_ftnref5">'[41]profit &amp; loss account'!#REF!</definedName>
    <definedName name="_ftnref6">'[41]profit &amp; loss account'!#REF!</definedName>
    <definedName name="_ftnref7">'[41]Sch 1,2,3'!$A$5</definedName>
    <definedName name="_ftnref8">#REF!</definedName>
    <definedName name="_ftnref9">'[41]Sch 1,2,3'!$A$12</definedName>
    <definedName name="_gl1">'[19]Vat Return'!$A$2:$A$454</definedName>
    <definedName name="_grp1">#REF!</definedName>
    <definedName name="_grp2">#REF!</definedName>
    <definedName name="_inf02">NA()</definedName>
    <definedName name="_inf03">NA()</definedName>
    <definedName name="_inf04">NA()</definedName>
    <definedName name="_inf05">NA()</definedName>
    <definedName name="_inf06">NA()</definedName>
    <definedName name="_inf07">NA()</definedName>
    <definedName name="_inf08">NA()</definedName>
    <definedName name="_inf98">NA()</definedName>
    <definedName name="_inf99">NA()</definedName>
    <definedName name="_JE103103">[20]JE10310X!$A$1:$B$161</definedName>
    <definedName name="_kcb056">'[42]Operating Profit summary'!$C$24</definedName>
    <definedName name="_Key1" hidden="1">[43]depreciation!#REF!</definedName>
    <definedName name="_Key2" hidden="1">[43]depreciation!#REF!</definedName>
    <definedName name="_LAE1999">#REF!</definedName>
    <definedName name="_LAE2000">#REF!</definedName>
    <definedName name="_LAE2001">#REF!</definedName>
    <definedName name="_LAE2002">#REF!</definedName>
    <definedName name="_le1">#REF!</definedName>
    <definedName name="_le2">#REF!</definedName>
    <definedName name="_ll1">[37]Leave!$B$12:$EB$211</definedName>
    <definedName name="_ll356">#REF!</definedName>
    <definedName name="_MAR9091">'[44]TRIAL BALANCE'!#REF!</definedName>
    <definedName name="_MP1">[22]entitlements!#REF!</definedName>
    <definedName name="_nA84">#REF!</definedName>
    <definedName name="_NO3">#REF!</definedName>
    <definedName name="_NO5">#REF!</definedName>
    <definedName name="_NO7">#REF!</definedName>
    <definedName name="_Nov09" hidden="1">{"'August 2000'!$A$1:$J$101"}</definedName>
    <definedName name="_oc1">NA()</definedName>
    <definedName name="_Order1">255</definedName>
    <definedName name="_Order2" hidden="1">255</definedName>
    <definedName name="_P1">#REF!</definedName>
    <definedName name="_Parse_Out" hidden="1">[3]BS!$E$3</definedName>
    <definedName name="_PEX1">#REF!</definedName>
    <definedName name="_PG1">#REF!</definedName>
    <definedName name="_pg10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g8">#REF!</definedName>
    <definedName name="_pg9">#REF!</definedName>
    <definedName name="_PGE1">#REF!</definedName>
    <definedName name="_PGE10">#REF!</definedName>
    <definedName name="_PGE2">#REF!</definedName>
    <definedName name="_PGE3">#REF!</definedName>
    <definedName name="_PGE4">#REF!</definedName>
    <definedName name="_PGE5">#REF!</definedName>
    <definedName name="_PGE6">#REF!</definedName>
    <definedName name="_PGE7">#REF!</definedName>
    <definedName name="_PGE8">#REF!</definedName>
    <definedName name="_PGE9">#REF!</definedName>
    <definedName name="_PLO1">#REF!</definedName>
    <definedName name="_PM1">[23]BUDGET!$CT$1:$DL$77</definedName>
    <definedName name="_pm2">#REF!</definedName>
    <definedName name="_PRN1">#REF!</definedName>
    <definedName name="_PV1">[24]MISC!#REF!</definedName>
    <definedName name="_PV2">#REF!</definedName>
    <definedName name="_PYA2">'[45]Prior Yr'!$B$319:$AI$337</definedName>
    <definedName name="_PYA3">'[45]Prior Yr'!$C$341:$AI$448</definedName>
    <definedName name="_qya3">#REF!</definedName>
    <definedName name="_Regression_X" hidden="1">[46]ENGG_VAL!#REF!</definedName>
    <definedName name="_RUP1">[26]OVERV!#REF!</definedName>
    <definedName name="_RUP10">[26]OVERV!#REF!</definedName>
    <definedName name="_RUP11">[26]OVERV!#REF!</definedName>
    <definedName name="_RUP12">[26]OVERV!#REF!</definedName>
    <definedName name="_RUP2">[26]OVERV!#REF!</definedName>
    <definedName name="_RUP3">[26]OVERV!#REF!</definedName>
    <definedName name="_RUP4">[26]OVERV!#REF!</definedName>
    <definedName name="_RUP5">[26]OVERV!#REF!</definedName>
    <definedName name="_RUP6">[26]OVERV!#REF!</definedName>
    <definedName name="_RUP7">[26]OVERV!#REF!</definedName>
    <definedName name="_RUP8">[26]OVERV!#REF!</definedName>
    <definedName name="_RUP9">[26]OVERV!#REF!</definedName>
    <definedName name="_rya4">#REF!</definedName>
    <definedName name="_sale" hidden="1">#REF!</definedName>
    <definedName name="_Sch1">[27]PointNo.5!#REF!</definedName>
    <definedName name="_SCH11">#REF!</definedName>
    <definedName name="_sch1112">#REF!</definedName>
    <definedName name="_Sch12">[27]PointNo.5!#REF!</definedName>
    <definedName name="_sch123">#REF!</definedName>
    <definedName name="_Sch13">[27]PointNo.5!#REF!</definedName>
    <definedName name="_Sch3">[27]PointNo.5!#REF!</definedName>
    <definedName name="_SCH4">#REF!</definedName>
    <definedName name="_sch5">#REF!</definedName>
    <definedName name="_sch6">#REF!</definedName>
    <definedName name="_Sch7">[27]PointNo.5!#REF!</definedName>
    <definedName name="_sch78">#REF!</definedName>
    <definedName name="_SCH8">#REF!</definedName>
    <definedName name="_sch910">#REF!</definedName>
    <definedName name="_Sch91011">[27]PointNo.5!#REF!</definedName>
    <definedName name="_Sec234">#REF!</definedName>
    <definedName name="_Sort" hidden="1">[43]depreciation!#REF!</definedName>
    <definedName name="_sp1">NA()</definedName>
    <definedName name="_Table1_In1" hidden="1">[47]BUDGET!#REF!</definedName>
    <definedName name="_Table1_Out" hidden="1">[47]BUDGET!#REF!</definedName>
    <definedName name="_TB1">[48]COMICRO!#REF!</definedName>
    <definedName name="_TB2">[48]COMICRO!#REF!</definedName>
    <definedName name="_TB3">[48]COMICRO!#REF!</definedName>
    <definedName name="_TB4">[48]COMICRO!#REF!</definedName>
    <definedName name="_TB5">[48]COMICRO!#REF!</definedName>
    <definedName name="_TB6">[48]COMICRO!#REF!</definedName>
    <definedName name="_TB7">[48]COMICRO!#REF!</definedName>
    <definedName name="_TN1">#REF!</definedName>
    <definedName name="_TN10">#REF!</definedName>
    <definedName name="_TN11">#REF!</definedName>
    <definedName name="_TN12">#REF!</definedName>
    <definedName name="_TN13">#REF!</definedName>
    <definedName name="_TN14">#REF!</definedName>
    <definedName name="_TN15">#REF!</definedName>
    <definedName name="_TN16">#REF!</definedName>
    <definedName name="_TN17">#REF!</definedName>
    <definedName name="_TN18">#REF!</definedName>
    <definedName name="_TN19">#REF!</definedName>
    <definedName name="_TN2">#REF!</definedName>
    <definedName name="_TN20">#REF!</definedName>
    <definedName name="_TN3">#REF!</definedName>
    <definedName name="_TN4">#REF!</definedName>
    <definedName name="_TN5">#REF!</definedName>
    <definedName name="_TN6">#REF!</definedName>
    <definedName name="_TN7">#REF!</definedName>
    <definedName name="_TN8">#REF!</definedName>
    <definedName name="_TN9">#REF!</definedName>
    <definedName name="_ts1">#REF!</definedName>
    <definedName name="_ts2">#REF!</definedName>
    <definedName name="_TT1">#REF!</definedName>
    <definedName name="_TT2">#REF!</definedName>
    <definedName name="_TT3">#REF!</definedName>
    <definedName name="_TT4">#REF!</definedName>
    <definedName name="_way4" localSheetId="10">[28]!words</definedName>
    <definedName name="_way4" localSheetId="13">[28]!words</definedName>
    <definedName name="_way4" localSheetId="16">[28]!words</definedName>
    <definedName name="_way4" localSheetId="11">[28]!words</definedName>
    <definedName name="_way4" localSheetId="4">[28]!words</definedName>
    <definedName name="_way4">[28]!words</definedName>
    <definedName name="_xa1">'[29]BHA dep'!#REF!</definedName>
    <definedName name="A">[39]FOIL!#REF!</definedName>
    <definedName name="a_1">#REF!</definedName>
    <definedName name="A_10">[49]Sheet3!$A$10:$AH$456</definedName>
    <definedName name="a_11">#REF!</definedName>
    <definedName name="A_12">#REF!</definedName>
    <definedName name="a_13">#REF!</definedName>
    <definedName name="a_15">#REF!</definedName>
    <definedName name="a_16">#REF!</definedName>
    <definedName name="a_17">#REF!</definedName>
    <definedName name="a_18">'[50]PARTY MASTER'!#REF!</definedName>
    <definedName name="A_2">#REF!</definedName>
    <definedName name="a_20">'[50]PARTY MASTER'!#REF!</definedName>
    <definedName name="A_23">#REF!</definedName>
    <definedName name="A_25">#REF!</definedName>
    <definedName name="A_26">#REF!</definedName>
    <definedName name="A_3">#REF!</definedName>
    <definedName name="A_31">[51]Sheet2!$A$10:$P$490</definedName>
    <definedName name="A_32">#REF!</definedName>
    <definedName name="A_33">#REF!</definedName>
    <definedName name="A_35">#REF!</definedName>
    <definedName name="A_39">#REF!</definedName>
    <definedName name="A_4">#REF!</definedName>
    <definedName name="A_41">'[50]PARTY MASTER'!#REF!</definedName>
    <definedName name="A_42">#REF!</definedName>
    <definedName name="A_43">#REF!</definedName>
    <definedName name="A_5">#REF!</definedName>
    <definedName name="a_51">#REF!</definedName>
    <definedName name="A_52">#REF!</definedName>
    <definedName name="a_53">#REF!</definedName>
    <definedName name="A_54">#REF!</definedName>
    <definedName name="a_59">#REF!</definedName>
    <definedName name="a_6">[51]Sheet2!$A$10:$N$456</definedName>
    <definedName name="a_61">#REF!</definedName>
    <definedName name="A_66">#REF!</definedName>
    <definedName name="A_67">#REF!</definedName>
    <definedName name="A_7">[51]Sheet2!$A$10:$P$490</definedName>
    <definedName name="A_AccountsA">#REF!</definedName>
    <definedName name="A_AccountsB">#REF!</definedName>
    <definedName name="A_AccountsC">#REF!</definedName>
    <definedName name="A_AccountsD">#REF!</definedName>
    <definedName name="A_AccountsE">#REF!</definedName>
    <definedName name="A_AccountsF">#REF!</definedName>
    <definedName name="a_For_the_purpose_of_calculation_of_Basic_and_Diluted_Earnings_Per_Share__the_following_amounts_are_considered">#REF!</definedName>
    <definedName name="A_NIRUPAMA">[33]Ketaki!#REF!</definedName>
    <definedName name="A_Rodricks">#REF!</definedName>
    <definedName name="A_value">#REF!</definedName>
    <definedName name="A_valueneu">#REF!</definedName>
    <definedName name="A2k">#REF!</definedName>
    <definedName name="AA">#REF!</definedName>
    <definedName name="AAA">#REF!</definedName>
    <definedName name="AAA_DOCTOPS" hidden="1">"AAA_SET"</definedName>
    <definedName name="AAA_duser" hidden="1">"OFF"</definedName>
    <definedName name="aaaa">#REF!</definedName>
    <definedName name="aaaaa">#REF!</definedName>
    <definedName name="aaaaaa">#REF!</definedName>
    <definedName name="aaaaaaa">#REF!</definedName>
    <definedName name="aaaaaaaa">'[52]FORM-16'!#REF!</definedName>
    <definedName name="AAAAAAAAAAAAA">#REF!</definedName>
    <definedName name="AAB_Addin5" hidden="1">"AAB_Description for addin 5,Description for addin 5,Description for addin 5,Description for addin 5,Description for addin 5,Description for addin 5"</definedName>
    <definedName name="AAG">#REF!</definedName>
    <definedName name="aApplication">#REF!</definedName>
    <definedName name="aasaaaa">'[53]ANNX -II'!$B$80:$K$97</definedName>
    <definedName name="ab">'[52]FORM-16'!#REF!</definedName>
    <definedName name="abb_india">#REF!</definedName>
    <definedName name="abb_mau">#REF!</definedName>
    <definedName name="abbmauold">#REF!</definedName>
    <definedName name="ABC">#REF!</definedName>
    <definedName name="abc.doc" hidden="1">{"'Income Statement'!$D$96:$E$101"}</definedName>
    <definedName name="abcd">#REF!</definedName>
    <definedName name="abcde">#REF!</definedName>
    <definedName name="AbsorptionKostenstelle">#REF!</definedName>
    <definedName name="ac">'[52]FORM-16'!#REF!</definedName>
    <definedName name="AC_AccountsA">#REF!</definedName>
    <definedName name="AC_AccountsB">#REF!</definedName>
    <definedName name="AC_AccountsC">#REF!</definedName>
    <definedName name="AC_AccountsD">#REF!</definedName>
    <definedName name="AC_AccountsE">#REF!</definedName>
    <definedName name="AC_AccountsF">#REF!</definedName>
    <definedName name="AC_PA">#REF!</definedName>
    <definedName name="AC_Sales">[54]Sens!#REF!</definedName>
    <definedName name="Accadv">#REF!</definedName>
    <definedName name="acccns">#REF!</definedName>
    <definedName name="accgp">#REF!</definedName>
    <definedName name="Accgs">#REF!</definedName>
    <definedName name="Accmape">#REF!</definedName>
    <definedName name="Accns">#REF!</definedName>
    <definedName name="Account_Balance">#REF!</definedName>
    <definedName name="Accounting_Period">#REF!</definedName>
    <definedName name="Accumulated_Dep___Building_improvement">#REF!</definedName>
    <definedName name="Accvol">#REF!</definedName>
    <definedName name="ACK">#REF!</definedName>
    <definedName name="Act_Qty">#REF!</definedName>
    <definedName name="Act_Rate">#REF!</definedName>
    <definedName name="action">#REF!</definedName>
    <definedName name="activity">[55]LISTS!$A$7:$A$18</definedName>
    <definedName name="actual">'[56]Machine shift required'!#REF!</definedName>
    <definedName name="Actual_Mix">#REF!</definedName>
    <definedName name="Actual_Qty_in_budgetd_Mix">#REF!</definedName>
    <definedName name="Actual_Quantity">#REF!</definedName>
    <definedName name="Actual_Rate">#REF!</definedName>
    <definedName name="Actual_Value">#REF!</definedName>
    <definedName name="Actuals_Totals">'[57]OSA Paste - Actuals'!$B$8:$L$38</definedName>
    <definedName name="ad">'[58]Saurabh''s Entries'!$H$9</definedName>
    <definedName name="adaaf">'[52]FORM-16'!#REF!</definedName>
    <definedName name="adad">'[52]FORM-16'!#REF!</definedName>
    <definedName name="aDatabase">#REF!</definedName>
    <definedName name="aDataFile">[59]Account!$F$10</definedName>
    <definedName name="Addition">#REF!</definedName>
    <definedName name="Addition_JV">[60]ADDJV!#REF!</definedName>
    <definedName name="Address">#REF!</definedName>
    <definedName name="Address2">'[61]MF Request-GW'!#REF!</definedName>
    <definedName name="AddressCountries">[62]Codes!$A$246:$A$489</definedName>
    <definedName name="Ade">[63]Chem!#REF!</definedName>
    <definedName name="adfd">#REF!</definedName>
    <definedName name="adgdhggh">#REF!</definedName>
    <definedName name="aDirectory">[59]Account!$F$11</definedName>
    <definedName name="adj">#REF!</definedName>
    <definedName name="ADMIN_EXP">#REF!</definedName>
    <definedName name="adrg">#REF!</definedName>
    <definedName name="adrga">#REF!</definedName>
    <definedName name="adsa">'[52]FORM-16'!#REF!</definedName>
    <definedName name="adsfds">#REF!</definedName>
    <definedName name="adv">#REF!</definedName>
    <definedName name="advances">#REF!</definedName>
    <definedName name="advexp.">#REF!</definedName>
    <definedName name="aeh">#REF!</definedName>
    <definedName name="aertert">'[17]FORM-16'!#REF!</definedName>
    <definedName name="aery">#REF!</definedName>
    <definedName name="aet">[22]entitlements!#REF!</definedName>
    <definedName name="aet4t">'[17]FORM-16'!#REF!</definedName>
    <definedName name="aetga">#REF!</definedName>
    <definedName name="aetq4t">#REF!</definedName>
    <definedName name="aey">#REF!</definedName>
    <definedName name="aey3a">#REF!</definedName>
    <definedName name="AEY45AY">'[64]FORM-16'!#REF!</definedName>
    <definedName name="AEYA5Y">'[64]FORM-16'!#REF!</definedName>
    <definedName name="aeyae">'[65]FORM-16'!$B$1:$K$61</definedName>
    <definedName name="aeyAEY">'[64]FORM-16'!#REF!</definedName>
    <definedName name="AEYAY">'[64]FORM-16'!#REF!</definedName>
    <definedName name="AEYRAY">'[64]FORM-16'!#REF!</definedName>
    <definedName name="aeyrq">'[65]FORM-16'!$B$63:$K$135</definedName>
    <definedName name="aeyt">'[66]FORM-16'!$A$63:$J$135</definedName>
    <definedName name="AEYY">'[64]FORM-16'!#REF!</definedName>
    <definedName name="Afa_SoAfaKumBil">#REF!</definedName>
    <definedName name="Afa_SoAfaKumKalk">#REF!</definedName>
    <definedName name="afaesg">'[52]FORM-16'!#REF!</definedName>
    <definedName name="AfaKumBil">#REF!</definedName>
    <definedName name="AfaLfdJahrBil">#REF!</definedName>
    <definedName name="AfaLfdMonatBil">#REF!</definedName>
    <definedName name="AFDFADS">#REF!</definedName>
    <definedName name="afdqwfd">#REF!</definedName>
    <definedName name="aFileType">[59]Account!$F$12</definedName>
    <definedName name="ag">#REF!</definedName>
    <definedName name="agdump">#REF!</definedName>
    <definedName name="AGE">#REF!</definedName>
    <definedName name="agea">[22]entitlements!#REF!</definedName>
    <definedName name="agedump">#REF!</definedName>
    <definedName name="agencydump">#REF!</definedName>
    <definedName name="AGENCYLY">#REF!</definedName>
    <definedName name="AGENCYPLAN">#REF!</definedName>
    <definedName name="ageos">#REF!</definedName>
    <definedName name="agestock">#REF!</definedName>
    <definedName name="agno">[67]party!$B$2:$E$830</definedName>
    <definedName name="agr">#REF!</definedName>
    <definedName name="agrw">#REF!</definedName>
    <definedName name="agsafd">#REF!</definedName>
    <definedName name="ahgaeg">#REF!</definedName>
    <definedName name="AIR_CONDITIONER">#REF!</definedName>
    <definedName name="ajit">#REF!</definedName>
    <definedName name="AK">#REF!</definedName>
    <definedName name="AKA" hidden="1">{"'August 2000'!$A$1:$J$101"}</definedName>
    <definedName name="aksjdfb">#REF!</definedName>
    <definedName name="Aktualisiere_KoAr">[68]Makro1!$B$1</definedName>
    <definedName name="ALL">[63]Telco!#REF!</definedName>
    <definedName name="ALL___0">#REF!</definedName>
    <definedName name="ALL_ENGGVAL">[46]Sheet2!$B$1:$H$996</definedName>
    <definedName name="ALL_FA">#REF!</definedName>
    <definedName name="All_minus_Cal">#REF!,#REF!,#REF!,#REF!</definedName>
    <definedName name="ALLISON">[33]Ketaki!#REF!</definedName>
    <definedName name="allo">#REF!</definedName>
    <definedName name="Allow1">#REF!</definedName>
    <definedName name="Allow10">#REF!</definedName>
    <definedName name="Allow2">#REF!</definedName>
    <definedName name="Allow20">#REF!</definedName>
    <definedName name="Allow3">#REF!</definedName>
    <definedName name="Allow30">#REF!</definedName>
    <definedName name="Allow4">#REF!</definedName>
    <definedName name="Allowances">#REF!</definedName>
    <definedName name="AllowChange">[69]Storage!$C$6</definedName>
    <definedName name="alp">#REF!</definedName>
    <definedName name="AMG_AS">#REF!</definedName>
    <definedName name="AMG_PA">#REF!</definedName>
    <definedName name="amount_Saled">'[70]Deduction of assets'!#REF!</definedName>
    <definedName name="anadty">#REF!</definedName>
    <definedName name="ANALYSIS">#REF!</definedName>
    <definedName name="anaspun">#REF!</definedName>
    <definedName name="anil">#REF!</definedName>
    <definedName name="ANJU_SHENOY">#REF!</definedName>
    <definedName name="Ankita">'[71]for challans'!#REF!</definedName>
    <definedName name="ann">#REF!</definedName>
    <definedName name="ANN_GOODS_IN_TRANSIT">'[72]Annex_A1-A28'!#REF!</definedName>
    <definedName name="ANN_SUNDRY_DEBTORS">#REF!</definedName>
    <definedName name="Ann_X_1">#REF!</definedName>
    <definedName name="Ann_Y_1">#REF!</definedName>
    <definedName name="Ann_Z_1">#REF!</definedName>
    <definedName name="ann2AA">[73]MAT!#REF!</definedName>
    <definedName name="ann3AA">[73]MAT!#REF!</definedName>
    <definedName name="annB">#REF!</definedName>
    <definedName name="annC">#REF!</definedName>
    <definedName name="ANND">'[74]Cover '!$B$2:$F$61</definedName>
    <definedName name="ANNEXA">#REF!</definedName>
    <definedName name="Annexure">#REF!</definedName>
    <definedName name="ANNEXURE_I">#REF!</definedName>
    <definedName name="ANNEXURE_I.I">#REF!</definedName>
    <definedName name="Annexure1">#REF!</definedName>
    <definedName name="Annexure2">#REF!</definedName>
    <definedName name="AnnexurePART1">#REF!</definedName>
    <definedName name="anscount" hidden="1">1</definedName>
    <definedName name="anx">#REF!</definedName>
    <definedName name="AOP">#REF!</definedName>
    <definedName name="AP">#REF!</definedName>
    <definedName name="aparna">#REF!</definedName>
    <definedName name="aPassword">#REF!</definedName>
    <definedName name="Appendix_2">#REF!</definedName>
    <definedName name="Appendix_4">#REF!</definedName>
    <definedName name="Appendix_8">#REF!</definedName>
    <definedName name="apr">#REF!</definedName>
    <definedName name="APRIL">'[75]SALT{PBC}'!#REF!</definedName>
    <definedName name="APT">#REF!</definedName>
    <definedName name="ar" hidden="1">[32]Folder!#REF!</definedName>
    <definedName name="AR_Exch_Rate">#REF!</definedName>
    <definedName name="AR_Rep_Range">OFFSET(#REF!,0,0,COUNTA(#REF!),11)</definedName>
    <definedName name="ARA_Threshold">#REF!</definedName>
    <definedName name="Area">'[76]FDR-Jan-99 '!$A$1:$O$80,'[76]FDR-Jan-99 '!$A$82:$O$129,'[76]FDR-Jan-99 '!$A$135:$O$187</definedName>
    <definedName name="area1">#REF!</definedName>
    <definedName name="area2">#REF!</definedName>
    <definedName name="area3">#REF!</definedName>
    <definedName name="arest">#REF!</definedName>
    <definedName name="arey">'[52]FORM-16'!#REF!</definedName>
    <definedName name="areya">#REF!</definedName>
    <definedName name="arga" localSheetId="10">[77]!words</definedName>
    <definedName name="arga" localSheetId="13">[77]!words</definedName>
    <definedName name="arga" localSheetId="16">[77]!words</definedName>
    <definedName name="arga" localSheetId="11">[77]!words</definedName>
    <definedName name="arga" localSheetId="4">[77]!words</definedName>
    <definedName name="arga">[77]!words</definedName>
    <definedName name="arhyae">#REF!</definedName>
    <definedName name="ARP_Threshold">#REF!</definedName>
    <definedName name="aRuleFile">[59]Account!$F$13</definedName>
    <definedName name="aryaey" localSheetId="10">[77]!words</definedName>
    <definedName name="aryaey" localSheetId="13">[77]!words</definedName>
    <definedName name="aryaey" localSheetId="16">[77]!words</definedName>
    <definedName name="aryaey" localSheetId="11">[77]!words</definedName>
    <definedName name="aryaey" localSheetId="4">[77]!words</definedName>
    <definedName name="aryaey">[77]!words</definedName>
    <definedName name="AS">#REF!</definedName>
    <definedName name="As_At_March_31__2013">#REF!</definedName>
    <definedName name="AS_PA">#REF!</definedName>
    <definedName name="AS2DocOpenMode" hidden="1">"AS2DocumentEdit"</definedName>
    <definedName name="AS2NamedRange" hidden="1">2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" hidden="1">#REF!</definedName>
    <definedName name="asas" hidden="1">[32]Folder!#REF!</definedName>
    <definedName name="ASD">#REF!</definedName>
    <definedName name="asda">#REF!</definedName>
    <definedName name="asdas">#REF!</definedName>
    <definedName name="asdasd">[78]PUNE!#REF!</definedName>
    <definedName name="ASDFDS">#REF!</definedName>
    <definedName name="ASDFGFG">#REF!</definedName>
    <definedName name="asdgw">#REF!</definedName>
    <definedName name="asds">#REF!</definedName>
    <definedName name="asdsadsad">#REF!</definedName>
    <definedName name="asdzfgadf">[79]NAGAR!#REF!</definedName>
    <definedName name="asegt" localSheetId="10">[80]!words</definedName>
    <definedName name="asegt" localSheetId="13">[80]!words</definedName>
    <definedName name="asegt" localSheetId="16">[80]!words</definedName>
    <definedName name="asegt" localSheetId="11">[80]!words</definedName>
    <definedName name="asegt" localSheetId="4">[80]!words</definedName>
    <definedName name="asegt">[80]!words</definedName>
    <definedName name="aServer">#REF!</definedName>
    <definedName name="ASF">#REF!</definedName>
    <definedName name="asfasfd">#REF!</definedName>
    <definedName name="asfd">#REF!</definedName>
    <definedName name="ASFDD">#REF!</definedName>
    <definedName name="ASFDDSAFSD">#REF!</definedName>
    <definedName name="ASFG">#REF!</definedName>
    <definedName name="ASFSDF">#REF!</definedName>
    <definedName name="asg">'[52]FORM-16'!#REF!</definedName>
    <definedName name="ASIA_PLASTIC_in_KUSD">#REF!</definedName>
    <definedName name="ASS">'[81]ANNX -II'!$X$20:$AG$41</definedName>
    <definedName name="ass_cc">[82]Sheet1!$A$1:$C$2443</definedName>
    <definedName name="ASSETS_WRITTEN_OFF___SALE_AS_ON__30_9_2000">#REF!</definedName>
    <definedName name="AsstYr">[83]Masters!$C$34</definedName>
    <definedName name="assumptions">#REF!</definedName>
    <definedName name="ASUMMARY">#REF!</definedName>
    <definedName name="atat">#REF!</definedName>
    <definedName name="atish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UDIO_VIDEO_ACCESSORIES">#REF!</definedName>
    <definedName name="AUDIO_VIDEO_EQUIPMENT">#REF!</definedName>
    <definedName name="AuditedPeriod">[84]Inputs!#REF!</definedName>
    <definedName name="aug">#REF!</definedName>
    <definedName name="Aus_ISIS_DATB_280202__non_zeros_">#REF!</definedName>
    <definedName name="Ausbuchung">#REF!</definedName>
    <definedName name="aUserName">#REF!</definedName>
    <definedName name="_xlnm.Auto_Close" localSheetId="10">[85]!AdaytumSheetClose</definedName>
    <definedName name="_xlnm.Auto_Close" localSheetId="13">[85]!AdaytumSheetClose</definedName>
    <definedName name="_xlnm.Auto_Close" localSheetId="16">[85]!AdaytumSheetClose</definedName>
    <definedName name="_xlnm.Auto_Close" localSheetId="11">[85]!AdaytumSheetClose</definedName>
    <definedName name="_xlnm.Auto_Close" localSheetId="4">[85]!AdaytumSheetClose</definedName>
    <definedName name="_xlnm.Auto_Close">[85]!AdaytumSheetClose</definedName>
    <definedName name="_xlnm.Auto_Open">#REF!</definedName>
    <definedName name="AV_SOFTWARE">#REF!</definedName>
    <definedName name="aw">#REF!</definedName>
    <definedName name="awgwa" localSheetId="10">[80]!words</definedName>
    <definedName name="awgwa" localSheetId="13">[80]!words</definedName>
    <definedName name="awgwa" localSheetId="16">[80]!words</definedName>
    <definedName name="awgwa" localSheetId="11">[80]!words</definedName>
    <definedName name="awgwa" localSheetId="4">[80]!words</definedName>
    <definedName name="awgwa">[80]!words</definedName>
    <definedName name="aWriteTo">[59]Account!$E$3</definedName>
    <definedName name="aww">#REF!</definedName>
    <definedName name="awyY">#REF!</definedName>
    <definedName name="axedoc">#REF!</definedName>
    <definedName name="ay5a" localSheetId="10">[28]!words</definedName>
    <definedName name="ay5a" localSheetId="13">[28]!words</definedName>
    <definedName name="ay5a" localSheetId="16">[28]!words</definedName>
    <definedName name="ay5a" localSheetId="11">[28]!words</definedName>
    <definedName name="ay5a" localSheetId="4">[28]!words</definedName>
    <definedName name="ay5a">[28]!words</definedName>
    <definedName name="AY5Y">'[64]FORM-16'!#REF!</definedName>
    <definedName name="AYAY">'[64]FORM-16'!#REF!</definedName>
    <definedName name="ayh">[86]entitlements!#REF!</definedName>
    <definedName name="AYHT">'[64]FORM-16'!#REF!</definedName>
    <definedName name="AYSEY">'[64]FORM-16'!#REF!</definedName>
    <definedName name="B">[87]Sheet3!#REF!</definedName>
    <definedName name="B__52">#REF!</definedName>
    <definedName name="B_16">#REF!</definedName>
    <definedName name="B_18">#REF!</definedName>
    <definedName name="B_2">#REF!</definedName>
    <definedName name="B_29">#REF!</definedName>
    <definedName name="B_49">#REF!</definedName>
    <definedName name="B_50">#REF!</definedName>
    <definedName name="B_51">#REF!</definedName>
    <definedName name="B_52">#REF!</definedName>
    <definedName name="B_53">#REF!</definedName>
    <definedName name="B_9">#REF!</definedName>
    <definedName name="B_BALKRISHANAN">#REF!</definedName>
    <definedName name="B_value">#REF!</definedName>
    <definedName name="B_valuenue">#REF!</definedName>
    <definedName name="BAL">#REF!</definedName>
    <definedName name="Bal.Sheet">[27]PointNo.5!#REF!</definedName>
    <definedName name="Balance">#REF!</definedName>
    <definedName name="Balance_Sheet">#REF!</definedName>
    <definedName name="BALANCE_SHEET_DATA">#REF!</definedName>
    <definedName name="balance_type">1</definedName>
    <definedName name="BalanceSheet">#REF!</definedName>
    <definedName name="Bang_Sch">#REF!</definedName>
    <definedName name="Bank_of_India">#REF!</definedName>
    <definedName name="Banks">#REF!</definedName>
    <definedName name="BASF">#REF!</definedName>
    <definedName name="basia_1">#REF!</definedName>
    <definedName name="basis">#REF!</definedName>
    <definedName name="basis___0">#REF!</definedName>
    <definedName name="basis_2">#REF!</definedName>
    <definedName name="basis_3">#REF!</definedName>
    <definedName name="basis_4">#REF!</definedName>
    <definedName name="Bat_Cool">[54]Sens!#REF!</definedName>
    <definedName name="bb">'[88]BRP&amp;L'!#REF!</definedName>
    <definedName name="BB_CAR">#REF!</definedName>
    <definedName name="bbb">#REF!</definedName>
    <definedName name="bbbb">#REF!</definedName>
    <definedName name="bd">#REF!</definedName>
    <definedName name="Bdg">'[89]c '!$B$45</definedName>
    <definedName name="Beg_Bal">#REF!</definedName>
    <definedName name="BeginningAcqHeadCount">'[90]Input-Function'!#REF!</definedName>
    <definedName name="BERT">#REF!</definedName>
    <definedName name="BeschäftigungsabweichungVerdichtTechVerw">#REF!</definedName>
    <definedName name="Betriebswirtschaftliche_Betrachtung">#REF!</definedName>
    <definedName name="BG_Del" hidden="1">15</definedName>
    <definedName name="BG_Ins" hidden="1">4</definedName>
    <definedName name="BG_Mod" hidden="1">6</definedName>
    <definedName name="Bgr" hidden="1">[91]pendrr!#REF!</definedName>
    <definedName name="BH">'[92]TBGL-Old'!#REF!</definedName>
    <definedName name="bhasoodee">'[93]Groupings-final'!$A$1:$IV$65536</definedName>
    <definedName name="bi">#REF!</definedName>
    <definedName name="Bilanzielle_Betrachtung">#REF!</definedName>
    <definedName name="Bills_and_matters">'[94]Bills &amp; Matters'!$A$1:$C$10</definedName>
    <definedName name="BISC">#REF!</definedName>
    <definedName name="BISCPM">#REF!</definedName>
    <definedName name="BISCRM">#REF!</definedName>
    <definedName name="BLR80IA">#N/A</definedName>
    <definedName name="BLUE">#REF!</definedName>
    <definedName name="bob">#REF!</definedName>
    <definedName name="BOBAY_CONVEYAN">#REF!</definedName>
    <definedName name="bombay">#REF!</definedName>
    <definedName name="bompm">#REF!</definedName>
    <definedName name="Bonus">#REF!</definedName>
    <definedName name="Book">#REF!</definedName>
    <definedName name="BookTitle">[95]Settings!$B$2</definedName>
    <definedName name="BORDER">[96]Precalculation!#REF!</definedName>
    <definedName name="BORDERKostenstelle">#REF!</definedName>
    <definedName name="BP_L">#REF!</definedName>
    <definedName name="Brand">[97]LISTS!$F$9:$F$14</definedName>
    <definedName name="BRAND_LIST">#REF!</definedName>
    <definedName name="brc">#REF!</definedName>
    <definedName name="brg">#REF!</definedName>
    <definedName name="brk">#REF!</definedName>
    <definedName name="bs">#REF!</definedName>
    <definedName name="BSDateSF">[83]Masters!$C$28</definedName>
    <definedName name="BSDEC0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ngjkwb">#REF!</definedName>
    <definedName name="bses">[63]Chem!#REF!</definedName>
    <definedName name="BSgpg_1">#REF!</definedName>
    <definedName name="BSGROUP">#REF!</definedName>
    <definedName name="BSgrouping_1">#REF!</definedName>
    <definedName name="BSgrouuping_2">#REF!</definedName>
    <definedName name="BSH">#REF!</definedName>
    <definedName name="bsheet">#REF!</definedName>
    <definedName name="BSHEET1">#REF!</definedName>
    <definedName name="BSLA">'[61]MF Request-GW'!#REF!</definedName>
    <definedName name="Bsp">#REF!</definedName>
    <definedName name="BSP_LSCH">#REF!</definedName>
    <definedName name="BSR_II">#REF!</definedName>
    <definedName name="bs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u">#REF!</definedName>
    <definedName name="buap">#REF!</definedName>
    <definedName name="budget_case">'[98]Summary by region'!$Y$4</definedName>
    <definedName name="Budget_Quantity">#REF!</definedName>
    <definedName name="Budget_Rate">#REF!</definedName>
    <definedName name="Budget_Value">#REF!</definedName>
    <definedName name="Budgeted_Mix">#REF!</definedName>
    <definedName name="BUDGETS">[99]BSLA!$H$2</definedName>
    <definedName name="BudTotLiqTrade">#REF!</definedName>
    <definedName name="BudTotTotBrok">#REF!</definedName>
    <definedName name="BudTotTotTrade">#REF!</definedName>
    <definedName name="buildings">[100]Details!$D$9</definedName>
    <definedName name="BuiltIn_Print_Area">#REF!</definedName>
    <definedName name="BuiltIn_Print_Area___0">#REF!</definedName>
    <definedName name="BuiltIn_Print_Area___1">#REF!</definedName>
    <definedName name="BuiltIn_Print_Area___10">#REF!</definedName>
    <definedName name="BuiltIn_Print_Area___14">#REF!</definedName>
    <definedName name="BuiltIn_Print_Area___2">#REF!</definedName>
    <definedName name="BuiltIn_Print_Area___4">#REF!</definedName>
    <definedName name="BuiltIn_Print_Area___6">#REF!</definedName>
    <definedName name="BuiltIn_Print_Area___7">#REF!</definedName>
    <definedName name="BuiltIn_Print_Titles">#REF!</definedName>
    <definedName name="BuiltIn_Print_Titles___0">#REF!</definedName>
    <definedName name="bulkcase">#REF!</definedName>
    <definedName name="bush">#REF!</definedName>
    <definedName name="BusinessName">'[61]MF Request-GW'!#REF!</definedName>
    <definedName name="BUTIBORI">#REF!</definedName>
    <definedName name="C_">#REF!</definedName>
    <definedName name="C__2">'[101]wpi toll rates'!$B$4</definedName>
    <definedName name="C_165">#REF!</definedName>
    <definedName name="C_166">#REF!</definedName>
    <definedName name="C_2">'[102]wpi toll rates'!$B$4</definedName>
    <definedName name="C_49">#REF!</definedName>
    <definedName name="C_50">#REF!</definedName>
    <definedName name="C_52">#REF!</definedName>
    <definedName name="C_53">#REF!</definedName>
    <definedName name="C_59">#REF!</definedName>
    <definedName name="C_value">#REF!</definedName>
    <definedName name="C_valueneu">#REF!</definedName>
    <definedName name="CA">#REF!</definedName>
    <definedName name="CAL">#REF!</definedName>
    <definedName name="calc">1</definedName>
    <definedName name="CalcAgencyPrice">#REF!</definedName>
    <definedName name="Calculations">#REF!</definedName>
    <definedName name="CALL">#REF!</definedName>
    <definedName name="CAMERA_EQUIPMENT">#REF!</definedName>
    <definedName name="cap\loan">#REF!</definedName>
    <definedName name="CAPEX">#REF!</definedName>
    <definedName name="CAPEXSUM">#REF!</definedName>
    <definedName name="CAPITAL">#REF!</definedName>
    <definedName name="Capital_Commitment">#REF!</definedName>
    <definedName name="Capital_Working_in_Progress">#REF!</definedName>
    <definedName name="CapitalEmployed">[103]Financials!$J$114:$R$114</definedName>
    <definedName name="CapitalGains_exempt_PrintArea">#REF!</definedName>
    <definedName name="CapitalGains_taxable_PrintArea">#REF!</definedName>
    <definedName name="CAPITALSPEND">#REF!</definedName>
    <definedName name="carryforw">#REF!</definedName>
    <definedName name="case1">#REF!</definedName>
    <definedName name="case2">#REF!</definedName>
    <definedName name="case3">#REF!</definedName>
    <definedName name="case4">#REF!</definedName>
    <definedName name="case5">#REF!</definedName>
    <definedName name="CASH_FLOW_statement">[104]WORKINGS!#REF!</definedName>
    <definedName name="CASHFLOW">#REF!</definedName>
    <definedName name="CASHFLOWRKING">#REF!</definedName>
    <definedName name="cat">#REF!</definedName>
    <definedName name="Catchg">[105]Sheet1!$A$1:$H$128</definedName>
    <definedName name="cc">[106]CC_map!$A$1:$C$59</definedName>
    <definedName name="CC_hierarchy_doris_file">[107]CC_flatfile!$B$1:$K$665</definedName>
    <definedName name="ccc">#REF!</definedName>
    <definedName name="ccimdepotmatch">#REF!</definedName>
    <definedName name="ccimexpect">#REF!</definedName>
    <definedName name="ccimmatchroot">#REF!</definedName>
    <definedName name="ccimmismatchroot">#REF!</definedName>
    <definedName name="ccmap">[108]CC_map!$A$1:$C$59</definedName>
    <definedName name="ccodes">#REF!</definedName>
    <definedName name="CDPG1">#REF!</definedName>
    <definedName name="CDPG5">#REF!</definedName>
    <definedName name="cds">[109]CS!#REF!</definedName>
    <definedName name="CE">#N/A</definedName>
    <definedName name="cefbl2000">[110]Financials!#REF!</definedName>
    <definedName name="cefbs2003">[110]Financials!#REF!</definedName>
    <definedName name="cefbs2004">[110]Financials!#REF!</definedName>
    <definedName name="cefbs98">[110]Financials!#REF!</definedName>
    <definedName name="cefbs99">[110]Financials!#REF!</definedName>
    <definedName name="cefexp">[110]Financials!#REF!</definedName>
    <definedName name="cefexp2000">[110]Financials!#REF!</definedName>
    <definedName name="cefexp2003">[110]Financials!#REF!</definedName>
    <definedName name="cefexp2004">[110]Financials!#REF!</definedName>
    <definedName name="cefexp98">[110]Financials!#REF!</definedName>
    <definedName name="cefexp99">[110]Financials!#REF!</definedName>
    <definedName name="cefpl2000">[110]Financials!#REF!</definedName>
    <definedName name="cefpl2003">[110]Financials!#REF!</definedName>
    <definedName name="cefpl2004">[110]Financials!#REF!</definedName>
    <definedName name="cefpl98">[110]Financials!#REF!</definedName>
    <definedName name="cefpl99">[110]Financials!#REF!</definedName>
    <definedName name="CELEM2">[111]Sheet12!$B$2:$C$56</definedName>
    <definedName name="cent">#REF!</definedName>
    <definedName name="cenvat" hidden="1">{"'August 2000'!$A$1:$J$101"}</definedName>
    <definedName name="cf">#REF!</definedName>
    <definedName name="CF_AccruedExpenses">'[112]Cash Flow - CY Workings'!$J$1</definedName>
    <definedName name="CF_Inventories">'[112]Cash Flow - CY Workings'!$E$1</definedName>
    <definedName name="CF_Investments">'[112]Cash Flow - CY Workings'!$H$1</definedName>
    <definedName name="CF_Payables">'[112]Cash Flow - CY Workings'!$I$1</definedName>
    <definedName name="CF_PrepaidExpenses">'[112]Cash Flow - CY Workings'!$F$1</definedName>
    <definedName name="CF_Property">'[112]Cash Flow - CY Workings'!$G$1</definedName>
    <definedName name="CF_Receivables">'[112]Cash Flow - CY Workings'!$D$1</definedName>
    <definedName name="CFLOW">#REF!</definedName>
    <definedName name="cha">'[113]ANNX -II'!$B$80:$K$97</definedName>
    <definedName name="cha_8">#REF!</definedName>
    <definedName name="Chal">#REF!</definedName>
    <definedName name="Chall">#REF!</definedName>
    <definedName name="CHANGE">#REF!</definedName>
    <definedName name="charan">'[53]ANNX -II'!$B$80:$K$97</definedName>
    <definedName name="Charge_No_range">OFFSET([114]Masters!$E$2,0,0,COUNTA([114]Masters!$E$2:$E$2010),1)</definedName>
    <definedName name="Chck">[115]Checks!$F$54</definedName>
    <definedName name="check">#REF!</definedName>
    <definedName name="check1">#REF!</definedName>
    <definedName name="Check2">#REF!</definedName>
    <definedName name="checked">'[116]Pre-Op  Costs'!#REF!</definedName>
    <definedName name="CHINA_PLASTIC_in_KUSD">#REF!</definedName>
    <definedName name="CHIPS">#REF!</definedName>
    <definedName name="CHIPS___0">#REF!</definedName>
    <definedName name="chk">#REF!</definedName>
    <definedName name="chl_candy">#REF!</definedName>
    <definedName name="chl_gum">#REF!</definedName>
    <definedName name="CHvar">#N/A</definedName>
    <definedName name="chVIA80G">#REF!</definedName>
    <definedName name="chVIA80XX">#REF!</definedName>
    <definedName name="CIQWBGuid" hidden="1">"7e008688-8c01-4423-bae3-1c1436774555"</definedName>
    <definedName name="Circ_Check">[117]Circulaty!$GU$1</definedName>
    <definedName name="City">#REF!</definedName>
    <definedName name="ck">'[118]Input-Pack Level'!#REF!</definedName>
    <definedName name="Ckt_Inventory_ALL___BT_Final_3_">#REF!</definedName>
    <definedName name="CL">#REF!</definedName>
    <definedName name="cl.stock">#REF!</definedName>
    <definedName name="ClaimForecast">#REF!</definedName>
    <definedName name="ClaimRate">#REF!</definedName>
    <definedName name="Claims00">#REF!</definedName>
    <definedName name="Claims01">#REF!</definedName>
    <definedName name="Claims99">#REF!</definedName>
    <definedName name="clause10">#REF!</definedName>
    <definedName name="CLAUSE13">#REF!</definedName>
    <definedName name="CLAUSE13b">#REF!</definedName>
    <definedName name="clause14">#REF!</definedName>
    <definedName name="clause14d">#REF!</definedName>
    <definedName name="clause15">#REF!</definedName>
    <definedName name="clause16b">#REF!</definedName>
    <definedName name="clause17a">#REF!</definedName>
    <definedName name="clause17B">#REF!</definedName>
    <definedName name="clause17C">#REF!</definedName>
    <definedName name="CLAUSE17D">#REF!</definedName>
    <definedName name="clause17E">#REF!</definedName>
    <definedName name="clause17F">#REF!</definedName>
    <definedName name="clause17h">#REF!</definedName>
    <definedName name="clause17K">#REF!</definedName>
    <definedName name="clause18">#REF!</definedName>
    <definedName name="CLAUSE20">#REF!</definedName>
    <definedName name="clause21">#REF!</definedName>
    <definedName name="CLAUSE22A">#REF!</definedName>
    <definedName name="CLAUSE22B">#REF!</definedName>
    <definedName name="clause23">#REF!</definedName>
    <definedName name="clause24">#REF!</definedName>
    <definedName name="clause24b">#REF!</definedName>
    <definedName name="clause25">#REF!</definedName>
    <definedName name="clause26">#REF!</definedName>
    <definedName name="clause27">#REF!</definedName>
    <definedName name="clause28">#REF!</definedName>
    <definedName name="clause28b">#REF!</definedName>
    <definedName name="Client">"Client"</definedName>
    <definedName name="Client_Grade">"C"</definedName>
    <definedName name="CLOSING_STOCK">'[72]Bal_Sheet-00'!#REF!</definedName>
    <definedName name="CM">#REF!</definedName>
    <definedName name="co">101</definedName>
    <definedName name="CoAdd">[83]Masters!$C$4</definedName>
    <definedName name="Code" hidden="1">#REF!</definedName>
    <definedName name="code_detail">#REF!</definedName>
    <definedName name="code_ref">#REF!</definedName>
    <definedName name="codes">#REF!</definedName>
    <definedName name="COL">[84]Inputs!$E$87</definedName>
    <definedName name="ColumnAttributes1">#REF!</definedName>
    <definedName name="ColumnHeadings1">#REF!</definedName>
    <definedName name="Columns_to_Zero">'[119]India Operations'!$E$62</definedName>
    <definedName name="COMBER">#REF!</definedName>
    <definedName name="Commission">#REF!</definedName>
    <definedName name="COMMUNICATION_EQUIPMENT">#REF!</definedName>
    <definedName name="COMP">#REF!</definedName>
    <definedName name="Comp_AT">#REF!</definedName>
    <definedName name="Comp_AV">#REF!</definedName>
    <definedName name="Comp_GGM">#REF!</definedName>
    <definedName name="comp_ind">#REF!</definedName>
    <definedName name="Comp_JR">#REF!</definedName>
    <definedName name="Comp_Tbl">#REF!</definedName>
    <definedName name="Comp_UJ">#REF!</definedName>
    <definedName name="Comp_VJ">#REF!</definedName>
    <definedName name="comp1">#REF!</definedName>
    <definedName name="comp2">#REF!</definedName>
    <definedName name="comp2003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5">#REF!</definedName>
    <definedName name="COMP6">#REF!</definedName>
    <definedName name="COMP7">#REF!</definedName>
    <definedName name="COMPACT.CSS">'[120]Item- Compact'!$B$2:$I$80,'[120]Item- Compact'!#REF!</definedName>
    <definedName name="Company">#REF!</definedName>
    <definedName name="COMPARISION">[121]TGT!#REF!</definedName>
    <definedName name="Comparisons">#REF!</definedName>
    <definedName name="compdty">#REF!</definedName>
    <definedName name="CompName">'[122]c '!$A$23</definedName>
    <definedName name="CompRatioDetail">OFFSET([123]Compensation!$T$27,0,0,MATCH("Grand Total",[123]Compensation!$T$1:$T$65536,0)-27,1)</definedName>
    <definedName name="CompRatioSum">OFFSET([123]Compensation!$T$27,0,1,MATCH("Grand Total",[123]Compensation!$T$1:$T$65536,0)-27,1)</definedName>
    <definedName name="compspun">#REF!</definedName>
    <definedName name="compu1">#REF!</definedName>
    <definedName name="COMPUTATION">#REF!</definedName>
    <definedName name="COMPUTATION_OF_INTEREST_UNDER_SECTION_234_C">#REF!</definedName>
    <definedName name="COMPUTER___ACESSORIES">#REF!</definedName>
    <definedName name="CoName">[83]Masters!$C$3</definedName>
    <definedName name="CONF">#REF!</definedName>
    <definedName name="CONFPM">#REF!</definedName>
    <definedName name="CONFRM">#REF!</definedName>
    <definedName name="CONNECTIONS">#REF!</definedName>
    <definedName name="CONS">#REF!</definedName>
    <definedName name="CONSOL">[46]Sheet1!$V$1:$AC$51</definedName>
    <definedName name="CONSOLIDATED">#REF!</definedName>
    <definedName name="Consolidated_depr">#REF!</definedName>
    <definedName name="Contents">#REF!</definedName>
    <definedName name="ContEx3">[124]Cont!#REF!</definedName>
    <definedName name="ContEx4">[124]Cont!#REF!</definedName>
    <definedName name="ContEx5">[124]Cont!#REF!</definedName>
    <definedName name="Continuation">#REF!</definedName>
    <definedName name="contlac">[48]COMICRO!#REF!</definedName>
    <definedName name="ContLo1">#REF!</definedName>
    <definedName name="ContLo2">#REF!</definedName>
    <definedName name="ContLo3">#REF!</definedName>
    <definedName name="ContLo4">#REF!</definedName>
    <definedName name="ContLo5">#REF!</definedName>
    <definedName name="contractor">#REF!</definedName>
    <definedName name="Conveyance">#REF!</definedName>
    <definedName name="CONVEYANCE_DEL">#REF!</definedName>
    <definedName name="Coordinator_info">'[125]Look Up'!$A$1:$C$9</definedName>
    <definedName name="coordinator_ref">#REF!</definedName>
    <definedName name="copy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RONATION_DIRECT_JULY">#REF!</definedName>
    <definedName name="cost">#REF!</definedName>
    <definedName name="cost_calcn">#REF!</definedName>
    <definedName name="Cost_Center">#REF!</definedName>
    <definedName name="Cost_Key">[126]Data!$L1&amp;"-"&amp;[126]Data!$B1&amp;"-"&amp;[126]Data!$A1</definedName>
    <definedName name="CoStatus">[83]Masters!$C$7</definedName>
    <definedName name="CostCenter">#REF!</definedName>
    <definedName name="costofgoodsold">#REF!</definedName>
    <definedName name="CostSheet">#REF!</definedName>
    <definedName name="Country">#REF!</definedName>
    <definedName name="COVER">#REF!</definedName>
    <definedName name="CPP">#REF!</definedName>
    <definedName name="cpt">#REF!</definedName>
    <definedName name="cr">NA()</definedName>
    <definedName name="_xlnm.Criteria">#REF!</definedName>
    <definedName name="cross">'[93]Groupings-final'!$A$1:$IV$65536</definedName>
    <definedName name="cs">[109]CS!$B$4:$X$77</definedName>
    <definedName name="csDesignMode">1</definedName>
    <definedName name="Csdf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IFF">[127]CS!#REF!</definedName>
    <definedName name="CSDWDWE">IF([0]!Values_Entered,Header_Row+[0]!Number_of_Payments,Header_Row)</definedName>
    <definedName name="cshcrdt">#REF!</definedName>
    <definedName name="CSUM">#REF!</definedName>
    <definedName name="ctwo">#REF!</definedName>
    <definedName name="CURR_LIB">#REF!</definedName>
    <definedName name="curr_month">IF(AND(MONTH([128]MENU!$E$7)&gt;3,MONTH([128]MENU!$E$7)&lt;=12),MONTH([128]MENU!$E$7)-3,MONTH([128]MENU!$E$7)+9)</definedName>
    <definedName name="Currency">#REF!</definedName>
    <definedName name="Current_Sal">#REF!</definedName>
    <definedName name="CurrentLiab">[103]Financials!$J$111:$R$111</definedName>
    <definedName name="CurrentMonth">#REF!</definedName>
    <definedName name="cust">#REF!</definedName>
    <definedName name="CustAA">#REF!</definedName>
    <definedName name="Custlookup">'[129]Data Lists'!$C$3:$F$115</definedName>
    <definedName name="Customer">#REF!</definedName>
    <definedName name="Customer_Address">"Rm 2409, 24/F Winsor House"</definedName>
    <definedName name="Customer_City">"Causeway Bay, Hong KOng"</definedName>
    <definedName name="Customer_List">'[130]Data Lists'!$C$3:$C$53</definedName>
    <definedName name="Customer_Master_Range">OFFSET('[114]Customer Master'!$A$2,0,0,COUNTA('[114]Customer Master'!$A$2:$A$2000),5)</definedName>
    <definedName name="Customer_Name">"Trend_Micro_HK_Limited"</definedName>
    <definedName name="Customer_nr">#REF!</definedName>
    <definedName name="Customer_State">"Hong KOng"</definedName>
    <definedName name="Customer_ZIP">"sdf"</definedName>
    <definedName name="CustPers">#REF!</definedName>
    <definedName name="cv">'[118]Input-Pack Level'!#REF!</definedName>
    <definedName name="CWEX">NA()</definedName>
    <definedName name="CWIP">#REF!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d">#REF!</definedName>
    <definedName name="D__18">'[131]Annexure VI'!#REF!</definedName>
    <definedName name="D__5">'[101]wpi toll rates'!$B$7</definedName>
    <definedName name="D_40">#REF!</definedName>
    <definedName name="D_41">#REF!</definedName>
    <definedName name="D_49">#REF!</definedName>
    <definedName name="D_5">'[102]wpi toll rates'!$B$7</definedName>
    <definedName name="D_50">#REF!</definedName>
    <definedName name="D_52">#REF!</definedName>
    <definedName name="D_53">#REF!</definedName>
    <definedName name="D_Gupta">#REF!</definedName>
    <definedName name="D_Khatwani">#REF!</definedName>
    <definedName name="D_Marquis">#REF!</definedName>
    <definedName name="da">'[132]FORM-16'!#REF!</definedName>
    <definedName name="dadsd">#REF!</definedName>
    <definedName name="dahg">#REF!</definedName>
    <definedName name="DaRWk1">#REF!</definedName>
    <definedName name="DaRWk10">#REF!</definedName>
    <definedName name="DaRWk11">#REF!</definedName>
    <definedName name="DaRWk12">#REF!</definedName>
    <definedName name="DaRWk2">#REF!</definedName>
    <definedName name="DaRWk3">#REF!</definedName>
    <definedName name="DaRWk4">#REF!</definedName>
    <definedName name="DaRWk5">#REF!</definedName>
    <definedName name="DaRWk6">#REF!</definedName>
    <definedName name="DaRWk8">#REF!</definedName>
    <definedName name="DaRwk9">#REF!</definedName>
    <definedName name="dasdasd">#REF!</definedName>
    <definedName name="dasdsa">#REF!</definedName>
    <definedName name="dasfa.sdnfm">#REF!</definedName>
    <definedName name="dat43w">#REF!</definedName>
    <definedName name="Data">#REF!</definedName>
    <definedName name="DATA_1">NA()</definedName>
    <definedName name="DATA_2">NA()</definedName>
    <definedName name="Data_Report_Range">OFFSET([114]Database!$A$1,0,0,COUNTA([114]Database!$A$1:$A$49998),32)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OFFSET(#REF!,0,0,COUNTA(#REF!),14)</definedName>
    <definedName name="DATAREVISED">#REF!</definedName>
    <definedName name="datasheet">#REF!</definedName>
    <definedName name="DataSource">#REF!</definedName>
    <definedName name="DataThere1">#REF!</definedName>
    <definedName name="DataThere2">#REF!</definedName>
    <definedName name="DataThere3">#REF!</definedName>
    <definedName name="DataThere4">#REF!</definedName>
    <definedName name="DataThere5">#REF!</definedName>
    <definedName name="DATE">'[133]P &amp; L'!$F$4</definedName>
    <definedName name="Date_AR_rep">#REF!</definedName>
    <definedName name="DateRange">"1998.10.01 To 1998.10.31"</definedName>
    <definedName name="DaWk7">#REF!</definedName>
    <definedName name="day">[134]Cover!$D$21</definedName>
    <definedName name="DaysPerYear">365</definedName>
    <definedName name="daysyr">NA()</definedName>
    <definedName name="db">'[132]FORM-16'!#REF!</definedName>
    <definedName name="dbrwk1">#REF!</definedName>
    <definedName name="dbrwk10">#REF!</definedName>
    <definedName name="dbrwk11">#REF!</definedName>
    <definedName name="dbrwk12">#REF!</definedName>
    <definedName name="dbrwk2">#REF!</definedName>
    <definedName name="dbrwk3">#REF!</definedName>
    <definedName name="dbrwk4">#REF!</definedName>
    <definedName name="dbrwk5">#REF!</definedName>
    <definedName name="dbrwk6">#REF!</definedName>
    <definedName name="dbrwk7">#REF!</definedName>
    <definedName name="dbrwk8">#REF!</definedName>
    <definedName name="dbrwk9">#REF!</definedName>
    <definedName name="DCF">#REF!</definedName>
    <definedName name="DCF_Value_EV">#REF!</definedName>
    <definedName name="ÐCompanyName" hidden="1">[135]ÐLists!$E$2</definedName>
    <definedName name="dcrwk1">#REF!</definedName>
    <definedName name="dcrwk10">#REF!</definedName>
    <definedName name="dcrwk11">#REF!</definedName>
    <definedName name="dcrwk12">#REF!</definedName>
    <definedName name="dcrwk2">#REF!</definedName>
    <definedName name="dcrwk3">#REF!</definedName>
    <definedName name="dcrwk4">#REF!</definedName>
    <definedName name="dcrwk5">#REF!</definedName>
    <definedName name="dcrwk6">#REF!</definedName>
    <definedName name="dcrwk7">#REF!</definedName>
    <definedName name="dcrwk8">#REF!</definedName>
    <definedName name="dcrwk9">#REF!</definedName>
    <definedName name="dcwdwdyig">[136]software!$J$38</definedName>
    <definedName name="dd">#REF!</definedName>
    <definedName name="ddd">'[113]ANNX -II'!$B$80:$K$97</definedName>
    <definedName name="ddd_8">#REF!</definedName>
    <definedName name="DDDD" hidden="1">#REF!</definedName>
    <definedName name="dddddd">'[113]ANNX -II'!$B$80:$K$97</definedName>
    <definedName name="dddddd_8">#REF!</definedName>
    <definedName name="ddddddggg" hidden="1">#REF!</definedName>
    <definedName name="dealers">#REF!</definedName>
    <definedName name="DEBT">#REF!</definedName>
    <definedName name="debtclassi">#REF!</definedName>
    <definedName name="debtors2001">#REF!</definedName>
    <definedName name="dec">#REF!</definedName>
    <definedName name="Deepak">#REF!</definedName>
    <definedName name="DelDC">#REF!</definedName>
    <definedName name="DelDm">#REF!</definedName>
    <definedName name="Delivery">#REF!</definedName>
    <definedName name="delrgkeg">#REF!</definedName>
    <definedName name="DelType">#REF!</definedName>
    <definedName name="DEM">[137]Intaccrual!#REF!</definedName>
    <definedName name="DEMAND_LOANS">#REF!</definedName>
    <definedName name="dep">#REF!</definedName>
    <definedName name="dep_pm">#REF!</definedName>
    <definedName name="DEP_SCHEDULE_COMPANIES_ACT">#REF!</definedName>
    <definedName name="DEP_SCHEDULE_INCOMETAX_ACT">#REF!</definedName>
    <definedName name="Department">[138]Validations!$C$2:$C$12</definedName>
    <definedName name="depcom_pa">#REF!</definedName>
    <definedName name="depn">#REF!</definedName>
    <definedName name="depn_CO">#REF!</definedName>
    <definedName name="depn_IT">#REF!</definedName>
    <definedName name="depn1">#REF!</definedName>
    <definedName name="Depr">#REF!</definedName>
    <definedName name="Depreciation">#REF!</definedName>
    <definedName name="Depreciation_JV">[60]ADDJV!#REF!</definedName>
    <definedName name="Dept">#REF!</definedName>
    <definedName name="Dept_1">[138]Validations!$A$2:$A$8</definedName>
    <definedName name="Dept_Key">[126]Data!$I1&amp;"-"&amp;[126]Data!$L1&amp;"-"&amp;[126]Data!$B1&amp;"-"&amp;[126]Data!$A1</definedName>
    <definedName name="deptLookup">#REF!</definedName>
    <definedName name="depveh_pa">#REF!</definedName>
    <definedName name="derniere">#REF!</definedName>
    <definedName name="des">#REF!</definedName>
    <definedName name="desc">[139]invstat_20030423143229!$D$1:$E$65536</definedName>
    <definedName name="DESIGNATION">[140]Sheet1!$F$2:$F$8</definedName>
    <definedName name="DET">[39]FOIL!#REF!</definedName>
    <definedName name="DetailData">OFFSET([141]Designations!$A$2,0,0,COUNTA([141]Designations!$A$1:$A$65536)+17,152)</definedName>
    <definedName name="DETAILED_REPORT">'[142]V.A.T. SPLIT'!#REF!</definedName>
    <definedName name="dev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F">#REF!</definedName>
    <definedName name="dfg">#REF!</definedName>
    <definedName name="DFGFD">#REF!</definedName>
    <definedName name="dfgfdg">#REF!</definedName>
    <definedName name="dfive">#REF!</definedName>
    <definedName name="dgae">#REF!</definedName>
    <definedName name="dhakjs" hidden="1">{"'August 2000'!$A$1:$J$101"}</definedName>
    <definedName name="Dhananjay">[143]RATES!$E$3280:$H$3454</definedName>
    <definedName name="dhg">'[144]cover for tax'!$A$2:$E$41</definedName>
    <definedName name="diff">#REF!</definedName>
    <definedName name="DIFFBLNK">#REF!</definedName>
    <definedName name="DIFFDATA">#REF!</definedName>
    <definedName name="Difference">#REF!</definedName>
    <definedName name="DILIP">[11]POLY!#REF!</definedName>
    <definedName name="DIM">'[16]Rent -01'!#REF!</definedName>
    <definedName name="DIN">#REF!</definedName>
    <definedName name="direct">#REF!</definedName>
    <definedName name="direct_expenses">#REF!</definedName>
    <definedName name="DirName">#REF!</definedName>
    <definedName name="Disaggregations">#REF!</definedName>
    <definedName name="Discount" hidden="1">#REF!</definedName>
    <definedName name="DISH_ANTENNA">#REF!</definedName>
    <definedName name="display_area_2" hidden="1">#REF!</definedName>
    <definedName name="DISTRIBUTION_EQUIPMENT">#REF!</definedName>
    <definedName name="DIVIDEND">'[145]Dividend (Annex19)-FINAL'!#REF!</definedName>
    <definedName name="Division">'[122]c '!$A$28</definedName>
    <definedName name="djkfhdsljkf">#REF!</definedName>
    <definedName name="dLKFAJHDSFDJKH">#REF!</definedName>
    <definedName name="DM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E_BeforeCloseCompleted" hidden="1">"True"</definedName>
    <definedName name="DME_DocumentFlags" hidden="1">"1"</definedName>
    <definedName name="DME_DocumentID" hidden="1">"::ODMA\DME-MSE\London-24631"</definedName>
    <definedName name="DME_DocumentOpened" hidden="1">"True"</definedName>
    <definedName name="DME_DocumentTitle" hidden="1">"London-24631 - Standard Model"</definedName>
    <definedName name="DME_LocalFile" hidden="1">"False"</definedName>
    <definedName name="DME_NextWindowNumber" hidden="1">"2"</definedName>
    <definedName name="DOLLAR">#REF!</definedName>
    <definedName name="Dollar_Threshold">#REF!</definedName>
    <definedName name="dom">#REF!</definedName>
    <definedName name="Dontknow">#REF!</definedName>
    <definedName name="DontKnow2">#REF!</definedName>
    <definedName name="DP">#REF!</definedName>
    <definedName name="DPC">#REF!</definedName>
    <definedName name="DPTPW19">'[146]DPT-PW'!#REF!</definedName>
    <definedName name="DPTPW20">'[146]DPT-PW'!#REF!</definedName>
    <definedName name="DPTPW21">'[146]DPT-PW'!#REF!</definedName>
    <definedName name="DPTPW22">'[146]DPT-PW'!#REF!</definedName>
    <definedName name="Drawstring">[147]Kingdom!#REF!</definedName>
    <definedName name="drgarhy">#REF!</definedName>
    <definedName name="DrillLevel">[59]Sheet1!$A$10:$A$11</definedName>
    <definedName name="Drs">#REF!</definedName>
    <definedName name="DS">[23]BUDGET!$BB$260:$CJ$300</definedName>
    <definedName name="dsafdsgfd">[78]PUNE!#REF!</definedName>
    <definedName name="dsagt" localSheetId="10">[77]!words</definedName>
    <definedName name="dsagt" localSheetId="13">[77]!words</definedName>
    <definedName name="dsagt" localSheetId="16">[77]!words</definedName>
    <definedName name="dsagt" localSheetId="11">[77]!words</definedName>
    <definedName name="dsagt" localSheetId="4">[77]!words</definedName>
    <definedName name="dsagt">[77]!words</definedName>
    <definedName name="dsfsdfsdfsf">[35]QTY!#REF!</definedName>
    <definedName name="DSO">#REF!</definedName>
    <definedName name="dss">[93]Sched!$B$1:$D$65536</definedName>
    <definedName name="dtu">'[17]FORM-16'!#REF!</definedName>
    <definedName name="dtyr">'[148]FORM-16'!$A$1:$J$61</definedName>
    <definedName name="DUFFER">#REF!</definedName>
    <definedName name="DUFFER_FORM16">#REF!</definedName>
    <definedName name="dumppr">#REF!</definedName>
    <definedName name="dup">#REF!</definedName>
    <definedName name="dutydata">#REF!</definedName>
    <definedName name="ÐYesNoDropdown" hidden="1">[135]ÐLists!$AK$2:$AK$3</definedName>
    <definedName name="dzfhg">'[144]cover for tax'!$A$2:$E$41</definedName>
    <definedName name="E">#REF!</definedName>
    <definedName name="E_36">#REF!</definedName>
    <definedName name="E_49">#REF!</definedName>
    <definedName name="E_50">#REF!</definedName>
    <definedName name="E_52">#REF!</definedName>
    <definedName name="E_53">#REF!</definedName>
    <definedName name="e31e3133">#REF!</definedName>
    <definedName name="earhqkhy">'[149]FORM-16'!$A$1:$J$60</definedName>
    <definedName name="eart">[150]entitlements!#REF!</definedName>
    <definedName name="eay">[150]entitlements!#REF!</definedName>
    <definedName name="EBIT">#REF!</definedName>
    <definedName name="EDITING_EQUIPMENTS">#REF!</definedName>
    <definedName name="ee">'[53]ANNX -II'!$B$80:$K$97</definedName>
    <definedName name="EEEE">#REF!</definedName>
    <definedName name="eesh">#REF!</definedName>
    <definedName name="egwgt">#REF!</definedName>
    <definedName name="ei">#REF!</definedName>
    <definedName name="eighteen_pct">#REF!</definedName>
    <definedName name="eighteen_pctneu">#REF!</definedName>
    <definedName name="EIH">[63]Hotels!#REF!</definedName>
    <definedName name="Electric_Installation">#REF!</definedName>
    <definedName name="electrical">[100]Details!$D$10</definedName>
    <definedName name="Electricity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emente_Abt">[151]DD_Abt!$8:$65001</definedName>
    <definedName name="Elemente_KST">[151]DD_KST!$8:$65001</definedName>
    <definedName name="Email">#REF!</definedName>
    <definedName name="EMP_BENFIT_EXP">#REF!</definedName>
    <definedName name="Empl_Name">'[152]Empl Code'!$E$2:$E$674</definedName>
    <definedName name="End_Bal">#REF!</definedName>
    <definedName name="EndingAcqHeadCount">'[90]Input-Function'!#REF!</definedName>
    <definedName name="ENDMKT">#REF!</definedName>
    <definedName name="ENDUSER">#REF!</definedName>
    <definedName name="ENGEL" hidden="1">#REF!</definedName>
    <definedName name="Entertain">#REF!</definedName>
    <definedName name="EntityChoice">[95]Settings!$B$7</definedName>
    <definedName name="EntityCurrency">[95]Settings!$B$10</definedName>
    <definedName name="EPABX">[100]Details!#REF!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0" hidden="1">"Mi8WGb7wvvl3MZvnSdtx0OvCbbhCY1/PqqmMwge7ju5EvNr3KxIy8GSHy7fyE27WKk/7o|OTky69evPkhOhP/L/cllCChE3u8u7Oz//Dn7erwEE12d/d|RJMunzzc/xFNujTZvfcjmnRlZ//g//M0|Qb9UR/Nr2HGnrw6fvH0A0JiUu/kDN7eiO3|v9uICTlCnnvykJ7/r3PcN0qQ/z|stf2/RwRPjt|cfv7lq9/nawvhvXv37|/v799eCPf|3y"</definedName>
    <definedName name="EPMWorkbookOptions_11" hidden="1">"2EhiAd1X/y5iuKLH/Edl6zW7UaYLunx2|OX786|dpc9|mD3Z2Dgwe357p7/|/mOqVHyHRvvqQ0wu//|asvv/p/82K6DOlnyQJE6XLy5avT3//sxcuv3vxIIP1mt2o1IJBE27M3X98KkCv26af37r2HL7b//26BFHo4vtujX093dh/8f977/6YIsisEuf8jgvgEeXP6|v/zSukbJQjSTT8iiKdD7n366af/XyfI/3vM1stXXz796uTNB|QQ3jsTf"</definedName>
    <definedName name="EPMWorkbookOptions_12" hidden="1">"v//3YbLUCSUw5c/n9MIAyT5USLhm5TEV25B8ocojJ/|v1sYPaJ8/31WaRXg/ytZ7hujxelXP6KFocXzk/|vk|L/PZrozdkXpz9EFfTg/90qCNQIDd8eDXC8c|//6wz3TRNk/0cE8QiyN97d|xFBDEGe/T57OzsPx5yQ/f86Vf7fo6i/OD1|/dWr0x9m8Hbw/25lbSgiTsHv8|bpj5jtfRoF2MQbPb57vFqVxTRrCY79PPjUNCdo1XJJiNNnT7M2"</definedName>
    <definedName name="EPMWorkbookOptions_13" hidden="1">"44/9D99U3cE/fpWf13kz/3L55SpfHp1nZZM/vht|yO1OyjyrAfTL5evsMjctux9z2|9W9dtJVb0lxmyZjKZ1/4uw/dWMZ801/HIl4/t/AMtf0Z6zeQAA"</definedName>
    <definedName name="EPMWorkbookOptions_14">"7pv/v4bizF2dvzo7fnP3kh6SwdnY|/fTevfdwx/b/3813HlE6K34vHj58|CPm85vdqtUA87189eXTr07efADnvXdAfv//3ZxnKBKy3cuHP2K7TrNbtRpgu1cv35x89Yqoe/L1Te37c96n/|/mPI8okrh/fvL/dY77xkjx|ZMf|bhBs1u1GpA|LEr|EMXuwf|7xa6/RPvs9|FFWo6vfsR1frNbtRrgup|DddqD/3dz3o|Waf/fvkzrf/im6g7|8a"</definedName>
    <definedName name="EPMWorkbookOptions_15" hidden="1">"v8vM6b|ZfLL1f50qzYhR9yu5Myz2oA/XL5OrvMTcvux9z2u1X9dlJVb4kxWyajad3/Imx/NdNZe3zW/GRWF9mkzL/I6wsHoff5b5w4sF|uhBr/DzxHj7hvfAAA"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 hidden="1">"4tb42ngRFC8T7W4R8FmHQQEOL16HmLr|jLL/LFJK|/Wha/aJ0z1O|dHL85/fzLV7/P98ffe3n86vTFm2/v0q/HJ2||On5OY||90AP57SKvs3o6v3aNUmKuR8ui/Oyjtl4T79ztv/W0WORLsO7t33p895sb9dPjN8evX52Eg37z5Zvj57//y1env//ZyZf//x07DffsjTffe/Tr6c7ug53//w752fMvvxvO9bPnL758cfr/4xF/9eLkzdmXL153h"</definedName>
    <definedName name="EPMWorkbookOptions_4" hidden="1">"v3/71GfvXhz|opkNxjz2e///|9Bf3F6/PqrV6eYafrf7/Pm6f9XhrrhG||LbxezWb60HTcbqGUb/WTRFJOiLNrrWw3h6Pjk5MuvXrx5fDf2ZYR0wOgIw318V//YMOabsfpGxmAM|f|nB6F2|f/TYxD7|v/pIcBe/n97AMb8/X96FGrO/j89hlcv35x89YqM8cn/t0Xi9cmXL0//Pz2CN2df/H97AMbR|bkZRNB4o1PiD9alAHqOy|t55To9qcqq"</definedName>
    <definedName name="EPMWorkbookOptions_5" hidden="1">"PuKMw|O7kW82vcvDj70aoYsj7DBmt201ME3v5Uz5MGSklLe6v7N772DXAxCjAb/7ZT3L66Odx3fllyj0ZlVm1y/rapXX7XXEqaVGz7OmfZ2XlI7KZ|I6x0Ybzmy0QRpz0JUgnQzL7s5Dem7jqyvgr|Wx67uRqbjdu5sCFW3xTdJkd2fndnkIBfzzgyYP9n9Ek4Amezv3DvZ|RJMOn/z/QZ88vnsbXeyZhp81M/Z|8bQPxNixnZ19Wmi4vRnb/X|"</definedName>
    <definedName name="EPMWorkbookOptions_6" hidden="1">"3GfvQlQIF/P9KtvtmafL89Pd/uXPwI5r0aPL/efX0s0CT/R/RpEeT3f|v0|Rn34zd1oy9V0Y1YsXu3bt/f39///ZWbO//3VZsw8rvq9PPKWX4/3XW|1kgzOevvvzq5Y/o4tHl5MtXp7//2YuXX735EVk8snz55tunr35EEY8ip8/Pvnj9/3WK/L/Hmr3P2poPQo3Zpw92dw4OHtzemN37f7cxE3I4jtsDx|3s/vxNoXUJwiJIgfj9HxEkJMjP20"</definedName>
    <definedName name="EPMWorkbookOptions_7" hidden="1">"gsSpB7|7sPfkSQkCD/n89f/L/Haj17/uV3v7bNImH99NN7994jj7j//26jBWqE7Pbs|YsvX5z|f53fvkl60KT/f96G/79I/r56cfKGQvvXX18I33tN|v7/y4XQkKTDeT|vBXGAJns7P3/XGodpsvsjmnRo8qP1129SaZ|9eHP66uTLH6LK/vT/3SpbCRIy3dnv//8Hjf3/Hq579fLNyVeviLwnXz/L9P6c9|D/3ZznEYVYjv73/OT/6xz3jZHi7"</definedName>
    <definedName name="EPMWorkbookOptions_8" hidden="1">"MXP24R3jxafP/n//CrR/3s00euTL1|e/hB10MH/u3UQkyO0fa///2D6vi49IvQ4|/z4|P/zAvhN0uPZqx8tvQXNbtVqQB|9Ofvih6mOHv6/Wx2BGiG3UUR8b7zz83YZYYgg/59fRviGCbK79yOCeATZ|xFBeiKz//91gvy/x2h9cXr8|qtXpz/MxP/uzv|7LZchiYRsv8|bp/9f57ZvhhAvT1|dffn07OdtYiOkxk/8f58tvkEldItGATbxRo/v"</definedName>
    <definedName name="EPMWorkbookOptions_9" hidden="1">"Hq9WZTHNWoJjPw8|Nc0JWrVcEuL02dOszczH0U/pc6Haolw2n300b9vVo7t323yxWtfFuKov7n7V5LXDafyumX109Ps/e/nF7//k5cmL7|7u/P7f05dm071ZM5le7uyO28nF|KKsJllZNOOLevXogJak7zbZ6u5kNb37/d//e28|f0L/fvvLV2c/9eWLN8fP6Y/zrGxy4puAVx7743tPJD3ixWhnx37k0Oj0LmQbZJSNsnKblNct039fT0S|jnA"</definedName>
    <definedName name="Eqpt">'[153]3645-9_1_96'!#REF!</definedName>
    <definedName name="Eqpt_Price">'[153]3645-9_1_96'!#REF!</definedName>
    <definedName name="Eqpt_Qty">'[153]3645-9_1_96'!#REF!</definedName>
    <definedName name="Er">#REF!</definedName>
    <definedName name="ER_SGD_Assets">#REF!</definedName>
    <definedName name="ER_SGD_Liabilities">#REF!</definedName>
    <definedName name="ER_SGD_PL">#REF!</definedName>
    <definedName name="ER_UKP_Assets">#REF!</definedName>
    <definedName name="ER_UKP_Liabilities">#REF!</definedName>
    <definedName name="ER_UKP_PL">#REF!</definedName>
    <definedName name="ER_UKP_RS">#REF!</definedName>
    <definedName name="eratret">'[17]FORM-16'!#REF!</definedName>
    <definedName name="eray">'[144]cover for tax'!$A$43:$E$65</definedName>
    <definedName name="ersy">'[144]cover for tax'!$A$43:$E$65</definedName>
    <definedName name="erteat">'[17]FORM-16'!#REF!</definedName>
    <definedName name="ertet">'[17]FORM-16'!#REF!</definedName>
    <definedName name="eryq43y7">'[148]FORM-16'!$A$63:$J$135</definedName>
    <definedName name="ese">#REF!</definedName>
    <definedName name="esi">#REF!</definedName>
    <definedName name="EssAliasTable">"Default"</definedName>
    <definedName name="EssLatest">"P01"</definedName>
    <definedName name="EssOptions">"A3100010000110000000001100120_01-09#NoAccess"</definedName>
    <definedName name="est">#REF!</definedName>
    <definedName name="esteem_II">#REF!</definedName>
    <definedName name="ESTIMATE">'[154]Prod Anal'!#REF!</definedName>
    <definedName name="et">#REF!</definedName>
    <definedName name="et4twq">'[17]FORM-16'!#REF!</definedName>
    <definedName name="eta34t">'[17]FORM-16'!#REF!</definedName>
    <definedName name="etaet">'[17]FORM-16'!#REF!</definedName>
    <definedName name="etisha_II">#REF!</definedName>
    <definedName name="etu">'[66]FORM-16'!$A$63:$J$135</definedName>
    <definedName name="euivalidation">#REF!</definedName>
    <definedName name="EUR">[137]Intaccrual!#REF!</definedName>
    <definedName name="EURBOR">[137]Intaccrual!#REF!</definedName>
    <definedName name="EURIBOR">#REF!</definedName>
    <definedName name="EURO">#REF!</definedName>
    <definedName name="ev.Calculation" hidden="1">2</definedName>
    <definedName name="ev.Initialized" hidden="1">FALSE</definedName>
    <definedName name="EWGFEWg">#REF!</definedName>
    <definedName name="ewt">#REF!</definedName>
    <definedName name="ewtew">[22]entitlements!#REF!</definedName>
    <definedName name="ewtr">#REF!</definedName>
    <definedName name="EX">#REF!</definedName>
    <definedName name="Ex_Rate">#REF!</definedName>
    <definedName name="Excel_BuiltIn__FilterDatabase_1">#REF!</definedName>
    <definedName name="Excel_BuiltIn__FilterDatabase_2">#REF!</definedName>
    <definedName name="Excel_BuiltIn__FilterDatabase_2_1">#REF!</definedName>
    <definedName name="Excel_BuiltIn_Database">#REF!</definedName>
    <definedName name="Excel_BuiltIn_Print_Area">#REF!</definedName>
    <definedName name="Excel_BuiltIn_Print_Area_1_1">#REF!</definedName>
    <definedName name="Excel_BuiltIn_Print_Area_6">#REF!</definedName>
    <definedName name="Excel_BuiltIn_Print_Area_9">#REF!</definedName>
    <definedName name="Excel_BuiltIn_Print_Titles_1">#REF!</definedName>
    <definedName name="Excel_BuiltIn_Print_Titles_2">#REF!</definedName>
    <definedName name="Excel_BuiltIn_Print_Titles_3">'[155]dep '!$A:$B,'[155]dep '!$2:$4</definedName>
    <definedName name="exchange" localSheetId="10">[156]!exchange</definedName>
    <definedName name="exchange" localSheetId="13">[156]!exchange</definedName>
    <definedName name="exchange" localSheetId="16">[156]!exchange</definedName>
    <definedName name="exchange" localSheetId="11">[156]!exchange</definedName>
    <definedName name="exchange" localSheetId="4">[156]!exchange</definedName>
    <definedName name="exchange">[156]!exchange</definedName>
    <definedName name="Exchange_Rate">#REF!</definedName>
    <definedName name="excise" hidden="1">{"'August 2000'!$A$1:$J$101"}</definedName>
    <definedName name="excluding_unclaimed_dividend__accrued_mark_up_on_short_term_finances">#REF!</definedName>
    <definedName name="exempt">#REF!</definedName>
    <definedName name="exhibit1">#REF!</definedName>
    <definedName name="exit">#REF!</definedName>
    <definedName name="ExNonExArea1">#REF!,#REF!,#REF!,#REF!</definedName>
    <definedName name="ExNonExArea2">#REF!</definedName>
    <definedName name="exp">#REF!</definedName>
    <definedName name="Exp_direct">#REF!</definedName>
    <definedName name="Exp_indirect">#REF!</definedName>
    <definedName name="expected">#REF!</definedName>
    <definedName name="Expected_balance">#REF!</definedName>
    <definedName name="expected2">#REF!</definedName>
    <definedName name="EXPENSES">#REF!</definedName>
    <definedName name="Export">#REF!</definedName>
    <definedName name="Export_Runoff">[157]NEARunoff!#REF!</definedName>
    <definedName name="Export_Trade">#REF!</definedName>
    <definedName name="ExportErrorCheck">#REF!</definedName>
    <definedName name="exposure_cat">#REF!</definedName>
    <definedName name="Extra_Pay">#REF!</definedName>
    <definedName name="Extra_Shift_Depreciation_on_Studio">#REF!</definedName>
    <definedName name="_xlnm.Extract">#REF!</definedName>
    <definedName name="extraoper.inc.exp.">#REF!</definedName>
    <definedName name="extraoperexp.">#REF!</definedName>
    <definedName name="extraoperinc.">#REF!</definedName>
    <definedName name="EY5Y">'[64]FORM-16'!#REF!</definedName>
    <definedName name="f">#REF!</definedName>
    <definedName name="F__5">'[101]wpi toll rates'!$C$7</definedName>
    <definedName name="F_40">#REF!</definedName>
    <definedName name="F_41">#REF!</definedName>
    <definedName name="F_5">'[102]wpi toll rates'!$C$7</definedName>
    <definedName name="F_AccountsA">#REF!</definedName>
    <definedName name="F_AccountsB">#REF!</definedName>
    <definedName name="F_AccountsC">#REF!</definedName>
    <definedName name="F_AccountsD">#REF!</definedName>
    <definedName name="F_AccountsE">#REF!</definedName>
    <definedName name="F_AccountsF">#REF!</definedName>
    <definedName name="F_Patel">#REF!</definedName>
    <definedName name="F_SHIFT_SUM">[46]Sheet1!$A$1625:$M$1681</definedName>
    <definedName name="F1_Server">"Server Name"</definedName>
    <definedName name="F1_Server_1">"HK-CILLIN"</definedName>
    <definedName name="F1_Server_2">""</definedName>
    <definedName name="F1_Server_3">""</definedName>
    <definedName name="F1_Server_4">""</definedName>
    <definedName name="F1_Server_5">""</definedName>
    <definedName name="F1_Service">"Service "</definedName>
    <definedName name="F1_Service_1">"InterScan NT"</definedName>
    <definedName name="F1_Service_2">""</definedName>
    <definedName name="F1_Service_3">""</definedName>
    <definedName name="F1_Service_4">""</definedName>
    <definedName name="F1_Service_5">""</definedName>
    <definedName name="F1_virus_1">"1"</definedName>
    <definedName name="F1_virus_2">""</definedName>
    <definedName name="F1_virus_3">""</definedName>
    <definedName name="F1_virus_4">""</definedName>
    <definedName name="F1_virus_5">""</definedName>
    <definedName name="F16_1">#REF!</definedName>
    <definedName name="F16_2">#REF!</definedName>
    <definedName name="F16_ANN">#REF!</definedName>
    <definedName name="F16A">'[52]FORM-16'!#REF!</definedName>
    <definedName name="F16ANX">#REF!</definedName>
    <definedName name="F3_Machine">"Machine Name"</definedName>
    <definedName name="F3_Machine_1">""</definedName>
    <definedName name="F3_Machine_2">""</definedName>
    <definedName name="F3_Machine_3">""</definedName>
    <definedName name="F3_Machine_4">""</definedName>
    <definedName name="F3_Machine_5">""</definedName>
    <definedName name="F3_Virus_1">""</definedName>
    <definedName name="F3_Virus_2">""</definedName>
    <definedName name="F3_Virus_3">""</definedName>
    <definedName name="F3_Virus_4">""</definedName>
    <definedName name="F3_Virus_5">""</definedName>
    <definedName name="FA">#REF!</definedName>
    <definedName name="FA_SCHEDULE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ceValue">#REF!</definedName>
    <definedName name="Factor">#REF!</definedName>
    <definedName name="Factor1">[158]Ref!$G$10</definedName>
    <definedName name="Factor2">#REF!</definedName>
    <definedName name="factory_range">#REF!</definedName>
    <definedName name="Factory_Range_Names">'[125]Look Up'!$A$91:$C$97</definedName>
    <definedName name="factory_ref">#REF!</definedName>
    <definedName name="fadsfdgafds">#REF!</definedName>
    <definedName name="Fax">#REF!</definedName>
    <definedName name="FAX_MACHINE">#REF!</definedName>
    <definedName name="FC_AccountsA">#REF!</definedName>
    <definedName name="FC_AccountsB">#REF!</definedName>
    <definedName name="FC_AccountsC">#REF!</definedName>
    <definedName name="FC_AccountsD">#REF!</definedName>
    <definedName name="FC_AccountsE">#REF!</definedName>
    <definedName name="FC_AccountsF">#REF!</definedName>
    <definedName name="FC_NonTelecom">[54]Sens!#REF!</definedName>
    <definedName name="FCode" hidden="1">#REF!</definedName>
    <definedName name="fd">[22]entitlements!#REF!</definedName>
    <definedName name="FDC">#REF!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df">#REF!</definedName>
    <definedName name="fdfd">[39]FOIL!#REF!</definedName>
    <definedName name="FDSF">#REF!</definedName>
    <definedName name="FDY">#REF!</definedName>
    <definedName name="FDY___0">#REF!</definedName>
    <definedName name="feb">#REF!</definedName>
    <definedName name="feb_ea">#REF!</definedName>
    <definedName name="feb_ps">#REF!</definedName>
    <definedName name="feb_rm">#REF!</definedName>
    <definedName name="FEF">#REF!</definedName>
    <definedName name="FERMENTATION_LOSS">#REF!</definedName>
    <definedName name="FERMENTATION_LOSS_8">#REF!</definedName>
    <definedName name="ff" hidden="1">#REF!</definedName>
    <definedName name="FF_945_956">#REF!</definedName>
    <definedName name="FF_967">#REF!</definedName>
    <definedName name="fff">'[113]ANNX -II'!$AI$2:$AS$55</definedName>
    <definedName name="fff_8">#REF!</definedName>
    <definedName name="fffff">'[113]ANNX -II'!$B$80:$K$97</definedName>
    <definedName name="fffff_8">#REF!</definedName>
    <definedName name="ffffffffff">'[113]ANNX -II'!$A$6:$V$37</definedName>
    <definedName name="ffffffffff_8">#REF!</definedName>
    <definedName name="fffffffffffffff" hidden="1">#REF!</definedName>
    <definedName name="FFFYYJ" hidden="1">#REF!</definedName>
    <definedName name="ffive">#REF!</definedName>
    <definedName name="fgdfg">#REF!</definedName>
    <definedName name="fgdgfd">#REF!</definedName>
    <definedName name="fge">#REF!</definedName>
    <definedName name="FGF">#REF!</definedName>
    <definedName name="FGHF">#REF!</definedName>
    <definedName name="FGHFG">#REF!</definedName>
    <definedName name="fgj">'[159]Ann B1'!#REF!</definedName>
    <definedName name="FHDFDFH" hidden="1">#REF!</definedName>
    <definedName name="FHGDFGF">[79]NAGAR!#REF!</definedName>
    <definedName name="FHGFG">#REF!</definedName>
    <definedName name="fhk">#REF!</definedName>
    <definedName name="FI">[46]Sheet1!$B$2:$K$7</definedName>
    <definedName name="FIBOR">#REF!</definedName>
    <definedName name="Figure_1_Comment">""</definedName>
    <definedName name="Figure_1_Head">"Virus Entry Point Analysis ( Server )"</definedName>
    <definedName name="Figure_2_Head">"Overall Score"</definedName>
    <definedName name="Figure_3_Comment">""</definedName>
    <definedName name="Figure_3_Head">"Virus Entry Point Analysis ( Client )"</definedName>
    <definedName name="Figure_4_Comment">" 
"</definedName>
    <definedName name="Figure_4_Head">"Daily Virus Count"</definedName>
    <definedName name="Figure_5_Comment">" 
"</definedName>
    <definedName name="Figure_5_Head">"Virus Type Analysis"</definedName>
    <definedName name="Figure_6_Comment">" 
"</definedName>
    <definedName name="Figure_6_Head">"Common Viruses"</definedName>
    <definedName name="Figure_7_Comment">" 
"</definedName>
    <definedName name="Figure_7_Head">"Virus Source Analysis"</definedName>
    <definedName name="Figure_8_Comment">" 
"</definedName>
    <definedName name="Figure_8_Head">"Virus Destination Analysis"</definedName>
    <definedName name="FileServer">"File Server"</definedName>
    <definedName name="FileServer_Grade">"C"</definedName>
    <definedName name="FilingMode">'[160]Comps Summary'!#REF!</definedName>
    <definedName name="final">[161]trial03!#REF!</definedName>
    <definedName name="FINAL_PRODUCT">#REF!</definedName>
    <definedName name="FINAL_PRODUCT1">#REF!</definedName>
    <definedName name="FINAL_PRODUCTSTATERATE">#REF!</definedName>
    <definedName name="Final_Unposted_Trial">#REF!</definedName>
    <definedName name="final1">#REF!</definedName>
    <definedName name="final2">[162]trial!#REF!</definedName>
    <definedName name="financialcharges">#REF!</definedName>
    <definedName name="financialinc.">#REF!</definedName>
    <definedName name="FinancialYear">#REF!</definedName>
    <definedName name="Financing_Receivables">'[163]Orig SG&amp;A Corp'!#REF!</definedName>
    <definedName name="fix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ed_assets">#REF!</definedName>
    <definedName name="FixedAssets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ixedExp">#REF!</definedName>
    <definedName name="fl">#REF!</definedName>
    <definedName name="flasueah">'[164]FORM-16'!#REF!</definedName>
    <definedName name="Flat">#REF!</definedName>
    <definedName name="flora_II">#REF!</definedName>
    <definedName name="fo">#REF!</definedName>
    <definedName name="forabb">#REF!</definedName>
    <definedName name="Forecast_Totals">'[57]OSA Paste - Forecasts'!$B$4:$K$34</definedName>
    <definedName name="Form_10ccac">#REF!</definedName>
    <definedName name="Form_10ccac1">#REF!</definedName>
    <definedName name="form_3cd1">#REF!</definedName>
    <definedName name="form_3cd2">#REF!</definedName>
    <definedName name="form_3cd3">#REF!</definedName>
    <definedName name="form_3cd4">#REF!</definedName>
    <definedName name="form_3cd5">#REF!</definedName>
    <definedName name="FORM4B1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6">#REF!</definedName>
    <definedName name="form6b">#REF!</definedName>
    <definedName name="FORMAT">[46]Sheet1!$A$1:$I$65</definedName>
    <definedName name="FORMAT1">[46]Sheet1!$A$8:$I$14</definedName>
    <definedName name="FORMAT2">[46]Sheet1!$A$16:$I$65</definedName>
    <definedName name="fornotes">#REF!</definedName>
    <definedName name="fornotttt">#REF!</definedName>
    <definedName name="forperk">#REF!</definedName>
    <definedName name="fr" hidden="1">'[7]APR''04'!#REF!</definedName>
    <definedName name="free">#REF!</definedName>
    <definedName name="freight">'[165]TRIALCOMBIND (excl Sug)'!#REF!</definedName>
    <definedName name="fsdf">#REF!</definedName>
    <definedName name="fuckface">[166]Comp!$A$1:$O$47</definedName>
    <definedName name="Fuel_Cell_Sales">[54]Sens!#REF!</definedName>
    <definedName name="Full_Print">#REF!</definedName>
    <definedName name="FullPath">CELL("filename")</definedName>
    <definedName name="FUNCTION">[140]Sheet1!$B$2:$B$3</definedName>
    <definedName name="FUND">#REF!</definedName>
    <definedName name="furniture">[100]Details!$D$12</definedName>
    <definedName name="FURNITURE___FIXTURE">#REF!</definedName>
    <definedName name="fwef">#REF!</definedName>
    <definedName name="Fx">'[36]qty cust'!#REF!</definedName>
    <definedName name="FX_Bal_Sheet">'[133]Bal Sheet'!$F$9</definedName>
    <definedName name="FX_IC_May">[133]defaults!$O$3</definedName>
    <definedName name="FXSCHED">#REF!</definedName>
    <definedName name="FY">[78]PUNE!#REF!</definedName>
    <definedName name="FY00_CURRENT">#REF!</definedName>
    <definedName name="FYY">[167]Sch!$F$16:$W$16</definedName>
    <definedName name="g">#REF!</definedName>
    <definedName name="G.A.exp.">#REF!</definedName>
    <definedName name="G__30">'[168]project cost for lenders'!$G$30</definedName>
    <definedName name="G__5">'[101]wpi toll rates'!$D$7</definedName>
    <definedName name="G_30">'[168]project cost for lenders'!$G$30</definedName>
    <definedName name="G_5">'[102]wpi toll rates'!$D$7</definedName>
    <definedName name="G_Dang">#REF!</definedName>
    <definedName name="g_total">#REF!</definedName>
    <definedName name="ga">'[132]FORM-16'!#REF!</definedName>
    <definedName name="GainLoss">#REF!</definedName>
    <definedName name="gajrdga">'[164]FORM-16'!#REF!</definedName>
    <definedName name="gaurav">#REF!</definedName>
    <definedName name="Gaw">#REF!</definedName>
    <definedName name="gb">'[132]FORM-16'!#REF!</definedName>
    <definedName name="GBPFXRates">'[169] Miscellaneous'!$A$24:$X$39</definedName>
    <definedName name="GBPFXRatesPY">'[169] Miscellaneous'!$A$60:$W$75</definedName>
    <definedName name="gdfgdfgfd">#REF!</definedName>
    <definedName name="gdfgfdg">#REF!</definedName>
    <definedName name="GEE">#REF!</definedName>
    <definedName name="GENDER">[140]Sheet1!$D$2:$D$3</definedName>
    <definedName name="GENERAL">#REF!</definedName>
    <definedName name="GENERATOR">#REF!</definedName>
    <definedName name="Geography_Range">OFFSET([114]Masters!$C$2,0,0,COUNTA([114]Masters!$C$2:$C$2005),1)</definedName>
    <definedName name="GesamtabweichungVerdichtTechVerw">#REF!</definedName>
    <definedName name="Get_36120CR">#REF!</definedName>
    <definedName name="Get_36120NL">#REF!</definedName>
    <definedName name="Get_36150CON">#REF!</definedName>
    <definedName name="Get_36150FIG">#REF!</definedName>
    <definedName name="Get_36170CON">#REF!</definedName>
    <definedName name="Get_36170FRC">#REF!</definedName>
    <definedName name="Get_36170FRS">#REF!</definedName>
    <definedName name="Get_36170PER">#REF!</definedName>
    <definedName name="Get_36170PVC">#REF!</definedName>
    <definedName name="Get_36170SW">#REF!</definedName>
    <definedName name="Get_ATM_TMC">#REF!</definedName>
    <definedName name="Get_ROUTER">#REF!</definedName>
    <definedName name="gfive">#REF!</definedName>
    <definedName name="gfjf">#REF!</definedName>
    <definedName name="gfwe">#REF!</definedName>
    <definedName name="gg">[170]segment_topsheet!$C$13</definedName>
    <definedName name="ggggg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g">'[113]ANNX -II'!$X$20:$AG$41</definedName>
    <definedName name="gggggg_8">#REF!</definedName>
    <definedName name="ggggggg">#REF!</definedName>
    <definedName name="gh" hidden="1">#REF!</definedName>
    <definedName name="ghfdsipae">'[164]FORM-16'!#REF!</definedName>
    <definedName name="ghfghfgh">'[171]Sch1-2'!$B$2:$L$45</definedName>
    <definedName name="ghh" hidden="1">#REF!</definedName>
    <definedName name="GITA_DANG">#REF!</definedName>
    <definedName name="gjhgfh">[78]PUNE!#REF!</definedName>
    <definedName name="GJHGJ">#REF!</definedName>
    <definedName name="GL_Ac">'[152]GL Account'!$A$1:$A$89</definedName>
    <definedName name="GL_Codes">'[172]Account conversion'!$A$4:$C$19</definedName>
    <definedName name="GLANCE">#REF!</definedName>
    <definedName name="GLSummary">[45]Budget!$C$196:$AI$252</definedName>
    <definedName name="goatrial">#REF!</definedName>
    <definedName name="golia">#REF!</definedName>
    <definedName name="GOODLUCK">#REF!</definedName>
    <definedName name="Goodwill">'[61]MF Request-GW'!#REF!</definedName>
    <definedName name="GovtOthers">[173]Form!$V$18</definedName>
    <definedName name="GP">#REF!</definedName>
    <definedName name="Grade">"C"</definedName>
    <definedName name="Grade_Level">"Grade "</definedName>
    <definedName name="GraphAttrition">OFFSET('[123]Attrition (Current Month)'!$AC$21,0,0,COUNTIF('[123]Attrition (Current Month)'!$AA$21:$AA$40,"&lt;&gt;x"),1)</definedName>
    <definedName name="GraphAttritsData">OFFSET('[123]Attrition (Current Month)'!$AA$20,0,0,COUNTIF('[123]Attrition (Current Month)'!$AA$21:$AA$40,"&lt;&gt;x")+1,3)</definedName>
    <definedName name="GraphEIS">OFFSET('[123]Attrition (Current Month)'!$AB$21,0,0,COUNTIF('[123]Attrition (Current Month)'!$AA$21:$AA$40,"&lt;&gt;x"),1)</definedName>
    <definedName name="GraphHCContIndCC">OFFSET('[123]HC Characteristics'!#REF!,0,0,COUNTIF('[123]HC Characteristics'!$I$21:$I$21,"&lt;&gt;x"),1)</definedName>
    <definedName name="GraphHCContIndHC">OFFSET('[123]HC Characteristics'!#REF!,0,0,COUNTIF('[123]HC Characteristics'!$I$21:$I$21,"&lt;&gt;x"),1)</definedName>
    <definedName name="GraphHCContIndLabels">OFFSET('[123]HC Characteristics'!#REF!,0,0,COUNTIF('[123]HC Characteristics'!$I$21:$I$21,"&lt;&gt;x"),1)</definedName>
    <definedName name="GraphHCContIndLC">OFFSET('[123]HC Characteristics'!#REF!,0,0,COUNTIF('[123]HC Characteristics'!$I$21:$I$21,"&lt;&gt;x"),1)</definedName>
    <definedName name="GraphHCContIndTC">OFFSET('[123]HC Characteristics'!#REF!,0,0,COUNTIF('[123]HC Characteristics'!$I$21:$I$21,"&lt;&gt;x"),1)</definedName>
    <definedName name="GraphHCContIndUncoded">OFFSET('[123]HC Characteristics'!#REF!,0,0,COUNTIF('[123]HC Characteristics'!$I$21:$I$21,"&lt;&gt;x"),1)</definedName>
    <definedName name="GRAPHIC_EQUIPMENT">#REF!</definedName>
    <definedName name="GraphJCIGroupsAllA">OFFSET('[123]JCI Grouping'!$AB$21,0,0,COUNTIF('[123]JCI Grouping'!$AA$21:$AA$40,"&lt;&gt;x"),1)</definedName>
    <definedName name="GraphJCIGroupsAllB13">OFFSET('[123]JCI Grouping'!$AC$21,0,0,COUNTIF('[123]JCI Grouping'!$AA$21:$AA$40,"&lt;&gt;x"),1)</definedName>
    <definedName name="GraphJCIGroupsAllB45">OFFSET('[123]JCI Grouping'!$AD$21,0,0,COUNTIF('[123]JCI Grouping'!$AA$21:$AA$40,"&lt;&gt;x"),1)</definedName>
    <definedName name="GraphJCIGroupsAllB655">OFFSET('[123]JCI Grouping'!$AE$21,0,0,COUNTIF('[123]JCI Grouping'!$AA$21:$AA$40,"&lt;&gt;x"),1)</definedName>
    <definedName name="GraphJCIGroupsData">OFFSET('[123]JCI Grouping'!$AA$20,0,0,COUNTIF('[123]JCI Grouping'!$AA$21:$AA$40,"&lt;&gt;x")+1,5)</definedName>
    <definedName name="GraphJCIGroupsLabels">OFFSET('[123]JCI Grouping'!$AA$21,0,0,COUNTIF('[123]JCI Grouping'!$AA$21:$AA$40,"&lt;&gt;x"),1)</definedName>
    <definedName name="GraphJCIRatioData">OFFSET('[123]JCI Ratios'!$BA$20,0,0,COUNTIF('[123]JCI Ratios'!$BA$21:$BA$40,"&lt;&gt;x")+1,7)</definedName>
    <definedName name="GraphJCIRatioJCI55">OFFSET('[123]JCI Ratios'!$BH$21,0,0,COUNTIF('[123]JCI Ratios'!$BA$21:$BA$40,"&lt;&gt;x"),1)</definedName>
    <definedName name="GraphJCIRatioJCI6">OFFSET('[123]JCI Ratios'!$BG$21,0,0,COUNTIF('[123]JCI Ratios'!$BA$21:$BA$40,"&lt;&gt;x"),1)</definedName>
    <definedName name="GraphJCIRatioLabels">OFFSET('[123]JCI Ratios'!$BA$21,0,0,COUNTIF('[123]JCI Ratios'!$BA$21:$BA$40,"&lt;&gt;x"),1)</definedName>
    <definedName name="GraphLabels">OFFSET('[123]Attrition (Current Month)'!$AA$21,0,0,COUNTIF('[123]Attrition (Current Month)'!$AA$21:$AA$40,"&lt;&gt;x"),1)</definedName>
    <definedName name="GRBLOCK">#REF!</definedName>
    <definedName name="Gross_Margin___Rs_M">#REF!</definedName>
    <definedName name="GrossCostData">#REF!</definedName>
    <definedName name="GROSSPFT">#REF!</definedName>
    <definedName name="grossprofit">#REF!</definedName>
    <definedName name="Grouped">#REF!</definedName>
    <definedName name="Grouping">#REF!</definedName>
    <definedName name="GrphActSales">#REF!</definedName>
    <definedName name="GrphActStk">#REF!</definedName>
    <definedName name="GrphPlanSales">#REF!</definedName>
    <definedName name="GrphTgtStk">#REF!</definedName>
    <definedName name="GS_1">[84]GS_1!$B$10:$DX$31</definedName>
    <definedName name="GS_C_COUNTER">[84]GS_1!$B$7:$DX$7</definedName>
    <definedName name="GS_R_COUNTER">[84]GS_1!$D$10:$D$31</definedName>
    <definedName name="gsfds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TEES">#REF!</definedName>
    <definedName name="gtry">'[168]project cost for lenders'!$G$30</definedName>
    <definedName name="gurudhan" hidden="1">#REF!</definedName>
    <definedName name="GWEEygera">#REF!</definedName>
    <definedName name="H">'[174]UNIT-II'!#REF!</definedName>
    <definedName name="H__5">'[101]wpi toll rates'!$E$7</definedName>
    <definedName name="H_5">'[102]wpi toll rates'!$E$7</definedName>
    <definedName name="ha">'[132]FORM-16'!#REF!</definedName>
    <definedName name="hall_range">'[125]Look Up'!$A$101:$R$115</definedName>
    <definedName name="hall_ref">#REF!</definedName>
    <definedName name="hardyg">'[52]FORM-16'!#REF!</definedName>
    <definedName name="hb">'[132]FORM-16'!#REF!</definedName>
    <definedName name="HEAD_JUN_NAMES_List">#REF!</definedName>
    <definedName name="Headcount">#REF!</definedName>
    <definedName name="headcountPL">#REF!</definedName>
    <definedName name="Header">#REF!</definedName>
    <definedName name="Header_Row">ROW(#REF!)</definedName>
    <definedName name="Header1" hidden="1">IF(COUNTA(#REF!)=0,0,INDEX(#REF!,MATCH(ROW(#REF!),#REF!,TRUE)))+1</definedName>
    <definedName name="Header2" hidden="1">[0]!Header1-1 &amp; "." &amp; MAX(1,COUNTA(INDEX('[175]#REF'!#REF!,MATCH([0]!Header1-1,'[175]#REF'!#REF!,FALSE)):'[175]#REF'!#REF!))</definedName>
    <definedName name="Header3Find" hidden="1">MID([0]!Header2,1,FIND(".",[0]!Header2,1))&amp;MID([0]!Header2,FIND(".",[0]!Header2,1)+1,LEN([0]!Header2))-1</definedName>
    <definedName name="HEATING_LOSS_CONF.BISC.">#REF!</definedName>
    <definedName name="HEATING_LOSS_CONF.BISC._8">#REF!</definedName>
    <definedName name="hfive">#REF!</definedName>
    <definedName name="hhebgje">#REF!</definedName>
    <definedName name="HHL">#REF!</definedName>
    <definedName name="HiddenRows" hidden="1">#REF!</definedName>
    <definedName name="HISTORY">#REF!</definedName>
    <definedName name="hitech_II">#REF!</definedName>
    <definedName name="hjaag">#REF!</definedName>
    <definedName name="hjejgrb">[176]entitlements!#REF!</definedName>
    <definedName name="hjgairuth">'[164]FORM-16'!#REF!</definedName>
    <definedName name="HLC">[63]Chem!#REF!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rns">#REF!</definedName>
    <definedName name="hszvf" localSheetId="10">[77]!words</definedName>
    <definedName name="hszvf" localSheetId="13">[77]!words</definedName>
    <definedName name="hszvf" localSheetId="16">[77]!words</definedName>
    <definedName name="hszvf" localSheetId="11">[77]!words</definedName>
    <definedName name="hszvf" localSheetId="4">[77]!words</definedName>
    <definedName name="hszvf">[77]!words</definedName>
    <definedName name="ht" hidden="1">{"'August 2000'!$A$1:$J$101"}</definedName>
    <definedName name="HTML_CodePage" hidden="1">1252</definedName>
    <definedName name="HTML_Control" hidden="1">{"'Income Statement'!$D$96:$E$101"}</definedName>
    <definedName name="HTML_Control_1" hidden="1">{"'August 2000'!$A$1:$J$101"}</definedName>
    <definedName name="HTML_CONTROL_15" hidden="1">{"'August 2000'!$A$1:$J$101"}</definedName>
    <definedName name="HTML_CONTROL_16" hidden="1">{"'August 2000'!$A$1:$J$101"}</definedName>
    <definedName name="HTML_CONTROL_19" hidden="1">{"'August 2000'!$A$1:$J$101"}</definedName>
    <definedName name="HTML_Control_2" hidden="1">{"'August 2000'!$A$1:$J$101"}</definedName>
    <definedName name="HTML_control_3" hidden="1">{"'August 2000'!$A$1:$J$101"}</definedName>
    <definedName name="HTML_control1" hidden="1">{"'August 2000'!$A$1:$J$101"}</definedName>
    <definedName name="HTML_control1_1" hidden="1">{"'August 2000'!$A$1:$J$101"}</definedName>
    <definedName name="HTML_control1_2" hidden="1">{"'August 2000'!$A$1:$J$101"}</definedName>
    <definedName name="HTML_Description" hidden="1">"Profit &amp; Loss Account"</definedName>
    <definedName name="HTML_Email" hidden="1">""</definedName>
    <definedName name="HTML_Header" hidden="1">"Income Statement"</definedName>
    <definedName name="HTML_LastUpdate" hidden="1">"6/14/99"</definedName>
    <definedName name="HTML_LineAfter" hidden="1">TRUE</definedName>
    <definedName name="HTML_LineBefore" hidden="1">TRUE</definedName>
    <definedName name="HTML_Name" hidden="1">"Prakash Mishra"</definedName>
    <definedName name="HTML_OBDlg2" hidden="1">TRUE</definedName>
    <definedName name="HTML_OBDlg4" hidden="1">TRUE</definedName>
    <definedName name="HTML_OS" hidden="1">0</definedName>
    <definedName name="HTML_PathFile" hidden="1">"D:\Temp\MyHTML.htm"</definedName>
    <definedName name="HTML_PathFileMac" hidden="1">"Macintosh HD:HomePageStuff:New_Home_Page:datafile:ctryprem.html"</definedName>
    <definedName name="HTML_Title" hidden="1">"Forecast Book2"</definedName>
    <definedName name="huy" hidden="1">{"'Sheet1'!$L$16"}</definedName>
    <definedName name="hvsdhgbjw">'[177]for challans'!#REF!</definedName>
    <definedName name="HWSheet">1</definedName>
    <definedName name="i">'[17]FORM-16'!#REF!</definedName>
    <definedName name="IBNR1999">#REF!</definedName>
    <definedName name="IBNR2000">#REF!</definedName>
    <definedName name="IBNR2001">#REF!</definedName>
    <definedName name="IBNR2002">#REF!</definedName>
    <definedName name="ic">#REF!</definedName>
    <definedName name="ICEUR">#REF!</definedName>
    <definedName name="ICEURUSD">#REF!</definedName>
    <definedName name="IELWSALES">#REF!</definedName>
    <definedName name="IELYSALES">#REF!</definedName>
    <definedName name="IEPLANSALES">#REF!</definedName>
    <definedName name="IESP">#REF!</definedName>
    <definedName name="ihndsh">#REF!</definedName>
    <definedName name="III">#REF!</definedName>
    <definedName name="IInd_6months">#REF!</definedName>
    <definedName name="IKB_1">#REF!</definedName>
    <definedName name="IKB_2">#REF!</definedName>
    <definedName name="IKB_4">#REF!</definedName>
    <definedName name="IKB_5">#REF!</definedName>
    <definedName name="IKB_7">#REF!</definedName>
    <definedName name="IMP">[23]BUDGET!$BB$307:$CJ$350</definedName>
    <definedName name="In_Desc">'[153]3645-9_1_96'!#REF!</definedName>
    <definedName name="In_Maint">'[153]3645-9_1_96'!#REF!</definedName>
    <definedName name="In_Maint_Price">'[153]3645-9_1_96'!#REF!</definedName>
    <definedName name="In_Maint_Qty">'[153]3645-9_1_96'!#REF!</definedName>
    <definedName name="income">#REF!</definedName>
    <definedName name="incomebef.taxes">#REF!</definedName>
    <definedName name="incomefromoper.">#REF!</definedName>
    <definedName name="Incr_Sal">#REF!</definedName>
    <definedName name="index">#REF!</definedName>
    <definedName name="INDIA_PLASTIC_in_KUSD">#REF!</definedName>
    <definedName name="indirect_expenses">#REF!</definedName>
    <definedName name="INF">[63]Hotels!#REF!</definedName>
    <definedName name="Inflation_Price_Increase">[119]Inflation!$C$56:$M$56</definedName>
    <definedName name="INFRA">#REF!</definedName>
    <definedName name="Infy">[63]Telco!#REF!</definedName>
    <definedName name="Initiator_info">'[125]Look Up'!$A$12:$C$60</definedName>
    <definedName name="Initiator_names">'[125]Look Up'!$B$12:$B$60</definedName>
    <definedName name="Input">#REF!</definedName>
    <definedName name="INPUT_AREA">#REF!</definedName>
    <definedName name="INPUT_AREA_8">#REF!</definedName>
    <definedName name="Input1">#REF!</definedName>
    <definedName name="InputFunctionArea1">#REF!</definedName>
    <definedName name="InputFunctionArea2">#REF!</definedName>
    <definedName name="InputFunctionArea3">#REF!</definedName>
    <definedName name="InputFunctionArea4">#REF!</definedName>
    <definedName name="InputFunctionArea5">'[90]Input-Function'!#REF!</definedName>
    <definedName name="InputFunctionUnprotectedArea1">'[90]Input-Function'!$C$10:$C$14,'[90]Input-Function'!$G$10:$G$14,'[90]Input-Function'!$C$17:$C$22,'[90]Input-Function'!$G$17:$G$22,'[90]Input-Function'!$C$25:$C$31,'[90]Input-Function'!$G$25:$G$31,'[90]Input-Function'!$C$36,'[90]Input-Function'!$G$36</definedName>
    <definedName name="InputFunctionUnprotectedArea2">'[90]Input-Function'!$C$40,'[90]Input-Function'!$G$40,'[90]Input-Function'!$B$58:$K$61</definedName>
    <definedName name="INR">[178]FXRates!$I$6</definedName>
    <definedName name="INRRate1">[179]FXRates!$I$6</definedName>
    <definedName name="Install">'[153]3645-9_1_96'!#REF!</definedName>
    <definedName name="Install_Qty">'[153]3645-9_1_96'!#REF!</definedName>
    <definedName name="INSTRUCT">#REF!</definedName>
    <definedName name="Insurance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t">#REF!</definedName>
    <definedName name="int_201">#REF!</definedName>
    <definedName name="int234B">#REF!</definedName>
    <definedName name="int234C">#REF!</definedName>
    <definedName name="intdty">#REF!</definedName>
    <definedName name="interest">'[180]Tax Computation'!#REF!</definedName>
    <definedName name="Interest_Rate">#REF!</definedName>
    <definedName name="InterestExpense">[103]Financials!$J$15:$R$15</definedName>
    <definedName name="InterestIncome">[103]Financials!$J$16:$R$16</definedName>
    <definedName name="InternetProtection">"Internet Protection"</definedName>
    <definedName name="InternetProtection_Grade">"C"</definedName>
    <definedName name="intfclidbi">NA()</definedName>
    <definedName name="IntFreeCred">#REF!</definedName>
    <definedName name="intidbi">NA()</definedName>
    <definedName name="Intl">[63]Chem!#REF!</definedName>
    <definedName name="intloan">NA()</definedName>
    <definedName name="intloan2">NA()</definedName>
    <definedName name="intloan3">NA()</definedName>
    <definedName name="intloan4">NA()</definedName>
    <definedName name="intloan5">NA()</definedName>
    <definedName name="intspun">#REF!</definedName>
    <definedName name="intt">[22]entitlements!#REF!</definedName>
    <definedName name="INTT_EXP">#REF!</definedName>
    <definedName name="inttrgtdty">#REF!</definedName>
    <definedName name="inttrgtspun">#REF!</definedName>
    <definedName name="INV">#REF!</definedName>
    <definedName name="Invoice_Entry_Range">'[114]Invoice Entry'!$D$3:$G$4,'[114]Invoice Entry'!$D$6,'[114]Invoice Entry'!$D$16,'[114]Invoice Entry'!$D$17,'[114]Invoice Entry'!$D$18,'[114]Invoice Entry'!$F$19,'[114]Invoice Entry'!$C$21:$F$32,'[114]Invoice Entry'!$D$42:$G$44,'[114]Invoice Entry'!$B$35,'[114]Invoice Entry'!$D$13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"interior specialists"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"07/24/2022 09:17:48"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39191.5891666667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1</definedName>
    <definedName name="IQB_BOOKMARK_LOCATION_0" hidden="1">#REF!</definedName>
    <definedName name="IQRAA10" hidden="1">"$AA$11"</definedName>
    <definedName name="IQRAA11" hidden="1">"$AA$12"</definedName>
    <definedName name="IQRAB11" hidden="1">"$AB$12"</definedName>
    <definedName name="IQRAC10" hidden="1">"$AC$11"</definedName>
    <definedName name="IQRAC11" hidden="1">"$AC$12"</definedName>
    <definedName name="IQRAD11" hidden="1">"$AD$12"</definedName>
    <definedName name="IQRAE10" hidden="1">"$AE$11"</definedName>
    <definedName name="IQRAE11" hidden="1">"$AE$12"</definedName>
    <definedName name="IQRAF11" hidden="1">"$AF$12"</definedName>
    <definedName name="IQRAF1709" hidden="1">"$AF$1710"</definedName>
    <definedName name="IQRAF23" hidden="1">"$AF$24"</definedName>
    <definedName name="IQRAF864" hidden="1">"$AF$865"</definedName>
    <definedName name="IQRAG10" hidden="1">"$AG$11"</definedName>
    <definedName name="IQRAI10" hidden="1">"$AI$11"</definedName>
    <definedName name="IQRAK10" hidden="1">"$AK$11"</definedName>
    <definedName name="IQRAM10" hidden="1">"$AM$11"</definedName>
    <definedName name="IQRAO10" hidden="1">"$AO$11"</definedName>
    <definedName name="IQRAQ10" hidden="1">"$AQ$11"</definedName>
    <definedName name="IQRAS10" hidden="1">"$AS$11"</definedName>
    <definedName name="IQRAU10" hidden="1">"$AU$11"</definedName>
    <definedName name="IQRAU1709" hidden="1">"$AU$1710"</definedName>
    <definedName name="IQRAU23" hidden="1">"$AU$24"</definedName>
    <definedName name="IQRAU864" hidden="1">"$AU$865"</definedName>
    <definedName name="IQRAW10" hidden="1">"$AW$11"</definedName>
    <definedName name="IQRAY10" hidden="1">"$AY$11"</definedName>
    <definedName name="IQRAZ865" hidden="1">"$AZ$866:$AZ$1624"</definedName>
    <definedName name="IQRB1709" hidden="1">"$B$1710"</definedName>
    <definedName name="IQRB23" hidden="1">"$B$24"</definedName>
    <definedName name="IQRB24" hidden="1">"$B$25:$B$780"</definedName>
    <definedName name="IQRB864" hidden="1">"$B$865"</definedName>
    <definedName name="IQRBA10" hidden="1">"$BA$11"</definedName>
    <definedName name="IQRBetaAC13" hidden="1">#REF!</definedName>
    <definedName name="IQRBetaAC14" hidden="1">#REF!</definedName>
    <definedName name="IQRBetaAL14" hidden="1">#REF!</definedName>
    <definedName name="IQRBetaAU13" hidden="1">#REF!</definedName>
    <definedName name="IQRBetaAU14" hidden="1">#REF!</definedName>
    <definedName name="IQRBetaB13" hidden="1">#REF!</definedName>
    <definedName name="IQRBetaB14" hidden="1">#REF!</definedName>
    <definedName name="IQRBetaBD13" hidden="1">#REF!</definedName>
    <definedName name="IQRBetaBD14" hidden="1">#REF!</definedName>
    <definedName name="IQRBetaBM13" hidden="1">#REF!</definedName>
    <definedName name="IQRBetaBM14" hidden="1">#REF!</definedName>
    <definedName name="IQRBetaBV13" hidden="1">#REF!</definedName>
    <definedName name="IQRBetaBV14" hidden="1">#REF!</definedName>
    <definedName name="IQRBetaCE13" hidden="1">#REF!</definedName>
    <definedName name="IQRBetaCE14" hidden="1">#REF!</definedName>
    <definedName name="IQRBetaCN13" hidden="1">#REF!</definedName>
    <definedName name="IQRBetaCN14" hidden="1">#REF!</definedName>
    <definedName name="IQRBetaCW13" hidden="1">#REF!</definedName>
    <definedName name="IQRBetaCW14" hidden="1">#REF!</definedName>
    <definedName name="IQRBetaDF13" hidden="1">#REF!</definedName>
    <definedName name="IQRBetaDF14" hidden="1">#REF!</definedName>
    <definedName name="IQRBetaDO13" hidden="1">#REF!</definedName>
    <definedName name="IQRBetaDO14" hidden="1">#REF!</definedName>
    <definedName name="IQRBetaDX13" hidden="1">#REF!</definedName>
    <definedName name="IQRBetaDX14" hidden="1">#REF!</definedName>
    <definedName name="IQRBetaEG13" hidden="1">#REF!</definedName>
    <definedName name="IQRBetaEG14" hidden="1">#REF!</definedName>
    <definedName name="IQRBetaEP13" hidden="1">#REF!</definedName>
    <definedName name="IQRBetaEP14" hidden="1">#REF!</definedName>
    <definedName name="IQRBetaEY13" hidden="1">#REF!</definedName>
    <definedName name="IQRBetaEY14" hidden="1">#REF!</definedName>
    <definedName name="IQRBetaFH13" hidden="1">#REF!</definedName>
    <definedName name="IQRBetaFH14" hidden="1">#REF!</definedName>
    <definedName name="IQRBetaFQ13" hidden="1">#REF!</definedName>
    <definedName name="IQRBetaFQ14" hidden="1">#REF!</definedName>
    <definedName name="IQRBetaK13" hidden="1">#REF!</definedName>
    <definedName name="IQRBetaK14" hidden="1">#REF!</definedName>
    <definedName name="IQRBetaT13" hidden="1">#REF!</definedName>
    <definedName name="IQRBetaT14" hidden="1">#REF!</definedName>
    <definedName name="IQRBJ1709" hidden="1">"$BJ$1710"</definedName>
    <definedName name="IQRBJ23" hidden="1">"$BJ$24"</definedName>
    <definedName name="IQRBJ864" hidden="1">"$BJ$865"</definedName>
    <definedName name="IQRBY1709" hidden="1">"$BY$1710"</definedName>
    <definedName name="IQRBY23" hidden="1">"$BY$24"</definedName>
    <definedName name="IQRBY864" hidden="1">"$BY$865"</definedName>
    <definedName name="IQRC23" hidden="1">"$C$24:$C$778"</definedName>
    <definedName name="IQRC24" hidden="1">"$C$25:$C$779"</definedName>
    <definedName name="IQRCapStruA5" hidden="1">#REF!</definedName>
    <definedName name="IQRCapStruA6" hidden="1">#REF!</definedName>
    <definedName name="IQRCapStruA7" hidden="1">#REF!</definedName>
    <definedName name="IQRCapStruA8" hidden="1">#REF!</definedName>
    <definedName name="IQRCapStruAG5" hidden="1">#REF!</definedName>
    <definedName name="IQRCapStruAG6" hidden="1">#REF!</definedName>
    <definedName name="IQRCapStruAG7" hidden="1">#REF!</definedName>
    <definedName name="IQRCapStruAG8" hidden="1">#REF!</definedName>
    <definedName name="IQRCapStruAO5" hidden="1">#REF!</definedName>
    <definedName name="IQRCapStruAO6" hidden="1">#REF!</definedName>
    <definedName name="IQRCapStruAO7" hidden="1">#REF!</definedName>
    <definedName name="IQRCapStruAO8" hidden="1">#REF!</definedName>
    <definedName name="IQRCapStruAW5" hidden="1">#REF!</definedName>
    <definedName name="IQRCapStruAW6" hidden="1">#REF!</definedName>
    <definedName name="IQRCapStruAW7" hidden="1">#REF!</definedName>
    <definedName name="IQRCapStruAW8" hidden="1">#REF!</definedName>
    <definedName name="IQRCapStruBE5" hidden="1">#REF!</definedName>
    <definedName name="IQRCapStruBE6" hidden="1">#REF!</definedName>
    <definedName name="IQRCapStruBE7" hidden="1">#REF!</definedName>
    <definedName name="IQRCapStruBE8" hidden="1">#REF!</definedName>
    <definedName name="IQRCapStruBM5" hidden="1">#REF!</definedName>
    <definedName name="IQRCapStruBM6" hidden="1">#REF!</definedName>
    <definedName name="IQRCapStruBM7" hidden="1">#REF!</definedName>
    <definedName name="IQRCapStruBM8" hidden="1">#REF!</definedName>
    <definedName name="IQRCapStruBU5" hidden="1">#REF!</definedName>
    <definedName name="IQRCapStruBU6" hidden="1">#REF!</definedName>
    <definedName name="IQRCapStruBU7" hidden="1">#REF!</definedName>
    <definedName name="IQRCapStruBU8" hidden="1">#REF!</definedName>
    <definedName name="IQRCapStruCC5" hidden="1">#REF!</definedName>
    <definedName name="IQRCapStruCC6" hidden="1">#REF!</definedName>
    <definedName name="IQRCapStruCC7" hidden="1">#REF!</definedName>
    <definedName name="IQRCapStruCC8" hidden="1">#REF!</definedName>
    <definedName name="IQRCapStruCK5" hidden="1">#REF!</definedName>
    <definedName name="IQRCapStruCK6" hidden="1">#REF!</definedName>
    <definedName name="IQRCapStruCK7" hidden="1">#REF!</definedName>
    <definedName name="IQRCapStruCK8" hidden="1">#REF!</definedName>
    <definedName name="IQRCapStruCS5" hidden="1">#REF!</definedName>
    <definedName name="IQRCapStruCS6" hidden="1">#REF!</definedName>
    <definedName name="IQRCapStruCS7" hidden="1">#REF!</definedName>
    <definedName name="IQRCapStruCS8" hidden="1">#REF!</definedName>
    <definedName name="IQRCapStruDA5" hidden="1">#REF!</definedName>
    <definedName name="IQRCapStruDA6" hidden="1">#REF!</definedName>
    <definedName name="IQRCapStruDA7" hidden="1">#REF!</definedName>
    <definedName name="IQRCapStruDA8" hidden="1">#REF!</definedName>
    <definedName name="IQRCapStruDI5" hidden="1">#REF!</definedName>
    <definedName name="IQRCapStruDI6" hidden="1">#REF!</definedName>
    <definedName name="IQRCapStruDI7" hidden="1">#REF!</definedName>
    <definedName name="IQRCapStruDI8" hidden="1">#REF!</definedName>
    <definedName name="IQRCapStruDQ5" hidden="1">#REF!</definedName>
    <definedName name="IQRCapStruDQ6" hidden="1">#REF!</definedName>
    <definedName name="IQRCapStruDQ7" hidden="1">#REF!</definedName>
    <definedName name="IQRCapStruDQ8" hidden="1">#REF!</definedName>
    <definedName name="IQRCapStruDY5" hidden="1">#REF!</definedName>
    <definedName name="IQRCapStruDY6" hidden="1">#REF!</definedName>
    <definedName name="IQRCapStruDY7" hidden="1">#REF!</definedName>
    <definedName name="IQRCapStruDY8" hidden="1">#REF!</definedName>
    <definedName name="IQRCapStruEG5" hidden="1">#REF!</definedName>
    <definedName name="IQRCapStruEG6" hidden="1">#REF!</definedName>
    <definedName name="IQRCapStruEG7" hidden="1">#REF!</definedName>
    <definedName name="IQRCapStruEG8" hidden="1">#REF!</definedName>
    <definedName name="IQRCapStruEO5" hidden="1">#REF!</definedName>
    <definedName name="IQRCapStruEO6" hidden="1">#REF!</definedName>
    <definedName name="IQRCapStruEO7" hidden="1">#REF!</definedName>
    <definedName name="IQRCapStruEO8" hidden="1">#REF!</definedName>
    <definedName name="IQRCapStruEW5" hidden="1">#REF!</definedName>
    <definedName name="IQRCapStruEW6" hidden="1">#REF!</definedName>
    <definedName name="IQRCapStruEW7" hidden="1">#REF!</definedName>
    <definedName name="IQRCapStruEW8" hidden="1">#REF!</definedName>
    <definedName name="IQRCapStruI5" hidden="1">#REF!</definedName>
    <definedName name="IQRCapStruI6" hidden="1">#REF!</definedName>
    <definedName name="IQRCapStruI7" hidden="1">#REF!</definedName>
    <definedName name="IQRCapStruI8" hidden="1">#REF!</definedName>
    <definedName name="IQRCapStruQ5" hidden="1">#REF!</definedName>
    <definedName name="IQRCapStruQ6" hidden="1">#REF!</definedName>
    <definedName name="IQRCapStruQ7" hidden="1">#REF!</definedName>
    <definedName name="IQRCapStruQ8" hidden="1">#REF!</definedName>
    <definedName name="IQRCapStruY5" hidden="1">#REF!</definedName>
    <definedName name="IQRCapStruY6" hidden="1">#REF!</definedName>
    <definedName name="IQRCapStruY7" hidden="1">#REF!</definedName>
    <definedName name="IQRCapStruY8" hidden="1">#REF!</definedName>
    <definedName name="IQRCN1709" hidden="1">"$CN$1710"</definedName>
    <definedName name="IQRCN23" hidden="1">"$CN$24"</definedName>
    <definedName name="IQRCN864" hidden="1">"$CN$865"</definedName>
    <definedName name="IQRCompsPLAAN67" hidden="1">#REF!</definedName>
    <definedName name="IQRD10" hidden="1">"$D$11"</definedName>
    <definedName name="IQRD23" hidden="1">"$D$24:$D$778"</definedName>
    <definedName name="IQRD24" hidden="1">"$D$25:$D$779"</definedName>
    <definedName name="IQRDC1709" hidden="1">"$DC$1710"</definedName>
    <definedName name="IQRDC23" hidden="1">"$DC$24"</definedName>
    <definedName name="IQRDC864" hidden="1">"$DC$865"</definedName>
    <definedName name="IQRDR23" hidden="1">"$DR$24"</definedName>
    <definedName name="IQRDR864" hidden="1">"$DR$865"</definedName>
    <definedName name="IQRE23" hidden="1">"$E$24:$E$778"</definedName>
    <definedName name="IQRE24" hidden="1">"$E$25:$E$779"</definedName>
    <definedName name="IQREG23" hidden="1">"$EG$24"</definedName>
    <definedName name="IQREG864" hidden="1">"$EG$865"</definedName>
    <definedName name="IQREV23" hidden="1">"$EV$24"</definedName>
    <definedName name="IQREV864" hidden="1">"$EV$865"</definedName>
    <definedName name="IQRExchangerateAC9" hidden="1">#REF!</definedName>
    <definedName name="IQRExchangerateAF9" hidden="1">#REF!</definedName>
    <definedName name="IQRExchangerateAI9" hidden="1">#REF!</definedName>
    <definedName name="IQRExchangerateAL9" hidden="1">#REF!</definedName>
    <definedName name="IQRExchangerateAO9" hidden="1">#REF!</definedName>
    <definedName name="IQRExchangerateAR9" hidden="1">#REF!</definedName>
    <definedName name="IQRExchangerateAU9" hidden="1">#REF!</definedName>
    <definedName name="IQRExchangerateAX9" hidden="1">#REF!</definedName>
    <definedName name="IQRExchangerateB8" hidden="1">#REF!</definedName>
    <definedName name="IQRExchangerateB9" hidden="1">#REF!</definedName>
    <definedName name="IQRExchangerateBA9" hidden="1">#REF!</definedName>
    <definedName name="IQRExchangerateBD9" hidden="1">#REF!</definedName>
    <definedName name="IQRExchangerateBG9" hidden="1">#REF!</definedName>
    <definedName name="IQRExchangerateE9" hidden="1">#REF!</definedName>
    <definedName name="IQRExchangerateH9" hidden="1">#REF!</definedName>
    <definedName name="IQRExchangerateK9" hidden="1">#REF!</definedName>
    <definedName name="IQRExchangerateN9" hidden="1">#REF!</definedName>
    <definedName name="IQRExchangerateQ9" hidden="1">#REF!</definedName>
    <definedName name="IQRExchangerateT9" hidden="1">#REF!</definedName>
    <definedName name="IQRExchangerateW9" hidden="1">#REF!</definedName>
    <definedName name="IQRExchangerateZ9" hidden="1">#REF!</definedName>
    <definedName name="IQRF23" hidden="1">"$F$24:$F$778"</definedName>
    <definedName name="IQRF24" hidden="1">"$F$25:$F$779"</definedName>
    <definedName name="IQRFK23" hidden="1">"$FK$24"</definedName>
    <definedName name="IQRFK864" hidden="1">"$FK$865"</definedName>
    <definedName name="IQRFZ23" hidden="1">"$FZ$24"</definedName>
    <definedName name="IQRFZ864" hidden="1">"$FZ$865"</definedName>
    <definedName name="IQRG23" hidden="1">"$G$24:$G$778"</definedName>
    <definedName name="IQRG24" hidden="1">"$G$25:$G$779"</definedName>
    <definedName name="IQRGO23" hidden="1">"$GO$24"</definedName>
    <definedName name="IQRGO864" hidden="1">"$GO$865"</definedName>
    <definedName name="IQRGS6AF1365" hidden="1">#REF!</definedName>
    <definedName name="IQRGS6AF1366" hidden="1">#REF!</definedName>
    <definedName name="IQRGS6AF1709" hidden="1">#REF!</definedName>
    <definedName name="IQRGS6AF1710" hidden="1">#REF!</definedName>
    <definedName name="IQRGS6AF2210" hidden="1">#REF!</definedName>
    <definedName name="IQRGS6AF23" hidden="1">#REF!</definedName>
    <definedName name="IQRGS6AF24" hidden="1">#REF!</definedName>
    <definedName name="IQRGS6AF25" hidden="1">#REF!</definedName>
    <definedName name="IQRGS6AF2710" hidden="1">#REF!</definedName>
    <definedName name="IQRGS6AF2711" hidden="1">#REF!</definedName>
    <definedName name="IQRGS6AF2712" hidden="1">#REF!</definedName>
    <definedName name="IQRGS6AF864" hidden="1">#REF!</definedName>
    <definedName name="IQRGS6AF865" hidden="1">#REF!</definedName>
    <definedName name="IQRGS6AH1366" hidden="1">#REF!</definedName>
    <definedName name="IQRGS6AH24" hidden="1">#REF!</definedName>
    <definedName name="IQRGS6AH2712" hidden="1">#REF!</definedName>
    <definedName name="IQRGS6AU1365" hidden="1">#REF!</definedName>
    <definedName name="IQRGS6AU1366" hidden="1">#REF!</definedName>
    <definedName name="IQRGS6AU1709" hidden="1">#REF!</definedName>
    <definedName name="IQRGS6AU1710" hidden="1">#REF!</definedName>
    <definedName name="IQRGS6AU2210" hidden="1">#REF!</definedName>
    <definedName name="IQRGS6AU23" hidden="1">#REF!</definedName>
    <definedName name="IQRGS6AU24" hidden="1">#REF!</definedName>
    <definedName name="IQRGS6AU25" hidden="1">#REF!</definedName>
    <definedName name="IQRGS6AU2710" hidden="1">#REF!</definedName>
    <definedName name="IQRGS6AU2711" hidden="1">#REF!</definedName>
    <definedName name="IQRGS6AU2712" hidden="1">#REF!</definedName>
    <definedName name="IQRGS6AU864" hidden="1">#REF!</definedName>
    <definedName name="IQRGS6AU865" hidden="1">#REF!</definedName>
    <definedName name="IQRGS6AX1366" hidden="1">#REF!</definedName>
    <definedName name="IQRGS6AX24" hidden="1">#REF!</definedName>
    <definedName name="IQRGS6AX2712" hidden="1">#REF!</definedName>
    <definedName name="IQRGS6B1365" hidden="1">#REF!</definedName>
    <definedName name="IQRGS6B1366" hidden="1">#REF!</definedName>
    <definedName name="IQRGS6B1709" hidden="1">#REF!</definedName>
    <definedName name="IQRGS6B1710" hidden="1">#REF!</definedName>
    <definedName name="IQRGS6B2210" hidden="1">#REF!</definedName>
    <definedName name="IQRGS6B23" hidden="1">#REF!</definedName>
    <definedName name="IQRGS6B24" hidden="1">#REF!</definedName>
    <definedName name="IQRGS6B25" hidden="1">#REF!</definedName>
    <definedName name="IQRGS6B2710" hidden="1">#REF!</definedName>
    <definedName name="IQRGS6B2711" hidden="1">#REF!</definedName>
    <definedName name="IQRGS6B2712" hidden="1">#REF!</definedName>
    <definedName name="IQRGS6B864" hidden="1">#REF!</definedName>
    <definedName name="IQRGS6B865" hidden="1">#REF!</definedName>
    <definedName name="IQRGS6BetasheetAC24" hidden="1">#REF!</definedName>
    <definedName name="IQRGS6BetasheetAD24" hidden="1">#REF!</definedName>
    <definedName name="IQRGS6BetasheetAF1366" hidden="1">#REF!</definedName>
    <definedName name="IQRGS6BetasheetAF24" hidden="1">#REF!</definedName>
    <definedName name="IQRGS6BetasheetAF2712" hidden="1">#REF!</definedName>
    <definedName name="IQRGS6BetasheetAL24" hidden="1">#REF!</definedName>
    <definedName name="IQRGS6BetasheetAN24" hidden="1">#REF!</definedName>
    <definedName name="IQRGS6BetasheetAP1366" hidden="1">#REF!</definedName>
    <definedName name="IQRGS6BetasheetAP24" hidden="1">#REF!</definedName>
    <definedName name="IQRGS6BetasheetAU24" hidden="1">#REF!</definedName>
    <definedName name="IQRGS6BetasheetAX24" hidden="1">#REF!</definedName>
    <definedName name="IQRGS6BetasheetAZ1366" hidden="1">#REF!</definedName>
    <definedName name="IQRGS6BetasheetAZ24" hidden="1">#REF!</definedName>
    <definedName name="IQRGS6BetasheetB1366" hidden="1">#REF!</definedName>
    <definedName name="IQRGS6BetasheetB24" hidden="1">#REF!</definedName>
    <definedName name="IQRGS6BetasheetB2712" hidden="1">#REF!</definedName>
    <definedName name="IQRGS6BetasheetBD24" hidden="1">#REF!</definedName>
    <definedName name="IQRGS6BetasheetBH24" hidden="1">#REF!</definedName>
    <definedName name="IQRGS6BetasheetBJ1366" hidden="1">#REF!</definedName>
    <definedName name="IQRGS6BetasheetBJ24" hidden="1">#REF!</definedName>
    <definedName name="IQRGS6BetasheetBM24" hidden="1">#REF!</definedName>
    <definedName name="IQRGS6BetasheetBR24" hidden="1">#REF!</definedName>
    <definedName name="IQRGS6BetasheetBT1366" hidden="1">#REF!</definedName>
    <definedName name="IQRGS6BetasheetBT24" hidden="1">#REF!</definedName>
    <definedName name="IQRGS6BetasheetBV24" hidden="1">#REF!</definedName>
    <definedName name="IQRGS6BetasheetCB24" hidden="1">#REF!</definedName>
    <definedName name="IQRGS6BetasheetCD24" hidden="1">#REF!</definedName>
    <definedName name="IQRGS6BetasheetCE24" hidden="1">#REF!</definedName>
    <definedName name="IQRGS6BetasheetCL24" hidden="1">#REF!</definedName>
    <definedName name="IQRGS6BetasheetCN24" hidden="1">#REF!</definedName>
    <definedName name="IQRGS6BetasheetCV24" hidden="1">#REF!</definedName>
    <definedName name="IQRGS6BetasheetCW24" hidden="1">#REF!</definedName>
    <definedName name="IQRGS6BetasheetCX24" hidden="1">#REF!</definedName>
    <definedName name="IQRGS6BetasheetDF24" hidden="1">#REF!</definedName>
    <definedName name="IQRGS6BetasheetDH24" hidden="1">#REF!</definedName>
    <definedName name="IQRGS6BetasheetDO24" hidden="1">#REF!</definedName>
    <definedName name="IQRGS6BetasheetDP24" hidden="1">#REF!</definedName>
    <definedName name="IQRGS6BetasheetDR24" hidden="1">#REF!</definedName>
    <definedName name="IQRGS6BetasheetDX24" hidden="1">#REF!</definedName>
    <definedName name="IQRGS6BetasheetDZ24" hidden="1">#REF!</definedName>
    <definedName name="IQRGS6BetasheetEB24" hidden="1">#REF!</definedName>
    <definedName name="IQRGS6BetasheetEG24" hidden="1">#REF!</definedName>
    <definedName name="IQRGS6BetasheetEJ24" hidden="1">#REF!</definedName>
    <definedName name="IQRGS6BetasheetEL24" hidden="1">#REF!</definedName>
    <definedName name="IQRGS6BetasheetEP24" hidden="1">#REF!</definedName>
    <definedName name="IQRGS6BetasheetET24" hidden="1">#REF!</definedName>
    <definedName name="IQRGS6BetasheetEV24" hidden="1">#REF!</definedName>
    <definedName name="IQRGS6BetasheetEY24" hidden="1">#REF!</definedName>
    <definedName name="IQRGS6BetasheetFD24" hidden="1">#REF!</definedName>
    <definedName name="IQRGS6BetasheetFF24" hidden="1">#REF!</definedName>
    <definedName name="IQRGS6BetasheetFH24" hidden="1">#REF!</definedName>
    <definedName name="IQRGS6BetasheetFN24" hidden="1">#REF!</definedName>
    <definedName name="IQRGS6BetasheetFP24" hidden="1">#REF!</definedName>
    <definedName name="IQRGS6BetasheetFQ24" hidden="1">#REF!</definedName>
    <definedName name="IQRGS6BetasheetFX24" hidden="1">#REF!</definedName>
    <definedName name="IQRGS6BetasheetFZ24" hidden="1">#REF!</definedName>
    <definedName name="IQRGS6BetasheetGH24" hidden="1">#REF!</definedName>
    <definedName name="IQRGS6BetasheetGJ24" hidden="1">#REF!</definedName>
    <definedName name="IQRGS6BetasheetK24" hidden="1">#REF!</definedName>
    <definedName name="IQRGS6BetasheetL1366" hidden="1">#REF!</definedName>
    <definedName name="IQRGS6BetasheetL24" hidden="1">#REF!</definedName>
    <definedName name="IQRGS6BetasheetL2712" hidden="1">#REF!</definedName>
    <definedName name="IQRGS6BetasheetT24" hidden="1">#REF!</definedName>
    <definedName name="IQRGS6BetasheetV1366" hidden="1">#REF!</definedName>
    <definedName name="IQRGS6BetasheetV24" hidden="1">#REF!</definedName>
    <definedName name="IQRGS6BetasheetV2712" hidden="1">#REF!</definedName>
    <definedName name="IQRGS6Betashet1AH1366" hidden="1">#REF!</definedName>
    <definedName name="IQRGS6Betashet1AH2712" hidden="1">#REF!</definedName>
    <definedName name="IQRGS6Betashet1AX1366" hidden="1">#REF!</definedName>
    <definedName name="IQRGS6Betashet1AX2712" hidden="1">#REF!</definedName>
    <definedName name="IQRGS6Betashet1B1366" hidden="1">#REF!</definedName>
    <definedName name="IQRGS6Betashet1B2712" hidden="1">#REF!</definedName>
    <definedName name="IQRGS6Betashet1BN1366" hidden="1">#REF!</definedName>
    <definedName name="IQRGS6Betashet1CD1366" hidden="1">#REF!</definedName>
    <definedName name="IQRGS6Betashet1CT1366" hidden="1">#REF!</definedName>
    <definedName name="IQRGS6Betashet1DJ1366" hidden="1">#REF!</definedName>
    <definedName name="IQRGS6Betashet1R1366" hidden="1">#REF!</definedName>
    <definedName name="IQRGS6Betashet1R2712" hidden="1">#REF!</definedName>
    <definedName name="IQRGS6BetashetA1366" hidden="1">#REF!</definedName>
    <definedName name="IQRGS6BetashetAF1366" hidden="1">#REF!</definedName>
    <definedName name="IQRGS6BetashetAF24" hidden="1">#REF!</definedName>
    <definedName name="IQRGS6BetashetAF2712" hidden="1">#REF!</definedName>
    <definedName name="IQRGS6BetashetAH1366" hidden="1">#REF!</definedName>
    <definedName name="IQRGS6BetashetAH24" hidden="1">#REF!</definedName>
    <definedName name="IQRGS6BetashetAH2712" hidden="1">#REF!</definedName>
    <definedName name="IQRGS6BetashetAP1366" hidden="1">#REF!</definedName>
    <definedName name="IQRGS6BetashetAP24" hidden="1">#REF!</definedName>
    <definedName name="IQRGS6BetashetAX1366" hidden="1">#REF!</definedName>
    <definedName name="IQRGS6BetashetAX24" hidden="1">#REF!</definedName>
    <definedName name="IQRGS6BetashetAX2712" hidden="1">#REF!</definedName>
    <definedName name="IQRGS6BetashetAZ1366" hidden="1">#REF!</definedName>
    <definedName name="IQRGS6BetashetAZ24" hidden="1">#REF!</definedName>
    <definedName name="IQRGS6BetashetB1366" hidden="1">#REF!</definedName>
    <definedName name="IQRGS6BetashetB24" hidden="1">#REF!</definedName>
    <definedName name="IQRGS6BetashetB2712" hidden="1">#REF!</definedName>
    <definedName name="IQRGS6BetashetBJ1366" hidden="1">#REF!</definedName>
    <definedName name="IQRGS6BetashetBJ24" hidden="1">#REF!</definedName>
    <definedName name="IQRGS6BetashetBN1366" hidden="1">#REF!</definedName>
    <definedName name="IQRGS6BetashetBN24" hidden="1">#REF!</definedName>
    <definedName name="IQRGS6BetashetBT1366" hidden="1">#REF!</definedName>
    <definedName name="IQRGS6BetashetBT24" hidden="1">#REF!</definedName>
    <definedName name="IQRGS6BetashetCD1366" hidden="1">#REF!</definedName>
    <definedName name="IQRGS6BetashetCD24" hidden="1">#REF!</definedName>
    <definedName name="IQRGS6BetashetCT1366" hidden="1">#REF!</definedName>
    <definedName name="IQRGS6BetashetCT24" hidden="1">#REF!</definedName>
    <definedName name="IQRGS6BetashetDJ1366" hidden="1">#REF!</definedName>
    <definedName name="IQRGS6BetashetDJ24" hidden="1">#REF!</definedName>
    <definedName name="IQRGS6BetashetL1366" hidden="1">#REF!</definedName>
    <definedName name="IQRGS6BetashetL24" hidden="1">#REF!</definedName>
    <definedName name="IQRGS6BetashetL2712" hidden="1">#REF!</definedName>
    <definedName name="IQRGS6BetashetR1366" hidden="1">#REF!</definedName>
    <definedName name="IQRGS6BetashetR24" hidden="1">#REF!</definedName>
    <definedName name="IQRGS6BetashetR2712" hidden="1">#REF!</definedName>
    <definedName name="IQRGS6BetashetV1366" hidden="1">#REF!</definedName>
    <definedName name="IQRGS6BetashetV24" hidden="1">#REF!</definedName>
    <definedName name="IQRGS6BetashetV2712" hidden="1">#REF!</definedName>
    <definedName name="IQRGS6BJ1365" hidden="1">#REF!</definedName>
    <definedName name="IQRGS6BJ1366" hidden="1">#REF!</definedName>
    <definedName name="IQRGS6BJ1709" hidden="1">#REF!</definedName>
    <definedName name="IQRGS6BJ1710" hidden="1">#REF!</definedName>
    <definedName name="IQRGS6BJ2210" hidden="1">#REF!</definedName>
    <definedName name="IQRGS6BJ23" hidden="1">#REF!</definedName>
    <definedName name="IQRGS6BJ24" hidden="1">#REF!</definedName>
    <definedName name="IQRGS6BJ25" hidden="1">#REF!</definedName>
    <definedName name="IQRGS6BJ2710" hidden="1">#REF!</definedName>
    <definedName name="IQRGS6BJ2711" hidden="1">#REF!</definedName>
    <definedName name="IQRGS6BJ2712" hidden="1">#REF!</definedName>
    <definedName name="IQRGS6BJ864" hidden="1">#REF!</definedName>
    <definedName name="IQRGS6BJ865" hidden="1">#REF!</definedName>
    <definedName name="IQRGS6BN1366" hidden="1">#REF!</definedName>
    <definedName name="IQRGS6BN24" hidden="1">#REF!</definedName>
    <definedName name="IQRGS6BY1365" hidden="1">#REF!</definedName>
    <definedName name="IQRGS6BY1366" hidden="1">#REF!</definedName>
    <definedName name="IQRGS6BY1709" hidden="1">#REF!</definedName>
    <definedName name="IQRGS6BY1710" hidden="1">#REF!</definedName>
    <definedName name="IQRGS6BY2210" hidden="1">#REF!</definedName>
    <definedName name="IQRGS6BY23" hidden="1">#REF!</definedName>
    <definedName name="IQRGS6BY24" hidden="1">#REF!</definedName>
    <definedName name="IQRGS6BY25" hidden="1">#REF!</definedName>
    <definedName name="IQRGS6BY2710" hidden="1">#REF!</definedName>
    <definedName name="IQRGS6BY2711" hidden="1">#REF!</definedName>
    <definedName name="IQRGS6BY2712" hidden="1">#REF!</definedName>
    <definedName name="IQRGS6BY864" hidden="1">#REF!</definedName>
    <definedName name="IQRGS6BY865" hidden="1">#REF!</definedName>
    <definedName name="IQRGS6CD1366" hidden="1">#REF!</definedName>
    <definedName name="IQRGS6CD24" hidden="1">#REF!</definedName>
    <definedName name="IQRGS6CN1365" hidden="1">#REF!</definedName>
    <definedName name="IQRGS6CN1366" hidden="1">#REF!</definedName>
    <definedName name="IQRGS6CN1709" hidden="1">#REF!</definedName>
    <definedName name="IQRGS6CN1710" hidden="1">#REF!</definedName>
    <definedName name="IQRGS6CN2210" hidden="1">#REF!</definedName>
    <definedName name="IQRGS6CN23" hidden="1">#REF!</definedName>
    <definedName name="IQRGS6CN24" hidden="1">#REF!</definedName>
    <definedName name="IQRGS6CN25" hidden="1">#REF!</definedName>
    <definedName name="IQRGS6CN2710" hidden="1">#REF!</definedName>
    <definedName name="IQRGS6CN2711" hidden="1">#REF!</definedName>
    <definedName name="IQRGS6CN2712" hidden="1">#REF!</definedName>
    <definedName name="IQRGS6CN864" hidden="1">#REF!</definedName>
    <definedName name="IQRGS6CN865" hidden="1">#REF!</definedName>
    <definedName name="IQRGS6CT1366" hidden="1">#REF!</definedName>
    <definedName name="IQRGS6CT24" hidden="1">#REF!</definedName>
    <definedName name="IQRGS6DC1365" hidden="1">#REF!</definedName>
    <definedName name="IQRGS6DC1366" hidden="1">#REF!</definedName>
    <definedName name="IQRGS6DC1709" hidden="1">#REF!</definedName>
    <definedName name="IQRGS6DC1710" hidden="1">#REF!</definedName>
    <definedName name="IQRGS6DC2210" hidden="1">#REF!</definedName>
    <definedName name="IQRGS6DC23" hidden="1">#REF!</definedName>
    <definedName name="IQRGS6DC24" hidden="1">#REF!</definedName>
    <definedName name="IQRGS6DC25" hidden="1">#REF!</definedName>
    <definedName name="IQRGS6DC2710" hidden="1">#REF!</definedName>
    <definedName name="IQRGS6DC2711" hidden="1">#REF!</definedName>
    <definedName name="IQRGS6DC2712" hidden="1">#REF!</definedName>
    <definedName name="IQRGS6DC864" hidden="1">#REF!</definedName>
    <definedName name="IQRGS6DC865" hidden="1">#REF!</definedName>
    <definedName name="IQRGS6DJ1366" hidden="1">#REF!</definedName>
    <definedName name="IQRGS6DJ24" hidden="1">#REF!</definedName>
    <definedName name="IQRGS6DR1365" hidden="1">#REF!</definedName>
    <definedName name="IQRGS6DR1366" hidden="1">#REF!</definedName>
    <definedName name="IQRGS6DR23" hidden="1">#REF!</definedName>
    <definedName name="IQRGS6DR24" hidden="1">#REF!</definedName>
    <definedName name="IQRGS6DR25" hidden="1">#REF!</definedName>
    <definedName name="IQRGS6DR864" hidden="1">#REF!</definedName>
    <definedName name="IQRGS6DR865" hidden="1">#REF!</definedName>
    <definedName name="IQRGS6EG1365" hidden="1">#REF!</definedName>
    <definedName name="IQRGS6EG1366" hidden="1">#REF!</definedName>
    <definedName name="IQRGS6EG23" hidden="1">#REF!</definedName>
    <definedName name="IQRGS6EG24" hidden="1">#REF!</definedName>
    <definedName name="IQRGS6EG25" hidden="1">#REF!</definedName>
    <definedName name="IQRGS6EG864" hidden="1">#REF!</definedName>
    <definedName name="IQRGS6EG865" hidden="1">#REF!</definedName>
    <definedName name="IQRGS6EV1365" hidden="1">#REF!</definedName>
    <definedName name="IQRGS6EV1366" hidden="1">#REF!</definedName>
    <definedName name="IQRGS6EV23" hidden="1">#REF!</definedName>
    <definedName name="IQRGS6EV24" hidden="1">#REF!</definedName>
    <definedName name="IQRGS6EV25" hidden="1">#REF!</definedName>
    <definedName name="IQRGS6EV864" hidden="1">#REF!</definedName>
    <definedName name="IQRGS6EV865" hidden="1">#REF!</definedName>
    <definedName name="IQRGS6FK1365" hidden="1">#REF!</definedName>
    <definedName name="IQRGS6FK1366" hidden="1">#REF!</definedName>
    <definedName name="IQRGS6FK23" hidden="1">#REF!</definedName>
    <definedName name="IQRGS6FK24" hidden="1">#REF!</definedName>
    <definedName name="IQRGS6FK25" hidden="1">#REF!</definedName>
    <definedName name="IQRGS6FK864" hidden="1">#REF!</definedName>
    <definedName name="IQRGS6FK865" hidden="1">#REF!</definedName>
    <definedName name="IQRGS6FZ1365" hidden="1">#REF!</definedName>
    <definedName name="IQRGS6FZ1366" hidden="1">#REF!</definedName>
    <definedName name="IQRGS6FZ23" hidden="1">#REF!</definedName>
    <definedName name="IQRGS6FZ24" hidden="1">#REF!</definedName>
    <definedName name="IQRGS6FZ25" hidden="1">#REF!</definedName>
    <definedName name="IQRGS6FZ864" hidden="1">#REF!</definedName>
    <definedName name="IQRGS6FZ865" hidden="1">#REF!</definedName>
    <definedName name="IQRGS6GO1365" hidden="1">#REF!</definedName>
    <definedName name="IQRGS6GO1366" hidden="1">#REF!</definedName>
    <definedName name="IQRGS6GO23" hidden="1">#REF!</definedName>
    <definedName name="IQRGS6GO24" hidden="1">#REF!</definedName>
    <definedName name="IQRGS6GO25" hidden="1">#REF!</definedName>
    <definedName name="IQRGS6GO864" hidden="1">#REF!</definedName>
    <definedName name="IQRGS6GO865" hidden="1">#REF!</definedName>
    <definedName name="IQRGS6HD1365" hidden="1">#REF!</definedName>
    <definedName name="IQRGS6HD1366" hidden="1">#REF!</definedName>
    <definedName name="IQRGS6HD23" hidden="1">#REF!</definedName>
    <definedName name="IQRGS6HD24" hidden="1">#REF!</definedName>
    <definedName name="IQRGS6HD25" hidden="1">#REF!</definedName>
    <definedName name="IQRGS6HD864" hidden="1">#REF!</definedName>
    <definedName name="IQRGS6HD865" hidden="1">#REF!</definedName>
    <definedName name="IQRGS6HS1365" hidden="1">#REF!</definedName>
    <definedName name="IQRGS6HS1366" hidden="1">#REF!</definedName>
    <definedName name="IQRGS6HS23" hidden="1">#REF!</definedName>
    <definedName name="IQRGS6HS24" hidden="1">#REF!</definedName>
    <definedName name="IQRGS6HS25" hidden="1">#REF!</definedName>
    <definedName name="IQRGS6HS864" hidden="1">#REF!</definedName>
    <definedName name="IQRGS6HS865" hidden="1">#REF!</definedName>
    <definedName name="IQRGS6MktCapAC22" hidden="1">#REF!</definedName>
    <definedName name="IQRGS6MktCapAD15" hidden="1">#REF!</definedName>
    <definedName name="IQRGS6MktCapAE15" hidden="1">#REF!</definedName>
    <definedName name="IQRGS6MktCapAF15" hidden="1">#REF!</definedName>
    <definedName name="IQRGS6MktCapAG15" hidden="1">#REF!</definedName>
    <definedName name="IQRGS6MktCapAH15" hidden="1">#REF!</definedName>
    <definedName name="IQRGS6MktCapAK15" hidden="1">#REF!</definedName>
    <definedName name="IQRGS6MktCapAL15" hidden="1">#REF!</definedName>
    <definedName name="IQRGS6MktCapAL22" hidden="1">#REF!</definedName>
    <definedName name="IQRGS6MktCapAM15" hidden="1">#REF!</definedName>
    <definedName name="IQRGS6MktCapAN15" hidden="1">#REF!</definedName>
    <definedName name="IQRGS6MktCapAO15" hidden="1">#REF!</definedName>
    <definedName name="IQRGS6MktCapAP15" hidden="1">#REF!</definedName>
    <definedName name="IQRGS6MktCapAR15" hidden="1">#REF!</definedName>
    <definedName name="IQRGS6MktCapAS15" hidden="1">#REF!</definedName>
    <definedName name="IQRGS6MktCapAT15" hidden="1">#REF!</definedName>
    <definedName name="IQRGS6MktCapAU15" hidden="1">#REF!</definedName>
    <definedName name="IQRGS6MktCapAU22" hidden="1">#REF!</definedName>
    <definedName name="IQRGS6MktCapAV15" hidden="1">#REF!</definedName>
    <definedName name="IQRGS6MktCapAW15" hidden="1">#REF!</definedName>
    <definedName name="IQRGS6MktCapAX15" hidden="1">#REF!</definedName>
    <definedName name="IQRGS6MktCapAY15" hidden="1">#REF!</definedName>
    <definedName name="IQRGS6MktCapAZ15" hidden="1">#REF!</definedName>
    <definedName name="IQRGS6MktCapB15" hidden="1">#REF!</definedName>
    <definedName name="IQRGS6MktCapB22" hidden="1">#REF!</definedName>
    <definedName name="IQRGS6MktCapBA15" hidden="1">#REF!</definedName>
    <definedName name="IQRGS6MktCapBB15" hidden="1">#REF!</definedName>
    <definedName name="IQRGS6MktCapBC15" hidden="1">#REF!</definedName>
    <definedName name="IQRGS6MktCapBD15" hidden="1">#REF!</definedName>
    <definedName name="IQRGS6MktCapBD22" hidden="1">#REF!</definedName>
    <definedName name="IQRGS6MktCapBE15" hidden="1">#REF!</definedName>
    <definedName name="IQRGS6MktCapBF15" hidden="1">#REF!</definedName>
    <definedName name="IQRGS6MktCapBG15" hidden="1">#REF!</definedName>
    <definedName name="IQRGS6MktCapBH15" hidden="1">#REF!</definedName>
    <definedName name="IQRGS6MktCapBI15" hidden="1">#REF!</definedName>
    <definedName name="IQRGS6MktCapBJ15" hidden="1">#REF!</definedName>
    <definedName name="IQRGS6MktCapBK15" hidden="1">#REF!</definedName>
    <definedName name="IQRGS6MktCapBL15" hidden="1">#REF!</definedName>
    <definedName name="IQRGS6MktCapBM15" hidden="1">#REF!</definedName>
    <definedName name="IQRGS6MktCapBM22" hidden="1">#REF!</definedName>
    <definedName name="IQRGS6MktCapBN15" hidden="1">#REF!</definedName>
    <definedName name="IQRGS6MktCapBO15" hidden="1">#REF!</definedName>
    <definedName name="IQRGS6MktCapBP15" hidden="1">#REF!</definedName>
    <definedName name="IQRGS6MktCapBQ15" hidden="1">#REF!</definedName>
    <definedName name="IQRGS6MktCapBR15" hidden="1">#REF!</definedName>
    <definedName name="IQRGS6MktCapBS15" hidden="1">#REF!</definedName>
    <definedName name="IQRGS6MktCapBT15" hidden="1">#REF!</definedName>
    <definedName name="IQRGS6MktCapBU15" hidden="1">#REF!</definedName>
    <definedName name="IQRGS6MktCapBV15" hidden="1">#REF!</definedName>
    <definedName name="IQRGS6MktCapBV22" hidden="1">#REF!</definedName>
    <definedName name="IQRGS6MktCapBW15" hidden="1">#REF!</definedName>
    <definedName name="IQRGS6MktCapBX15" hidden="1">#REF!</definedName>
    <definedName name="IQRGS6MktCapBY15" hidden="1">#REF!</definedName>
    <definedName name="IQRGS6MktCapBZ15" hidden="1">#REF!</definedName>
    <definedName name="IQRGS6MktCapCA15" hidden="1">#REF!</definedName>
    <definedName name="IQRGS6MktCapCB15" hidden="1">#REF!</definedName>
    <definedName name="IQRGS6MktCapCC15" hidden="1">#REF!</definedName>
    <definedName name="IQRGS6MktCapCD15" hidden="1">#REF!</definedName>
    <definedName name="IQRGS6MktCapCE15" hidden="1">#REF!</definedName>
    <definedName name="IQRGS6MktCapCE22" hidden="1">#REF!</definedName>
    <definedName name="IQRGS6MktCapCF15" hidden="1">#REF!</definedName>
    <definedName name="IQRGS6MktCapCG15" hidden="1">#REF!</definedName>
    <definedName name="IQRGS6MktCapCH15" hidden="1">#REF!</definedName>
    <definedName name="IQRGS6MktCapCI15" hidden="1">#REF!</definedName>
    <definedName name="IQRGS6MktCapCJ15" hidden="1">#REF!</definedName>
    <definedName name="IQRGS6MktCapCK15" hidden="1">#REF!</definedName>
    <definedName name="IQRGS6MktCapCL15" hidden="1">#REF!</definedName>
    <definedName name="IQRGS6MktCapCM15" hidden="1">#REF!</definedName>
    <definedName name="IQRGS6MktCapCN15" hidden="1">#REF!</definedName>
    <definedName name="IQRGS6MktCapCN22" hidden="1">#REF!</definedName>
    <definedName name="IQRGS6MktCapCO15" hidden="1">#REF!</definedName>
    <definedName name="IQRGS6MktCapCP15" hidden="1">#REF!</definedName>
    <definedName name="IQRGS6MktCapCQ15" hidden="1">#REF!</definedName>
    <definedName name="IQRGS6MktCapCR15" hidden="1">#REF!</definedName>
    <definedName name="IQRGS6MktCapCS15" hidden="1">#REF!</definedName>
    <definedName name="IQRGS6MktCapCT15" hidden="1">#REF!</definedName>
    <definedName name="IQRGS6MktCapCU15" hidden="1">#REF!</definedName>
    <definedName name="IQRGS6MktCapCV15" hidden="1">#REF!</definedName>
    <definedName name="IQRGS6MktCapCW15" hidden="1">#REF!</definedName>
    <definedName name="IQRGS6MktCapCW22" hidden="1">#REF!</definedName>
    <definedName name="IQRGS6MktCapCX15" hidden="1">#REF!</definedName>
    <definedName name="IQRGS6MktCapCY15" hidden="1">#REF!</definedName>
    <definedName name="IQRGS6MktCapCZ15" hidden="1">#REF!</definedName>
    <definedName name="IQRGS6MktCapDA15" hidden="1">#REF!</definedName>
    <definedName name="IQRGS6MktCapDB15" hidden="1">#REF!</definedName>
    <definedName name="IQRGS6MktCapDC15" hidden="1">#REF!</definedName>
    <definedName name="IQRGS6MktCapDD15" hidden="1">#REF!</definedName>
    <definedName name="IQRGS6MktCapDE15" hidden="1">#REF!</definedName>
    <definedName name="IQRGS6MktCapDF15" hidden="1">#REF!</definedName>
    <definedName name="IQRGS6MktCapDF22" hidden="1">#REF!</definedName>
    <definedName name="IQRGS6MktCapDG15" hidden="1">#REF!</definedName>
    <definedName name="IQRGS6MktCapDH15" hidden="1">#REF!</definedName>
    <definedName name="IQRGS6MktCapDI15" hidden="1">#REF!</definedName>
    <definedName name="IQRGS6MktCapDJ15" hidden="1">#REF!</definedName>
    <definedName name="IQRGS6MktCapDK15" hidden="1">#REF!</definedName>
    <definedName name="IQRGS6MktCapDL15" hidden="1">#REF!</definedName>
    <definedName name="IQRGS6MktCapDM15" hidden="1">#REF!</definedName>
    <definedName name="IQRGS6MktCapDN15" hidden="1">#REF!</definedName>
    <definedName name="IQRGS6MktCapDO15" hidden="1">#REF!</definedName>
    <definedName name="IQRGS6MktCapDO22" hidden="1">#REF!</definedName>
    <definedName name="IQRGS6MktCapDP15" hidden="1">#REF!</definedName>
    <definedName name="IQRGS6MktCapDQ15" hidden="1">#REF!</definedName>
    <definedName name="IQRGS6MktCapDR15" hidden="1">#REF!</definedName>
    <definedName name="IQRGS6MktCapDS15" hidden="1">#REF!</definedName>
    <definedName name="IQRGS6MktCapDT15" hidden="1">#REF!</definedName>
    <definedName name="IQRGS6MktCapDU15" hidden="1">#REF!</definedName>
    <definedName name="IQRGS6MktCapDV15" hidden="1">#REF!</definedName>
    <definedName name="IQRGS6MktCapDW15" hidden="1">#REF!</definedName>
    <definedName name="IQRGS6MktCapDX15" hidden="1">#REF!</definedName>
    <definedName name="IQRGS6MktCapDX22" hidden="1">#REF!</definedName>
    <definedName name="IQRGS6MktCapDY15" hidden="1">#REF!</definedName>
    <definedName name="IQRGS6MktCapDZ15" hidden="1">#REF!</definedName>
    <definedName name="IQRGS6MktCapEA15" hidden="1">#REF!</definedName>
    <definedName name="IQRGS6MktCapEB15" hidden="1">#REF!</definedName>
    <definedName name="IQRGS6MktCapEC15" hidden="1">#REF!</definedName>
    <definedName name="IQRGS6MktCapED15" hidden="1">#REF!</definedName>
    <definedName name="IQRGS6MktCapEE15" hidden="1">#REF!</definedName>
    <definedName name="IQRGS6MktCapEF15" hidden="1">#REF!</definedName>
    <definedName name="IQRGS6MktCapEG15" hidden="1">#REF!</definedName>
    <definedName name="IQRGS6MktCapEG22" hidden="1">#REF!</definedName>
    <definedName name="IQRGS6MktCapEH15" hidden="1">#REF!</definedName>
    <definedName name="IQRGS6MktCapEI15" hidden="1">#REF!</definedName>
    <definedName name="IQRGS6MktCapEJ15" hidden="1">#REF!</definedName>
    <definedName name="IQRGS6MktCapEK15" hidden="1">#REF!</definedName>
    <definedName name="IQRGS6MktCapEL15" hidden="1">#REF!</definedName>
    <definedName name="IQRGS6MktCapEM15" hidden="1">#REF!</definedName>
    <definedName name="IQRGS6MktCapEN15" hidden="1">#REF!</definedName>
    <definedName name="IQRGS6MktCapEO15" hidden="1">#REF!</definedName>
    <definedName name="IQRGS6MktCapEP15" hidden="1">#REF!</definedName>
    <definedName name="IQRGS6MktCapEP22" hidden="1">#REF!</definedName>
    <definedName name="IQRGS6MktCapEQ15" hidden="1">#REF!</definedName>
    <definedName name="IQRGS6MktCapER15" hidden="1">#REF!</definedName>
    <definedName name="IQRGS6MktCapES15" hidden="1">#REF!</definedName>
    <definedName name="IQRGS6MktCapET15" hidden="1">#REF!</definedName>
    <definedName name="IQRGS6MktCapEU15" hidden="1">#REF!</definedName>
    <definedName name="IQRGS6MktCapEV15" hidden="1">#REF!</definedName>
    <definedName name="IQRGS6MktCapEW15" hidden="1">#REF!</definedName>
    <definedName name="IQRGS6MktCapEX15" hidden="1">#REF!</definedName>
    <definedName name="IQRGS6MktCapEY22" hidden="1">#REF!</definedName>
    <definedName name="IQRGS6MktCapFH22" hidden="1">#REF!</definedName>
    <definedName name="IQRGS6MktCapFQ22" hidden="1">#REF!</definedName>
    <definedName name="IQRGS6MktCapI15" hidden="1">#REF!</definedName>
    <definedName name="IQRGS6MktCapJ15" hidden="1">#REF!</definedName>
    <definedName name="IQRGS6MktCapK22" hidden="1">#REF!</definedName>
    <definedName name="IQRGS6MktCapP15" hidden="1">#REF!</definedName>
    <definedName name="IQRGS6MktCapQ15" hidden="1">#REF!</definedName>
    <definedName name="IQRGS6MktCapR15" hidden="1">#REF!</definedName>
    <definedName name="IQRGS6MktCapT22" hidden="1">#REF!</definedName>
    <definedName name="IQRGS6MktCapW15" hidden="1">#REF!</definedName>
    <definedName name="IQRGS6MktCapX15" hidden="1">#REF!</definedName>
    <definedName name="IQRGS6MktCapY15" hidden="1">#REF!</definedName>
    <definedName name="IQRGS6MktCapZ15" hidden="1">#REF!</definedName>
    <definedName name="IQRGS6Q1365" hidden="1">#REF!</definedName>
    <definedName name="IQRGS6Q1366" hidden="1">#REF!</definedName>
    <definedName name="IQRGS6Q1709" hidden="1">#REF!</definedName>
    <definedName name="IQRGS6Q1710" hidden="1">#REF!</definedName>
    <definedName name="IQRGS6Q2210" hidden="1">#REF!</definedName>
    <definedName name="IQRGS6Q23" hidden="1">#REF!</definedName>
    <definedName name="IQRGS6Q24" hidden="1">#REF!</definedName>
    <definedName name="IQRGS6Q25" hidden="1">#REF!</definedName>
    <definedName name="IQRGS6Q2710" hidden="1">#REF!</definedName>
    <definedName name="IQRGS6Q2711" hidden="1">#REF!</definedName>
    <definedName name="IQRGS6Q2712" hidden="1">#REF!</definedName>
    <definedName name="IQRGS6Q864" hidden="1">#REF!</definedName>
    <definedName name="IQRGS6Q865" hidden="1">#REF!</definedName>
    <definedName name="IQRGS6R1366" hidden="1">#REF!</definedName>
    <definedName name="IQRGS6R2712" hidden="1">#REF!</definedName>
    <definedName name="IQRH10" hidden="1">"$H$11:$H$24"</definedName>
    <definedName name="IQRH11" hidden="1">"$H$12:$H$21"</definedName>
    <definedName name="IQRHD23" hidden="1">"$HD$24"</definedName>
    <definedName name="IQRHD864" hidden="1">"$HD$865"</definedName>
    <definedName name="IQRHS23" hidden="1">"$HS$24"</definedName>
    <definedName name="IQRHS864" hidden="1">"$HS$865"</definedName>
    <definedName name="IQRM10" hidden="1">"$M$11:$M$24"</definedName>
    <definedName name="IQRM11" hidden="1">"$M$12:$M$25"</definedName>
    <definedName name="IQRMktCapAH14" hidden="1">#REF!</definedName>
    <definedName name="IQRMktCapAH15" hidden="1">#REF!</definedName>
    <definedName name="IQRMktCapAH16" hidden="1">#REF!</definedName>
    <definedName name="IQRMktCapAP14" hidden="1">#REF!</definedName>
    <definedName name="IQRMktCapAP15" hidden="1">#REF!</definedName>
    <definedName name="IQRMktCapAP16" hidden="1">#REF!</definedName>
    <definedName name="IQRMktCapAX14" hidden="1">#REF!</definedName>
    <definedName name="IQRMktCapAX15" hidden="1">#REF!</definedName>
    <definedName name="IQRMktCapAX16" hidden="1">#REF!</definedName>
    <definedName name="IQRMktCapB14" hidden="1">#REF!</definedName>
    <definedName name="IQRMktCapB15" hidden="1">#REF!</definedName>
    <definedName name="IQRMktCapB16" hidden="1">#REF!</definedName>
    <definedName name="IQRMktCapBF14" hidden="1">#REF!</definedName>
    <definedName name="IQRMktCapBF15" hidden="1">#REF!</definedName>
    <definedName name="IQRMktCapBF16" hidden="1">#REF!</definedName>
    <definedName name="IQRMktCapBN14" hidden="1">#REF!</definedName>
    <definedName name="IQRMktCapBN15" hidden="1">#REF!</definedName>
    <definedName name="IQRMktCapBN16" hidden="1">#REF!</definedName>
    <definedName name="IQRMktCapBV14" hidden="1">#REF!</definedName>
    <definedName name="IQRMktCapBV15" hidden="1">#REF!</definedName>
    <definedName name="IQRMktCapBV16" hidden="1">#REF!</definedName>
    <definedName name="IQRMktCapCD14" hidden="1">#REF!</definedName>
    <definedName name="IQRMktCapCD15" hidden="1">#REF!</definedName>
    <definedName name="IQRMktCapCD16" hidden="1">#REF!</definedName>
    <definedName name="IQRMktCapCL14" hidden="1">#REF!</definedName>
    <definedName name="IQRMktCapCL15" hidden="1">#REF!</definedName>
    <definedName name="IQRMktCapCL16" hidden="1">#REF!</definedName>
    <definedName name="IQRMktCapCT14" hidden="1">#REF!</definedName>
    <definedName name="IQRMktCapCT15" hidden="1">#REF!</definedName>
    <definedName name="IQRMktCapCT16" hidden="1">#REF!</definedName>
    <definedName name="IQRMktCapDB14" hidden="1">#REF!</definedName>
    <definedName name="IQRMktCapDB15" hidden="1">#REF!</definedName>
    <definedName name="IQRMktCapDB16" hidden="1">#REF!</definedName>
    <definedName name="IQRMktCapDJ14" hidden="1">#REF!</definedName>
    <definedName name="IQRMktCapDJ15" hidden="1">#REF!</definedName>
    <definedName name="IQRMktCapDJ16" hidden="1">#REF!</definedName>
    <definedName name="IQRMktCapDR14" hidden="1">#REF!</definedName>
    <definedName name="IQRMktCapDR15" hidden="1">#REF!</definedName>
    <definedName name="IQRMktCapDR16" hidden="1">#REF!</definedName>
    <definedName name="IQRMktCapDZ14" hidden="1">#REF!</definedName>
    <definedName name="IQRMktCapDZ15" hidden="1">#REF!</definedName>
    <definedName name="IQRMktCapDZ16" hidden="1">#REF!</definedName>
    <definedName name="IQRMktCapEH14" hidden="1">#REF!</definedName>
    <definedName name="IQRMktCapEH15" hidden="1">#REF!</definedName>
    <definedName name="IQRMktCapEH16" hidden="1">#REF!</definedName>
    <definedName name="IQRMktCapEP14" hidden="1">#REF!</definedName>
    <definedName name="IQRMktCapEP15" hidden="1">#REF!</definedName>
    <definedName name="IQRMktCapEP16" hidden="1">#REF!</definedName>
    <definedName name="IQRMktCapEX14" hidden="1">#REF!</definedName>
    <definedName name="IQRMktCapEX15" hidden="1">#REF!</definedName>
    <definedName name="IQRMktCapEX16" hidden="1">#REF!</definedName>
    <definedName name="IQRMktCapJ14" hidden="1">#REF!</definedName>
    <definedName name="IQRMktCapJ15" hidden="1">#REF!</definedName>
    <definedName name="IQRMktCapJ16" hidden="1">#REF!</definedName>
    <definedName name="IQRMktCapR14" hidden="1">#REF!</definedName>
    <definedName name="IQRMktCapR15" hidden="1">#REF!</definedName>
    <definedName name="IQRMktCapR16" hidden="1">#REF!</definedName>
    <definedName name="IQRMktCapZ14" hidden="1">#REF!</definedName>
    <definedName name="IQRMktCapZ15" hidden="1">#REF!</definedName>
    <definedName name="IQRMktCapZ16" hidden="1">#REF!</definedName>
    <definedName name="IQRN11" hidden="1">"$N$12:$N$16"</definedName>
    <definedName name="IQRO10" hidden="1">"$O$11:$O$24"</definedName>
    <definedName name="IQRO11" hidden="1">"$O$12"</definedName>
    <definedName name="IQRP11" hidden="1">"$P$12"</definedName>
    <definedName name="IQRPrefShareAA6" hidden="1">#REF!</definedName>
    <definedName name="IQRPrefShareAC6" hidden="1">#REF!</definedName>
    <definedName name="IQRPrefShareAE6" hidden="1">#REF!</definedName>
    <definedName name="IQRPrefShareAG6" hidden="1">#REF!</definedName>
    <definedName name="IQRPrefShareAI6" hidden="1">#REF!</definedName>
    <definedName name="IQRPrefShareAK6" hidden="1">#REF!</definedName>
    <definedName name="IQRPrefShareAM6" hidden="1">#REF!</definedName>
    <definedName name="IQRPrefShareAO6" hidden="1">#REF!</definedName>
    <definedName name="IQRPrefShareAQ6" hidden="1">#REF!</definedName>
    <definedName name="IQRPrefShareAS6" hidden="1">#REF!</definedName>
    <definedName name="IQRPrefShareAU6" hidden="1">#REF!</definedName>
    <definedName name="IQRPrefShareAW6" hidden="1">#REF!</definedName>
    <definedName name="IQRPrefShareAY6" hidden="1">#REF!</definedName>
    <definedName name="IQRPrefShareB6" hidden="1">#REF!</definedName>
    <definedName name="IQRPrefShareBA6" hidden="1">#REF!</definedName>
    <definedName name="IQRPrefShareBC6" hidden="1">#REF!</definedName>
    <definedName name="IQRPrefShareQ5" hidden="1">#REF!</definedName>
    <definedName name="IQRPrefShareQ6" hidden="1">#REF!</definedName>
    <definedName name="IQRPrefShareS6" hidden="1">#REF!</definedName>
    <definedName name="IQRPrefShareU6" hidden="1">#REF!</definedName>
    <definedName name="IQRPrefShareW6" hidden="1">#REF!</definedName>
    <definedName name="IQRPrefShareY6" hidden="1">#REF!</definedName>
    <definedName name="IQRQ10" hidden="1">"$Q$11:$Q$15"</definedName>
    <definedName name="IQRQ11" hidden="1">"$Q$12"</definedName>
    <definedName name="IQRQ1709" hidden="1">"$Q$1710"</definedName>
    <definedName name="IQRQ23" hidden="1">"$Q$24"</definedName>
    <definedName name="IQRQ864" hidden="1">"$Q$865"</definedName>
    <definedName name="IQRR11" hidden="1">"$R$12"</definedName>
    <definedName name="IQRS10" hidden="1">"$S$11"</definedName>
    <definedName name="IQRS11" hidden="1">"$S$12"</definedName>
    <definedName name="IQRSheet1A6" hidden="1">#REF!</definedName>
    <definedName name="IQRSheet1A7" hidden="1">#REF!</definedName>
    <definedName name="IQRSheet1A8" hidden="1">#REF!</definedName>
    <definedName name="IQRSheet1A9" hidden="1">#REF!</definedName>
    <definedName name="IQRSheet1AG8" hidden="1">#REF!</definedName>
    <definedName name="IQRSheet1AO8" hidden="1">#REF!</definedName>
    <definedName name="IQRSheet1AW8" hidden="1">#REF!</definedName>
    <definedName name="IQRSheet1B6" hidden="1">#REF!</definedName>
    <definedName name="IQRSheet1B7" hidden="1">#REF!</definedName>
    <definedName name="IQRSheet1B8" hidden="1">#REF!</definedName>
    <definedName name="IQRSheet1BE8" hidden="1">#REF!</definedName>
    <definedName name="IQRSheet1BM8" hidden="1">#REF!</definedName>
    <definedName name="IQRSheet1BU8" hidden="1">#REF!</definedName>
    <definedName name="IQRSheet1CB8" hidden="1">#REF!</definedName>
    <definedName name="IQRSheet1CC8" hidden="1">#REF!</definedName>
    <definedName name="IQRSheet1CJ8" hidden="1">#REF!</definedName>
    <definedName name="IQRSheet1CK8" hidden="1">#REF!</definedName>
    <definedName name="IQRSheet1CR8" hidden="1">#REF!</definedName>
    <definedName name="IQRSheet1CS8" hidden="1">#REF!</definedName>
    <definedName name="IQRSheet1CZ8" hidden="1">#REF!</definedName>
    <definedName name="IQRSheet1DA8" hidden="1">#REF!</definedName>
    <definedName name="IQRSheet1DH8" hidden="1">#REF!</definedName>
    <definedName name="IQRSheet1DI8" hidden="1">#REF!</definedName>
    <definedName name="IQRSheet1DP8" hidden="1">#REF!</definedName>
    <definedName name="IQRSheet1DQ8" hidden="1">#REF!</definedName>
    <definedName name="IQRSheet1DX8" hidden="1">#REF!</definedName>
    <definedName name="IQRSheet1DY8" hidden="1">#REF!</definedName>
    <definedName name="IQRSheet1EF8" hidden="1">#REF!</definedName>
    <definedName name="IQRSheet1EG8" hidden="1">#REF!</definedName>
    <definedName name="IQRSheet1EN8" hidden="1">#REF!</definedName>
    <definedName name="IQRSheet1EO8" hidden="1">#REF!</definedName>
    <definedName name="IQRSheet1EV8" hidden="1">#REF!</definedName>
    <definedName name="IQRSheet1EW8" hidden="1">#REF!</definedName>
    <definedName name="IQRSheet1I8" hidden="1">#REF!</definedName>
    <definedName name="IQRSheet1Q8" hidden="1">#REF!</definedName>
    <definedName name="IQRSheet1Y8" hidden="1">#REF!</definedName>
    <definedName name="IQRT11" hidden="1">"$T$12"</definedName>
    <definedName name="IQRTradingVolA6" hidden="1">#REF!</definedName>
    <definedName name="IQRTradingVolA7" hidden="1">#REF!</definedName>
    <definedName name="IQRTradingVolA8" hidden="1">#REF!</definedName>
    <definedName name="IQRTradingVolAA10" hidden="1">#REF!</definedName>
    <definedName name="IQRTradingVolAA6" hidden="1">#REF!</definedName>
    <definedName name="IQRTradingVolAA7" hidden="1">#REF!</definedName>
    <definedName name="IQRTradingVolAA8" hidden="1">#REF!</definedName>
    <definedName name="IQRTradingVolAA9" hidden="1">#REF!</definedName>
    <definedName name="IQRTradingVolAB11" hidden="1">#REF!</definedName>
    <definedName name="IQRTradingVolAB6" hidden="1">#REF!</definedName>
    <definedName name="IQRTradingVolAB7" hidden="1">#REF!</definedName>
    <definedName name="IQRTradingVolAB8" hidden="1">#REF!</definedName>
    <definedName name="IQRTradingVolAB9" hidden="1">#REF!</definedName>
    <definedName name="IQRTradingVolAC10" hidden="1">#REF!</definedName>
    <definedName name="IQRTradingVolAC6" hidden="1">#REF!</definedName>
    <definedName name="IQRTradingVolAC7" hidden="1">#REF!</definedName>
    <definedName name="IQRTradingVolAC8" hidden="1">#REF!</definedName>
    <definedName name="IQRTradingVolAC9" hidden="1">#REF!</definedName>
    <definedName name="IQRTradingVolAD11" hidden="1">#REF!</definedName>
    <definedName name="IQRTradingVolAD6" hidden="1">#REF!</definedName>
    <definedName name="IQRTradingVolAD7" hidden="1">#REF!</definedName>
    <definedName name="IQRTradingVolAD8" hidden="1">#REF!</definedName>
    <definedName name="IQRTradingVolAD9" hidden="1">#REF!</definedName>
    <definedName name="IQRTradingVolAE10" hidden="1">#REF!</definedName>
    <definedName name="IQRTradingVolAE6" hidden="1">#REF!</definedName>
    <definedName name="IQRTradingVolAE7" hidden="1">#REF!</definedName>
    <definedName name="IQRTradingVolAE8" hidden="1">#REF!</definedName>
    <definedName name="IQRTradingVolAE9" hidden="1">#REF!</definedName>
    <definedName name="IQRTradingVolAF11" hidden="1">#REF!</definedName>
    <definedName name="IQRTradingVolAF6" hidden="1">#REF!</definedName>
    <definedName name="IQRTradingVolAF7" hidden="1">#REF!</definedName>
    <definedName name="IQRTradingVolAF8" hidden="1">#REF!</definedName>
    <definedName name="IQRTradingVolAF9" hidden="1">#REF!</definedName>
    <definedName name="IQRTradingVolAG10" hidden="1">#REF!</definedName>
    <definedName name="IQRTradingVolAG6" hidden="1">#REF!</definedName>
    <definedName name="IQRTradingVolAG7" hidden="1">#REF!</definedName>
    <definedName name="IQRTradingVolAG8" hidden="1">#REF!</definedName>
    <definedName name="IQRTradingVolAG9" hidden="1">#REF!</definedName>
    <definedName name="IQRTradingVolAH11" hidden="1">#REF!</definedName>
    <definedName name="IQRTradingVolAH6" hidden="1">#REF!</definedName>
    <definedName name="IQRTradingVolAH7" hidden="1">#REF!</definedName>
    <definedName name="IQRTradingVolAH8" hidden="1">#REF!</definedName>
    <definedName name="IQRTradingVolAH9" hidden="1">#REF!</definedName>
    <definedName name="IQRTradingVolAI10" hidden="1">#REF!</definedName>
    <definedName name="IQRTradingVolAI6" hidden="1">#REF!</definedName>
    <definedName name="IQRTradingVolAI7" hidden="1">#REF!</definedName>
    <definedName name="IQRTradingVolAI8" hidden="1">#REF!</definedName>
    <definedName name="IQRTradingVolAI9" hidden="1">#REF!</definedName>
    <definedName name="IQRTradingVolAJ11" hidden="1">#REF!</definedName>
    <definedName name="IQRTradingVolAJ6" hidden="1">#REF!</definedName>
    <definedName name="IQRTradingVolAJ7" hidden="1">#REF!</definedName>
    <definedName name="IQRTradingVolAJ8" hidden="1">#REF!</definedName>
    <definedName name="IQRTradingVolAJ9" hidden="1">#REF!</definedName>
    <definedName name="IQRTradingVolAK10" hidden="1">#REF!</definedName>
    <definedName name="IQRTradingVolAK6" hidden="1">#REF!</definedName>
    <definedName name="IQRTradingVolAK7" hidden="1">#REF!</definedName>
    <definedName name="IQRTradingVolAK8" hidden="1">#REF!</definedName>
    <definedName name="IQRTradingVolAK9" hidden="1">#REF!</definedName>
    <definedName name="IQRTradingVolAL11" hidden="1">#REF!</definedName>
    <definedName name="IQRTradingVolAL6" hidden="1">#REF!</definedName>
    <definedName name="IQRTradingVolAL7" hidden="1">#REF!</definedName>
    <definedName name="IQRTradingVolAL8" hidden="1">#REF!</definedName>
    <definedName name="IQRTradingVolAL9" hidden="1">#REF!</definedName>
    <definedName name="IQRTradingVolAM10" hidden="1">#REF!</definedName>
    <definedName name="IQRTradingVolAM6" hidden="1">#REF!</definedName>
    <definedName name="IQRTradingVolAM7" hidden="1">#REF!</definedName>
    <definedName name="IQRTradingVolAM8" hidden="1">#REF!</definedName>
    <definedName name="IQRTradingVolAM9" hidden="1">#REF!</definedName>
    <definedName name="IQRTradingVolAN11" hidden="1">#REF!</definedName>
    <definedName name="IQRTradingVolAN6" hidden="1">#REF!</definedName>
    <definedName name="IQRTradingVolAN7" hidden="1">#REF!</definedName>
    <definedName name="IQRTradingVolAN8" hidden="1">#REF!</definedName>
    <definedName name="IQRTradingVolAN9" hidden="1">#REF!</definedName>
    <definedName name="IQRTradingVolAO10" hidden="1">#REF!</definedName>
    <definedName name="IQRTradingVolAO8" hidden="1">#REF!</definedName>
    <definedName name="IQRTradingVolAO9" hidden="1">#REF!</definedName>
    <definedName name="IQRTradingVolAR8" hidden="1">#REF!</definedName>
    <definedName name="IQRTradingVolAR9" hidden="1">#REF!</definedName>
    <definedName name="IQRTradingVolAU8" hidden="1">#REF!</definedName>
    <definedName name="IQRTradingVolAU9" hidden="1">#REF!</definedName>
    <definedName name="IQRTradingVolAX8" hidden="1">#REF!</definedName>
    <definedName name="IQRTradingVolAX9" hidden="1">#REF!</definedName>
    <definedName name="IQRTradingVolB10" hidden="1">#REF!</definedName>
    <definedName name="IQRTradingVolB11" hidden="1">#REF!</definedName>
    <definedName name="IQRTradingVolB6" hidden="1">#REF!</definedName>
    <definedName name="IQRTradingVolB7" hidden="1">#REF!</definedName>
    <definedName name="IQRTradingVolB8" hidden="1">#REF!</definedName>
    <definedName name="IQRTradingVolB9" hidden="1">#REF!</definedName>
    <definedName name="IQRTradingVolBA8" hidden="1">#REF!</definedName>
    <definedName name="IQRTradingVolBA9" hidden="1">#REF!</definedName>
    <definedName name="IQRTradingVolBD8" hidden="1">#REF!</definedName>
    <definedName name="IQRTradingVolBD9" hidden="1">#REF!</definedName>
    <definedName name="IQRTradingVolBG8" hidden="1">#REF!</definedName>
    <definedName name="IQRTradingVolBG9" hidden="1">#REF!</definedName>
    <definedName name="IQRTradingVolC6" hidden="1">#REF!</definedName>
    <definedName name="IQRTradingVolC7" hidden="1">#REF!</definedName>
    <definedName name="IQRTradingVolC8" hidden="1">#REF!</definedName>
    <definedName name="IQRTradingVolD11" hidden="1">#REF!</definedName>
    <definedName name="IQRTradingVolD6" hidden="1">#REF!</definedName>
    <definedName name="IQRTradingVolD7" hidden="1">#REF!</definedName>
    <definedName name="IQRTradingVolD8" hidden="1">#REF!</definedName>
    <definedName name="IQRTradingVolD9" hidden="1">#REF!</definedName>
    <definedName name="IQRTradingVolE10" hidden="1">#REF!</definedName>
    <definedName name="IQRTradingVolE6" hidden="1">#REF!</definedName>
    <definedName name="IQRTradingVolE7" hidden="1">#REF!</definedName>
    <definedName name="IQRTradingVolE8" hidden="1">#REF!</definedName>
    <definedName name="IQRTradingVolE9" hidden="1">#REF!</definedName>
    <definedName name="IQRTradingVolF11" hidden="1">#REF!</definedName>
    <definedName name="IQRTradingVolF6" hidden="1">#REF!</definedName>
    <definedName name="IQRTradingVolF7" hidden="1">#REF!</definedName>
    <definedName name="IQRTradingVolF8" hidden="1">#REF!</definedName>
    <definedName name="IQRTradingVolF9" hidden="1">#REF!</definedName>
    <definedName name="IQRTradingVolG10" hidden="1">#REF!</definedName>
    <definedName name="IQRTradingVolG6" hidden="1">#REF!</definedName>
    <definedName name="IQRTradingVolG7" hidden="1">#REF!</definedName>
    <definedName name="IQRTradingVolG8" hidden="1">#REF!</definedName>
    <definedName name="IQRTradingVolG9" hidden="1">#REF!</definedName>
    <definedName name="IQRTradingVolH11" hidden="1">#REF!</definedName>
    <definedName name="IQRTradingVolH6" hidden="1">#REF!</definedName>
    <definedName name="IQRTradingVolH7" hidden="1">#REF!</definedName>
    <definedName name="IQRTradingVolH8" hidden="1">#REF!</definedName>
    <definedName name="IQRTradingVolH9" hidden="1">#REF!</definedName>
    <definedName name="IQRTradingVolI10" hidden="1">#REF!</definedName>
    <definedName name="IQRTradingVolI6" hidden="1">#REF!</definedName>
    <definedName name="IQRTradingVolI7" hidden="1">#REF!</definedName>
    <definedName name="IQRTradingVolI8" hidden="1">#REF!</definedName>
    <definedName name="IQRTradingVolI9" hidden="1">#REF!</definedName>
    <definedName name="IQRTradingVolJ11" hidden="1">#REF!</definedName>
    <definedName name="IQRTradingVolJ6" hidden="1">#REF!</definedName>
    <definedName name="IQRTradingVolJ7" hidden="1">#REF!</definedName>
    <definedName name="IQRTradingVolJ8" hidden="1">#REF!</definedName>
    <definedName name="IQRTradingVolJ9" hidden="1">#REF!</definedName>
    <definedName name="IQRTradingVolK10" hidden="1">#REF!</definedName>
    <definedName name="IQRTradingVolK6" hidden="1">#REF!</definedName>
    <definedName name="IQRTradingVolK7" hidden="1">#REF!</definedName>
    <definedName name="IQRTradingVolK8" hidden="1">#REF!</definedName>
    <definedName name="IQRTradingVolK9" hidden="1">#REF!</definedName>
    <definedName name="IQRTradingVolL11" hidden="1">#REF!</definedName>
    <definedName name="IQRTradingVolL6" hidden="1">#REF!</definedName>
    <definedName name="IQRTradingVolL7" hidden="1">#REF!</definedName>
    <definedName name="IQRTradingVolL8" hidden="1">#REF!</definedName>
    <definedName name="IQRTradingVolL9" hidden="1">#REF!</definedName>
    <definedName name="IQRTradingVolM10" hidden="1">#REF!</definedName>
    <definedName name="IQRTradingVolM6" hidden="1">#REF!</definedName>
    <definedName name="IQRTradingVolM7" hidden="1">#REF!</definedName>
    <definedName name="IQRTradingVolM8" hidden="1">#REF!</definedName>
    <definedName name="IQRTradingVolM9" hidden="1">#REF!</definedName>
    <definedName name="IQRTradingVolN11" hidden="1">#REF!</definedName>
    <definedName name="IQRTradingVolN6" hidden="1">#REF!</definedName>
    <definedName name="IQRTradingVolN7" hidden="1">#REF!</definedName>
    <definedName name="IQRTradingVolN8" hidden="1">#REF!</definedName>
    <definedName name="IQRTradingVolN9" hidden="1">#REF!</definedName>
    <definedName name="IQRTradingVolO10" hidden="1">#REF!</definedName>
    <definedName name="IQRTradingVolO6" hidden="1">#REF!</definedName>
    <definedName name="IQRTradingVolO7" hidden="1">#REF!</definedName>
    <definedName name="IQRTradingVolO8" hidden="1">#REF!</definedName>
    <definedName name="IQRTradingVolO9" hidden="1">#REF!</definedName>
    <definedName name="IQRTradingVolP11" hidden="1">#REF!</definedName>
    <definedName name="IQRTradingVolP6" hidden="1">#REF!</definedName>
    <definedName name="IQRTradingVolP7" hidden="1">#REF!</definedName>
    <definedName name="IQRTradingVolP8" hidden="1">#REF!</definedName>
    <definedName name="IQRTradingVolP9" hidden="1">#REF!</definedName>
    <definedName name="IQRTradingVolQ10" hidden="1">#REF!</definedName>
    <definedName name="IQRTradingVolQ6" hidden="1">#REF!</definedName>
    <definedName name="IQRTradingVolQ7" hidden="1">#REF!</definedName>
    <definedName name="IQRTradingVolQ8" hidden="1">#REF!</definedName>
    <definedName name="IQRTradingVolQ9" hidden="1">#REF!</definedName>
    <definedName name="IQRTradingVolR11" hidden="1">#REF!</definedName>
    <definedName name="IQRTradingVolR6" hidden="1">#REF!</definedName>
    <definedName name="IQRTradingVolR7" hidden="1">#REF!</definedName>
    <definedName name="IQRTradingVolR8" hidden="1">#REF!</definedName>
    <definedName name="IQRTradingVolR9" hidden="1">#REF!</definedName>
    <definedName name="IQRTradingVolS10" hidden="1">#REF!</definedName>
    <definedName name="IQRTradingVolS6" hidden="1">#REF!</definedName>
    <definedName name="IQRTradingVolS7" hidden="1">#REF!</definedName>
    <definedName name="IQRTradingVolS8" hidden="1">#REF!</definedName>
    <definedName name="IQRTradingVolS9" hidden="1">#REF!</definedName>
    <definedName name="IQRTradingVolT11" hidden="1">#REF!</definedName>
    <definedName name="IQRTradingVolT6" hidden="1">#REF!</definedName>
    <definedName name="IQRTradingVolT7" hidden="1">#REF!</definedName>
    <definedName name="IQRTradingVolT8" hidden="1">#REF!</definedName>
    <definedName name="IQRTradingVolT9" hidden="1">#REF!</definedName>
    <definedName name="IQRTradingVolU10" hidden="1">#REF!</definedName>
    <definedName name="IQRTradingVolU6" hidden="1">#REF!</definedName>
    <definedName name="IQRTradingVolU7" hidden="1">#REF!</definedName>
    <definedName name="IQRTradingVolU8" hidden="1">#REF!</definedName>
    <definedName name="IQRTradingVolU9" hidden="1">#REF!</definedName>
    <definedName name="IQRTradingVolV11" hidden="1">#REF!</definedName>
    <definedName name="IQRTradingVolV6" hidden="1">#REF!</definedName>
    <definedName name="IQRTradingVolV7" hidden="1">#REF!</definedName>
    <definedName name="IQRTradingVolV8" hidden="1">#REF!</definedName>
    <definedName name="IQRTradingVolV9" hidden="1">#REF!</definedName>
    <definedName name="IQRTradingVolW10" hidden="1">#REF!</definedName>
    <definedName name="IQRTradingVolW6" hidden="1">#REF!</definedName>
    <definedName name="IQRTradingVolW7" hidden="1">#REF!</definedName>
    <definedName name="IQRTradingVolW8" hidden="1">#REF!</definedName>
    <definedName name="IQRTradingVolW9" hidden="1">#REF!</definedName>
    <definedName name="IQRTradingVolX11" hidden="1">#REF!</definedName>
    <definedName name="IQRTradingVolX6" hidden="1">#REF!</definedName>
    <definedName name="IQRTradingVolX7" hidden="1">#REF!</definedName>
    <definedName name="IQRTradingVolX8" hidden="1">#REF!</definedName>
    <definedName name="IQRTradingVolX9" hidden="1">#REF!</definedName>
    <definedName name="IQRTradingVolY10" hidden="1">#REF!</definedName>
    <definedName name="IQRTradingVolY6" hidden="1">#REF!</definedName>
    <definedName name="IQRTradingVolY7" hidden="1">#REF!</definedName>
    <definedName name="IQRTradingVolY8" hidden="1">#REF!</definedName>
    <definedName name="IQRTradingVolY9" hidden="1">#REF!</definedName>
    <definedName name="IQRTradingVolZ11" hidden="1">#REF!</definedName>
    <definedName name="IQRTradingVolZ6" hidden="1">#REF!</definedName>
    <definedName name="IQRTradingVolZ7" hidden="1">#REF!</definedName>
    <definedName name="IQRTradingVolZ8" hidden="1">#REF!</definedName>
    <definedName name="IQRTradingVolZ9" hidden="1">#REF!</definedName>
    <definedName name="IQRU10" hidden="1">"$U$11"</definedName>
    <definedName name="IQRU11" hidden="1">"$U$12"</definedName>
    <definedName name="IQRV11" hidden="1">"$V$12"</definedName>
    <definedName name="IQRW10" hidden="1">"$W$11"</definedName>
    <definedName name="IQRW11" hidden="1">"$W$12"</definedName>
    <definedName name="IQRX11" hidden="1">"$X$12"</definedName>
    <definedName name="IQRY10" hidden="1">"$Y$11"</definedName>
    <definedName name="IQRY11" hidden="1">"$Y$12"</definedName>
    <definedName name="IQRZ11" hidden="1">"$Z$12"</definedName>
    <definedName name="IR">[151]Mapping_Sonst!$A$20:$A$22</definedName>
    <definedName name="ISBL_K">#REF!</definedName>
    <definedName name="IsColHidden" hidden="1">FALSE</definedName>
    <definedName name="IsLTMColHidden" hidden="1">FALSE</definedName>
    <definedName name="issued">#REF!</definedName>
    <definedName name="Ist_6months">#REF!</definedName>
    <definedName name="ITax_Jun02">#REF!</definedName>
    <definedName name="ITax_Mar01">#REF!</definedName>
    <definedName name="ITax_Mar02">#REF!</definedName>
    <definedName name="Item_Code">#REF!</definedName>
    <definedName name="item_master">#REF!</definedName>
    <definedName name="itinfra">[100]Details!$D$13</definedName>
    <definedName name="iugatirg">'[164]FORM-16'!#REF!</definedName>
    <definedName name="iugrtpi">'[164]FORM-16'!#REF!</definedName>
    <definedName name="iuw5i">#REF!</definedName>
    <definedName name="IV">#REF!</definedName>
    <definedName name="J">#REF!</definedName>
    <definedName name="J__35">'[181]p&amp;L'!#REF!</definedName>
    <definedName name="J__36">'[181]p&amp;L'!#REF!</definedName>
    <definedName name="J_35">'[181]p&amp;L'!#REF!</definedName>
    <definedName name="J_36">#REF!</definedName>
    <definedName name="J_Fernandes">#REF!</definedName>
    <definedName name="ja">#REF!</definedName>
    <definedName name="jan">#REF!</definedName>
    <definedName name="jar">#REF!</definedName>
    <definedName name="jb">#REF!</definedName>
    <definedName name="jbkjhjk">#REF!</definedName>
    <definedName name="JDCL_MISC">#REF!</definedName>
    <definedName name="JFData">OFFSET('[123]HC Characteristics'!$AP$22,0,0,1,COUNTIF('[123]HC Characteristics'!$AP$20:$BH$20,"&lt;&gt;x"))</definedName>
    <definedName name="JFHG">#REF!</definedName>
    <definedName name="JFLabels">OFFSET('[123]HC Characteristics'!$AP$20,0,0,1,COUNTIF('[123]HC Characteristics'!$AP$20:$BH$20,"&lt;&gt;x"))</definedName>
    <definedName name="jhdsafgds\">#REF!</definedName>
    <definedName name="jhgaietg">'[164]FORM-16'!#REF!</definedName>
    <definedName name="jhgeatouigt\">'[164]FORM-16'!#REF!</definedName>
    <definedName name="jhgfagfl">'[164]FORM-16'!#REF!</definedName>
    <definedName name="jhgfglaw">'[164]FORM-16'!#REF!</definedName>
    <definedName name="jhgjaet\">'[164]FORM-16'!#REF!</definedName>
    <definedName name="jhgkjh">#REF!</definedName>
    <definedName name="jhk">#REF!</definedName>
    <definedName name="jhkjhgh">#REF!</definedName>
    <definedName name="jill">#REF!</definedName>
    <definedName name="jim">'[182]EQ NETWORK CCTS-aug03'!#REF!</definedName>
    <definedName name="JIN">[63]Hotels!#REF!</definedName>
    <definedName name="jj">#REF!</definedName>
    <definedName name="jjj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kearhyekahy">'[183]FORM-16'!$A$63:$J$135</definedName>
    <definedName name="jkl" hidden="1">'[7]APR''04'!#REF!</definedName>
    <definedName name="JNTCMB">#REF!</definedName>
    <definedName name="JNTCYOS2">#REF!</definedName>
    <definedName name="JNTEXP">#REF!</definedName>
    <definedName name="jo">#REF!</definedName>
    <definedName name="jods">#REF!</definedName>
    <definedName name="JOYLYN_FERNANDE">#REF!</definedName>
    <definedName name="jp">#REF!</definedName>
    <definedName name="JRcomp">#REF!</definedName>
    <definedName name="jrejtwj">#REF!</definedName>
    <definedName name="JRHOLMES">#REF!</definedName>
    <definedName name="jtf">'[181]p&amp;L'!#REF!</definedName>
    <definedName name="jts">'[181]p&amp;L'!#REF!</definedName>
    <definedName name="jul">#REF!</definedName>
    <definedName name="jun">#REF!</definedName>
    <definedName name="june15_Ajustmenst" hidden="1">#REF!</definedName>
    <definedName name="June2001">#REF!</definedName>
    <definedName name="June2001NZ">'[184]ATB NZE - All accs - 28 Jun (2)'!$A$1:$IV$65536</definedName>
    <definedName name="K">'[185]SACK JUNE-05'!#REF!</definedName>
    <definedName name="KA">#REF!</definedName>
    <definedName name="KAREN_ALI">#REF!</definedName>
    <definedName name="KAREN_JANE">#REF!</definedName>
    <definedName name="Kategorie_Abt">OFFSET([151]DD_Abt!$A$7,,,,COUNTA([151]DD_Abt!$7:$7))</definedName>
    <definedName name="Kategorie_KST">OFFSET([151]DD_KST!$A$7,,,,COUNTA([151]DD_KST!$7:$7))</definedName>
    <definedName name="kb">'[132]FORM-16'!#REF!</definedName>
    <definedName name="key">#REF!</definedName>
    <definedName name="Khadki">#REF!</definedName>
    <definedName name="kharghpa">'[164]FORM-16'!#REF!</definedName>
    <definedName name="khekhkerh" localSheetId="10">[28]!words</definedName>
    <definedName name="khekhkerh" localSheetId="13">[28]!words</definedName>
    <definedName name="khekhkerh" localSheetId="16">[28]!words</definedName>
    <definedName name="khekhkerh" localSheetId="11">[28]!words</definedName>
    <definedName name="khekhkerh" localSheetId="4">[28]!words</definedName>
    <definedName name="khekhkerh">[28]!words</definedName>
    <definedName name="kjgjhg">#REF!</definedName>
    <definedName name="kjgjhgk">#REF!</definedName>
    <definedName name="kjgkj">#REF!</definedName>
    <definedName name="kjh">#REF!</definedName>
    <definedName name="kjhgjk">[78]PUNE!#REF!</definedName>
    <definedName name="kjsahfdsf">#REF!</definedName>
    <definedName name="kkigkj">#REF!</definedName>
    <definedName name="kkkk">[79]NAGAR!#REF!</definedName>
    <definedName name="kkkkkkkkkkkk">#REF!</definedName>
    <definedName name="KOREA_PLASTIC_in_KUSD">#REF!</definedName>
    <definedName name="KPC">[186]FROM2!#REF!</definedName>
    <definedName name="KSD">#REF!</definedName>
    <definedName name="kshipra">[22]entitlements!#REF!</definedName>
    <definedName name="kur">#REF!</definedName>
    <definedName name="KUULSD" hidden="1">{#N/A,#N/A,FALSE,"COMP"}</definedName>
    <definedName name="KV_AC">#REF!</definedName>
    <definedName name="L">#REF!</definedName>
    <definedName name="L_Adjust">[187]Links!$H$1:$H$65536</definedName>
    <definedName name="L_AJE_Tot">[187]Links!$G$1:$G$65536</definedName>
    <definedName name="L_CY_Beg">[187]Links!$F$1:$F$65536</definedName>
    <definedName name="L_CY_End">[187]Links!$J$1:$J$65536</definedName>
    <definedName name="L_PY_End">[187]Links!$K$1:$K$65536</definedName>
    <definedName name="L_RJE_Tot">[187]Links!$I$1:$I$65536</definedName>
    <definedName name="LAC">#REF!</definedName>
    <definedName name="Lamp">#REF!</definedName>
    <definedName name="LAND_DEV">#REF!</definedName>
    <definedName name="last">#REF!</definedName>
    <definedName name="Last_Row">#N/A</definedName>
    <definedName name="Launch_Info">'[125]Look Up'!$A$83:$B$87</definedName>
    <definedName name="Launch_ref">#REF!</definedName>
    <definedName name="lawler">'[188]4 wk Non Promo Pricing'!$A$1:$G$33</definedName>
    <definedName name="lb.rate">#REF!</definedName>
    <definedName name="LCU_NonTelecom">[54]Sens!#REF!</definedName>
    <definedName name="le">#REF!</definedName>
    <definedName name="Lease_hold_Improvements">#REF!</definedName>
    <definedName name="Lease_hold_Land">#REF!</definedName>
    <definedName name="leave">#REF!</definedName>
    <definedName name="LedgerMaster">[189]LedMast!$A$1:$B$65536</definedName>
    <definedName name="LeistungKostenstelle">#REF!</definedName>
    <definedName name="LeistungVerdichtTechVerw">#REF!</definedName>
    <definedName name="LETTER">[186]FROM2!#REF!</definedName>
    <definedName name="liab\inc\intt">#REF!</definedName>
    <definedName name="LIBOR">#REF!</definedName>
    <definedName name="LICENSE">#REF!</definedName>
    <definedName name="limcount" hidden="1">1</definedName>
    <definedName name="line">#REF!</definedName>
    <definedName name="LIST">#REF!</definedName>
    <definedName name="List_Total">'[153]3645-9_1_96'!#REF!</definedName>
    <definedName name="ListOffset" hidden="1">1</definedName>
    <definedName name="lkjhLKDJSkhf">#REF!</definedName>
    <definedName name="LKLKLKLK">#REF!</definedName>
    <definedName name="ll">[37]Leave!$B$12:$R$211</definedName>
    <definedName name="lmit">[190]NSR_E!#REF!</definedName>
    <definedName name="lnkschbs">[48]COMICRO!#REF!</definedName>
    <definedName name="LNKSCHPL">[48]COMICRO!#REF!</definedName>
    <definedName name="loan">NA()</definedName>
    <definedName name="Loan_Amount">#REF!</definedName>
    <definedName name="Loan_Amountneu">#REF!</definedName>
    <definedName name="Loan_Start">#REF!</definedName>
    <definedName name="Loan_Years">#REF!</definedName>
    <definedName name="LOANS__A">#REF!</definedName>
    <definedName name="LOC">#REF!</definedName>
    <definedName name="LOCAL">#REF!</definedName>
    <definedName name="Location">#REF!</definedName>
    <definedName name="log">#REF!</definedName>
    <definedName name="LOOKUP">[133]defaults!$A$3:$M$30</definedName>
    <definedName name="LOSSES">#REF!</definedName>
    <definedName name="lotus">#REF!</definedName>
    <definedName name="lsdkfnjnvf">#REF!</definedName>
    <definedName name="LStIC">#REF!</definedName>
    <definedName name="LTA">#REF!</definedName>
    <definedName name="Lunch">[191]Assumption!$M$10</definedName>
    <definedName name="LWSALES">#REF!</definedName>
    <definedName name="LYBin">#REF!</definedName>
    <definedName name="LYHolds">#REF!</definedName>
    <definedName name="LYNet">#REF!</definedName>
    <definedName name="LYoos">#REF!</definedName>
    <definedName name="LYReselects">#REF!</definedName>
    <definedName name="LYReturns">#REF!</definedName>
    <definedName name="LYSales">#REF!</definedName>
    <definedName name="LYTotal">#REF!</definedName>
    <definedName name="m">#REF!</definedName>
    <definedName name="M.B.Foods">[192]RATES!$E$662:$H$836</definedName>
    <definedName name="M_Agarwal">#REF!</definedName>
    <definedName name="M_Arora">#REF!</definedName>
    <definedName name="M_Nayar">#REF!</definedName>
    <definedName name="M_Sharan">#REF!</definedName>
    <definedName name="M2List">[193]LISTS!$B$5:$D$67</definedName>
    <definedName name="M2Range">[193]LISTS!$B$5:$B$67</definedName>
    <definedName name="madhavi" hidden="1">{"plansummary",#N/A,FALSE,"PlanSummary";"sales",#N/A,FALSE,"Sales Rec";"productivity",#N/A,FALSE,"Productivity Rec";"capitalspending",#N/A,FALSE,"Capital Spending"}</definedName>
    <definedName name="MailSystem">"Mail System"</definedName>
    <definedName name="MailSystem_Grade">"C"</definedName>
    <definedName name="main">#REF!</definedName>
    <definedName name="MAIN_01">[194]A!$D$38:$CO$63</definedName>
    <definedName name="main_comp">#REF!</definedName>
    <definedName name="MainComp">#REF!</definedName>
    <definedName name="Maint">'[153]3645-9_1_96'!#REF!</definedName>
    <definedName name="Maint_Price">'[153]3645-9_1_96'!#REF!</definedName>
    <definedName name="Maint_Qty">'[153]3645-9_1_96'!#REF!</definedName>
    <definedName name="MAJORPROJECT">#REF!</definedName>
    <definedName name="MANU_EXP">#REF!</definedName>
    <definedName name="MANUAL_empty">#REF!</definedName>
    <definedName name="Mape">#REF!</definedName>
    <definedName name="mar">#REF!</definedName>
    <definedName name="MARAL">#REF!</definedName>
    <definedName name="March2008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GIN">#REF!</definedName>
    <definedName name="MARGINPLAN">#REF!</definedName>
    <definedName name="MARGINPROJ">#REF!</definedName>
    <definedName name="MARITAL_STATUS">[140]Sheet1!$E$2:$E$5</definedName>
    <definedName name="MARIYA_RAPOSE">#REF!</definedName>
    <definedName name="Market">[195]Data!$G$1:$H$364</definedName>
    <definedName name="Market_Range">#REF!</definedName>
    <definedName name="Market_Range_Names">'[125]Look Up'!$A$118:$C$128</definedName>
    <definedName name="Market_Ref">#REF!</definedName>
    <definedName name="maskcheck">#REF!</definedName>
    <definedName name="master">#REF!</definedName>
    <definedName name="MasterCheck">#REF!</definedName>
    <definedName name="MAT">#REF!</definedName>
    <definedName name="matchfield">#REF!</definedName>
    <definedName name="matchtype">#REF!</definedName>
    <definedName name="Material_Detail">#REF!</definedName>
    <definedName name="Material_Ref">#REF!</definedName>
    <definedName name="Mattcomment">#REF!</definedName>
    <definedName name="may">#REF!</definedName>
    <definedName name="May_12">#REF!</definedName>
    <definedName name="md">#REF!</definedName>
    <definedName name="MDATA">[196]MasterData!$A$3:$N$786</definedName>
    <definedName name="MDEVISES">#REF!,#REF!,#REF!</definedName>
    <definedName name="Medical">#REF!</definedName>
    <definedName name="MEENA_JAGTIANI">#REF!</definedName>
    <definedName name="MEMORNDM">#REF!</definedName>
    <definedName name="MENU">[186]FROM2!#REF!</definedName>
    <definedName name="Method">[197]Lists!$F$15:$F$16</definedName>
    <definedName name="MethodAcc">[83]Masters!$C$46</definedName>
    <definedName name="MFG">'[198]97-98'!#REF!</definedName>
    <definedName name="MFGEXP">#REF!</definedName>
    <definedName name="MFRF">#REF!,#REF!,#REF!,#REF!,#REF!</definedName>
    <definedName name="MFVersion">'[199]Request '!$D$1</definedName>
    <definedName name="mij">'[58]Saurabh''s Entries'!$H$30</definedName>
    <definedName name="min">#REF!</definedName>
    <definedName name="MISC_EXP">#REF!</definedName>
    <definedName name="Missing_Rpt">#REF!</definedName>
    <definedName name="mj">#REF!</definedName>
    <definedName name="mkt">#REF!</definedName>
    <definedName name="ml">#REF!</definedName>
    <definedName name="mmm">'[200]revised first cut'!$A$1:$IV$65536</definedName>
    <definedName name="mna.fajbvnfd">#REF!</definedName>
    <definedName name="MNJ">#REF!</definedName>
    <definedName name="MOD">[46]Sheet1!$D$75:$F$81</definedName>
    <definedName name="ModelTimeline">[84]Inputs!$G$76:$AK$76</definedName>
    <definedName name="Monat1Kostenstelle">#REF!</definedName>
    <definedName name="Monetary_Precision">#REF!</definedName>
    <definedName name="Month">[97]LISTS!$B$8:$B$19</definedName>
    <definedName name="MonthChoice">[95]Settings!$B$11</definedName>
    <definedName name="MonthlyDiscRate">[201]Rules!$B$31</definedName>
    <definedName name="Monthsperyear">12</definedName>
    <definedName name="mp">[86]entitlements!#REF!</definedName>
    <definedName name="MP_Singh">#REF!</definedName>
    <definedName name="MRRV">NA()</definedName>
    <definedName name="MStVal">[83]Masters!$C$47</definedName>
    <definedName name="multiplevalidation">#REF!</definedName>
    <definedName name="MultM">'[160]Comps data'!#REF!</definedName>
    <definedName name="MUNISH_PAL">#REF!</definedName>
    <definedName name="Muss_1">[151]Mapping_Sonst!$A$46:$A$53</definedName>
    <definedName name="MV">[23]BUDGET!$BB$167:$CJ$198</definedName>
    <definedName name="MW_PA">#REF!</definedName>
    <definedName name="myDialog">"dial"</definedName>
    <definedName name="n">NA()</definedName>
    <definedName name="N_Rodrigues">#REF!</definedName>
    <definedName name="N_Tandon">#REF!</definedName>
    <definedName name="N125A1">#REF!</definedName>
    <definedName name="nagar">#REF!</definedName>
    <definedName name="nam">#REF!</definedName>
    <definedName name="name">[37]Data!$D$8:$D$207</definedName>
    <definedName name="name1">[37]Data!$C$8:$Q$207</definedName>
    <definedName name="NameList">#REF!</definedName>
    <definedName name="NatureBusiness">[83]Masters!$C$45</definedName>
    <definedName name="NAVANGUL">#REF!</definedName>
    <definedName name="NAVANGULLEREV">#REF!</definedName>
    <definedName name="navneet" hidden="1">{"'Sheet3'!$A$1:$B$30"}</definedName>
    <definedName name="nc">#REF!</definedName>
    <definedName name="NC1999AvgClaim">#REF!</definedName>
    <definedName name="NC2000AvgClaim">#REF!</definedName>
    <definedName name="NC2001AvgClaim">#REF!</definedName>
    <definedName name="NC2002AvgClaim">#REF!</definedName>
    <definedName name="NDEM">[202]Intaccrual!#REF!</definedName>
    <definedName name="NE1999AvgClaim">#REF!</definedName>
    <definedName name="NE2000AvgClaim">#REF!</definedName>
    <definedName name="NE2001AvgClaim">#REF!</definedName>
    <definedName name="NE2002AvgClaim">#REF!</definedName>
    <definedName name="NES">#REF!</definedName>
    <definedName name="NET_">'[203]BRAND-DATA'!#REF!</definedName>
    <definedName name="NET_DEBT">#REF!</definedName>
    <definedName name="Netsales">#REF!</definedName>
    <definedName name="Neuror">[202]Intaccrual!#REF!</definedName>
    <definedName name="new" hidden="1">'[7]APR''04'!#REF!</definedName>
    <definedName name="New_SKUs">#REF!</definedName>
    <definedName name="newprod">#REF!</definedName>
    <definedName name="newq">#REF!</definedName>
    <definedName name="News_Archives">#REF!</definedName>
    <definedName name="newtaxperk">#REF!</definedName>
    <definedName name="newtaxperq">#REF!</definedName>
    <definedName name="newtrial">[93]Trial!$A$1:$IV$65536</definedName>
    <definedName name="Nil" hidden="1">{#N/A,#N/A,FALSE,"Aging Summary";#N/A,#N/A,FALSE,"Ratio Analysis";#N/A,#N/A,FALSE,"Test 120 Day Accts";#N/A,#N/A,FALSE,"Tickmarks"}</definedName>
    <definedName name="nj">[51]Sheet2!$A$10:$P$490</definedName>
    <definedName name="njbjsnth">'[183]FORM-16'!$A$1:$J$61</definedName>
    <definedName name="nn">#REF!</definedName>
    <definedName name="nnn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o">#REF!</definedName>
    <definedName name="no_days">NA()</definedName>
    <definedName name="No_of_Packaging">#REF!</definedName>
    <definedName name="nom">[204]taux!$B$4:$C$15</definedName>
    <definedName name="nonexempt">#REF!</definedName>
    <definedName name="noofinstl">NA()</definedName>
    <definedName name="NoOfSKUs">#REF!</definedName>
    <definedName name="NoSKUs">#REF!</definedName>
    <definedName name="NOTE_1">#REF!</definedName>
    <definedName name="NOTE_1_4">#REF!</definedName>
    <definedName name="note_1to7">#REF!</definedName>
    <definedName name="NOTE_2">#REF!</definedName>
    <definedName name="NOTE_3">#REF!</definedName>
    <definedName name="NOTE_4">#REF!</definedName>
    <definedName name="NOTE_5_7">#REF!</definedName>
    <definedName name="NOTE_8">#REF!</definedName>
    <definedName name="Note_GGM">#REF!</definedName>
    <definedName name="NOTE1">#REF!</definedName>
    <definedName name="Note1JR">#REF!</definedName>
    <definedName name="NOTE2">#REF!</definedName>
    <definedName name="Note2JR">#REF!</definedName>
    <definedName name="NOTE3">#REF!</definedName>
    <definedName name="Note3JR">#REF!</definedName>
    <definedName name="notes">#REF!</definedName>
    <definedName name="NOTEs_AT">#REF!</definedName>
    <definedName name="NOTEs_AT1">#REF!</definedName>
    <definedName name="NOTEs_AV">#REF!</definedName>
    <definedName name="NOTEs_AV1">#REF!</definedName>
    <definedName name="NOTEs_AV2">#REF!</definedName>
    <definedName name="NOTES_UJ">#REF!</definedName>
    <definedName name="NOTES_VJ">#REF!</definedName>
    <definedName name="notes1">#REF!</definedName>
    <definedName name="notesforcomp">#REF!</definedName>
    <definedName name="notexpectedreason">#REF!</definedName>
    <definedName name="nov">#REF!</definedName>
    <definedName name="Now">#REF!</definedName>
    <definedName name="NS_CAR">#REF!</definedName>
    <definedName name="NSC">#REF!</definedName>
    <definedName name="NT03E">[205]BS01!#REF!</definedName>
    <definedName name="NT06E">[205]BS01!#REF!</definedName>
    <definedName name="ntreas">[206]SBU!#REF!</definedName>
    <definedName name="Ntreasury">[202]SBU!#REF!</definedName>
    <definedName name="NUDABil">#REF!</definedName>
    <definedName name="Num_Pmt_Per_Year">#REF!</definedName>
    <definedName name="Number_of_Payments">MATCH(0.01,End_Bal,-1)+1</definedName>
    <definedName name="O">#REF!</definedName>
    <definedName name="OB">#REF!</definedName>
    <definedName name="oct">#REF!</definedName>
    <definedName name="oem">#REF!</definedName>
    <definedName name="office">[100]Details!$D$11</definedName>
    <definedName name="OFFICE_EQUIPMENT">#REF!</definedName>
    <definedName name="ofkghjk">#REF!</definedName>
    <definedName name="oh">#REF!</definedName>
    <definedName name="OI_Var_Output">#REF!</definedName>
    <definedName name="old">#REF!</definedName>
    <definedName name="old_serial">'[82]old_serial no.'!$A$1:$F$2520</definedName>
    <definedName name="oldtb">#REF!</definedName>
    <definedName name="om">#REF!</definedName>
    <definedName name="ooo">'[207]first cut'!$A$1:$IV$65536</definedName>
    <definedName name="oooo">#REF!</definedName>
    <definedName name="open" hidden="1">{"plansummary",#N/A,FALSE,"PlanSummary";"sales",#N/A,FALSE,"Sales Rec";"productivity",#N/A,FALSE,"Productivity Rec";"capitalspending",#N/A,FALSE,"Capital Spending"}</definedName>
    <definedName name="Opening">#REF!</definedName>
    <definedName name="OPENING_STOCK">'[72]Bal_Sheet-00'!#REF!</definedName>
    <definedName name="Operating_Income">#REF!</definedName>
    <definedName name="operatingexp.">#REF!</definedName>
    <definedName name="Operation">'[89]c '!$B$33</definedName>
    <definedName name="operations">#REF!</definedName>
    <definedName name="OperisTopLeft">#REF!</definedName>
    <definedName name="Opg_Block">#REF!</definedName>
    <definedName name="OpnOnFlg">[115]Timing!$H$45:$AU$45</definedName>
    <definedName name="Ops_Data">#REF!</definedName>
    <definedName name="Options">#REF!</definedName>
    <definedName name="OrderTable" hidden="1">#REF!</definedName>
    <definedName name="OSBL_K">#REF!</definedName>
    <definedName name="osdty">#REF!</definedName>
    <definedName name="osexprt">#REF!</definedName>
    <definedName name="osfdy">#REF!</definedName>
    <definedName name="osspun">#REF!</definedName>
    <definedName name="OTH_INC">#REF!</definedName>
    <definedName name="Other_Income">"pl"</definedName>
    <definedName name="others">#REF!</definedName>
    <definedName name="Out_of_balance">'[208]Balance Sht'!#REF!</definedName>
    <definedName name="OUTPUT">'[142]V.A.T. SPLIT'!#REF!</definedName>
    <definedName name="OUTPUT_AREA">#REF!</definedName>
    <definedName name="OUTPUT_AREA_8">#REF!</definedName>
    <definedName name="OV">[23]BUDGET!$BB$202:$CJ$257</definedName>
    <definedName name="Overnite_Express_Ltd.">#REF!</definedName>
    <definedName name="P">#REF!</definedName>
    <definedName name="P___L___Statement">#REF!</definedName>
    <definedName name="P_L">#REF!</definedName>
    <definedName name="P_MARVINKURVE">#REF!</definedName>
    <definedName name="P_Som">#REF!</definedName>
    <definedName name="PA">#REF!</definedName>
    <definedName name="PA_TXd">#REF!</definedName>
    <definedName name="PAcco">#REF!</definedName>
    <definedName name="Pack_List">'[130]Data Lists'!$K$3:$K$14</definedName>
    <definedName name="Packshot_detail">#REF!</definedName>
    <definedName name="Packshot_Ref">#REF!</definedName>
    <definedName name="PAGE">#REF!</definedName>
    <definedName name="PAGE_1">#REF!</definedName>
    <definedName name="PAGE_10">#REF!</definedName>
    <definedName name="PAGE_2">#REF!</definedName>
    <definedName name="PAGE_3">#REF!</definedName>
    <definedName name="PAGE_4">#REF!</definedName>
    <definedName name="PAGE_5">#REF!</definedName>
    <definedName name="PAGE_6">#REF!</definedName>
    <definedName name="PAGE_7">#REF!</definedName>
    <definedName name="PAGE_8">#REF!</definedName>
    <definedName name="PAGE_9">#REF!</definedName>
    <definedName name="Page1">#REF!</definedName>
    <definedName name="PAGE10">#REF!</definedName>
    <definedName name="PAGE11">#REF!</definedName>
    <definedName name="PAGE12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GE9">#REF!</definedName>
    <definedName name="PAN">[83]Masters!$C$11</definedName>
    <definedName name="PANDL">#REF!</definedName>
    <definedName name="pankaj">'[209]Trial-Sub'!$A$3:$I$531</definedName>
    <definedName name="PAPANN">#REF!</definedName>
    <definedName name="PAPER">#REF!</definedName>
    <definedName name="PARANDENEW">#REF!</definedName>
    <definedName name="PartDesignation">[83]Masters!$C$16</definedName>
    <definedName name="PartV">#REF!</definedName>
    <definedName name="Patna_depr">#REF!</definedName>
    <definedName name="Pauline">#REF!</definedName>
    <definedName name="Pay_Date">#REF!</definedName>
    <definedName name="Pay_Num">#REF!</definedName>
    <definedName name="payal" hidden="1">{"'Sheet3'!$A$1:$B$30"}</definedName>
    <definedName name="Payment_Date" localSheetId="10">DATE(YEAR([0]!Loan_Start),MONTH([0]!Loan_Start)+Payment_Number,DAY([0]!Loan_Start))</definedName>
    <definedName name="Payment_Date" localSheetId="13">DATE(YEAR([0]!Loan_Start),MONTH([0]!Loan_Start)+Payment_Number,DAY([0]!Loan_Start))</definedName>
    <definedName name="Payment_Date" localSheetId="16">DATE(YEAR([0]!Loan_Start),MONTH([0]!Loan_Start)+Payment_Number,DAY([0]!Loan_Start))</definedName>
    <definedName name="Payment_Date" localSheetId="11">DATE(YEAR([0]!Loan_Start),MONTH([0]!Loan_Start)+Payment_Number,DAY([0]!Loan_Start))</definedName>
    <definedName name="Payment_Date" localSheetId="4">DATE(YEAR([0]!Loan_Start),MONTH([0]!Loan_Start)+Payment_Number,DAY([0]!Loan_Start))</definedName>
    <definedName name="Payment_Date">DATE(YEAR(Loan_Start),MONTH(Loan_Start)+Payment_Number,DAY(Loan_Start))</definedName>
    <definedName name="PAYROLL_TAX">#REF!</definedName>
    <definedName name="PC">#REF!</definedName>
    <definedName name="PCar">#REF!</definedName>
    <definedName name="pd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D_ID">#REF!</definedName>
    <definedName name="PDVT">#REF!</definedName>
    <definedName name="pea">#REF!</definedName>
    <definedName name="Peintinv" localSheetId="10">[210]Sheet1!Peintinv</definedName>
    <definedName name="Peintinv" localSheetId="13">[210]Sheet1!Peintinv</definedName>
    <definedName name="Peintinv" localSheetId="16">[210]Sheet1!Peintinv</definedName>
    <definedName name="Peintinv" localSheetId="11">[210]Sheet1!Peintinv</definedName>
    <definedName name="Peintinv" localSheetId="4">[210]Sheet1!Peintinv</definedName>
    <definedName name="Peintinv">[210]Sheet1!Peintinv</definedName>
    <definedName name="PER">#REF!</definedName>
    <definedName name="PER.PUR">#REF!</definedName>
    <definedName name="Percent_Threshold">#REF!</definedName>
    <definedName name="PERDocument">[211]Summary!#REF!</definedName>
    <definedName name="Period">#REF!</definedName>
    <definedName name="Period1">#REF!</definedName>
    <definedName name="Period2">#REF!</definedName>
    <definedName name="PeriodNumber">#REF!</definedName>
    <definedName name="PERIODS">[99]BSLA!$L$1:$L$86</definedName>
    <definedName name="Perquisites">#REF!</definedName>
    <definedName name="PEXP">'[212]PIVOT -EXP'!$B$8:$C$79</definedName>
    <definedName name="PFDirDet">[213]D!#REF!</definedName>
    <definedName name="pff">#REF!</definedName>
    <definedName name="ph1totaldebt" localSheetId="10">LongTermDebt+ShortTermDebt+CurrentPortion</definedName>
    <definedName name="ph1totaldebt" localSheetId="13">LongTermDebt+ShortTermDebt+CurrentPortion</definedName>
    <definedName name="ph1totaldebt" localSheetId="16">LongTermDebt+ShortTermDebt+CurrentPortion</definedName>
    <definedName name="ph1totaldebt" localSheetId="11">LongTermDebt+ShortTermDebt+CurrentPortion</definedName>
    <definedName name="ph1totaldebt" localSheetId="4">LongTermDebt+ShortTermDebt+CurrentPortion</definedName>
    <definedName name="ph1totaldebt">LongTermDebt+ShortTermDebt+CurrentPortion</definedName>
    <definedName name="phasing">#REF!</definedName>
    <definedName name="Phone">#REF!</definedName>
    <definedName name="PIC">"Picture 1"</definedName>
    <definedName name="PINAKI_SOM">[33]Ketaki!#REF!</definedName>
    <definedName name="PIPPO">#REF!</definedName>
    <definedName name="PIU_pivtbl">#REF!</definedName>
    <definedName name="PIVOT">[214]PIVOT!$A$3:$C$39</definedName>
    <definedName name="PJ_RPK">#REF!</definedName>
    <definedName name="pjj_pa">#REF!</definedName>
    <definedName name="PK">[23]BUDGET!$BB$99:$CJ$162</definedName>
    <definedName name="PL">#REF!</definedName>
    <definedName name="PL_Accounts">#REF!</definedName>
    <definedName name="PL_CF">'[215]pack pnl-99'!#REF!</definedName>
    <definedName name="pla">#REF!</definedName>
    <definedName name="PLACT">#REF!</definedName>
    <definedName name="PlanFixKostenstelle">#REF!</definedName>
    <definedName name="plant">#REF!</definedName>
    <definedName name="PlanTitleCentre">#REF!</definedName>
    <definedName name="PlanTotalKostenstelle">#REF!</definedName>
    <definedName name="PlanVariabelKostenstelle">#REF!</definedName>
    <definedName name="planvsact">#REF!</definedName>
    <definedName name="PlatformCopyRange">#REF!</definedName>
    <definedName name="PlatformSortRange">#REF!</definedName>
    <definedName name="plcf">'[215]pack pnl-99'!#REF!</definedName>
    <definedName name="PLFIN">#REF!</definedName>
    <definedName name="PLPRODUCT">#REF!</definedName>
    <definedName name="PLSALES">#REF!</definedName>
    <definedName name="PLSCH">#REF!</definedName>
    <definedName name="PLUMS">#REF!</definedName>
    <definedName name="PLW">[46]Sheet1!$B$16:$I$66</definedName>
    <definedName name="pm">#REF!</definedName>
    <definedName name="pmb">#REF!</definedName>
    <definedName name="PMIX">#REF!</definedName>
    <definedName name="PN_PA">#REF!</definedName>
    <definedName name="PN_VT">#REF!</definedName>
    <definedName name="POC">#REF!</definedName>
    <definedName name="POLY">#REF!</definedName>
    <definedName name="Post_operative_depr">#REF!</definedName>
    <definedName name="Pow">[63]Chem!#REF!</definedName>
    <definedName name="POWER">#REF!</definedName>
    <definedName name="power02">'[216]POWER-DEPT'!#REF!</definedName>
    <definedName name="POY">#REF!</definedName>
    <definedName name="POYBE">#REF!</definedName>
    <definedName name="POYBE___0">#REF!</definedName>
    <definedName name="pp">#REF!</definedName>
    <definedName name="PP_111">#N/A</definedName>
    <definedName name="ppiqpoidjjdn">'[58]Saurabh''s Entries'!$H$35</definedName>
    <definedName name="PPMIX">#REF!</definedName>
    <definedName name="PRDN">#REF!</definedName>
    <definedName name="PRDump">#REF!</definedName>
    <definedName name="pre_operative_depr">#REF!</definedName>
    <definedName name="preisfaktor">#REF!</definedName>
    <definedName name="premiere">#REF!</definedName>
    <definedName name="Premises">#REF!</definedName>
    <definedName name="PREOPS">#REF!</definedName>
    <definedName name="PREPAID_OTHER">#REF!</definedName>
    <definedName name="prg">#REF!</definedName>
    <definedName name="PRICECHNG">#REF!</definedName>
    <definedName name="pricecomp">#REF!</definedName>
    <definedName name="Princ">#REF!</definedName>
    <definedName name="print">#REF!</definedName>
    <definedName name="PRINT_1">#REF!</definedName>
    <definedName name="_xlnm.Print_Area">#REF!</definedName>
    <definedName name="Print_Area_b">#REF!</definedName>
    <definedName name="Print_Area_MI">#REF!</definedName>
    <definedName name="Print_Area_MI_11">'[217]SCRAP SALES'!#REF!</definedName>
    <definedName name="Print_Area_Reset">OFFSET(Full_Print,0,0,Last_Row)</definedName>
    <definedName name="Print_Area01">#REF!</definedName>
    <definedName name="Print_Area02">#REF!</definedName>
    <definedName name="Print_Area1">#REF!</definedName>
    <definedName name="Print_Area2">#REF!</definedName>
    <definedName name="_xlnm.Print_Titles">#REF!</definedName>
    <definedName name="Print_Titles_MI">#REF!</definedName>
    <definedName name="print1">#REF!</definedName>
    <definedName name="print2">#REF!</definedName>
    <definedName name="print3">#REF!</definedName>
    <definedName name="PRINTALL">#REF!</definedName>
    <definedName name="PRINTBSHEET">#REF!</definedName>
    <definedName name="PRINTCAPEX">#REF!</definedName>
    <definedName name="PRINTCAPITAL">#REF!</definedName>
    <definedName name="PRINTCFLOW">#REF!</definedName>
    <definedName name="PRINTDCF">#REF!</definedName>
    <definedName name="PRINTPNL">#REF!</definedName>
    <definedName name="PRINTTAX">#REF!</definedName>
    <definedName name="Priority_Ref">#REF!</definedName>
    <definedName name="prod_des">#REF!</definedName>
    <definedName name="Prod_tbl">#REF!</definedName>
    <definedName name="ProdForm" hidden="1">#REF!</definedName>
    <definedName name="prodndty">#REF!</definedName>
    <definedName name="prodnspun">#REF!</definedName>
    <definedName name="PRODSALES">#REF!</definedName>
    <definedName name="Product">#REF!</definedName>
    <definedName name="PROF_TAX">#REF!</definedName>
    <definedName name="professional">#REF!</definedName>
    <definedName name="PROFIT">#REF!</definedName>
    <definedName name="Profit\Loss">#REF!</definedName>
    <definedName name="PROFIT___LOSS_ACCOUNT">"pl"</definedName>
    <definedName name="PROFIT___LOSS_ACCOUNT_DATA">#REF!</definedName>
    <definedName name="profit_center">[133]header!$D$3</definedName>
    <definedName name="profit_Loss_Grouping1">#REF!</definedName>
    <definedName name="profit_Loss_Grouping2">#REF!</definedName>
    <definedName name="proj">#REF!</definedName>
    <definedName name="PROJECT_COST">#REF!</definedName>
    <definedName name="Project_info">'[125]Look Up'!$A$69:$B$75</definedName>
    <definedName name="Project_Type_Ref">#REF!</definedName>
    <definedName name="ProjectName">{"Client Name or Project Name"}</definedName>
    <definedName name="ProjOnFlg">[115]Timing!$H$48:$AV$48</definedName>
    <definedName name="Promo_Type">'[218]Data Lists'!$F$3:$F$15</definedName>
    <definedName name="protech_II">#REF!</definedName>
    <definedName name="Prov">[219]PointNo.5!#REF!</definedName>
    <definedName name="prov.forinc.taxes">#REF!</definedName>
    <definedName name="Provision2" hidden="1">{"plansummary",#N/A,FALSE,"PlanSummary";"sales",#N/A,FALSE,"Sales Rec";"productivity",#N/A,FALSE,"Productivity Rec";"capitalspending",#N/A,FALSE,"Capital Spending"}</definedName>
    <definedName name="PSF">#REF!</definedName>
    <definedName name="PSF___0">#REF!</definedName>
    <definedName name="ptl" hidden="1">{"'August 2000'!$A$1:$J$101"}</definedName>
    <definedName name="PUB_UserID" hidden="1">"MAYERX"</definedName>
    <definedName name="pull">#REF!</definedName>
    <definedName name="PUMPBLNK">#REF!</definedName>
    <definedName name="PUMPDATA">#REF!</definedName>
    <definedName name="pur">[220]Leadsheet!$A$1:$IV$65536</definedName>
    <definedName name="PURCHASES">'[72]Bal_Sheet-00'!#REF!</definedName>
    <definedName name="PVT_P_L_ABS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ymntfreq">NA()</definedName>
    <definedName name="Q">#REF!</definedName>
    <definedName name="Q_1">#REF!</definedName>
    <definedName name="qa">'[42]Operating Profit summary'!$AG$86</definedName>
    <definedName name="qqq">'[53]ANNX -II'!$B$80:$K$97</definedName>
    <definedName name="QQQQ">#REF!</definedName>
    <definedName name="qregt3yg">#REF!</definedName>
    <definedName name="qty">#REF!</definedName>
    <definedName name="qtyex">#REF!</definedName>
    <definedName name="QUARTER1">#REF!</definedName>
    <definedName name="QUARTER2">#REF!</definedName>
    <definedName name="QUARTER3">#REF!</definedName>
    <definedName name="QUARTER4">#REF!</definedName>
    <definedName name="QuerSummeKostenstelle">#REF!</definedName>
    <definedName name="QuerSummeKst">#REF!</definedName>
    <definedName name="Query4">#REF!</definedName>
    <definedName name="Quit">#REF!</definedName>
    <definedName name="Quote_No">'[153]3645-9_1_96'!#REF!</definedName>
    <definedName name="qwe">#REF!</definedName>
    <definedName name="qwerrt">#REF!</definedName>
    <definedName name="qwewe" localSheetId="10">[77]!words</definedName>
    <definedName name="qwewe" localSheetId="13">[77]!words</definedName>
    <definedName name="qwewe" localSheetId="16">[77]!words</definedName>
    <definedName name="qwewe" localSheetId="11">[77]!words</definedName>
    <definedName name="qwewe" localSheetId="4">[77]!words</definedName>
    <definedName name="qwewe">[77]!words</definedName>
    <definedName name="qwfqfr" localSheetId="10">[77]!words</definedName>
    <definedName name="qwfqfr" localSheetId="13">[77]!words</definedName>
    <definedName name="qwfqfr" localSheetId="16">[77]!words</definedName>
    <definedName name="qwfqfr" localSheetId="11">[77]!words</definedName>
    <definedName name="qwfqfr" localSheetId="4">[77]!words</definedName>
    <definedName name="qwfqfr">[77]!words</definedName>
    <definedName name="qwrwe">[79]NAGAR!#REF!</definedName>
    <definedName name="R_">#REF!</definedName>
    <definedName name="R_CHARAVARTHI">#REF!</definedName>
    <definedName name="R_Factor">#REF!</definedName>
    <definedName name="R_Pathania">#REF!</definedName>
    <definedName name="RAEYAEY">'[64]FORM-16'!#REF!</definedName>
    <definedName name="rahul">#REF!</definedName>
    <definedName name="rajender">#REF!</definedName>
    <definedName name="RAJENDER_KUMAR_DADWAL">#REF!</definedName>
    <definedName name="RAJESH">'[221]To be Discuss'!#REF!</definedName>
    <definedName name="RAJPAL_RATHI">#REF!</definedName>
    <definedName name="RAL">#REF!</definedName>
    <definedName name="ramya">#REF!</definedName>
    <definedName name="RANGE_1">#REF!</definedName>
    <definedName name="Rate">[191]Assumption!$M$3</definedName>
    <definedName name="rate1.45">#REF!</definedName>
    <definedName name="rate1.50">#REF!</definedName>
    <definedName name="rate1.55">#REF!</definedName>
    <definedName name="RATES">'[222]STKLDGR PM'!$A:$IV</definedName>
    <definedName name="RATIOS">#REF!</definedName>
    <definedName name="RAW_MATERIAL_CONSUMED">'[72]Bal_Sheet-00'!#REF!</definedName>
    <definedName name="RawAgencyPrice">#REF!</definedName>
    <definedName name="RawData">#REF!</definedName>
    <definedName name="RawHeader">#REF!</definedName>
    <definedName name="ray">#REF!</definedName>
    <definedName name="RBData">#REF!</definedName>
    <definedName name="RC_CAR">#REF!</definedName>
    <definedName name="RCArea" hidden="1">#REF!</definedName>
    <definedName name="RDCustomer">'[223]Data Lists'!$C$3:$C$61</definedName>
    <definedName name="rdteqt">'[17]FORM-16'!#REF!</definedName>
    <definedName name="Realisations_salevalue">#REF!</definedName>
    <definedName name="REATHAR">#REF!</definedName>
    <definedName name="Rebate">#REF!</definedName>
    <definedName name="recap_dividend">"Picture 69"</definedName>
    <definedName name="recap_repurchase">"Picture 64"</definedName>
    <definedName name="reco">#REF!</definedName>
    <definedName name="Reco.OpBlock">[224]Aseet1998!#REF!</definedName>
    <definedName name="Reco.StatBlock">[224]Aseet1998!#REF!</definedName>
    <definedName name="RECOMMENDATION">" 
"</definedName>
    <definedName name="reconciliation">[225]Workings!#REF!</definedName>
    <definedName name="RECONCUTTLER">#REF!</definedName>
    <definedName name="RECONPYVSPPWHQ">#REF!</definedName>
    <definedName name="RECONSALES">#REF!</definedName>
    <definedName name="RECONSTRATVSPP">#REF!</definedName>
    <definedName name="record">'[114]Invoice Entry'!$I$16,'[114]Invoice Entry'!$D$3,'[114]Invoice Entry'!$D$4,'[114]Invoice Entry'!$D$7,'[114]Invoice Entry'!$D$9,'[114]Invoice Entry'!$D$10,'[114]Invoice Entry'!$D$11,'[114]Invoice Entry'!$D$12,'[114]Invoice Entry'!$B$21,'[114]Invoice Entry'!$F$21,'[114]Invoice Entry'!$G$21,'[114]Invoice Entry'!$B$23,'[114]Invoice Entry'!$F$23,'[114]Invoice Entry'!$G$23,'[114]Invoice Entry'!$B$25,'[114]Invoice Entry'!$F$25,'[114]Invoice Entry'!$G$25,'[114]Invoice Entry'!$B$27,'[114]Invoice Entry'!$F$27,'[114]Invoice Entry'!$G$27,'[114]Invoice Entry'!$F$37</definedName>
    <definedName name="_xlnm.Recorder">#REF!</definedName>
    <definedName name="Recover">[226]Macro1!$A$86</definedName>
    <definedName name="red">#REF!</definedName>
    <definedName name="REF" hidden="1">{#N/A,#N/A,FALSE,"COMP"}</definedName>
    <definedName name="Ref_1">[227]PyrllDeduc!#REF!</definedName>
    <definedName name="Ref_2">[228]Year_End!#REF!</definedName>
    <definedName name="Ref_3">#REF!</definedName>
    <definedName name="Ref_4">'[229]Price Testing - Used - 1'!#REF!</definedName>
    <definedName name="Ref_5">'[229]Price Testing - Used - 1'!#REF!</definedName>
    <definedName name="Ref_6">'[229]Price Testing - Used - 1'!#REF!</definedName>
    <definedName name="Refund">[230]Comp!#REF!</definedName>
    <definedName name="region">#REF!</definedName>
    <definedName name="regiondty">#REF!</definedName>
    <definedName name="REGIONS">'[231]PARTY DETAILS'!$B$2:$I$3616</definedName>
    <definedName name="regionytd">#REF!</definedName>
    <definedName name="regroup">[232]BS!$AC$554</definedName>
    <definedName name="regrp">[232]BS!$AC$553</definedName>
    <definedName name="regrp1">[232]BS!$AC$561</definedName>
    <definedName name="RENAME">#REF!</definedName>
    <definedName name="Rencl">'[233]M B-QtyRecn'!#REF!</definedName>
    <definedName name="RenclAll">'[233]M B-QtyRecn'!#REF!</definedName>
    <definedName name="RENT">#REF!</definedName>
    <definedName name="rental">#REF!</definedName>
    <definedName name="REORG">#REF!</definedName>
    <definedName name="Report_Title">"Trend eDoctor Virus Diagnostic Report for  Trend_Micro_HK_Limited"</definedName>
    <definedName name="REPORTING_MGR">[140]Sheet1!$C$2:$C$21</definedName>
    <definedName name="ReportTitle1">#REF!</definedName>
    <definedName name="ReportType">'[160]Comps data'!#REF!</definedName>
    <definedName name="RES">#REF!</definedName>
    <definedName name="Research_Development">#REF!</definedName>
    <definedName name="Reselects">#REF!</definedName>
    <definedName name="RESERVE">#REF!</definedName>
    <definedName name="Residual_difference">#REF!</definedName>
    <definedName name="resp">[97]LISTS!$I$26:$I$29</definedName>
    <definedName name="RestwertBil">#REF!</definedName>
    <definedName name="RestwertKalk">#REF!</definedName>
    <definedName name="RET">#REF!</definedName>
    <definedName name="Retailer">[97]LISTS!$H$9:$H$19</definedName>
    <definedName name="Retbenefits">#REF!</definedName>
    <definedName name="Return">#REF!</definedName>
    <definedName name="Rev">[191]Assumption!$M$4</definedName>
    <definedName name="Rev_Std_Mix">#REF!</definedName>
    <definedName name="Rev_Val">[78]PUNE!#REF!</definedName>
    <definedName name="REV_VALNGR">[79]NAGAR!#REF!</definedName>
    <definedName name="Review_Price_Increase">[119]Inflation!$C$57:$M$57</definedName>
    <definedName name="rgt">#REF!</definedName>
    <definedName name="rgttwo">#REF!</definedName>
    <definedName name="Ril">[63]Telco!#REF!</definedName>
    <definedName name="riya">#REF!</definedName>
    <definedName name="RM">#REF!</definedName>
    <definedName name="RM___0">#REF!</definedName>
    <definedName name="RMB">[234]Data!$D$10</definedName>
    <definedName name="rmcAccount">2300</definedName>
    <definedName name="RMCOptions">"*000000000000000"</definedName>
    <definedName name="rmincrease">NA()</definedName>
    <definedName name="RMRT">#REF!</definedName>
    <definedName name="Road">#REF!</definedName>
    <definedName name="round">1</definedName>
    <definedName name="RowDetails1">#REF!</definedName>
    <definedName name="royalties">#REF!</definedName>
    <definedName name="RPK_PA">#REF!</definedName>
    <definedName name="rr" hidden="1">{"plansummary",#N/A,FALSE,"PlanSummary";"sales",#N/A,FALSE,"Sales Rec";"productivity",#N/A,FALSE,"Productivity Rec";"capitalspending",#N/A,FALSE,"Capital Spending"}</definedName>
    <definedName name="rs">#REF!</definedName>
    <definedName name="Rs._Per_sq.ft.">#REF!</definedName>
    <definedName name="Rs_Lacs">'[235]INDORAMA Group June 02'!#REF!</definedName>
    <definedName name="rsaya" localSheetId="10">[28]!words</definedName>
    <definedName name="rsaya" localSheetId="13">[28]!words</definedName>
    <definedName name="rsaya" localSheetId="16">[28]!words</definedName>
    <definedName name="rsaya" localSheetId="11">[28]!words</definedName>
    <definedName name="rsaya" localSheetId="4">[28]!words</definedName>
    <definedName name="rsaya">[28]!words</definedName>
    <definedName name="rtert">'[17]FORM-16'!#REF!</definedName>
    <definedName name="ruchir">[93]Sched!$B$5:$C$531</definedName>
    <definedName name="rukf">[236]entitlements!#REF!</definedName>
    <definedName name="RuleFile">#REF!</definedName>
    <definedName name="RV_TM">#REF!</definedName>
    <definedName name="ry">'[237]FORM-16'!$A$1:$J$61</definedName>
    <definedName name="RYTR">#REF!</definedName>
    <definedName name="s">#REF!</definedName>
    <definedName name="S.No.">#REF!</definedName>
    <definedName name="S_AcctDes">#REF!</definedName>
    <definedName name="S_AcctNum">#REF!</definedName>
    <definedName name="S_Adjust">#REF!</definedName>
    <definedName name="S_Adjust_Data">[187]Lead!$I$1:$I$402</definedName>
    <definedName name="S_Adjust_GT">#REF!</definedName>
    <definedName name="S_AJE_Tot">#REF!</definedName>
    <definedName name="S_AJE_Tot_Data">[187]Lead!$H$1:$H$402</definedName>
    <definedName name="S_AJE_Tot_GT">#REF!</definedName>
    <definedName name="S_CompNum">#REF!</definedName>
    <definedName name="S_CRS">#REF!</definedName>
    <definedName name="S_CY_Beg">#REF!</definedName>
    <definedName name="S_CY_Beg_Data">[187]Lead!$F$1:$F$402</definedName>
    <definedName name="S_CY_Beg_GT">#REF!</definedName>
    <definedName name="S_CY_End">#REF!</definedName>
    <definedName name="S_CY_End_Data">[187]Lead!$K$1:$K$402</definedName>
    <definedName name="S_CY_End_GT">#REF!</definedName>
    <definedName name="S_Diff_Amt">#REF!</definedName>
    <definedName name="S_Diff_Pct">#REF!</definedName>
    <definedName name="S_Dogra">#REF!</definedName>
    <definedName name="S_Gentela">#REF!</definedName>
    <definedName name="S_GrpNum">#REF!</definedName>
    <definedName name="S_Headings">#REF!</definedName>
    <definedName name="S_KeyValue">#REF!</definedName>
    <definedName name="S_LSRange1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Negi">#REF!</definedName>
    <definedName name="S_Pal">#REF!</definedName>
    <definedName name="S_PY_End">#REF!</definedName>
    <definedName name="S_PY_End_Data">[187]Lead!$M$1:$M$402</definedName>
    <definedName name="S_PY_End_GT">#REF!</definedName>
    <definedName name="S_RJE_Tot">#REF!</definedName>
    <definedName name="S_RJE_Tot_Data">[187]Lead!$J$1:$J$402</definedName>
    <definedName name="S_RJE_Tot_GT">#REF!</definedName>
    <definedName name="S_RowNum">#REF!</definedName>
    <definedName name="S_Total">#REF!</definedName>
    <definedName name="S_Total1">#REF!</definedName>
    <definedName name="S_Total2">#REF!</definedName>
    <definedName name="S_Total3">#REF!</definedName>
    <definedName name="sa">'[132]FORM-16'!#REF!</definedName>
    <definedName name="SA_PA">#REF!</definedName>
    <definedName name="SACANN">#REF!</definedName>
    <definedName name="SACK">#REF!</definedName>
    <definedName name="SACKS">#REF!</definedName>
    <definedName name="SADFADSG">#REF!</definedName>
    <definedName name="saDfs">#REF!</definedName>
    <definedName name="SADGFF">#REF!</definedName>
    <definedName name="sadsadas">#REF!</definedName>
    <definedName name="safsdfd">#REF!</definedName>
    <definedName name="saGD">[86]entitlements!#REF!</definedName>
    <definedName name="sagf">#REF!</definedName>
    <definedName name="SAL">[23]BUDGET!$BB$1:$CJ$61</definedName>
    <definedName name="SAL299_FULL">#REF!</definedName>
    <definedName name="salaries">#REF!</definedName>
    <definedName name="Salaryconv1">#REF!</definedName>
    <definedName name="Salaryconv2">#REF!</definedName>
    <definedName name="Salaryconv3">#REF!</definedName>
    <definedName name="SALE">#REF!</definedName>
    <definedName name="sales">#REF!</definedName>
    <definedName name="SALES_2">'[72]Bal_Sheet-00'!#REF!</definedName>
    <definedName name="SALES_RETURN">'[72]Bal_Sheet-00'!#REF!</definedName>
    <definedName name="Sales_Type_Range">OFFSET([114]Masters!$A$2,0,0,COUNTA([114]Masters!$A$2:$A$2005),1)</definedName>
    <definedName name="Sales_Var_Output">#REF!</definedName>
    <definedName name="SALESPLAN">#REF!</definedName>
    <definedName name="salsdec00">#REF!</definedName>
    <definedName name="salsum">#REF!</definedName>
    <definedName name="Samples_Detail">#REF!</definedName>
    <definedName name="Samples_Ref">#REF!</definedName>
    <definedName name="SANDEEP_SINGHAL">#REF!</definedName>
    <definedName name="SANGEETA_PAL">#REF!</definedName>
    <definedName name="SAnnuat">[213]D!#REF!</definedName>
    <definedName name="SAPBEXrevision" hidden="1">1</definedName>
    <definedName name="SAPBEXsysID" hidden="1">"CSR"</definedName>
    <definedName name="SAPBEXwbID" hidden="1">"3XQBW78D16A2EDUNTS3NPBKLN"</definedName>
    <definedName name="sapclassmap">[108]Class_map!$A$13:$F$26</definedName>
    <definedName name="Saral">#REF!</definedName>
    <definedName name="sary">'[66]FORM-16'!$A$1:$J$61</definedName>
    <definedName name="SaveFile">#REF!</definedName>
    <definedName name="sb">'[132]FORM-16'!#REF!</definedName>
    <definedName name="SC">#REF!</definedName>
    <definedName name="SC1999AvgClaim">#REF!</definedName>
    <definedName name="SC2000AvgClaim">#REF!</definedName>
    <definedName name="SC2001AvgClaim">#REF!</definedName>
    <definedName name="SC2002AvgClaim">#REF!</definedName>
    <definedName name="Scaling">#REF!</definedName>
    <definedName name="Scaling2">#REF!</definedName>
    <definedName name="SCH">[3]BS!$CP$1:$CU$360</definedName>
    <definedName name="SCH__2">#REF!</definedName>
    <definedName name="SCH_11">#REF!</definedName>
    <definedName name="Sch_to_Bs">#REF!</definedName>
    <definedName name="SCH_WATER_ELECTRICITY">'[72]Sched''s-00'!#REF!</definedName>
    <definedName name="SCH_WH_TAX">#REF!</definedName>
    <definedName name="SCH1_2">#REF!</definedName>
    <definedName name="SCH1_5">#REF!</definedName>
    <definedName name="SCH10_11">#REF!</definedName>
    <definedName name="SCH12_13">#REF!</definedName>
    <definedName name="SCH4_6">#REF!</definedName>
    <definedName name="SCH6_10">#REF!</definedName>
    <definedName name="Sch6A">[27]PointNo.5!#REF!</definedName>
    <definedName name="Sch6B">[27]PointNo.5!#REF!</definedName>
    <definedName name="Sch6C">[27]PointNo.5!#REF!</definedName>
    <definedName name="SCH7_9">#REF!</definedName>
    <definedName name="Sched_Pay">#REF!</definedName>
    <definedName name="SCHEDA_1.3">#REF!</definedName>
    <definedName name="SCHEDULE____5">#REF!</definedName>
    <definedName name="SCHEDULE___9">#REF!</definedName>
    <definedName name="SCHEDULE_1">#REF!</definedName>
    <definedName name="schedule6">[238]CONSOLIDATION!#REF!</definedName>
    <definedName name="Scheduled_Extra_Payments">#REF!</definedName>
    <definedName name="Scheduled_Interest_Rate">#REF!</definedName>
    <definedName name="Scheduled_Monthly_Payment">#REF!</definedName>
    <definedName name="SCHP">[3]BS!$CP$285:$CU$360</definedName>
    <definedName name="SCHVI_IV">#REF!</definedName>
    <definedName name="SCL_mps">[46]Sheet1!$D$1924:$K$2082</definedName>
    <definedName name="SD_SB">#REF!</definedName>
    <definedName name="sdafgsdf">#REF!</definedName>
    <definedName name="sdafwf">#REF!</definedName>
    <definedName name="SDASD">#REF!</definedName>
    <definedName name="SDF">#REF!</definedName>
    <definedName name="SDFDS">#REF!</definedName>
    <definedName name="SDFDSAF">#REF!</definedName>
    <definedName name="sdfgjdshg">#REF!</definedName>
    <definedName name="SDFS">#REF!</definedName>
    <definedName name="SDFSDF">#REF!</definedName>
    <definedName name="sdg">#REF!</definedName>
    <definedName name="sdkfnakdj">[79]NAGAR!#REF!</definedName>
    <definedName name="sdlkflkfdsabg">#REF!</definedName>
    <definedName name="SDP">#N/A</definedName>
    <definedName name="sdrt">'[239]TDS Cert DC AY 03-04'!$B$7:$I$276</definedName>
    <definedName name="sds" hidden="1">{"plansummary",#N/A,FALSE,"PlanSummary";"sales",#N/A,FALSE,"Sales Rec";"productivity",#N/A,FALSE,"Productivity Rec";"capitalspending",#N/A,FALSE,"Capital Spending"}</definedName>
    <definedName name="sdsd">#REF!</definedName>
    <definedName name="sdt">#REF!</definedName>
    <definedName name="sdtdf">'[17]FORM-16'!#REF!</definedName>
    <definedName name="sdtfwet" localSheetId="10">[28]!words</definedName>
    <definedName name="sdtfwet" localSheetId="13">[28]!words</definedName>
    <definedName name="sdtfwet" localSheetId="16">[28]!words</definedName>
    <definedName name="sdtfwet" localSheetId="11">[28]!words</definedName>
    <definedName name="sdtfwet" localSheetId="4">[28]!words</definedName>
    <definedName name="sdtfwet">[28]!words</definedName>
    <definedName name="SE_NAME">""</definedName>
    <definedName name="SE1999AvgClaim">#REF!</definedName>
    <definedName name="SE2000AvgClaim">#REF!</definedName>
    <definedName name="SE2002AvgClaim">#REF!</definedName>
    <definedName name="Seasonal">#REF!</definedName>
    <definedName name="SEC_LOAN">#REF!</definedName>
    <definedName name="SEctionCode">[173]Challan!$IV$847:$IV$848</definedName>
    <definedName name="Sector_List">'[130]Data Lists'!$A$3:$A$10</definedName>
    <definedName name="SectorAA">#REF!</definedName>
    <definedName name="SectorDC">#REF!</definedName>
    <definedName name="SectorPers">#REF!</definedName>
    <definedName name="SectorSA">#REF!</definedName>
    <definedName name="SectorTact">#REF!</definedName>
    <definedName name="SectorTD">#REF!</definedName>
    <definedName name="select1">'[240]for challans'!#REF!</definedName>
    <definedName name="SellingExp">#REF!</definedName>
    <definedName name="sellingexp.">#REF!</definedName>
    <definedName name="Semiannualmonths">6</definedName>
    <definedName name="sencount" hidden="1">1</definedName>
    <definedName name="sep">'[37]sep-Sal'!$B$8:$BA$207</definedName>
    <definedName name="sept">#REF!</definedName>
    <definedName name="september">#REF!</definedName>
    <definedName name="serfeq">"anna"</definedName>
    <definedName name="Service_Charges">#REF!</definedName>
    <definedName name="Service_Type">"Service Type"</definedName>
    <definedName name="seyya">'[52]FORM-16'!#REF!</definedName>
    <definedName name="sf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sfawf">#REF!</definedName>
    <definedName name="SFDDSA">#REF!</definedName>
    <definedName name="sfgdsfg">#REF!</definedName>
    <definedName name="sft">#REF!</definedName>
    <definedName name="SG">#REF!</definedName>
    <definedName name="SGFDG">[79]NAGAR!#REF!</definedName>
    <definedName name="sgzg">#REF!</definedName>
    <definedName name="sh">#REF!</definedName>
    <definedName name="SH_5">#REF!</definedName>
    <definedName name="shalini">'[241]tb2002 linked'!$A$2:$C$188</definedName>
    <definedName name="SHARED_FORMULA_0">#N/A</definedName>
    <definedName name="SHARED_FORMULA_1">#N/A</definedName>
    <definedName name="SHARED_FORMULA_10">#N/A</definedName>
    <definedName name="SHARED_FORMULA_11">#N/A</definedName>
    <definedName name="SHARED_FORMULA_12">#N/A</definedName>
    <definedName name="SHARED_FORMULA_13">#N/A</definedName>
    <definedName name="SHARED_FORMULA_14">#N/A</definedName>
    <definedName name="SHARED_FORMULA_15">#N/A</definedName>
    <definedName name="SHARED_FORMULA_16">#N/A</definedName>
    <definedName name="SHARED_FORMULA_17">#N/A</definedName>
    <definedName name="SHARED_FORMULA_18">#N/A</definedName>
    <definedName name="SHARED_FORMULA_19">#N/A</definedName>
    <definedName name="SHARED_FORMULA_2">#N/A</definedName>
    <definedName name="SHARED_FORMULA_20">#N/A</definedName>
    <definedName name="SHARED_FORMULA_21">#N/A</definedName>
    <definedName name="SHARED_FORMULA_22">#N/A</definedName>
    <definedName name="SHARED_FORMULA_23">#N/A</definedName>
    <definedName name="SHARED_FORMULA_24">#N/A</definedName>
    <definedName name="SHARED_FORMULA_25">#N/A</definedName>
    <definedName name="SHARED_FORMULA_26">#N/A</definedName>
    <definedName name="SHARED_FORMULA_27">#N/A</definedName>
    <definedName name="SHARED_FORMULA_28">#N/A</definedName>
    <definedName name="SHARED_FORMULA_29">#N/A</definedName>
    <definedName name="SHARED_FORMULA_3">#N/A</definedName>
    <definedName name="SHARED_FORMULA_30">#N/A</definedName>
    <definedName name="SHARED_FORMULA_31">#N/A</definedName>
    <definedName name="SHARED_FORMULA_32">#N/A</definedName>
    <definedName name="SHARED_FORMULA_33">#N/A</definedName>
    <definedName name="SHARED_FORMULA_34">#N/A</definedName>
    <definedName name="SHARED_FORMULA_35">#N/A</definedName>
    <definedName name="SHARED_FORMULA_36">#N/A</definedName>
    <definedName name="SHARED_FORMULA_37">#N/A</definedName>
    <definedName name="SHARED_FORMULA_38">#N/A</definedName>
    <definedName name="SHARED_FORMULA_39">#N/A</definedName>
    <definedName name="SHARED_FORMULA_4">#N/A</definedName>
    <definedName name="SHARED_FORMULA_40">#N/A</definedName>
    <definedName name="SHARED_FORMULA_41">#N/A</definedName>
    <definedName name="SHARED_FORMULA_42">#N/A</definedName>
    <definedName name="SHARED_FORMULA_43">#N/A</definedName>
    <definedName name="SHARED_FORMULA_44">#N/A</definedName>
    <definedName name="SHARED_FORMULA_45">#N/A</definedName>
    <definedName name="SHARED_FORMULA_46">#N/A</definedName>
    <definedName name="SHARED_FORMULA_47">#N/A</definedName>
    <definedName name="SHARED_FORMULA_48">#N/A</definedName>
    <definedName name="SHARED_FORMULA_49">#N/A</definedName>
    <definedName name="SHARED_FORMULA_5">#N/A</definedName>
    <definedName name="SHARED_FORMULA_50">#N/A</definedName>
    <definedName name="SHARED_FORMULA_51">#N/A</definedName>
    <definedName name="SHARED_FORMULA_52">#N/A</definedName>
    <definedName name="SHARED_FORMULA_53">#N/A</definedName>
    <definedName name="SHARED_FORMULA_54">#N/A</definedName>
    <definedName name="SHARED_FORMULA_55">#N/A</definedName>
    <definedName name="SHARED_FORMULA_56">#N/A</definedName>
    <definedName name="SHARED_FORMULA_57">#N/A</definedName>
    <definedName name="SHARED_FORMULA_58">#N/A</definedName>
    <definedName name="SHARED_FORMULA_59">#N/A</definedName>
    <definedName name="SHARED_FORMULA_6">#N/A</definedName>
    <definedName name="SHARED_FORMULA_60">#N/A</definedName>
    <definedName name="SHARED_FORMULA_61">#N/A</definedName>
    <definedName name="SHARED_FORMULA_62">#N/A</definedName>
    <definedName name="SHARED_FORMULA_63">#N/A</definedName>
    <definedName name="SHARED_FORMULA_64">#N/A</definedName>
    <definedName name="SHARED_FORMULA_65">#N/A</definedName>
    <definedName name="SHARED_FORMULA_66">#N/A</definedName>
    <definedName name="SHARED_FORMULA_67">#N/A</definedName>
    <definedName name="SHARED_FORMULA_68">#N/A</definedName>
    <definedName name="SHARED_FORMULA_69">#N/A</definedName>
    <definedName name="SHARED_FORMULA_7">#N/A</definedName>
    <definedName name="SHARED_FORMULA_70">#N/A</definedName>
    <definedName name="SHARED_FORMULA_71">#N/A</definedName>
    <definedName name="SHARED_FORMULA_72">#N/A</definedName>
    <definedName name="SHARED_FORMULA_73">#N/A</definedName>
    <definedName name="SHARED_FORMULA_74">#N/A</definedName>
    <definedName name="SHARED_FORMULA_75">#N/A</definedName>
    <definedName name="SHARED_FORMULA_76">#N/A</definedName>
    <definedName name="SHARED_FORMULA_77">#N/A</definedName>
    <definedName name="SHARED_FORMULA_78">#N/A</definedName>
    <definedName name="SHARED_FORMULA_79">#N/A</definedName>
    <definedName name="SHARED_FORMULA_8">#N/A</definedName>
    <definedName name="SHARED_FORMULA_80">#N/A</definedName>
    <definedName name="SHARED_FORMULA_9">#N/A</definedName>
    <definedName name="shbgwjr">#REF!</definedName>
    <definedName name="sheet" localSheetId="10">[80]!words</definedName>
    <definedName name="sheet" localSheetId="13">[80]!words</definedName>
    <definedName name="sheet" localSheetId="16">[80]!words</definedName>
    <definedName name="sheet" localSheetId="11">[80]!words</definedName>
    <definedName name="sheet" localSheetId="4">[80]!words</definedName>
    <definedName name="sheet">[80]!words</definedName>
    <definedName name="SHEET13">#REF!</definedName>
    <definedName name="sheet2">[242]Macro1!$A$121</definedName>
    <definedName name="Shop_Floor_Hour_Rate___2000">"kapil"</definedName>
    <definedName name="SHV_ref">[125]Feedback!$I$53</definedName>
    <definedName name="SI">#REF!</definedName>
    <definedName name="SI_NAME">"Trend Micro HK eDoctor"</definedName>
    <definedName name="silver_II">#REF!</definedName>
    <definedName name="Sita_Bans_Final">#REF!</definedName>
    <definedName name="Site_Fees">#REF!</definedName>
    <definedName name="SIW">#REF!</definedName>
    <definedName name="SIWneu">#REF!</definedName>
    <definedName name="sixer1">#N/A</definedName>
    <definedName name="sixty_pct">#REF!</definedName>
    <definedName name="sixty_pctneu">#REF!</definedName>
    <definedName name="skp">#REF!</definedName>
    <definedName name="sl">#REF!</definedName>
    <definedName name="Sl.No.">#REF!</definedName>
    <definedName name="SLFHDOJHGDLKJGBD" hidden="1">#REF!</definedName>
    <definedName name="slip">#REF!</definedName>
    <definedName name="slm_June02">[243]Sum_ACQ!#REF!</definedName>
    <definedName name="SLM_Mar02">[243]Sum_ACQ!#REF!</definedName>
    <definedName name="SMPIMP">[244]RMII!$A$1:$T$45</definedName>
    <definedName name="SoAfaKumBil">#REF!</definedName>
    <definedName name="SoAfaKumKalk">#REF!</definedName>
    <definedName name="SoAfaLfdJahrBil">#REF!</definedName>
    <definedName name="SoAfaLfdJahrKalk">#REF!</definedName>
    <definedName name="SoAfaLfdMonatKalk">#REF!</definedName>
    <definedName name="SOEDIFF">#REF!</definedName>
    <definedName name="Soll">[151]Mapping_Sonst!$A$58:$A$62</definedName>
    <definedName name="SOUND_EQUIPMENT">#REF!</definedName>
    <definedName name="spd">#REF!</definedName>
    <definedName name="SpecialPrice" hidden="1">#REF!</definedName>
    <definedName name="Spend_List">'[130]Data Lists'!$M$3:$M$11</definedName>
    <definedName name="Splitbs">#REF!</definedName>
    <definedName name="spun">[245]AnnexIII!$O$5</definedName>
    <definedName name="spundisp">#REF!</definedName>
    <definedName name="sr">#REF!</definedName>
    <definedName name="srdy">'[52]FORM-16'!#REF!</definedName>
    <definedName name="SREX">#REF!</definedName>
    <definedName name="sreya">'[52]FORM-16'!#REF!</definedName>
    <definedName name="SRLC">#REF!</definedName>
    <definedName name="srty">'[52]FORM-16'!#REF!</definedName>
    <definedName name="SS">#REF!</definedName>
    <definedName name="SS_MaxPattern">"Max Pattern Number "</definedName>
    <definedName name="SS_MaxPattern_1">""</definedName>
    <definedName name="SS_MaxPattern_2">""</definedName>
    <definedName name="SS_MaxPattern_3">""</definedName>
    <definedName name="SS_MaxPattern_4">""</definedName>
    <definedName name="SS_MaxPattern_5">""</definedName>
    <definedName name="SS_MaxPattern_6">""</definedName>
    <definedName name="SS_MinPattern">"Min Pattern Number "</definedName>
    <definedName name="SS_MinPattern_1">""</definedName>
    <definedName name="SS_MinPattern_2">""</definedName>
    <definedName name="SS_MinPattern_3">""</definedName>
    <definedName name="SS_MinPattern_4">""</definedName>
    <definedName name="SS_MinPattern_5">""</definedName>
    <definedName name="SS_MinPattern_6">""</definedName>
    <definedName name="SS_ServerNo">"Number of Serveres "</definedName>
    <definedName name="SS_ServerNo_1">""</definedName>
    <definedName name="SS_ServerNo_2">""</definedName>
    <definedName name="SS_ServerNo_3">""</definedName>
    <definedName name="SS_ServerNo_4">""</definedName>
    <definedName name="SS_ServerNo_5">""</definedName>
    <definedName name="SS_ServerNo_6">""</definedName>
    <definedName name="SS_SiteName">"Site Name"</definedName>
    <definedName name="SS_SiteName_1">""</definedName>
    <definedName name="SS_SiteName_2">""</definedName>
    <definedName name="SS_SiteName_3">""</definedName>
    <definedName name="SS_SiteName_4">""</definedName>
    <definedName name="SS_SiteName_5">""</definedName>
    <definedName name="SS_SiteName_6">""</definedName>
    <definedName name="SS_VirusNo">"Number of Viruses "</definedName>
    <definedName name="SS_VirusNo_1">""</definedName>
    <definedName name="SS_VirusNo_2">""</definedName>
    <definedName name="SS_VirusNo_3">""</definedName>
    <definedName name="SS_VirusNo_4">""</definedName>
    <definedName name="SS_VirusNo_5">""</definedName>
    <definedName name="SS_VirusNo_6">""</definedName>
    <definedName name="sss">[27]PointNo.5!#REF!</definedName>
    <definedName name="SSSA" hidden="1">#REF!</definedName>
    <definedName name="st">#REF!</definedName>
    <definedName name="ST_SP">'[246]BS &amp; P&amp;L'!#REF!</definedName>
    <definedName name="State">#REF!</definedName>
    <definedName name="states">[247]Lists!$A$16:$A$51</definedName>
    <definedName name="Status">[97]LISTS!$D$11:$D$20</definedName>
    <definedName name="Status_Ref">[125]PPR!$C$10</definedName>
    <definedName name="stckdty">#REF!</definedName>
    <definedName name="stckspun">#REF!</definedName>
    <definedName name="Std_Mix">#REF!</definedName>
    <definedName name="Std_Rate">#REF!</definedName>
    <definedName name="sTFg">[22]entitlements!#REF!</definedName>
    <definedName name="sti">#REF!</definedName>
    <definedName name="STK">'[248]wip FG'!#REF!</definedName>
    <definedName name="STN_Data">#REF!</definedName>
    <definedName name="Stock_Valuation">#REF!</definedName>
    <definedName name="STOCK_WORKING">#REF!</definedName>
    <definedName name="STOCK_WORKING_8">#REF!</definedName>
    <definedName name="Stocks">#REF!</definedName>
    <definedName name="STORES">[249]Stores!$A$7:$F$23</definedName>
    <definedName name="STRAT__UP">#REF!</definedName>
    <definedName name="strike" localSheetId="10">[250]!strike</definedName>
    <definedName name="strike" localSheetId="13">[250]!strike</definedName>
    <definedName name="strike" localSheetId="16">[250]!strike</definedName>
    <definedName name="strike" localSheetId="11">[250]!strike</definedName>
    <definedName name="strike" localSheetId="4">[250]!strike</definedName>
    <definedName name="strike">[250]!strike</definedName>
    <definedName name="STUDIO_LIGHTS">#REF!</definedName>
    <definedName name="sub">#REF!</definedName>
    <definedName name="Sub_process">[140]Sheet1!$A$1:$A$17</definedName>
    <definedName name="SUJIT">'[251]SACK JUNE-05'!#REF!</definedName>
    <definedName name="sum">#REF!</definedName>
    <definedName name="sumit">#REF!</definedName>
    <definedName name="summ">#REF!</definedName>
    <definedName name="SUMM_K">#REF!</definedName>
    <definedName name="SummAll">#REF!</definedName>
    <definedName name="SUMMARY">[252]depreciation!#REF!</definedName>
    <definedName name="Summary_MP">[253]Macro1!$A$56</definedName>
    <definedName name="SummED">#REF!</definedName>
    <definedName name="SUMMEW_VC_DW">[127]SUMM!#REF!</definedName>
    <definedName name="summplan">#REF!</definedName>
    <definedName name="Sundry_Crs">#REF!</definedName>
    <definedName name="sundry_Drs">#REF!</definedName>
    <definedName name="SUPPORT_EQUIPMENT">#REF!</definedName>
    <definedName name="surtu">#REF!</definedName>
    <definedName name="Swaps">[59]Sheet1!$D$11:$E$21</definedName>
    <definedName name="Switch">#REF!</definedName>
    <definedName name="syas">'[52]FORM-16'!#REF!</definedName>
    <definedName name="SYM">#REF!</definedName>
    <definedName name="szg">#REF!</definedName>
    <definedName name="t">NA()</definedName>
    <definedName name="Table">#REF!</definedName>
    <definedName name="Table1">#REF!</definedName>
    <definedName name="TableName">"Dummy"</definedName>
    <definedName name="TAFName">[83]Masters!$C$19</definedName>
    <definedName name="TAMNo">[83]Masters!$C$23</definedName>
    <definedName name="TAName">[83]Masters!$C$20</definedName>
    <definedName name="TAPlace">[83]Masters!$C$43</definedName>
    <definedName name="tax">'[38]Table 1&amp;7'!$L$19</definedName>
    <definedName name="TAX_COMP">#REF!</definedName>
    <definedName name="tax_provision">[104]WORKINGS!#REF!</definedName>
    <definedName name="TaxAudAdd">[83]Masters!$C$24</definedName>
    <definedName name="TaxAuditDate">[83]Masters!$C$40</definedName>
    <definedName name="taxes">#REF!</definedName>
    <definedName name="taxperq">#REF!</definedName>
    <definedName name="Taxrate">NA()</definedName>
    <definedName name="TaxrateR">NA()</definedName>
    <definedName name="taxratess">NA()</definedName>
    <definedName name="taxratesssss">NA()</definedName>
    <definedName name="TB">[3]BS!$E$3:$H$2561</definedName>
    <definedName name="TBC">#REF!</definedName>
    <definedName name="tbl_ProdInfo" hidden="1">#REF!</definedName>
    <definedName name="tcbprl">[254]enums!$B$3:$B$6</definedName>
    <definedName name="tccom.prst">[254]enums!$D$3:$D$5</definedName>
    <definedName name="tcyesno">#REF!</definedName>
    <definedName name="tds">#REF!</definedName>
    <definedName name="tdsss">#REF!</definedName>
    <definedName name="Tea">[191]Assumption!$M$11</definedName>
    <definedName name="Telephone">#REF!</definedName>
    <definedName name="TELEVISION___VCP_VCR">#REF!</definedName>
    <definedName name="TEMP">'[248]wip FG'!#REF!</definedName>
    <definedName name="temp3">'[46]#REF'!#REF!</definedName>
    <definedName name="temp5">[46]Sheet1!#REF!</definedName>
    <definedName name="Template_Data">'[125]task matrix'!$A$2:$J$33</definedName>
    <definedName name="Template_ref">#REF!</definedName>
    <definedName name="tens">#REF!</definedName>
    <definedName name="Term">[191]Assumption!$M$7</definedName>
    <definedName name="TEST0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[255]Building!#REF!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Add">"Test RefersTo1"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00">#REF!</definedName>
    <definedName name="TextRefCopy11">#REF!</definedName>
    <definedName name="TextRefCopy12">[256]Index!#REF!</definedName>
    <definedName name="TextRefCopy13">#REF!</definedName>
    <definedName name="TextRefCopy17">'[58]Saurabh''s Entries'!$L$28</definedName>
    <definedName name="TextRefCopy18">'[58]Saurabh''s Entries'!$H$60</definedName>
    <definedName name="TextRefCopy19">'[58]Saurabh''s Entries'!$H$64</definedName>
    <definedName name="TextRefCopy2">#REF!</definedName>
    <definedName name="TextRefCopy20">'[58]Saurabh''s Entries'!$H$69</definedName>
    <definedName name="TextRefCopy21">'[58]Saurabh''s Entries'!$H$74</definedName>
    <definedName name="TextRefCopy22">'[58]Saurabh''s Entries'!$H$78</definedName>
    <definedName name="TextRefCopy23">'[58]Saurabh''s Entries'!$H$82</definedName>
    <definedName name="TextRefCopy24">'[58]Saurabh''s Entries'!$H$88</definedName>
    <definedName name="TextRefCopy25">'[58]Saurabh''s Entries'!$H$92</definedName>
    <definedName name="TextRefCopy26">'[58]Saurabh''s Entries'!$H$96</definedName>
    <definedName name="TextRefCopy27">'[58]Saurabh''s Entries'!$H$100</definedName>
    <definedName name="TextRefCopy28">'[58]Saurabh''s Entries'!$H$105</definedName>
    <definedName name="TextRefCopy29">'[58]Saurabh''s Entries'!$H$109</definedName>
    <definedName name="TextRefCopy3">#REF!</definedName>
    <definedName name="TextRefCopy30">'[58]Saurabh''s Entries'!$H$113</definedName>
    <definedName name="TextRefCopy31">'[58]Saurabh''s Entries'!$H$44</definedName>
    <definedName name="TextRefCopy32">'[58]Saurabh''s Entries'!$H$117</definedName>
    <definedName name="TextRefCopy33">'[58]Saurabh''s Entries'!$H$121</definedName>
    <definedName name="TextRefCopy34">'[58]Saurabh''s Entries'!$H$125</definedName>
    <definedName name="TextRefCopy35">'[58]Saurabh''s Entries'!$H$129</definedName>
    <definedName name="TextRefCopy36">'[58]Saurabh''s Entries'!$H$133</definedName>
    <definedName name="TextRefCopy37">'[58]Saurabh''s Entries'!$H$138</definedName>
    <definedName name="TextRefCopy38">'[58]Saurabh''s Entries'!$H$147</definedName>
    <definedName name="TextRefCopy39">'[58]Saurabh''s Entries'!$H$152</definedName>
    <definedName name="TextRefCopy4">#REF!</definedName>
    <definedName name="TextRefCopy40">'[58]Saurabh''s Entries'!$H$156</definedName>
    <definedName name="TextRefCopy41">'[58]Saurabh''s Entries'!$H$161</definedName>
    <definedName name="TextRefCopy42">'[58]Saurabh''s Entries'!$H$165</definedName>
    <definedName name="TextRefCopy43">'[58]Saurabh''s Entries'!$H$174</definedName>
    <definedName name="TextRefCopy44">'[58]Saurabh''s Entries'!$H$179</definedName>
    <definedName name="TextRefCopy5">#REF!</definedName>
    <definedName name="TextRefCopy6">#REF!</definedName>
    <definedName name="TextRefCopy7">#REF!</definedName>
    <definedName name="TextRefCopy8">#REF!</definedName>
    <definedName name="TextRefCopy9">#REF!</definedName>
    <definedName name="TextRefCopyRangeCount" hidden="1">2</definedName>
    <definedName name="tfacp.affi">#REF!</definedName>
    <definedName name="tfgld.atyp">#REF!</definedName>
    <definedName name="tfgld.catg">[257]enums!$B$3:$B$13</definedName>
    <definedName name="tfgld.coty">[258]enums!$B$3:$B$4</definedName>
    <definedName name="tfgld.dbcr">#REF!</definedName>
    <definedName name="tfgld.dopt">#REF!</definedName>
    <definedName name="tfgld.duac">#REF!</definedName>
    <definedName name="tfgld.duac.pr">[258]enums!$F$3:$F$5</definedName>
    <definedName name="tfgld.hmod">[257]enums!$D$3:$D$5</definedName>
    <definedName name="tfgld.ptyp">[258]enums!$D$3:$D$5</definedName>
    <definedName name="TFO">#REF!</definedName>
    <definedName name="tgt">#REF!</definedName>
    <definedName name="THAI_PLASTIC_in_KUSD">#REF!</definedName>
    <definedName name="Threshold">#REF!</definedName>
    <definedName name="TimeFormatSelect">[259]Input!$K$6</definedName>
    <definedName name="Tis">[63]Telco!#REF!</definedName>
    <definedName name="Tisco_range">[260]Telco!#REF!</definedName>
    <definedName name="Tit">[63]Hotels!#REF!</definedName>
    <definedName name="Titles">'[261]Financials Input'!$D$196:$F$207</definedName>
    <definedName name="TM_PA">#REF!</definedName>
    <definedName name="TN4A">#REF!</definedName>
    <definedName name="TN4B">#REF!</definedName>
    <definedName name="TO">NA()</definedName>
    <definedName name="Tolerance">0.0025</definedName>
    <definedName name="ton">#REF!</definedName>
    <definedName name="tool">[262]Tool_Working!$A$4:$I$2598</definedName>
    <definedName name="TopMember">#REF!</definedName>
    <definedName name="TOs">NA()</definedName>
    <definedName name="TOss">NA()</definedName>
    <definedName name="tot">#REF!</definedName>
    <definedName name="TOT_INT">#REF!</definedName>
    <definedName name="Total">#REF!</definedName>
    <definedName name="Total_Act_Qty">#REF!</definedName>
    <definedName name="Total_Actual_Sales_Qty">#REF!</definedName>
    <definedName name="Total_Interest">#REF!</definedName>
    <definedName name="Total_Pay">#REF!</definedName>
    <definedName name="Total_Payment" localSheetId="10">Scheduled_Payment+Extra_Payment</definedName>
    <definedName name="Total_Payment" localSheetId="13">Scheduled_Payment+Extra_Payment</definedName>
    <definedName name="Total_Payment" localSheetId="16">Scheduled_Payment+Extra_Payment</definedName>
    <definedName name="Total_Payment" localSheetId="11">Scheduled_Payment+Extra_Payment</definedName>
    <definedName name="Total_Payment" localSheetId="4">Scheduled_Payment+Extra_Payment</definedName>
    <definedName name="Total_Payment">Scheduled_Payment+Extra_Payment</definedName>
    <definedName name="TotalExNonExHeadCount">#REF!</definedName>
    <definedName name="TotalFunctionHeadCount">#REF!</definedName>
    <definedName name="TotalLine341">#REF!</definedName>
    <definedName name="TotalSalary">#REF!</definedName>
    <definedName name="TOTASS">[82]tot_ass_9697!$A$1:$H$2376</definedName>
    <definedName name="tou">#REF!</definedName>
    <definedName name="Town">#REF!</definedName>
    <definedName name="TRADING_VOLUME">[84]MktCap!$B$8:$B$14</definedName>
    <definedName name="TRANSMISSION__EQUIPMENT">#REF!</definedName>
    <definedName name="travel">#REF!</definedName>
    <definedName name="trdut">'[17]FORM-16'!#REF!</definedName>
    <definedName name="Treasury">[137]SBU!#REF!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end">#REF!</definedName>
    <definedName name="trend1">#REF!</definedName>
    <definedName name="TRIAL">#REF!</definedName>
    <definedName name="TRIAL1">#REF!</definedName>
    <definedName name="trial2000">#REF!</definedName>
    <definedName name="trial2001">#REF!</definedName>
    <definedName name="trialbalance">'[263]TB 2003'!$A$2:$Z$285</definedName>
    <definedName name="trialf">[93]FA_Final!$A$1:$I$65536</definedName>
    <definedName name="trialfinal">[93]FA_Final!$A$1:$I$65536</definedName>
    <definedName name="TRIL">#REF!</definedName>
    <definedName name="TRP">[191]Assumption!$M$9</definedName>
    <definedName name="trsy">'[52]FORM-16'!#REF!</definedName>
    <definedName name="TRUCK">#REF!</definedName>
    <definedName name="tsfr">[264]tb97!$AF$4:$AG$110</definedName>
    <definedName name="tsthns">#REF!</definedName>
    <definedName name="TTL">#REF!</definedName>
    <definedName name="ttt">#REF!</definedName>
    <definedName name="tttt">[10]Folder!#REF!</definedName>
    <definedName name="tw">#REF!</definedName>
    <definedName name="twentytwo_pct">#REF!</definedName>
    <definedName name="twentytwo_pctneu">#REF!</definedName>
    <definedName name="twt" localSheetId="10">[77]!words</definedName>
    <definedName name="twt" localSheetId="13">[77]!words</definedName>
    <definedName name="twt" localSheetId="16">[77]!words</definedName>
    <definedName name="twt" localSheetId="11">[77]!words</definedName>
    <definedName name="twt" localSheetId="4">[77]!words</definedName>
    <definedName name="twt">[77]!words</definedName>
    <definedName name="TY">#REF!</definedName>
    <definedName name="Typ">[151]Mapping_Sonst!$A$35:$A$38</definedName>
    <definedName name="U">#REF!</definedName>
    <definedName name="UD">[137]Intaccrual!#REF!</definedName>
    <definedName name="uigizria">[265]entitlements!#REF!</definedName>
    <definedName name="UKCar">'[266]Input Form'!#REF!</definedName>
    <definedName name="Umlage">[68]Makro1!$A$1</definedName>
    <definedName name="Uniform">#REF!</definedName>
    <definedName name="UNIT">#REF!</definedName>
    <definedName name="UNITANN">#REF!</definedName>
    <definedName name="UnitCodes">[266]Lists!$K$76:$K$87</definedName>
    <definedName name="UnitIdLength">#REF!</definedName>
    <definedName name="units">#REF!</definedName>
    <definedName name="unnamed">'[267]Leasehold imp A30'!#REF!</definedName>
    <definedName name="Unrealised">#REF!</definedName>
    <definedName name="UNSEC_LOAN">#REF!</definedName>
    <definedName name="upfront">NA()</definedName>
    <definedName name="UPLOAD">#REF!</definedName>
    <definedName name="USD">#REF!</definedName>
    <definedName name="USD.A">#REF!</definedName>
    <definedName name="USD.E">#REF!</definedName>
    <definedName name="USD_B">#REF!</definedName>
    <definedName name="USDINRRate1">[179]FXRates!$I$7</definedName>
    <definedName name="USDOLLARS">#REF!</definedName>
    <definedName name="USDRate">[268]FXRates!$H$5</definedName>
    <definedName name="useNotes">#REF!</definedName>
    <definedName name="useText">#REF!</definedName>
    <definedName name="usrCat">#REF!</definedName>
    <definedName name="usrNext1Period">#REF!</definedName>
    <definedName name="usrNext1Qtr">#REF!</definedName>
    <definedName name="usrNext1Year">#REF!</definedName>
    <definedName name="usrNext2Period">#REF!</definedName>
    <definedName name="usrNext2Qtr">#REF!</definedName>
    <definedName name="usrNext2Year">#REF!</definedName>
    <definedName name="usrNext3Period">#REF!</definedName>
    <definedName name="usrNext3Qtr">#REF!</definedName>
    <definedName name="usrNext3Year">#REF!</definedName>
    <definedName name="usrNext4Period">#REF!</definedName>
    <definedName name="usrNext4Qtr">#REF!</definedName>
    <definedName name="usrNext4Year">#REF!</definedName>
    <definedName name="usrNext5Period">#REF!</definedName>
    <definedName name="usrNext5Year">#REF!</definedName>
    <definedName name="usrNoteFlag">#REF!</definedName>
    <definedName name="usrNoteRange">#REF!</definedName>
    <definedName name="usrPeriod">[269]Refs!$A$4</definedName>
    <definedName name="usrPrior1Period">#REF!</definedName>
    <definedName name="usrPrior1Qtr">#REF!</definedName>
    <definedName name="usrPrior1Year">[269]Refs!$A$25</definedName>
    <definedName name="usrPrior2Period">#REF!</definedName>
    <definedName name="usrPrior2Qtr">#REF!</definedName>
    <definedName name="usrPrior2Year">#REF!</definedName>
    <definedName name="usrPrior3Period">#REF!</definedName>
    <definedName name="usrPrior3Qtr">#REF!</definedName>
    <definedName name="usrPrior3Year">#REF!</definedName>
    <definedName name="usrPrior4Period">#REF!</definedName>
    <definedName name="usrPrior4Qtr">#REF!</definedName>
    <definedName name="usrPrior4Year">#REF!</definedName>
    <definedName name="usrPrior5Period">#REF!</definedName>
    <definedName name="usrPrior5Year">#REF!</definedName>
    <definedName name="usrSched">#REF!</definedName>
    <definedName name="usrUnit">#REF!</definedName>
    <definedName name="usrUnitDesc">#REF!</definedName>
    <definedName name="usrWholeYear">[269]Refs!$A$6</definedName>
    <definedName name="usrYear">[269]Refs!$A$5</definedName>
    <definedName name="uti">#REF!</definedName>
    <definedName name="V">#REF!</definedName>
    <definedName name="V_Gawade">#REF!</definedName>
    <definedName name="Vacation">[191]Assumption!$M$8</definedName>
    <definedName name="vad">#REF!</definedName>
    <definedName name="Valclosingstock">[197]Lists!$F$19:$F$21</definedName>
    <definedName name="ValidBooks">[99]BSLA!$A$2:$A$120</definedName>
    <definedName name="VALMAR">[78]PUNE!#REF!</definedName>
    <definedName name="VALMARNGR">[79]NAGAR!#REF!</definedName>
    <definedName name="VALPPVKHD">[78]PUNE!#REF!</definedName>
    <definedName name="VALPPVKHD2">[78]PUNE!#REF!</definedName>
    <definedName name="VALPPVNGR">[78]PUNE!#REF!</definedName>
    <definedName name="VALPPVNGR2">[79]NAGAR!#REF!</definedName>
    <definedName name="VALTHSALA">#REF!</definedName>
    <definedName name="value">3</definedName>
    <definedName name="values">'[270]Determination of Threshold'!$B$3,'[270]Determination of Threshold'!$B$4,'[270]Determination of Threshold'!$B$15</definedName>
    <definedName name="Values_Entered">IF(Loan_Amount*Interest_Rate*Loan_Years*Loan_Start&gt;0,1,0)</definedName>
    <definedName name="Variance">IF(Values_Entered,Header_Row+Number_of_Payments,Header_Row)</definedName>
    <definedName name="VCCBLNK">#REF!</definedName>
    <definedName name="VCCDATA">#REF!</definedName>
    <definedName name="Vehicles">#REF!</definedName>
    <definedName name="Venu">[271]RATES!$E$1612:$H$1761</definedName>
    <definedName name="VerbrauchsabweichungVerdichtTechVerw">#REF!</definedName>
    <definedName name="versionno">1</definedName>
    <definedName name="VI">#REF!</definedName>
    <definedName name="vikas">[272]WORKINGS!#REF!</definedName>
    <definedName name="VIL">#REF!</definedName>
    <definedName name="VINOD_GAWADE">#REF!</definedName>
    <definedName name="vip" hidden="1">#REF!</definedName>
    <definedName name="Vivek">#REF!</definedName>
    <definedName name="Vodafine_sales">[54]Sens!#REF!</definedName>
    <definedName name="Volume">[110]Assumptions!#REF!</definedName>
    <definedName name="VRX1999AvgClaim">#REF!</definedName>
    <definedName name="VRX2000AvgClaim">#REF!</definedName>
    <definedName name="VRX2001AvgClaim">#REF!</definedName>
    <definedName name="VRX2002AvgClaim">#REF!</definedName>
    <definedName name="VT_PA">#REF!</definedName>
    <definedName name="vvar">#REF!</definedName>
    <definedName name="W">#REF!</definedName>
    <definedName name="W.ActMonth">[273]Input!$I$8</definedName>
    <definedName name="W.ActUnitNo">[273]Input!$B$8</definedName>
    <definedName name="W.ActYear">[273]Input!$I$10</definedName>
    <definedName name="w5y">#REF!</definedName>
    <definedName name="wa">'[132]FORM-16'!#REF!</definedName>
    <definedName name="wacc">[54]Sens!#REF!</definedName>
    <definedName name="wat">'[66]FORM-16'!$A$1:$J$61</definedName>
    <definedName name="WATER_COOLER">#REF!</definedName>
    <definedName name="wb">'[132]FORM-16'!#REF!</definedName>
    <definedName name="WBMAX">#REF!</definedName>
    <definedName name="wdv">'[221]To be Discuss'!#REF!</definedName>
    <definedName name="wdw">'[58]Saurabh''s Entries'!$H$9</definedName>
    <definedName name="we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E1999AvgClaim">#REF!</definedName>
    <definedName name="WE2000AvgClaim">#REF!</definedName>
    <definedName name="WE2001AvgClaim">#REF!</definedName>
    <definedName name="WE2002AvgClaim">#REF!</definedName>
    <definedName name="week">#REF!</definedName>
    <definedName name="week1">#REF!</definedName>
    <definedName name="week2">#REF!</definedName>
    <definedName name="weeklydty">#REF!</definedName>
    <definedName name="weeklyspun">#REF!</definedName>
    <definedName name="wefg">#REF!</definedName>
    <definedName name="wefgwgf">#REF!</definedName>
    <definedName name="WEt">[236]entitlements!#REF!</definedName>
    <definedName name="WET2WT">#REF!</definedName>
    <definedName name="wetw">#REF!</definedName>
    <definedName name="WIPCOST">[190]TOT_COST!#REF!</definedName>
    <definedName name="withhold">#REF!</definedName>
    <definedName name="Wolly">#REF!</definedName>
    <definedName name="wolly2">#REF!</definedName>
    <definedName name="words" localSheetId="10">[77]!words</definedName>
    <definedName name="words" localSheetId="13">[77]!words</definedName>
    <definedName name="words" localSheetId="16">[77]!words</definedName>
    <definedName name="words" localSheetId="11">[77]!words</definedName>
    <definedName name="words" localSheetId="4">[77]!words</definedName>
    <definedName name="words">[77]!words</definedName>
    <definedName name="WORKER">#REF!</definedName>
    <definedName name="workexmw_pa">#REF!</definedName>
    <definedName name="WorkingCostCentre">#REF!</definedName>
    <definedName name="WRITBACK">#REF!</definedName>
    <definedName name="WriteTo">#REF!</definedName>
    <definedName name="wrn.Aging._.and._.Trend._.Analysis." hidden="1">{#N/A,#N/A,FALSE,"Aging Summary";#N/A,#N/A,FALSE,"Ratio Analysis";#N/A,#N/A,FALSE,"Test 120 Day Accts";#N/A,#N/A,FALSE,"Tickmarks"}</definedName>
    <definedName name="wrn.All._.Reports.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Belgium_Total." hidden="1">{"Belgium_Total",#N/A,FALSE,"Belg Wksheet"}</definedName>
    <definedName name="wrn.BelgSummary." hidden="1">{"BelgSummary",#N/A,FALSE,"Belg Summary"}</definedName>
    <definedName name="wrn.BSPL." hidden="1">{"BS",#N/A,FALSE,"Accounts2002 New";"PL",#N/A,FALSE,"Accounts2002 New"}</definedName>
    <definedName name="wrn.Country._.Summary." hidden="1">{"Summary",#N/A,FALSE,"Country Summary"}</definedName>
    <definedName name="wrn.Country._.Worksheet." hidden="1">{"WkSheet",#N/A,FALSE,"Country Wksheet"}</definedName>
    <definedName name="wrn.final.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ncials._.April._.02._.Rs._.000.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ood._.Packaging.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Service.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RM1." hidden="1">{#N/A,#N/A,FALSE,"COMP"}</definedName>
    <definedName name="wrn.imprim.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MDS1.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pp97schedules." hidden="1">{"plansummary",#N/A,FALSE,"PlanSummary";"sales",#N/A,FALSE,"Sales Rec";"productivity",#N/A,FALSE,"Productivity Rec";"capitalspending",#N/A,FALSE,"Capital Spending"}</definedName>
    <definedName name="wrn.PrintAll.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REPORT.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";#N/A,#N/A,FALSE,"Schedule-5";#N/A,#N/A,FALSE,"Schedule-6,7,8,9";#N/A,#N/A,FALSE,"Schedule-10,11";#N/A,#N/A,FALSE,"Schedule-12,13,14,15";#N/A,#N/A,FALSE,"Scdedule-16"}</definedName>
    <definedName name="wrn.Schedules.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TRAVELLING." hidden="1">{#N/A,#N/A,FALSE,"Sheet3"}</definedName>
    <definedName name="wrrwn">#REF!</definedName>
    <definedName name="wvu.BTP.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KTP.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TOTAL.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X">[87]Sheet3!#REF!</definedName>
    <definedName name="xa" hidden="1">{#N/A,#N/A,FALSE,"Aging Summary";#N/A,#N/A,FALSE,"Ratio Analysis";#N/A,#N/A,FALSE,"Test 120 Day Accts";#N/A,#N/A,FALSE,"Tickmarks"}</definedName>
    <definedName name="xrate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#REF!</definedName>
    <definedName name="XREF_COLUMN_19" hidden="1">'[165]Schedule Final'!#REF!</definedName>
    <definedName name="XREF_COLUMN_2" hidden="1">#REF!</definedName>
    <definedName name="XREF_COLUMN_20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5</definedName>
    <definedName name="XRefCopy1" hidden="1">#REF!</definedName>
    <definedName name="XRefCopy1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Row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9Row" hidden="1">#REF!</definedName>
    <definedName name="XRefCopy10Row" hidden="1">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Row" hidden="1">#REF!</definedName>
    <definedName name="XRefCopy115Row" hidden="1">#REF!</definedName>
    <definedName name="XRefCopy116Row" hidden="1">#REF!</definedName>
    <definedName name="XRefCopy117Row" hidden="1">#REF!</definedName>
    <definedName name="XRefCopy118Row" hidden="1">#REF!</definedName>
    <definedName name="XRefCopy119Row" hidden="1">#REF!</definedName>
    <definedName name="XRefCopy120Row" hidden="1">#REF!</definedName>
    <definedName name="XRefCopy121Row" hidden="1">#REF!</definedName>
    <definedName name="XRefCopy122Row" hidden="1">#REF!</definedName>
    <definedName name="XRefCopy123Row" hidden="1">#REF!</definedName>
    <definedName name="XRefCopy124Row" hidden="1">#REF!</definedName>
    <definedName name="XRefCopy125Row" hidden="1">#REF!</definedName>
    <definedName name="XRefCopy126Row" hidden="1">#REF!</definedName>
    <definedName name="XRefCopy127Row" hidden="1">#REF!</definedName>
    <definedName name="XRefCopy13" hidden="1">#REF!</definedName>
    <definedName name="XRefCopy13Row" hidden="1">[274]XREF!#REF!</definedName>
    <definedName name="XRefCopy14" hidden="1">'[274]Fixed asset register'!#REF!</definedName>
    <definedName name="XRefCopy14Row" hidden="1">[274]XREF!#REF!</definedName>
    <definedName name="XRefCopy15Row" hidden="1">[274]XREF!#REF!</definedName>
    <definedName name="XRefCopy16" hidden="1">#REF!</definedName>
    <definedName name="XRefCopy16Row" hidden="1">#REF!</definedName>
    <definedName name="XRefCopy17" hidden="1">[75]Stockchange_Leadsheet!#REF!</definedName>
    <definedName name="XRefCopy1Row" hidden="1">#REF!</definedName>
    <definedName name="XRefCopy2" hidden="1">#REF!</definedName>
    <definedName name="XRefCopy20" hidden="1">#REF!</definedName>
    <definedName name="XRefCopy21" hidden="1">#REF!</definedName>
    <definedName name="XRefCopy22" hidden="1">#REF!</definedName>
    <definedName name="XRefCopy23" hidden="1">#REF!</definedName>
    <definedName name="XRefCopy24" hidden="1">#REF!</definedName>
    <definedName name="XRefCopy24Row" hidden="1">[275]XREF!#REF!</definedName>
    <definedName name="XRefCopy25" hidden="1">#REF!</definedName>
    <definedName name="XRefCopy26" hidden="1">#REF!</definedName>
    <definedName name="XRefCopy27" hidden="1">#REF!</definedName>
    <definedName name="XRefCopy28" hidden="1">#REF!</definedName>
    <definedName name="XRefCopy29" hidden="1">#REF!</definedName>
    <definedName name="XRefCopy2Row" hidden="1">[276]XREF!#REF!</definedName>
    <definedName name="XRefCopy3" hidden="1">#REF!</definedName>
    <definedName name="XRefCopy30" hidden="1">#REF!</definedName>
    <definedName name="XRefCopy31" hidden="1">#REF!</definedName>
    <definedName name="XRefCopy32" hidden="1">#REF!</definedName>
    <definedName name="XRefCopy33" hidden="1">#REF!</definedName>
    <definedName name="XRefCopy34" hidden="1">#REF!</definedName>
    <definedName name="XRefCopy35" hidden="1">#REF!</definedName>
    <definedName name="XRefCopy36" hidden="1">#REF!</definedName>
    <definedName name="XRefCopy37" hidden="1">#REF!</definedName>
    <definedName name="XRefCopy38" hidden="1">#REF!</definedName>
    <definedName name="XRefCopy39" hidden="1">'[277]Notes 14(v)-(xi)'!#REF!</definedName>
    <definedName name="XRefCopy3Row" hidden="1">[276]XREF!#REF!</definedName>
    <definedName name="XRefCopy4" hidden="1">#REF!</definedName>
    <definedName name="XRefCopy40" hidden="1">#REF!</definedName>
    <definedName name="XRefCopy41" hidden="1">#REF!</definedName>
    <definedName name="XRefCopy42" hidden="1">#REF!</definedName>
    <definedName name="XRefCopy43" hidden="1">#REF!</definedName>
    <definedName name="XRefCopy44" hidden="1">#REF!</definedName>
    <definedName name="XRefCopy45" hidden="1">#REF!</definedName>
    <definedName name="XRefCopy46" hidden="1">#REF!</definedName>
    <definedName name="XRefCopy47" hidden="1">#REF!</definedName>
    <definedName name="XRefCopy48" hidden="1">#REF!</definedName>
    <definedName name="XRefCopy49" hidden="1">#REF!</definedName>
    <definedName name="XRefCopy4Row" hidden="1">#REF!</definedName>
    <definedName name="XRefCopy5" hidden="1">#REF!</definedName>
    <definedName name="XRefCopy50" hidden="1">#REF!</definedName>
    <definedName name="XRefCopy53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'[278]cost of sales'!#REF!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'[278]cost of sales'!#REF!</definedName>
    <definedName name="XRefCopy63" hidden="1">#REF!</definedName>
    <definedName name="XRefCopy63Row" hidden="1">#REF!</definedName>
    <definedName name="XRefCopy64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hidden="1">'[279]Notes 1-11'!#REF!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9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'[279]Notes 1-11'!#REF!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Row" hidden="1">#REF!</definedName>
    <definedName name="XRefCopy9Row" hidden="1">#REF!</definedName>
    <definedName name="XRefCopyRangeCount" hidden="1">50</definedName>
    <definedName name="XRefPaste1" hidden="1">[75]Inventories_Leadsheet!#REF!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Row" hidden="1">[274]XREF!#REF!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[276]XREF!#REF!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3" hidden="1">#REF!</definedName>
    <definedName name="XRefPaste23Row" hidden="1">#REF!</definedName>
    <definedName name="XRefPaste2Row" hidden="1">[276]XREF!#REF!</definedName>
    <definedName name="XRefPaste3" hidden="1">#REF!</definedName>
    <definedName name="XRefPaste31Row" hidden="1">#REF!</definedName>
    <definedName name="XRefPaste3Row" hidden="1">[276]XREF!#REF!</definedName>
    <definedName name="XRefPaste4" hidden="1">#REF!</definedName>
    <definedName name="XRefPaste4Row" hidden="1">#REF!</definedName>
    <definedName name="XRefPaste5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" hidden="1">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Row" hidden="1">#REF!</definedName>
    <definedName name="XRefPasteRangeCount" hidden="1">8</definedName>
    <definedName name="xss" hidden="1">[10]Folder!#REF!</definedName>
    <definedName name="xud">[202]Intaccrual!#REF!</definedName>
    <definedName name="xx">#REF!</definedName>
    <definedName name="XXX">#REF!</definedName>
    <definedName name="xxxx">#REF!</definedName>
    <definedName name="xy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z">#REF!</definedName>
    <definedName name="Y">#REF!</definedName>
    <definedName name="ya5y" localSheetId="10">[28]!words</definedName>
    <definedName name="ya5y" localSheetId="13">[28]!words</definedName>
    <definedName name="ya5y" localSheetId="16">[28]!words</definedName>
    <definedName name="ya5y" localSheetId="11">[28]!words</definedName>
    <definedName name="ya5y" localSheetId="4">[28]!words</definedName>
    <definedName name="ya5y">[28]!words</definedName>
    <definedName name="Year_2">[119]Inflation!$E$55:$E$57</definedName>
    <definedName name="YEARLOCAL">#REF!</definedName>
    <definedName name="yesno">[197]Lists!$A$2:$A$3</definedName>
    <definedName name="YRTY">#REF!</definedName>
    <definedName name="ytruy">'[17]FORM-16'!#REF!</definedName>
    <definedName name="yyy">[280]Settings!$B$2</definedName>
    <definedName name="Z">#REF!</definedName>
    <definedName name="Z_14975FFC_4F72_4AAC_B05A_7E3F2538B3AD_.wvu.FilterData" hidden="1">#REF!</definedName>
    <definedName name="Z_1A3E9F40_4FCC_11D2_A7FF_0060971217C0_.wvu.PrintArea" hidden="1">[10]Folder!#REF!</definedName>
    <definedName name="Z_1A3E9F40_4FCC_11D2_A7FF_0060971217C0_.wvu.PrintTitles" hidden="1">#REF!</definedName>
    <definedName name="Z_2F0BD9A2_457D_11D2_8EE8_0060971217D4_.wvu.PrintArea" hidden="1">[10]Folder!#REF!</definedName>
    <definedName name="Z_2F0BD9A2_457D_11D2_8EE8_0060971217D4_.wvu.PrintTitles" hidden="1">#REF!</definedName>
    <definedName name="Z_3AB84060_44C7_11D2_8EE8_0060971217D4_.wvu.PrintArea" hidden="1">[10]Folder!#REF!</definedName>
    <definedName name="Z_3AB84060_44C7_11D2_8EE8_0060971217D4_.wvu.PrintTitles" hidden="1">#REF!</definedName>
    <definedName name="Z_40BD8C62_D3AE_11D2_BB99_006097121403_.wvu.Cols" hidden="1">#REF!,#REF!,#REF!,#REF!,#REF!,#REF!</definedName>
    <definedName name="Z_40BD8C62_D3AE_11D2_BB99_006097121403_.wvu.FilterData" hidden="1">#REF!</definedName>
    <definedName name="Z_40BD8C62_D3AE_11D2_BB99_006097121403_.wvu.PrintArea" hidden="1">#REF!</definedName>
    <definedName name="Z_42082262_47C5_4083_A75E_526FAD58A78A_.wvu.Rows" hidden="1">#REF!,#REF!,#REF!,#REF!,#REF!,#REF!</definedName>
    <definedName name="Z_42CB23D9_FE0D_4360_B7CD_56A3AF127F7C_.wvu.Rows" hidden="1">#REF!,#REF!,#REF!,#REF!,#REF!,#REF!</definedName>
    <definedName name="Z_53D5D240_D3BC_11D2_B7DD_000001014838_.wvu.Cols" hidden="1">#REF!,#REF!,#REF!,#REF!,#REF!,#REF!,#REF!</definedName>
    <definedName name="Z_53D5D240_D3BC_11D2_B7DD_000001014838_.wvu.FilterData" hidden="1">#REF!</definedName>
    <definedName name="Z_5F72E90E_5306_4453_8ECA_43061516744D_.wvu.Rows" hidden="1">#REF!,#REF!,#REF!,#REF!,#REF!,#REF!</definedName>
    <definedName name="Z_7268092C_48A6_11D6_BF00_0048545546A4_.wvu.PrintArea" hidden="1">#REF!</definedName>
    <definedName name="Z_7268092C_48A6_11D6_BF00_0048545546A4_.wvu.Rows" hidden="1">#REF!,#REF!,#REF!,#REF!,#REF!,#REF!</definedName>
    <definedName name="Z_746852D3_BFD6_47E8_9DA9_56CF052FA174_.wvu.Rows" hidden="1">#REF!</definedName>
    <definedName name="Z_7CC30400_52D6_11D2_91E6_0060971217D4_.wvu.PrintArea" hidden="1">[10]Folder!#REF!</definedName>
    <definedName name="Z_7CC30400_52D6_11D2_91E6_0060971217D4_.wvu.PrintTitles" hidden="1">#REF!</definedName>
    <definedName name="Z_95199381_509B_11D2_A368_00001C3AD7D3_.wvu.PrintArea" hidden="1">[10]Folder!#REF!</definedName>
    <definedName name="Z_95199381_509B_11D2_A368_00001C3AD7D3_.wvu.PrintTitles" hidden="1">#REF!</definedName>
    <definedName name="Z_A1FB87D3_2893_43D1_8E7A_26B23B8067F7_.wvu.FilterData" hidden="1">#REF!</definedName>
    <definedName name="Z_A3876EF3_8056_414D_9895_185A0A47AC3D_.wvu.Rows" hidden="1">#REF!,#REF!,#REF!,#REF!,#REF!,#REF!</definedName>
    <definedName name="Z_BF010B80_D537_11D2_8F10_000001014271_.wvu.Cols" hidden="1">#REF!,#REF!,#REF!,#REF!,#REF!,#REF!,#REF!</definedName>
    <definedName name="Z_C2C0FF43_603F_11D2_A368_00001C3AD7D3_.wvu.PrintArea" hidden="1">#REF!</definedName>
    <definedName name="Z_C2C0FF43_603F_11D2_A368_00001C3AD7D3_.wvu.PrintTitles" hidden="1">#REF!</definedName>
    <definedName name="Z_D068BBA0_44C0_11D2_8EE8_0060971217D4_.wvu.Cols" hidden="1">[10]Folder!#REF!,[10]Folder!#REF!,[10]Folder!#REF!,[10]Folder!#REF!</definedName>
    <definedName name="Z_D068BBA0_44C0_11D2_8EE8_0060971217D4_.wvu.PrintArea" hidden="1">[10]Folder!#REF!</definedName>
    <definedName name="Z_D068BBA0_44C0_11D2_8EE8_0060971217D4_.wvu.PrintTitles" hidden="1">#REF!</definedName>
    <definedName name="Z_DE54EB4E_7288_4CBC_B1F8_54C2468A83E6_.wvu.Cols" hidden="1">#REF!,#REF!</definedName>
    <definedName name="Z_DE54EB4E_7288_4CBC_B1F8_54C2468A83E6_.wvu.PrintArea" hidden="1">#REF!</definedName>
    <definedName name="Z_DE54EB4E_7288_4CBC_B1F8_54C2468A83E6_.wvu.Rows" hidden="1">#REF!,#REF!,#REF!,#REF!</definedName>
    <definedName name="Z_F3F2DB71_7CF8_11D4_AF24_0080AD91B2FE_.wvu.Rows" hidden="1">#REF!,#REF!,#REF!,#REF!,#REF!,#REF!</definedName>
    <definedName name="zcfghj">'[281]comp.'!$B$2:$E$66</definedName>
    <definedName name="zdgzdg">#REF!</definedName>
    <definedName name="ZeileErsteLine341">#REF!</definedName>
    <definedName name="zfgha">#REF!</definedName>
    <definedName name="zgfdg">[78]PUNE!#REF!</definedName>
    <definedName name="Zip">#REF!</definedName>
    <definedName name="zkfjgh">#REF!</definedName>
    <definedName name="zz">#REF!</definedName>
    <definedName name="订单产品信息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2" i="18" l="1"/>
  <c r="E22" i="18"/>
  <c r="J44" i="2" l="1"/>
  <c r="K44" i="2"/>
  <c r="L44" i="2"/>
  <c r="M44" i="2"/>
  <c r="N44" i="2"/>
  <c r="O44" i="2"/>
  <c r="P44" i="2"/>
  <c r="Q44" i="2"/>
  <c r="R44" i="2"/>
  <c r="S44" i="2"/>
  <c r="T44" i="2"/>
  <c r="J45" i="2"/>
  <c r="K45" i="2"/>
  <c r="L45" i="2"/>
  <c r="M45" i="2"/>
  <c r="N45" i="2"/>
  <c r="O45" i="2"/>
  <c r="P45" i="2"/>
  <c r="Q45" i="2"/>
  <c r="R45" i="2"/>
  <c r="S45" i="2"/>
  <c r="T45" i="2"/>
  <c r="I45" i="2"/>
  <c r="I44" i="2"/>
  <c r="D138" i="7"/>
  <c r="E138" i="7"/>
  <c r="F138" i="7"/>
  <c r="G138" i="7"/>
  <c r="H138" i="7"/>
  <c r="I138" i="7"/>
  <c r="J138" i="7"/>
  <c r="K138" i="7"/>
  <c r="L138" i="7"/>
  <c r="M138" i="7"/>
  <c r="N138" i="7"/>
  <c r="C138" i="7"/>
  <c r="D17" i="8" l="1"/>
  <c r="E17" i="8"/>
  <c r="D22" i="8"/>
  <c r="D23" i="8"/>
  <c r="E20" i="8"/>
  <c r="E22" i="8"/>
  <c r="E23" i="8"/>
  <c r="F20" i="8"/>
  <c r="D26" i="8"/>
  <c r="E26" i="8"/>
  <c r="D31" i="8"/>
  <c r="D32" i="8"/>
  <c r="E29" i="8"/>
  <c r="E31" i="8"/>
  <c r="E32" i="8"/>
  <c r="F29" i="8"/>
  <c r="D36" i="8"/>
  <c r="E36" i="8"/>
  <c r="D41" i="8"/>
  <c r="D42" i="8"/>
  <c r="E39" i="8"/>
  <c r="E41" i="8"/>
  <c r="E42" i="8"/>
  <c r="F39" i="8"/>
  <c r="D45" i="8"/>
  <c r="E45" i="8"/>
  <c r="D50" i="8"/>
  <c r="D51" i="8"/>
  <c r="E48" i="8"/>
  <c r="E50" i="8"/>
  <c r="E51" i="8"/>
  <c r="F48" i="8"/>
  <c r="D8" i="8"/>
  <c r="E8" i="8"/>
  <c r="F8" i="8"/>
  <c r="F14" i="8"/>
  <c r="F17" i="8"/>
  <c r="F22" i="8"/>
  <c r="F23" i="8"/>
  <c r="F24" i="8"/>
  <c r="F26" i="8"/>
  <c r="F31" i="8"/>
  <c r="F32" i="8"/>
  <c r="F33" i="8"/>
  <c r="F36" i="8"/>
  <c r="F41" i="8"/>
  <c r="F42" i="8"/>
  <c r="F43" i="8"/>
  <c r="F45" i="8"/>
  <c r="F50" i="8"/>
  <c r="F51" i="8"/>
  <c r="F52" i="8"/>
  <c r="D54" i="8"/>
  <c r="E54" i="8"/>
  <c r="F54" i="8"/>
  <c r="D59" i="8"/>
  <c r="D60" i="8"/>
  <c r="E57" i="8"/>
  <c r="E59" i="8"/>
  <c r="E60" i="8"/>
  <c r="F57" i="8"/>
  <c r="F59" i="8"/>
  <c r="F60" i="8"/>
  <c r="F61" i="8"/>
  <c r="F65" i="8"/>
  <c r="J56" i="2"/>
  <c r="D69" i="24"/>
  <c r="D73" i="24" s="1"/>
  <c r="G20" i="8"/>
  <c r="G29" i="8"/>
  <c r="G39" i="8"/>
  <c r="G48" i="8"/>
  <c r="G8" i="8"/>
  <c r="G14" i="8"/>
  <c r="G17" i="8"/>
  <c r="G22" i="8"/>
  <c r="G23" i="8"/>
  <c r="G24" i="8"/>
  <c r="G26" i="8"/>
  <c r="G31" i="8"/>
  <c r="G32" i="8"/>
  <c r="G33" i="8"/>
  <c r="G36" i="8"/>
  <c r="G41" i="8"/>
  <c r="G42" i="8"/>
  <c r="G43" i="8"/>
  <c r="G45" i="8"/>
  <c r="G50" i="8"/>
  <c r="G51" i="8"/>
  <c r="G52" i="8"/>
  <c r="G54" i="8"/>
  <c r="G57" i="8"/>
  <c r="G59" i="8"/>
  <c r="G60" i="8"/>
  <c r="G61" i="8"/>
  <c r="G65" i="8"/>
  <c r="K56" i="2"/>
  <c r="E69" i="24"/>
  <c r="H20" i="8"/>
  <c r="H29" i="8"/>
  <c r="H39" i="8"/>
  <c r="H48" i="8"/>
  <c r="H8" i="8"/>
  <c r="H14" i="8"/>
  <c r="H17" i="8"/>
  <c r="H22" i="8"/>
  <c r="H23" i="8"/>
  <c r="H24" i="8"/>
  <c r="H26" i="8"/>
  <c r="H31" i="8"/>
  <c r="H32" i="8"/>
  <c r="H33" i="8"/>
  <c r="H36" i="8"/>
  <c r="H41" i="8"/>
  <c r="H42" i="8"/>
  <c r="H43" i="8"/>
  <c r="H45" i="8"/>
  <c r="H50" i="8"/>
  <c r="H51" i="8"/>
  <c r="H52" i="8"/>
  <c r="H54" i="8"/>
  <c r="H57" i="8"/>
  <c r="H59" i="8"/>
  <c r="H60" i="8"/>
  <c r="H61" i="8"/>
  <c r="H65" i="8"/>
  <c r="L56" i="2"/>
  <c r="F69" i="24"/>
  <c r="F73" i="24" s="1"/>
  <c r="I20" i="8"/>
  <c r="I29" i="8"/>
  <c r="I39" i="8"/>
  <c r="I48" i="8"/>
  <c r="I8" i="8"/>
  <c r="I14" i="8"/>
  <c r="I17" i="8"/>
  <c r="I22" i="8"/>
  <c r="I23" i="8"/>
  <c r="I24" i="8"/>
  <c r="I26" i="8"/>
  <c r="I31" i="8"/>
  <c r="I32" i="8"/>
  <c r="I33" i="8"/>
  <c r="I36" i="8"/>
  <c r="I41" i="8"/>
  <c r="I42" i="8"/>
  <c r="I43" i="8"/>
  <c r="I45" i="8"/>
  <c r="I50" i="8"/>
  <c r="I51" i="8"/>
  <c r="I52" i="8"/>
  <c r="I54" i="8"/>
  <c r="I57" i="8"/>
  <c r="I59" i="8"/>
  <c r="I60" i="8"/>
  <c r="I61" i="8"/>
  <c r="I65" i="8"/>
  <c r="M56" i="2"/>
  <c r="G69" i="24"/>
  <c r="J20" i="8"/>
  <c r="J29" i="8"/>
  <c r="J39" i="8"/>
  <c r="J48" i="8"/>
  <c r="J8" i="8"/>
  <c r="J14" i="8"/>
  <c r="J17" i="8"/>
  <c r="J22" i="8"/>
  <c r="J23" i="8"/>
  <c r="J24" i="8"/>
  <c r="J26" i="8"/>
  <c r="J31" i="8"/>
  <c r="J32" i="8"/>
  <c r="J33" i="8"/>
  <c r="J36" i="8"/>
  <c r="J41" i="8"/>
  <c r="J42" i="8"/>
  <c r="J43" i="8"/>
  <c r="J45" i="8"/>
  <c r="J50" i="8"/>
  <c r="J51" i="8"/>
  <c r="J52" i="8"/>
  <c r="J54" i="8"/>
  <c r="J57" i="8"/>
  <c r="J59" i="8"/>
  <c r="J60" i="8"/>
  <c r="J61" i="8"/>
  <c r="J65" i="8"/>
  <c r="N56" i="2"/>
  <c r="H69" i="24"/>
  <c r="H73" i="24" s="1"/>
  <c r="K20" i="8"/>
  <c r="K29" i="8"/>
  <c r="K39" i="8"/>
  <c r="K48" i="8"/>
  <c r="K8" i="8"/>
  <c r="K14" i="8"/>
  <c r="K17" i="8"/>
  <c r="K22" i="8"/>
  <c r="K23" i="8"/>
  <c r="K24" i="8"/>
  <c r="K26" i="8"/>
  <c r="K31" i="8"/>
  <c r="K32" i="8"/>
  <c r="K33" i="8"/>
  <c r="K36" i="8"/>
  <c r="K41" i="8"/>
  <c r="K42" i="8"/>
  <c r="K43" i="8"/>
  <c r="K45" i="8"/>
  <c r="K50" i="8"/>
  <c r="K51" i="8"/>
  <c r="K52" i="8"/>
  <c r="K54" i="8"/>
  <c r="K57" i="8"/>
  <c r="K59" i="8"/>
  <c r="K60" i="8"/>
  <c r="K61" i="8"/>
  <c r="K65" i="8"/>
  <c r="O56" i="2"/>
  <c r="I69" i="24"/>
  <c r="L20" i="8"/>
  <c r="L29" i="8"/>
  <c r="L39" i="8"/>
  <c r="L48" i="8"/>
  <c r="L8" i="8"/>
  <c r="L14" i="8"/>
  <c r="L17" i="8"/>
  <c r="L22" i="8"/>
  <c r="L23" i="8"/>
  <c r="L24" i="8"/>
  <c r="L26" i="8"/>
  <c r="L31" i="8"/>
  <c r="L32" i="8"/>
  <c r="L33" i="8"/>
  <c r="L36" i="8"/>
  <c r="L41" i="8"/>
  <c r="L42" i="8"/>
  <c r="L43" i="8"/>
  <c r="L45" i="8"/>
  <c r="L50" i="8"/>
  <c r="L51" i="8"/>
  <c r="L52" i="8"/>
  <c r="L54" i="8"/>
  <c r="L57" i="8"/>
  <c r="L59" i="8"/>
  <c r="L60" i="8"/>
  <c r="L61" i="8"/>
  <c r="L65" i="8"/>
  <c r="P56" i="2"/>
  <c r="J69" i="24"/>
  <c r="J73" i="24" s="1"/>
  <c r="M20" i="8"/>
  <c r="M29" i="8"/>
  <c r="M39" i="8"/>
  <c r="M48" i="8"/>
  <c r="M8" i="8"/>
  <c r="M14" i="8"/>
  <c r="M17" i="8"/>
  <c r="M22" i="8"/>
  <c r="M23" i="8"/>
  <c r="M24" i="8"/>
  <c r="M26" i="8"/>
  <c r="M31" i="8"/>
  <c r="M32" i="8"/>
  <c r="M33" i="8"/>
  <c r="M36" i="8"/>
  <c r="M41" i="8"/>
  <c r="M42" i="8"/>
  <c r="M43" i="8"/>
  <c r="M45" i="8"/>
  <c r="M50" i="8"/>
  <c r="M51" i="8"/>
  <c r="M52" i="8"/>
  <c r="M54" i="8"/>
  <c r="M57" i="8"/>
  <c r="M59" i="8"/>
  <c r="M60" i="8"/>
  <c r="M61" i="8"/>
  <c r="M65" i="8"/>
  <c r="Q56" i="2"/>
  <c r="K69" i="24"/>
  <c r="N20" i="8"/>
  <c r="N29" i="8"/>
  <c r="N39" i="8"/>
  <c r="N48" i="8"/>
  <c r="N8" i="8"/>
  <c r="N14" i="8"/>
  <c r="N17" i="8"/>
  <c r="N22" i="8"/>
  <c r="N23" i="8"/>
  <c r="N24" i="8"/>
  <c r="N26" i="8"/>
  <c r="N31" i="8"/>
  <c r="N32" i="8"/>
  <c r="N33" i="8"/>
  <c r="N36" i="8"/>
  <c r="N41" i="8"/>
  <c r="N42" i="8"/>
  <c r="N43" i="8"/>
  <c r="N45" i="8"/>
  <c r="N50" i="8"/>
  <c r="N51" i="8"/>
  <c r="N52" i="8"/>
  <c r="N54" i="8"/>
  <c r="N57" i="8"/>
  <c r="N59" i="8"/>
  <c r="N60" i="8"/>
  <c r="N61" i="8"/>
  <c r="N65" i="8"/>
  <c r="R56" i="2"/>
  <c r="L69" i="24"/>
  <c r="O20" i="8"/>
  <c r="O29" i="8"/>
  <c r="O39" i="8"/>
  <c r="O48" i="8"/>
  <c r="O8" i="8"/>
  <c r="O14" i="8"/>
  <c r="O17" i="8"/>
  <c r="O22" i="8"/>
  <c r="O23" i="8"/>
  <c r="O24" i="8"/>
  <c r="O26" i="8"/>
  <c r="O31" i="8"/>
  <c r="O32" i="8"/>
  <c r="O33" i="8"/>
  <c r="O36" i="8"/>
  <c r="O41" i="8"/>
  <c r="O42" i="8"/>
  <c r="O43" i="8"/>
  <c r="O45" i="8"/>
  <c r="O50" i="8"/>
  <c r="O51" i="8"/>
  <c r="O52" i="8"/>
  <c r="O54" i="8"/>
  <c r="O57" i="8"/>
  <c r="O59" i="8"/>
  <c r="O60" i="8"/>
  <c r="O61" i="8"/>
  <c r="O65" i="8"/>
  <c r="S56" i="2"/>
  <c r="M69" i="24"/>
  <c r="P20" i="8"/>
  <c r="P29" i="8"/>
  <c r="P39" i="8"/>
  <c r="P48" i="8"/>
  <c r="P8" i="8"/>
  <c r="P14" i="8"/>
  <c r="P17" i="8"/>
  <c r="P22" i="8"/>
  <c r="P23" i="8"/>
  <c r="P24" i="8"/>
  <c r="P26" i="8"/>
  <c r="P31" i="8"/>
  <c r="P32" i="8"/>
  <c r="P33" i="8"/>
  <c r="P36" i="8"/>
  <c r="P41" i="8"/>
  <c r="P42" i="8"/>
  <c r="P43" i="8"/>
  <c r="P45" i="8"/>
  <c r="P50" i="8"/>
  <c r="P51" i="8"/>
  <c r="P52" i="8"/>
  <c r="P54" i="8"/>
  <c r="P57" i="8"/>
  <c r="P59" i="8"/>
  <c r="P60" i="8"/>
  <c r="P61" i="8"/>
  <c r="P65" i="8"/>
  <c r="T56" i="2"/>
  <c r="N69" i="24"/>
  <c r="N73" i="24" s="1"/>
  <c r="E65" i="8"/>
  <c r="I56" i="2"/>
  <c r="C69" i="24"/>
  <c r="C73" i="24" s="1"/>
  <c r="D38" i="24"/>
  <c r="D42" i="24" s="1"/>
  <c r="E38" i="24"/>
  <c r="E42" i="24" s="1"/>
  <c r="F38" i="24"/>
  <c r="G38" i="24"/>
  <c r="G42" i="24" s="1"/>
  <c r="H38" i="24"/>
  <c r="H42" i="24" s="1"/>
  <c r="I38" i="24"/>
  <c r="I42" i="24" s="1"/>
  <c r="J38" i="24"/>
  <c r="K38" i="24"/>
  <c r="L38" i="24"/>
  <c r="L42" i="24" s="1"/>
  <c r="M38" i="24"/>
  <c r="N38" i="24"/>
  <c r="C38" i="24"/>
  <c r="C42" i="24" s="1"/>
  <c r="P79" i="24"/>
  <c r="P48" i="24"/>
  <c r="D94" i="7"/>
  <c r="J43" i="2"/>
  <c r="E94" i="7"/>
  <c r="K43" i="2"/>
  <c r="F94" i="7"/>
  <c r="L43" i="2"/>
  <c r="G94" i="7"/>
  <c r="M43" i="2"/>
  <c r="H94" i="7"/>
  <c r="N43" i="2"/>
  <c r="I94" i="7"/>
  <c r="O43" i="2"/>
  <c r="J94" i="7"/>
  <c r="P43" i="2"/>
  <c r="K94" i="7"/>
  <c r="Q43" i="2"/>
  <c r="L94" i="7"/>
  <c r="R43" i="2"/>
  <c r="M94" i="7"/>
  <c r="S43" i="2"/>
  <c r="N94" i="7"/>
  <c r="T43" i="2"/>
  <c r="I43" i="2"/>
  <c r="C92" i="7"/>
  <c r="D92" i="7"/>
  <c r="E92" i="7" s="1"/>
  <c r="I37" i="2"/>
  <c r="I39" i="2" s="1"/>
  <c r="I38" i="2"/>
  <c r="M27" i="18"/>
  <c r="P28" i="23" s="1"/>
  <c r="P30" i="23" s="1"/>
  <c r="M26" i="18"/>
  <c r="M25" i="18"/>
  <c r="P83" i="24"/>
  <c r="P85" i="24" s="1"/>
  <c r="P75" i="24"/>
  <c r="P74" i="24"/>
  <c r="P52" i="24"/>
  <c r="P54" i="24" s="1"/>
  <c r="P44" i="24"/>
  <c r="P43" i="24"/>
  <c r="P81" i="24"/>
  <c r="P50" i="24"/>
  <c r="G73" i="24"/>
  <c r="K73" i="24"/>
  <c r="L73" i="24"/>
  <c r="J42" i="24"/>
  <c r="K42" i="24"/>
  <c r="M42" i="24"/>
  <c r="N42" i="24"/>
  <c r="M73" i="24"/>
  <c r="E73" i="24"/>
  <c r="D67" i="24"/>
  <c r="E67" i="24"/>
  <c r="F67" i="24"/>
  <c r="G67" i="24"/>
  <c r="H67" i="24"/>
  <c r="I67" i="24"/>
  <c r="J67" i="24"/>
  <c r="K67" i="24"/>
  <c r="L67" i="24"/>
  <c r="M67" i="24"/>
  <c r="N67" i="24"/>
  <c r="D36" i="24"/>
  <c r="E36" i="24"/>
  <c r="F36" i="24"/>
  <c r="G36" i="24"/>
  <c r="H36" i="24"/>
  <c r="I36" i="24"/>
  <c r="J36" i="24"/>
  <c r="K36" i="24"/>
  <c r="L36" i="24"/>
  <c r="M36" i="24"/>
  <c r="N36" i="24"/>
  <c r="S52" i="24"/>
  <c r="R52" i="24"/>
  <c r="S51" i="24"/>
  <c r="R51" i="24"/>
  <c r="S50" i="24"/>
  <c r="R50" i="24"/>
  <c r="S49" i="24"/>
  <c r="R49" i="24"/>
  <c r="S48" i="24"/>
  <c r="R48" i="24"/>
  <c r="R47" i="24"/>
  <c r="S46" i="24"/>
  <c r="R46" i="24"/>
  <c r="R45" i="24"/>
  <c r="S44" i="24"/>
  <c r="R44" i="24"/>
  <c r="S42" i="24"/>
  <c r="R42" i="24"/>
  <c r="S41" i="24"/>
  <c r="R41" i="24"/>
  <c r="S40" i="24"/>
  <c r="R40" i="24"/>
  <c r="S39" i="24"/>
  <c r="R39" i="24"/>
  <c r="S38" i="24"/>
  <c r="R38" i="24"/>
  <c r="R37" i="24"/>
  <c r="S36" i="24"/>
  <c r="R35" i="24"/>
  <c r="R34" i="24"/>
  <c r="S32" i="24"/>
  <c r="R32" i="24"/>
  <c r="S31" i="24"/>
  <c r="R31" i="24"/>
  <c r="S30" i="24"/>
  <c r="R30" i="24"/>
  <c r="R29" i="24"/>
  <c r="S28" i="24"/>
  <c r="F21" i="18"/>
  <c r="P26" i="24" s="1"/>
  <c r="P28" i="24" s="1"/>
  <c r="R27" i="24"/>
  <c r="P24" i="24"/>
  <c r="S24" i="24"/>
  <c r="R24" i="24"/>
  <c r="S23" i="24"/>
  <c r="R23" i="24"/>
  <c r="S22" i="24"/>
  <c r="R22" i="24"/>
  <c r="R21" i="24"/>
  <c r="J20" i="18"/>
  <c r="P19" i="24"/>
  <c r="S20" i="24"/>
  <c r="J19" i="18"/>
  <c r="P18" i="24"/>
  <c r="R19" i="24"/>
  <c r="C18" i="24"/>
  <c r="C20" i="24"/>
  <c r="N8" i="24"/>
  <c r="N12" i="24"/>
  <c r="M8" i="24"/>
  <c r="M12" i="24"/>
  <c r="L8" i="24"/>
  <c r="L12" i="24"/>
  <c r="K8" i="24"/>
  <c r="K12" i="24"/>
  <c r="J8" i="24"/>
  <c r="J12" i="24"/>
  <c r="I8" i="24"/>
  <c r="I12" i="24"/>
  <c r="H8" i="24"/>
  <c r="H12" i="24"/>
  <c r="G8" i="24"/>
  <c r="G12" i="24"/>
  <c r="F8" i="24"/>
  <c r="F12" i="24"/>
  <c r="E8" i="24"/>
  <c r="E12" i="24"/>
  <c r="D8" i="24"/>
  <c r="D12" i="24"/>
  <c r="C8" i="24"/>
  <c r="C12" i="24"/>
  <c r="D6" i="24"/>
  <c r="E6" i="24"/>
  <c r="F6" i="24"/>
  <c r="G6" i="24"/>
  <c r="H6" i="24"/>
  <c r="I6" i="24"/>
  <c r="J6" i="24"/>
  <c r="K6" i="24"/>
  <c r="L6" i="24"/>
  <c r="M6" i="24"/>
  <c r="N6" i="24"/>
  <c r="H58" i="3"/>
  <c r="H59" i="3"/>
  <c r="H60" i="3"/>
  <c r="G58" i="3"/>
  <c r="G59" i="3"/>
  <c r="G60" i="3"/>
  <c r="H61" i="3"/>
  <c r="H67" i="3"/>
  <c r="H73" i="3"/>
  <c r="H66" i="3"/>
  <c r="H65" i="3"/>
  <c r="H64" i="3"/>
  <c r="H70" i="3"/>
  <c r="H72" i="3"/>
  <c r="H71" i="3"/>
  <c r="S87" i="19"/>
  <c r="R84" i="19"/>
  <c r="T76" i="19"/>
  <c r="U76" i="19"/>
  <c r="T54" i="19"/>
  <c r="T65" i="19"/>
  <c r="S65" i="19"/>
  <c r="R62" i="19"/>
  <c r="U54" i="19"/>
  <c r="P21" i="23"/>
  <c r="P20" i="23"/>
  <c r="S52" i="23"/>
  <c r="R52" i="23"/>
  <c r="S51" i="23"/>
  <c r="R51" i="23"/>
  <c r="S50" i="23"/>
  <c r="R50" i="23"/>
  <c r="S49" i="23"/>
  <c r="R49" i="23"/>
  <c r="S48" i="23"/>
  <c r="R48" i="23"/>
  <c r="R47" i="23"/>
  <c r="S46" i="23"/>
  <c r="R46" i="23"/>
  <c r="R45" i="23"/>
  <c r="S44" i="23"/>
  <c r="R44" i="23"/>
  <c r="S42" i="23"/>
  <c r="R42" i="23"/>
  <c r="S41" i="23"/>
  <c r="R41" i="23"/>
  <c r="S40" i="23"/>
  <c r="R40" i="23"/>
  <c r="S39" i="23"/>
  <c r="R39" i="23"/>
  <c r="S38" i="23"/>
  <c r="R38" i="23"/>
  <c r="R37" i="23"/>
  <c r="S36" i="23"/>
  <c r="R35" i="23"/>
  <c r="R34" i="23"/>
  <c r="S32" i="23"/>
  <c r="R32" i="23"/>
  <c r="S31" i="23"/>
  <c r="R31" i="23"/>
  <c r="S30" i="23"/>
  <c r="R30" i="23"/>
  <c r="R29" i="23"/>
  <c r="S28" i="23"/>
  <c r="R27" i="23"/>
  <c r="P26" i="23"/>
  <c r="S24" i="23"/>
  <c r="R24" i="23"/>
  <c r="S23" i="23"/>
  <c r="R23" i="23"/>
  <c r="S22" i="23"/>
  <c r="R22" i="23"/>
  <c r="R21" i="23"/>
  <c r="S20" i="23"/>
  <c r="C18" i="23"/>
  <c r="C20" i="23"/>
  <c r="D20" i="23"/>
  <c r="E20" i="23"/>
  <c r="F20" i="23"/>
  <c r="G20" i="23"/>
  <c r="H20" i="23"/>
  <c r="I20" i="23"/>
  <c r="J20" i="23"/>
  <c r="K20" i="23"/>
  <c r="L20" i="23"/>
  <c r="M20" i="23"/>
  <c r="N20" i="23"/>
  <c r="R19" i="23"/>
  <c r="D6" i="23"/>
  <c r="E6" i="23"/>
  <c r="F6" i="23"/>
  <c r="G6" i="23"/>
  <c r="H6" i="23"/>
  <c r="I6" i="23"/>
  <c r="J6" i="23"/>
  <c r="K6" i="23"/>
  <c r="L6" i="23"/>
  <c r="M6" i="23"/>
  <c r="N6" i="23"/>
  <c r="J21" i="18"/>
  <c r="J22" i="18" s="1"/>
  <c r="C79" i="24"/>
  <c r="C81" i="24"/>
  <c r="C48" i="24"/>
  <c r="C50" i="24"/>
  <c r="I73" i="24"/>
  <c r="F42" i="24"/>
  <c r="D20" i="24"/>
  <c r="U87" i="19"/>
  <c r="V76" i="19"/>
  <c r="T87" i="19"/>
  <c r="V54" i="19"/>
  <c r="U65" i="19"/>
  <c r="I22" i="18"/>
  <c r="D50" i="24"/>
  <c r="E50" i="24"/>
  <c r="D81" i="24"/>
  <c r="E20" i="24"/>
  <c r="V87" i="19"/>
  <c r="W76" i="19"/>
  <c r="V65" i="19"/>
  <c r="W54" i="19"/>
  <c r="E23" i="15"/>
  <c r="F23" i="15"/>
  <c r="G23" i="15"/>
  <c r="H23" i="15"/>
  <c r="I23" i="15"/>
  <c r="J23" i="15"/>
  <c r="K23" i="15"/>
  <c r="L23" i="15"/>
  <c r="M23" i="15"/>
  <c r="N23" i="15"/>
  <c r="O23" i="15"/>
  <c r="E6" i="15"/>
  <c r="F6" i="15"/>
  <c r="G6" i="15"/>
  <c r="H6" i="15"/>
  <c r="I6" i="15"/>
  <c r="J6" i="15"/>
  <c r="K6" i="15"/>
  <c r="L6" i="15"/>
  <c r="M6" i="15"/>
  <c r="N6" i="15"/>
  <c r="O6" i="15"/>
  <c r="N16" i="10"/>
  <c r="D24" i="6"/>
  <c r="D13" i="11"/>
  <c r="O16" i="10"/>
  <c r="E24" i="6"/>
  <c r="E13" i="11"/>
  <c r="P16" i="10"/>
  <c r="F24" i="6"/>
  <c r="F13" i="11"/>
  <c r="Q16" i="10"/>
  <c r="G24" i="6"/>
  <c r="G13" i="11"/>
  <c r="R16" i="10"/>
  <c r="H24" i="6"/>
  <c r="H13" i="11"/>
  <c r="S16" i="10"/>
  <c r="I24" i="6"/>
  <c r="I13" i="11"/>
  <c r="T16" i="10"/>
  <c r="J24" i="6"/>
  <c r="J13" i="11"/>
  <c r="U16" i="10"/>
  <c r="K24" i="6"/>
  <c r="K13" i="11"/>
  <c r="V16" i="10"/>
  <c r="L24" i="6"/>
  <c r="L13" i="11"/>
  <c r="W16" i="10"/>
  <c r="M24" i="6"/>
  <c r="M13" i="11"/>
  <c r="X21" i="10"/>
  <c r="X16" i="10"/>
  <c r="N24" i="6"/>
  <c r="N13" i="11"/>
  <c r="O13" i="11"/>
  <c r="D7" i="11"/>
  <c r="E7" i="11"/>
  <c r="F7" i="11"/>
  <c r="G7" i="11"/>
  <c r="H7" i="11"/>
  <c r="I7" i="11"/>
  <c r="J7" i="11"/>
  <c r="K7" i="11"/>
  <c r="L7" i="11"/>
  <c r="M7" i="11"/>
  <c r="N7" i="11"/>
  <c r="S52" i="16"/>
  <c r="S51" i="16"/>
  <c r="R52" i="16"/>
  <c r="R51" i="16"/>
  <c r="R44" i="16"/>
  <c r="S44" i="16"/>
  <c r="R45" i="16"/>
  <c r="R46" i="16"/>
  <c r="S46" i="16"/>
  <c r="R47" i="16"/>
  <c r="R48" i="16"/>
  <c r="S48" i="16"/>
  <c r="R49" i="16"/>
  <c r="S49" i="16"/>
  <c r="R50" i="16"/>
  <c r="S50" i="16"/>
  <c r="S36" i="16"/>
  <c r="S38" i="16"/>
  <c r="S39" i="16"/>
  <c r="S40" i="16"/>
  <c r="S41" i="16"/>
  <c r="S42" i="16"/>
  <c r="R42" i="16"/>
  <c r="R35" i="16"/>
  <c r="R37" i="16"/>
  <c r="R38" i="16"/>
  <c r="R39" i="16"/>
  <c r="R40" i="16"/>
  <c r="R41" i="16"/>
  <c r="R34" i="16"/>
  <c r="G122" i="7"/>
  <c r="S45" i="24" s="1"/>
  <c r="D122" i="7"/>
  <c r="S35" i="24" s="1"/>
  <c r="C46" i="21"/>
  <c r="B46" i="21"/>
  <c r="C58" i="21"/>
  <c r="D58" i="21"/>
  <c r="E58" i="21"/>
  <c r="F58" i="21"/>
  <c r="G58" i="21"/>
  <c r="B58" i="21"/>
  <c r="C21" i="21"/>
  <c r="D21" i="21"/>
  <c r="E21" i="21"/>
  <c r="F21" i="21"/>
  <c r="G21" i="21"/>
  <c r="B21" i="21"/>
  <c r="C49" i="21"/>
  <c r="D49" i="21"/>
  <c r="E49" i="21"/>
  <c r="F49" i="21"/>
  <c r="G49" i="21"/>
  <c r="B49" i="21"/>
  <c r="C26" i="21"/>
  <c r="C27" i="21"/>
  <c r="D20" i="7"/>
  <c r="E20" i="7"/>
  <c r="F20" i="7"/>
  <c r="G20" i="7"/>
  <c r="G22" i="7" s="1"/>
  <c r="G21" i="7"/>
  <c r="H20" i="7"/>
  <c r="H21" i="7"/>
  <c r="H22" i="7" s="1"/>
  <c r="D21" i="7"/>
  <c r="D22" i="7" s="1"/>
  <c r="E21" i="7"/>
  <c r="E22" i="7" s="1"/>
  <c r="F21" i="7"/>
  <c r="C21" i="7"/>
  <c r="B26" i="21"/>
  <c r="B34" i="21"/>
  <c r="C7" i="7"/>
  <c r="D18" i="7"/>
  <c r="E18" i="7"/>
  <c r="F18" i="7"/>
  <c r="G18" i="7"/>
  <c r="H18" i="7"/>
  <c r="C18" i="7"/>
  <c r="C43" i="21"/>
  <c r="D43" i="21"/>
  <c r="E43" i="21"/>
  <c r="F43" i="21"/>
  <c r="G43" i="21"/>
  <c r="B43" i="21"/>
  <c r="G65" i="21"/>
  <c r="H28" i="7"/>
  <c r="I28" i="7" s="1"/>
  <c r="F65" i="21"/>
  <c r="G28" i="7"/>
  <c r="E65" i="21"/>
  <c r="F28" i="7"/>
  <c r="H32" i="7"/>
  <c r="G32" i="7"/>
  <c r="G31" i="7"/>
  <c r="F32" i="7"/>
  <c r="F31" i="7"/>
  <c r="F33" i="7"/>
  <c r="F34" i="7"/>
  <c r="E32" i="7"/>
  <c r="E31" i="7"/>
  <c r="E33" i="7"/>
  <c r="E34" i="7"/>
  <c r="D32" i="7"/>
  <c r="C32" i="7"/>
  <c r="H31" i="7"/>
  <c r="H33" i="7"/>
  <c r="H35" i="7" s="1"/>
  <c r="D31" i="7"/>
  <c r="C31" i="7"/>
  <c r="E41" i="7"/>
  <c r="D41" i="7"/>
  <c r="C41" i="7"/>
  <c r="H10" i="7"/>
  <c r="H12" i="7" s="1"/>
  <c r="G12" i="21"/>
  <c r="H11" i="7"/>
  <c r="G10" i="7"/>
  <c r="F12" i="21"/>
  <c r="G11" i="7"/>
  <c r="F10" i="7"/>
  <c r="E10" i="7"/>
  <c r="E12" i="7" s="1"/>
  <c r="D12" i="21"/>
  <c r="E11" i="7"/>
  <c r="D10" i="7"/>
  <c r="C10" i="7"/>
  <c r="B12" i="21"/>
  <c r="C11" i="7"/>
  <c r="C14" i="7" s="1"/>
  <c r="C12" i="7"/>
  <c r="F34" i="21"/>
  <c r="G7" i="7"/>
  <c r="E34" i="21"/>
  <c r="F7" i="7"/>
  <c r="D34" i="21"/>
  <c r="E7" i="7"/>
  <c r="D65" i="21"/>
  <c r="E28" i="7"/>
  <c r="C65" i="21"/>
  <c r="D28" i="7"/>
  <c r="B65" i="21"/>
  <c r="C28" i="7"/>
  <c r="G64" i="21"/>
  <c r="H29" i="7"/>
  <c r="I29" i="7"/>
  <c r="J29" i="7" s="1"/>
  <c r="J42" i="7"/>
  <c r="J64" i="7" s="1"/>
  <c r="F64" i="21"/>
  <c r="G29" i="7"/>
  <c r="E64" i="21"/>
  <c r="F29" i="7"/>
  <c r="D64" i="21"/>
  <c r="E29" i="7"/>
  <c r="C64" i="21"/>
  <c r="D29" i="7"/>
  <c r="B64" i="21"/>
  <c r="C29" i="7"/>
  <c r="B60" i="21"/>
  <c r="H41" i="7"/>
  <c r="G41" i="7"/>
  <c r="F41" i="7"/>
  <c r="G53" i="21"/>
  <c r="G55" i="21"/>
  <c r="F55" i="21"/>
  <c r="E55" i="21"/>
  <c r="D55" i="21"/>
  <c r="B55" i="21"/>
  <c r="C54" i="21"/>
  <c r="C53" i="21"/>
  <c r="G34" i="21"/>
  <c r="H7" i="7"/>
  <c r="I7" i="7"/>
  <c r="I20" i="7" s="1"/>
  <c r="I10" i="7"/>
  <c r="G33" i="21"/>
  <c r="H8" i="7"/>
  <c r="I8" i="7"/>
  <c r="I21" i="7" s="1"/>
  <c r="C12" i="21"/>
  <c r="C33" i="21"/>
  <c r="D8" i="7"/>
  <c r="G27" i="21"/>
  <c r="F27" i="21"/>
  <c r="E27" i="21"/>
  <c r="D27" i="21"/>
  <c r="G25" i="21"/>
  <c r="F25" i="21"/>
  <c r="E25" i="21"/>
  <c r="D25" i="21"/>
  <c r="C25" i="21"/>
  <c r="B25" i="21"/>
  <c r="G17" i="21"/>
  <c r="E12" i="21"/>
  <c r="E17" i="21"/>
  <c r="D17" i="21"/>
  <c r="R27" i="16"/>
  <c r="S28" i="16"/>
  <c r="R29" i="16"/>
  <c r="R30" i="16"/>
  <c r="S30" i="16"/>
  <c r="R31" i="16"/>
  <c r="S31" i="16"/>
  <c r="R32" i="16"/>
  <c r="S32" i="16"/>
  <c r="S24" i="16"/>
  <c r="R24" i="16"/>
  <c r="R19" i="16"/>
  <c r="S20" i="16"/>
  <c r="R21" i="16"/>
  <c r="R22" i="16"/>
  <c r="S22" i="16"/>
  <c r="R23" i="16"/>
  <c r="S23" i="16"/>
  <c r="G114" i="7"/>
  <c r="S27" i="24" s="1"/>
  <c r="D114" i="7"/>
  <c r="S19" i="24" s="1"/>
  <c r="P28" i="16"/>
  <c r="P30" i="16" s="1"/>
  <c r="P26" i="16"/>
  <c r="F20" i="18"/>
  <c r="P21" i="16"/>
  <c r="F19" i="18"/>
  <c r="P20" i="16"/>
  <c r="J55" i="20"/>
  <c r="J54" i="20"/>
  <c r="J53" i="20"/>
  <c r="S50" i="20"/>
  <c r="J50" i="20"/>
  <c r="S49" i="20"/>
  <c r="J49" i="20"/>
  <c r="S48" i="20"/>
  <c r="J48" i="20"/>
  <c r="S45" i="20"/>
  <c r="J45" i="20"/>
  <c r="S44" i="20"/>
  <c r="J44" i="20"/>
  <c r="S43" i="20"/>
  <c r="J43" i="20"/>
  <c r="J38" i="20"/>
  <c r="S37" i="20"/>
  <c r="J37" i="20"/>
  <c r="S36" i="20"/>
  <c r="J36" i="20"/>
  <c r="J32" i="20"/>
  <c r="S31" i="20"/>
  <c r="J31" i="20"/>
  <c r="S30" i="20"/>
  <c r="J30" i="20"/>
  <c r="E26" i="20"/>
  <c r="F26" i="20"/>
  <c r="G26" i="20"/>
  <c r="H26" i="20"/>
  <c r="I26" i="20"/>
  <c r="J26" i="20"/>
  <c r="J25" i="20"/>
  <c r="I23" i="20"/>
  <c r="H23" i="20"/>
  <c r="G23" i="20"/>
  <c r="F23" i="20"/>
  <c r="E23" i="20"/>
  <c r="J23" i="20"/>
  <c r="J22" i="20"/>
  <c r="R19" i="20"/>
  <c r="Q19" i="20"/>
  <c r="P19" i="20"/>
  <c r="O19" i="20"/>
  <c r="N19" i="20"/>
  <c r="S19" i="20"/>
  <c r="I19" i="20"/>
  <c r="H19" i="20"/>
  <c r="G19" i="20"/>
  <c r="F19" i="20"/>
  <c r="E19" i="20"/>
  <c r="J19" i="20"/>
  <c r="S18" i="20"/>
  <c r="J18" i="20"/>
  <c r="R16" i="20"/>
  <c r="Q16" i="20"/>
  <c r="P16" i="20"/>
  <c r="O16" i="20"/>
  <c r="N16" i="20"/>
  <c r="S16" i="20"/>
  <c r="I16" i="20"/>
  <c r="E16" i="20"/>
  <c r="F16" i="20"/>
  <c r="G16" i="20"/>
  <c r="H16" i="20"/>
  <c r="J16" i="20"/>
  <c r="S15" i="20"/>
  <c r="J15" i="20"/>
  <c r="R12" i="20"/>
  <c r="Q12" i="20"/>
  <c r="P12" i="20"/>
  <c r="O12" i="20"/>
  <c r="N12" i="20"/>
  <c r="S12" i="20"/>
  <c r="E12" i="20"/>
  <c r="F12" i="20"/>
  <c r="G12" i="20"/>
  <c r="H12" i="20"/>
  <c r="I12" i="20"/>
  <c r="J12" i="20"/>
  <c r="S11" i="20"/>
  <c r="J11" i="20"/>
  <c r="R9" i="20"/>
  <c r="Q9" i="20"/>
  <c r="P9" i="20"/>
  <c r="O9" i="20"/>
  <c r="N9" i="20"/>
  <c r="S9" i="20"/>
  <c r="I9" i="20"/>
  <c r="H9" i="20"/>
  <c r="G9" i="20"/>
  <c r="F9" i="20"/>
  <c r="E9" i="20"/>
  <c r="J9" i="20"/>
  <c r="S8" i="20"/>
  <c r="J8" i="20"/>
  <c r="H69" i="7"/>
  <c r="G69" i="7"/>
  <c r="F69" i="7"/>
  <c r="E69" i="7"/>
  <c r="D69" i="7"/>
  <c r="C69" i="7"/>
  <c r="G59" i="7"/>
  <c r="H59" i="7"/>
  <c r="E65" i="7"/>
  <c r="E59" i="7" s="1"/>
  <c r="E83" i="7"/>
  <c r="N80" i="7"/>
  <c r="T42" i="7"/>
  <c r="T31" i="7" s="1"/>
  <c r="S42" i="7"/>
  <c r="S31" i="7"/>
  <c r="R42" i="7"/>
  <c r="R32" i="7" s="1"/>
  <c r="R33" i="7" s="1"/>
  <c r="Q42" i="7"/>
  <c r="Q64" i="7"/>
  <c r="P42" i="7"/>
  <c r="P64" i="7" s="1"/>
  <c r="O42" i="7"/>
  <c r="O32" i="7" s="1"/>
  <c r="O33" i="7" s="1"/>
  <c r="O31" i="7"/>
  <c r="O70" i="7"/>
  <c r="N42" i="7"/>
  <c r="N32" i="7"/>
  <c r="M42" i="7"/>
  <c r="M64" i="7" s="1"/>
  <c r="L42" i="7"/>
  <c r="L32" i="7"/>
  <c r="K42" i="7"/>
  <c r="K64" i="7" s="1"/>
  <c r="I42" i="7"/>
  <c r="I32" i="7" s="1"/>
  <c r="I33" i="7" s="1"/>
  <c r="T11" i="7"/>
  <c r="S11" i="7"/>
  <c r="R11" i="7"/>
  <c r="Q11" i="7"/>
  <c r="P11" i="7"/>
  <c r="P10" i="7"/>
  <c r="P12" i="7"/>
  <c r="O11" i="7"/>
  <c r="N11" i="7"/>
  <c r="M11" i="7"/>
  <c r="L11" i="7"/>
  <c r="K11" i="7"/>
  <c r="J11" i="7"/>
  <c r="I11" i="7"/>
  <c r="J10" i="7"/>
  <c r="J12" i="7" s="1"/>
  <c r="K10" i="7"/>
  <c r="L10" i="7"/>
  <c r="M10" i="7"/>
  <c r="M12" i="7" s="1"/>
  <c r="N10" i="7"/>
  <c r="O10" i="7"/>
  <c r="Q10" i="7"/>
  <c r="Q12" i="7"/>
  <c r="R10" i="7"/>
  <c r="R12" i="7" s="1"/>
  <c r="S10" i="7"/>
  <c r="T10" i="7"/>
  <c r="Q31" i="7"/>
  <c r="Q70" i="7"/>
  <c r="T64" i="7"/>
  <c r="T62" i="7" s="1"/>
  <c r="D58" i="19"/>
  <c r="S43" i="19"/>
  <c r="R40" i="19"/>
  <c r="T32" i="19"/>
  <c r="T43" i="19"/>
  <c r="O37" i="10"/>
  <c r="N47" i="10"/>
  <c r="E66" i="19"/>
  <c r="E68" i="19"/>
  <c r="P37" i="10"/>
  <c r="O47" i="10"/>
  <c r="F66" i="19"/>
  <c r="F68" i="19"/>
  <c r="Q37" i="10"/>
  <c r="P47" i="10"/>
  <c r="G66" i="19"/>
  <c r="G68" i="19"/>
  <c r="R37" i="10"/>
  <c r="Q47" i="10"/>
  <c r="H66" i="19"/>
  <c r="H68" i="19"/>
  <c r="S37" i="10"/>
  <c r="R47" i="10"/>
  <c r="I66" i="19"/>
  <c r="I68" i="19"/>
  <c r="T37" i="10"/>
  <c r="S47" i="10"/>
  <c r="J66" i="19"/>
  <c r="J68" i="19"/>
  <c r="U37" i="10"/>
  <c r="T47" i="10"/>
  <c r="K66" i="19"/>
  <c r="K68" i="19"/>
  <c r="V37" i="10"/>
  <c r="U47" i="10"/>
  <c r="L66" i="19"/>
  <c r="L68" i="19"/>
  <c r="W37" i="10"/>
  <c r="V47" i="10"/>
  <c r="M66" i="19"/>
  <c r="M68" i="19"/>
  <c r="X37" i="10"/>
  <c r="W47" i="10"/>
  <c r="N66" i="19"/>
  <c r="N68" i="19"/>
  <c r="X47" i="10"/>
  <c r="O66" i="19"/>
  <c r="O68" i="19"/>
  <c r="N37" i="10"/>
  <c r="M47" i="10"/>
  <c r="D66" i="19"/>
  <c r="D68" i="19"/>
  <c r="D110" i="7"/>
  <c r="D105" i="7"/>
  <c r="E32" i="19"/>
  <c r="F32" i="19"/>
  <c r="G32" i="19"/>
  <c r="H32" i="19"/>
  <c r="I32" i="19"/>
  <c r="J32" i="19"/>
  <c r="K32" i="19"/>
  <c r="L32" i="19"/>
  <c r="M32" i="19"/>
  <c r="N32" i="19"/>
  <c r="O32" i="19"/>
  <c r="O27" i="19"/>
  <c r="O29" i="19"/>
  <c r="N27" i="19"/>
  <c r="N29" i="19"/>
  <c r="M27" i="19"/>
  <c r="M29" i="19"/>
  <c r="L27" i="19"/>
  <c r="L29" i="19"/>
  <c r="K27" i="19"/>
  <c r="K29" i="19"/>
  <c r="J27" i="19"/>
  <c r="J29" i="19"/>
  <c r="I27" i="19"/>
  <c r="I29" i="19"/>
  <c r="H27" i="19"/>
  <c r="H29" i="19"/>
  <c r="G27" i="19"/>
  <c r="G29" i="19"/>
  <c r="F27" i="19"/>
  <c r="F29" i="19"/>
  <c r="E27" i="19"/>
  <c r="E29" i="19"/>
  <c r="D27" i="19"/>
  <c r="D29" i="19"/>
  <c r="H34" i="2"/>
  <c r="H9" i="2"/>
  <c r="H35" i="2"/>
  <c r="H33" i="2"/>
  <c r="G34" i="2"/>
  <c r="G9" i="2"/>
  <c r="G35" i="2"/>
  <c r="G43" i="2"/>
  <c r="F33" i="2"/>
  <c r="G12" i="19"/>
  <c r="F34" i="2"/>
  <c r="F32" i="2"/>
  <c r="F35" i="2"/>
  <c r="F10" i="2"/>
  <c r="E33" i="2"/>
  <c r="F12" i="9"/>
  <c r="E34" i="2"/>
  <c r="E32" i="2"/>
  <c r="E35" i="2"/>
  <c r="E31" i="2"/>
  <c r="D33" i="2"/>
  <c r="E12" i="19"/>
  <c r="D34" i="2"/>
  <c r="D35" i="2"/>
  <c r="D31" i="2"/>
  <c r="C33" i="2"/>
  <c r="C8" i="2"/>
  <c r="C34" i="2"/>
  <c r="C32" i="2"/>
  <c r="C35" i="2"/>
  <c r="C31" i="2"/>
  <c r="C36" i="2"/>
  <c r="I20" i="19"/>
  <c r="G21" i="3"/>
  <c r="H20" i="19"/>
  <c r="G20" i="19"/>
  <c r="F20" i="19"/>
  <c r="E20" i="19"/>
  <c r="D20" i="19"/>
  <c r="J19" i="19"/>
  <c r="I16" i="19"/>
  <c r="H16" i="19"/>
  <c r="G16" i="19"/>
  <c r="F16" i="19"/>
  <c r="E16" i="19"/>
  <c r="D16" i="19"/>
  <c r="I11" i="19"/>
  <c r="H11" i="19"/>
  <c r="G11" i="19"/>
  <c r="F11" i="19"/>
  <c r="E11" i="19"/>
  <c r="D11" i="19"/>
  <c r="I7" i="19"/>
  <c r="H7" i="19"/>
  <c r="G7" i="19"/>
  <c r="F7" i="19"/>
  <c r="E7" i="19"/>
  <c r="I6" i="19"/>
  <c r="H6" i="19"/>
  <c r="G6" i="19"/>
  <c r="F6" i="19"/>
  <c r="E6" i="19"/>
  <c r="D6" i="19"/>
  <c r="D3" i="3"/>
  <c r="D4" i="19"/>
  <c r="J19" i="9"/>
  <c r="U32" i="19"/>
  <c r="C24" i="6"/>
  <c r="O43" i="9"/>
  <c r="N43" i="10"/>
  <c r="O43" i="10"/>
  <c r="P43" i="10"/>
  <c r="Q43" i="10"/>
  <c r="R43" i="10"/>
  <c r="S43" i="10"/>
  <c r="T43" i="10"/>
  <c r="U43" i="10"/>
  <c r="V43" i="10"/>
  <c r="W43" i="10"/>
  <c r="X43" i="10"/>
  <c r="D58" i="3"/>
  <c r="D59" i="3"/>
  <c r="D60" i="3"/>
  <c r="E58" i="3"/>
  <c r="F58" i="3"/>
  <c r="E59" i="3"/>
  <c r="F59" i="3"/>
  <c r="C59" i="3"/>
  <c r="C58" i="3"/>
  <c r="F22" i="18"/>
  <c r="U36" i="10"/>
  <c r="V36" i="10"/>
  <c r="W36" i="10"/>
  <c r="X36" i="10"/>
  <c r="N6" i="8"/>
  <c r="O6" i="8"/>
  <c r="P6" i="8"/>
  <c r="M63" i="8"/>
  <c r="K29" i="6"/>
  <c r="K32" i="6"/>
  <c r="N63" i="8"/>
  <c r="L29" i="6"/>
  <c r="L32" i="6"/>
  <c r="O63" i="8"/>
  <c r="M29" i="6"/>
  <c r="M32" i="6"/>
  <c r="P63" i="8"/>
  <c r="N29" i="6"/>
  <c r="N32" i="6"/>
  <c r="M64" i="8"/>
  <c r="N64" i="8"/>
  <c r="O64" i="8"/>
  <c r="P64" i="8"/>
  <c r="K6" i="18"/>
  <c r="K7" i="18"/>
  <c r="K8" i="18"/>
  <c r="K9" i="18"/>
  <c r="M40" i="10"/>
  <c r="D13" i="18"/>
  <c r="D14" i="18"/>
  <c r="C15" i="17"/>
  <c r="C17" i="17"/>
  <c r="D6" i="17"/>
  <c r="E6" i="17"/>
  <c r="F6" i="17"/>
  <c r="G6" i="17"/>
  <c r="H6" i="17"/>
  <c r="I6" i="17"/>
  <c r="J6" i="17"/>
  <c r="U43" i="19"/>
  <c r="V32" i="19"/>
  <c r="D17" i="17"/>
  <c r="C19" i="17"/>
  <c r="G32" i="2"/>
  <c r="R12" i="9"/>
  <c r="C89" i="7"/>
  <c r="C18" i="16"/>
  <c r="C20" i="16"/>
  <c r="D6" i="16"/>
  <c r="E6" i="16"/>
  <c r="F6" i="16"/>
  <c r="G6" i="16"/>
  <c r="H6" i="16"/>
  <c r="I6" i="16"/>
  <c r="J6" i="16"/>
  <c r="K6" i="16"/>
  <c r="L6" i="16"/>
  <c r="M6" i="16"/>
  <c r="N6" i="16"/>
  <c r="I50" i="3"/>
  <c r="J50" i="3"/>
  <c r="K50" i="3"/>
  <c r="L50" i="3"/>
  <c r="M50" i="3"/>
  <c r="N50" i="3"/>
  <c r="O50" i="3"/>
  <c r="P50" i="3"/>
  <c r="Q50" i="3"/>
  <c r="R50" i="3"/>
  <c r="S50" i="3"/>
  <c r="T50" i="3"/>
  <c r="I21" i="3"/>
  <c r="J21" i="3"/>
  <c r="K21" i="3"/>
  <c r="L21" i="3"/>
  <c r="M21" i="3"/>
  <c r="N21" i="3"/>
  <c r="O21" i="3"/>
  <c r="P21" i="3"/>
  <c r="Q21" i="3"/>
  <c r="R21" i="3"/>
  <c r="S21" i="3"/>
  <c r="T21" i="3"/>
  <c r="T4" i="9"/>
  <c r="U4" i="9"/>
  <c r="T15" i="9"/>
  <c r="S15" i="9"/>
  <c r="O36" i="10"/>
  <c r="P36" i="10"/>
  <c r="Q36" i="10"/>
  <c r="R36" i="10"/>
  <c r="S36" i="10"/>
  <c r="T36" i="10"/>
  <c r="N35" i="10"/>
  <c r="N34" i="10"/>
  <c r="O34" i="10"/>
  <c r="P34" i="10"/>
  <c r="Q34" i="10"/>
  <c r="R34" i="10"/>
  <c r="S34" i="10"/>
  <c r="T34" i="10"/>
  <c r="U34" i="10"/>
  <c r="V34" i="10"/>
  <c r="W34" i="10"/>
  <c r="X34" i="10"/>
  <c r="M36" i="10"/>
  <c r="M35" i="10"/>
  <c r="N24" i="10"/>
  <c r="O24" i="10"/>
  <c r="P24" i="10"/>
  <c r="Q24" i="10"/>
  <c r="R24" i="10"/>
  <c r="S24" i="10"/>
  <c r="T24" i="10"/>
  <c r="U24" i="10"/>
  <c r="V24" i="10"/>
  <c r="W24" i="10"/>
  <c r="X24" i="10"/>
  <c r="N15" i="10"/>
  <c r="N36" i="10"/>
  <c r="N13" i="10"/>
  <c r="O13" i="10"/>
  <c r="P13" i="10"/>
  <c r="Q13" i="10"/>
  <c r="R13" i="10"/>
  <c r="S13" i="10"/>
  <c r="T13" i="10"/>
  <c r="U13" i="10"/>
  <c r="V13" i="10"/>
  <c r="W13" i="10"/>
  <c r="X13" i="10"/>
  <c r="M7" i="10"/>
  <c r="C23" i="12"/>
  <c r="C24" i="12"/>
  <c r="C26" i="12"/>
  <c r="C21" i="12"/>
  <c r="C28" i="12"/>
  <c r="D52" i="12" s="1"/>
  <c r="D26" i="12"/>
  <c r="D28" i="12"/>
  <c r="F63" i="8"/>
  <c r="D29" i="6"/>
  <c r="G63" i="8"/>
  <c r="E29" i="6"/>
  <c r="H63" i="8"/>
  <c r="F29" i="6"/>
  <c r="I63" i="8"/>
  <c r="G29" i="6"/>
  <c r="J63" i="8"/>
  <c r="H29" i="6"/>
  <c r="K63" i="8"/>
  <c r="I29" i="6"/>
  <c r="L63" i="8"/>
  <c r="J29" i="6"/>
  <c r="I9" i="3"/>
  <c r="J9" i="3"/>
  <c r="K9" i="3"/>
  <c r="L9" i="3"/>
  <c r="M9" i="3"/>
  <c r="N9" i="3"/>
  <c r="O9" i="3"/>
  <c r="P9" i="3"/>
  <c r="Q9" i="3"/>
  <c r="R9" i="3"/>
  <c r="S9" i="3"/>
  <c r="T9" i="3"/>
  <c r="E25" i="9"/>
  <c r="F25" i="9"/>
  <c r="G25" i="9"/>
  <c r="H25" i="9"/>
  <c r="I25" i="9"/>
  <c r="J25" i="9"/>
  <c r="K25" i="9"/>
  <c r="L25" i="9"/>
  <c r="M25" i="9"/>
  <c r="N25" i="9"/>
  <c r="O25" i="9"/>
  <c r="D6" i="6"/>
  <c r="E6" i="6"/>
  <c r="F6" i="6"/>
  <c r="G6" i="6"/>
  <c r="H6" i="6"/>
  <c r="I6" i="6"/>
  <c r="J6" i="6"/>
  <c r="K6" i="6"/>
  <c r="L6" i="6"/>
  <c r="M6" i="6"/>
  <c r="N6" i="6"/>
  <c r="I51" i="3"/>
  <c r="J51" i="3"/>
  <c r="K51" i="3"/>
  <c r="L51" i="3"/>
  <c r="M51" i="3"/>
  <c r="N51" i="3"/>
  <c r="O51" i="3"/>
  <c r="P51" i="3"/>
  <c r="Q51" i="3"/>
  <c r="R51" i="3"/>
  <c r="S51" i="3"/>
  <c r="T51" i="3"/>
  <c r="I38" i="3"/>
  <c r="J38" i="3"/>
  <c r="K38" i="3"/>
  <c r="L38" i="3"/>
  <c r="M38" i="3"/>
  <c r="N38" i="3"/>
  <c r="O38" i="3"/>
  <c r="P38" i="3"/>
  <c r="Q38" i="3"/>
  <c r="R38" i="3"/>
  <c r="S38" i="3"/>
  <c r="T38" i="3"/>
  <c r="I37" i="3"/>
  <c r="I30" i="3"/>
  <c r="J30" i="3"/>
  <c r="K30" i="3"/>
  <c r="L30" i="3"/>
  <c r="M30" i="3"/>
  <c r="N30" i="3"/>
  <c r="O30" i="3"/>
  <c r="P30" i="3"/>
  <c r="Q30" i="3"/>
  <c r="R30" i="3"/>
  <c r="S30" i="3"/>
  <c r="T30" i="3"/>
  <c r="D91" i="7"/>
  <c r="E91" i="7" s="1"/>
  <c r="F91" i="7" s="1"/>
  <c r="D90" i="7"/>
  <c r="E90" i="7" s="1"/>
  <c r="D30" i="2"/>
  <c r="D53" i="2" s="1"/>
  <c r="E30" i="2"/>
  <c r="F30" i="2"/>
  <c r="G30" i="2"/>
  <c r="H30" i="2"/>
  <c r="H53" i="2" s="1"/>
  <c r="C30" i="2"/>
  <c r="D10" i="2"/>
  <c r="D32" i="2"/>
  <c r="I10" i="3"/>
  <c r="J10" i="3"/>
  <c r="K10" i="3"/>
  <c r="L10" i="3"/>
  <c r="M10" i="3"/>
  <c r="N10" i="3"/>
  <c r="O10" i="3"/>
  <c r="P10" i="3"/>
  <c r="Q10" i="3"/>
  <c r="R10" i="3"/>
  <c r="S10" i="3"/>
  <c r="T10" i="3"/>
  <c r="F6" i="8"/>
  <c r="G6" i="8"/>
  <c r="H6" i="8"/>
  <c r="I6" i="8"/>
  <c r="J6" i="8"/>
  <c r="K6" i="8"/>
  <c r="L64" i="8"/>
  <c r="D93" i="7"/>
  <c r="E93" i="7"/>
  <c r="F93" i="7" s="1"/>
  <c r="G93" i="7" s="1"/>
  <c r="H93" i="7" s="1"/>
  <c r="I93" i="7" s="1"/>
  <c r="J93" i="7" s="1"/>
  <c r="K93" i="7" s="1"/>
  <c r="L93" i="7" s="1"/>
  <c r="M93" i="7" s="1"/>
  <c r="N93" i="7" s="1"/>
  <c r="D95" i="7"/>
  <c r="E95" i="7"/>
  <c r="F95" i="7"/>
  <c r="G95" i="7" s="1"/>
  <c r="H95" i="7" s="1"/>
  <c r="I95" i="7" s="1"/>
  <c r="J95" i="7" s="1"/>
  <c r="K95" i="7" s="1"/>
  <c r="L95" i="7" s="1"/>
  <c r="M95" i="7" s="1"/>
  <c r="N95" i="7" s="1"/>
  <c r="D88" i="7"/>
  <c r="E88" i="7" s="1"/>
  <c r="F88" i="7" s="1"/>
  <c r="G88" i="7" s="1"/>
  <c r="H88" i="7" s="1"/>
  <c r="I88" i="7" s="1"/>
  <c r="J88" i="7" s="1"/>
  <c r="K88" i="7" s="1"/>
  <c r="L88" i="7" s="1"/>
  <c r="M88" i="7" s="1"/>
  <c r="N88" i="7" s="1"/>
  <c r="D86" i="7"/>
  <c r="E86" i="7" s="1"/>
  <c r="F86" i="7" s="1"/>
  <c r="G86" i="7" s="1"/>
  <c r="H86" i="7" s="1"/>
  <c r="I86" i="7" s="1"/>
  <c r="J86" i="7" s="1"/>
  <c r="K86" i="7" s="1"/>
  <c r="L86" i="7" s="1"/>
  <c r="M86" i="7" s="1"/>
  <c r="N86" i="7" s="1"/>
  <c r="H77" i="7"/>
  <c r="H76" i="7"/>
  <c r="H75" i="7" s="1"/>
  <c r="C8" i="3"/>
  <c r="E8" i="3"/>
  <c r="E11" i="3"/>
  <c r="E23" i="3"/>
  <c r="D8" i="3"/>
  <c r="D11" i="3"/>
  <c r="H7" i="3"/>
  <c r="H11" i="3"/>
  <c r="F7" i="3"/>
  <c r="F11" i="3"/>
  <c r="C7" i="3"/>
  <c r="D3" i="2"/>
  <c r="E3" i="2" s="1"/>
  <c r="F3" i="2" s="1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C18" i="15"/>
  <c r="C17" i="15"/>
  <c r="C16" i="15"/>
  <c r="C13" i="15"/>
  <c r="C10" i="15"/>
  <c r="C7" i="15"/>
  <c r="F19" i="14"/>
  <c r="D8" i="10"/>
  <c r="F20" i="14"/>
  <c r="F21" i="14"/>
  <c r="H17" i="14"/>
  <c r="C15" i="14"/>
  <c r="D15" i="14" s="1"/>
  <c r="H11" i="14"/>
  <c r="H13" i="14"/>
  <c r="I13" i="14"/>
  <c r="E14" i="13"/>
  <c r="E17" i="13"/>
  <c r="E23" i="13"/>
  <c r="I69" i="12"/>
  <c r="C102" i="12"/>
  <c r="E13" i="13"/>
  <c r="E18" i="13"/>
  <c r="E21" i="13"/>
  <c r="B83" i="12"/>
  <c r="B107" i="12"/>
  <c r="I85" i="12"/>
  <c r="B95" i="12"/>
  <c r="I82" i="12"/>
  <c r="G71" i="12"/>
  <c r="C82" i="12"/>
  <c r="I65" i="12"/>
  <c r="G81" i="12"/>
  <c r="G93" i="12"/>
  <c r="G105" i="12"/>
  <c r="F81" i="12"/>
  <c r="F93" i="12"/>
  <c r="F105" i="12"/>
  <c r="G63" i="12"/>
  <c r="E80" i="12"/>
  <c r="E92" i="12"/>
  <c r="E104" i="12"/>
  <c r="B78" i="12"/>
  <c r="B90" i="12"/>
  <c r="B102" i="12"/>
  <c r="I67" i="12"/>
  <c r="C90" i="12"/>
  <c r="G67" i="12"/>
  <c r="I63" i="12"/>
  <c r="E81" i="12"/>
  <c r="E93" i="12"/>
  <c r="E105" i="12"/>
  <c r="F52" i="12"/>
  <c r="I56" i="12"/>
  <c r="C22" i="12"/>
  <c r="D6" i="12"/>
  <c r="E6" i="12"/>
  <c r="F6" i="12"/>
  <c r="G6" i="12"/>
  <c r="H6" i="12"/>
  <c r="I6" i="12"/>
  <c r="J6" i="12"/>
  <c r="D13" i="10"/>
  <c r="E13" i="10"/>
  <c r="F13" i="10"/>
  <c r="G13" i="10"/>
  <c r="H13" i="10"/>
  <c r="I13" i="10"/>
  <c r="C16" i="10"/>
  <c r="D16" i="10"/>
  <c r="E16" i="10"/>
  <c r="F16" i="10"/>
  <c r="G16" i="10"/>
  <c r="H16" i="10"/>
  <c r="I16" i="10"/>
  <c r="J16" i="10"/>
  <c r="J13" i="10"/>
  <c r="C12" i="10"/>
  <c r="C15" i="10"/>
  <c r="D11" i="10"/>
  <c r="E11" i="10"/>
  <c r="F11" i="10"/>
  <c r="G11" i="10"/>
  <c r="H11" i="10"/>
  <c r="I11" i="10"/>
  <c r="J11" i="10"/>
  <c r="F5" i="10"/>
  <c r="D33" i="9"/>
  <c r="I16" i="9"/>
  <c r="H16" i="9"/>
  <c r="G16" i="9"/>
  <c r="F16" i="9"/>
  <c r="E16" i="9"/>
  <c r="D16" i="9"/>
  <c r="I11" i="9"/>
  <c r="H11" i="9"/>
  <c r="G11" i="9"/>
  <c r="F11" i="9"/>
  <c r="E11" i="9"/>
  <c r="D11" i="9"/>
  <c r="I7" i="9"/>
  <c r="H7" i="9"/>
  <c r="G7" i="9"/>
  <c r="F7" i="9"/>
  <c r="E7" i="9"/>
  <c r="I6" i="9"/>
  <c r="H6" i="9"/>
  <c r="G6" i="9"/>
  <c r="F6" i="9"/>
  <c r="E6" i="9"/>
  <c r="D6" i="9"/>
  <c r="D4" i="9"/>
  <c r="C83" i="8"/>
  <c r="K64" i="8"/>
  <c r="J64" i="8"/>
  <c r="I64" i="8"/>
  <c r="H64" i="8"/>
  <c r="G64" i="8"/>
  <c r="F64" i="8"/>
  <c r="E64" i="8"/>
  <c r="D64" i="8"/>
  <c r="E63" i="8"/>
  <c r="C29" i="6"/>
  <c r="D63" i="8"/>
  <c r="D57" i="8"/>
  <c r="D48" i="8"/>
  <c r="D39" i="8"/>
  <c r="D29" i="8"/>
  <c r="D20" i="8"/>
  <c r="E6" i="8"/>
  <c r="D6" i="8"/>
  <c r="K4" i="8"/>
  <c r="L4" i="8" s="1"/>
  <c r="M4" i="8" s="1"/>
  <c r="J4" i="8"/>
  <c r="I4" i="8"/>
  <c r="H4" i="8"/>
  <c r="G4" i="8"/>
  <c r="F4" i="8"/>
  <c r="E4" i="8"/>
  <c r="D4" i="8"/>
  <c r="G77" i="7"/>
  <c r="G76" i="7"/>
  <c r="G75" i="7"/>
  <c r="F77" i="7"/>
  <c r="F75" i="7" s="1"/>
  <c r="E76" i="7"/>
  <c r="C65" i="7"/>
  <c r="C77" i="7"/>
  <c r="C75" i="7" s="1"/>
  <c r="C64" i="7"/>
  <c r="C76" i="7" s="1"/>
  <c r="F76" i="7"/>
  <c r="D65" i="7"/>
  <c r="D59" i="7" s="1"/>
  <c r="D64" i="7"/>
  <c r="D76" i="7" s="1"/>
  <c r="N56" i="7"/>
  <c r="M56" i="7"/>
  <c r="L56" i="7"/>
  <c r="K56" i="7"/>
  <c r="J56" i="7"/>
  <c r="I56" i="7"/>
  <c r="H56" i="7"/>
  <c r="G56" i="7"/>
  <c r="F56" i="7"/>
  <c r="E56" i="7"/>
  <c r="D56" i="7"/>
  <c r="C56" i="7"/>
  <c r="C35" i="6"/>
  <c r="C56" i="5"/>
  <c r="E53" i="5"/>
  <c r="F53" i="5"/>
  <c r="G53" i="5"/>
  <c r="H53" i="5"/>
  <c r="I53" i="5"/>
  <c r="C43" i="5"/>
  <c r="D43" i="5"/>
  <c r="E43" i="5"/>
  <c r="F43" i="5"/>
  <c r="G43" i="5"/>
  <c r="H43" i="5"/>
  <c r="C34" i="5"/>
  <c r="D34" i="5"/>
  <c r="C33" i="5"/>
  <c r="D33" i="5"/>
  <c r="E33" i="5"/>
  <c r="F33" i="5"/>
  <c r="G33" i="5"/>
  <c r="H33" i="5"/>
  <c r="C27" i="5"/>
  <c r="D27" i="5"/>
  <c r="E27" i="5"/>
  <c r="F27" i="5"/>
  <c r="G27" i="5"/>
  <c r="H27" i="5"/>
  <c r="C12" i="5"/>
  <c r="D12" i="5"/>
  <c r="E12" i="5"/>
  <c r="F12" i="5"/>
  <c r="G12" i="5"/>
  <c r="H12" i="5"/>
  <c r="C11" i="5"/>
  <c r="D11" i="5"/>
  <c r="E11" i="5"/>
  <c r="F11" i="5"/>
  <c r="G11" i="5"/>
  <c r="H11" i="5"/>
  <c r="D6" i="5"/>
  <c r="E6" i="5"/>
  <c r="F6" i="5"/>
  <c r="G6" i="5"/>
  <c r="H6" i="5"/>
  <c r="C24" i="4"/>
  <c r="D6" i="4"/>
  <c r="E6" i="4"/>
  <c r="F6" i="4"/>
  <c r="G6" i="4"/>
  <c r="H6" i="4"/>
  <c r="H52" i="3"/>
  <c r="G52" i="3"/>
  <c r="F52" i="3"/>
  <c r="E52" i="3"/>
  <c r="D52" i="3"/>
  <c r="C52" i="3"/>
  <c r="H39" i="3"/>
  <c r="G39" i="3"/>
  <c r="F39" i="3"/>
  <c r="E39" i="3"/>
  <c r="D39" i="3"/>
  <c r="C39" i="3"/>
  <c r="H33" i="3"/>
  <c r="G33" i="3"/>
  <c r="F33" i="3"/>
  <c r="E33" i="3"/>
  <c r="D33" i="3"/>
  <c r="C33" i="3"/>
  <c r="F23" i="3"/>
  <c r="C23" i="3"/>
  <c r="G20" i="9"/>
  <c r="F20" i="9"/>
  <c r="E20" i="9"/>
  <c r="D20" i="9"/>
  <c r="G11" i="3"/>
  <c r="H71" i="2"/>
  <c r="G71" i="2"/>
  <c r="F71" i="2"/>
  <c r="E71" i="2"/>
  <c r="D71" i="2"/>
  <c r="H15" i="2"/>
  <c r="E15" i="2"/>
  <c r="G15" i="2"/>
  <c r="F15" i="2"/>
  <c r="H14" i="2"/>
  <c r="G14" i="2"/>
  <c r="F14" i="2"/>
  <c r="E14" i="2"/>
  <c r="D14" i="2"/>
  <c r="C14" i="2"/>
  <c r="H13" i="2"/>
  <c r="G13" i="2"/>
  <c r="F13" i="2"/>
  <c r="E13" i="2"/>
  <c r="D13" i="2"/>
  <c r="C13" i="2"/>
  <c r="H12" i="2"/>
  <c r="G12" i="2"/>
  <c r="F12" i="2"/>
  <c r="E12" i="2"/>
  <c r="D12" i="2"/>
  <c r="C12" i="2"/>
  <c r="H6" i="2"/>
  <c r="G6" i="2"/>
  <c r="F6" i="2"/>
  <c r="E6" i="2"/>
  <c r="D6" i="2"/>
  <c r="C6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D12" i="10"/>
  <c r="D14" i="10"/>
  <c r="D24" i="4"/>
  <c r="C38" i="5"/>
  <c r="C9" i="15"/>
  <c r="I20" i="9"/>
  <c r="D23" i="3"/>
  <c r="H23" i="3"/>
  <c r="C15" i="2"/>
  <c r="D15" i="2"/>
  <c r="C55" i="5"/>
  <c r="C54" i="5"/>
  <c r="E22" i="13"/>
  <c r="I68" i="12"/>
  <c r="C78" i="12"/>
  <c r="D15" i="10"/>
  <c r="E12" i="10"/>
  <c r="D19" i="5"/>
  <c r="C19" i="5"/>
  <c r="E19" i="5"/>
  <c r="F42" i="5"/>
  <c r="D42" i="5"/>
  <c r="C42" i="5"/>
  <c r="E42" i="5"/>
  <c r="F19" i="5"/>
  <c r="H19" i="5"/>
  <c r="G19" i="5"/>
  <c r="H42" i="5"/>
  <c r="G42" i="5"/>
  <c r="E26" i="12"/>
  <c r="V43" i="19"/>
  <c r="W32" i="19"/>
  <c r="F43" i="9"/>
  <c r="F45" i="9"/>
  <c r="E43" i="9"/>
  <c r="E15" i="10"/>
  <c r="E14" i="10"/>
  <c r="E24" i="4"/>
  <c r="D38" i="5"/>
  <c r="V4" i="9"/>
  <c r="U15" i="9"/>
  <c r="G12" i="9"/>
  <c r="D14" i="8"/>
  <c r="D9" i="2"/>
  <c r="D65" i="8"/>
  <c r="D20" i="16"/>
  <c r="D19" i="17"/>
  <c r="E17" i="17"/>
  <c r="Q6" i="10"/>
  <c r="N17" i="10"/>
  <c r="N26" i="10"/>
  <c r="N28" i="10"/>
  <c r="N48" i="10"/>
  <c r="D43" i="8"/>
  <c r="F26" i="12"/>
  <c r="E28" i="12"/>
  <c r="W43" i="19"/>
  <c r="X32" i="19"/>
  <c r="E41" i="5"/>
  <c r="K49" i="3"/>
  <c r="N38" i="10"/>
  <c r="N44" i="10"/>
  <c r="N46" i="10"/>
  <c r="J42" i="3"/>
  <c r="E45" i="9"/>
  <c r="F12" i="10"/>
  <c r="E38" i="5"/>
  <c r="W4" i="9"/>
  <c r="V15" i="9"/>
  <c r="E20" i="16"/>
  <c r="F17" i="17"/>
  <c r="E19" i="17"/>
  <c r="N19" i="10"/>
  <c r="N40" i="10"/>
  <c r="O14" i="10"/>
  <c r="O17" i="10"/>
  <c r="O25" i="10"/>
  <c r="J32" i="3"/>
  <c r="N30" i="10"/>
  <c r="C8" i="4"/>
  <c r="C9" i="4" s="1"/>
  <c r="G26" i="12"/>
  <c r="F28" i="12"/>
  <c r="X43" i="19"/>
  <c r="Y32" i="19"/>
  <c r="J43" i="9"/>
  <c r="J45" i="9"/>
  <c r="O49" i="3"/>
  <c r="I43" i="9"/>
  <c r="G43" i="9"/>
  <c r="G45" i="9"/>
  <c r="J49" i="3"/>
  <c r="D41" i="5"/>
  <c r="O19" i="10"/>
  <c r="O40" i="10"/>
  <c r="O44" i="10"/>
  <c r="O46" i="10"/>
  <c r="K42" i="3"/>
  <c r="M44" i="10"/>
  <c r="M46" i="10"/>
  <c r="I42" i="3"/>
  <c r="D43" i="9"/>
  <c r="D45" i="9"/>
  <c r="P14" i="10"/>
  <c r="P17" i="10"/>
  <c r="F14" i="10"/>
  <c r="F24" i="4"/>
  <c r="F15" i="10"/>
  <c r="W15" i="9"/>
  <c r="X4" i="9"/>
  <c r="F20" i="16"/>
  <c r="G17" i="17"/>
  <c r="F19" i="17"/>
  <c r="O38" i="10"/>
  <c r="O28" i="10"/>
  <c r="O35" i="10"/>
  <c r="D8" i="4"/>
  <c r="D16" i="4" s="1"/>
  <c r="E8" i="4"/>
  <c r="E9" i="4" s="1"/>
  <c r="G28" i="12"/>
  <c r="H26" i="12"/>
  <c r="Z32" i="19"/>
  <c r="Y43" i="19"/>
  <c r="O30" i="10"/>
  <c r="O48" i="10"/>
  <c r="K43" i="9"/>
  <c r="K45" i="9"/>
  <c r="P49" i="3"/>
  <c r="I45" i="9"/>
  <c r="H41" i="5"/>
  <c r="H43" i="9"/>
  <c r="H45" i="9"/>
  <c r="L49" i="3"/>
  <c r="F41" i="5"/>
  <c r="P19" i="10"/>
  <c r="P40" i="10"/>
  <c r="P44" i="10"/>
  <c r="P46" i="10"/>
  <c r="L42" i="3"/>
  <c r="C41" i="5"/>
  <c r="I49" i="3"/>
  <c r="G12" i="10"/>
  <c r="F38" i="5"/>
  <c r="M43" i="9"/>
  <c r="Y4" i="9"/>
  <c r="X15" i="9"/>
  <c r="G20" i="16"/>
  <c r="H17" i="17"/>
  <c r="G19" i="17"/>
  <c r="P25" i="10"/>
  <c r="K32" i="3"/>
  <c r="Q14" i="10"/>
  <c r="P38" i="10"/>
  <c r="D9" i="4"/>
  <c r="H28" i="12"/>
  <c r="I26" i="12"/>
  <c r="Z43" i="19"/>
  <c r="AA32" i="19"/>
  <c r="N49" i="3"/>
  <c r="M45" i="9"/>
  <c r="R49" i="3"/>
  <c r="L43" i="9"/>
  <c r="L45" i="9"/>
  <c r="Q49" i="3"/>
  <c r="M49" i="3"/>
  <c r="G41" i="5"/>
  <c r="G14" i="10"/>
  <c r="G24" i="4"/>
  <c r="G15" i="10"/>
  <c r="Z4" i="9"/>
  <c r="Y15" i="9"/>
  <c r="H20" i="16"/>
  <c r="H19" i="17"/>
  <c r="I17" i="17"/>
  <c r="Q17" i="10"/>
  <c r="P35" i="10"/>
  <c r="P28" i="10"/>
  <c r="I28" i="12"/>
  <c r="J26" i="12"/>
  <c r="J28" i="12"/>
  <c r="AA43" i="19"/>
  <c r="AB32" i="19"/>
  <c r="F8" i="4"/>
  <c r="F16" i="4"/>
  <c r="F9" i="4"/>
  <c r="F10" i="4" s="1"/>
  <c r="P30" i="10"/>
  <c r="P48" i="10"/>
  <c r="O45" i="9"/>
  <c r="T49" i="3"/>
  <c r="N43" i="9"/>
  <c r="N45" i="9"/>
  <c r="S49" i="3"/>
  <c r="Q19" i="10"/>
  <c r="Q40" i="10"/>
  <c r="Q44" i="10"/>
  <c r="Q46" i="10"/>
  <c r="M42" i="3"/>
  <c r="H12" i="10"/>
  <c r="G38" i="5"/>
  <c r="AA4" i="9"/>
  <c r="Z15" i="9"/>
  <c r="I20" i="16"/>
  <c r="J17" i="17"/>
  <c r="J19" i="17"/>
  <c r="I19" i="17"/>
  <c r="L32" i="3"/>
  <c r="Q25" i="10"/>
  <c r="R14" i="10"/>
  <c r="Q38" i="10"/>
  <c r="G8" i="4"/>
  <c r="G13" i="4" s="1"/>
  <c r="G18" i="4" s="1"/>
  <c r="G9" i="4"/>
  <c r="G10" i="4" s="1"/>
  <c r="AB43" i="19"/>
  <c r="AC32" i="19"/>
  <c r="H15" i="10"/>
  <c r="H14" i="10"/>
  <c r="H24" i="4"/>
  <c r="AB4" i="9"/>
  <c r="AA15" i="9"/>
  <c r="J20" i="16"/>
  <c r="R17" i="10"/>
  <c r="R44" i="10"/>
  <c r="R46" i="10"/>
  <c r="N42" i="3"/>
  <c r="Q35" i="10"/>
  <c r="Q28" i="10"/>
  <c r="Q48" i="10"/>
  <c r="H8" i="4"/>
  <c r="H15" i="4" s="1"/>
  <c r="K20" i="16"/>
  <c r="AC43" i="19"/>
  <c r="AD32" i="19"/>
  <c r="AD43" i="19"/>
  <c r="I12" i="10"/>
  <c r="H38" i="5"/>
  <c r="AC4" i="9"/>
  <c r="AB15" i="9"/>
  <c r="S14" i="10"/>
  <c r="R38" i="10"/>
  <c r="M32" i="3"/>
  <c r="R25" i="10"/>
  <c r="Q30" i="10"/>
  <c r="R19" i="10"/>
  <c r="R40" i="10"/>
  <c r="L20" i="16"/>
  <c r="I15" i="10"/>
  <c r="J12" i="10"/>
  <c r="I14" i="10"/>
  <c r="AC15" i="9"/>
  <c r="AD4" i="9"/>
  <c r="AD15" i="9"/>
  <c r="R28" i="10"/>
  <c r="R35" i="10"/>
  <c r="S17" i="10"/>
  <c r="M20" i="16"/>
  <c r="R30" i="10"/>
  <c r="R48" i="10"/>
  <c r="S19" i="10"/>
  <c r="S40" i="10"/>
  <c r="S44" i="10"/>
  <c r="S46" i="10"/>
  <c r="O42" i="3"/>
  <c r="J14" i="10"/>
  <c r="J15" i="10"/>
  <c r="S38" i="10"/>
  <c r="T14" i="10"/>
  <c r="S25" i="10"/>
  <c r="N32" i="3"/>
  <c r="N20" i="16"/>
  <c r="S35" i="10"/>
  <c r="S28" i="10"/>
  <c r="T17" i="10"/>
  <c r="S30" i="10"/>
  <c r="S48" i="10"/>
  <c r="U14" i="10"/>
  <c r="U17" i="10"/>
  <c r="T44" i="10"/>
  <c r="T46" i="10"/>
  <c r="P42" i="3"/>
  <c r="O32" i="3"/>
  <c r="T25" i="10"/>
  <c r="T38" i="10"/>
  <c r="T19" i="10"/>
  <c r="T40" i="10"/>
  <c r="U19" i="10"/>
  <c r="U40" i="10"/>
  <c r="U44" i="10"/>
  <c r="U46" i="10"/>
  <c r="Q42" i="3"/>
  <c r="U38" i="10"/>
  <c r="V14" i="10"/>
  <c r="T35" i="10"/>
  <c r="T28" i="10"/>
  <c r="T48" i="10"/>
  <c r="P32" i="3"/>
  <c r="U25" i="10"/>
  <c r="V17" i="10"/>
  <c r="T30" i="10"/>
  <c r="V19" i="10"/>
  <c r="V40" i="10"/>
  <c r="V44" i="10"/>
  <c r="V46" i="10"/>
  <c r="R42" i="3"/>
  <c r="W14" i="10"/>
  <c r="V38" i="10"/>
  <c r="U35" i="10"/>
  <c r="U28" i="10"/>
  <c r="U48" i="10"/>
  <c r="U30" i="10"/>
  <c r="W17" i="10"/>
  <c r="V25" i="10"/>
  <c r="Q32" i="3"/>
  <c r="W19" i="10"/>
  <c r="W40" i="10"/>
  <c r="W44" i="10"/>
  <c r="W46" i="10"/>
  <c r="S42" i="3"/>
  <c r="V35" i="10"/>
  <c r="V28" i="10"/>
  <c r="V48" i="10"/>
  <c r="X14" i="10"/>
  <c r="W38" i="10"/>
  <c r="V30" i="10"/>
  <c r="R32" i="3"/>
  <c r="W25" i="10"/>
  <c r="X17" i="10"/>
  <c r="X19" i="10"/>
  <c r="X40" i="10"/>
  <c r="X44" i="10"/>
  <c r="X46" i="10"/>
  <c r="T42" i="3"/>
  <c r="X38" i="10"/>
  <c r="W28" i="10"/>
  <c r="W48" i="10"/>
  <c r="W35" i="10"/>
  <c r="W30" i="10"/>
  <c r="S32" i="3"/>
  <c r="X25" i="10"/>
  <c r="X35" i="10"/>
  <c r="X28" i="10"/>
  <c r="T32" i="3"/>
  <c r="X48" i="10"/>
  <c r="X30" i="10"/>
  <c r="C15" i="12"/>
  <c r="D15" i="12"/>
  <c r="E15" i="12"/>
  <c r="F15" i="12"/>
  <c r="G15" i="12"/>
  <c r="H15" i="12"/>
  <c r="I15" i="12"/>
  <c r="J15" i="12"/>
  <c r="D33" i="21"/>
  <c r="E8" i="7"/>
  <c r="C17" i="21"/>
  <c r="G16" i="4"/>
  <c r="G14" i="4"/>
  <c r="F14" i="4"/>
  <c r="G15" i="4"/>
  <c r="C34" i="21"/>
  <c r="D7" i="7"/>
  <c r="C55" i="21"/>
  <c r="G12" i="7"/>
  <c r="G14" i="7"/>
  <c r="C20" i="7"/>
  <c r="C22" i="7" s="1"/>
  <c r="F22" i="7"/>
  <c r="G33" i="7"/>
  <c r="G34" i="7"/>
  <c r="F17" i="21"/>
  <c r="B27" i="21"/>
  <c r="F11" i="7"/>
  <c r="D11" i="7"/>
  <c r="D14" i="7" s="1"/>
  <c r="B33" i="21"/>
  <c r="C8" i="7"/>
  <c r="E33" i="21"/>
  <c r="F8" i="7"/>
  <c r="B17" i="21"/>
  <c r="F33" i="21"/>
  <c r="G8" i="7"/>
  <c r="G13" i="7"/>
  <c r="G35" i="7"/>
  <c r="E81" i="24"/>
  <c r="F50" i="24"/>
  <c r="F20" i="24"/>
  <c r="E60" i="3"/>
  <c r="W87" i="19"/>
  <c r="X76" i="19"/>
  <c r="W65" i="19"/>
  <c r="X54" i="19"/>
  <c r="I39" i="3"/>
  <c r="C58" i="5"/>
  <c r="J37" i="3"/>
  <c r="K37" i="3"/>
  <c r="L37" i="3"/>
  <c r="M37" i="3"/>
  <c r="G19" i="14"/>
  <c r="G21" i="14"/>
  <c r="I17" i="14" s="1"/>
  <c r="C35" i="5"/>
  <c r="F25" i="3"/>
  <c r="H25" i="3"/>
  <c r="C11" i="15"/>
  <c r="C19" i="15"/>
  <c r="C11" i="3"/>
  <c r="C25" i="3"/>
  <c r="E25" i="3"/>
  <c r="H54" i="3"/>
  <c r="E61" i="3"/>
  <c r="F60" i="3"/>
  <c r="F61" i="3"/>
  <c r="G23" i="3"/>
  <c r="G25" i="3"/>
  <c r="D25" i="3"/>
  <c r="C54" i="3"/>
  <c r="E54" i="3"/>
  <c r="G54" i="3"/>
  <c r="D54" i="3"/>
  <c r="F54" i="3"/>
  <c r="H20" i="9"/>
  <c r="C60" i="3"/>
  <c r="D61" i="3"/>
  <c r="E3" i="3"/>
  <c r="E4" i="19"/>
  <c r="E3" i="19"/>
  <c r="E13" i="19"/>
  <c r="E4" i="9"/>
  <c r="E3" i="9"/>
  <c r="E8" i="9"/>
  <c r="J39" i="3"/>
  <c r="D35" i="5"/>
  <c r="E34" i="5"/>
  <c r="C17" i="14"/>
  <c r="F9" i="2"/>
  <c r="F50" i="2"/>
  <c r="F53" i="2"/>
  <c r="F51" i="2" s="1"/>
  <c r="F31" i="2"/>
  <c r="F8" i="2"/>
  <c r="C10" i="2"/>
  <c r="C9" i="2"/>
  <c r="D50" i="2"/>
  <c r="H32" i="2"/>
  <c r="X12" i="2"/>
  <c r="F17" i="9"/>
  <c r="E50" i="2"/>
  <c r="E53" i="2"/>
  <c r="E68" i="2" s="1"/>
  <c r="E9" i="2"/>
  <c r="X13" i="2"/>
  <c r="H10" i="2"/>
  <c r="D21" i="9"/>
  <c r="X6" i="2"/>
  <c r="I14" i="2"/>
  <c r="D21" i="19"/>
  <c r="T12" i="7"/>
  <c r="N12" i="7"/>
  <c r="S12" i="7"/>
  <c r="O12" i="7"/>
  <c r="J32" i="7"/>
  <c r="F12" i="7"/>
  <c r="F14" i="7" s="1"/>
  <c r="D12" i="7"/>
  <c r="D13" i="7" s="1"/>
  <c r="O64" i="7"/>
  <c r="O62" i="7" s="1"/>
  <c r="L12" i="7"/>
  <c r="K12" i="7"/>
  <c r="F13" i="7"/>
  <c r="I12" i="7"/>
  <c r="T32" i="7"/>
  <c r="H34" i="7"/>
  <c r="K32" i="7"/>
  <c r="F13" i="4"/>
  <c r="F18" i="4" s="1"/>
  <c r="I31" i="7"/>
  <c r="G17" i="4"/>
  <c r="F15" i="4"/>
  <c r="M31" i="7"/>
  <c r="R31" i="7"/>
  <c r="R70" i="7"/>
  <c r="R76" i="7" s="1"/>
  <c r="J31" i="7"/>
  <c r="Q32" i="7"/>
  <c r="Q33" i="7"/>
  <c r="F17" i="4"/>
  <c r="E77" i="7"/>
  <c r="E75" i="7" s="1"/>
  <c r="R64" i="7"/>
  <c r="R62" i="7" s="1"/>
  <c r="L31" i="7"/>
  <c r="L33" i="7" s="1"/>
  <c r="N31" i="7"/>
  <c r="N70" i="7"/>
  <c r="N76" i="7" s="1"/>
  <c r="I64" i="7"/>
  <c r="I62" i="7"/>
  <c r="Q76" i="7"/>
  <c r="Q62" i="7"/>
  <c r="S70" i="7"/>
  <c r="D33" i="7"/>
  <c r="D35" i="7" s="1"/>
  <c r="S64" i="7"/>
  <c r="E35" i="7"/>
  <c r="F35" i="7"/>
  <c r="O76" i="7"/>
  <c r="N33" i="7"/>
  <c r="S32" i="7"/>
  <c r="S33" i="7" s="1"/>
  <c r="L64" i="7"/>
  <c r="P32" i="7"/>
  <c r="D34" i="7"/>
  <c r="C13" i="7"/>
  <c r="P31" i="7"/>
  <c r="P70" i="7" s="1"/>
  <c r="C33" i="7"/>
  <c r="C34" i="7"/>
  <c r="C16" i="4"/>
  <c r="N64" i="7"/>
  <c r="E10" i="2"/>
  <c r="I12" i="2"/>
  <c r="X14" i="2"/>
  <c r="F21" i="9"/>
  <c r="G33" i="2"/>
  <c r="H12" i="9"/>
  <c r="I21" i="19"/>
  <c r="I12" i="19"/>
  <c r="I12" i="9"/>
  <c r="H50" i="2"/>
  <c r="I21" i="9"/>
  <c r="H8" i="2"/>
  <c r="X15" i="2"/>
  <c r="I15" i="2"/>
  <c r="G17" i="19"/>
  <c r="G17" i="9"/>
  <c r="E17" i="19"/>
  <c r="H21" i="19"/>
  <c r="H12" i="19"/>
  <c r="G10" i="2"/>
  <c r="D8" i="2"/>
  <c r="E21" i="9"/>
  <c r="C50" i="2"/>
  <c r="C53" i="2"/>
  <c r="G21" i="9"/>
  <c r="E8" i="2"/>
  <c r="G31" i="2"/>
  <c r="F12" i="19"/>
  <c r="E21" i="19"/>
  <c r="F21" i="19"/>
  <c r="G21" i="19"/>
  <c r="E12" i="9"/>
  <c r="I13" i="2"/>
  <c r="C8" i="15"/>
  <c r="H31" i="2"/>
  <c r="E66" i="8"/>
  <c r="E14" i="8"/>
  <c r="G17" i="12"/>
  <c r="G32" i="6"/>
  <c r="D67" i="8"/>
  <c r="D66" i="8"/>
  <c r="D24" i="8"/>
  <c r="D33" i="8"/>
  <c r="E33" i="8"/>
  <c r="H17" i="12"/>
  <c r="H32" i="6"/>
  <c r="F17" i="12"/>
  <c r="F32" i="6"/>
  <c r="E17" i="12"/>
  <c r="E32" i="6"/>
  <c r="I17" i="12"/>
  <c r="I32" i="6"/>
  <c r="C32" i="6"/>
  <c r="C17" i="12"/>
  <c r="J17" i="12"/>
  <c r="J32" i="6"/>
  <c r="D17" i="12"/>
  <c r="D32" i="6"/>
  <c r="F81" i="24"/>
  <c r="G81" i="24"/>
  <c r="G50" i="24"/>
  <c r="G20" i="24"/>
  <c r="K39" i="3"/>
  <c r="L39" i="3"/>
  <c r="X87" i="19"/>
  <c r="Y76" i="19"/>
  <c r="X65" i="19"/>
  <c r="Y54" i="19"/>
  <c r="E56" i="3"/>
  <c r="H56" i="3"/>
  <c r="F56" i="3"/>
  <c r="C56" i="3"/>
  <c r="G56" i="3"/>
  <c r="D56" i="3"/>
  <c r="G61" i="3"/>
  <c r="F3" i="3"/>
  <c r="F4" i="9"/>
  <c r="F3" i="9"/>
  <c r="F18" i="9"/>
  <c r="F4" i="19"/>
  <c r="F3" i="19"/>
  <c r="F8" i="19"/>
  <c r="F34" i="5"/>
  <c r="E35" i="5"/>
  <c r="E18" i="19"/>
  <c r="E8" i="19"/>
  <c r="N37" i="3"/>
  <c r="M39" i="3"/>
  <c r="G50" i="2"/>
  <c r="G53" i="2"/>
  <c r="G57" i="2" s="1"/>
  <c r="E51" i="2"/>
  <c r="H17" i="9"/>
  <c r="H21" i="9"/>
  <c r="G8" i="2"/>
  <c r="I8" i="2"/>
  <c r="I70" i="7"/>
  <c r="I76" i="7"/>
  <c r="M70" i="7"/>
  <c r="J33" i="7"/>
  <c r="J70" i="7"/>
  <c r="L62" i="7"/>
  <c r="P33" i="7"/>
  <c r="S76" i="7"/>
  <c r="S62" i="7"/>
  <c r="N62" i="7"/>
  <c r="C35" i="7"/>
  <c r="E13" i="9"/>
  <c r="E17" i="9"/>
  <c r="E18" i="9"/>
  <c r="C57" i="2"/>
  <c r="C68" i="2"/>
  <c r="C51" i="2"/>
  <c r="I17" i="19"/>
  <c r="H17" i="19"/>
  <c r="F17" i="19"/>
  <c r="I17" i="9"/>
  <c r="E24" i="8"/>
  <c r="D52" i="8"/>
  <c r="D61" i="8"/>
  <c r="F66" i="8"/>
  <c r="E43" i="8"/>
  <c r="D68" i="8"/>
  <c r="E61" i="8"/>
  <c r="H81" i="24"/>
  <c r="H50" i="24"/>
  <c r="H20" i="24"/>
  <c r="Y87" i="19"/>
  <c r="Z76" i="19"/>
  <c r="Y65" i="19"/>
  <c r="Z54" i="19"/>
  <c r="F18" i="19"/>
  <c r="F13" i="19"/>
  <c r="O37" i="3"/>
  <c r="N39" i="3"/>
  <c r="F35" i="5"/>
  <c r="G34" i="5"/>
  <c r="F13" i="9"/>
  <c r="F8" i="9"/>
  <c r="G4" i="19"/>
  <c r="G3" i="19"/>
  <c r="G3" i="3"/>
  <c r="G4" i="9"/>
  <c r="G3" i="9"/>
  <c r="G51" i="2"/>
  <c r="G68" i="2"/>
  <c r="X8" i="2"/>
  <c r="C60" i="2"/>
  <c r="C63" i="2"/>
  <c r="C65" i="2"/>
  <c r="C70" i="2"/>
  <c r="C69" i="2"/>
  <c r="G66" i="8"/>
  <c r="I81" i="24"/>
  <c r="I50" i="24"/>
  <c r="I20" i="24"/>
  <c r="AA76" i="19"/>
  <c r="Z87" i="19"/>
  <c r="AA54" i="19"/>
  <c r="Z65" i="19"/>
  <c r="G13" i="9"/>
  <c r="G8" i="9"/>
  <c r="G18" i="9"/>
  <c r="H34" i="5"/>
  <c r="H35" i="5"/>
  <c r="G35" i="5"/>
  <c r="H3" i="3"/>
  <c r="H4" i="19"/>
  <c r="H3" i="19"/>
  <c r="H4" i="9"/>
  <c r="H3" i="9"/>
  <c r="G13" i="19"/>
  <c r="G8" i="19"/>
  <c r="G18" i="19"/>
  <c r="P37" i="3"/>
  <c r="O39" i="3"/>
  <c r="C21" i="4"/>
  <c r="C8" i="23"/>
  <c r="C12" i="23"/>
  <c r="E52" i="8"/>
  <c r="E67" i="8"/>
  <c r="H66" i="8"/>
  <c r="J81" i="24"/>
  <c r="J50" i="24"/>
  <c r="J20" i="24"/>
  <c r="AB76" i="19"/>
  <c r="AA87" i="19"/>
  <c r="AB54" i="19"/>
  <c r="AA65" i="19"/>
  <c r="H8" i="9"/>
  <c r="H13" i="9"/>
  <c r="H18" i="9"/>
  <c r="H8" i="19"/>
  <c r="H13" i="19"/>
  <c r="H18" i="19"/>
  <c r="I3" i="3"/>
  <c r="J3" i="3"/>
  <c r="K3" i="3"/>
  <c r="L3" i="3"/>
  <c r="M3" i="3"/>
  <c r="N3" i="3"/>
  <c r="O3" i="3"/>
  <c r="P3" i="3"/>
  <c r="Q3" i="3"/>
  <c r="R3" i="3"/>
  <c r="S3" i="3"/>
  <c r="T3" i="3"/>
  <c r="I4" i="19"/>
  <c r="I3" i="19"/>
  <c r="I4" i="9"/>
  <c r="I3" i="9"/>
  <c r="P39" i="3"/>
  <c r="Q37" i="3"/>
  <c r="I66" i="8"/>
  <c r="E68" i="8"/>
  <c r="C8" i="16"/>
  <c r="C12" i="16"/>
  <c r="C10" i="6"/>
  <c r="C8" i="12"/>
  <c r="C13" i="12"/>
  <c r="K81" i="24"/>
  <c r="K50" i="24"/>
  <c r="K20" i="24"/>
  <c r="AC76" i="19"/>
  <c r="AB87" i="19"/>
  <c r="AC54" i="19"/>
  <c r="AB65" i="19"/>
  <c r="Q39" i="3"/>
  <c r="R37" i="3"/>
  <c r="I8" i="19"/>
  <c r="I13" i="19"/>
  <c r="I18" i="19"/>
  <c r="I8" i="9"/>
  <c r="I13" i="9"/>
  <c r="I18" i="9"/>
  <c r="I7" i="3"/>
  <c r="I11" i="3"/>
  <c r="C10" i="5"/>
  <c r="C13" i="5"/>
  <c r="J66" i="8"/>
  <c r="L81" i="24"/>
  <c r="L50" i="24"/>
  <c r="L20" i="24"/>
  <c r="AC87" i="19"/>
  <c r="AD76" i="19"/>
  <c r="AD87" i="19"/>
  <c r="AC65" i="19"/>
  <c r="AD54" i="19"/>
  <c r="AD65" i="19"/>
  <c r="R39" i="3"/>
  <c r="S37" i="3"/>
  <c r="D21" i="4"/>
  <c r="D8" i="23"/>
  <c r="D12" i="23"/>
  <c r="K66" i="8"/>
  <c r="F67" i="8"/>
  <c r="M81" i="24"/>
  <c r="M50" i="24"/>
  <c r="M20" i="24"/>
  <c r="T37" i="3"/>
  <c r="T39" i="3"/>
  <c r="S39" i="3"/>
  <c r="F68" i="8"/>
  <c r="D8" i="12"/>
  <c r="D8" i="16"/>
  <c r="D12" i="16"/>
  <c r="D10" i="6"/>
  <c r="L66" i="8"/>
  <c r="N81" i="24"/>
  <c r="N50" i="24"/>
  <c r="N20" i="24"/>
  <c r="D13" i="12"/>
  <c r="D10" i="5"/>
  <c r="D13" i="5"/>
  <c r="J7" i="3"/>
  <c r="J11" i="3"/>
  <c r="M66" i="8"/>
  <c r="E21" i="4"/>
  <c r="E8" i="23"/>
  <c r="E12" i="23"/>
  <c r="G67" i="8"/>
  <c r="N66" i="8"/>
  <c r="G68" i="8"/>
  <c r="E10" i="6"/>
  <c r="E8" i="16"/>
  <c r="E12" i="16"/>
  <c r="E8" i="12"/>
  <c r="O66" i="8"/>
  <c r="E10" i="5"/>
  <c r="E13" i="5"/>
  <c r="K7" i="3"/>
  <c r="K11" i="3"/>
  <c r="P66" i="8"/>
  <c r="E13" i="12"/>
  <c r="F8" i="23"/>
  <c r="F12" i="23"/>
  <c r="F21" i="4"/>
  <c r="H67" i="8"/>
  <c r="H68" i="8"/>
  <c r="F8" i="16"/>
  <c r="F12" i="16"/>
  <c r="F8" i="12"/>
  <c r="F10" i="6"/>
  <c r="L7" i="3"/>
  <c r="L11" i="3"/>
  <c r="F10" i="5"/>
  <c r="F13" i="5"/>
  <c r="F13" i="12"/>
  <c r="G21" i="4"/>
  <c r="G8" i="23"/>
  <c r="G12" i="23"/>
  <c r="I67" i="8"/>
  <c r="G10" i="6"/>
  <c r="G8" i="16"/>
  <c r="G12" i="16"/>
  <c r="G8" i="12"/>
  <c r="I68" i="8"/>
  <c r="M7" i="3"/>
  <c r="M11" i="3"/>
  <c r="G10" i="5"/>
  <c r="G13" i="5"/>
  <c r="G13" i="12"/>
  <c r="J67" i="8"/>
  <c r="H21" i="4"/>
  <c r="H8" i="23"/>
  <c r="H12" i="23"/>
  <c r="H8" i="16"/>
  <c r="H12" i="16"/>
  <c r="H8" i="12"/>
  <c r="H10" i="6"/>
  <c r="J68" i="8"/>
  <c r="I8" i="23"/>
  <c r="I12" i="23"/>
  <c r="N7" i="3"/>
  <c r="N11" i="3"/>
  <c r="H10" i="5"/>
  <c r="H13" i="5"/>
  <c r="H13" i="12"/>
  <c r="I10" i="6"/>
  <c r="I8" i="12"/>
  <c r="I8" i="16"/>
  <c r="I12" i="16"/>
  <c r="K67" i="8"/>
  <c r="K68" i="8"/>
  <c r="O7" i="3"/>
  <c r="O11" i="3"/>
  <c r="I13" i="12"/>
  <c r="J8" i="23"/>
  <c r="J12" i="23"/>
  <c r="J8" i="12"/>
  <c r="J8" i="16"/>
  <c r="J12" i="16"/>
  <c r="J10" i="6"/>
  <c r="L67" i="8"/>
  <c r="L68" i="8"/>
  <c r="P7" i="3"/>
  <c r="P11" i="3"/>
  <c r="J13" i="12"/>
  <c r="K8" i="23"/>
  <c r="K12" i="23"/>
  <c r="M67" i="8"/>
  <c r="K10" i="6"/>
  <c r="K8" i="16"/>
  <c r="K12" i="16"/>
  <c r="M68" i="8"/>
  <c r="Q7" i="3"/>
  <c r="Q11" i="3"/>
  <c r="L8" i="23"/>
  <c r="L12" i="23"/>
  <c r="N67" i="8"/>
  <c r="L8" i="16"/>
  <c r="L12" i="16"/>
  <c r="L10" i="6"/>
  <c r="N68" i="8"/>
  <c r="R7" i="3"/>
  <c r="R11" i="3"/>
  <c r="M8" i="23"/>
  <c r="M12" i="23"/>
  <c r="M10" i="6"/>
  <c r="M8" i="16"/>
  <c r="M12" i="16"/>
  <c r="O67" i="8"/>
  <c r="O68" i="8"/>
  <c r="S7" i="3"/>
  <c r="S11" i="3"/>
  <c r="N8" i="23"/>
  <c r="N12" i="23"/>
  <c r="N8" i="16"/>
  <c r="N12" i="16"/>
  <c r="N10" i="6"/>
  <c r="P68" i="8"/>
  <c r="T7" i="3"/>
  <c r="T11" i="3"/>
  <c r="P67" i="8"/>
  <c r="R54" i="24" l="1"/>
  <c r="C7" i="14"/>
  <c r="C23" i="14" s="1"/>
  <c r="I72" i="12" s="1"/>
  <c r="D17" i="14"/>
  <c r="D7" i="14" s="1"/>
  <c r="D23" i="14" s="1"/>
  <c r="S45" i="16"/>
  <c r="N4" i="8"/>
  <c r="O4" i="8" s="1"/>
  <c r="P4" i="8" s="1"/>
  <c r="B5" i="8"/>
  <c r="S19" i="23"/>
  <c r="S45" i="23"/>
  <c r="S27" i="16"/>
  <c r="S19" i="16"/>
  <c r="P76" i="7"/>
  <c r="P62" i="7"/>
  <c r="H14" i="7"/>
  <c r="H13" i="7"/>
  <c r="E14" i="7"/>
  <c r="E13" i="7"/>
  <c r="I69" i="7"/>
  <c r="I71" i="7" s="1"/>
  <c r="J28" i="7"/>
  <c r="M76" i="7"/>
  <c r="M62" i="7"/>
  <c r="T70" i="7"/>
  <c r="T76" i="7" s="1"/>
  <c r="T33" i="7"/>
  <c r="J62" i="7"/>
  <c r="J76" i="7"/>
  <c r="K62" i="7"/>
  <c r="F92" i="7"/>
  <c r="K37" i="2"/>
  <c r="F20" i="4"/>
  <c r="F23" i="4" s="1"/>
  <c r="F26" i="4" s="1"/>
  <c r="F27" i="4" s="1"/>
  <c r="F29" i="4" s="1"/>
  <c r="D15" i="4"/>
  <c r="D17" i="4"/>
  <c r="L70" i="7"/>
  <c r="L76" i="7" s="1"/>
  <c r="D77" i="7"/>
  <c r="D75" i="7" s="1"/>
  <c r="H16" i="4"/>
  <c r="H9" i="4"/>
  <c r="H10" i="4" s="1"/>
  <c r="M32" i="7"/>
  <c r="M33" i="7" s="1"/>
  <c r="E57" i="2"/>
  <c r="D14" i="4"/>
  <c r="D10" i="4"/>
  <c r="H14" i="4"/>
  <c r="H17" i="4"/>
  <c r="K31" i="7"/>
  <c r="J37" i="2"/>
  <c r="G20" i="4"/>
  <c r="G23" i="4" s="1"/>
  <c r="G26" i="4" s="1"/>
  <c r="G27" i="4" s="1"/>
  <c r="G29" i="4" s="1"/>
  <c r="C59" i="7"/>
  <c r="H13" i="4"/>
  <c r="H18" i="4" s="1"/>
  <c r="H20" i="4" s="1"/>
  <c r="H23" i="4" s="1"/>
  <c r="H26" i="4" s="1"/>
  <c r="H27" i="4" s="1"/>
  <c r="H29" i="4" s="1"/>
  <c r="D13" i="4"/>
  <c r="D18" i="4" s="1"/>
  <c r="D20" i="4" s="1"/>
  <c r="D23" i="4" s="1"/>
  <c r="D26" i="4" s="1"/>
  <c r="D27" i="4" s="1"/>
  <c r="D29" i="4" s="1"/>
  <c r="G60" i="2"/>
  <c r="G63" i="2" s="1"/>
  <c r="G65" i="2" s="1"/>
  <c r="G70" i="2" s="1"/>
  <c r="G69" i="2"/>
  <c r="H51" i="2"/>
  <c r="H57" i="2"/>
  <c r="H68" i="2"/>
  <c r="C14" i="15"/>
  <c r="D57" i="2"/>
  <c r="D68" i="2"/>
  <c r="D51" i="2"/>
  <c r="E14" i="4"/>
  <c r="C14" i="4"/>
  <c r="E13" i="4"/>
  <c r="E18" i="4" s="1"/>
  <c r="E16" i="4"/>
  <c r="F57" i="2"/>
  <c r="C10" i="4"/>
  <c r="C15" i="4"/>
  <c r="C17" i="4"/>
  <c r="E15" i="4"/>
  <c r="E10" i="4"/>
  <c r="C13" i="4"/>
  <c r="C18" i="4" s="1"/>
  <c r="F68" i="2"/>
  <c r="E17" i="4"/>
  <c r="I59" i="7"/>
  <c r="I65" i="7" s="1"/>
  <c r="I63" i="7" s="1"/>
  <c r="S27" i="23"/>
  <c r="S35" i="23"/>
  <c r="S35" i="16"/>
  <c r="J8" i="7"/>
  <c r="K29" i="7"/>
  <c r="J59" i="7"/>
  <c r="J65" i="7" s="1"/>
  <c r="J63" i="7" s="1"/>
  <c r="D89" i="7"/>
  <c r="I22" i="7"/>
  <c r="I25" i="2" s="1"/>
  <c r="J7" i="7"/>
  <c r="E89" i="7"/>
  <c r="F90" i="7"/>
  <c r="F89" i="7" s="1"/>
  <c r="G91" i="7"/>
  <c r="I71" i="12" l="1"/>
  <c r="D82" i="12" s="1"/>
  <c r="D94" i="12" s="1"/>
  <c r="D106" i="12" s="1"/>
  <c r="I73" i="12"/>
  <c r="D84" i="12" s="1"/>
  <c r="D96" i="12" s="1"/>
  <c r="D108" i="12" s="1"/>
  <c r="D83" i="12"/>
  <c r="D95" i="12" s="1"/>
  <c r="D107" i="12" s="1"/>
  <c r="D24" i="14"/>
  <c r="C16" i="24" s="1"/>
  <c r="C16" i="23"/>
  <c r="C16" i="16"/>
  <c r="J39" i="2"/>
  <c r="J38" i="2"/>
  <c r="J69" i="7"/>
  <c r="J71" i="7" s="1"/>
  <c r="J77" i="7" s="1"/>
  <c r="J26" i="2" s="1"/>
  <c r="K28" i="7"/>
  <c r="K33" i="7"/>
  <c r="K70" i="7"/>
  <c r="K76" i="7" s="1"/>
  <c r="E60" i="2"/>
  <c r="E63" i="2" s="1"/>
  <c r="E65" i="2" s="1"/>
  <c r="E70" i="2" s="1"/>
  <c r="E69" i="2"/>
  <c r="K39" i="2"/>
  <c r="K38" i="2"/>
  <c r="G92" i="7"/>
  <c r="L37" i="2"/>
  <c r="E20" i="4"/>
  <c r="E23" i="4" s="1"/>
  <c r="E26" i="4" s="1"/>
  <c r="C20" i="4"/>
  <c r="C23" i="4" s="1"/>
  <c r="C26" i="4" s="1"/>
  <c r="D69" i="2"/>
  <c r="D60" i="2"/>
  <c r="D63" i="2" s="1"/>
  <c r="D65" i="2" s="1"/>
  <c r="D70" i="2" s="1"/>
  <c r="F69" i="2"/>
  <c r="F60" i="2"/>
  <c r="F63" i="2" s="1"/>
  <c r="F65" i="2" s="1"/>
  <c r="F70" i="2" s="1"/>
  <c r="H69" i="2"/>
  <c r="C12" i="15"/>
  <c r="H60" i="2"/>
  <c r="H63" i="2" s="1"/>
  <c r="H65" i="2" s="1"/>
  <c r="I77" i="7"/>
  <c r="I26" i="2" s="1"/>
  <c r="I48" i="2" s="1"/>
  <c r="K8" i="7"/>
  <c r="J21" i="7"/>
  <c r="I34" i="2"/>
  <c r="D34" i="19" s="1"/>
  <c r="D38" i="19" s="1"/>
  <c r="K59" i="7"/>
  <c r="K65" i="7" s="1"/>
  <c r="L29" i="7"/>
  <c r="D43" i="19"/>
  <c r="D46" i="19" s="1"/>
  <c r="S56" i="19" s="1"/>
  <c r="I47" i="2"/>
  <c r="K7" i="7"/>
  <c r="J20" i="7"/>
  <c r="G90" i="7"/>
  <c r="G89" i="7" s="1"/>
  <c r="H91" i="7"/>
  <c r="K21" i="16" l="1"/>
  <c r="E21" i="16"/>
  <c r="L21" i="16"/>
  <c r="J21" i="16"/>
  <c r="M21" i="16"/>
  <c r="G21" i="16"/>
  <c r="C21" i="16"/>
  <c r="I21" i="16"/>
  <c r="D21" i="16"/>
  <c r="F21" i="16"/>
  <c r="H21" i="16"/>
  <c r="N21" i="16"/>
  <c r="I21" i="23"/>
  <c r="J21" i="23"/>
  <c r="C21" i="23"/>
  <c r="L21" i="23"/>
  <c r="K21" i="23"/>
  <c r="N21" i="23"/>
  <c r="H21" i="23"/>
  <c r="G21" i="23"/>
  <c r="E21" i="23"/>
  <c r="F21" i="23"/>
  <c r="M21" i="23"/>
  <c r="D21" i="23"/>
  <c r="C46" i="24"/>
  <c r="C77" i="24" s="1"/>
  <c r="C51" i="24"/>
  <c r="C21" i="24"/>
  <c r="D82" i="24"/>
  <c r="D51" i="24"/>
  <c r="F21" i="24"/>
  <c r="H21" i="24"/>
  <c r="I21" i="24"/>
  <c r="J82" i="24"/>
  <c r="K21" i="24"/>
  <c r="L51" i="24"/>
  <c r="M51" i="24"/>
  <c r="H51" i="24"/>
  <c r="L82" i="24"/>
  <c r="N82" i="24"/>
  <c r="G51" i="24"/>
  <c r="I82" i="24"/>
  <c r="K82" i="24"/>
  <c r="M21" i="24"/>
  <c r="C82" i="24"/>
  <c r="D21" i="24"/>
  <c r="E21" i="24"/>
  <c r="G82" i="24"/>
  <c r="G21" i="24"/>
  <c r="I51" i="24"/>
  <c r="J21" i="24"/>
  <c r="K51" i="24"/>
  <c r="N21" i="24"/>
  <c r="E82" i="24"/>
  <c r="J51" i="24"/>
  <c r="L21" i="24"/>
  <c r="N51" i="24"/>
  <c r="E51" i="24"/>
  <c r="F51" i="24"/>
  <c r="F82" i="24"/>
  <c r="H82" i="24"/>
  <c r="M82" i="24"/>
  <c r="J22" i="7"/>
  <c r="J25" i="2" s="1"/>
  <c r="E43" i="19" s="1"/>
  <c r="I24" i="2"/>
  <c r="L38" i="2"/>
  <c r="L39" i="2"/>
  <c r="L28" i="7"/>
  <c r="K69" i="7"/>
  <c r="K71" i="7" s="1"/>
  <c r="K77" i="7" s="1"/>
  <c r="K26" i="2" s="1"/>
  <c r="H92" i="7"/>
  <c r="M37" i="2"/>
  <c r="C27" i="4"/>
  <c r="C29" i="4" s="1"/>
  <c r="C28" i="5" s="1"/>
  <c r="H70" i="2"/>
  <c r="C15" i="15"/>
  <c r="E27" i="4"/>
  <c r="E29" i="4" s="1"/>
  <c r="D44" i="19"/>
  <c r="D47" i="19" s="1"/>
  <c r="D48" i="19" s="1"/>
  <c r="I35" i="2"/>
  <c r="I33" i="2" s="1"/>
  <c r="D27" i="9" s="1"/>
  <c r="D35" i="9" s="1"/>
  <c r="I18" i="3"/>
  <c r="D53" i="19"/>
  <c r="K21" i="7"/>
  <c r="L8" i="7"/>
  <c r="M29" i="7"/>
  <c r="L59" i="7"/>
  <c r="L65" i="7" s="1"/>
  <c r="K63" i="7"/>
  <c r="J35" i="2"/>
  <c r="E35" i="19" s="1"/>
  <c r="E44" i="19"/>
  <c r="E47" i="19" s="1"/>
  <c r="J19" i="3" s="1"/>
  <c r="J48" i="2"/>
  <c r="L7" i="7"/>
  <c r="K20" i="7"/>
  <c r="S55" i="19"/>
  <c r="S59" i="19" s="1"/>
  <c r="D52" i="19"/>
  <c r="E51" i="19" s="1"/>
  <c r="I15" i="3"/>
  <c r="H90" i="7"/>
  <c r="H89" i="7" s="1"/>
  <c r="I91" i="7"/>
  <c r="J34" i="2" l="1"/>
  <c r="E34" i="19" s="1"/>
  <c r="J47" i="2"/>
  <c r="I29" i="2"/>
  <c r="I30" i="2" s="1"/>
  <c r="I40" i="2"/>
  <c r="I41" i="2" s="1"/>
  <c r="I54" i="2" s="1"/>
  <c r="C37" i="24" s="1"/>
  <c r="C39" i="24" s="1"/>
  <c r="D30" i="9"/>
  <c r="D31" i="9" s="1"/>
  <c r="C17" i="5" s="1"/>
  <c r="J24" i="2"/>
  <c r="I23" i="2"/>
  <c r="I71" i="2"/>
  <c r="D7" i="15"/>
  <c r="I46" i="2"/>
  <c r="I64" i="3"/>
  <c r="T78" i="19"/>
  <c r="I19" i="3"/>
  <c r="S78" i="19"/>
  <c r="M28" i="7"/>
  <c r="L69" i="7"/>
  <c r="L71" i="7" s="1"/>
  <c r="L77" i="7" s="1"/>
  <c r="L26" i="2" s="1"/>
  <c r="M38" i="2"/>
  <c r="M39" i="2"/>
  <c r="I92" i="7"/>
  <c r="N37" i="2"/>
  <c r="C29" i="5"/>
  <c r="D28" i="5"/>
  <c r="D35" i="19"/>
  <c r="D39" i="19" s="1"/>
  <c r="D40" i="19" s="1"/>
  <c r="D45" i="19"/>
  <c r="K22" i="7"/>
  <c r="K25" i="2" s="1"/>
  <c r="K34" i="2" s="1"/>
  <c r="D28" i="9"/>
  <c r="S5" i="9" s="1"/>
  <c r="L21" i="7"/>
  <c r="M8" i="7"/>
  <c r="E39" i="19"/>
  <c r="E60" i="19"/>
  <c r="K48" i="2"/>
  <c r="K35" i="2"/>
  <c r="F44" i="19"/>
  <c r="F47" i="19" s="1"/>
  <c r="U78" i="19" s="1"/>
  <c r="L63" i="7"/>
  <c r="M59" i="7"/>
  <c r="M65" i="7" s="1"/>
  <c r="N29" i="7"/>
  <c r="M7" i="7"/>
  <c r="L20" i="7"/>
  <c r="D54" i="19"/>
  <c r="D55" i="19" s="1"/>
  <c r="I47" i="3" s="1"/>
  <c r="I65" i="3" s="1"/>
  <c r="E46" i="19"/>
  <c r="E45" i="19"/>
  <c r="S34" i="19"/>
  <c r="I17" i="3"/>
  <c r="D17" i="15" s="1"/>
  <c r="I90" i="7"/>
  <c r="I89" i="7" s="1"/>
  <c r="J91" i="7"/>
  <c r="J71" i="2" l="1"/>
  <c r="J33" i="2"/>
  <c r="E27" i="9" s="1"/>
  <c r="D8" i="15"/>
  <c r="I42" i="2"/>
  <c r="I50" i="2" s="1"/>
  <c r="I53" i="2" s="1"/>
  <c r="I51" i="2" s="1"/>
  <c r="J29" i="2"/>
  <c r="J30" i="2" s="1"/>
  <c r="J31" i="2" s="1"/>
  <c r="I16" i="3"/>
  <c r="I70" i="3" s="1"/>
  <c r="J23" i="2"/>
  <c r="S6" i="9"/>
  <c r="S9" i="9" s="1"/>
  <c r="E30" i="9"/>
  <c r="E31" i="9" s="1"/>
  <c r="D17" i="5" s="1"/>
  <c r="E7" i="15"/>
  <c r="J40" i="2"/>
  <c r="J42" i="2" s="1"/>
  <c r="J55" i="2" s="1"/>
  <c r="D68" i="24" s="1"/>
  <c r="D70" i="24" s="1"/>
  <c r="D26" i="15"/>
  <c r="J46" i="2"/>
  <c r="S77" i="19"/>
  <c r="S81" i="19" s="1"/>
  <c r="D59" i="19"/>
  <c r="E58" i="19" s="1"/>
  <c r="I66" i="3"/>
  <c r="I67" i="3" s="1"/>
  <c r="C43" i="24" s="1"/>
  <c r="D36" i="19"/>
  <c r="N38" i="2"/>
  <c r="N39" i="2"/>
  <c r="J92" i="7"/>
  <c r="O37" i="2"/>
  <c r="N28" i="7"/>
  <c r="M69" i="7"/>
  <c r="M71" i="7" s="1"/>
  <c r="M77" i="7" s="1"/>
  <c r="M26" i="2" s="1"/>
  <c r="D60" i="19"/>
  <c r="D29" i="5"/>
  <c r="E28" i="5"/>
  <c r="K24" i="2"/>
  <c r="F43" i="19"/>
  <c r="F46" i="19" s="1"/>
  <c r="S57" i="19"/>
  <c r="S58" i="19" s="1"/>
  <c r="S60" i="19" s="1"/>
  <c r="S61" i="19" s="1"/>
  <c r="S62" i="19" s="1"/>
  <c r="K47" i="2"/>
  <c r="L22" i="7"/>
  <c r="L25" i="2" s="1"/>
  <c r="D34" i="9"/>
  <c r="E33" i="9" s="1"/>
  <c r="C16" i="5"/>
  <c r="D55" i="5" s="1"/>
  <c r="K19" i="3"/>
  <c r="M21" i="7"/>
  <c r="N8" i="7"/>
  <c r="N59" i="7"/>
  <c r="N65" i="7" s="1"/>
  <c r="O29" i="7"/>
  <c r="M63" i="7"/>
  <c r="G44" i="19"/>
  <c r="G47" i="19" s="1"/>
  <c r="L35" i="2"/>
  <c r="L48" i="2"/>
  <c r="F35" i="19"/>
  <c r="E59" i="19"/>
  <c r="J16" i="3"/>
  <c r="J70" i="3" s="1"/>
  <c r="T77" i="19"/>
  <c r="T81" i="19" s="1"/>
  <c r="N7" i="7"/>
  <c r="M20" i="7"/>
  <c r="F34" i="19"/>
  <c r="K33" i="2"/>
  <c r="E53" i="19"/>
  <c r="E36" i="19"/>
  <c r="E38" i="19"/>
  <c r="T56" i="19"/>
  <c r="J18" i="3"/>
  <c r="E48" i="19"/>
  <c r="I14" i="3"/>
  <c r="S33" i="19"/>
  <c r="S37" i="19" s="1"/>
  <c r="J90" i="7"/>
  <c r="J89" i="7" s="1"/>
  <c r="K91" i="7"/>
  <c r="I55" i="2" l="1"/>
  <c r="C68" i="24" s="1"/>
  <c r="C70" i="24" s="1"/>
  <c r="T6" i="9"/>
  <c r="F7" i="15"/>
  <c r="D61" i="19"/>
  <c r="D62" i="19" s="1"/>
  <c r="D63" i="19" s="1"/>
  <c r="J41" i="2"/>
  <c r="E8" i="15"/>
  <c r="I57" i="2"/>
  <c r="C9" i="16" s="1"/>
  <c r="C7" i="23"/>
  <c r="C7" i="16"/>
  <c r="K46" i="2"/>
  <c r="C7" i="12"/>
  <c r="B52" i="12" s="1"/>
  <c r="H52" i="12" s="1"/>
  <c r="K40" i="2"/>
  <c r="K42" i="2" s="1"/>
  <c r="C7" i="24"/>
  <c r="D14" i="15"/>
  <c r="I68" i="2"/>
  <c r="C7" i="17"/>
  <c r="L34" i="2"/>
  <c r="L33" i="2" s="1"/>
  <c r="L47" i="2"/>
  <c r="F30" i="9"/>
  <c r="F31" i="9" s="1"/>
  <c r="U6" i="9" s="1"/>
  <c r="L24" i="2"/>
  <c r="K71" i="2"/>
  <c r="G43" i="19"/>
  <c r="G46" i="19" s="1"/>
  <c r="K29" i="2"/>
  <c r="K30" i="2" s="1"/>
  <c r="K31" i="2" s="1"/>
  <c r="K23" i="2"/>
  <c r="O38" i="2"/>
  <c r="O39" i="2"/>
  <c r="K92" i="7"/>
  <c r="P37" i="2"/>
  <c r="O28" i="7"/>
  <c r="N69" i="7"/>
  <c r="N71" i="7" s="1"/>
  <c r="N77" i="7" s="1"/>
  <c r="N26" i="2" s="1"/>
  <c r="F45" i="19"/>
  <c r="E29" i="5"/>
  <c r="F28" i="5"/>
  <c r="D36" i="9"/>
  <c r="D37" i="9" s="1"/>
  <c r="C40" i="5" s="1"/>
  <c r="C44" i="5" s="1"/>
  <c r="C46" i="5" s="1"/>
  <c r="M22" i="7"/>
  <c r="M25" i="2" s="1"/>
  <c r="M47" i="2" s="1"/>
  <c r="N21" i="7"/>
  <c r="O8" i="7"/>
  <c r="F58" i="19"/>
  <c r="E61" i="19"/>
  <c r="E62" i="19" s="1"/>
  <c r="G35" i="19"/>
  <c r="F60" i="19"/>
  <c r="F39" i="19"/>
  <c r="L19" i="3"/>
  <c r="V78" i="19"/>
  <c r="O59" i="7"/>
  <c r="O65" i="7" s="1"/>
  <c r="P29" i="7"/>
  <c r="M35" i="2"/>
  <c r="H35" i="19" s="1"/>
  <c r="M48" i="2"/>
  <c r="H44" i="19"/>
  <c r="H47" i="19" s="1"/>
  <c r="N63" i="7"/>
  <c r="F27" i="9"/>
  <c r="F36" i="19"/>
  <c r="F53" i="19"/>
  <c r="F38" i="19"/>
  <c r="N20" i="7"/>
  <c r="O7" i="7"/>
  <c r="J17" i="3"/>
  <c r="E17" i="15" s="1"/>
  <c r="E26" i="15" s="1"/>
  <c r="T34" i="19"/>
  <c r="E52" i="19"/>
  <c r="F51" i="19" s="1"/>
  <c r="E40" i="19"/>
  <c r="T55" i="19"/>
  <c r="T59" i="19" s="1"/>
  <c r="J15" i="3"/>
  <c r="J64" i="3" s="1"/>
  <c r="U56" i="19"/>
  <c r="K18" i="3"/>
  <c r="F48" i="19"/>
  <c r="E35" i="9"/>
  <c r="E28" i="9"/>
  <c r="S66" i="19"/>
  <c r="I58" i="3"/>
  <c r="D16" i="15"/>
  <c r="D25" i="15" s="1"/>
  <c r="K90" i="7"/>
  <c r="K89" i="7" s="1"/>
  <c r="L91" i="7"/>
  <c r="G45" i="19" l="1"/>
  <c r="I48" i="3"/>
  <c r="I71" i="3" s="1"/>
  <c r="I72" i="3" s="1"/>
  <c r="I73" i="3" s="1"/>
  <c r="C74" i="24" s="1"/>
  <c r="S79" i="19"/>
  <c r="S80" i="19" s="1"/>
  <c r="S82" i="19" s="1"/>
  <c r="S83" i="19" s="1"/>
  <c r="S84" i="19" s="1"/>
  <c r="E17" i="5"/>
  <c r="C9" i="23"/>
  <c r="K55" i="2"/>
  <c r="E68" i="24" s="1"/>
  <c r="E70" i="24" s="1"/>
  <c r="L23" i="2"/>
  <c r="J54" i="2"/>
  <c r="D37" i="24" s="1"/>
  <c r="D39" i="24" s="1"/>
  <c r="J50" i="2"/>
  <c r="J53" i="2" s="1"/>
  <c r="C9" i="24"/>
  <c r="D12" i="15"/>
  <c r="I69" i="2"/>
  <c r="C10" i="12"/>
  <c r="C11" i="12" s="1"/>
  <c r="C19" i="12" s="1"/>
  <c r="C32" i="12" s="1"/>
  <c r="B44" i="12" s="1"/>
  <c r="L71" i="2"/>
  <c r="K41" i="2"/>
  <c r="M34" i="2"/>
  <c r="H34" i="19" s="1"/>
  <c r="F8" i="15"/>
  <c r="M24" i="2"/>
  <c r="G34" i="19"/>
  <c r="G53" i="19" s="1"/>
  <c r="H43" i="19"/>
  <c r="H45" i="19" s="1"/>
  <c r="L40" i="2"/>
  <c r="L42" i="2" s="1"/>
  <c r="L55" i="2" s="1"/>
  <c r="F68" i="24" s="1"/>
  <c r="F70" i="24" s="1"/>
  <c r="G7" i="15"/>
  <c r="L46" i="2"/>
  <c r="G30" i="9"/>
  <c r="G31" i="9" s="1"/>
  <c r="V6" i="9" s="1"/>
  <c r="L29" i="2"/>
  <c r="L30" i="2" s="1"/>
  <c r="L31" i="2" s="1"/>
  <c r="P38" i="2"/>
  <c r="P39" i="2"/>
  <c r="L92" i="7"/>
  <c r="Q37" i="2"/>
  <c r="O69" i="7"/>
  <c r="O71" i="7" s="1"/>
  <c r="P28" i="7"/>
  <c r="F29" i="5"/>
  <c r="G28" i="5"/>
  <c r="N22" i="7"/>
  <c r="N25" i="2" s="1"/>
  <c r="N24" i="2" s="1"/>
  <c r="D56" i="5"/>
  <c r="S7" i="9"/>
  <c r="S8" i="9" s="1"/>
  <c r="S10" i="9" s="1"/>
  <c r="S16" i="9" s="1"/>
  <c r="S19" i="9" s="1"/>
  <c r="O21" i="7"/>
  <c r="P8" i="7"/>
  <c r="H60" i="19"/>
  <c r="H39" i="19"/>
  <c r="G39" i="19"/>
  <c r="G60" i="19"/>
  <c r="P59" i="7"/>
  <c r="P65" i="7" s="1"/>
  <c r="Q29" i="7"/>
  <c r="K16" i="3"/>
  <c r="K70" i="3" s="1"/>
  <c r="U77" i="19"/>
  <c r="U81" i="19" s="1"/>
  <c r="F59" i="19"/>
  <c r="G58" i="19" s="1"/>
  <c r="N35" i="2"/>
  <c r="I35" i="19" s="1"/>
  <c r="I44" i="19"/>
  <c r="I47" i="19" s="1"/>
  <c r="N48" i="2"/>
  <c r="M19" i="3"/>
  <c r="W78" i="19"/>
  <c r="O63" i="7"/>
  <c r="O77" i="7"/>
  <c r="O26" i="2" s="1"/>
  <c r="J48" i="3"/>
  <c r="J71" i="3" s="1"/>
  <c r="J72" i="3" s="1"/>
  <c r="T79" i="19"/>
  <c r="T80" i="19" s="1"/>
  <c r="T82" i="19" s="1"/>
  <c r="T83" i="19" s="1"/>
  <c r="T84" i="19" s="1"/>
  <c r="F35" i="9"/>
  <c r="F28" i="9"/>
  <c r="U34" i="19"/>
  <c r="K17" i="3"/>
  <c r="F17" i="15" s="1"/>
  <c r="F26" i="15" s="1"/>
  <c r="F52" i="19"/>
  <c r="G51" i="19" s="1"/>
  <c r="U55" i="19"/>
  <c r="U59" i="19" s="1"/>
  <c r="F40" i="19"/>
  <c r="K15" i="3"/>
  <c r="K64" i="3" s="1"/>
  <c r="D16" i="5"/>
  <c r="E55" i="5" s="1"/>
  <c r="T5" i="9"/>
  <c r="T9" i="9" s="1"/>
  <c r="E34" i="9"/>
  <c r="F33" i="9" s="1"/>
  <c r="T33" i="19"/>
  <c r="T37" i="19" s="1"/>
  <c r="J14" i="3"/>
  <c r="P7" i="7"/>
  <c r="O20" i="7"/>
  <c r="H46" i="19"/>
  <c r="V56" i="19"/>
  <c r="L18" i="3"/>
  <c r="G48" i="19"/>
  <c r="E54" i="19"/>
  <c r="E55" i="19" s="1"/>
  <c r="G27" i="9"/>
  <c r="S73" i="19"/>
  <c r="S69" i="19"/>
  <c r="I46" i="3"/>
  <c r="S35" i="19"/>
  <c r="S36" i="19" s="1"/>
  <c r="S38" i="19" s="1"/>
  <c r="L90" i="7"/>
  <c r="L89" i="7" s="1"/>
  <c r="M91" i="7"/>
  <c r="M40" i="2" l="1"/>
  <c r="M42" i="2" s="1"/>
  <c r="S88" i="19"/>
  <c r="S91" i="19" s="1"/>
  <c r="J73" i="3"/>
  <c r="D74" i="24" s="1"/>
  <c r="G38" i="19"/>
  <c r="G52" i="19" s="1"/>
  <c r="H51" i="19" s="1"/>
  <c r="F17" i="5"/>
  <c r="H7" i="15"/>
  <c r="G36" i="19"/>
  <c r="D7" i="17"/>
  <c r="E14" i="15"/>
  <c r="D7" i="24"/>
  <c r="J57" i="2"/>
  <c r="J52" i="2"/>
  <c r="D7" i="23"/>
  <c r="J68" i="2"/>
  <c r="J51" i="2"/>
  <c r="D7" i="16"/>
  <c r="D7" i="12"/>
  <c r="D10" i="12" s="1"/>
  <c r="D11" i="12" s="1"/>
  <c r="D19" i="12" s="1"/>
  <c r="D32" i="12" s="1"/>
  <c r="D36" i="12" s="1"/>
  <c r="C36" i="12"/>
  <c r="C39" i="12" s="1"/>
  <c r="M71" i="2"/>
  <c r="M29" i="2"/>
  <c r="M30" i="2" s="1"/>
  <c r="M31" i="2" s="1"/>
  <c r="M33" i="2"/>
  <c r="H27" i="9" s="1"/>
  <c r="M46" i="2"/>
  <c r="H30" i="9"/>
  <c r="H31" i="9" s="1"/>
  <c r="W6" i="9" s="1"/>
  <c r="K54" i="2"/>
  <c r="E37" i="24" s="1"/>
  <c r="E39" i="24" s="1"/>
  <c r="K50" i="2"/>
  <c r="K53" i="2" s="1"/>
  <c r="G8" i="15"/>
  <c r="L41" i="2"/>
  <c r="N47" i="2"/>
  <c r="I43" i="19"/>
  <c r="I45" i="19" s="1"/>
  <c r="S11" i="9"/>
  <c r="S12" i="9" s="1"/>
  <c r="N34" i="2"/>
  <c r="Q38" i="2"/>
  <c r="Q39" i="2"/>
  <c r="M92" i="7"/>
  <c r="R37" i="2"/>
  <c r="Q28" i="7"/>
  <c r="P69" i="7"/>
  <c r="P71" i="7" s="1"/>
  <c r="P77" i="7" s="1"/>
  <c r="P26" i="2" s="1"/>
  <c r="G29" i="5"/>
  <c r="H28" i="5"/>
  <c r="H29" i="5" s="1"/>
  <c r="S21" i="9"/>
  <c r="O22" i="7"/>
  <c r="O25" i="2" s="1"/>
  <c r="O34" i="2" s="1"/>
  <c r="S23" i="9"/>
  <c r="T89" i="19"/>
  <c r="F61" i="19"/>
  <c r="F62" i="19" s="1"/>
  <c r="K48" i="3" s="1"/>
  <c r="K71" i="3" s="1"/>
  <c r="K72" i="3" s="1"/>
  <c r="K73" i="3" s="1"/>
  <c r="E74" i="24" s="1"/>
  <c r="Q8" i="7"/>
  <c r="P21" i="7"/>
  <c r="V77" i="19"/>
  <c r="V81" i="19" s="1"/>
  <c r="L16" i="3"/>
  <c r="L70" i="3" s="1"/>
  <c r="G59" i="19"/>
  <c r="H58" i="19" s="1"/>
  <c r="O48" i="2"/>
  <c r="O35" i="2"/>
  <c r="J35" i="19" s="1"/>
  <c r="J44" i="19"/>
  <c r="J47" i="19" s="1"/>
  <c r="I39" i="19"/>
  <c r="I60" i="19"/>
  <c r="Q59" i="7"/>
  <c r="Q65" i="7" s="1"/>
  <c r="R29" i="7"/>
  <c r="H59" i="19"/>
  <c r="I58" i="19" s="1"/>
  <c r="M16" i="3"/>
  <c r="M70" i="3" s="1"/>
  <c r="W77" i="19"/>
  <c r="W81" i="19" s="1"/>
  <c r="X78" i="19"/>
  <c r="N19" i="3"/>
  <c r="P63" i="7"/>
  <c r="F54" i="19"/>
  <c r="F55" i="19" s="1"/>
  <c r="K47" i="3" s="1"/>
  <c r="K65" i="3" s="1"/>
  <c r="K66" i="3" s="1"/>
  <c r="E36" i="9"/>
  <c r="E37" i="9" s="1"/>
  <c r="D40" i="5" s="1"/>
  <c r="E16" i="15"/>
  <c r="E25" i="15" s="1"/>
  <c r="J58" i="3"/>
  <c r="J47" i="3"/>
  <c r="J65" i="3" s="1"/>
  <c r="J66" i="3" s="1"/>
  <c r="J67" i="3" s="1"/>
  <c r="D43" i="24" s="1"/>
  <c r="T57" i="19"/>
  <c r="T58" i="19" s="1"/>
  <c r="T60" i="19" s="1"/>
  <c r="T61" i="19" s="1"/>
  <c r="T62" i="19" s="1"/>
  <c r="T67" i="19" s="1"/>
  <c r="E63" i="19"/>
  <c r="V34" i="19"/>
  <c r="L17" i="3"/>
  <c r="G17" i="15" s="1"/>
  <c r="G26" i="15" s="1"/>
  <c r="W56" i="19"/>
  <c r="M18" i="3"/>
  <c r="H48" i="19"/>
  <c r="U33" i="19"/>
  <c r="U37" i="19" s="1"/>
  <c r="K14" i="3"/>
  <c r="H38" i="19"/>
  <c r="H53" i="19"/>
  <c r="H36" i="19"/>
  <c r="G35" i="9"/>
  <c r="G28" i="9"/>
  <c r="Q7" i="7"/>
  <c r="P20" i="7"/>
  <c r="U5" i="9"/>
  <c r="U9" i="9" s="1"/>
  <c r="E16" i="5"/>
  <c r="F55" i="5" s="1"/>
  <c r="F34" i="9"/>
  <c r="G33" i="9" s="1"/>
  <c r="N46" i="2"/>
  <c r="I30" i="9"/>
  <c r="I31" i="9" s="1"/>
  <c r="N71" i="2"/>
  <c r="N29" i="2"/>
  <c r="N30" i="2" s="1"/>
  <c r="N40" i="2"/>
  <c r="N42" i="2" s="1"/>
  <c r="N55" i="2" s="1"/>
  <c r="H68" i="24" s="1"/>
  <c r="H70" i="24" s="1"/>
  <c r="I7" i="15"/>
  <c r="T66" i="19"/>
  <c r="I44" i="3"/>
  <c r="S71" i="19"/>
  <c r="S44" i="19"/>
  <c r="S39" i="19"/>
  <c r="S40" i="19" s="1"/>
  <c r="I43" i="3" s="1"/>
  <c r="D18" i="15"/>
  <c r="D27" i="15" s="1"/>
  <c r="I59" i="3"/>
  <c r="I60" i="3" s="1"/>
  <c r="I61" i="3" s="1"/>
  <c r="D10" i="15"/>
  <c r="M90" i="7"/>
  <c r="M89" i="7" s="1"/>
  <c r="N91" i="7"/>
  <c r="S95" i="19" l="1"/>
  <c r="M41" i="2"/>
  <c r="M54" i="2" s="1"/>
  <c r="G37" i="24" s="1"/>
  <c r="G39" i="24" s="1"/>
  <c r="H8" i="15"/>
  <c r="M55" i="2"/>
  <c r="G68" i="24" s="1"/>
  <c r="G70" i="24" s="1"/>
  <c r="J43" i="19"/>
  <c r="J45" i="19" s="1"/>
  <c r="I46" i="19"/>
  <c r="N18" i="3" s="1"/>
  <c r="O24" i="2"/>
  <c r="O47" i="2"/>
  <c r="V55" i="19"/>
  <c r="V59" i="19" s="1"/>
  <c r="G17" i="5"/>
  <c r="G40" i="19"/>
  <c r="L14" i="3" s="1"/>
  <c r="L15" i="3"/>
  <c r="L64" i="3" s="1"/>
  <c r="P22" i="7"/>
  <c r="P25" i="2" s="1"/>
  <c r="P24" i="2" s="1"/>
  <c r="D9" i="24"/>
  <c r="E12" i="15"/>
  <c r="D9" i="16"/>
  <c r="J69" i="2"/>
  <c r="D9" i="23"/>
  <c r="K51" i="2"/>
  <c r="F14" i="15"/>
  <c r="K57" i="2"/>
  <c r="E7" i="17"/>
  <c r="E7" i="12"/>
  <c r="E10" i="12" s="1"/>
  <c r="E11" i="12" s="1"/>
  <c r="E19" i="12" s="1"/>
  <c r="E32" i="12" s="1"/>
  <c r="E36" i="12" s="1"/>
  <c r="E7" i="16"/>
  <c r="E7" i="23"/>
  <c r="E7" i="24"/>
  <c r="K68" i="2"/>
  <c r="K52" i="2"/>
  <c r="U79" i="19"/>
  <c r="U80" i="19" s="1"/>
  <c r="U82" i="19" s="1"/>
  <c r="U83" i="19" s="1"/>
  <c r="U84" i="19" s="1"/>
  <c r="U89" i="19" s="1"/>
  <c r="I34" i="19"/>
  <c r="I36" i="19" s="1"/>
  <c r="I8" i="15"/>
  <c r="N41" i="2"/>
  <c r="N54" i="2" s="1"/>
  <c r="H37" i="24" s="1"/>
  <c r="H39" i="24" s="1"/>
  <c r="L54" i="2"/>
  <c r="F37" i="24" s="1"/>
  <c r="F39" i="24" s="1"/>
  <c r="L50" i="2"/>
  <c r="L53" i="2" s="1"/>
  <c r="N33" i="2"/>
  <c r="R38" i="2"/>
  <c r="R39" i="2"/>
  <c r="N92" i="7"/>
  <c r="T37" i="2" s="1"/>
  <c r="S37" i="2"/>
  <c r="Q69" i="7"/>
  <c r="Q71" i="7" s="1"/>
  <c r="Q77" i="7" s="1"/>
  <c r="Q26" i="2" s="1"/>
  <c r="R28" i="7"/>
  <c r="U57" i="19"/>
  <c r="U58" i="19" s="1"/>
  <c r="U60" i="19" s="1"/>
  <c r="U61" i="19" s="1"/>
  <c r="U62" i="19" s="1"/>
  <c r="U67" i="19" s="1"/>
  <c r="K67" i="3"/>
  <c r="E43" i="24" s="1"/>
  <c r="T69" i="19"/>
  <c r="J44" i="3" s="1"/>
  <c r="F63" i="19"/>
  <c r="K46" i="3" s="1"/>
  <c r="T7" i="9"/>
  <c r="T8" i="9" s="1"/>
  <c r="T10" i="9" s="1"/>
  <c r="T11" i="9" s="1"/>
  <c r="T12" i="9" s="1"/>
  <c r="R8" i="7"/>
  <c r="Q21" i="7"/>
  <c r="H61" i="19"/>
  <c r="H62" i="19" s="1"/>
  <c r="S29" i="7"/>
  <c r="R59" i="7"/>
  <c r="R65" i="7" s="1"/>
  <c r="P35" i="2"/>
  <c r="K35" i="19" s="1"/>
  <c r="K44" i="19"/>
  <c r="K47" i="19" s="1"/>
  <c r="P48" i="2"/>
  <c r="Q63" i="7"/>
  <c r="Y78" i="19"/>
  <c r="O19" i="3"/>
  <c r="I59" i="19"/>
  <c r="J58" i="19" s="1"/>
  <c r="N16" i="3"/>
  <c r="N70" i="3" s="1"/>
  <c r="X77" i="19"/>
  <c r="X81" i="19" s="1"/>
  <c r="J39" i="19"/>
  <c r="J60" i="19"/>
  <c r="G61" i="19"/>
  <c r="G62" i="19" s="1"/>
  <c r="F36" i="9"/>
  <c r="F37" i="9" s="1"/>
  <c r="U7" i="9" s="1"/>
  <c r="U8" i="9" s="1"/>
  <c r="U10" i="9" s="1"/>
  <c r="U11" i="9" s="1"/>
  <c r="U12" i="9" s="1"/>
  <c r="O33" i="2"/>
  <c r="J34" i="19"/>
  <c r="F16" i="15"/>
  <c r="K58" i="3"/>
  <c r="J46" i="19"/>
  <c r="T35" i="19"/>
  <c r="T36" i="19" s="1"/>
  <c r="T38" i="19" s="1"/>
  <c r="T39" i="19" s="1"/>
  <c r="T40" i="19" s="1"/>
  <c r="J46" i="3"/>
  <c r="H28" i="9"/>
  <c r="H35" i="9"/>
  <c r="M17" i="3"/>
  <c r="H17" i="15" s="1"/>
  <c r="H26" i="15" s="1"/>
  <c r="W34" i="19"/>
  <c r="X6" i="9"/>
  <c r="H17" i="5"/>
  <c r="G34" i="9"/>
  <c r="H33" i="9" s="1"/>
  <c r="V5" i="9"/>
  <c r="V9" i="9" s="1"/>
  <c r="F16" i="5"/>
  <c r="G55" i="5" s="1"/>
  <c r="N31" i="2"/>
  <c r="R7" i="7"/>
  <c r="Q20" i="7"/>
  <c r="D44" i="5"/>
  <c r="D46" i="5" s="1"/>
  <c r="E56" i="5"/>
  <c r="G54" i="19"/>
  <c r="G55" i="19" s="1"/>
  <c r="H40" i="19"/>
  <c r="H52" i="19"/>
  <c r="I51" i="19" s="1"/>
  <c r="M15" i="3"/>
  <c r="M64" i="3" s="1"/>
  <c r="W55" i="19"/>
  <c r="W59" i="19" s="1"/>
  <c r="S47" i="19"/>
  <c r="S51" i="19"/>
  <c r="T88" i="19"/>
  <c r="T91" i="19" s="1"/>
  <c r="S93" i="19"/>
  <c r="I45" i="3"/>
  <c r="I52" i="3" s="1"/>
  <c r="C13" i="16"/>
  <c r="C13" i="23"/>
  <c r="C13" i="24"/>
  <c r="C16" i="6"/>
  <c r="N90" i="7"/>
  <c r="N89" i="7" s="1"/>
  <c r="P47" i="2" l="1"/>
  <c r="N50" i="2"/>
  <c r="N53" i="2" s="1"/>
  <c r="H7" i="24" s="1"/>
  <c r="M50" i="2"/>
  <c r="M53" i="2" s="1"/>
  <c r="G7" i="23" s="1"/>
  <c r="I48" i="19"/>
  <c r="X34" i="19" s="1"/>
  <c r="X56" i="19"/>
  <c r="V33" i="19"/>
  <c r="V37" i="19" s="1"/>
  <c r="O40" i="2"/>
  <c r="O42" i="2" s="1"/>
  <c r="P34" i="2"/>
  <c r="K34" i="19" s="1"/>
  <c r="O71" i="2"/>
  <c r="K43" i="19"/>
  <c r="K46" i="19" s="1"/>
  <c r="J7" i="15"/>
  <c r="O46" i="2"/>
  <c r="J30" i="9"/>
  <c r="J31" i="9" s="1"/>
  <c r="Y6" i="9" s="1"/>
  <c r="O29" i="2"/>
  <c r="O30" i="2" s="1"/>
  <c r="O31" i="2" s="1"/>
  <c r="I53" i="19"/>
  <c r="Q22" i="7"/>
  <c r="Q25" i="2" s="1"/>
  <c r="Q24" i="2" s="1"/>
  <c r="I38" i="19"/>
  <c r="I52" i="19" s="1"/>
  <c r="J51" i="19" s="1"/>
  <c r="E9" i="24"/>
  <c r="F12" i="15"/>
  <c r="E9" i="23"/>
  <c r="K69" i="2"/>
  <c r="E9" i="16"/>
  <c r="T71" i="19"/>
  <c r="I27" i="9"/>
  <c r="I28" i="9" s="1"/>
  <c r="L51" i="2"/>
  <c r="F7" i="16"/>
  <c r="F7" i="23"/>
  <c r="G14" i="15"/>
  <c r="L68" i="2"/>
  <c r="F7" i="17"/>
  <c r="L57" i="2"/>
  <c r="F7" i="24"/>
  <c r="L52" i="2"/>
  <c r="F7" i="12"/>
  <c r="F10" i="12" s="1"/>
  <c r="F11" i="12" s="1"/>
  <c r="F19" i="12" s="1"/>
  <c r="F32" i="12" s="1"/>
  <c r="F36" i="12" s="1"/>
  <c r="S38" i="2"/>
  <c r="S39" i="2"/>
  <c r="T38" i="2"/>
  <c r="T39" i="2"/>
  <c r="T73" i="19"/>
  <c r="S28" i="7"/>
  <c r="R69" i="7"/>
  <c r="R71" i="7" s="1"/>
  <c r="R77" i="7" s="1"/>
  <c r="R26" i="2" s="1"/>
  <c r="U66" i="19"/>
  <c r="U69" i="19" s="1"/>
  <c r="U71" i="19" s="1"/>
  <c r="T16" i="9"/>
  <c r="T23" i="9" s="1"/>
  <c r="U35" i="19"/>
  <c r="U36" i="19" s="1"/>
  <c r="U38" i="19" s="1"/>
  <c r="U39" i="19" s="1"/>
  <c r="U40" i="19" s="1"/>
  <c r="U45" i="19" s="1"/>
  <c r="E40" i="5"/>
  <c r="F56" i="5" s="1"/>
  <c r="R21" i="7"/>
  <c r="S8" i="7"/>
  <c r="V79" i="19"/>
  <c r="V80" i="19" s="1"/>
  <c r="V82" i="19" s="1"/>
  <c r="V83" i="19" s="1"/>
  <c r="V84" i="19" s="1"/>
  <c r="V89" i="19" s="1"/>
  <c r="L48" i="3"/>
  <c r="L71" i="3" s="1"/>
  <c r="L72" i="3" s="1"/>
  <c r="L73" i="3" s="1"/>
  <c r="F74" i="24" s="1"/>
  <c r="R63" i="7"/>
  <c r="I61" i="19"/>
  <c r="I62" i="19" s="1"/>
  <c r="Q35" i="2"/>
  <c r="L35" i="19" s="1"/>
  <c r="L44" i="19"/>
  <c r="L47" i="19" s="1"/>
  <c r="Q48" i="2"/>
  <c r="S59" i="7"/>
  <c r="S65" i="7" s="1"/>
  <c r="T29" i="7"/>
  <c r="T59" i="7" s="1"/>
  <c r="T65" i="7" s="1"/>
  <c r="Y77" i="19"/>
  <c r="Y81" i="19" s="1"/>
  <c r="J59" i="19"/>
  <c r="K58" i="19" s="1"/>
  <c r="O16" i="3"/>
  <c r="O70" i="3" s="1"/>
  <c r="Z78" i="19"/>
  <c r="P19" i="3"/>
  <c r="W79" i="19"/>
  <c r="W80" i="19" s="1"/>
  <c r="W82" i="19" s="1"/>
  <c r="W83" i="19" s="1"/>
  <c r="W84" i="19" s="1"/>
  <c r="M48" i="3"/>
  <c r="M71" i="3" s="1"/>
  <c r="M72" i="3" s="1"/>
  <c r="K60" i="19"/>
  <c r="K39" i="19"/>
  <c r="U16" i="9"/>
  <c r="U21" i="9" s="1"/>
  <c r="G36" i="9"/>
  <c r="G37" i="9" s="1"/>
  <c r="V7" i="9" s="1"/>
  <c r="V8" i="9" s="1"/>
  <c r="V10" i="9" s="1"/>
  <c r="V16" i="9" s="1"/>
  <c r="R20" i="7"/>
  <c r="S7" i="7"/>
  <c r="O18" i="3"/>
  <c r="Y56" i="19"/>
  <c r="J48" i="19"/>
  <c r="L58" i="3"/>
  <c r="G16" i="15"/>
  <c r="E18" i="15"/>
  <c r="E27" i="15" s="1"/>
  <c r="E10" i="15"/>
  <c r="J59" i="3"/>
  <c r="J60" i="3" s="1"/>
  <c r="J61" i="3" s="1"/>
  <c r="D13" i="24" s="1"/>
  <c r="W33" i="19"/>
  <c r="W37" i="19" s="1"/>
  <c r="M14" i="3"/>
  <c r="F18" i="15"/>
  <c r="K59" i="3"/>
  <c r="K60" i="3" s="1"/>
  <c r="F10" i="15"/>
  <c r="P29" i="2"/>
  <c r="P30" i="2" s="1"/>
  <c r="P46" i="2"/>
  <c r="P71" i="2"/>
  <c r="K7" i="15"/>
  <c r="P40" i="2"/>
  <c r="P42" i="2" s="1"/>
  <c r="P55" i="2" s="1"/>
  <c r="J68" i="24" s="1"/>
  <c r="J70" i="24" s="1"/>
  <c r="K30" i="9"/>
  <c r="K31" i="9" s="1"/>
  <c r="Z6" i="9" s="1"/>
  <c r="T45" i="19"/>
  <c r="J43" i="3"/>
  <c r="F25" i="15"/>
  <c r="J36" i="19"/>
  <c r="J38" i="19"/>
  <c r="J53" i="19"/>
  <c r="G63" i="19"/>
  <c r="L47" i="3"/>
  <c r="L65" i="3" s="1"/>
  <c r="L66" i="3" s="1"/>
  <c r="L67" i="3" s="1"/>
  <c r="F43" i="24" s="1"/>
  <c r="V57" i="19"/>
  <c r="V58" i="19" s="1"/>
  <c r="V60" i="19" s="1"/>
  <c r="V61" i="19" s="1"/>
  <c r="V62" i="19" s="1"/>
  <c r="V67" i="19" s="1"/>
  <c r="H54" i="19"/>
  <c r="H55" i="19" s="1"/>
  <c r="W5" i="9"/>
  <c r="W9" i="9" s="1"/>
  <c r="G16" i="5"/>
  <c r="H55" i="5" s="1"/>
  <c r="H34" i="9"/>
  <c r="I33" i="9" s="1"/>
  <c r="J27" i="9"/>
  <c r="T44" i="19"/>
  <c r="S49" i="19"/>
  <c r="T95" i="19"/>
  <c r="J45" i="3"/>
  <c r="J52" i="3" s="1"/>
  <c r="U88" i="19"/>
  <c r="U91" i="19" s="1"/>
  <c r="T93" i="19"/>
  <c r="C21" i="6"/>
  <c r="S98" i="19"/>
  <c r="M57" i="2" l="1"/>
  <c r="H12" i="15" s="1"/>
  <c r="H7" i="23"/>
  <c r="N17" i="3"/>
  <c r="I17" i="15" s="1"/>
  <c r="I26" i="15" s="1"/>
  <c r="H7" i="17"/>
  <c r="N68" i="2"/>
  <c r="H7" i="16"/>
  <c r="K45" i="19"/>
  <c r="N57" i="2"/>
  <c r="H9" i="24" s="1"/>
  <c r="N51" i="2"/>
  <c r="I14" i="15"/>
  <c r="H7" i="12"/>
  <c r="H10" i="12" s="1"/>
  <c r="H11" i="12" s="1"/>
  <c r="H19" i="12" s="1"/>
  <c r="H32" i="12" s="1"/>
  <c r="H36" i="12" s="1"/>
  <c r="N52" i="2"/>
  <c r="H14" i="15"/>
  <c r="G7" i="16"/>
  <c r="M51" i="2"/>
  <c r="M68" i="2"/>
  <c r="M52" i="2"/>
  <c r="G7" i="24"/>
  <c r="G7" i="12"/>
  <c r="G10" i="12" s="1"/>
  <c r="G11" i="12" s="1"/>
  <c r="G19" i="12" s="1"/>
  <c r="G32" i="12" s="1"/>
  <c r="G36" i="12" s="1"/>
  <c r="G7" i="17"/>
  <c r="P33" i="2"/>
  <c r="K27" i="9" s="1"/>
  <c r="J8" i="15"/>
  <c r="I40" i="19"/>
  <c r="X33" i="19" s="1"/>
  <c r="O41" i="2"/>
  <c r="O54" i="2" s="1"/>
  <c r="I37" i="24" s="1"/>
  <c r="I39" i="24" s="1"/>
  <c r="N15" i="3"/>
  <c r="N64" i="3" s="1"/>
  <c r="O55" i="2"/>
  <c r="I68" i="24" s="1"/>
  <c r="I70" i="24" s="1"/>
  <c r="L43" i="19"/>
  <c r="L46" i="19" s="1"/>
  <c r="Q34" i="2"/>
  <c r="Q33" i="2" s="1"/>
  <c r="Q47" i="2"/>
  <c r="X55" i="19"/>
  <c r="X59" i="19" s="1"/>
  <c r="K44" i="3"/>
  <c r="R22" i="7"/>
  <c r="R25" i="2" s="1"/>
  <c r="R24" i="2" s="1"/>
  <c r="I35" i="9"/>
  <c r="M73" i="3"/>
  <c r="G74" i="24" s="1"/>
  <c r="U73" i="19"/>
  <c r="K8" i="15"/>
  <c r="P41" i="2"/>
  <c r="P54" i="2" s="1"/>
  <c r="J37" i="24" s="1"/>
  <c r="J39" i="24" s="1"/>
  <c r="L69" i="2"/>
  <c r="F9" i="23"/>
  <c r="G12" i="15"/>
  <c r="F9" i="16"/>
  <c r="F9" i="24"/>
  <c r="S69" i="7"/>
  <c r="S71" i="7" s="1"/>
  <c r="S77" i="7" s="1"/>
  <c r="S26" i="2" s="1"/>
  <c r="T28" i="7"/>
  <c r="T69" i="7" s="1"/>
  <c r="T71" i="7" s="1"/>
  <c r="T77" i="7" s="1"/>
  <c r="T26" i="2" s="1"/>
  <c r="E44" i="5"/>
  <c r="E46" i="5" s="1"/>
  <c r="V66" i="19"/>
  <c r="V69" i="19" s="1"/>
  <c r="V71" i="19" s="1"/>
  <c r="T19" i="9"/>
  <c r="U23" i="9"/>
  <c r="U19" i="9"/>
  <c r="T21" i="9"/>
  <c r="V23" i="9"/>
  <c r="F40" i="5"/>
  <c r="F44" i="5" s="1"/>
  <c r="F46" i="5" s="1"/>
  <c r="K43" i="3"/>
  <c r="D13" i="16"/>
  <c r="D13" i="23"/>
  <c r="D16" i="6"/>
  <c r="T47" i="19"/>
  <c r="U44" i="19" s="1"/>
  <c r="U47" i="19" s="1"/>
  <c r="S21" i="7"/>
  <c r="T8" i="7"/>
  <c r="T21" i="7" s="1"/>
  <c r="S63" i="7"/>
  <c r="Q19" i="3"/>
  <c r="AA78" i="19"/>
  <c r="R35" i="2"/>
  <c r="M35" i="19" s="1"/>
  <c r="R48" i="2"/>
  <c r="M44" i="19"/>
  <c r="M47" i="19" s="1"/>
  <c r="K59" i="19"/>
  <c r="L58" i="19" s="1"/>
  <c r="Z77" i="19"/>
  <c r="Z81" i="19" s="1"/>
  <c r="P16" i="3"/>
  <c r="P70" i="3" s="1"/>
  <c r="W89" i="19"/>
  <c r="L39" i="19"/>
  <c r="L60" i="19"/>
  <c r="N48" i="3"/>
  <c r="N71" i="3" s="1"/>
  <c r="N72" i="3" s="1"/>
  <c r="N73" i="3" s="1"/>
  <c r="H74" i="24" s="1"/>
  <c r="X79" i="19"/>
  <c r="X80" i="19" s="1"/>
  <c r="X82" i="19" s="1"/>
  <c r="X83" i="19" s="1"/>
  <c r="X84" i="19" s="1"/>
  <c r="X89" i="19" s="1"/>
  <c r="T63" i="7"/>
  <c r="J61" i="19"/>
  <c r="J62" i="19" s="1"/>
  <c r="V11" i="9"/>
  <c r="V12" i="9" s="1"/>
  <c r="I54" i="19"/>
  <c r="I55" i="19" s="1"/>
  <c r="I63" i="19" s="1"/>
  <c r="H36" i="9"/>
  <c r="H37" i="9" s="1"/>
  <c r="W7" i="9" s="1"/>
  <c r="W8" i="9" s="1"/>
  <c r="W10" i="9" s="1"/>
  <c r="W16" i="9" s="1"/>
  <c r="K61" i="3"/>
  <c r="E13" i="23" s="1"/>
  <c r="J28" i="9"/>
  <c r="J35" i="9"/>
  <c r="K36" i="19"/>
  <c r="K53" i="19"/>
  <c r="K38" i="19"/>
  <c r="V35" i="19"/>
  <c r="V36" i="19" s="1"/>
  <c r="V38" i="19" s="1"/>
  <c r="V39" i="19" s="1"/>
  <c r="V40" i="19" s="1"/>
  <c r="L46" i="3"/>
  <c r="H16" i="15"/>
  <c r="H25" i="15" s="1"/>
  <c r="M58" i="3"/>
  <c r="O17" i="3"/>
  <c r="J17" i="15" s="1"/>
  <c r="Y34" i="19"/>
  <c r="Z56" i="19"/>
  <c r="P18" i="3"/>
  <c r="K48" i="19"/>
  <c r="G25" i="15"/>
  <c r="S20" i="7"/>
  <c r="T7" i="7"/>
  <c r="T20" i="7" s="1"/>
  <c r="Q46" i="2"/>
  <c r="Q71" i="2"/>
  <c r="L30" i="9"/>
  <c r="L31" i="9" s="1"/>
  <c r="AA6" i="9" s="1"/>
  <c r="L7" i="15"/>
  <c r="Q29" i="2"/>
  <c r="Q30" i="2" s="1"/>
  <c r="Q31" i="2" s="1"/>
  <c r="Q40" i="2"/>
  <c r="Q42" i="2" s="1"/>
  <c r="Q55" i="2" s="1"/>
  <c r="K68" i="24" s="1"/>
  <c r="K70" i="24" s="1"/>
  <c r="J40" i="19"/>
  <c r="J52" i="19"/>
  <c r="K51" i="19" s="1"/>
  <c r="O15" i="3"/>
  <c r="O64" i="3" s="1"/>
  <c r="Y55" i="19"/>
  <c r="X5" i="9"/>
  <c r="X9" i="9" s="1"/>
  <c r="I34" i="9"/>
  <c r="J33" i="9" s="1"/>
  <c r="H16" i="5"/>
  <c r="I55" i="5" s="1"/>
  <c r="H63" i="19"/>
  <c r="W57" i="19"/>
  <c r="W58" i="19" s="1"/>
  <c r="W60" i="19" s="1"/>
  <c r="W61" i="19" s="1"/>
  <c r="W62" i="19" s="1"/>
  <c r="W67" i="19" s="1"/>
  <c r="M47" i="3"/>
  <c r="M65" i="3" s="1"/>
  <c r="M66" i="3" s="1"/>
  <c r="M67" i="3" s="1"/>
  <c r="G43" i="24" s="1"/>
  <c r="V19" i="9"/>
  <c r="V21" i="9"/>
  <c r="P31" i="2"/>
  <c r="F27" i="15"/>
  <c r="U95" i="19"/>
  <c r="U93" i="19"/>
  <c r="K45" i="3"/>
  <c r="V88" i="19"/>
  <c r="V91" i="19" s="1"/>
  <c r="C25" i="6"/>
  <c r="C26" i="6" s="1"/>
  <c r="I58" i="2"/>
  <c r="G9" i="24" l="1"/>
  <c r="J26" i="15"/>
  <c r="O50" i="2"/>
  <c r="O53" i="2" s="1"/>
  <c r="I7" i="16" s="1"/>
  <c r="M69" i="2"/>
  <c r="G9" i="16"/>
  <c r="G9" i="23"/>
  <c r="N69" i="2"/>
  <c r="I12" i="15"/>
  <c r="H9" i="23"/>
  <c r="H9" i="16"/>
  <c r="N14" i="3"/>
  <c r="N58" i="3" s="1"/>
  <c r="L45" i="19"/>
  <c r="L34" i="19"/>
  <c r="L53" i="19" s="1"/>
  <c r="K52" i="3"/>
  <c r="M43" i="19"/>
  <c r="M45" i="19" s="1"/>
  <c r="R47" i="2"/>
  <c r="R34" i="2"/>
  <c r="R33" i="2" s="1"/>
  <c r="T22" i="7"/>
  <c r="T25" i="2" s="1"/>
  <c r="T34" i="2" s="1"/>
  <c r="P50" i="2"/>
  <c r="P53" i="2" s="1"/>
  <c r="K14" i="15" s="1"/>
  <c r="W66" i="19"/>
  <c r="W69" i="19" s="1"/>
  <c r="L8" i="15"/>
  <c r="Q41" i="2"/>
  <c r="Q54" i="2" s="1"/>
  <c r="K37" i="24" s="1"/>
  <c r="K39" i="24" s="1"/>
  <c r="E13" i="24"/>
  <c r="V73" i="19"/>
  <c r="S22" i="7"/>
  <c r="S25" i="2" s="1"/>
  <c r="S47" i="2" s="1"/>
  <c r="G56" i="5"/>
  <c r="J54" i="19"/>
  <c r="J55" i="19" s="1"/>
  <c r="O47" i="3" s="1"/>
  <c r="O65" i="3" s="1"/>
  <c r="O66" i="3" s="1"/>
  <c r="T51" i="19"/>
  <c r="D21" i="6" s="1"/>
  <c r="T49" i="19"/>
  <c r="J58" i="2" s="1"/>
  <c r="L44" i="3"/>
  <c r="E16" i="6"/>
  <c r="X57" i="19"/>
  <c r="X58" i="19" s="1"/>
  <c r="X60" i="19" s="1"/>
  <c r="X61" i="19" s="1"/>
  <c r="X62" i="19" s="1"/>
  <c r="X67" i="19" s="1"/>
  <c r="K61" i="19"/>
  <c r="K62" i="19" s="1"/>
  <c r="P48" i="3" s="1"/>
  <c r="P71" i="3" s="1"/>
  <c r="P72" i="3" s="1"/>
  <c r="E13" i="16"/>
  <c r="O48" i="3"/>
  <c r="O71" i="3" s="1"/>
  <c r="O72" i="3" s="1"/>
  <c r="O73" i="3" s="1"/>
  <c r="I74" i="24" s="1"/>
  <c r="Y79" i="19"/>
  <c r="Y80" i="19" s="1"/>
  <c r="Y82" i="19" s="1"/>
  <c r="Y83" i="19" s="1"/>
  <c r="Y84" i="19" s="1"/>
  <c r="Y89" i="19" s="1"/>
  <c r="O44" i="19"/>
  <c r="O47" i="19" s="1"/>
  <c r="T35" i="2"/>
  <c r="O35" i="19" s="1"/>
  <c r="T48" i="2"/>
  <c r="AB78" i="19"/>
  <c r="R19" i="3"/>
  <c r="S35" i="2"/>
  <c r="N35" i="19" s="1"/>
  <c r="S48" i="2"/>
  <c r="N44" i="19"/>
  <c r="N47" i="19" s="1"/>
  <c r="Q16" i="3"/>
  <c r="Q70" i="3" s="1"/>
  <c r="L59" i="19"/>
  <c r="M58" i="19" s="1"/>
  <c r="AA77" i="19"/>
  <c r="AA81" i="19" s="1"/>
  <c r="M39" i="19"/>
  <c r="M60" i="19"/>
  <c r="N47" i="3"/>
  <c r="N65" i="3" s="1"/>
  <c r="N66" i="3" s="1"/>
  <c r="N67" i="3" s="1"/>
  <c r="H43" i="24" s="1"/>
  <c r="I36" i="9"/>
  <c r="I37" i="9" s="1"/>
  <c r="X7" i="9" s="1"/>
  <c r="X8" i="9" s="1"/>
  <c r="X10" i="9" s="1"/>
  <c r="G40" i="5"/>
  <c r="H56" i="5" s="1"/>
  <c r="Q18" i="3"/>
  <c r="AA56" i="19"/>
  <c r="L48" i="19"/>
  <c r="K40" i="19"/>
  <c r="P15" i="3"/>
  <c r="P64" i="3" s="1"/>
  <c r="K52" i="19"/>
  <c r="L51" i="19" s="1"/>
  <c r="Z55" i="19"/>
  <c r="Z59" i="19" s="1"/>
  <c r="J34" i="9"/>
  <c r="K33" i="9" s="1"/>
  <c r="Y5" i="9"/>
  <c r="L27" i="9"/>
  <c r="W21" i="9"/>
  <c r="W19" i="9"/>
  <c r="W23" i="9"/>
  <c r="O14" i="3"/>
  <c r="Y33" i="19"/>
  <c r="Y37" i="19" s="1"/>
  <c r="W11" i="9"/>
  <c r="W12" i="9" s="1"/>
  <c r="K35" i="9"/>
  <c r="K28" i="9"/>
  <c r="L43" i="3"/>
  <c r="V45" i="19"/>
  <c r="M46" i="3"/>
  <c r="W35" i="19"/>
  <c r="W36" i="19" s="1"/>
  <c r="W38" i="19" s="1"/>
  <c r="W39" i="19" s="1"/>
  <c r="W40" i="19" s="1"/>
  <c r="R29" i="2"/>
  <c r="R30" i="2" s="1"/>
  <c r="R31" i="2" s="1"/>
  <c r="R40" i="2"/>
  <c r="R42" i="2" s="1"/>
  <c r="R55" i="2" s="1"/>
  <c r="L68" i="24" s="1"/>
  <c r="L70" i="24" s="1"/>
  <c r="M30" i="9"/>
  <c r="M31" i="9" s="1"/>
  <c r="AB6" i="9" s="1"/>
  <c r="R71" i="2"/>
  <c r="R46" i="2"/>
  <c r="M7" i="15"/>
  <c r="X37" i="19"/>
  <c r="Y59" i="19"/>
  <c r="Z34" i="19"/>
  <c r="P17" i="3"/>
  <c r="K17" i="15" s="1"/>
  <c r="K26" i="15" s="1"/>
  <c r="L59" i="3"/>
  <c r="L60" i="3" s="1"/>
  <c r="L61" i="3" s="1"/>
  <c r="G18" i="15"/>
  <c r="G27" i="15" s="1"/>
  <c r="G10" i="15"/>
  <c r="X35" i="19"/>
  <c r="X36" i="19" s="1"/>
  <c r="X38" i="19" s="1"/>
  <c r="N46" i="3"/>
  <c r="V44" i="19"/>
  <c r="U49" i="19"/>
  <c r="U51" i="19"/>
  <c r="D13" i="15"/>
  <c r="D30" i="15" s="1"/>
  <c r="I60" i="2"/>
  <c r="I63" i="2" s="1"/>
  <c r="I64" i="2" s="1"/>
  <c r="C11" i="6"/>
  <c r="V93" i="19"/>
  <c r="L45" i="3"/>
  <c r="V95" i="19"/>
  <c r="W88" i="19"/>
  <c r="W91" i="19" s="1"/>
  <c r="O57" i="2" l="1"/>
  <c r="I9" i="16" s="1"/>
  <c r="I7" i="17"/>
  <c r="O51" i="2"/>
  <c r="I7" i="12"/>
  <c r="I10" i="12" s="1"/>
  <c r="I11" i="12" s="1"/>
  <c r="I19" i="12" s="1"/>
  <c r="I32" i="12" s="1"/>
  <c r="I36" i="12" s="1"/>
  <c r="I7" i="23"/>
  <c r="J14" i="15"/>
  <c r="I7" i="24"/>
  <c r="O52" i="2"/>
  <c r="O68" i="2"/>
  <c r="I16" i="15"/>
  <c r="I25" i="15" s="1"/>
  <c r="M46" i="19"/>
  <c r="AB56" i="19" s="1"/>
  <c r="L38" i="19"/>
  <c r="Q15" i="3" s="1"/>
  <c r="Q64" i="3" s="1"/>
  <c r="I9" i="23"/>
  <c r="L36" i="19"/>
  <c r="T24" i="2"/>
  <c r="T29" i="2" s="1"/>
  <c r="T30" i="2" s="1"/>
  <c r="J7" i="16"/>
  <c r="T47" i="2"/>
  <c r="Q50" i="2"/>
  <c r="Q53" i="2" s="1"/>
  <c r="L14" i="15" s="1"/>
  <c r="P57" i="2"/>
  <c r="J9" i="24" s="1"/>
  <c r="S24" i="2"/>
  <c r="M34" i="19"/>
  <c r="M53" i="19" s="1"/>
  <c r="J7" i="24"/>
  <c r="J7" i="12"/>
  <c r="J10" i="12" s="1"/>
  <c r="J11" i="12" s="1"/>
  <c r="J19" i="12" s="1"/>
  <c r="J32" i="12" s="1"/>
  <c r="P51" i="2"/>
  <c r="P68" i="2"/>
  <c r="J7" i="17"/>
  <c r="J7" i="23"/>
  <c r="P52" i="2"/>
  <c r="Y57" i="19"/>
  <c r="Y58" i="19" s="1"/>
  <c r="Y60" i="19" s="1"/>
  <c r="Y61" i="19" s="1"/>
  <c r="Y62" i="19" s="1"/>
  <c r="Y67" i="19" s="1"/>
  <c r="O43" i="19"/>
  <c r="O46" i="19" s="1"/>
  <c r="S34" i="2"/>
  <c r="S33" i="2" s="1"/>
  <c r="M8" i="15"/>
  <c r="R41" i="2"/>
  <c r="R54" i="2" s="1"/>
  <c r="L37" i="24" s="1"/>
  <c r="L39" i="24" s="1"/>
  <c r="D25" i="6"/>
  <c r="D26" i="6" s="1"/>
  <c r="N43" i="19"/>
  <c r="N46" i="19" s="1"/>
  <c r="J63" i="19"/>
  <c r="Y35" i="19" s="1"/>
  <c r="Y36" i="19" s="1"/>
  <c r="Y38" i="19" s="1"/>
  <c r="Y39" i="19" s="1"/>
  <c r="Y40" i="19" s="1"/>
  <c r="T98" i="19"/>
  <c r="L52" i="3"/>
  <c r="O67" i="3"/>
  <c r="I43" i="24" s="1"/>
  <c r="Z79" i="19"/>
  <c r="Z80" i="19" s="1"/>
  <c r="Z82" i="19" s="1"/>
  <c r="Z83" i="19" s="1"/>
  <c r="Z84" i="19" s="1"/>
  <c r="Z89" i="19" s="1"/>
  <c r="P73" i="3"/>
  <c r="J74" i="24" s="1"/>
  <c r="J36" i="9"/>
  <c r="J37" i="9" s="1"/>
  <c r="Y7" i="9" s="1"/>
  <c r="Y8" i="9" s="1"/>
  <c r="Y10" i="9" s="1"/>
  <c r="Y16" i="9" s="1"/>
  <c r="S19" i="3"/>
  <c r="AC78" i="19"/>
  <c r="L61" i="19"/>
  <c r="L62" i="19" s="1"/>
  <c r="O39" i="19"/>
  <c r="O60" i="19"/>
  <c r="H40" i="5"/>
  <c r="I56" i="5" s="1"/>
  <c r="AD78" i="19"/>
  <c r="T19" i="3"/>
  <c r="P77" i="24" s="1"/>
  <c r="AB77" i="19"/>
  <c r="AB81" i="19" s="1"/>
  <c r="M59" i="19"/>
  <c r="N58" i="19" s="1"/>
  <c r="R16" i="3"/>
  <c r="R70" i="3" s="1"/>
  <c r="N39" i="19"/>
  <c r="N60" i="19"/>
  <c r="X16" i="9"/>
  <c r="X19" i="9" s="1"/>
  <c r="X11" i="9"/>
  <c r="X12" i="9" s="1"/>
  <c r="G44" i="5"/>
  <c r="G46" i="5" s="1"/>
  <c r="V47" i="19"/>
  <c r="V49" i="19" s="1"/>
  <c r="Q17" i="3"/>
  <c r="L17" i="15" s="1"/>
  <c r="L26" i="15" s="1"/>
  <c r="AA34" i="19"/>
  <c r="M44" i="3"/>
  <c r="W73" i="19"/>
  <c r="W71" i="19"/>
  <c r="X66" i="19"/>
  <c r="X69" i="19" s="1"/>
  <c r="J16" i="15"/>
  <c r="J25" i="15" s="1"/>
  <c r="O58" i="3"/>
  <c r="K54" i="19"/>
  <c r="K55" i="19" s="1"/>
  <c r="L28" i="9"/>
  <c r="L35" i="9"/>
  <c r="Y9" i="9"/>
  <c r="M43" i="3"/>
  <c r="W45" i="19"/>
  <c r="Z5" i="9"/>
  <c r="Z9" i="9" s="1"/>
  <c r="K34" i="9"/>
  <c r="L33" i="9" s="1"/>
  <c r="M59" i="3"/>
  <c r="M60" i="3" s="1"/>
  <c r="M61" i="3" s="1"/>
  <c r="H18" i="15"/>
  <c r="H27" i="15" s="1"/>
  <c r="H10" i="15"/>
  <c r="M48" i="19"/>
  <c r="N59" i="3"/>
  <c r="N60" i="3" s="1"/>
  <c r="I18" i="15"/>
  <c r="I10" i="15"/>
  <c r="F13" i="16"/>
  <c r="F16" i="6"/>
  <c r="F13" i="23"/>
  <c r="F13" i="24"/>
  <c r="O34" i="19"/>
  <c r="T33" i="2"/>
  <c r="X39" i="19"/>
  <c r="X40" i="19" s="1"/>
  <c r="M27" i="9"/>
  <c r="Z33" i="19"/>
  <c r="Z37" i="19" s="1"/>
  <c r="P14" i="3"/>
  <c r="D10" i="11"/>
  <c r="D11" i="6"/>
  <c r="E13" i="15"/>
  <c r="E30" i="15" s="1"/>
  <c r="J60" i="2"/>
  <c r="J63" i="2" s="1"/>
  <c r="J64" i="2" s="1"/>
  <c r="J65" i="2" s="1"/>
  <c r="J70" i="2" s="1"/>
  <c r="W93" i="19"/>
  <c r="M45" i="3"/>
  <c r="W95" i="19"/>
  <c r="X88" i="19"/>
  <c r="X91" i="19" s="1"/>
  <c r="I65" i="2"/>
  <c r="C10" i="23"/>
  <c r="C11" i="23" s="1"/>
  <c r="C14" i="23" s="1"/>
  <c r="C23" i="23" s="1"/>
  <c r="C25" i="23" s="1"/>
  <c r="C10" i="24"/>
  <c r="C11" i="24" s="1"/>
  <c r="C14" i="24" s="1"/>
  <c r="C23" i="24" s="1"/>
  <c r="C25" i="24" s="1"/>
  <c r="C10" i="16"/>
  <c r="C11" i="16" s="1"/>
  <c r="C14" i="16" s="1"/>
  <c r="C23" i="16" s="1"/>
  <c r="C25" i="16" s="1"/>
  <c r="C8" i="17"/>
  <c r="C9" i="17" s="1"/>
  <c r="C11" i="17" s="1"/>
  <c r="C23" i="17" s="1"/>
  <c r="C27" i="17" s="1"/>
  <c r="C40" i="24"/>
  <c r="C41" i="24" s="1"/>
  <c r="C44" i="24" s="1"/>
  <c r="C53" i="24" s="1"/>
  <c r="C55" i="24" s="1"/>
  <c r="C71" i="24"/>
  <c r="C72" i="24" s="1"/>
  <c r="C75" i="24" s="1"/>
  <c r="C84" i="24" s="1"/>
  <c r="C86" i="24" s="1"/>
  <c r="E21" i="6"/>
  <c r="U98" i="19"/>
  <c r="E25" i="6"/>
  <c r="K58" i="2"/>
  <c r="E10" i="11" s="1"/>
  <c r="E14" i="11" s="1"/>
  <c r="T40" i="2" l="1"/>
  <c r="T42" i="2" s="1"/>
  <c r="T55" i="2" s="1"/>
  <c r="N68" i="24" s="1"/>
  <c r="N70" i="24" s="1"/>
  <c r="O69" i="2"/>
  <c r="L40" i="19"/>
  <c r="AA33" i="19" s="1"/>
  <c r="AA37" i="19" s="1"/>
  <c r="R18" i="3"/>
  <c r="J12" i="15"/>
  <c r="I9" i="24"/>
  <c r="E15" i="11"/>
  <c r="D14" i="11"/>
  <c r="D15" i="11" s="1"/>
  <c r="AA55" i="19"/>
  <c r="AA59" i="19" s="1"/>
  <c r="L52" i="19"/>
  <c r="M51" i="19" s="1"/>
  <c r="T46" i="2"/>
  <c r="O30" i="9"/>
  <c r="O31" i="9" s="1"/>
  <c r="AD6" i="9" s="1"/>
  <c r="O7" i="15"/>
  <c r="Q68" i="2"/>
  <c r="K7" i="16"/>
  <c r="Q52" i="2"/>
  <c r="Q57" i="2"/>
  <c r="K9" i="16" s="1"/>
  <c r="J9" i="16"/>
  <c r="T71" i="2"/>
  <c r="S46" i="2"/>
  <c r="N7" i="15"/>
  <c r="S40" i="2"/>
  <c r="S42" i="2" s="1"/>
  <c r="S71" i="2"/>
  <c r="N30" i="9"/>
  <c r="N31" i="9" s="1"/>
  <c r="AC6" i="9" s="1"/>
  <c r="S29" i="2"/>
  <c r="S30" i="2" s="1"/>
  <c r="S31" i="2" s="1"/>
  <c r="J9" i="23"/>
  <c r="P69" i="2"/>
  <c r="M36" i="19"/>
  <c r="K7" i="23"/>
  <c r="Q51" i="2"/>
  <c r="K7" i="24"/>
  <c r="O45" i="19"/>
  <c r="M38" i="19"/>
  <c r="R15" i="3" s="1"/>
  <c r="K12" i="15"/>
  <c r="N34" i="19"/>
  <c r="N53" i="19" s="1"/>
  <c r="O46" i="3"/>
  <c r="J10" i="15" s="1"/>
  <c r="R50" i="2"/>
  <c r="R53" i="2" s="1"/>
  <c r="R68" i="2" s="1"/>
  <c r="N8" i="15"/>
  <c r="O8" i="15"/>
  <c r="N45" i="19"/>
  <c r="V51" i="19"/>
  <c r="V98" i="19" s="1"/>
  <c r="H44" i="5"/>
  <c r="H46" i="5" s="1"/>
  <c r="X21" i="9"/>
  <c r="X23" i="9"/>
  <c r="D71" i="24"/>
  <c r="D72" i="24" s="1"/>
  <c r="D75" i="24" s="1"/>
  <c r="D84" i="24" s="1"/>
  <c r="D86" i="24" s="1"/>
  <c r="D40" i="24"/>
  <c r="D41" i="24" s="1"/>
  <c r="D44" i="24" s="1"/>
  <c r="D53" i="24" s="1"/>
  <c r="D55" i="24" s="1"/>
  <c r="W44" i="19"/>
  <c r="W47" i="19" s="1"/>
  <c r="D9" i="6"/>
  <c r="D14" i="6" s="1"/>
  <c r="D18" i="6" s="1"/>
  <c r="D34" i="6" s="1"/>
  <c r="D9" i="11"/>
  <c r="D11" i="11" s="1"/>
  <c r="D10" i="23"/>
  <c r="D11" i="23" s="1"/>
  <c r="D14" i="23" s="1"/>
  <c r="D23" i="23" s="1"/>
  <c r="D25" i="23" s="1"/>
  <c r="E15" i="15"/>
  <c r="D8" i="17"/>
  <c r="D9" i="17" s="1"/>
  <c r="D11" i="17" s="1"/>
  <c r="D23" i="17" s="1"/>
  <c r="D27" i="17" s="1"/>
  <c r="T16" i="3"/>
  <c r="O59" i="19"/>
  <c r="AD77" i="19"/>
  <c r="AD81" i="19" s="1"/>
  <c r="M61" i="19"/>
  <c r="M62" i="19" s="1"/>
  <c r="AA79" i="19"/>
  <c r="AA80" i="19" s="1"/>
  <c r="AA82" i="19" s="1"/>
  <c r="AA83" i="19" s="1"/>
  <c r="AA84" i="19" s="1"/>
  <c r="AA89" i="19" s="1"/>
  <c r="Q48" i="3"/>
  <c r="Q71" i="3" s="1"/>
  <c r="Q72" i="3" s="1"/>
  <c r="Q73" i="3" s="1"/>
  <c r="K74" i="24" s="1"/>
  <c r="D10" i="16"/>
  <c r="D11" i="16" s="1"/>
  <c r="D14" i="16" s="1"/>
  <c r="D23" i="16" s="1"/>
  <c r="D25" i="16" s="1"/>
  <c r="D10" i="24"/>
  <c r="D11" i="24" s="1"/>
  <c r="D14" i="24" s="1"/>
  <c r="D23" i="24" s="1"/>
  <c r="D25" i="24" s="1"/>
  <c r="AC77" i="19"/>
  <c r="AC81" i="19" s="1"/>
  <c r="S16" i="3"/>
  <c r="S70" i="3" s="1"/>
  <c r="N59" i="19"/>
  <c r="O58" i="19" s="1"/>
  <c r="I27" i="15"/>
  <c r="K36" i="9"/>
  <c r="K37" i="9" s="1"/>
  <c r="Z7" i="9" s="1"/>
  <c r="Z8" i="9" s="1"/>
  <c r="Z10" i="9" s="1"/>
  <c r="Z16" i="9" s="1"/>
  <c r="Z23" i="9" s="1"/>
  <c r="N61" i="3"/>
  <c r="H16" i="6" s="1"/>
  <c r="X45" i="19"/>
  <c r="N43" i="3"/>
  <c r="R17" i="3"/>
  <c r="M17" i="15" s="1"/>
  <c r="M26" i="15" s="1"/>
  <c r="AB34" i="19"/>
  <c r="AC56" i="19"/>
  <c r="S18" i="3"/>
  <c r="N48" i="19"/>
  <c r="Y21" i="9"/>
  <c r="Y19" i="9"/>
  <c r="Y23" i="9"/>
  <c r="O27" i="9"/>
  <c r="AD56" i="19"/>
  <c r="T18" i="3"/>
  <c r="P46" i="24" s="1"/>
  <c r="O48" i="19"/>
  <c r="K16" i="15"/>
  <c r="K25" i="15" s="1"/>
  <c r="P58" i="3"/>
  <c r="AA5" i="9"/>
  <c r="AA9" i="9" s="1"/>
  <c r="L34" i="9"/>
  <c r="M33" i="9" s="1"/>
  <c r="N27" i="9"/>
  <c r="O43" i="3"/>
  <c r="Y45" i="19"/>
  <c r="X73" i="19"/>
  <c r="X71" i="19"/>
  <c r="Y66" i="19"/>
  <c r="Y69" i="19" s="1"/>
  <c r="N44" i="3"/>
  <c r="M52" i="3"/>
  <c r="M35" i="9"/>
  <c r="M28" i="9"/>
  <c r="O38" i="19"/>
  <c r="O53" i="19"/>
  <c r="O36" i="19"/>
  <c r="G13" i="24"/>
  <c r="G16" i="6"/>
  <c r="G13" i="16"/>
  <c r="G13" i="23"/>
  <c r="Y11" i="9"/>
  <c r="Y12" i="9" s="1"/>
  <c r="K63" i="19"/>
  <c r="Z57" i="19"/>
  <c r="Z58" i="19" s="1"/>
  <c r="Z60" i="19" s="1"/>
  <c r="Z61" i="19" s="1"/>
  <c r="Z62" i="19" s="1"/>
  <c r="Z67" i="19" s="1"/>
  <c r="P47" i="3"/>
  <c r="P65" i="3" s="1"/>
  <c r="P66" i="3" s="1"/>
  <c r="P67" i="3" s="1"/>
  <c r="J43" i="24" s="1"/>
  <c r="K60" i="2"/>
  <c r="K63" i="2" s="1"/>
  <c r="K64" i="2" s="1"/>
  <c r="E40" i="24" s="1"/>
  <c r="E41" i="24" s="1"/>
  <c r="E44" i="24" s="1"/>
  <c r="E53" i="24" s="1"/>
  <c r="E55" i="24" s="1"/>
  <c r="F13" i="15"/>
  <c r="F30" i="15" s="1"/>
  <c r="E11" i="6"/>
  <c r="F25" i="6"/>
  <c r="L58" i="2"/>
  <c r="F10" i="11" s="1"/>
  <c r="I70" i="2"/>
  <c r="C9" i="6"/>
  <c r="C14" i="6" s="1"/>
  <c r="C18" i="6" s="1"/>
  <c r="C34" i="6" s="1"/>
  <c r="C36" i="6" s="1"/>
  <c r="D15" i="15"/>
  <c r="I31" i="3"/>
  <c r="I33" i="3" s="1"/>
  <c r="I54" i="3" s="1"/>
  <c r="E26" i="6"/>
  <c r="Y88" i="19"/>
  <c r="Y91" i="19" s="1"/>
  <c r="X93" i="19"/>
  <c r="N45" i="3"/>
  <c r="X95" i="19"/>
  <c r="T41" i="2" l="1"/>
  <c r="T54" i="2" s="1"/>
  <c r="N37" i="24" s="1"/>
  <c r="N39" i="24" s="1"/>
  <c r="Q14" i="3"/>
  <c r="Q58" i="3" s="1"/>
  <c r="R64" i="3"/>
  <c r="F14" i="11"/>
  <c r="F15" i="11" s="1"/>
  <c r="L54" i="19"/>
  <c r="L55" i="19" s="1"/>
  <c r="Q47" i="3" s="1"/>
  <c r="Q65" i="3" s="1"/>
  <c r="Q66" i="3" s="1"/>
  <c r="K9" i="24"/>
  <c r="K9" i="23"/>
  <c r="Q69" i="2"/>
  <c r="L12" i="15"/>
  <c r="M40" i="19"/>
  <c r="R14" i="3" s="1"/>
  <c r="T31" i="2"/>
  <c r="S55" i="2"/>
  <c r="M68" i="24" s="1"/>
  <c r="M70" i="24" s="1"/>
  <c r="S41" i="2"/>
  <c r="S54" i="2" s="1"/>
  <c r="M37" i="24" s="1"/>
  <c r="M39" i="24" s="1"/>
  <c r="AB55" i="19"/>
  <c r="AB59" i="19" s="1"/>
  <c r="M52" i="19"/>
  <c r="N51" i="19" s="1"/>
  <c r="R57" i="2"/>
  <c r="L9" i="23" s="1"/>
  <c r="N38" i="19"/>
  <c r="N52" i="19" s="1"/>
  <c r="O51" i="19" s="1"/>
  <c r="O59" i="3"/>
  <c r="O60" i="3" s="1"/>
  <c r="O61" i="3" s="1"/>
  <c r="I13" i="24" s="1"/>
  <c r="J18" i="15"/>
  <c r="J27" i="15" s="1"/>
  <c r="N36" i="19"/>
  <c r="L7" i="23"/>
  <c r="F21" i="6"/>
  <c r="F26" i="6" s="1"/>
  <c r="M14" i="15"/>
  <c r="L7" i="24"/>
  <c r="R51" i="2"/>
  <c r="L7" i="16"/>
  <c r="R52" i="2"/>
  <c r="W51" i="19"/>
  <c r="W98" i="19" s="1"/>
  <c r="X44" i="19"/>
  <c r="X47" i="19" s="1"/>
  <c r="X49" i="19" s="1"/>
  <c r="N61" i="19"/>
  <c r="N62" i="19" s="1"/>
  <c r="AC79" i="19" s="1"/>
  <c r="AC80" i="19" s="1"/>
  <c r="AC82" i="19" s="1"/>
  <c r="AC83" i="19" s="1"/>
  <c r="AC84" i="19" s="1"/>
  <c r="K65" i="2"/>
  <c r="K70" i="2" s="1"/>
  <c r="E71" i="24"/>
  <c r="E72" i="24" s="1"/>
  <c r="E75" i="24" s="1"/>
  <c r="E84" i="24" s="1"/>
  <c r="E86" i="24" s="1"/>
  <c r="W49" i="19"/>
  <c r="G25" i="6" s="1"/>
  <c r="H13" i="24"/>
  <c r="E8" i="17"/>
  <c r="E9" i="17" s="1"/>
  <c r="E11" i="17" s="1"/>
  <c r="E23" i="17" s="1"/>
  <c r="E27" i="17" s="1"/>
  <c r="E10" i="24"/>
  <c r="E11" i="24" s="1"/>
  <c r="E14" i="24" s="1"/>
  <c r="E23" i="24" s="1"/>
  <c r="E25" i="24" s="1"/>
  <c r="O61" i="19"/>
  <c r="O62" i="19" s="1"/>
  <c r="P76" i="24"/>
  <c r="T70" i="3"/>
  <c r="AB79" i="19"/>
  <c r="AB80" i="19" s="1"/>
  <c r="AB82" i="19" s="1"/>
  <c r="AB83" i="19" s="1"/>
  <c r="AB84" i="19" s="1"/>
  <c r="AB89" i="19" s="1"/>
  <c r="R48" i="3"/>
  <c r="R71" i="3" s="1"/>
  <c r="R72" i="3" s="1"/>
  <c r="R73" i="3" s="1"/>
  <c r="L74" i="24" s="1"/>
  <c r="E10" i="23"/>
  <c r="E11" i="23" s="1"/>
  <c r="E14" i="23" s="1"/>
  <c r="E23" i="23" s="1"/>
  <c r="E25" i="23" s="1"/>
  <c r="E10" i="16"/>
  <c r="E11" i="16" s="1"/>
  <c r="E14" i="16" s="1"/>
  <c r="E23" i="16" s="1"/>
  <c r="E25" i="16" s="1"/>
  <c r="N52" i="3"/>
  <c r="Z21" i="9"/>
  <c r="Z11" i="9"/>
  <c r="Z12" i="9" s="1"/>
  <c r="Z19" i="9"/>
  <c r="H13" i="23"/>
  <c r="Q67" i="3"/>
  <c r="K43" i="24" s="1"/>
  <c r="H13" i="16"/>
  <c r="AD55" i="19"/>
  <c r="T15" i="3"/>
  <c r="O52" i="19"/>
  <c r="O40" i="19"/>
  <c r="L36" i="9"/>
  <c r="L37" i="9" s="1"/>
  <c r="AA7" i="9" s="1"/>
  <c r="AA8" i="9" s="1"/>
  <c r="AA10" i="9" s="1"/>
  <c r="AA16" i="9" s="1"/>
  <c r="O28" i="9"/>
  <c r="O35" i="9"/>
  <c r="N35" i="9"/>
  <c r="N28" i="9"/>
  <c r="AC34" i="19"/>
  <c r="S17" i="3"/>
  <c r="N17" i="15" s="1"/>
  <c r="N26" i="15" s="1"/>
  <c r="Z35" i="19"/>
  <c r="Z36" i="19" s="1"/>
  <c r="Z38" i="19" s="1"/>
  <c r="Z39" i="19" s="1"/>
  <c r="Z40" i="19" s="1"/>
  <c r="P46" i="3"/>
  <c r="AB5" i="9"/>
  <c r="M34" i="9"/>
  <c r="N33" i="9" s="1"/>
  <c r="Y73" i="19"/>
  <c r="Y71" i="19"/>
  <c r="Z66" i="19"/>
  <c r="Z69" i="19" s="1"/>
  <c r="O44" i="3"/>
  <c r="L16" i="15"/>
  <c r="L25" i="15" s="1"/>
  <c r="T17" i="3"/>
  <c r="AD34" i="19"/>
  <c r="L60" i="2"/>
  <c r="L63" i="2" s="1"/>
  <c r="L64" i="2" s="1"/>
  <c r="L65" i="2" s="1"/>
  <c r="F9" i="6" s="1"/>
  <c r="G13" i="15"/>
  <c r="G30" i="15" s="1"/>
  <c r="F11" i="6"/>
  <c r="Y95" i="19"/>
  <c r="Y93" i="19"/>
  <c r="Z88" i="19"/>
  <c r="Z91" i="19" s="1"/>
  <c r="O45" i="3"/>
  <c r="J31" i="3"/>
  <c r="J33" i="3" s="1"/>
  <c r="J54" i="3" s="1"/>
  <c r="I20" i="3"/>
  <c r="C18" i="5"/>
  <c r="D35" i="6"/>
  <c r="D36" i="6" s="1"/>
  <c r="D17" i="11"/>
  <c r="T50" i="2" l="1"/>
  <c r="T53" i="2" s="1"/>
  <c r="O14" i="15" s="1"/>
  <c r="N40" i="19"/>
  <c r="AC33" i="19" s="1"/>
  <c r="AC37" i="19" s="1"/>
  <c r="L63" i="19"/>
  <c r="AA57" i="19"/>
  <c r="AA58" i="19" s="1"/>
  <c r="AA60" i="19" s="1"/>
  <c r="AA61" i="19" s="1"/>
  <c r="AA62" i="19" s="1"/>
  <c r="AA67" i="19" s="1"/>
  <c r="AB33" i="19"/>
  <c r="AB37" i="19" s="1"/>
  <c r="I13" i="16"/>
  <c r="M54" i="19"/>
  <c r="M55" i="19" s="1"/>
  <c r="R47" i="3" s="1"/>
  <c r="R65" i="3" s="1"/>
  <c r="R66" i="3" s="1"/>
  <c r="R67" i="3" s="1"/>
  <c r="L43" i="24" s="1"/>
  <c r="S50" i="2"/>
  <c r="S53" i="2" s="1"/>
  <c r="M7" i="24" s="1"/>
  <c r="I16" i="6"/>
  <c r="Y44" i="19"/>
  <c r="Y47" i="19" s="1"/>
  <c r="Y51" i="19" s="1"/>
  <c r="I13" i="23"/>
  <c r="L9" i="24"/>
  <c r="M12" i="15"/>
  <c r="R69" i="2"/>
  <c r="S15" i="3"/>
  <c r="S64" i="3" s="1"/>
  <c r="L9" i="16"/>
  <c r="AC55" i="19"/>
  <c r="AC59" i="19" s="1"/>
  <c r="S48" i="3"/>
  <c r="S71" i="3" s="1"/>
  <c r="S72" i="3" s="1"/>
  <c r="S73" i="3" s="1"/>
  <c r="M74" i="24" s="1"/>
  <c r="X51" i="19"/>
  <c r="X98" i="19" s="1"/>
  <c r="E9" i="6"/>
  <c r="E14" i="6" s="1"/>
  <c r="E18" i="6" s="1"/>
  <c r="E34" i="6" s="1"/>
  <c r="M58" i="2"/>
  <c r="E9" i="11"/>
  <c r="E11" i="11" s="1"/>
  <c r="F15" i="15"/>
  <c r="G21" i="6"/>
  <c r="G26" i="6" s="1"/>
  <c r="AC89" i="19"/>
  <c r="F10" i="24"/>
  <c r="F11" i="24" s="1"/>
  <c r="F14" i="24" s="1"/>
  <c r="F23" i="24" s="1"/>
  <c r="F25" i="24" s="1"/>
  <c r="T48" i="3"/>
  <c r="AD79" i="19"/>
  <c r="AD80" i="19" s="1"/>
  <c r="AD82" i="19" s="1"/>
  <c r="AD83" i="19" s="1"/>
  <c r="AD84" i="19" s="1"/>
  <c r="AD89" i="19" s="1"/>
  <c r="G15" i="15"/>
  <c r="O54" i="19"/>
  <c r="O55" i="19" s="1"/>
  <c r="O63" i="19" s="1"/>
  <c r="N54" i="19"/>
  <c r="N55" i="19" s="1"/>
  <c r="AC57" i="19" s="1"/>
  <c r="F14" i="6"/>
  <c r="F18" i="6" s="1"/>
  <c r="F34" i="6" s="1"/>
  <c r="F8" i="17"/>
  <c r="F9" i="17" s="1"/>
  <c r="F11" i="17" s="1"/>
  <c r="F23" i="17" s="1"/>
  <c r="F27" i="17" s="1"/>
  <c r="F71" i="24"/>
  <c r="F72" i="24" s="1"/>
  <c r="F75" i="24" s="1"/>
  <c r="F84" i="24" s="1"/>
  <c r="F86" i="24" s="1"/>
  <c r="K31" i="3"/>
  <c r="K33" i="3" s="1"/>
  <c r="K54" i="3" s="1"/>
  <c r="F9" i="11"/>
  <c r="F11" i="11" s="1"/>
  <c r="F17" i="11" s="1"/>
  <c r="AC5" i="9"/>
  <c r="AC9" i="9" s="1"/>
  <c r="N34" i="9"/>
  <c r="O33" i="9" s="1"/>
  <c r="AB9" i="9"/>
  <c r="AA11" i="9"/>
  <c r="AA12" i="9" s="1"/>
  <c r="T64" i="3"/>
  <c r="P45" i="24"/>
  <c r="F10" i="16"/>
  <c r="F11" i="16" s="1"/>
  <c r="F14" i="16" s="1"/>
  <c r="F23" i="16" s="1"/>
  <c r="F25" i="16" s="1"/>
  <c r="L70" i="2"/>
  <c r="K10" i="15"/>
  <c r="K18" i="15"/>
  <c r="K27" i="15" s="1"/>
  <c r="P59" i="3"/>
  <c r="P60" i="3" s="1"/>
  <c r="P61" i="3" s="1"/>
  <c r="R58" i="3"/>
  <c r="M16" i="15"/>
  <c r="M25" i="15" s="1"/>
  <c r="AD59" i="19"/>
  <c r="M36" i="9"/>
  <c r="M37" i="9" s="1"/>
  <c r="AB7" i="9" s="1"/>
  <c r="AB8" i="9" s="1"/>
  <c r="AB10" i="9" s="1"/>
  <c r="AB16" i="9" s="1"/>
  <c r="AA23" i="9"/>
  <c r="AA19" i="9"/>
  <c r="AA21" i="9"/>
  <c r="Z71" i="19"/>
  <c r="Z73" i="19"/>
  <c r="AA66" i="19"/>
  <c r="P44" i="3"/>
  <c r="F10" i="23"/>
  <c r="F11" i="23" s="1"/>
  <c r="F14" i="23" s="1"/>
  <c r="F23" i="23" s="1"/>
  <c r="F25" i="23" s="1"/>
  <c r="F40" i="24"/>
  <c r="F41" i="24" s="1"/>
  <c r="F44" i="24" s="1"/>
  <c r="F53" i="24" s="1"/>
  <c r="F55" i="24" s="1"/>
  <c r="O52" i="3"/>
  <c r="P21" i="24"/>
  <c r="O17" i="15"/>
  <c r="O26" i="15" s="1"/>
  <c r="Q26" i="15" s="1"/>
  <c r="P23" i="23"/>
  <c r="P23" i="16"/>
  <c r="Z45" i="19"/>
  <c r="P43" i="3"/>
  <c r="O34" i="9"/>
  <c r="AD5" i="9"/>
  <c r="T14" i="3"/>
  <c r="AD33" i="19"/>
  <c r="AD37" i="19" s="1"/>
  <c r="D9" i="15"/>
  <c r="D24" i="15" s="1"/>
  <c r="I23" i="3"/>
  <c r="I25" i="3" s="1"/>
  <c r="J20" i="3"/>
  <c r="D18" i="5"/>
  <c r="E35" i="6"/>
  <c r="C20" i="5"/>
  <c r="C22" i="5" s="1"/>
  <c r="C48" i="5" s="1"/>
  <c r="D54" i="5"/>
  <c r="D58" i="5" s="1"/>
  <c r="D59" i="5" s="1"/>
  <c r="Z93" i="19"/>
  <c r="AA88" i="19"/>
  <c r="AA91" i="19" s="1"/>
  <c r="Z95" i="19"/>
  <c r="P45" i="3"/>
  <c r="H25" i="6"/>
  <c r="N58" i="2"/>
  <c r="H10" i="11" s="1"/>
  <c r="H14" i="11" s="1"/>
  <c r="N7" i="24" l="1"/>
  <c r="T68" i="2"/>
  <c r="N7" i="23"/>
  <c r="T57" i="2"/>
  <c r="N9" i="16" s="1"/>
  <c r="N7" i="16"/>
  <c r="T51" i="2"/>
  <c r="S14" i="3"/>
  <c r="S58" i="3" s="1"/>
  <c r="AA69" i="19"/>
  <c r="Q44" i="3" s="1"/>
  <c r="Q46" i="3"/>
  <c r="AA35" i="19"/>
  <c r="AA36" i="19" s="1"/>
  <c r="AA38" i="19" s="1"/>
  <c r="AA39" i="19" s="1"/>
  <c r="AA40" i="19" s="1"/>
  <c r="M60" i="2"/>
  <c r="M63" i="2" s="1"/>
  <c r="M64" i="2" s="1"/>
  <c r="M65" i="2" s="1"/>
  <c r="G9" i="6" s="1"/>
  <c r="G10" i="11"/>
  <c r="M63" i="19"/>
  <c r="R46" i="3" s="1"/>
  <c r="M18" i="15" s="1"/>
  <c r="AB57" i="19"/>
  <c r="AB58" i="19" s="1"/>
  <c r="AB60" i="19" s="1"/>
  <c r="AB61" i="19" s="1"/>
  <c r="AB62" i="19" s="1"/>
  <c r="AB67" i="19" s="1"/>
  <c r="M7" i="23"/>
  <c r="Z44" i="19"/>
  <c r="Z47" i="19" s="1"/>
  <c r="Z49" i="19" s="1"/>
  <c r="N14" i="15"/>
  <c r="Y49" i="19"/>
  <c r="I25" i="6" s="1"/>
  <c r="M7" i="16"/>
  <c r="S57" i="2"/>
  <c r="S69" i="2" s="1"/>
  <c r="S68" i="2"/>
  <c r="T52" i="2"/>
  <c r="S52" i="2"/>
  <c r="S51" i="2"/>
  <c r="E36" i="6"/>
  <c r="K20" i="3" s="1"/>
  <c r="K23" i="3" s="1"/>
  <c r="K25" i="3" s="1"/>
  <c r="F11" i="15" s="1"/>
  <c r="H15" i="11"/>
  <c r="S47" i="3"/>
  <c r="S65" i="3" s="1"/>
  <c r="S66" i="3" s="1"/>
  <c r="S67" i="3" s="1"/>
  <c r="M43" i="24" s="1"/>
  <c r="H21" i="6"/>
  <c r="H26" i="6" s="1"/>
  <c r="AC58" i="19"/>
  <c r="AC60" i="19" s="1"/>
  <c r="AC61" i="19" s="1"/>
  <c r="AC62" i="19" s="1"/>
  <c r="G11" i="6"/>
  <c r="H13" i="15"/>
  <c r="H30" i="15" s="1"/>
  <c r="T47" i="3"/>
  <c r="P47" i="24" s="1"/>
  <c r="P49" i="24" s="1"/>
  <c r="P51" i="24" s="1"/>
  <c r="L31" i="3"/>
  <c r="AD57" i="19"/>
  <c r="AD58" i="19" s="1"/>
  <c r="AD60" i="19" s="1"/>
  <c r="AD61" i="19" s="1"/>
  <c r="AD62" i="19" s="1"/>
  <c r="N63" i="19"/>
  <c r="S46" i="3" s="1"/>
  <c r="T71" i="3"/>
  <c r="T72" i="3" s="1"/>
  <c r="T73" i="3" s="1"/>
  <c r="N74" i="24" s="1"/>
  <c r="P78" i="24"/>
  <c r="P80" i="24" s="1"/>
  <c r="P82" i="24" s="1"/>
  <c r="P26" i="15"/>
  <c r="N36" i="9"/>
  <c r="N37" i="9" s="1"/>
  <c r="AC7" i="9" s="1"/>
  <c r="AC8" i="9" s="1"/>
  <c r="AC10" i="9" s="1"/>
  <c r="AC16" i="9" s="1"/>
  <c r="AC21" i="9" s="1"/>
  <c r="O36" i="9"/>
  <c r="O37" i="9" s="1"/>
  <c r="AD7" i="9" s="1"/>
  <c r="AD8" i="9" s="1"/>
  <c r="AD10" i="9" s="1"/>
  <c r="AD16" i="9" s="1"/>
  <c r="AB21" i="9"/>
  <c r="AB23" i="9"/>
  <c r="AB19" i="9"/>
  <c r="T46" i="3"/>
  <c r="AD35" i="19"/>
  <c r="AD36" i="19" s="1"/>
  <c r="AD38" i="19" s="1"/>
  <c r="AD39" i="19" s="1"/>
  <c r="AD40" i="19" s="1"/>
  <c r="AB11" i="9"/>
  <c r="AB12" i="9" s="1"/>
  <c r="P52" i="3"/>
  <c r="O16" i="15"/>
  <c r="T58" i="3"/>
  <c r="P20" i="24"/>
  <c r="P22" i="23"/>
  <c r="P22" i="16"/>
  <c r="AD9" i="9"/>
  <c r="R26" i="15"/>
  <c r="J13" i="24"/>
  <c r="J16" i="6"/>
  <c r="J13" i="23"/>
  <c r="J13" i="16"/>
  <c r="N60" i="2"/>
  <c r="N63" i="2" s="1"/>
  <c r="N64" i="2" s="1"/>
  <c r="N65" i="2" s="1"/>
  <c r="H9" i="11" s="1"/>
  <c r="I13" i="15"/>
  <c r="I30" i="15" s="1"/>
  <c r="H11" i="6"/>
  <c r="AB88" i="19"/>
  <c r="AB91" i="19" s="1"/>
  <c r="Q45" i="3"/>
  <c r="AA95" i="19"/>
  <c r="AA93" i="19"/>
  <c r="E54" i="5"/>
  <c r="E58" i="5" s="1"/>
  <c r="E59" i="5" s="1"/>
  <c r="D20" i="5"/>
  <c r="D22" i="5" s="1"/>
  <c r="D48" i="5" s="1"/>
  <c r="E9" i="15"/>
  <c r="E24" i="15" s="1"/>
  <c r="J23" i="3"/>
  <c r="J25" i="3" s="1"/>
  <c r="I21" i="6"/>
  <c r="Y98" i="19"/>
  <c r="D11" i="15"/>
  <c r="I56" i="3"/>
  <c r="E17" i="11"/>
  <c r="AA73" i="19" l="1"/>
  <c r="O12" i="15"/>
  <c r="T69" i="2"/>
  <c r="N9" i="23"/>
  <c r="N9" i="24"/>
  <c r="AB66" i="19"/>
  <c r="AB69" i="19" s="1"/>
  <c r="G71" i="24"/>
  <c r="G72" i="24" s="1"/>
  <c r="G75" i="24" s="1"/>
  <c r="G84" i="24" s="1"/>
  <c r="G86" i="24" s="1"/>
  <c r="G10" i="23"/>
  <c r="G11" i="23" s="1"/>
  <c r="G14" i="23" s="1"/>
  <c r="G23" i="23" s="1"/>
  <c r="G25" i="23" s="1"/>
  <c r="N16" i="15"/>
  <c r="N25" i="15" s="1"/>
  <c r="G10" i="24"/>
  <c r="G11" i="24" s="1"/>
  <c r="G14" i="24" s="1"/>
  <c r="G23" i="24" s="1"/>
  <c r="G25" i="24" s="1"/>
  <c r="AA71" i="19"/>
  <c r="M10" i="15"/>
  <c r="E18" i="5"/>
  <c r="E20" i="5" s="1"/>
  <c r="E22" i="5" s="1"/>
  <c r="E48" i="5" s="1"/>
  <c r="Q43" i="3"/>
  <c r="AA45" i="19"/>
  <c r="Q59" i="3"/>
  <c r="Q60" i="3" s="1"/>
  <c r="Q61" i="3" s="1"/>
  <c r="K13" i="24" s="1"/>
  <c r="L18" i="15"/>
  <c r="L27" i="15" s="1"/>
  <c r="L10" i="15"/>
  <c r="AC67" i="19"/>
  <c r="G14" i="11"/>
  <c r="G15" i="11" s="1"/>
  <c r="G40" i="24"/>
  <c r="G41" i="24" s="1"/>
  <c r="G44" i="24" s="1"/>
  <c r="G53" i="24" s="1"/>
  <c r="G55" i="24" s="1"/>
  <c r="G9" i="11"/>
  <c r="G11" i="11" s="1"/>
  <c r="M70" i="2"/>
  <c r="G8" i="17"/>
  <c r="G9" i="17" s="1"/>
  <c r="G11" i="17" s="1"/>
  <c r="G23" i="17" s="1"/>
  <c r="G27" i="17" s="1"/>
  <c r="G14" i="6"/>
  <c r="G18" i="6" s="1"/>
  <c r="G34" i="6" s="1"/>
  <c r="M31" i="3"/>
  <c r="N31" i="3" s="1"/>
  <c r="H15" i="15"/>
  <c r="G10" i="16"/>
  <c r="G11" i="16" s="1"/>
  <c r="G14" i="16" s="1"/>
  <c r="G23" i="16" s="1"/>
  <c r="G25" i="16" s="1"/>
  <c r="O58" i="2"/>
  <c r="I10" i="11" s="1"/>
  <c r="R59" i="3"/>
  <c r="R60" i="3" s="1"/>
  <c r="AB35" i="19"/>
  <c r="AB36" i="19" s="1"/>
  <c r="AB38" i="19" s="1"/>
  <c r="AB39" i="19" s="1"/>
  <c r="AB40" i="19" s="1"/>
  <c r="AB45" i="19" s="1"/>
  <c r="M9" i="24"/>
  <c r="N12" i="15"/>
  <c r="M9" i="16"/>
  <c r="M9" i="23"/>
  <c r="F35" i="6"/>
  <c r="F36" i="6" s="1"/>
  <c r="F18" i="5" s="1"/>
  <c r="G54" i="5" s="1"/>
  <c r="G58" i="5" s="1"/>
  <c r="AD67" i="19"/>
  <c r="T65" i="3"/>
  <c r="T66" i="3" s="1"/>
  <c r="T67" i="3" s="1"/>
  <c r="N43" i="24" s="1"/>
  <c r="L33" i="3"/>
  <c r="L54" i="3" s="1"/>
  <c r="AC35" i="19"/>
  <c r="AC36" i="19" s="1"/>
  <c r="AC38" i="19" s="1"/>
  <c r="AC39" i="19" s="1"/>
  <c r="AC40" i="19" s="1"/>
  <c r="Q52" i="3"/>
  <c r="AC11" i="9"/>
  <c r="AC12" i="9" s="1"/>
  <c r="AC19" i="9"/>
  <c r="Z51" i="19"/>
  <c r="J21" i="6" s="1"/>
  <c r="AA44" i="19"/>
  <c r="AA47" i="19" s="1"/>
  <c r="AB44" i="19" s="1"/>
  <c r="AC23" i="9"/>
  <c r="R80" i="24"/>
  <c r="F9" i="15"/>
  <c r="F24" i="15" s="1"/>
  <c r="H71" i="24"/>
  <c r="H72" i="24" s="1"/>
  <c r="H75" i="24" s="1"/>
  <c r="H84" i="24" s="1"/>
  <c r="H86" i="24" s="1"/>
  <c r="H10" i="24"/>
  <c r="H11" i="24" s="1"/>
  <c r="H14" i="24" s="1"/>
  <c r="H23" i="24" s="1"/>
  <c r="H25" i="24" s="1"/>
  <c r="N70" i="2"/>
  <c r="K56" i="3"/>
  <c r="T43" i="3"/>
  <c r="AD21" i="9"/>
  <c r="AD19" i="9"/>
  <c r="AD23" i="9"/>
  <c r="N18" i="15"/>
  <c r="N27" i="15" s="1"/>
  <c r="S59" i="3"/>
  <c r="S60" i="3" s="1"/>
  <c r="N10" i="15"/>
  <c r="P24" i="16"/>
  <c r="P25" i="16" s="1"/>
  <c r="P27" i="16" s="1"/>
  <c r="P22" i="24"/>
  <c r="P23" i="24" s="1"/>
  <c r="P25" i="24" s="1"/>
  <c r="T59" i="3"/>
  <c r="T60" i="3" s="1"/>
  <c r="P24" i="23"/>
  <c r="P25" i="23" s="1"/>
  <c r="P27" i="23" s="1"/>
  <c r="O10" i="15"/>
  <c r="O18" i="15"/>
  <c r="H10" i="16"/>
  <c r="H11" i="16" s="1"/>
  <c r="H14" i="16" s="1"/>
  <c r="H23" i="16" s="1"/>
  <c r="H9" i="6"/>
  <c r="H14" i="6" s="1"/>
  <c r="H18" i="6" s="1"/>
  <c r="H34" i="6" s="1"/>
  <c r="AD11" i="9"/>
  <c r="AD12" i="9" s="1"/>
  <c r="H40" i="24"/>
  <c r="H41" i="24" s="1"/>
  <c r="H44" i="24" s="1"/>
  <c r="H53" i="24" s="1"/>
  <c r="H55" i="24" s="1"/>
  <c r="H10" i="23"/>
  <c r="H11" i="23" s="1"/>
  <c r="H14" i="23" s="1"/>
  <c r="H23" i="23" s="1"/>
  <c r="H25" i="23" s="1"/>
  <c r="I15" i="15"/>
  <c r="H8" i="17"/>
  <c r="H9" i="17" s="1"/>
  <c r="H11" i="17" s="1"/>
  <c r="H23" i="17" s="1"/>
  <c r="H27" i="17" s="1"/>
  <c r="I26" i="6"/>
  <c r="D19" i="15"/>
  <c r="D29" i="15" s="1"/>
  <c r="D28" i="15"/>
  <c r="J56" i="3"/>
  <c r="E11" i="15"/>
  <c r="F28" i="15" s="1"/>
  <c r="P58" i="2"/>
  <c r="J10" i="11" s="1"/>
  <c r="J25" i="6"/>
  <c r="R45" i="3"/>
  <c r="AB95" i="19"/>
  <c r="AB93" i="19"/>
  <c r="AC88" i="19"/>
  <c r="AC91" i="19" s="1"/>
  <c r="H11" i="11"/>
  <c r="F19" i="15"/>
  <c r="F29" i="15" s="1"/>
  <c r="K13" i="16" l="1"/>
  <c r="F54" i="5"/>
  <c r="F58" i="5" s="1"/>
  <c r="F59" i="5" s="1"/>
  <c r="O25" i="15"/>
  <c r="P25" i="15" s="1"/>
  <c r="AB71" i="19"/>
  <c r="AC66" i="19"/>
  <c r="AC69" i="19" s="1"/>
  <c r="AC71" i="19" s="1"/>
  <c r="R44" i="3"/>
  <c r="R52" i="3" s="1"/>
  <c r="M33" i="3"/>
  <c r="M54" i="3" s="1"/>
  <c r="O60" i="2"/>
  <c r="O63" i="2" s="1"/>
  <c r="O64" i="2" s="1"/>
  <c r="O65" i="2" s="1"/>
  <c r="O70" i="2" s="1"/>
  <c r="S61" i="3"/>
  <c r="M16" i="6" s="1"/>
  <c r="AB73" i="19"/>
  <c r="K16" i="6"/>
  <c r="R61" i="3"/>
  <c r="L13" i="24" s="1"/>
  <c r="K13" i="23"/>
  <c r="B33" i="16"/>
  <c r="M27" i="15"/>
  <c r="J13" i="15"/>
  <c r="J30" i="15" s="1"/>
  <c r="I11" i="6"/>
  <c r="J14" i="11"/>
  <c r="J15" i="11" s="1"/>
  <c r="G17" i="11"/>
  <c r="I14" i="11"/>
  <c r="I15" i="11" s="1"/>
  <c r="AB47" i="19"/>
  <c r="AB49" i="19" s="1"/>
  <c r="AC45" i="19"/>
  <c r="R43" i="3"/>
  <c r="F20" i="5"/>
  <c r="F22" i="5" s="1"/>
  <c r="F48" i="5" s="1"/>
  <c r="G35" i="6"/>
  <c r="G36" i="6" s="1"/>
  <c r="M20" i="3" s="1"/>
  <c r="H9" i="15" s="1"/>
  <c r="H24" i="15" s="1"/>
  <c r="L20" i="3"/>
  <c r="L23" i="3" s="1"/>
  <c r="L25" i="3" s="1"/>
  <c r="G11" i="15" s="1"/>
  <c r="G28" i="15" s="1"/>
  <c r="T61" i="3"/>
  <c r="N13" i="24" s="1"/>
  <c r="AA49" i="19"/>
  <c r="K25" i="6" s="1"/>
  <c r="O27" i="15"/>
  <c r="S43" i="3"/>
  <c r="Z98" i="19"/>
  <c r="AD45" i="19"/>
  <c r="B33" i="24"/>
  <c r="H25" i="16"/>
  <c r="AA51" i="19"/>
  <c r="AA98" i="19" s="1"/>
  <c r="B94" i="24"/>
  <c r="B33" i="23"/>
  <c r="B63" i="24"/>
  <c r="P33" i="23"/>
  <c r="P31" i="24"/>
  <c r="P33" i="16"/>
  <c r="J26" i="6"/>
  <c r="K13" i="15"/>
  <c r="K30" i="15" s="1"/>
  <c r="P60" i="2"/>
  <c r="P63" i="2" s="1"/>
  <c r="P64" i="2" s="1"/>
  <c r="P65" i="2" s="1"/>
  <c r="J9" i="11" s="1"/>
  <c r="J11" i="11" s="1"/>
  <c r="J11" i="6"/>
  <c r="E28" i="15"/>
  <c r="E19" i="15"/>
  <c r="E29" i="15" s="1"/>
  <c r="AD88" i="19"/>
  <c r="AD91" i="19" s="1"/>
  <c r="AC93" i="19"/>
  <c r="AC95" i="19"/>
  <c r="S45" i="3"/>
  <c r="H17" i="11"/>
  <c r="N33" i="3"/>
  <c r="N54" i="3" s="1"/>
  <c r="Q25" i="15" l="1"/>
  <c r="J15" i="15"/>
  <c r="G59" i="5"/>
  <c r="R25" i="15"/>
  <c r="I8" i="17"/>
  <c r="I9" i="17" s="1"/>
  <c r="I11" i="17" s="1"/>
  <c r="I23" i="17" s="1"/>
  <c r="I27" i="17" s="1"/>
  <c r="I10" i="24"/>
  <c r="I11" i="24" s="1"/>
  <c r="I14" i="24" s="1"/>
  <c r="I23" i="24" s="1"/>
  <c r="I25" i="24" s="1"/>
  <c r="I9" i="6"/>
  <c r="I14" i="6" s="1"/>
  <c r="I18" i="6" s="1"/>
  <c r="I34" i="6" s="1"/>
  <c r="I40" i="24"/>
  <c r="I41" i="24" s="1"/>
  <c r="I44" i="24" s="1"/>
  <c r="I53" i="24" s="1"/>
  <c r="I55" i="24" s="1"/>
  <c r="I10" i="23"/>
  <c r="I11" i="23" s="1"/>
  <c r="I14" i="23" s="1"/>
  <c r="I23" i="23" s="1"/>
  <c r="I25" i="23" s="1"/>
  <c r="I10" i="16"/>
  <c r="I11" i="16" s="1"/>
  <c r="I14" i="16" s="1"/>
  <c r="I23" i="16" s="1"/>
  <c r="I25" i="16" s="1"/>
  <c r="O31" i="3"/>
  <c r="P31" i="3" s="1"/>
  <c r="I9" i="11"/>
  <c r="I11" i="11" s="1"/>
  <c r="I17" i="11" s="1"/>
  <c r="I71" i="24"/>
  <c r="I72" i="24" s="1"/>
  <c r="I75" i="24" s="1"/>
  <c r="I84" i="24" s="1"/>
  <c r="I86" i="24" s="1"/>
  <c r="M13" i="24"/>
  <c r="M13" i="23"/>
  <c r="M13" i="16"/>
  <c r="AC73" i="19"/>
  <c r="AB51" i="19"/>
  <c r="L21" i="6" s="1"/>
  <c r="AC44" i="19"/>
  <c r="AC47" i="19" s="1"/>
  <c r="AD44" i="19" s="1"/>
  <c r="AD47" i="19" s="1"/>
  <c r="S44" i="3"/>
  <c r="S52" i="3" s="1"/>
  <c r="AD66" i="19"/>
  <c r="AD69" i="19" s="1"/>
  <c r="AD73" i="19" s="1"/>
  <c r="P27" i="15"/>
  <c r="L13" i="23"/>
  <c r="L13" i="16"/>
  <c r="L16" i="6"/>
  <c r="J17" i="11"/>
  <c r="G19" i="15"/>
  <c r="G29" i="15" s="1"/>
  <c r="H35" i="6"/>
  <c r="H36" i="6" s="1"/>
  <c r="N20" i="3" s="1"/>
  <c r="I9" i="15" s="1"/>
  <c r="I24" i="15" s="1"/>
  <c r="M23" i="3"/>
  <c r="M25" i="3" s="1"/>
  <c r="H11" i="15" s="1"/>
  <c r="H19" i="15" s="1"/>
  <c r="H29" i="15" s="1"/>
  <c r="G18" i="5"/>
  <c r="H54" i="5" s="1"/>
  <c r="H58" i="5" s="1"/>
  <c r="H59" i="5" s="1"/>
  <c r="Q58" i="2"/>
  <c r="L56" i="3"/>
  <c r="G9" i="15"/>
  <c r="G24" i="15" s="1"/>
  <c r="N13" i="16"/>
  <c r="N13" i="23"/>
  <c r="N16" i="6"/>
  <c r="R27" i="15"/>
  <c r="K21" i="6"/>
  <c r="K26" i="6" s="1"/>
  <c r="Q27" i="15"/>
  <c r="J10" i="23"/>
  <c r="J11" i="23" s="1"/>
  <c r="J14" i="23" s="1"/>
  <c r="J23" i="23" s="1"/>
  <c r="J25" i="23" s="1"/>
  <c r="J71" i="24"/>
  <c r="J72" i="24" s="1"/>
  <c r="J75" i="24" s="1"/>
  <c r="J84" i="24" s="1"/>
  <c r="J86" i="24" s="1"/>
  <c r="J10" i="24"/>
  <c r="J11" i="24" s="1"/>
  <c r="J14" i="24" s="1"/>
  <c r="J23" i="24" s="1"/>
  <c r="J25" i="24" s="1"/>
  <c r="J10" i="16"/>
  <c r="J11" i="16" s="1"/>
  <c r="J14" i="16" s="1"/>
  <c r="J23" i="16" s="1"/>
  <c r="J25" i="16" s="1"/>
  <c r="P70" i="2"/>
  <c r="J9" i="6"/>
  <c r="J14" i="6" s="1"/>
  <c r="J18" i="6" s="1"/>
  <c r="J34" i="6" s="1"/>
  <c r="J40" i="24"/>
  <c r="J41" i="24" s="1"/>
  <c r="J44" i="24" s="1"/>
  <c r="J53" i="24" s="1"/>
  <c r="J55" i="24" s="1"/>
  <c r="J8" i="17"/>
  <c r="J9" i="17" s="1"/>
  <c r="J11" i="17" s="1"/>
  <c r="J23" i="17" s="1"/>
  <c r="K15" i="15"/>
  <c r="T45" i="3"/>
  <c r="AD93" i="19"/>
  <c r="AD95" i="19"/>
  <c r="L25" i="6"/>
  <c r="R58" i="2"/>
  <c r="L10" i="11" s="1"/>
  <c r="L14" i="11" s="1"/>
  <c r="AD71" i="19" l="1"/>
  <c r="B35" i="17"/>
  <c r="O33" i="3"/>
  <c r="O54" i="3" s="1"/>
  <c r="T44" i="3"/>
  <c r="P57" i="24" s="1"/>
  <c r="AB98" i="19"/>
  <c r="AC51" i="19"/>
  <c r="AC98" i="19" s="1"/>
  <c r="AC49" i="19"/>
  <c r="S58" i="2" s="1"/>
  <c r="M10" i="11" s="1"/>
  <c r="D20" i="11"/>
  <c r="M56" i="3"/>
  <c r="D21" i="11"/>
  <c r="K11" i="6"/>
  <c r="K10" i="11"/>
  <c r="H18" i="5"/>
  <c r="H20" i="5" s="1"/>
  <c r="H22" i="5" s="1"/>
  <c r="H48" i="5" s="1"/>
  <c r="I35" i="6"/>
  <c r="I36" i="6" s="1"/>
  <c r="O20" i="3" s="1"/>
  <c r="J9" i="15" s="1"/>
  <c r="J24" i="15" s="1"/>
  <c r="H28" i="15"/>
  <c r="G20" i="5"/>
  <c r="G22" i="5" s="1"/>
  <c r="G48" i="5" s="1"/>
  <c r="Q60" i="2"/>
  <c r="Q63" i="2" s="1"/>
  <c r="Q64" i="2" s="1"/>
  <c r="K10" i="16" s="1"/>
  <c r="K11" i="16" s="1"/>
  <c r="K14" i="16" s="1"/>
  <c r="K23" i="16" s="1"/>
  <c r="K25" i="16" s="1"/>
  <c r="L13" i="15"/>
  <c r="L30" i="15" s="1"/>
  <c r="L15" i="11"/>
  <c r="N23" i="3"/>
  <c r="N25" i="3" s="1"/>
  <c r="I11" i="15" s="1"/>
  <c r="I28" i="15" s="1"/>
  <c r="I54" i="5"/>
  <c r="I58" i="5" s="1"/>
  <c r="I59" i="5" s="1"/>
  <c r="L26" i="6"/>
  <c r="R60" i="2"/>
  <c r="R63" i="2" s="1"/>
  <c r="R64" i="2" s="1"/>
  <c r="L10" i="24" s="1"/>
  <c r="L11" i="24" s="1"/>
  <c r="L14" i="24" s="1"/>
  <c r="L23" i="24" s="1"/>
  <c r="L25" i="24" s="1"/>
  <c r="L11" i="6"/>
  <c r="M13" i="15"/>
  <c r="M30" i="15" s="1"/>
  <c r="AD51" i="19"/>
  <c r="AD49" i="19"/>
  <c r="P88" i="24"/>
  <c r="P33" i="3"/>
  <c r="P54" i="3" s="1"/>
  <c r="T52" i="3" l="1"/>
  <c r="M21" i="6"/>
  <c r="M25" i="6"/>
  <c r="M14" i="11"/>
  <c r="M15" i="11" s="1"/>
  <c r="J35" i="6"/>
  <c r="J36" i="6" s="1"/>
  <c r="P20" i="3" s="1"/>
  <c r="K9" i="15" s="1"/>
  <c r="K24" i="15" s="1"/>
  <c r="K14" i="11"/>
  <c r="K15" i="11" s="1"/>
  <c r="O23" i="3"/>
  <c r="O25" i="3" s="1"/>
  <c r="J11" i="15" s="1"/>
  <c r="J28" i="15" s="1"/>
  <c r="N56" i="3"/>
  <c r="K10" i="24"/>
  <c r="K11" i="24" s="1"/>
  <c r="K14" i="24" s="1"/>
  <c r="K23" i="24" s="1"/>
  <c r="K25" i="24" s="1"/>
  <c r="Q65" i="2"/>
  <c r="K9" i="11" s="1"/>
  <c r="K11" i="11" s="1"/>
  <c r="K10" i="23"/>
  <c r="K11" i="23" s="1"/>
  <c r="K14" i="23" s="1"/>
  <c r="K23" i="23" s="1"/>
  <c r="K25" i="23" s="1"/>
  <c r="K40" i="24"/>
  <c r="K41" i="24" s="1"/>
  <c r="K44" i="24" s="1"/>
  <c r="K53" i="24" s="1"/>
  <c r="K55" i="24" s="1"/>
  <c r="K71" i="24"/>
  <c r="K72" i="24" s="1"/>
  <c r="K75" i="24" s="1"/>
  <c r="K84" i="24" s="1"/>
  <c r="K86" i="24" s="1"/>
  <c r="I19" i="15"/>
  <c r="I29" i="15" s="1"/>
  <c r="R65" i="2"/>
  <c r="L9" i="11" s="1"/>
  <c r="L11" i="11" s="1"/>
  <c r="L17" i="11" s="1"/>
  <c r="L10" i="16"/>
  <c r="L11" i="16" s="1"/>
  <c r="L14" i="16" s="1"/>
  <c r="L23" i="16" s="1"/>
  <c r="L25" i="16" s="1"/>
  <c r="L10" i="23"/>
  <c r="L11" i="23" s="1"/>
  <c r="L14" i="23" s="1"/>
  <c r="L23" i="23" s="1"/>
  <c r="L25" i="23" s="1"/>
  <c r="L71" i="24"/>
  <c r="L72" i="24" s="1"/>
  <c r="L75" i="24" s="1"/>
  <c r="L84" i="24" s="1"/>
  <c r="L86" i="24" s="1"/>
  <c r="L40" i="24"/>
  <c r="L41" i="24" s="1"/>
  <c r="L44" i="24" s="1"/>
  <c r="L53" i="24" s="1"/>
  <c r="L55" i="24" s="1"/>
  <c r="S60" i="2"/>
  <c r="S63" i="2" s="1"/>
  <c r="S64" i="2" s="1"/>
  <c r="S65" i="2" s="1"/>
  <c r="M9" i="11" s="1"/>
  <c r="M11" i="11" s="1"/>
  <c r="N13" i="15"/>
  <c r="N30" i="15" s="1"/>
  <c r="M11" i="6"/>
  <c r="T58" i="2"/>
  <c r="N10" i="11" s="1"/>
  <c r="N14" i="11" s="1"/>
  <c r="N25" i="6"/>
  <c r="N21" i="6"/>
  <c r="AD98" i="19"/>
  <c r="M26" i="6" l="1"/>
  <c r="K35" i="6"/>
  <c r="J19" i="15"/>
  <c r="J29" i="15" s="1"/>
  <c r="O56" i="3"/>
  <c r="M17" i="11"/>
  <c r="Q70" i="2"/>
  <c r="L9" i="6"/>
  <c r="L14" i="6" s="1"/>
  <c r="L18" i="6" s="1"/>
  <c r="L34" i="6" s="1"/>
  <c r="K9" i="6"/>
  <c r="K14" i="6" s="1"/>
  <c r="K18" i="6" s="1"/>
  <c r="K34" i="6" s="1"/>
  <c r="Q31" i="3"/>
  <c r="Q33" i="3" s="1"/>
  <c r="Q54" i="3" s="1"/>
  <c r="L15" i="15"/>
  <c r="M15" i="15"/>
  <c r="J21" i="17"/>
  <c r="J25" i="17" s="1"/>
  <c r="J27" i="17" s="1"/>
  <c r="C30" i="17" s="1"/>
  <c r="P23" i="3"/>
  <c r="P25" i="3" s="1"/>
  <c r="R70" i="2"/>
  <c r="M40" i="24"/>
  <c r="M41" i="24" s="1"/>
  <c r="M44" i="24" s="1"/>
  <c r="M53" i="24" s="1"/>
  <c r="M55" i="24" s="1"/>
  <c r="S70" i="2"/>
  <c r="M10" i="23"/>
  <c r="M11" i="23" s="1"/>
  <c r="M14" i="23" s="1"/>
  <c r="M23" i="23" s="1"/>
  <c r="M25" i="23" s="1"/>
  <c r="M71" i="24"/>
  <c r="M72" i="24" s="1"/>
  <c r="M75" i="24" s="1"/>
  <c r="M84" i="24" s="1"/>
  <c r="M86" i="24" s="1"/>
  <c r="M10" i="16"/>
  <c r="M11" i="16" s="1"/>
  <c r="M14" i="16" s="1"/>
  <c r="M23" i="16" s="1"/>
  <c r="M25" i="16" s="1"/>
  <c r="M10" i="24"/>
  <c r="M11" i="24" s="1"/>
  <c r="M14" i="24" s="1"/>
  <c r="M23" i="24" s="1"/>
  <c r="M25" i="24" s="1"/>
  <c r="N15" i="15"/>
  <c r="M9" i="6"/>
  <c r="M14" i="6" s="1"/>
  <c r="M18" i="6" s="1"/>
  <c r="N26" i="6"/>
  <c r="O10" i="11"/>
  <c r="O13" i="15"/>
  <c r="O30" i="15" s="1"/>
  <c r="N11" i="6"/>
  <c r="T60" i="2"/>
  <c r="T63" i="2" s="1"/>
  <c r="T64" i="2" s="1"/>
  <c r="T65" i="2" s="1"/>
  <c r="N9" i="11" s="1"/>
  <c r="K17" i="11"/>
  <c r="M34" i="6" l="1"/>
  <c r="K36" i="6"/>
  <c r="L35" i="6" s="1"/>
  <c r="L36" i="6" s="1"/>
  <c r="M35" i="6" s="1"/>
  <c r="R31" i="3"/>
  <c r="S31" i="3" s="1"/>
  <c r="T31" i="3" s="1"/>
  <c r="T33" i="3" s="1"/>
  <c r="T54" i="3" s="1"/>
  <c r="J30" i="12"/>
  <c r="J34" i="12" s="1"/>
  <c r="J36" i="12" s="1"/>
  <c r="D35" i="17"/>
  <c r="F35" i="17" s="1"/>
  <c r="Q20" i="3"/>
  <c r="N10" i="23"/>
  <c r="N11" i="23" s="1"/>
  <c r="N14" i="23" s="1"/>
  <c r="N23" i="23" s="1"/>
  <c r="N10" i="16"/>
  <c r="N11" i="16" s="1"/>
  <c r="N14" i="16" s="1"/>
  <c r="N16" i="16" s="1"/>
  <c r="N71" i="24"/>
  <c r="N72" i="24" s="1"/>
  <c r="N75" i="24" s="1"/>
  <c r="N77" i="24" s="1"/>
  <c r="N10" i="24"/>
  <c r="N11" i="24" s="1"/>
  <c r="N14" i="24" s="1"/>
  <c r="N16" i="24" s="1"/>
  <c r="N40" i="24"/>
  <c r="N41" i="24" s="1"/>
  <c r="N44" i="24" s="1"/>
  <c r="N53" i="24" s="1"/>
  <c r="N9" i="6"/>
  <c r="N14" i="6" s="1"/>
  <c r="N18" i="6" s="1"/>
  <c r="N34" i="6" s="1"/>
  <c r="O15" i="15"/>
  <c r="T70" i="2"/>
  <c r="P30" i="15"/>
  <c r="Q30" i="15"/>
  <c r="R30" i="15"/>
  <c r="O14" i="11"/>
  <c r="N15" i="11"/>
  <c r="O15" i="11" s="1"/>
  <c r="K11" i="15"/>
  <c r="P56" i="3"/>
  <c r="N11" i="11"/>
  <c r="O9" i="11"/>
  <c r="M36" i="6" l="1"/>
  <c r="S20" i="3" s="1"/>
  <c r="S33" i="3"/>
  <c r="S54" i="3" s="1"/>
  <c r="R20" i="3"/>
  <c r="M9" i="15" s="1"/>
  <c r="M24" i="15" s="1"/>
  <c r="R33" i="3"/>
  <c r="R54" i="3" s="1"/>
  <c r="N23" i="16"/>
  <c r="D33" i="16" s="1"/>
  <c r="D44" i="12"/>
  <c r="F44" i="12" s="1"/>
  <c r="D93" i="12" s="1"/>
  <c r="L9" i="15"/>
  <c r="L24" i="15" s="1"/>
  <c r="Q23" i="3"/>
  <c r="Q25" i="3" s="1"/>
  <c r="N16" i="23"/>
  <c r="N84" i="24"/>
  <c r="D94" i="24" s="1"/>
  <c r="N46" i="24"/>
  <c r="N23" i="24"/>
  <c r="D33" i="24" s="1"/>
  <c r="N17" i="11"/>
  <c r="O11" i="11"/>
  <c r="R23" i="3"/>
  <c r="R25" i="3" s="1"/>
  <c r="D63" i="24"/>
  <c r="D33" i="23"/>
  <c r="N35" i="6"/>
  <c r="N36" i="6" s="1"/>
  <c r="T20" i="3" s="1"/>
  <c r="K28" i="15"/>
  <c r="K19" i="15"/>
  <c r="K29" i="15" s="1"/>
  <c r="D81" i="12" l="1"/>
  <c r="D105" i="12"/>
  <c r="C56" i="12"/>
  <c r="L11" i="15"/>
  <c r="Q56" i="3"/>
  <c r="M11" i="15"/>
  <c r="R56" i="3"/>
  <c r="D19" i="11"/>
  <c r="O17" i="11"/>
  <c r="P87" i="24"/>
  <c r="P89" i="24" s="1"/>
  <c r="P91" i="24" s="1"/>
  <c r="N83" i="24" s="1"/>
  <c r="N85" i="24" s="1"/>
  <c r="P56" i="24"/>
  <c r="P58" i="24" s="1"/>
  <c r="P60" i="24" s="1"/>
  <c r="N52" i="24" s="1"/>
  <c r="N54" i="24" s="1"/>
  <c r="P32" i="16"/>
  <c r="P34" i="16" s="1"/>
  <c r="P36" i="16" s="1"/>
  <c r="P30" i="24"/>
  <c r="P32" i="24" s="1"/>
  <c r="P34" i="24" s="1"/>
  <c r="N22" i="24" s="1"/>
  <c r="N24" i="24" s="1"/>
  <c r="P32" i="23"/>
  <c r="P34" i="23" s="1"/>
  <c r="P36" i="23" s="1"/>
  <c r="N22" i="23" s="1"/>
  <c r="N24" i="23" s="1"/>
  <c r="T23" i="3"/>
  <c r="T25" i="3" s="1"/>
  <c r="O9" i="15"/>
  <c r="O24" i="15" s="1"/>
  <c r="N22" i="16"/>
  <c r="N24" i="16" s="1"/>
  <c r="S23" i="3"/>
  <c r="S25" i="3" s="1"/>
  <c r="N9" i="15"/>
  <c r="N24" i="15" s="1"/>
  <c r="L19" i="15" l="1"/>
  <c r="L29" i="15" s="1"/>
  <c r="L28" i="15"/>
  <c r="N11" i="15"/>
  <c r="S56" i="3"/>
  <c r="G33" i="23"/>
  <c r="I33" i="23" s="1"/>
  <c r="N25" i="23"/>
  <c r="C28" i="23" s="1"/>
  <c r="S10" i="23" s="1"/>
  <c r="G94" i="24"/>
  <c r="I94" i="24" s="1"/>
  <c r="N86" i="24"/>
  <c r="C89" i="24" s="1"/>
  <c r="G33" i="16"/>
  <c r="I33" i="16" s="1"/>
  <c r="N25" i="16"/>
  <c r="C28" i="16" s="1"/>
  <c r="G33" i="24"/>
  <c r="I33" i="24" s="1"/>
  <c r="N25" i="24"/>
  <c r="C28" i="24" s="1"/>
  <c r="G124" i="7" s="1"/>
  <c r="M28" i="15"/>
  <c r="M19" i="15"/>
  <c r="M29" i="15" s="1"/>
  <c r="Q24" i="15"/>
  <c r="R24" i="15"/>
  <c r="P24" i="15"/>
  <c r="O11" i="15"/>
  <c r="T56" i="3"/>
  <c r="G63" i="24"/>
  <c r="I63" i="24" s="1"/>
  <c r="N55" i="24"/>
  <c r="C58" i="24" s="1"/>
  <c r="G116" i="7" l="1"/>
  <c r="D124" i="7"/>
  <c r="S10" i="24"/>
  <c r="D116" i="7"/>
  <c r="O19" i="15"/>
  <c r="O29" i="15" s="1"/>
  <c r="O28" i="15"/>
  <c r="S10" i="16"/>
  <c r="N19" i="15"/>
  <c r="N29" i="15" s="1"/>
  <c r="N28" i="15"/>
  <c r="S29" i="24" l="1"/>
  <c r="S29" i="23"/>
  <c r="S29" i="16"/>
  <c r="S47" i="24"/>
  <c r="S47" i="16"/>
  <c r="S47" i="23"/>
  <c r="P28" i="15"/>
  <c r="Q28" i="15"/>
  <c r="R28" i="15"/>
  <c r="S37" i="24"/>
  <c r="S37" i="23"/>
  <c r="S37" i="16"/>
  <c r="S21" i="16"/>
  <c r="S21" i="24"/>
  <c r="S21" i="23"/>
  <c r="R29" i="15"/>
  <c r="Q29" i="15"/>
  <c r="P29" i="15"/>
  <c r="T41" i="16" l="1"/>
  <c r="T42" i="16"/>
  <c r="T38" i="16"/>
  <c r="T39" i="16"/>
  <c r="T40" i="16"/>
  <c r="T51" i="24"/>
  <c r="T50" i="24"/>
  <c r="T52" i="24"/>
  <c r="T48" i="24"/>
  <c r="T49" i="24"/>
  <c r="T32" i="16"/>
  <c r="T30" i="16"/>
  <c r="T31" i="16"/>
  <c r="T23" i="23"/>
  <c r="T22" i="23"/>
  <c r="T24" i="23"/>
  <c r="T40" i="23"/>
  <c r="T38" i="23"/>
  <c r="T41" i="23"/>
  <c r="T42" i="23"/>
  <c r="T39" i="23"/>
  <c r="T23" i="24"/>
  <c r="T24" i="24"/>
  <c r="T22" i="24"/>
  <c r="T52" i="23"/>
  <c r="T48" i="23"/>
  <c r="T49" i="23"/>
  <c r="T51" i="23"/>
  <c r="T50" i="23"/>
  <c r="T31" i="23"/>
  <c r="T32" i="23"/>
  <c r="T30" i="23"/>
  <c r="T39" i="24"/>
  <c r="T41" i="24"/>
  <c r="T42" i="24"/>
  <c r="T38" i="24"/>
  <c r="T40" i="24"/>
  <c r="T22" i="16"/>
  <c r="T24" i="16"/>
  <c r="T23" i="16"/>
  <c r="T48" i="16"/>
  <c r="T49" i="16"/>
  <c r="T50" i="16"/>
  <c r="T52" i="16"/>
  <c r="T51" i="16"/>
  <c r="T31" i="24"/>
  <c r="T32" i="24"/>
  <c r="T30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Niket Thakkar</author>
  </authors>
  <commentList>
    <comment ref="J21" authorId="0" shapeId="0" xr:uid="{4D264F20-78FB-474E-B415-CEDE54B4C117}">
      <text>
        <r>
          <rPr>
            <b/>
            <sz val="9"/>
            <color indexed="81"/>
            <rFont val="Tahoma"/>
            <family val="2"/>
          </rPr>
          <t>Niket Thakkar:</t>
        </r>
        <r>
          <rPr>
            <sz val="9"/>
            <color indexed="81"/>
            <rFont val="Tahoma"/>
            <family val="2"/>
          </rPr>
          <t xml:space="preserve">
Terminal Value= Salvage value (i.e WDV) of Fixed assets + Current Assets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Niket Thakkar</author>
  </authors>
  <commentList>
    <comment ref="J30" authorId="0" shapeId="0" xr:uid="{29233044-AFFF-4CD5-AB10-184037C1C3D6}">
      <text>
        <r>
          <rPr>
            <b/>
            <sz val="9"/>
            <color indexed="81"/>
            <rFont val="Tahoma"/>
            <family val="2"/>
          </rPr>
          <t>Niket Thakkar:</t>
        </r>
        <r>
          <rPr>
            <sz val="9"/>
            <color indexed="81"/>
            <rFont val="Tahoma"/>
            <family val="2"/>
          </rPr>
          <t xml:space="preserve">
Terminal Value= Salvage value (i.e WDV) of Fixed assets + Current Assets</t>
        </r>
      </text>
    </comment>
  </commentList>
</comments>
</file>

<file path=xl/sharedStrings.xml><?xml version="1.0" encoding="utf-8"?>
<sst xmlns="http://schemas.openxmlformats.org/spreadsheetml/2006/main" count="1444" uniqueCount="538">
  <si>
    <t>(In Crs)</t>
  </si>
  <si>
    <t>KOHINOOR FOODS LTD.</t>
  </si>
  <si>
    <t>Particulars</t>
  </si>
  <si>
    <t>Sales</t>
  </si>
  <si>
    <t>Average</t>
  </si>
  <si>
    <t>Other Income</t>
  </si>
  <si>
    <t>Total Revenue</t>
  </si>
  <si>
    <t>Expenses</t>
  </si>
  <si>
    <t>Material Cost</t>
  </si>
  <si>
    <t>Employee Cost</t>
  </si>
  <si>
    <t>Manufacturing Expenses</t>
  </si>
  <si>
    <t>Administrative Expenses</t>
  </si>
  <si>
    <t>Selling &amp; Distribution Expenses</t>
  </si>
  <si>
    <t>Total Expenses</t>
  </si>
  <si>
    <t>EBITDA</t>
  </si>
  <si>
    <t>Depreciation</t>
  </si>
  <si>
    <t>EBIT</t>
  </si>
  <si>
    <t>Finance Cost</t>
  </si>
  <si>
    <t>Net Profit before Exceptional Items and Tax</t>
  </si>
  <si>
    <t>Exceptional Items</t>
  </si>
  <si>
    <t>Profit before Tax</t>
  </si>
  <si>
    <t>Income Tax</t>
  </si>
  <si>
    <t>Profit after Tax</t>
  </si>
  <si>
    <t>EBITDA Margin</t>
  </si>
  <si>
    <t>EBIT Margin</t>
  </si>
  <si>
    <t>Net Profit Margin</t>
  </si>
  <si>
    <t>Revenue Growth Rate</t>
  </si>
  <si>
    <t>ASSETS</t>
  </si>
  <si>
    <t>Non Current Assets</t>
  </si>
  <si>
    <t>Property, Plant &amp; Equipment</t>
  </si>
  <si>
    <t>Investments</t>
  </si>
  <si>
    <t>Other Non Current Assets- Security deposits</t>
  </si>
  <si>
    <t>Deferred Tax Assets (Net)</t>
  </si>
  <si>
    <t>Total non current assets</t>
  </si>
  <si>
    <t>Current Assets</t>
  </si>
  <si>
    <t>Inventories</t>
  </si>
  <si>
    <t>Trade Receivables</t>
  </si>
  <si>
    <t>Cash &amp; Bank Balance</t>
  </si>
  <si>
    <t>Other Current Assets</t>
  </si>
  <si>
    <t>Total Current Assets</t>
  </si>
  <si>
    <t>Total Assets</t>
  </si>
  <si>
    <t>EQUITY AND LIABILITIES</t>
  </si>
  <si>
    <t>Equity</t>
  </si>
  <si>
    <t>Equity Share Capital</t>
  </si>
  <si>
    <t>Other Equity</t>
  </si>
  <si>
    <t>Total Equity</t>
  </si>
  <si>
    <t>Liabilities</t>
  </si>
  <si>
    <t>Non-Current Liabilities</t>
  </si>
  <si>
    <t>Borrowing</t>
  </si>
  <si>
    <t>Provisions</t>
  </si>
  <si>
    <t>Total Non-Current Liabilities</t>
  </si>
  <si>
    <t>Current Liabilities</t>
  </si>
  <si>
    <t>Borrowings</t>
  </si>
  <si>
    <t>Trade Payables</t>
  </si>
  <si>
    <t>Other Financial Liabilities</t>
  </si>
  <si>
    <t>Other Current Liabilities</t>
  </si>
  <si>
    <t>Total Current Liabilities</t>
  </si>
  <si>
    <t>Total Equity and Liabilities</t>
  </si>
  <si>
    <t>Profit &amp; Loss Statement (Projected)</t>
  </si>
  <si>
    <t>5% Annual Increment</t>
  </si>
  <si>
    <t>Tax Rate</t>
  </si>
  <si>
    <t>Balance Sheet (Projected)</t>
  </si>
  <si>
    <t>Working Capital Loan</t>
  </si>
  <si>
    <t>Total Current Assets (W/O Cash)</t>
  </si>
  <si>
    <t>NWC</t>
  </si>
  <si>
    <t>Change in NWC</t>
  </si>
  <si>
    <t>Cash Flow Statement (Projected)</t>
  </si>
  <si>
    <t>Cash Flow from Operating Activities</t>
  </si>
  <si>
    <t>Net Income</t>
  </si>
  <si>
    <t>Interest and finance charges</t>
  </si>
  <si>
    <t>Gain on sale of fixed assets</t>
  </si>
  <si>
    <t>Other miscellanous items</t>
  </si>
  <si>
    <t>Cash flow before WC changes</t>
  </si>
  <si>
    <t>Working capital changes</t>
  </si>
  <si>
    <t>Total Cash Flow from Operating activities (A)</t>
  </si>
  <si>
    <t>Cash Flow from Financing Activities</t>
  </si>
  <si>
    <t>Increase in Working Capital Loan</t>
  </si>
  <si>
    <t>Incease in share capital and premium &amp; reserves</t>
  </si>
  <si>
    <t>Additional debt</t>
  </si>
  <si>
    <t>Repayment of long term borrowings</t>
  </si>
  <si>
    <t>Total Cash Flow from Financing activities (B)</t>
  </si>
  <si>
    <t>Cash Flow from Investing Activities</t>
  </si>
  <si>
    <t>Increase/ decrease in fixed assets</t>
  </si>
  <si>
    <t>Increase/ decrease in long term investments</t>
  </si>
  <si>
    <t>Increase/ decrease in other non current assets</t>
  </si>
  <si>
    <t>Total Cash Flow from Investing activities (C)</t>
  </si>
  <si>
    <t>Total Cash surplus/deficit</t>
  </si>
  <si>
    <t>Opening cash or bank balance</t>
  </si>
  <si>
    <t>Closing Cash or Bank Balance</t>
  </si>
  <si>
    <t>Rice</t>
  </si>
  <si>
    <t>Particular</t>
  </si>
  <si>
    <t>FY 2018</t>
  </si>
  <si>
    <t>FY 2019</t>
  </si>
  <si>
    <t>FY 2020</t>
  </si>
  <si>
    <t>FY 2021</t>
  </si>
  <si>
    <t>FY 2022</t>
  </si>
  <si>
    <t>FY 2023</t>
  </si>
  <si>
    <t>Avg. Selling Price per unit</t>
  </si>
  <si>
    <t>Domestic</t>
  </si>
  <si>
    <t>Export</t>
  </si>
  <si>
    <t>Quantity (M.Tonn)</t>
  </si>
  <si>
    <t>Total</t>
  </si>
  <si>
    <t>% Domestic</t>
  </si>
  <si>
    <t>% Export</t>
  </si>
  <si>
    <t>Installed Capacity</t>
  </si>
  <si>
    <t>Food</t>
  </si>
  <si>
    <t>Quantity (Pouches)</t>
  </si>
  <si>
    <t>Days</t>
  </si>
  <si>
    <t>Production in Pouches</t>
  </si>
  <si>
    <t>Pieces</t>
  </si>
  <si>
    <t>Amount</t>
  </si>
  <si>
    <t>NAMKEEN</t>
  </si>
  <si>
    <t>NIL</t>
  </si>
  <si>
    <t>SPICES</t>
  </si>
  <si>
    <t>HEATnEAT</t>
  </si>
  <si>
    <t>Frozen</t>
  </si>
  <si>
    <t xml:space="preserve">Besan </t>
  </si>
  <si>
    <t>Sugar</t>
  </si>
  <si>
    <t>Bran Oil</t>
  </si>
  <si>
    <t xml:space="preserve">Sweets </t>
  </si>
  <si>
    <t>Paneer</t>
  </si>
  <si>
    <t>W Flour</t>
  </si>
  <si>
    <t>Avg. Selling Price per unit-Export</t>
  </si>
  <si>
    <t xml:space="preserve">Pieces- Outsourced </t>
  </si>
  <si>
    <t>Pieces  - KFL Plant</t>
  </si>
  <si>
    <t>Pieces  - Total</t>
  </si>
  <si>
    <t>Avg. Selling Price per unit- Domestic</t>
  </si>
  <si>
    <t>Amount (Lacs)</t>
  </si>
  <si>
    <t>Avg. Selling Price per unit- Total</t>
  </si>
  <si>
    <t>Depreciation_WDV</t>
  </si>
  <si>
    <t>No. days</t>
  </si>
  <si>
    <t>Total No. days</t>
  </si>
  <si>
    <t>Salvage
value</t>
  </si>
  <si>
    <t>Life/ Depreciation %</t>
  </si>
  <si>
    <t>(Rs. In Crores)</t>
  </si>
  <si>
    <t>Freehold Land</t>
  </si>
  <si>
    <t>Gross Block</t>
  </si>
  <si>
    <t>Addition</t>
  </si>
  <si>
    <t>Deduction</t>
  </si>
  <si>
    <t>Asset Write off (Net block)</t>
  </si>
  <si>
    <t>Accumulated Depreciation</t>
  </si>
  <si>
    <t>Net Block</t>
  </si>
  <si>
    <t>Buildings</t>
  </si>
  <si>
    <t xml:space="preserve">Furniture Fittings </t>
  </si>
  <si>
    <t>Motor Vehicle</t>
  </si>
  <si>
    <t>P&amp;M</t>
  </si>
  <si>
    <t>Furniture &amp; Computer</t>
  </si>
  <si>
    <t>Figures in INR Crores</t>
  </si>
  <si>
    <t>Capex During the year</t>
  </si>
  <si>
    <t>Revenue from Salvage Value</t>
  </si>
  <si>
    <t>Depreciation for the year</t>
  </si>
  <si>
    <t>D_S_O</t>
  </si>
  <si>
    <t>D_I_O</t>
  </si>
  <si>
    <t>D_P_O</t>
  </si>
  <si>
    <t>Other Current Assets (% of Operating Revenue)</t>
  </si>
  <si>
    <t>Other Current Liabilities (% of Operating Expenses)</t>
  </si>
  <si>
    <t>Inventory</t>
  </si>
  <si>
    <t>Cost of Material consumed</t>
  </si>
  <si>
    <t>Closing Stock</t>
  </si>
  <si>
    <t>A/R</t>
  </si>
  <si>
    <t>Debtors</t>
  </si>
  <si>
    <t>A/P</t>
  </si>
  <si>
    <t>Opening Stock</t>
  </si>
  <si>
    <t>Cost of Material Consumed</t>
  </si>
  <si>
    <t>Purchases</t>
  </si>
  <si>
    <t>Creditors</t>
  </si>
  <si>
    <t>Other financial liabilities</t>
  </si>
  <si>
    <t xml:space="preserve"> - current maturities of long term debt</t>
  </si>
  <si>
    <t xml:space="preserve"> - employee benefit payable</t>
  </si>
  <si>
    <t>Debt Schedule</t>
  </si>
  <si>
    <t>Units</t>
  </si>
  <si>
    <t>Outstanding Amount</t>
  </si>
  <si>
    <t>Interest Rate</t>
  </si>
  <si>
    <t>Tenure 
( Quarter )</t>
  </si>
  <si>
    <t>Tenure 
( Years )</t>
  </si>
  <si>
    <t>Loans from Bank</t>
  </si>
  <si>
    <t>INR Crore</t>
  </si>
  <si>
    <t>Loans from Other Parties</t>
  </si>
  <si>
    <t>Loan From Directors</t>
  </si>
  <si>
    <t>Opening balance</t>
  </si>
  <si>
    <t>Principal Repayment</t>
  </si>
  <si>
    <t>Interest Expense</t>
  </si>
  <si>
    <t>Closing Balance</t>
  </si>
  <si>
    <t>DSCR</t>
  </si>
  <si>
    <t>Cash Accruals</t>
  </si>
  <si>
    <t>Intt. on Term Loan</t>
  </si>
  <si>
    <t>Total "A"</t>
  </si>
  <si>
    <t>Instalment of T/L</t>
  </si>
  <si>
    <t>Total "B"</t>
  </si>
  <si>
    <t>D.S.C.R. (A/B)</t>
  </si>
  <si>
    <t>Average D.S.C.R.</t>
  </si>
  <si>
    <t>Min. DSCR</t>
  </si>
  <si>
    <t>Max. DSCR</t>
  </si>
  <si>
    <t>Calculation of free Cash Flow to Firm (FCFF)</t>
  </si>
  <si>
    <t>Less: (Dep &amp; Amortization)</t>
  </si>
  <si>
    <t>NOPAT= EBIT*(1-T)</t>
  </si>
  <si>
    <t>Add: Depreciation &amp; Amortization</t>
  </si>
  <si>
    <t>Less: Changes in Working Capital</t>
  </si>
  <si>
    <t>Less: CAPEX</t>
  </si>
  <si>
    <t>Unlevered Free Cash Flow (UFCF)/ FCFF</t>
  </si>
  <si>
    <t>Discount Rate WACC)</t>
  </si>
  <si>
    <t>Perpetual Growth Rate</t>
  </si>
  <si>
    <t>Valuation Date</t>
  </si>
  <si>
    <t>Period</t>
  </si>
  <si>
    <t>Discount Factor</t>
  </si>
  <si>
    <t>Terminal Value</t>
  </si>
  <si>
    <t>PV of FCFF</t>
  </si>
  <si>
    <t>PV of terminal Value</t>
  </si>
  <si>
    <t>PV of FCFF + PV of TV</t>
  </si>
  <si>
    <t>Enterprise Value Of the Firm</t>
  </si>
  <si>
    <t>Crore</t>
  </si>
  <si>
    <t>FIRM VALUE: PERPETUITY GROWTH RATE METHOD</t>
  </si>
  <si>
    <t>PV of CF</t>
  </si>
  <si>
    <t>PV of Terminal Value</t>
  </si>
  <si>
    <t>Firm Value (INR Crore)</t>
  </si>
  <si>
    <t>+</t>
  </si>
  <si>
    <t>=</t>
  </si>
  <si>
    <t>FIRM VALUE: CCA METHOD</t>
  </si>
  <si>
    <t>EBITDA Multiple</t>
  </si>
  <si>
    <t>EBITDA (2024)</t>
  </si>
  <si>
    <t>PVF</t>
  </si>
  <si>
    <t>*</t>
  </si>
  <si>
    <t>SIX HUNDRED SIXTY EIGHT CRORE AND SEVENTY EIGHT LAKHS</t>
  </si>
  <si>
    <t>Sensitivity Analysis</t>
  </si>
  <si>
    <t>Cases:</t>
  </si>
  <si>
    <t>Pessimistic Case</t>
  </si>
  <si>
    <t>Base Case</t>
  </si>
  <si>
    <t>Discount Rate</t>
  </si>
  <si>
    <t>Optimistic Case</t>
  </si>
  <si>
    <t xml:space="preserve">Case 1 </t>
  </si>
  <si>
    <t>Minimum Value</t>
  </si>
  <si>
    <t>Maximum Value</t>
  </si>
  <si>
    <t>Case 2</t>
  </si>
  <si>
    <t>Case 3</t>
  </si>
  <si>
    <t>Comparable Company Analysis (CCA)</t>
  </si>
  <si>
    <t>S.No.</t>
  </si>
  <si>
    <t>Company Name</t>
  </si>
  <si>
    <t>Brand Name</t>
  </si>
  <si>
    <t>Market Cap</t>
  </si>
  <si>
    <t>EV/EBITDA</t>
  </si>
  <si>
    <t>GRM Overseas Limited</t>
  </si>
  <si>
    <t>10X</t>
  </si>
  <si>
    <t>Chaman Lal Setia Exports Ltd.</t>
  </si>
  <si>
    <t>Maharani</t>
  </si>
  <si>
    <t>KRBL Limited</t>
  </si>
  <si>
    <t>India Gate</t>
  </si>
  <si>
    <t>LT Foods</t>
  </si>
  <si>
    <t>Dawaat</t>
  </si>
  <si>
    <t>Mean</t>
  </si>
  <si>
    <t>Median</t>
  </si>
  <si>
    <t xml:space="preserve">Optimistic Case </t>
  </si>
  <si>
    <t>Weighted Average Cost Of Capital</t>
  </si>
  <si>
    <t>Weighted Average Cost of Capital (WACC)</t>
  </si>
  <si>
    <t>Cost of Equity</t>
  </si>
  <si>
    <t>Cost of Debt</t>
  </si>
  <si>
    <t>https://in.investing.com/rates-bonds/india-10-year-bond-yield-historical-data</t>
  </si>
  <si>
    <t>Risk Free Rate (Rf)</t>
  </si>
  <si>
    <t>Cost of Debt (Kd)</t>
  </si>
  <si>
    <t>https://kunaldesai.blog/nifty-returns/</t>
  </si>
  <si>
    <t>Tax Rate (t)</t>
  </si>
  <si>
    <t>https://economictimes.indiatimes.com/kohinoor-foods-ltd/stocks/companyid-10177.cms</t>
  </si>
  <si>
    <t>Beta (B) 3-YEAR BETA</t>
  </si>
  <si>
    <t>Post-Tax Cost of Debt (Kd)</t>
  </si>
  <si>
    <t>Cost of Equity (Ke)</t>
  </si>
  <si>
    <t>E / (D+E) (We)</t>
  </si>
  <si>
    <t>D / (D+E) (Wd)</t>
  </si>
  <si>
    <t>Company Risk Premium</t>
  </si>
  <si>
    <t>Debt</t>
  </si>
  <si>
    <t>RATIO ANALYSIS</t>
  </si>
  <si>
    <t>Revenue</t>
  </si>
  <si>
    <t>Cost of Sales</t>
  </si>
  <si>
    <t>Interest Payment</t>
  </si>
  <si>
    <t>PAT</t>
  </si>
  <si>
    <t>Total Receivables</t>
  </si>
  <si>
    <t>Total Payables</t>
  </si>
  <si>
    <t>Capital Employed</t>
  </si>
  <si>
    <t>Maximum</t>
  </si>
  <si>
    <t>Minimum</t>
  </si>
  <si>
    <t>Current Ratio</t>
  </si>
  <si>
    <t>Inventory Turnover Ratio</t>
  </si>
  <si>
    <t>Receivables Turnover Ratio</t>
  </si>
  <si>
    <t>Payables Turnover Ratio</t>
  </si>
  <si>
    <t>Total Assets Turnover Ratio</t>
  </si>
  <si>
    <t xml:space="preserve">ROCE </t>
  </si>
  <si>
    <t>Interest Coverage Ratio</t>
  </si>
  <si>
    <t>Expenses as % of Sales</t>
  </si>
  <si>
    <t>Other Income as % of Sales</t>
  </si>
  <si>
    <t>Standalone Profit &amp; Loss Statement (Historical)</t>
  </si>
  <si>
    <t>Prior Period Items</t>
  </si>
  <si>
    <t>Revenue from Operations</t>
  </si>
  <si>
    <t>Cost of Materials Consumers</t>
  </si>
  <si>
    <t>Impairment of Assets</t>
  </si>
  <si>
    <t>Other Non Current Assets</t>
  </si>
  <si>
    <t>Other Current &amp; Financial Assets</t>
  </si>
  <si>
    <t>Cash &amp; Cash Equivalents</t>
  </si>
  <si>
    <t>Reserves &amp; Surplus</t>
  </si>
  <si>
    <t>Forecasted</t>
  </si>
  <si>
    <t>HistoricalAverage</t>
  </si>
  <si>
    <t>Other Income % of Sales</t>
  </si>
  <si>
    <t>Income Tax Rate</t>
  </si>
  <si>
    <t>Standalone Balance Sheet (Historical)</t>
  </si>
  <si>
    <t xml:space="preserve">  Rice</t>
  </si>
  <si>
    <t xml:space="preserve">  Food</t>
  </si>
  <si>
    <t xml:space="preserve">  Sale of Rice</t>
  </si>
  <si>
    <t xml:space="preserve">  Sale of Food</t>
  </si>
  <si>
    <t xml:space="preserve">  Sale of Pulses</t>
  </si>
  <si>
    <t xml:space="preserve">  Other Operating Revenue</t>
  </si>
  <si>
    <t>Cost of Materials Consumed</t>
  </si>
  <si>
    <t xml:space="preserve"> Pulses</t>
  </si>
  <si>
    <t xml:space="preserve">  Rice( % of Rice Sales)</t>
  </si>
  <si>
    <t xml:space="preserve">  Food ( % of Food products sale)</t>
  </si>
  <si>
    <t xml:space="preserve">  Rice (% of Rice Sales)</t>
  </si>
  <si>
    <t xml:space="preserve">  Food (% of Food Sales)</t>
  </si>
  <si>
    <t>1. Total Inventory</t>
  </si>
  <si>
    <t>2. Receviables</t>
  </si>
  <si>
    <t>3. Payables</t>
  </si>
  <si>
    <t>4. Working Capital Gap</t>
  </si>
  <si>
    <t>5. TCA * 15%</t>
  </si>
  <si>
    <t>7. MPBF whichever is lower</t>
  </si>
  <si>
    <t>Term Loan</t>
  </si>
  <si>
    <t>Sustainable Debt</t>
  </si>
  <si>
    <t>Rate of Interest for Sustainable debt</t>
  </si>
  <si>
    <t>Unsustainable Debt</t>
  </si>
  <si>
    <t>Rate of Interest for Equity Linked Instrument</t>
  </si>
  <si>
    <t>Rate of Interest for Working Capital Requirements</t>
  </si>
  <si>
    <t>Promoter Infused Funds</t>
  </si>
  <si>
    <t>Openign Balance</t>
  </si>
  <si>
    <t>Additions</t>
  </si>
  <si>
    <t>Closing Balanace</t>
  </si>
  <si>
    <t>Interest Repayment</t>
  </si>
  <si>
    <t>Repayment %</t>
  </si>
  <si>
    <t>Sustainable Repayment Schedule</t>
  </si>
  <si>
    <t>Opening Balance</t>
  </si>
  <si>
    <t>Repayment</t>
  </si>
  <si>
    <t>Interest Cost Repayment</t>
  </si>
  <si>
    <t>Working Capital Dept Repayment Summary</t>
  </si>
  <si>
    <t>Interest Cost</t>
  </si>
  <si>
    <t>W.C.Gap Funding requirement</t>
  </si>
  <si>
    <t>OCD/OCPS (Unsustainable Debt)</t>
  </si>
  <si>
    <t>Summary of the Total Debt Payments</t>
  </si>
  <si>
    <t>Less: Taxes</t>
  </si>
  <si>
    <t>Net</t>
  </si>
  <si>
    <t>PV of Salvage Value</t>
  </si>
  <si>
    <t>Salvage Discount</t>
  </si>
  <si>
    <t>6. Margin reqd</t>
  </si>
  <si>
    <t>weighted average kd</t>
  </si>
  <si>
    <t>NOPAT</t>
  </si>
  <si>
    <t>ADD: Depreciation</t>
  </si>
  <si>
    <t>Less: Change in WC</t>
  </si>
  <si>
    <t>Vehicles</t>
  </si>
  <si>
    <t xml:space="preserve">Land </t>
  </si>
  <si>
    <t>Building</t>
  </si>
  <si>
    <t>Computer</t>
  </si>
  <si>
    <t>Furniture</t>
  </si>
  <si>
    <t>Office Equipments</t>
  </si>
  <si>
    <t>INR</t>
  </si>
  <si>
    <t>Asset Name</t>
  </si>
  <si>
    <t>Fair Value of Fixed Assets as on 31-03-2031</t>
  </si>
  <si>
    <t>Crores</t>
  </si>
  <si>
    <t>Asset Class</t>
  </si>
  <si>
    <t>Land</t>
  </si>
  <si>
    <t>The Below table excludes Faridabad Property</t>
  </si>
  <si>
    <t>The Below table now includes Faridabad Property</t>
  </si>
  <si>
    <t>GCRC</t>
  </si>
  <si>
    <t>DRC/FV</t>
  </si>
  <si>
    <t>In Crs</t>
  </si>
  <si>
    <t>Core Current Assets</t>
  </si>
  <si>
    <t>Core Current Liabilities</t>
  </si>
  <si>
    <t>Core WC</t>
  </si>
  <si>
    <t>Changes in Core WC</t>
  </si>
  <si>
    <t>Schedule to Link below Figures in Balance Sheet</t>
  </si>
  <si>
    <t>Bank Borrowings</t>
  </si>
  <si>
    <t>Other Borrowings</t>
  </si>
  <si>
    <t>Total Borrowings</t>
  </si>
  <si>
    <t>Other Current Financial Liabilities</t>
  </si>
  <si>
    <t>OCD</t>
  </si>
  <si>
    <t>RICE</t>
  </si>
  <si>
    <t>Working Capital Days</t>
  </si>
  <si>
    <t>Receivables</t>
  </si>
  <si>
    <t>Payables</t>
  </si>
  <si>
    <t>5. TCA * 25%</t>
  </si>
  <si>
    <t>Cost of Material Consumed - RICE</t>
  </si>
  <si>
    <t>Cost of Material Consumed - Food</t>
  </si>
  <si>
    <t>Cost of Material Consumed - Total</t>
  </si>
  <si>
    <t>Closing Stock Rice</t>
  </si>
  <si>
    <t>Closing Stock Total</t>
  </si>
  <si>
    <t>Closing Stock Food</t>
  </si>
  <si>
    <t>Sales Food</t>
  </si>
  <si>
    <t>Sales Total</t>
  </si>
  <si>
    <t>Debtors Rice</t>
  </si>
  <si>
    <t>Sales Rice</t>
  </si>
  <si>
    <t>Debtors Food</t>
  </si>
  <si>
    <t>Debtors Total</t>
  </si>
  <si>
    <t>FOOD</t>
  </si>
  <si>
    <t>Creditors Total</t>
  </si>
  <si>
    <t>FY 2024</t>
  </si>
  <si>
    <t>FY 2025</t>
  </si>
  <si>
    <t>FY 2026</t>
  </si>
  <si>
    <t>FY 2027</t>
  </si>
  <si>
    <t>FY 2028</t>
  </si>
  <si>
    <t>FY 2029</t>
  </si>
  <si>
    <t>FY 2030</t>
  </si>
  <si>
    <t>FY 2031</t>
  </si>
  <si>
    <t>FY 2032</t>
  </si>
  <si>
    <t>FY 2033</t>
  </si>
  <si>
    <t>FY 2034</t>
  </si>
  <si>
    <t>FY 2035</t>
  </si>
  <si>
    <t>Installed Capacity (M.T.)</t>
  </si>
  <si>
    <t>Capacity utilization %</t>
  </si>
  <si>
    <t>Number of operational days - Days</t>
  </si>
  <si>
    <t>FY 13</t>
  </si>
  <si>
    <t>FY 14</t>
  </si>
  <si>
    <t>FY 15</t>
  </si>
  <si>
    <t>FY 16</t>
  </si>
  <si>
    <t>FY 17</t>
  </si>
  <si>
    <t>FY 18</t>
  </si>
  <si>
    <t>FY 19</t>
  </si>
  <si>
    <t>FY 20</t>
  </si>
  <si>
    <t>FY 21</t>
  </si>
  <si>
    <t>FY 22</t>
  </si>
  <si>
    <t>FY 23</t>
  </si>
  <si>
    <t>WPI of Paddy</t>
  </si>
  <si>
    <t>Approx</t>
  </si>
  <si>
    <t>CPI of Food</t>
  </si>
  <si>
    <t>Base Index (2012)</t>
  </si>
  <si>
    <t>Current Index (May 2023)</t>
  </si>
  <si>
    <t xml:space="preserve">Approx </t>
  </si>
  <si>
    <t>Total (Rs. Cr)</t>
  </si>
  <si>
    <t xml:space="preserve">Domestic </t>
  </si>
  <si>
    <t xml:space="preserve">Export </t>
  </si>
  <si>
    <t>Sales (Amount)</t>
  </si>
  <si>
    <t>Amount (Rs. Cr) - Outsourced</t>
  </si>
  <si>
    <t>Amount (Rs. Cr) - KFL Plant</t>
  </si>
  <si>
    <t>Amount (Rs. Cr) - Total</t>
  </si>
  <si>
    <t>Amount (Rs. Cr)</t>
  </si>
  <si>
    <t>Peer Comparison - RICE</t>
  </si>
  <si>
    <t>Peer Comparison - FOOD</t>
  </si>
  <si>
    <t>Revenue Growth</t>
  </si>
  <si>
    <t>Avg.</t>
  </si>
  <si>
    <t>KRBL</t>
  </si>
  <si>
    <t>Tasty Bites Eatables Ltd</t>
  </si>
  <si>
    <t xml:space="preserve">Revenue </t>
  </si>
  <si>
    <t>Growth</t>
  </si>
  <si>
    <t>ADF Foods</t>
  </si>
  <si>
    <t>Chamanlal Sethia Exports Ltd</t>
  </si>
  <si>
    <t>ADF Foods Ltd</t>
  </si>
  <si>
    <t>Working Capital</t>
  </si>
  <si>
    <t>Debtors Days</t>
  </si>
  <si>
    <t>Inventory Days</t>
  </si>
  <si>
    <t>Payable Days</t>
  </si>
  <si>
    <t>Terminal Value based on FCFF Method</t>
  </si>
  <si>
    <t>EV</t>
  </si>
  <si>
    <t>Sensitivity wrt Discounting Factor</t>
  </si>
  <si>
    <t>PV of CF till FY29</t>
  </si>
  <si>
    <t>PV of CF till FY30 to FY35</t>
  </si>
  <si>
    <t>Break-up of Terminal Value</t>
  </si>
  <si>
    <t>Salvage Factor</t>
  </si>
  <si>
    <t>Sub-total</t>
  </si>
  <si>
    <t>Cash Balance</t>
  </si>
  <si>
    <t>WC Loan</t>
  </si>
  <si>
    <t>Grand Total</t>
  </si>
  <si>
    <t>Sensitivity wrt Rice Price growth rate</t>
  </si>
  <si>
    <t>Rate</t>
  </si>
  <si>
    <t>Current Rate</t>
  </si>
  <si>
    <t>Difference</t>
  </si>
  <si>
    <t>Sensitivity wrt Food price growth rate</t>
  </si>
  <si>
    <t>Latest Data</t>
  </si>
  <si>
    <t>EARLIER DATA</t>
  </si>
  <si>
    <t>RICE DIVISION</t>
  </si>
  <si>
    <t>Particular (Quantity in M.Ton)</t>
  </si>
  <si>
    <t>Export Sales (Quantity in M.Ton)</t>
  </si>
  <si>
    <t>Export Sale (Branded Basmati)</t>
  </si>
  <si>
    <t>Export Sale (Private Label Basmati)</t>
  </si>
  <si>
    <t>Total Basmati Export (A)</t>
  </si>
  <si>
    <t>Total Domestic Sales (B)</t>
  </si>
  <si>
    <t>Job Work (C )</t>
  </si>
  <si>
    <t>Total Qty Sold (A + B + C)</t>
  </si>
  <si>
    <t>Total Capacity</t>
  </si>
  <si>
    <t>Capacity Utilisation</t>
  </si>
  <si>
    <t>Total Exports (Amount in Lacs) (D)</t>
  </si>
  <si>
    <t>Total Exports</t>
  </si>
  <si>
    <t>-</t>
  </si>
  <si>
    <t>Total Domestic Sales (Amount in Lacs) (E )</t>
  </si>
  <si>
    <t>Total Domestic</t>
  </si>
  <si>
    <t>Total Sales (D+E)</t>
  </si>
  <si>
    <t>Rice Sales as per Annual Report</t>
  </si>
  <si>
    <t>Income from Jobwork/Rice processing as Annual Report</t>
  </si>
  <si>
    <t>Rice price per unit</t>
  </si>
  <si>
    <t>Exports (Basmati)</t>
  </si>
  <si>
    <t>FOOD DIVISION</t>
  </si>
  <si>
    <t>Particular (Quantity in Pouches)</t>
  </si>
  <si>
    <t>Production by KFL (A)</t>
  </si>
  <si>
    <t>Job Work (B)</t>
  </si>
  <si>
    <t>Outsourced (C)</t>
  </si>
  <si>
    <t>Total Quantity Produced (A+B+C)</t>
  </si>
  <si>
    <t>Domestic Sales</t>
  </si>
  <si>
    <t>Other Products Export Sales (Amount in Lacs)</t>
  </si>
  <si>
    <t>Other Products Domestic Sales (Amount in Lacs)</t>
  </si>
  <si>
    <t xml:space="preserve">Total  </t>
  </si>
  <si>
    <t>Food Sales as per Annual Report</t>
  </si>
  <si>
    <t>Income from Jobwork/Food processing as per Annual report</t>
  </si>
  <si>
    <t xml:space="preserve">Price per unit </t>
  </si>
  <si>
    <t>Working Capital Dept Summary</t>
  </si>
  <si>
    <t xml:space="preserve"> Basmati</t>
  </si>
  <si>
    <t xml:space="preserve"> Others</t>
  </si>
  <si>
    <t>Samples/Business Promotion/FOC</t>
  </si>
  <si>
    <t>Export Sales</t>
  </si>
  <si>
    <t>Products apart from Heat &amp; Eat</t>
  </si>
  <si>
    <t>Production (including Job Work)</t>
  </si>
  <si>
    <t>Total Quantity Sold</t>
  </si>
  <si>
    <t>Sales (Quantity in Pouches) - Only Heat &amp; Eat</t>
  </si>
  <si>
    <t>Production (Quantity in Pouches)- Only Heat &amp; Eat</t>
  </si>
  <si>
    <t>Total Export Sales (Amount in Lacs)- Only Heat &amp; Eat</t>
  </si>
  <si>
    <t>Total Domestic Sales (Amount in Lacs)-Only Heat &amp; Eat</t>
  </si>
  <si>
    <t>Sensitivity Analysis:</t>
  </si>
  <si>
    <t>a) With respect to Price escalation factor</t>
  </si>
  <si>
    <t>b) With respect to Cost of Goods Sold</t>
  </si>
  <si>
    <t>Sensitivity wrt Rice COGS</t>
  </si>
  <si>
    <t>Sensitivity wrt Food COGS</t>
  </si>
  <si>
    <t>Pulses</t>
  </si>
  <si>
    <t>Expected Market Return (Rm) Nifty Fifty 10- year return 2023</t>
  </si>
  <si>
    <t>The Below table now includes Amritsar Property</t>
  </si>
  <si>
    <t>Rice Division</t>
  </si>
  <si>
    <t>Food Division</t>
  </si>
  <si>
    <t>Rice + Food</t>
  </si>
  <si>
    <t>Check</t>
  </si>
  <si>
    <t>Foods</t>
  </si>
  <si>
    <t>Murthal</t>
  </si>
  <si>
    <t>Bahalgarh</t>
  </si>
  <si>
    <t>Amritsar</t>
  </si>
  <si>
    <t>Faridabad</t>
  </si>
  <si>
    <t>Employee Expenses</t>
  </si>
  <si>
    <t>Admininstrative Expenses</t>
  </si>
  <si>
    <t>Faridabad Office Split</t>
  </si>
  <si>
    <t>Cash Balance Split</t>
  </si>
  <si>
    <t>Depreciation &amp; Taxes Split</t>
  </si>
  <si>
    <t>RICE:</t>
  </si>
  <si>
    <t>Food: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</si>
</sst>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₹&quot;\ #,##0.00;[Red]&quot;₹&quot;\ \-#,##0.00"/>
    <numFmt numFmtId="43" formatCode="_ * #,##0.00_ ;_ * \-#,##0.00_ ;_ * &quot;-&quot;??_ ;_ @_ "/>
    <numFmt numFmtId="164" formatCode="_-* #,##0.00_-;\-* #,##0.00_-;_-* &quot;-&quot;??_-;_-@_-"/>
    <numFmt numFmtId="165" formatCode="0.000%"/>
    <numFmt numFmtId="166" formatCode="_-* #,##0_-;\-* #,##0_-;_-* &quot;-&quot;??_-;_-@_-"/>
    <numFmt numFmtId="167" formatCode="0.0%"/>
    <numFmt numFmtId="168" formatCode="#,##0.00_);\-#,##0.00"/>
    <numFmt numFmtId="169" formatCode="_ * #,##0_ ;_ * \-#,##0_ ;_ * &quot;-&quot;??_ ;_ @_ "/>
    <numFmt numFmtId="170" formatCode="_(* #,##0.00_);_(* \(#,##0.00\);_(* &quot;-&quot;??_);_(@_)"/>
    <numFmt numFmtId="171" formatCode="0.000000%"/>
    <numFmt numFmtId="172" formatCode="&quot;Remaining Life on &quot;\ dd/mm/yyyy"/>
    <numFmt numFmtId="173" formatCode="_(* #,##0_);_(* \(#,##0\);_(* &quot;-&quot;_);_(@_)"/>
    <numFmt numFmtId="174" formatCode="_(* #,##0.00_);_(* \(#,##0.00\);_(* &quot;-&quot;_);_(@_)"/>
    <numFmt numFmtId="175" formatCode="0.00\x"/>
    <numFmt numFmtId="176" formatCode="0.00\ &quot;x&quot;"/>
    <numFmt numFmtId="177" formatCode="0.00\ &quot;xx&quot;"/>
    <numFmt numFmtId="178" formatCode="&quot;FY&quot;\ 0\ &quot;E&quot;"/>
  </numFmts>
  <fonts count="84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MS Sans Serif"/>
    </font>
    <font>
      <sz val="10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MS Sans Serif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MS Sans Serif"/>
    </font>
    <font>
      <sz val="10"/>
      <color indexed="8"/>
      <name val="MS Sans Serif"/>
      <family val="2"/>
    </font>
    <font>
      <sz val="10"/>
      <name val="Arial"/>
      <family val="2"/>
    </font>
    <font>
      <b/>
      <u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0"/>
      <color indexed="8"/>
      <name val="MS Sans Serif"/>
    </font>
    <font>
      <b/>
      <u/>
      <sz val="11"/>
      <color theme="1"/>
      <name val="Calibri"/>
      <family val="2"/>
      <scheme val="minor"/>
    </font>
    <font>
      <sz val="14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i/>
      <sz val="9"/>
      <color theme="1"/>
      <name val="Arial"/>
      <family val="2"/>
    </font>
    <font>
      <b/>
      <sz val="16"/>
      <color theme="1"/>
      <name val="Calibri"/>
      <family val="2"/>
      <scheme val="minor"/>
    </font>
    <font>
      <sz val="9"/>
      <name val="Arial"/>
      <family val="2"/>
    </font>
    <font>
      <sz val="11"/>
      <name val="Calibri"/>
      <family val="2"/>
    </font>
    <font>
      <i/>
      <sz val="10"/>
      <name val="Calibri"/>
      <family val="2"/>
    </font>
    <font>
      <b/>
      <sz val="12"/>
      <color theme="0"/>
      <name val="Calibri"/>
      <family val="2"/>
    </font>
    <font>
      <sz val="11"/>
      <color theme="0"/>
      <name val="Calibri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color rgb="FF3333CC"/>
      <name val="Arial"/>
      <family val="2"/>
    </font>
    <font>
      <b/>
      <sz val="14"/>
      <color theme="0"/>
      <name val="Calibri"/>
      <family val="2"/>
    </font>
    <font>
      <sz val="14"/>
      <color theme="0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4"/>
      <color rgb="FFC00000"/>
      <name val="Calibri"/>
      <family val="2"/>
    </font>
    <font>
      <b/>
      <sz val="12"/>
      <color rgb="FFC00000"/>
      <name val="Calibri"/>
      <family val="2"/>
    </font>
    <font>
      <sz val="11"/>
      <color rgb="FF202124"/>
      <name val="Calibri"/>
      <family val="2"/>
      <scheme val="minor"/>
    </font>
    <font>
      <sz val="11"/>
      <color theme="7" tint="-0.499984740745262"/>
      <name val="Arial"/>
      <family val="2"/>
    </font>
    <font>
      <b/>
      <sz val="11"/>
      <name val="Arial"/>
      <family val="2"/>
    </font>
    <font>
      <b/>
      <sz val="9"/>
      <color rgb="FFC00000"/>
      <name val="Arial"/>
      <family val="2"/>
    </font>
    <font>
      <b/>
      <sz val="10"/>
      <color theme="0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u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"/>
      <name val="Calibri"/>
      <family val="2"/>
      <scheme val="minor"/>
    </font>
    <font>
      <sz val="8"/>
      <name val="MS Sans Serif"/>
    </font>
    <font>
      <i/>
      <sz val="11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1F497D"/>
      <name val="Calibri"/>
      <family val="2"/>
      <scheme val="minor"/>
    </font>
    <font>
      <b/>
      <sz val="11"/>
      <color rgb="FF000000"/>
      <name val="Calibri"/>
      <family val="2"/>
      <scheme val="minor"/>
    </font>
    <font>
      <u/>
      <sz val="11"/>
      <color rgb="FF00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u/>
      <sz val="11"/>
      <color indexed="8"/>
      <name val="MS Sans Serif"/>
    </font>
    <font>
      <sz val="11"/>
      <color rgb="FFFF0000"/>
      <name val="MS Sans Serif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0"/>
      <color theme="10"/>
      <name val="MS Sans Serif"/>
    </font>
  </fonts>
  <fills count="27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499984740745262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5">
    <xf numFmtId="0" fontId="0" fillId="0" borderId="0"/>
    <xf numFmtId="164" fontId="2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7" fillId="0" borderId="0"/>
    <xf numFmtId="0" fontId="12" fillId="0" borderId="0"/>
    <xf numFmtId="170" fontId="2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27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43" fontId="27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27" fillId="0" borderId="0" applyFont="0" applyFill="0" applyBorder="0" applyAlignment="0" applyProtection="0"/>
    <xf numFmtId="0" fontId="9" fillId="0" borderId="0"/>
    <xf numFmtId="0" fontId="27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2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3" fillId="0" borderId="0" applyNumberFormat="0" applyFill="0" applyBorder="0" applyAlignment="0" applyProtection="0"/>
  </cellStyleXfs>
  <cellXfs count="683">
    <xf numFmtId="0" fontId="0" fillId="0" borderId="0" xfId="0"/>
    <xf numFmtId="0" fontId="18" fillId="2" borderId="0" xfId="0" applyFont="1" applyFill="1" applyAlignment="1">
      <alignment vertical="center"/>
    </xf>
    <xf numFmtId="0" fontId="19" fillId="2" borderId="0" xfId="0" applyFont="1" applyFill="1"/>
    <xf numFmtId="0" fontId="0" fillId="0" borderId="0" xfId="0" applyAlignment="1">
      <alignment vertical="center"/>
    </xf>
    <xf numFmtId="0" fontId="13" fillId="3" borderId="0" xfId="0" applyFont="1" applyFill="1" applyAlignment="1">
      <alignment vertical="center"/>
    </xf>
    <xf numFmtId="0" fontId="20" fillId="3" borderId="0" xfId="0" applyFont="1" applyFill="1"/>
    <xf numFmtId="17" fontId="13" fillId="3" borderId="0" xfId="0" applyNumberFormat="1" applyFont="1" applyFill="1" applyAlignment="1">
      <alignment horizontal="center" vertical="center"/>
    </xf>
    <xf numFmtId="0" fontId="21" fillId="0" borderId="0" xfId="0" applyFont="1"/>
    <xf numFmtId="4" fontId="22" fillId="0" borderId="0" xfId="0" applyNumberFormat="1" applyFont="1" applyAlignment="1">
      <alignment horizontal="center" vertical="center"/>
    </xf>
    <xf numFmtId="0" fontId="22" fillId="0" borderId="0" xfId="0" applyFont="1"/>
    <xf numFmtId="10" fontId="22" fillId="0" borderId="0" xfId="2" applyNumberFormat="1" applyFont="1"/>
    <xf numFmtId="10" fontId="23" fillId="0" borderId="0" xfId="0" applyNumberFormat="1" applyFont="1"/>
    <xf numFmtId="10" fontId="22" fillId="0" borderId="0" xfId="0" applyNumberFormat="1" applyFont="1"/>
    <xf numFmtId="0" fontId="24" fillId="4" borderId="0" xfId="0" applyFont="1" applyFill="1"/>
    <xf numFmtId="4" fontId="23" fillId="4" borderId="0" xfId="0" applyNumberFormat="1" applyFont="1" applyFill="1" applyAlignment="1">
      <alignment horizontal="center" vertical="center"/>
    </xf>
    <xf numFmtId="0" fontId="23" fillId="0" borderId="0" xfId="0" applyFont="1"/>
    <xf numFmtId="0" fontId="24" fillId="0" borderId="0" xfId="0" applyFont="1"/>
    <xf numFmtId="0" fontId="21" fillId="0" borderId="0" xfId="0" applyFont="1" applyAlignment="1">
      <alignment horizontal="left"/>
    </xf>
    <xf numFmtId="0" fontId="24" fillId="4" borderId="0" xfId="0" applyFont="1" applyFill="1" applyAlignment="1">
      <alignment vertical="center" wrapText="1"/>
    </xf>
    <xf numFmtId="0" fontId="21" fillId="0" borderId="0" xfId="0" applyFont="1" applyAlignment="1">
      <alignment wrapText="1"/>
    </xf>
    <xf numFmtId="0" fontId="24" fillId="4" borderId="0" xfId="0" applyFont="1" applyFill="1" applyAlignment="1">
      <alignment wrapText="1"/>
    </xf>
    <xf numFmtId="0" fontId="23" fillId="4" borderId="0" xfId="0" applyFont="1" applyFill="1"/>
    <xf numFmtId="10" fontId="22" fillId="0" borderId="0" xfId="2" applyNumberFormat="1" applyFont="1" applyAlignment="1">
      <alignment horizontal="center" vertical="center"/>
    </xf>
    <xf numFmtId="10" fontId="22" fillId="0" borderId="0" xfId="2" applyNumberFormat="1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3" fillId="2" borderId="0" xfId="0" applyFont="1" applyFill="1"/>
    <xf numFmtId="0" fontId="25" fillId="0" borderId="0" xfId="0" applyFont="1"/>
    <xf numFmtId="0" fontId="25" fillId="0" borderId="0" xfId="0" applyFont="1" applyAlignment="1">
      <alignment vertical="center"/>
    </xf>
    <xf numFmtId="0" fontId="24" fillId="0" borderId="0" xfId="0" applyFont="1" applyAlignment="1">
      <alignment horizontal="left"/>
    </xf>
    <xf numFmtId="3" fontId="21" fillId="0" borderId="0" xfId="1" applyNumberFormat="1" applyFont="1" applyFill="1" applyBorder="1" applyAlignment="1">
      <alignment horizontal="right"/>
    </xf>
    <xf numFmtId="4" fontId="21" fillId="0" borderId="0" xfId="1" applyNumberFormat="1" applyFont="1" applyFill="1" applyBorder="1" applyAlignment="1">
      <alignment horizontal="right"/>
    </xf>
    <xf numFmtId="4" fontId="24" fillId="0" borderId="0" xfId="1" applyNumberFormat="1" applyFont="1" applyFill="1" applyBorder="1" applyAlignment="1">
      <alignment horizontal="right"/>
    </xf>
    <xf numFmtId="4" fontId="24" fillId="0" borderId="0" xfId="0" applyNumberFormat="1" applyFont="1"/>
    <xf numFmtId="0" fontId="24" fillId="4" borderId="0" xfId="0" applyFont="1" applyFill="1" applyAlignment="1">
      <alignment horizontal="left"/>
    </xf>
    <xf numFmtId="4" fontId="23" fillId="4" borderId="0" xfId="0" applyNumberFormat="1" applyFont="1" applyFill="1"/>
    <xf numFmtId="4" fontId="23" fillId="0" borderId="0" xfId="0" applyNumberFormat="1" applyFont="1"/>
    <xf numFmtId="4" fontId="22" fillId="0" borderId="0" xfId="0" applyNumberFormat="1" applyFont="1"/>
    <xf numFmtId="4" fontId="24" fillId="4" borderId="0" xfId="1" applyNumberFormat="1" applyFont="1" applyFill="1" applyBorder="1" applyAlignment="1">
      <alignment horizontal="right"/>
    </xf>
    <xf numFmtId="4" fontId="25" fillId="0" borderId="0" xfId="0" applyNumberFormat="1" applyFont="1"/>
    <xf numFmtId="43" fontId="22" fillId="0" borderId="0" xfId="0" applyNumberFormat="1" applyFont="1"/>
    <xf numFmtId="2" fontId="22" fillId="0" borderId="0" xfId="0" applyNumberFormat="1" applyFont="1"/>
    <xf numFmtId="2" fontId="23" fillId="4" borderId="0" xfId="0" applyNumberFormat="1" applyFont="1" applyFill="1"/>
    <xf numFmtId="165" fontId="23" fillId="0" borderId="0" xfId="0" applyNumberFormat="1" applyFont="1"/>
    <xf numFmtId="2" fontId="0" fillId="0" borderId="0" xfId="0" applyNumberFormat="1"/>
    <xf numFmtId="1" fontId="22" fillId="0" borderId="0" xfId="0" applyNumberFormat="1" applyFont="1" applyAlignment="1">
      <alignment horizontal="center" vertical="center"/>
    </xf>
    <xf numFmtId="1" fontId="0" fillId="0" borderId="0" xfId="0" applyNumberFormat="1"/>
    <xf numFmtId="1" fontId="23" fillId="0" borderId="0" xfId="0" applyNumberFormat="1" applyFont="1" applyAlignment="1">
      <alignment horizontal="center" vertical="center"/>
    </xf>
    <xf numFmtId="1" fontId="23" fillId="4" borderId="0" xfId="0" applyNumberFormat="1" applyFont="1" applyFill="1" applyAlignment="1">
      <alignment horizontal="center" vertical="center"/>
    </xf>
    <xf numFmtId="1" fontId="22" fillId="0" borderId="0" xfId="0" applyNumberFormat="1" applyFont="1"/>
    <xf numFmtId="0" fontId="13" fillId="2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28" fillId="0" borderId="0" xfId="3" applyFont="1" applyAlignment="1">
      <alignment vertical="center"/>
    </xf>
    <xf numFmtId="0" fontId="21" fillId="0" borderId="0" xfId="3" applyFont="1" applyAlignment="1">
      <alignment vertical="center" wrapText="1"/>
    </xf>
    <xf numFmtId="2" fontId="22" fillId="0" borderId="0" xfId="0" applyNumberFormat="1" applyFont="1" applyAlignment="1">
      <alignment horizontal="center" vertical="center"/>
    </xf>
    <xf numFmtId="0" fontId="24" fillId="0" borderId="0" xfId="3" applyFont="1" applyAlignment="1">
      <alignment vertical="center"/>
    </xf>
    <xf numFmtId="2" fontId="23" fillId="0" borderId="0" xfId="0" applyNumberFormat="1" applyFont="1" applyAlignment="1">
      <alignment horizontal="center" vertical="center"/>
    </xf>
    <xf numFmtId="0" fontId="21" fillId="0" borderId="3" xfId="3" applyFont="1" applyBorder="1" applyAlignment="1">
      <alignment vertical="center" wrapText="1"/>
    </xf>
    <xf numFmtId="2" fontId="22" fillId="0" borderId="4" xfId="0" applyNumberFormat="1" applyFont="1" applyBorder="1" applyAlignment="1">
      <alignment horizontal="center" vertical="center"/>
    </xf>
    <xf numFmtId="0" fontId="21" fillId="0" borderId="0" xfId="3" applyFont="1" applyAlignment="1">
      <alignment vertical="center"/>
    </xf>
    <xf numFmtId="0" fontId="24" fillId="0" borderId="4" xfId="3" applyFont="1" applyBorder="1" applyAlignment="1">
      <alignment vertical="center"/>
    </xf>
    <xf numFmtId="2" fontId="23" fillId="0" borderId="4" xfId="0" applyNumberFormat="1" applyFont="1" applyBorder="1" applyAlignment="1">
      <alignment horizontal="center" vertical="center"/>
    </xf>
    <xf numFmtId="0" fontId="28" fillId="0" borderId="0" xfId="3" applyFont="1" applyAlignment="1">
      <alignment vertical="center" wrapText="1"/>
    </xf>
    <xf numFmtId="0" fontId="24" fillId="0" borderId="5" xfId="3" applyFont="1" applyBorder="1" applyAlignment="1">
      <alignment vertical="center"/>
    </xf>
    <xf numFmtId="2" fontId="23" fillId="0" borderId="5" xfId="0" applyNumberFormat="1" applyFont="1" applyBorder="1" applyAlignment="1">
      <alignment horizontal="center" vertical="center"/>
    </xf>
    <xf numFmtId="0" fontId="33" fillId="0" borderId="0" xfId="4" applyFont="1"/>
    <xf numFmtId="0" fontId="33" fillId="7" borderId="0" xfId="4" applyFont="1" applyFill="1"/>
    <xf numFmtId="0" fontId="34" fillId="0" borderId="0" xfId="4" applyFont="1"/>
    <xf numFmtId="0" fontId="34" fillId="7" borderId="0" xfId="4" applyFont="1" applyFill="1"/>
    <xf numFmtId="0" fontId="35" fillId="0" borderId="0" xfId="4" applyFont="1"/>
    <xf numFmtId="15" fontId="36" fillId="7" borderId="6" xfId="4" applyNumberFormat="1" applyFont="1" applyFill="1" applyBorder="1"/>
    <xf numFmtId="15" fontId="37" fillId="3" borderId="6" xfId="4" applyNumberFormat="1" applyFont="1" applyFill="1" applyBorder="1"/>
    <xf numFmtId="0" fontId="37" fillId="3" borderId="0" xfId="4" applyFont="1" applyFill="1"/>
    <xf numFmtId="2" fontId="35" fillId="7" borderId="0" xfId="4" applyNumberFormat="1" applyFont="1" applyFill="1"/>
    <xf numFmtId="2" fontId="35" fillId="0" borderId="0" xfId="4" applyNumberFormat="1" applyFont="1"/>
    <xf numFmtId="2" fontId="34" fillId="7" borderId="0" xfId="4" applyNumberFormat="1" applyFont="1" applyFill="1"/>
    <xf numFmtId="2" fontId="34" fillId="0" borderId="0" xfId="4" applyNumberFormat="1" applyFont="1"/>
    <xf numFmtId="2" fontId="34" fillId="7" borderId="3" xfId="4" applyNumberFormat="1" applyFont="1" applyFill="1" applyBorder="1"/>
    <xf numFmtId="2" fontId="34" fillId="0" borderId="3" xfId="4" applyNumberFormat="1" applyFont="1" applyBorder="1"/>
    <xf numFmtId="2" fontId="35" fillId="7" borderId="35" xfId="5" applyNumberFormat="1" applyFont="1" applyFill="1" applyBorder="1"/>
    <xf numFmtId="2" fontId="35" fillId="6" borderId="35" xfId="5" applyNumberFormat="1" applyFont="1" applyFill="1" applyBorder="1"/>
    <xf numFmtId="10" fontId="34" fillId="7" borderId="3" xfId="6" applyNumberFormat="1" applyFont="1" applyFill="1" applyBorder="1"/>
    <xf numFmtId="10" fontId="34" fillId="0" borderId="3" xfId="6" applyNumberFormat="1" applyFont="1" applyBorder="1"/>
    <xf numFmtId="10" fontId="34" fillId="0" borderId="0" xfId="4" applyNumberFormat="1" applyFont="1"/>
    <xf numFmtId="10" fontId="34" fillId="0" borderId="0" xfId="6" applyNumberFormat="1" applyFont="1"/>
    <xf numFmtId="4" fontId="35" fillId="7" borderId="0" xfId="4" applyNumberFormat="1" applyFont="1" applyFill="1"/>
    <xf numFmtId="4" fontId="35" fillId="0" borderId="0" xfId="4" applyNumberFormat="1" applyFont="1"/>
    <xf numFmtId="4" fontId="34" fillId="0" borderId="0" xfId="4" applyNumberFormat="1" applyFont="1"/>
    <xf numFmtId="171" fontId="34" fillId="0" borderId="0" xfId="4" applyNumberFormat="1" applyFont="1"/>
    <xf numFmtId="4" fontId="34" fillId="7" borderId="0" xfId="4" applyNumberFormat="1" applyFont="1" applyFill="1"/>
    <xf numFmtId="4" fontId="35" fillId="7" borderId="35" xfId="5" applyNumberFormat="1" applyFont="1" applyFill="1" applyBorder="1"/>
    <xf numFmtId="4" fontId="35" fillId="6" borderId="35" xfId="5" applyNumberFormat="1" applyFont="1" applyFill="1" applyBorder="1"/>
    <xf numFmtId="10" fontId="34" fillId="7" borderId="0" xfId="6" applyNumberFormat="1" applyFont="1" applyFill="1" applyBorder="1"/>
    <xf numFmtId="10" fontId="34" fillId="0" borderId="0" xfId="6" applyNumberFormat="1" applyFont="1" applyBorder="1"/>
    <xf numFmtId="10" fontId="34" fillId="0" borderId="0" xfId="6" applyNumberFormat="1" applyFont="1" applyFill="1"/>
    <xf numFmtId="0" fontId="34" fillId="0" borderId="0" xfId="4" applyFont="1" applyAlignment="1">
      <alignment wrapText="1"/>
    </xf>
    <xf numFmtId="172" fontId="34" fillId="0" borderId="0" xfId="4" applyNumberFormat="1" applyFont="1"/>
    <xf numFmtId="9" fontId="34" fillId="7" borderId="3" xfId="6" applyFont="1" applyFill="1" applyBorder="1"/>
    <xf numFmtId="9" fontId="34" fillId="0" borderId="3" xfId="6" applyFont="1" applyBorder="1"/>
    <xf numFmtId="173" fontId="34" fillId="0" borderId="0" xfId="4" applyNumberFormat="1" applyFont="1"/>
    <xf numFmtId="0" fontId="38" fillId="0" borderId="0" xfId="4" applyFont="1"/>
    <xf numFmtId="0" fontId="35" fillId="6" borderId="6" xfId="4" applyFont="1" applyFill="1" applyBorder="1"/>
    <xf numFmtId="174" fontId="34" fillId="7" borderId="6" xfId="4" applyNumberFormat="1" applyFont="1" applyFill="1" applyBorder="1"/>
    <xf numFmtId="0" fontId="15" fillId="6" borderId="6" xfId="0" applyFont="1" applyFill="1" applyBorder="1"/>
    <xf numFmtId="0" fontId="22" fillId="0" borderId="6" xfId="0" applyFont="1" applyBorder="1"/>
    <xf numFmtId="4" fontId="22" fillId="0" borderId="6" xfId="0" applyNumberFormat="1" applyFont="1" applyBorder="1"/>
    <xf numFmtId="0" fontId="23" fillId="0" borderId="6" xfId="0" applyFont="1" applyBorder="1" applyAlignment="1">
      <alignment horizontal="center"/>
    </xf>
    <xf numFmtId="2" fontId="22" fillId="0" borderId="6" xfId="0" applyNumberFormat="1" applyFont="1" applyBorder="1"/>
    <xf numFmtId="2" fontId="15" fillId="8" borderId="6" xfId="0" applyNumberFormat="1" applyFont="1" applyFill="1" applyBorder="1"/>
    <xf numFmtId="0" fontId="22" fillId="0" borderId="0" xfId="0" applyFont="1" applyAlignment="1">
      <alignment horizontal="center"/>
    </xf>
    <xf numFmtId="0" fontId="15" fillId="0" borderId="0" xfId="0" applyFont="1"/>
    <xf numFmtId="10" fontId="23" fillId="8" borderId="6" xfId="0" applyNumberFormat="1" applyFont="1" applyFill="1" applyBorder="1"/>
    <xf numFmtId="2" fontId="23" fillId="0" borderId="0" xfId="0" applyNumberFormat="1" applyFont="1"/>
    <xf numFmtId="43" fontId="23" fillId="0" borderId="0" xfId="0" applyNumberFormat="1" applyFont="1"/>
    <xf numFmtId="0" fontId="31" fillId="0" borderId="0" xfId="0" applyFont="1"/>
    <xf numFmtId="0" fontId="12" fillId="0" borderId="0" xfId="4"/>
    <xf numFmtId="0" fontId="13" fillId="3" borderId="6" xfId="4" applyFont="1" applyFill="1" applyBorder="1" applyAlignment="1">
      <alignment horizontal="center" vertical="center" wrapText="1"/>
    </xf>
    <xf numFmtId="170" fontId="12" fillId="0" borderId="6" xfId="4" applyNumberFormat="1" applyBorder="1" applyAlignment="1">
      <alignment wrapText="1"/>
    </xf>
    <xf numFmtId="170" fontId="12" fillId="0" borderId="6" xfId="4" applyNumberFormat="1" applyBorder="1"/>
    <xf numFmtId="10" fontId="12" fillId="0" borderId="6" xfId="4" applyNumberFormat="1" applyBorder="1" applyAlignment="1">
      <alignment wrapText="1"/>
    </xf>
    <xf numFmtId="2" fontId="12" fillId="0" borderId="6" xfId="4" applyNumberFormat="1" applyBorder="1" applyAlignment="1">
      <alignment wrapText="1"/>
    </xf>
    <xf numFmtId="2" fontId="12" fillId="0" borderId="6" xfId="4" applyNumberFormat="1" applyBorder="1"/>
    <xf numFmtId="0" fontId="15" fillId="6" borderId="6" xfId="4" applyFont="1" applyFill="1" applyBorder="1"/>
    <xf numFmtId="170" fontId="15" fillId="6" borderId="6" xfId="4" applyNumberFormat="1" applyFont="1" applyFill="1" applyBorder="1"/>
    <xf numFmtId="10" fontId="15" fillId="6" borderId="6" xfId="4" applyNumberFormat="1" applyFont="1" applyFill="1" applyBorder="1" applyAlignment="1">
      <alignment wrapText="1"/>
    </xf>
    <xf numFmtId="2" fontId="15" fillId="6" borderId="6" xfId="4" applyNumberFormat="1" applyFont="1" applyFill="1" applyBorder="1" applyAlignment="1">
      <alignment wrapText="1"/>
    </xf>
    <xf numFmtId="15" fontId="37" fillId="3" borderId="7" xfId="4" applyNumberFormat="1" applyFont="1" applyFill="1" applyBorder="1"/>
    <xf numFmtId="0" fontId="12" fillId="0" borderId="6" xfId="4" applyBorder="1"/>
    <xf numFmtId="170" fontId="12" fillId="0" borderId="0" xfId="4" applyNumberFormat="1"/>
    <xf numFmtId="15" fontId="12" fillId="0" borderId="0" xfId="4" applyNumberFormat="1"/>
    <xf numFmtId="0" fontId="36" fillId="0" borderId="0" xfId="4" applyFont="1" applyAlignment="1">
      <alignment horizontal="left"/>
    </xf>
    <xf numFmtId="0" fontId="40" fillId="0" borderId="0" xfId="4" applyFont="1"/>
    <xf numFmtId="0" fontId="12" fillId="0" borderId="0" xfId="7"/>
    <xf numFmtId="0" fontId="13" fillId="3" borderId="0" xfId="7" applyFont="1" applyFill="1" applyAlignment="1">
      <alignment vertical="center"/>
    </xf>
    <xf numFmtId="0" fontId="13" fillId="3" borderId="0" xfId="7" applyFont="1" applyFill="1"/>
    <xf numFmtId="0" fontId="12" fillId="0" borderId="0" xfId="7" applyAlignment="1">
      <alignment vertical="center"/>
    </xf>
    <xf numFmtId="0" fontId="41" fillId="0" borderId="0" xfId="7" applyFont="1"/>
    <xf numFmtId="2" fontId="41" fillId="0" borderId="0" xfId="7" applyNumberFormat="1" applyFont="1" applyAlignment="1">
      <alignment horizontal="center"/>
    </xf>
    <xf numFmtId="0" fontId="41" fillId="0" borderId="0" xfId="7" applyFont="1" applyAlignment="1">
      <alignment horizontal="center"/>
    </xf>
    <xf numFmtId="0" fontId="12" fillId="0" borderId="0" xfId="7" applyAlignment="1">
      <alignment horizontal="center"/>
    </xf>
    <xf numFmtId="2" fontId="12" fillId="0" borderId="0" xfId="7" applyNumberFormat="1" applyAlignment="1">
      <alignment horizontal="center"/>
    </xf>
    <xf numFmtId="0" fontId="30" fillId="0" borderId="0" xfId="7" applyFont="1" applyAlignment="1">
      <alignment vertical="center"/>
    </xf>
    <xf numFmtId="2" fontId="30" fillId="0" borderId="35" xfId="7" applyNumberFormat="1" applyFont="1" applyBorder="1" applyAlignment="1">
      <alignment horizontal="center" vertical="center"/>
    </xf>
    <xf numFmtId="0" fontId="30" fillId="0" borderId="0" xfId="7" applyFont="1"/>
    <xf numFmtId="10" fontId="30" fillId="0" borderId="0" xfId="8" applyNumberFormat="1" applyFont="1" applyAlignment="1">
      <alignment horizontal="center"/>
    </xf>
    <xf numFmtId="10" fontId="30" fillId="0" borderId="0" xfId="2" applyNumberFormat="1" applyFont="1" applyAlignment="1">
      <alignment horizontal="center" vertical="center"/>
    </xf>
    <xf numFmtId="10" fontId="30" fillId="0" borderId="0" xfId="8" applyNumberFormat="1" applyFont="1" applyAlignment="1">
      <alignment horizontal="center" vertical="center"/>
    </xf>
    <xf numFmtId="0" fontId="42" fillId="0" borderId="0" xfId="7" applyFont="1"/>
    <xf numFmtId="14" fontId="41" fillId="0" borderId="0" xfId="7" applyNumberFormat="1" applyFont="1" applyAlignment="1">
      <alignment horizontal="center" vertical="center"/>
    </xf>
    <xf numFmtId="2" fontId="41" fillId="0" borderId="0" xfId="7" applyNumberFormat="1" applyFont="1" applyAlignment="1">
      <alignment horizontal="center" vertical="center"/>
    </xf>
    <xf numFmtId="2" fontId="30" fillId="0" borderId="0" xfId="7" applyNumberFormat="1" applyFont="1" applyAlignment="1">
      <alignment horizontal="center"/>
    </xf>
    <xf numFmtId="0" fontId="43" fillId="3" borderId="0" xfId="7" applyFont="1" applyFill="1" applyAlignment="1">
      <alignment vertical="center"/>
    </xf>
    <xf numFmtId="2" fontId="43" fillId="3" borderId="0" xfId="7" applyNumberFormat="1" applyFont="1" applyFill="1" applyAlignment="1">
      <alignment horizontal="center" vertical="center"/>
    </xf>
    <xf numFmtId="2" fontId="43" fillId="3" borderId="0" xfId="7" applyNumberFormat="1" applyFont="1" applyFill="1" applyAlignment="1">
      <alignment horizontal="left" vertical="center"/>
    </xf>
    <xf numFmtId="0" fontId="44" fillId="3" borderId="0" xfId="7" applyFont="1" applyFill="1"/>
    <xf numFmtId="0" fontId="45" fillId="0" borderId="0" xfId="7" applyFont="1" applyAlignment="1">
      <alignment horizontal="center"/>
    </xf>
    <xf numFmtId="0" fontId="46" fillId="0" borderId="0" xfId="7" applyFont="1"/>
    <xf numFmtId="40" fontId="46" fillId="0" borderId="0" xfId="7" applyNumberFormat="1" applyFont="1" applyAlignment="1">
      <alignment horizontal="center"/>
    </xf>
    <xf numFmtId="49" fontId="46" fillId="0" borderId="0" xfId="7" applyNumberFormat="1" applyFont="1" applyAlignment="1">
      <alignment horizontal="center"/>
    </xf>
    <xf numFmtId="40" fontId="45" fillId="0" borderId="1" xfId="7" applyNumberFormat="1" applyFont="1" applyBorder="1" applyAlignment="1">
      <alignment horizontal="center"/>
    </xf>
    <xf numFmtId="175" fontId="47" fillId="9" borderId="1" xfId="7" applyNumberFormat="1" applyFont="1" applyFill="1" applyBorder="1" applyAlignment="1">
      <alignment horizontal="center" vertical="center"/>
    </xf>
    <xf numFmtId="0" fontId="48" fillId="3" borderId="0" xfId="7" applyFont="1" applyFill="1" applyAlignment="1">
      <alignment vertical="center"/>
    </xf>
    <xf numFmtId="2" fontId="48" fillId="3" borderId="0" xfId="7" applyNumberFormat="1" applyFont="1" applyFill="1" applyAlignment="1">
      <alignment horizontal="center" vertical="center"/>
    </xf>
    <xf numFmtId="2" fontId="48" fillId="3" borderId="0" xfId="7" applyNumberFormat="1" applyFont="1" applyFill="1" applyAlignment="1">
      <alignment horizontal="left" vertical="center"/>
    </xf>
    <xf numFmtId="0" fontId="49" fillId="3" borderId="0" xfId="7" applyFont="1" applyFill="1"/>
    <xf numFmtId="14" fontId="48" fillId="3" borderId="0" xfId="7" applyNumberFormat="1" applyFont="1" applyFill="1" applyAlignment="1">
      <alignment vertical="center"/>
    </xf>
    <xf numFmtId="0" fontId="43" fillId="3" borderId="0" xfId="7" applyFont="1" applyFill="1"/>
    <xf numFmtId="0" fontId="50" fillId="10" borderId="0" xfId="7" applyFont="1" applyFill="1"/>
    <xf numFmtId="10" fontId="51" fillId="10" borderId="0" xfId="8" applyNumberFormat="1" applyFont="1" applyFill="1"/>
    <xf numFmtId="0" fontId="30" fillId="0" borderId="4" xfId="7" applyFont="1" applyBorder="1"/>
    <xf numFmtId="10" fontId="30" fillId="0" borderId="29" xfId="8" applyNumberFormat="1" applyFont="1" applyBorder="1"/>
    <xf numFmtId="0" fontId="51" fillId="0" borderId="0" xfId="7" applyFont="1"/>
    <xf numFmtId="10" fontId="30" fillId="0" borderId="27" xfId="8" applyNumberFormat="1" applyFont="1" applyBorder="1"/>
    <xf numFmtId="0" fontId="30" fillId="0" borderId="3" xfId="7" applyFont="1" applyBorder="1"/>
    <xf numFmtId="10" fontId="30" fillId="0" borderId="31" xfId="8" applyNumberFormat="1" applyFont="1" applyBorder="1"/>
    <xf numFmtId="176" fontId="51" fillId="10" borderId="0" xfId="7" applyNumberFormat="1" applyFont="1" applyFill="1"/>
    <xf numFmtId="177" fontId="52" fillId="0" borderId="29" xfId="7" applyNumberFormat="1" applyFont="1" applyBorder="1" applyAlignment="1">
      <alignment horizontal="right" vertical="center"/>
    </xf>
    <xf numFmtId="177" fontId="52" fillId="0" borderId="27" xfId="7" applyNumberFormat="1" applyFont="1" applyBorder="1" applyAlignment="1">
      <alignment horizontal="right" vertical="center"/>
    </xf>
    <xf numFmtId="177" fontId="52" fillId="0" borderId="31" xfId="7" applyNumberFormat="1" applyFont="1" applyBorder="1" applyAlignment="1">
      <alignment horizontal="right" vertical="center"/>
    </xf>
    <xf numFmtId="0" fontId="30" fillId="10" borderId="0" xfId="7" applyFont="1" applyFill="1"/>
    <xf numFmtId="0" fontId="41" fillId="10" borderId="0" xfId="7" applyFont="1" applyFill="1"/>
    <xf numFmtId="2" fontId="41" fillId="0" borderId="0" xfId="7" applyNumberFormat="1" applyFont="1"/>
    <xf numFmtId="10" fontId="53" fillId="12" borderId="0" xfId="8" applyNumberFormat="1" applyFont="1" applyFill="1" applyAlignment="1">
      <alignment horizontal="center" vertical="center"/>
    </xf>
    <xf numFmtId="0" fontId="29" fillId="3" borderId="6" xfId="7" applyFont="1" applyFill="1" applyBorder="1" applyAlignment="1">
      <alignment horizontal="center"/>
    </xf>
    <xf numFmtId="2" fontId="41" fillId="0" borderId="28" xfId="7" applyNumberFormat="1" applyFont="1" applyBorder="1" applyAlignment="1">
      <alignment horizontal="center" vertical="center"/>
    </xf>
    <xf numFmtId="2" fontId="41" fillId="0" borderId="7" xfId="7" applyNumberFormat="1" applyFont="1" applyBorder="1" applyAlignment="1">
      <alignment horizontal="center" vertical="center"/>
    </xf>
    <xf numFmtId="2" fontId="41" fillId="0" borderId="6" xfId="7" applyNumberFormat="1" applyFont="1" applyBorder="1" applyAlignment="1">
      <alignment horizontal="center"/>
    </xf>
    <xf numFmtId="0" fontId="54" fillId="13" borderId="0" xfId="7" applyFont="1" applyFill="1" applyAlignment="1">
      <alignment vertical="center"/>
    </xf>
    <xf numFmtId="2" fontId="55" fillId="14" borderId="28" xfId="7" applyNumberFormat="1" applyFont="1" applyFill="1" applyBorder="1" applyAlignment="1">
      <alignment horizontal="center" vertical="center"/>
    </xf>
    <xf numFmtId="2" fontId="41" fillId="0" borderId="36" xfId="7" applyNumberFormat="1" applyFont="1" applyBorder="1" applyAlignment="1">
      <alignment horizontal="center" vertical="center"/>
    </xf>
    <xf numFmtId="2" fontId="41" fillId="0" borderId="6" xfId="7" applyNumberFormat="1" applyFont="1" applyBorder="1" applyAlignment="1">
      <alignment horizontal="center" vertical="center"/>
    </xf>
    <xf numFmtId="0" fontId="29" fillId="3" borderId="0" xfId="7" applyFont="1" applyFill="1" applyAlignment="1">
      <alignment vertical="center"/>
    </xf>
    <xf numFmtId="0" fontId="41" fillId="3" borderId="0" xfId="7" applyFont="1" applyFill="1"/>
    <xf numFmtId="0" fontId="13" fillId="3" borderId="0" xfId="0" applyFont="1" applyFill="1" applyAlignment="1">
      <alignment horizontal="left" vertical="center" wrapText="1"/>
    </xf>
    <xf numFmtId="0" fontId="13" fillId="3" borderId="0" xfId="0" applyFont="1" applyFill="1" applyAlignment="1">
      <alignment horizontal="center" vertical="center" wrapText="1"/>
    </xf>
    <xf numFmtId="0" fontId="13" fillId="3" borderId="0" xfId="7" applyFont="1" applyFill="1" applyAlignment="1">
      <alignment horizontal="center" vertical="center" wrapText="1"/>
    </xf>
    <xf numFmtId="0" fontId="56" fillId="0" borderId="0" xfId="0" applyFont="1" applyAlignment="1">
      <alignment horizontal="left" vertical="center" wrapText="1"/>
    </xf>
    <xf numFmtId="0" fontId="56" fillId="0" borderId="0" xfId="0" applyFont="1" applyAlignment="1">
      <alignment horizontal="center" vertical="center" wrapText="1"/>
    </xf>
    <xf numFmtId="4" fontId="56" fillId="0" borderId="0" xfId="1" applyNumberFormat="1" applyFont="1" applyAlignment="1">
      <alignment horizontal="center" vertical="center" wrapText="1"/>
    </xf>
    <xf numFmtId="2" fontId="56" fillId="0" borderId="0" xfId="0" applyNumberFormat="1" applyFont="1" applyAlignment="1">
      <alignment horizontal="center" vertical="center" wrapText="1"/>
    </xf>
    <xf numFmtId="2" fontId="12" fillId="0" borderId="0" xfId="7" applyNumberFormat="1" applyAlignment="1">
      <alignment horizontal="center" vertical="center"/>
    </xf>
    <xf numFmtId="2" fontId="57" fillId="0" borderId="0" xfId="7" applyNumberFormat="1" applyFont="1" applyAlignment="1">
      <alignment horizontal="center" vertical="center" wrapText="1"/>
    </xf>
    <xf numFmtId="177" fontId="46" fillId="0" borderId="0" xfId="7" applyNumberFormat="1" applyFont="1" applyAlignment="1">
      <alignment horizontal="center" vertical="center"/>
    </xf>
    <xf numFmtId="0" fontId="58" fillId="14" borderId="0" xfId="7" applyFont="1" applyFill="1"/>
    <xf numFmtId="2" fontId="58" fillId="14" borderId="0" xfId="7" applyNumberFormat="1" applyFont="1" applyFill="1" applyAlignment="1">
      <alignment horizontal="center"/>
    </xf>
    <xf numFmtId="0" fontId="58" fillId="14" borderId="0" xfId="7" applyFont="1" applyFill="1" applyAlignment="1">
      <alignment horizontal="center"/>
    </xf>
    <xf numFmtId="0" fontId="13" fillId="3" borderId="0" xfId="7" applyFont="1" applyFill="1" applyAlignment="1">
      <alignment horizontal="left" vertical="center"/>
    </xf>
    <xf numFmtId="0" fontId="12" fillId="3" borderId="0" xfId="7" applyFill="1"/>
    <xf numFmtId="0" fontId="13" fillId="3" borderId="0" xfId="7" applyFont="1" applyFill="1" applyAlignment="1">
      <alignment horizontal="center" vertical="center"/>
    </xf>
    <xf numFmtId="0" fontId="15" fillId="0" borderId="0" xfId="7" applyFont="1"/>
    <xf numFmtId="177" fontId="12" fillId="0" borderId="0" xfId="7" applyNumberFormat="1" applyAlignment="1">
      <alignment horizontal="center" vertical="center"/>
    </xf>
    <xf numFmtId="14" fontId="41" fillId="0" borderId="0" xfId="7" applyNumberFormat="1" applyFont="1"/>
    <xf numFmtId="0" fontId="35" fillId="0" borderId="0" xfId="7" applyFont="1"/>
    <xf numFmtId="10" fontId="59" fillId="15" borderId="1" xfId="7" applyNumberFormat="1" applyFont="1" applyFill="1" applyBorder="1"/>
    <xf numFmtId="0" fontId="61" fillId="0" borderId="0" xfId="9"/>
    <xf numFmtId="0" fontId="30" fillId="0" borderId="28" xfId="7" applyFont="1" applyBorder="1"/>
    <xf numFmtId="10" fontId="41" fillId="0" borderId="29" xfId="7" applyNumberFormat="1" applyFont="1" applyBorder="1"/>
    <xf numFmtId="0" fontId="41" fillId="0" borderId="4" xfId="7" applyFont="1" applyBorder="1"/>
    <xf numFmtId="0" fontId="30" fillId="0" borderId="26" xfId="7" applyFont="1" applyBorder="1" applyAlignment="1">
      <alignment vertical="center" wrapText="1"/>
    </xf>
    <xf numFmtId="167" fontId="41" fillId="0" borderId="27" xfId="7" applyNumberFormat="1" applyFont="1" applyBorder="1" applyAlignment="1">
      <alignment vertical="center"/>
    </xf>
    <xf numFmtId="0" fontId="30" fillId="0" borderId="26" xfId="7" applyFont="1" applyBorder="1"/>
    <xf numFmtId="10" fontId="41" fillId="0" borderId="27" xfId="7" applyNumberFormat="1" applyFont="1" applyBorder="1"/>
    <xf numFmtId="0" fontId="41" fillId="0" borderId="27" xfId="7" applyFont="1" applyBorder="1"/>
    <xf numFmtId="2" fontId="41" fillId="0" borderId="27" xfId="7" applyNumberFormat="1" applyFont="1" applyBorder="1"/>
    <xf numFmtId="0" fontId="30" fillId="0" borderId="30" xfId="7" applyFont="1" applyBorder="1"/>
    <xf numFmtId="10" fontId="41" fillId="0" borderId="31" xfId="7" applyNumberFormat="1" applyFont="1" applyBorder="1"/>
    <xf numFmtId="0" fontId="41" fillId="0" borderId="3" xfId="7" applyFont="1" applyBorder="1"/>
    <xf numFmtId="4" fontId="41" fillId="0" borderId="0" xfId="7" applyNumberFormat="1" applyFont="1"/>
    <xf numFmtId="10" fontId="41" fillId="0" borderId="0" xfId="8" applyNumberFormat="1" applyFont="1"/>
    <xf numFmtId="0" fontId="29" fillId="14" borderId="0" xfId="7" applyFont="1" applyFill="1"/>
    <xf numFmtId="10" fontId="29" fillId="14" borderId="0" xfId="8" applyNumberFormat="1" applyFont="1" applyFill="1"/>
    <xf numFmtId="0" fontId="62" fillId="16" borderId="0" xfId="7" applyFont="1" applyFill="1" applyAlignment="1">
      <alignment vertical="center"/>
    </xf>
    <xf numFmtId="0" fontId="12" fillId="16" borderId="0" xfId="7" applyFill="1"/>
    <xf numFmtId="0" fontId="63" fillId="3" borderId="0" xfId="7" applyFont="1" applyFill="1" applyAlignment="1">
      <alignment horizontal="center" vertical="center"/>
    </xf>
    <xf numFmtId="0" fontId="13" fillId="16" borderId="0" xfId="7" applyFont="1" applyFill="1" applyAlignment="1">
      <alignment horizontal="center" vertical="center"/>
    </xf>
    <xf numFmtId="178" fontId="13" fillId="3" borderId="6" xfId="7" applyNumberFormat="1" applyFont="1" applyFill="1" applyBorder="1" applyAlignment="1">
      <alignment horizontal="center" vertical="center"/>
    </xf>
    <xf numFmtId="0" fontId="12" fillId="0" borderId="6" xfId="7" applyBorder="1"/>
    <xf numFmtId="2" fontId="12" fillId="0" borderId="6" xfId="7" applyNumberFormat="1" applyBorder="1" applyAlignment="1">
      <alignment horizontal="center" vertical="center"/>
    </xf>
    <xf numFmtId="0" fontId="12" fillId="0" borderId="0" xfId="7" applyAlignment="1">
      <alignment horizontal="center" vertical="center"/>
    </xf>
    <xf numFmtId="178" fontId="13" fillId="3" borderId="6" xfId="7" applyNumberFormat="1" applyFont="1" applyFill="1" applyBorder="1" applyAlignment="1">
      <alignment horizontal="left" vertical="center"/>
    </xf>
    <xf numFmtId="0" fontId="12" fillId="17" borderId="7" xfId="7" applyFill="1" applyBorder="1" applyAlignment="1">
      <alignment vertical="center"/>
    </xf>
    <xf numFmtId="2" fontId="12" fillId="0" borderId="7" xfId="7" applyNumberFormat="1" applyBorder="1" applyAlignment="1">
      <alignment horizontal="center" vertical="center"/>
    </xf>
    <xf numFmtId="2" fontId="12" fillId="18" borderId="7" xfId="7" applyNumberFormat="1" applyFill="1" applyBorder="1" applyAlignment="1">
      <alignment horizontal="center" vertical="center"/>
    </xf>
    <xf numFmtId="10" fontId="12" fillId="0" borderId="7" xfId="7" applyNumberFormat="1" applyBorder="1" applyAlignment="1">
      <alignment horizontal="center" vertical="center"/>
    </xf>
    <xf numFmtId="0" fontId="12" fillId="17" borderId="6" xfId="7" applyFill="1" applyBorder="1" applyAlignment="1">
      <alignment vertical="center"/>
    </xf>
    <xf numFmtId="4" fontId="0" fillId="0" borderId="0" xfId="0" applyNumberFormat="1"/>
    <xf numFmtId="8" fontId="41" fillId="0" borderId="0" xfId="7" applyNumberFormat="1" applyFont="1"/>
    <xf numFmtId="0" fontId="64" fillId="0" borderId="0" xfId="0" applyFont="1"/>
    <xf numFmtId="0" fontId="17" fillId="0" borderId="0" xfId="0" applyFont="1"/>
    <xf numFmtId="0" fontId="23" fillId="0" borderId="0" xfId="0" applyFont="1" applyAlignment="1">
      <alignment horizontal="right" vertical="center" wrapText="1"/>
    </xf>
    <xf numFmtId="164" fontId="22" fillId="0" borderId="0" xfId="1" applyFont="1"/>
    <xf numFmtId="2" fontId="14" fillId="0" borderId="6" xfId="4" applyNumberFormat="1" applyFont="1" applyBorder="1"/>
    <xf numFmtId="164" fontId="22" fillId="0" borderId="0" xfId="1" applyFont="1" applyAlignment="1">
      <alignment horizontal="center" vertical="center"/>
    </xf>
    <xf numFmtId="9" fontId="22" fillId="0" borderId="0" xfId="2" applyFont="1" applyAlignment="1">
      <alignment horizontal="center" vertical="center"/>
    </xf>
    <xf numFmtId="17" fontId="0" fillId="0" borderId="0" xfId="0" applyNumberFormat="1"/>
    <xf numFmtId="17" fontId="31" fillId="0" borderId="0" xfId="0" applyNumberFormat="1" applyFont="1"/>
    <xf numFmtId="0" fontId="11" fillId="0" borderId="0" xfId="4" applyFont="1"/>
    <xf numFmtId="9" fontId="12" fillId="0" borderId="0" xfId="4" applyNumberFormat="1"/>
    <xf numFmtId="10" fontId="12" fillId="0" borderId="0" xfId="4" applyNumberFormat="1"/>
    <xf numFmtId="164" fontId="12" fillId="0" borderId="0" xfId="1" applyFont="1"/>
    <xf numFmtId="43" fontId="12" fillId="0" borderId="0" xfId="4" applyNumberFormat="1"/>
    <xf numFmtId="0" fontId="15" fillId="0" borderId="0" xfId="4" applyFont="1"/>
    <xf numFmtId="164" fontId="12" fillId="0" borderId="0" xfId="4" applyNumberFormat="1"/>
    <xf numFmtId="17" fontId="22" fillId="0" borderId="0" xfId="0" applyNumberFormat="1" applyFont="1"/>
    <xf numFmtId="2" fontId="21" fillId="0" borderId="0" xfId="0" applyNumberFormat="1" applyFont="1" applyAlignment="1">
      <alignment horizontal="right"/>
    </xf>
    <xf numFmtId="4" fontId="41" fillId="0" borderId="0" xfId="7" applyNumberFormat="1" applyFont="1" applyAlignment="1">
      <alignment horizontal="center"/>
    </xf>
    <xf numFmtId="10" fontId="30" fillId="8" borderId="0" xfId="8" applyNumberFormat="1" applyFont="1" applyFill="1" applyAlignment="1">
      <alignment horizontal="center"/>
    </xf>
    <xf numFmtId="2" fontId="12" fillId="0" borderId="0" xfId="7" applyNumberFormat="1"/>
    <xf numFmtId="9" fontId="22" fillId="8" borderId="0" xfId="2" applyFont="1" applyFill="1" applyAlignment="1">
      <alignment horizontal="center" vertical="center"/>
    </xf>
    <xf numFmtId="9" fontId="12" fillId="8" borderId="0" xfId="4" applyNumberFormat="1" applyFill="1"/>
    <xf numFmtId="9" fontId="22" fillId="8" borderId="0" xfId="0" applyNumberFormat="1" applyFont="1" applyFill="1"/>
    <xf numFmtId="9" fontId="0" fillId="8" borderId="0" xfId="0" applyNumberFormat="1" applyFill="1"/>
    <xf numFmtId="4" fontId="23" fillId="0" borderId="0" xfId="0" applyNumberFormat="1" applyFont="1" applyAlignment="1">
      <alignment horizontal="center" vertical="center"/>
    </xf>
    <xf numFmtId="0" fontId="10" fillId="0" borderId="0" xfId="4" applyFont="1"/>
    <xf numFmtId="10" fontId="41" fillId="0" borderId="0" xfId="7" applyNumberFormat="1" applyFont="1"/>
    <xf numFmtId="10" fontId="12" fillId="0" borderId="0" xfId="7" applyNumberFormat="1"/>
    <xf numFmtId="10" fontId="12" fillId="18" borderId="7" xfId="2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164" fontId="22" fillId="0" borderId="0" xfId="1" applyFont="1" applyAlignment="1">
      <alignment horizontal="right" vertical="center"/>
    </xf>
    <xf numFmtId="0" fontId="23" fillId="6" borderId="0" xfId="0" applyFont="1" applyFill="1" applyAlignment="1">
      <alignment vertical="center"/>
    </xf>
    <xf numFmtId="164" fontId="23" fillId="6" borderId="0" xfId="1" applyFont="1" applyFill="1" applyAlignment="1">
      <alignment vertical="center"/>
    </xf>
    <xf numFmtId="0" fontId="39" fillId="0" borderId="0" xfId="4" applyFont="1"/>
    <xf numFmtId="2" fontId="12" fillId="2" borderId="0" xfId="4" applyNumberFormat="1" applyFill="1"/>
    <xf numFmtId="2" fontId="41" fillId="2" borderId="0" xfId="7" applyNumberFormat="1" applyFont="1" applyFill="1" applyAlignment="1">
      <alignment horizontal="center"/>
    </xf>
    <xf numFmtId="2" fontId="43" fillId="2" borderId="0" xfId="7" applyNumberFormat="1" applyFont="1" applyFill="1" applyAlignment="1">
      <alignment horizontal="center" vertical="center"/>
    </xf>
    <xf numFmtId="0" fontId="21" fillId="0" borderId="0" xfId="3" applyFont="1"/>
    <xf numFmtId="164" fontId="21" fillId="0" borderId="0" xfId="1" applyFont="1"/>
    <xf numFmtId="43" fontId="24" fillId="0" borderId="35" xfId="3" applyNumberFormat="1" applyFont="1" applyBorder="1"/>
    <xf numFmtId="43" fontId="24" fillId="0" borderId="0" xfId="3" applyNumberFormat="1" applyFont="1"/>
    <xf numFmtId="2" fontId="22" fillId="2" borderId="0" xfId="0" applyNumberFormat="1" applyFont="1" applyFill="1"/>
    <xf numFmtId="0" fontId="21" fillId="0" borderId="6" xfId="3" applyFont="1" applyBorder="1"/>
    <xf numFmtId="0" fontId="24" fillId="20" borderId="6" xfId="3" applyFont="1" applyFill="1" applyBorder="1"/>
    <xf numFmtId="10" fontId="12" fillId="0" borderId="0" xfId="2" applyNumberFormat="1" applyFont="1"/>
    <xf numFmtId="169" fontId="13" fillId="3" borderId="6" xfId="25" applyNumberFormat="1" applyFont="1" applyFill="1" applyBorder="1" applyAlignment="1">
      <alignment horizontal="center" vertical="center"/>
    </xf>
    <xf numFmtId="169" fontId="21" fillId="0" borderId="6" xfId="25" applyNumberFormat="1" applyFont="1" applyBorder="1"/>
    <xf numFmtId="169" fontId="24" fillId="20" borderId="6" xfId="25" applyNumberFormat="1" applyFont="1" applyFill="1" applyBorder="1"/>
    <xf numFmtId="0" fontId="12" fillId="0" borderId="3" xfId="4" applyBorder="1"/>
    <xf numFmtId="0" fontId="7" fillId="0" borderId="3" xfId="27" applyBorder="1"/>
    <xf numFmtId="0" fontId="7" fillId="0" borderId="0" xfId="27"/>
    <xf numFmtId="10" fontId="12" fillId="8" borderId="0" xfId="4" applyNumberFormat="1" applyFill="1"/>
    <xf numFmtId="0" fontId="67" fillId="0" borderId="0" xfId="0" applyFont="1"/>
    <xf numFmtId="17" fontId="67" fillId="0" borderId="0" xfId="0" applyNumberFormat="1" applyFont="1"/>
    <xf numFmtId="43" fontId="17" fillId="0" borderId="0" xfId="0" applyNumberFormat="1" applyFont="1"/>
    <xf numFmtId="4" fontId="17" fillId="0" borderId="0" xfId="0" applyNumberFormat="1" applyFont="1"/>
    <xf numFmtId="4" fontId="12" fillId="0" borderId="0" xfId="4" applyNumberFormat="1"/>
    <xf numFmtId="17" fontId="17" fillId="0" borderId="0" xfId="0" applyNumberFormat="1" applyFont="1"/>
    <xf numFmtId="43" fontId="67" fillId="0" borderId="0" xfId="0" applyNumberFormat="1" applyFont="1"/>
    <xf numFmtId="14" fontId="6" fillId="0" borderId="0" xfId="40" applyNumberFormat="1"/>
    <xf numFmtId="0" fontId="6" fillId="0" borderId="0" xfId="40"/>
    <xf numFmtId="0" fontId="15" fillId="0" borderId="0" xfId="40" applyFont="1" applyAlignment="1">
      <alignment horizontal="left"/>
    </xf>
    <xf numFmtId="0" fontId="32" fillId="0" borderId="0" xfId="40" applyFont="1"/>
    <xf numFmtId="0" fontId="15" fillId="0" borderId="0" xfId="40" applyFont="1"/>
    <xf numFmtId="0" fontId="15" fillId="0" borderId="0" xfId="40" applyFont="1" applyAlignment="1">
      <alignment horizontal="right"/>
    </xf>
    <xf numFmtId="0" fontId="6" fillId="0" borderId="0" xfId="40" applyAlignment="1">
      <alignment horizontal="left" indent="1"/>
    </xf>
    <xf numFmtId="4" fontId="6" fillId="0" borderId="0" xfId="40" applyNumberFormat="1"/>
    <xf numFmtId="2" fontId="6" fillId="0" borderId="0" xfId="40" applyNumberFormat="1"/>
    <xf numFmtId="0" fontId="69" fillId="0" borderId="0" xfId="40" applyFont="1" applyAlignment="1">
      <alignment horizontal="left" indent="1"/>
    </xf>
    <xf numFmtId="0" fontId="69" fillId="0" borderId="0" xfId="40" applyFont="1"/>
    <xf numFmtId="10" fontId="69" fillId="0" borderId="0" xfId="40" applyNumberFormat="1" applyFont="1"/>
    <xf numFmtId="10" fontId="6" fillId="0" borderId="0" xfId="40" applyNumberFormat="1"/>
    <xf numFmtId="9" fontId="6" fillId="0" borderId="0" xfId="40" applyNumberFormat="1"/>
    <xf numFmtId="1" fontId="6" fillId="0" borderId="0" xfId="40" applyNumberFormat="1"/>
    <xf numFmtId="3" fontId="6" fillId="0" borderId="0" xfId="40" applyNumberFormat="1"/>
    <xf numFmtId="3" fontId="6" fillId="21" borderId="0" xfId="40" applyNumberFormat="1" applyFill="1"/>
    <xf numFmtId="1" fontId="6" fillId="21" borderId="0" xfId="40" applyNumberFormat="1" applyFill="1"/>
    <xf numFmtId="4" fontId="15" fillId="0" borderId="0" xfId="7" applyNumberFormat="1" applyFont="1"/>
    <xf numFmtId="0" fontId="6" fillId="0" borderId="0" xfId="7" applyFont="1"/>
    <xf numFmtId="9" fontId="12" fillId="0" borderId="0" xfId="7" applyNumberFormat="1"/>
    <xf numFmtId="2" fontId="12" fillId="0" borderId="6" xfId="7" applyNumberFormat="1" applyBorder="1" applyAlignment="1">
      <alignment horizontal="center"/>
    </xf>
    <xf numFmtId="9" fontId="12" fillId="0" borderId="6" xfId="7" applyNumberFormat="1" applyBorder="1" applyAlignment="1">
      <alignment horizontal="center"/>
    </xf>
    <xf numFmtId="4" fontId="6" fillId="0" borderId="6" xfId="7" applyNumberFormat="1" applyFont="1" applyBorder="1" applyAlignment="1">
      <alignment horizontal="center"/>
    </xf>
    <xf numFmtId="9" fontId="6" fillId="0" borderId="6" xfId="7" applyNumberFormat="1" applyFont="1" applyBorder="1" applyAlignment="1">
      <alignment horizontal="center"/>
    </xf>
    <xf numFmtId="4" fontId="12" fillId="0" borderId="6" xfId="7" applyNumberFormat="1" applyBorder="1" applyAlignment="1">
      <alignment horizontal="center"/>
    </xf>
    <xf numFmtId="0" fontId="15" fillId="0" borderId="6" xfId="7" applyFont="1" applyBorder="1" applyAlignment="1">
      <alignment horizontal="center"/>
    </xf>
    <xf numFmtId="0" fontId="5" fillId="0" borderId="0" xfId="7" applyFont="1"/>
    <xf numFmtId="0" fontId="5" fillId="0" borderId="6" xfId="7" applyFont="1" applyBorder="1"/>
    <xf numFmtId="43" fontId="12" fillId="0" borderId="6" xfId="7" applyNumberFormat="1" applyBorder="1"/>
    <xf numFmtId="4" fontId="12" fillId="0" borderId="6" xfId="7" applyNumberFormat="1" applyBorder="1"/>
    <xf numFmtId="10" fontId="12" fillId="0" borderId="6" xfId="7" applyNumberFormat="1" applyBorder="1"/>
    <xf numFmtId="9" fontId="12" fillId="0" borderId="6" xfId="7" applyNumberFormat="1" applyBorder="1"/>
    <xf numFmtId="0" fontId="15" fillId="0" borderId="6" xfId="7" applyFont="1" applyBorder="1"/>
    <xf numFmtId="43" fontId="15" fillId="0" borderId="6" xfId="7" applyNumberFormat="1" applyFont="1" applyBorder="1"/>
    <xf numFmtId="4" fontId="15" fillId="0" borderId="6" xfId="7" applyNumberFormat="1" applyFont="1" applyBorder="1"/>
    <xf numFmtId="0" fontId="15" fillId="0" borderId="36" xfId="7" applyFont="1" applyBorder="1" applyAlignment="1">
      <alignment horizontal="center"/>
    </xf>
    <xf numFmtId="10" fontId="15" fillId="0" borderId="38" xfId="7" applyNumberFormat="1" applyFont="1" applyBorder="1" applyAlignment="1">
      <alignment horizontal="center"/>
    </xf>
    <xf numFmtId="167" fontId="12" fillId="0" borderId="6" xfId="7" applyNumberFormat="1" applyBorder="1" applyAlignment="1">
      <alignment horizontal="center"/>
    </xf>
    <xf numFmtId="167" fontId="6" fillId="0" borderId="6" xfId="7" applyNumberFormat="1" applyFont="1" applyBorder="1" applyAlignment="1">
      <alignment horizontal="center"/>
    </xf>
    <xf numFmtId="2" fontId="15" fillId="0" borderId="6" xfId="7" applyNumberFormat="1" applyFont="1" applyBorder="1" applyAlignment="1">
      <alignment horizontal="center"/>
    </xf>
    <xf numFmtId="167" fontId="6" fillId="0" borderId="6" xfId="2" applyNumberFormat="1" applyFont="1" applyBorder="1" applyAlignment="1">
      <alignment horizontal="center"/>
    </xf>
    <xf numFmtId="167" fontId="12" fillId="0" borderId="6" xfId="2" applyNumberFormat="1" applyFont="1" applyBorder="1" applyAlignment="1">
      <alignment horizontal="center"/>
    </xf>
    <xf numFmtId="167" fontId="15" fillId="0" borderId="6" xfId="2" applyNumberFormat="1" applyFont="1" applyBorder="1" applyAlignment="1">
      <alignment horizontal="center"/>
    </xf>
    <xf numFmtId="4" fontId="12" fillId="0" borderId="0" xfId="7" applyNumberFormat="1"/>
    <xf numFmtId="0" fontId="3" fillId="0" borderId="0" xfId="7" applyFont="1"/>
    <xf numFmtId="10" fontId="6" fillId="0" borderId="6" xfId="7" applyNumberFormat="1" applyFont="1" applyBorder="1" applyAlignment="1">
      <alignment horizontal="center"/>
    </xf>
    <xf numFmtId="10" fontId="12" fillId="0" borderId="6" xfId="7" applyNumberFormat="1" applyBorder="1" applyAlignment="1">
      <alignment horizontal="center"/>
    </xf>
    <xf numFmtId="2" fontId="12" fillId="0" borderId="0" xfId="4" applyNumberFormat="1"/>
    <xf numFmtId="0" fontId="2" fillId="19" borderId="0" xfId="41" applyFont="1" applyFill="1"/>
    <xf numFmtId="0" fontId="2" fillId="0" borderId="0" xfId="41" applyFont="1"/>
    <xf numFmtId="0" fontId="71" fillId="3" borderId="32" xfId="41" applyFont="1" applyFill="1" applyBorder="1" applyAlignment="1">
      <alignment horizontal="center" vertical="center" wrapText="1"/>
    </xf>
    <xf numFmtId="0" fontId="71" fillId="3" borderId="14" xfId="41" applyFont="1" applyFill="1" applyBorder="1" applyAlignment="1">
      <alignment horizontal="center" vertical="center" wrapText="1"/>
    </xf>
    <xf numFmtId="0" fontId="2" fillId="22" borderId="0" xfId="41" applyFont="1" applyFill="1"/>
    <xf numFmtId="4" fontId="72" fillId="22" borderId="14" xfId="41" applyNumberFormat="1" applyFont="1" applyFill="1" applyBorder="1" applyAlignment="1">
      <alignment horizontal="center" vertical="center"/>
    </xf>
    <xf numFmtId="4" fontId="72" fillId="5" borderId="14" xfId="41" applyNumberFormat="1" applyFont="1" applyFill="1" applyBorder="1" applyAlignment="1">
      <alignment horizontal="center" vertical="center"/>
    </xf>
    <xf numFmtId="0" fontId="72" fillId="5" borderId="14" xfId="41" applyFont="1" applyFill="1" applyBorder="1" applyAlignment="1">
      <alignment horizontal="center" vertical="center"/>
    </xf>
    <xf numFmtId="0" fontId="72" fillId="22" borderId="14" xfId="41" applyFont="1" applyFill="1" applyBorder="1" applyAlignment="1">
      <alignment horizontal="center" vertical="center"/>
    </xf>
    <xf numFmtId="169" fontId="72" fillId="22" borderId="6" xfId="42" applyNumberFormat="1" applyFont="1" applyFill="1" applyBorder="1" applyAlignment="1">
      <alignment horizontal="center" vertical="center" wrapText="1"/>
    </xf>
    <xf numFmtId="43" fontId="72" fillId="0" borderId="14" xfId="42" applyFont="1" applyFill="1" applyBorder="1" applyAlignment="1">
      <alignment vertical="center"/>
    </xf>
    <xf numFmtId="43" fontId="72" fillId="0" borderId="0" xfId="42" applyFont="1" applyFill="1" applyBorder="1" applyAlignment="1">
      <alignment vertical="center"/>
    </xf>
    <xf numFmtId="0" fontId="2" fillId="8" borderId="10" xfId="41" applyFont="1" applyFill="1" applyBorder="1"/>
    <xf numFmtId="0" fontId="2" fillId="8" borderId="11" xfId="41" applyFont="1" applyFill="1" applyBorder="1"/>
    <xf numFmtId="0" fontId="74" fillId="0" borderId="6" xfId="41" applyFont="1" applyBorder="1" applyAlignment="1">
      <alignment vertical="center"/>
    </xf>
    <xf numFmtId="0" fontId="2" fillId="0" borderId="6" xfId="41" applyFont="1" applyBorder="1"/>
    <xf numFmtId="0" fontId="71" fillId="3" borderId="6" xfId="41" applyFont="1" applyFill="1" applyBorder="1" applyAlignment="1">
      <alignment horizontal="center" vertical="center" wrapText="1"/>
    </xf>
    <xf numFmtId="0" fontId="72" fillId="0" borderId="6" xfId="41" applyFont="1" applyBorder="1" applyAlignment="1">
      <alignment vertical="center"/>
    </xf>
    <xf numFmtId="0" fontId="32" fillId="0" borderId="6" xfId="41" applyFont="1" applyBorder="1" applyAlignment="1">
      <alignment vertical="center"/>
    </xf>
    <xf numFmtId="43" fontId="72" fillId="0" borderId="6" xfId="42" applyFont="1" applyBorder="1" applyAlignment="1">
      <alignment vertical="center"/>
    </xf>
    <xf numFmtId="43" fontId="72" fillId="0" borderId="6" xfId="42" applyFont="1" applyFill="1" applyBorder="1" applyAlignment="1">
      <alignment vertical="center"/>
    </xf>
    <xf numFmtId="3" fontId="72" fillId="0" borderId="6" xfId="41" applyNumberFormat="1" applyFont="1" applyBorder="1" applyAlignment="1">
      <alignment vertical="center"/>
    </xf>
    <xf numFmtId="0" fontId="21" fillId="0" borderId="6" xfId="41" applyFont="1" applyBorder="1" applyAlignment="1">
      <alignment vertical="center"/>
    </xf>
    <xf numFmtId="10" fontId="72" fillId="0" borderId="6" xfId="2" applyNumberFormat="1" applyFont="1" applyBorder="1" applyAlignment="1">
      <alignment vertical="center"/>
    </xf>
    <xf numFmtId="0" fontId="75" fillId="0" borderId="6" xfId="41" applyFont="1" applyBorder="1" applyAlignment="1">
      <alignment vertical="center"/>
    </xf>
    <xf numFmtId="0" fontId="2" fillId="0" borderId="7" xfId="41" applyFont="1" applyBorder="1"/>
    <xf numFmtId="0" fontId="76" fillId="8" borderId="15" xfId="41" applyFont="1" applyFill="1" applyBorder="1"/>
    <xf numFmtId="0" fontId="2" fillId="8" borderId="16" xfId="41" applyFont="1" applyFill="1" applyBorder="1"/>
    <xf numFmtId="0" fontId="2" fillId="8" borderId="17" xfId="41" applyFont="1" applyFill="1" applyBorder="1"/>
    <xf numFmtId="0" fontId="2" fillId="8" borderId="18" xfId="41" applyFont="1" applyFill="1" applyBorder="1" applyAlignment="1">
      <alignment horizontal="left" indent="1"/>
    </xf>
    <xf numFmtId="43" fontId="2" fillId="0" borderId="26" xfId="42" applyFont="1" applyFill="1" applyBorder="1"/>
    <xf numFmtId="0" fontId="2" fillId="8" borderId="20" xfId="41" applyFont="1" applyFill="1" applyBorder="1" applyAlignment="1">
      <alignment horizontal="left" indent="1"/>
    </xf>
    <xf numFmtId="0" fontId="2" fillId="0" borderId="37" xfId="41" applyFont="1" applyBorder="1"/>
    <xf numFmtId="0" fontId="77" fillId="0" borderId="6" xfId="41" applyFont="1" applyBorder="1" applyAlignment="1">
      <alignment vertical="center"/>
    </xf>
    <xf numFmtId="0" fontId="72" fillId="0" borderId="6" xfId="41" applyFont="1" applyBorder="1" applyAlignment="1">
      <alignment horizontal="left" vertical="center" indent="1"/>
    </xf>
    <xf numFmtId="0" fontId="72" fillId="22" borderId="32" xfId="41" applyFont="1" applyFill="1" applyBorder="1" applyAlignment="1">
      <alignment vertical="center"/>
    </xf>
    <xf numFmtId="43" fontId="72" fillId="0" borderId="6" xfId="41" applyNumberFormat="1" applyFont="1" applyBorder="1" applyAlignment="1">
      <alignment vertical="center"/>
    </xf>
    <xf numFmtId="9" fontId="72" fillId="0" borderId="6" xfId="41" applyNumberFormat="1" applyFont="1" applyBorder="1" applyAlignment="1">
      <alignment vertical="center"/>
    </xf>
    <xf numFmtId="164" fontId="72" fillId="0" borderId="14" xfId="1" applyFont="1" applyBorder="1" applyAlignment="1">
      <alignment vertical="center"/>
    </xf>
    <xf numFmtId="0" fontId="72" fillId="0" borderId="32" xfId="41" applyFont="1" applyBorder="1" applyAlignment="1">
      <alignment vertical="center"/>
    </xf>
    <xf numFmtId="0" fontId="72" fillId="0" borderId="0" xfId="41" applyFont="1" applyAlignment="1">
      <alignment vertical="center"/>
    </xf>
    <xf numFmtId="43" fontId="74" fillId="0" borderId="6" xfId="41" applyNumberFormat="1" applyFont="1" applyBorder="1" applyAlignment="1">
      <alignment vertical="center"/>
    </xf>
    <xf numFmtId="43" fontId="74" fillId="0" borderId="6" xfId="42" applyFont="1" applyBorder="1" applyAlignment="1">
      <alignment vertical="center"/>
    </xf>
    <xf numFmtId="43" fontId="21" fillId="0" borderId="6" xfId="42" applyFont="1" applyBorder="1" applyAlignment="1">
      <alignment vertical="center"/>
    </xf>
    <xf numFmtId="0" fontId="72" fillId="0" borderId="14" xfId="41" applyFont="1" applyBorder="1" applyAlignment="1">
      <alignment vertical="center"/>
    </xf>
    <xf numFmtId="9" fontId="72" fillId="0" borderId="6" xfId="43" applyFont="1" applyFill="1" applyBorder="1" applyAlignment="1">
      <alignment vertical="center"/>
    </xf>
    <xf numFmtId="0" fontId="76" fillId="8" borderId="9" xfId="41" applyFont="1" applyFill="1" applyBorder="1"/>
    <xf numFmtId="0" fontId="2" fillId="8" borderId="34" xfId="41" applyFont="1" applyFill="1" applyBorder="1" applyAlignment="1">
      <alignment horizontal="left" indent="1"/>
    </xf>
    <xf numFmtId="43" fontId="2" fillId="8" borderId="0" xfId="41" applyNumberFormat="1" applyFont="1" applyFill="1"/>
    <xf numFmtId="43" fontId="2" fillId="8" borderId="24" xfId="41" applyNumberFormat="1" applyFont="1" applyFill="1" applyBorder="1"/>
    <xf numFmtId="0" fontId="2" fillId="8" borderId="12" xfId="41" applyFont="1" applyFill="1" applyBorder="1" applyAlignment="1">
      <alignment horizontal="left" indent="1"/>
    </xf>
    <xf numFmtId="43" fontId="2" fillId="8" borderId="13" xfId="41" applyNumberFormat="1" applyFont="1" applyFill="1" applyBorder="1"/>
    <xf numFmtId="43" fontId="2" fillId="8" borderId="14" xfId="41" applyNumberFormat="1" applyFont="1" applyFill="1" applyBorder="1"/>
    <xf numFmtId="0" fontId="2" fillId="0" borderId="6" xfId="21" applyFont="1" applyBorder="1"/>
    <xf numFmtId="169" fontId="2" fillId="0" borderId="6" xfId="25" applyNumberFormat="1" applyFont="1" applyBorder="1"/>
    <xf numFmtId="0" fontId="72" fillId="5" borderId="0" xfId="0" applyFont="1" applyFill="1" applyAlignment="1">
      <alignment wrapText="1"/>
    </xf>
    <xf numFmtId="0" fontId="71" fillId="3" borderId="6" xfId="0" applyFont="1" applyFill="1" applyBorder="1" applyAlignment="1">
      <alignment vertical="center" wrapText="1"/>
    </xf>
    <xf numFmtId="0" fontId="71" fillId="3" borderId="6" xfId="0" applyFont="1" applyFill="1" applyBorder="1" applyAlignment="1">
      <alignment horizontal="center" vertical="center" wrapText="1"/>
    </xf>
    <xf numFmtId="0" fontId="74" fillId="6" borderId="6" xfId="0" applyFont="1" applyFill="1" applyBorder="1" applyAlignment="1">
      <alignment vertical="center" wrapText="1"/>
    </xf>
    <xf numFmtId="0" fontId="72" fillId="6" borderId="6" xfId="0" applyFont="1" applyFill="1" applyBorder="1" applyAlignment="1">
      <alignment horizontal="center" vertical="center" wrapText="1"/>
    </xf>
    <xf numFmtId="0" fontId="72" fillId="5" borderId="6" xfId="0" applyFont="1" applyFill="1" applyBorder="1" applyAlignment="1">
      <alignment wrapText="1"/>
    </xf>
    <xf numFmtId="43" fontId="72" fillId="5" borderId="6" xfId="0" applyNumberFormat="1" applyFont="1" applyFill="1" applyBorder="1" applyAlignment="1">
      <alignment horizontal="center" vertical="center" wrapText="1"/>
    </xf>
    <xf numFmtId="0" fontId="72" fillId="5" borderId="6" xfId="0" applyFont="1" applyFill="1" applyBorder="1" applyAlignment="1">
      <alignment vertical="center" wrapText="1"/>
    </xf>
    <xf numFmtId="43" fontId="72" fillId="6" borderId="6" xfId="0" applyNumberFormat="1" applyFont="1" applyFill="1" applyBorder="1" applyAlignment="1">
      <alignment horizontal="center" vertical="center" wrapText="1"/>
    </xf>
    <xf numFmtId="0" fontId="72" fillId="5" borderId="7" xfId="0" applyFont="1" applyFill="1" applyBorder="1" applyAlignment="1">
      <alignment vertical="center" wrapText="1"/>
    </xf>
    <xf numFmtId="43" fontId="72" fillId="5" borderId="7" xfId="0" applyNumberFormat="1" applyFont="1" applyFill="1" applyBorder="1" applyAlignment="1">
      <alignment horizontal="center" vertical="center" wrapText="1"/>
    </xf>
    <xf numFmtId="0" fontId="74" fillId="5" borderId="33" xfId="0" applyFont="1" applyFill="1" applyBorder="1" applyAlignment="1">
      <alignment vertical="center" wrapText="1"/>
    </xf>
    <xf numFmtId="43" fontId="23" fillId="0" borderId="8" xfId="0" applyNumberFormat="1" applyFont="1" applyBorder="1"/>
    <xf numFmtId="43" fontId="23" fillId="0" borderId="39" xfId="0" applyNumberFormat="1" applyFont="1" applyBorder="1"/>
    <xf numFmtId="0" fontId="72" fillId="5" borderId="9" xfId="0" applyFont="1" applyFill="1" applyBorder="1" applyAlignment="1">
      <alignment vertical="center" wrapText="1"/>
    </xf>
    <xf numFmtId="10" fontId="22" fillId="0" borderId="34" xfId="2" applyNumberFormat="1" applyFont="1" applyBorder="1"/>
    <xf numFmtId="10" fontId="22" fillId="0" borderId="0" xfId="2" applyNumberFormat="1" applyFont="1" applyBorder="1"/>
    <xf numFmtId="10" fontId="22" fillId="0" borderId="24" xfId="2" applyNumberFormat="1" applyFont="1" applyBorder="1"/>
    <xf numFmtId="10" fontId="22" fillId="0" borderId="9" xfId="0" applyNumberFormat="1" applyFont="1" applyBorder="1"/>
    <xf numFmtId="10" fontId="22" fillId="0" borderId="10" xfId="0" applyNumberFormat="1" applyFont="1" applyBorder="1"/>
    <xf numFmtId="10" fontId="22" fillId="0" borderId="11" xfId="0" applyNumberFormat="1" applyFont="1" applyBorder="1"/>
    <xf numFmtId="0" fontId="72" fillId="5" borderId="12" xfId="0" applyFont="1" applyFill="1" applyBorder="1" applyAlignment="1">
      <alignment vertical="center" wrapText="1"/>
    </xf>
    <xf numFmtId="10" fontId="22" fillId="0" borderId="12" xfId="2" applyNumberFormat="1" applyFont="1" applyBorder="1"/>
    <xf numFmtId="10" fontId="22" fillId="0" borderId="13" xfId="2" applyNumberFormat="1" applyFont="1" applyBorder="1"/>
    <xf numFmtId="10" fontId="22" fillId="0" borderId="14" xfId="2" applyNumberFormat="1" applyFont="1" applyBorder="1"/>
    <xf numFmtId="10" fontId="22" fillId="0" borderId="12" xfId="0" applyNumberFormat="1" applyFont="1" applyBorder="1"/>
    <xf numFmtId="10" fontId="22" fillId="0" borderId="13" xfId="0" applyNumberFormat="1" applyFont="1" applyBorder="1"/>
    <xf numFmtId="10" fontId="22" fillId="0" borderId="14" xfId="0" applyNumberFormat="1" applyFont="1" applyBorder="1"/>
    <xf numFmtId="166" fontId="22" fillId="0" borderId="6" xfId="1" applyNumberFormat="1" applyFont="1" applyBorder="1" applyAlignment="1">
      <alignment horizontal="right" vertical="center"/>
    </xf>
    <xf numFmtId="10" fontId="22" fillId="0" borderId="6" xfId="2" applyNumberFormat="1" applyFont="1" applyBorder="1" applyAlignment="1">
      <alignment horizontal="right" vertical="center"/>
    </xf>
    <xf numFmtId="9" fontId="22" fillId="0" borderId="6" xfId="0" applyNumberFormat="1" applyFont="1" applyBorder="1"/>
    <xf numFmtId="0" fontId="74" fillId="5" borderId="6" xfId="0" applyFont="1" applyFill="1" applyBorder="1" applyAlignment="1">
      <alignment vertical="center" wrapText="1"/>
    </xf>
    <xf numFmtId="0" fontId="72" fillId="5" borderId="6" xfId="0" applyFont="1" applyFill="1" applyBorder="1" applyAlignment="1">
      <alignment horizontal="left" vertical="center" wrapText="1" indent="1"/>
    </xf>
    <xf numFmtId="2" fontId="22" fillId="0" borderId="6" xfId="2" applyNumberFormat="1" applyFont="1" applyBorder="1" applyAlignment="1">
      <alignment horizontal="right" vertical="center"/>
    </xf>
    <xf numFmtId="0" fontId="71" fillId="3" borderId="15" xfId="0" applyFont="1" applyFill="1" applyBorder="1" applyAlignment="1">
      <alignment vertical="center" wrapText="1"/>
    </xf>
    <xf numFmtId="0" fontId="71" fillId="3" borderId="16" xfId="0" applyFont="1" applyFill="1" applyBorder="1" applyAlignment="1">
      <alignment horizontal="center" vertical="center" wrapText="1"/>
    </xf>
    <xf numFmtId="0" fontId="71" fillId="3" borderId="17" xfId="0" applyFont="1" applyFill="1" applyBorder="1" applyAlignment="1">
      <alignment horizontal="center" vertical="center" wrapText="1"/>
    </xf>
    <xf numFmtId="0" fontId="74" fillId="6" borderId="18" xfId="0" applyFont="1" applyFill="1" applyBorder="1" applyAlignment="1">
      <alignment vertical="center" wrapText="1"/>
    </xf>
    <xf numFmtId="0" fontId="74" fillId="6" borderId="6" xfId="0" applyFont="1" applyFill="1" applyBorder="1" applyAlignment="1">
      <alignment horizontal="center" vertical="center" wrapText="1"/>
    </xf>
    <xf numFmtId="0" fontId="74" fillId="6" borderId="19" xfId="0" applyFont="1" applyFill="1" applyBorder="1" applyAlignment="1">
      <alignment horizontal="center" vertical="center" wrapText="1"/>
    </xf>
    <xf numFmtId="0" fontId="72" fillId="5" borderId="18" xfId="0" applyFont="1" applyFill="1" applyBorder="1" applyAlignment="1">
      <alignment wrapText="1"/>
    </xf>
    <xf numFmtId="2" fontId="22" fillId="0" borderId="6" xfId="0" applyNumberFormat="1" applyFont="1" applyBorder="1" applyAlignment="1">
      <alignment horizontal="right" vertical="center"/>
    </xf>
    <xf numFmtId="0" fontId="72" fillId="5" borderId="18" xfId="0" applyFont="1" applyFill="1" applyBorder="1" applyAlignment="1">
      <alignment vertical="center" wrapText="1"/>
    </xf>
    <xf numFmtId="2" fontId="72" fillId="5" borderId="6" xfId="0" applyNumberFormat="1" applyFont="1" applyFill="1" applyBorder="1" applyAlignment="1">
      <alignment horizontal="right" vertical="center" wrapText="1"/>
    </xf>
    <xf numFmtId="43" fontId="72" fillId="6" borderId="19" xfId="0" applyNumberFormat="1" applyFont="1" applyFill="1" applyBorder="1" applyAlignment="1">
      <alignment horizontal="center" vertical="center" wrapText="1"/>
    </xf>
    <xf numFmtId="43" fontId="72" fillId="5" borderId="6" xfId="0" applyNumberFormat="1" applyFont="1" applyFill="1" applyBorder="1" applyAlignment="1">
      <alignment horizontal="right" vertical="center" wrapText="1"/>
    </xf>
    <xf numFmtId="0" fontId="72" fillId="5" borderId="20" xfId="0" applyFont="1" applyFill="1" applyBorder="1" applyAlignment="1">
      <alignment vertical="center" wrapText="1"/>
    </xf>
    <xf numFmtId="43" fontId="72" fillId="5" borderId="21" xfId="0" applyNumberFormat="1" applyFont="1" applyFill="1" applyBorder="1" applyAlignment="1">
      <alignment horizontal="right" vertical="center" wrapText="1"/>
    </xf>
    <xf numFmtId="0" fontId="74" fillId="5" borderId="8" xfId="0" applyFont="1" applyFill="1" applyBorder="1" applyAlignment="1">
      <alignment vertical="center" wrapText="1"/>
    </xf>
    <xf numFmtId="43" fontId="23" fillId="0" borderId="22" xfId="0" applyNumberFormat="1" applyFont="1" applyBorder="1"/>
    <xf numFmtId="0" fontId="72" fillId="5" borderId="23" xfId="0" applyFont="1" applyFill="1" applyBorder="1" applyAlignment="1">
      <alignment vertical="center" wrapText="1"/>
    </xf>
    <xf numFmtId="10" fontId="22" fillId="0" borderId="34" xfId="0" applyNumberFormat="1" applyFont="1" applyBorder="1"/>
    <xf numFmtId="10" fontId="22" fillId="0" borderId="24" xfId="0" applyNumberFormat="1" applyFont="1" applyBorder="1"/>
    <xf numFmtId="0" fontId="72" fillId="5" borderId="25" xfId="0" applyFont="1" applyFill="1" applyBorder="1" applyAlignment="1">
      <alignment vertical="center" wrapText="1"/>
    </xf>
    <xf numFmtId="166" fontId="72" fillId="5" borderId="6" xfId="1" applyNumberFormat="1" applyFont="1" applyFill="1" applyBorder="1" applyAlignment="1">
      <alignment horizontal="center" vertical="center" wrapText="1"/>
    </xf>
    <xf numFmtId="0" fontId="72" fillId="5" borderId="6" xfId="0" applyFont="1" applyFill="1" applyBorder="1" applyAlignment="1">
      <alignment horizontal="center" vertical="center" wrapText="1"/>
    </xf>
    <xf numFmtId="167" fontId="72" fillId="5" borderId="6" xfId="2" applyNumberFormat="1" applyFont="1" applyFill="1" applyBorder="1" applyAlignment="1">
      <alignment horizontal="center" vertical="center" wrapText="1"/>
    </xf>
    <xf numFmtId="0" fontId="71" fillId="3" borderId="7" xfId="0" applyFont="1" applyFill="1" applyBorder="1" applyAlignment="1">
      <alignment vertical="center" wrapText="1"/>
    </xf>
    <xf numFmtId="0" fontId="71" fillId="6" borderId="6" xfId="0" applyFont="1" applyFill="1" applyBorder="1" applyAlignment="1">
      <alignment vertical="center" wrapText="1"/>
    </xf>
    <xf numFmtId="0" fontId="24" fillId="6" borderId="6" xfId="0" applyFont="1" applyFill="1" applyBorder="1" applyAlignment="1">
      <alignment horizontal="center" vertical="center" wrapText="1"/>
    </xf>
    <xf numFmtId="166" fontId="22" fillId="0" borderId="6" xfId="1" applyNumberFormat="1" applyFont="1" applyBorder="1"/>
    <xf numFmtId="168" fontId="22" fillId="0" borderId="6" xfId="0" applyNumberFormat="1" applyFont="1" applyBorder="1" applyAlignment="1">
      <alignment horizontal="right" vertical="center"/>
    </xf>
    <xf numFmtId="166" fontId="23" fillId="6" borderId="6" xfId="1" applyNumberFormat="1" applyFont="1" applyFill="1" applyBorder="1"/>
    <xf numFmtId="168" fontId="23" fillId="6" borderId="6" xfId="0" applyNumberFormat="1" applyFont="1" applyFill="1" applyBorder="1" applyAlignment="1">
      <alignment horizontal="right" vertical="center"/>
    </xf>
    <xf numFmtId="0" fontId="71" fillId="3" borderId="1" xfId="0" applyFont="1" applyFill="1" applyBorder="1" applyAlignment="1">
      <alignment vertical="center" wrapText="1"/>
    </xf>
    <xf numFmtId="0" fontId="71" fillId="3" borderId="2" xfId="0" applyFont="1" applyFill="1" applyBorder="1" applyAlignment="1">
      <alignment horizontal="center" vertical="center" wrapText="1"/>
    </xf>
    <xf numFmtId="0" fontId="71" fillId="3" borderId="24" xfId="0" applyFont="1" applyFill="1" applyBorder="1" applyAlignment="1">
      <alignment horizontal="center" vertical="center" wrapText="1"/>
    </xf>
    <xf numFmtId="0" fontId="71" fillId="3" borderId="11" xfId="0" applyFont="1" applyFill="1" applyBorder="1" applyAlignment="1">
      <alignment horizontal="center" vertical="center" wrapText="1"/>
    </xf>
    <xf numFmtId="0" fontId="77" fillId="0" borderId="32" xfId="0" applyFont="1" applyBorder="1" applyAlignment="1">
      <alignment vertical="center" wrapText="1"/>
    </xf>
    <xf numFmtId="2" fontId="72" fillId="0" borderId="14" xfId="0" applyNumberFormat="1" applyFont="1" applyBorder="1" applyAlignment="1">
      <alignment horizontal="center" vertical="center" wrapText="1"/>
    </xf>
    <xf numFmtId="164" fontId="72" fillId="0" borderId="14" xfId="1" applyFont="1" applyBorder="1" applyAlignment="1">
      <alignment horizontal="center" vertical="center" wrapText="1"/>
    </xf>
    <xf numFmtId="0" fontId="72" fillId="0" borderId="32" xfId="0" applyFont="1" applyBorder="1" applyAlignment="1">
      <alignment vertical="center" wrapText="1"/>
    </xf>
    <xf numFmtId="169" fontId="72" fillId="0" borderId="14" xfId="1" applyNumberFormat="1" applyFont="1" applyBorder="1" applyAlignment="1">
      <alignment horizontal="right" vertical="center" wrapText="1"/>
    </xf>
    <xf numFmtId="164" fontId="72" fillId="0" borderId="14" xfId="1" applyFont="1" applyBorder="1" applyAlignment="1">
      <alignment horizontal="right" vertical="center" wrapText="1"/>
    </xf>
    <xf numFmtId="164" fontId="72" fillId="0" borderId="13" xfId="1" applyFont="1" applyBorder="1" applyAlignment="1">
      <alignment horizontal="right" vertical="center" wrapText="1"/>
    </xf>
    <xf numFmtId="169" fontId="72" fillId="0" borderId="13" xfId="1" applyNumberFormat="1" applyFont="1" applyBorder="1" applyAlignment="1">
      <alignment horizontal="right" vertical="center" wrapText="1"/>
    </xf>
    <xf numFmtId="0" fontId="74" fillId="0" borderId="32" xfId="0" applyFont="1" applyBorder="1" applyAlignment="1">
      <alignment vertical="center" wrapText="1"/>
    </xf>
    <xf numFmtId="169" fontId="74" fillId="0" borderId="14" xfId="1" applyNumberFormat="1" applyFont="1" applyBorder="1" applyAlignment="1">
      <alignment horizontal="right" vertical="center" wrapText="1"/>
    </xf>
    <xf numFmtId="169" fontId="74" fillId="0" borderId="13" xfId="1" applyNumberFormat="1" applyFont="1" applyBorder="1" applyAlignment="1">
      <alignment horizontal="right" vertical="center" wrapText="1"/>
    </xf>
    <xf numFmtId="164" fontId="74" fillId="0" borderId="14" xfId="1" applyFont="1" applyBorder="1" applyAlignment="1">
      <alignment horizontal="right" vertical="center" wrapText="1"/>
    </xf>
    <xf numFmtId="2" fontId="74" fillId="0" borderId="14" xfId="0" applyNumberFormat="1" applyFont="1" applyBorder="1" applyAlignment="1">
      <alignment horizontal="right" vertical="center" wrapText="1"/>
    </xf>
    <xf numFmtId="164" fontId="74" fillId="0" borderId="13" xfId="1" applyFont="1" applyBorder="1" applyAlignment="1">
      <alignment horizontal="right" vertical="center" wrapText="1"/>
    </xf>
    <xf numFmtId="0" fontId="77" fillId="0" borderId="12" xfId="0" applyFont="1" applyBorder="1" applyAlignment="1">
      <alignment vertical="center" wrapText="1"/>
    </xf>
    <xf numFmtId="2" fontId="72" fillId="0" borderId="6" xfId="0" applyNumberFormat="1" applyFont="1" applyBorder="1" applyAlignment="1">
      <alignment vertical="center" wrapText="1"/>
    </xf>
    <xf numFmtId="0" fontId="72" fillId="0" borderId="12" xfId="0" applyFont="1" applyBorder="1" applyAlignment="1">
      <alignment vertical="center" wrapText="1"/>
    </xf>
    <xf numFmtId="169" fontId="72" fillId="0" borderId="6" xfId="1" applyNumberFormat="1" applyFont="1" applyBorder="1" applyAlignment="1">
      <alignment horizontal="center" vertical="center" wrapText="1"/>
    </xf>
    <xf numFmtId="164" fontId="72" fillId="0" borderId="6" xfId="1" applyFont="1" applyBorder="1" applyAlignment="1">
      <alignment horizontal="center" vertical="center" wrapText="1"/>
    </xf>
    <xf numFmtId="169" fontId="72" fillId="0" borderId="14" xfId="0" applyNumberFormat="1" applyFont="1" applyBorder="1" applyAlignment="1">
      <alignment horizontal="center" vertical="center" wrapText="1"/>
    </xf>
    <xf numFmtId="169" fontId="72" fillId="0" borderId="13" xfId="0" applyNumberFormat="1" applyFont="1" applyBorder="1" applyAlignment="1">
      <alignment horizontal="center" vertical="center" wrapText="1"/>
    </xf>
    <xf numFmtId="0" fontId="72" fillId="0" borderId="0" xfId="0" applyFont="1" applyAlignment="1">
      <alignment vertical="center" wrapText="1"/>
    </xf>
    <xf numFmtId="164" fontId="72" fillId="0" borderId="0" xfId="1" applyFont="1" applyBorder="1" applyAlignment="1">
      <alignment horizontal="right" vertical="center" wrapText="1"/>
    </xf>
    <xf numFmtId="0" fontId="71" fillId="3" borderId="41" xfId="0" applyFont="1" applyFill="1" applyBorder="1" applyAlignment="1">
      <alignment vertical="center" wrapText="1"/>
    </xf>
    <xf numFmtId="17" fontId="13" fillId="3" borderId="0" xfId="0" applyNumberFormat="1" applyFont="1" applyFill="1" applyAlignment="1">
      <alignment horizontal="left" vertical="center"/>
    </xf>
    <xf numFmtId="9" fontId="22" fillId="0" borderId="0" xfId="0" applyNumberFormat="1" applyFont="1"/>
    <xf numFmtId="9" fontId="14" fillId="8" borderId="0" xfId="0" applyNumberFormat="1" applyFont="1" applyFill="1"/>
    <xf numFmtId="2" fontId="22" fillId="19" borderId="0" xfId="0" applyNumberFormat="1" applyFont="1" applyFill="1"/>
    <xf numFmtId="2" fontId="22" fillId="8" borderId="0" xfId="0" applyNumberFormat="1" applyFont="1" applyFill="1"/>
    <xf numFmtId="0" fontId="22" fillId="0" borderId="0" xfId="0" applyFont="1" applyAlignment="1">
      <alignment horizontal="left" indent="1"/>
    </xf>
    <xf numFmtId="0" fontId="2" fillId="0" borderId="0" xfId="7" applyFont="1"/>
    <xf numFmtId="0" fontId="2" fillId="0" borderId="6" xfId="7" applyFont="1" applyBorder="1"/>
    <xf numFmtId="167" fontId="2" fillId="0" borderId="6" xfId="7" applyNumberFormat="1" applyFont="1" applyBorder="1" applyAlignment="1">
      <alignment horizontal="center"/>
    </xf>
    <xf numFmtId="4" fontId="2" fillId="0" borderId="6" xfId="7" applyNumberFormat="1" applyFont="1" applyBorder="1" applyAlignment="1">
      <alignment horizontal="center"/>
    </xf>
    <xf numFmtId="0" fontId="13" fillId="3" borderId="0" xfId="0" applyFont="1" applyFill="1" applyAlignment="1">
      <alignment wrapText="1"/>
    </xf>
    <xf numFmtId="43" fontId="22" fillId="0" borderId="6" xfId="0" applyNumberFormat="1" applyFont="1" applyBorder="1"/>
    <xf numFmtId="43" fontId="22" fillId="0" borderId="7" xfId="0" applyNumberFormat="1" applyFont="1" applyBorder="1"/>
    <xf numFmtId="43" fontId="23" fillId="0" borderId="40" xfId="0" applyNumberFormat="1" applyFont="1" applyBorder="1"/>
    <xf numFmtId="2" fontId="23" fillId="0" borderId="6" xfId="0" applyNumberFormat="1" applyFont="1" applyBorder="1"/>
    <xf numFmtId="43" fontId="23" fillId="0" borderId="6" xfId="0" applyNumberFormat="1" applyFont="1" applyBorder="1"/>
    <xf numFmtId="166" fontId="22" fillId="0" borderId="6" xfId="0" applyNumberFormat="1" applyFont="1" applyBorder="1"/>
    <xf numFmtId="0" fontId="22" fillId="21" borderId="0" xfId="0" applyFont="1" applyFill="1"/>
    <xf numFmtId="166" fontId="23" fillId="0" borderId="6" xfId="0" applyNumberFormat="1" applyFont="1" applyBorder="1"/>
    <xf numFmtId="43" fontId="22" fillId="0" borderId="6" xfId="0" applyNumberFormat="1" applyFont="1" applyBorder="1" applyAlignment="1">
      <alignment horizontal="center"/>
    </xf>
    <xf numFmtId="0" fontId="22" fillId="0" borderId="6" xfId="0" applyFont="1" applyBorder="1" applyAlignment="1">
      <alignment horizontal="right"/>
    </xf>
    <xf numFmtId="10" fontId="22" fillId="0" borderId="6" xfId="0" applyNumberFormat="1" applyFont="1" applyBorder="1"/>
    <xf numFmtId="10" fontId="22" fillId="0" borderId="6" xfId="2" applyNumberFormat="1" applyFont="1" applyBorder="1" applyAlignment="1">
      <alignment horizontal="right"/>
    </xf>
    <xf numFmtId="10" fontId="22" fillId="0" borderId="6" xfId="0" applyNumberFormat="1" applyFont="1" applyBorder="1" applyAlignment="1">
      <alignment horizontal="center"/>
    </xf>
    <xf numFmtId="10" fontId="22" fillId="3" borderId="0" xfId="0" applyNumberFormat="1" applyFont="1" applyFill="1"/>
    <xf numFmtId="0" fontId="22" fillId="3" borderId="0" xfId="0" applyFont="1" applyFill="1"/>
    <xf numFmtId="10" fontId="22" fillId="3" borderId="0" xfId="2" applyNumberFormat="1" applyFont="1" applyFill="1"/>
    <xf numFmtId="166" fontId="21" fillId="0" borderId="6" xfId="1" applyNumberFormat="1" applyFont="1" applyBorder="1"/>
    <xf numFmtId="166" fontId="24" fillId="20" borderId="6" xfId="3" applyNumberFormat="1" applyFont="1" applyFill="1" applyBorder="1"/>
    <xf numFmtId="0" fontId="13" fillId="3" borderId="30" xfId="23" applyFont="1" applyFill="1" applyBorder="1" applyAlignment="1">
      <alignment horizontal="center" vertical="center"/>
    </xf>
    <xf numFmtId="0" fontId="23" fillId="0" borderId="0" xfId="0" applyFont="1" applyAlignment="1">
      <alignment vertical="center" wrapText="1"/>
    </xf>
    <xf numFmtId="0" fontId="21" fillId="0" borderId="0" xfId="0" applyFont="1" applyAlignment="1">
      <alignment horizontal="left" indent="1"/>
    </xf>
    <xf numFmtId="0" fontId="24" fillId="4" borderId="0" xfId="0" applyFont="1" applyFill="1" applyAlignment="1">
      <alignment horizontal="left" indent="1"/>
    </xf>
    <xf numFmtId="0" fontId="78" fillId="4" borderId="0" xfId="0" applyFont="1" applyFill="1"/>
    <xf numFmtId="0" fontId="17" fillId="4" borderId="0" xfId="0" applyFont="1" applyFill="1"/>
    <xf numFmtId="17" fontId="67" fillId="4" borderId="0" xfId="0" applyNumberFormat="1" applyFont="1" applyFill="1"/>
    <xf numFmtId="0" fontId="22" fillId="4" borderId="0" xfId="0" applyFont="1" applyFill="1"/>
    <xf numFmtId="2" fontId="22" fillId="4" borderId="0" xfId="0" applyNumberFormat="1" applyFont="1" applyFill="1"/>
    <xf numFmtId="43" fontId="22" fillId="4" borderId="0" xfId="0" applyNumberFormat="1" applyFont="1" applyFill="1"/>
    <xf numFmtId="9" fontId="22" fillId="4" borderId="0" xfId="0" applyNumberFormat="1" applyFont="1" applyFill="1"/>
    <xf numFmtId="4" fontId="22" fillId="4" borderId="0" xfId="0" applyNumberFormat="1" applyFont="1" applyFill="1"/>
    <xf numFmtId="17" fontId="23" fillId="4" borderId="0" xfId="0" applyNumberFormat="1" applyFont="1" applyFill="1"/>
    <xf numFmtId="9" fontId="17" fillId="4" borderId="0" xfId="0" applyNumberFormat="1" applyFont="1" applyFill="1"/>
    <xf numFmtId="4" fontId="17" fillId="4" borderId="0" xfId="0" applyNumberFormat="1" applyFont="1" applyFill="1"/>
    <xf numFmtId="0" fontId="78" fillId="23" borderId="0" xfId="0" applyFont="1" applyFill="1"/>
    <xf numFmtId="0" fontId="17" fillId="23" borderId="0" xfId="0" applyFont="1" applyFill="1"/>
    <xf numFmtId="17" fontId="67" fillId="23" borderId="0" xfId="0" applyNumberFormat="1" applyFont="1" applyFill="1"/>
    <xf numFmtId="0" fontId="22" fillId="23" borderId="0" xfId="0" applyFont="1" applyFill="1"/>
    <xf numFmtId="2" fontId="22" fillId="23" borderId="0" xfId="0" applyNumberFormat="1" applyFont="1" applyFill="1"/>
    <xf numFmtId="43" fontId="22" fillId="23" borderId="0" xfId="0" applyNumberFormat="1" applyFont="1" applyFill="1"/>
    <xf numFmtId="9" fontId="22" fillId="23" borderId="0" xfId="0" applyNumberFormat="1" applyFont="1" applyFill="1"/>
    <xf numFmtId="4" fontId="22" fillId="23" borderId="0" xfId="0" applyNumberFormat="1" applyFont="1" applyFill="1"/>
    <xf numFmtId="17" fontId="23" fillId="23" borderId="0" xfId="0" applyNumberFormat="1" applyFont="1" applyFill="1"/>
    <xf numFmtId="9" fontId="17" fillId="23" borderId="0" xfId="0" applyNumberFormat="1" applyFont="1" applyFill="1"/>
    <xf numFmtId="4" fontId="17" fillId="23" borderId="0" xfId="0" applyNumberFormat="1" applyFont="1" applyFill="1"/>
    <xf numFmtId="0" fontId="78" fillId="24" borderId="0" xfId="0" applyFont="1" applyFill="1"/>
    <xf numFmtId="0" fontId="17" fillId="24" borderId="0" xfId="0" applyFont="1" applyFill="1"/>
    <xf numFmtId="17" fontId="67" fillId="24" borderId="0" xfId="0" applyNumberFormat="1" applyFont="1" applyFill="1"/>
    <xf numFmtId="0" fontId="22" fillId="24" borderId="0" xfId="0" applyFont="1" applyFill="1"/>
    <xf numFmtId="2" fontId="22" fillId="24" borderId="0" xfId="0" applyNumberFormat="1" applyFont="1" applyFill="1"/>
    <xf numFmtId="43" fontId="22" fillId="24" borderId="0" xfId="0" applyNumberFormat="1" applyFont="1" applyFill="1"/>
    <xf numFmtId="9" fontId="22" fillId="24" borderId="0" xfId="0" applyNumberFormat="1" applyFont="1" applyFill="1"/>
    <xf numFmtId="4" fontId="22" fillId="24" borderId="0" xfId="0" applyNumberFormat="1" applyFont="1" applyFill="1"/>
    <xf numFmtId="17" fontId="23" fillId="24" borderId="0" xfId="0" applyNumberFormat="1" applyFont="1" applyFill="1"/>
    <xf numFmtId="9" fontId="17" fillId="24" borderId="0" xfId="0" applyNumberFormat="1" applyFont="1" applyFill="1"/>
    <xf numFmtId="4" fontId="17" fillId="24" borderId="0" xfId="0" applyNumberFormat="1" applyFont="1" applyFill="1"/>
    <xf numFmtId="0" fontId="79" fillId="0" borderId="0" xfId="0" applyFont="1"/>
    <xf numFmtId="0" fontId="80" fillId="0" borderId="0" xfId="0" applyFont="1"/>
    <xf numFmtId="4" fontId="80" fillId="0" borderId="0" xfId="0" applyNumberFormat="1" applyFont="1"/>
    <xf numFmtId="9" fontId="22" fillId="25" borderId="0" xfId="0" applyNumberFormat="1" applyFont="1" applyFill="1"/>
    <xf numFmtId="0" fontId="15" fillId="6" borderId="0" xfId="7" applyFont="1" applyFill="1"/>
    <xf numFmtId="0" fontId="12" fillId="6" borderId="0" xfId="7" applyFill="1"/>
    <xf numFmtId="0" fontId="41" fillId="6" borderId="0" xfId="7" applyFont="1" applyFill="1"/>
    <xf numFmtId="2" fontId="41" fillId="6" borderId="0" xfId="7" applyNumberFormat="1" applyFont="1" applyFill="1" applyAlignment="1">
      <alignment horizontal="center"/>
    </xf>
    <xf numFmtId="0" fontId="15" fillId="6" borderId="6" xfId="7" applyFont="1" applyFill="1" applyBorder="1"/>
    <xf numFmtId="0" fontId="5" fillId="6" borderId="6" xfId="7" applyFont="1" applyFill="1" applyBorder="1"/>
    <xf numFmtId="43" fontId="12" fillId="6" borderId="6" xfId="7" applyNumberFormat="1" applyFill="1" applyBorder="1"/>
    <xf numFmtId="10" fontId="12" fillId="6" borderId="0" xfId="2" applyNumberFormat="1" applyFont="1" applyFill="1"/>
    <xf numFmtId="4" fontId="12" fillId="6" borderId="6" xfId="7" applyNumberFormat="1" applyFill="1" applyBorder="1"/>
    <xf numFmtId="0" fontId="30" fillId="6" borderId="0" xfId="7" applyFont="1" applyFill="1"/>
    <xf numFmtId="10" fontId="30" fillId="6" borderId="0" xfId="8" applyNumberFormat="1" applyFont="1" applyFill="1" applyAlignment="1">
      <alignment horizontal="center"/>
    </xf>
    <xf numFmtId="4" fontId="15" fillId="6" borderId="0" xfId="7" applyNumberFormat="1" applyFont="1" applyFill="1"/>
    <xf numFmtId="14" fontId="41" fillId="6" borderId="0" xfId="7" applyNumberFormat="1" applyFont="1" applyFill="1" applyAlignment="1">
      <alignment horizontal="center" vertical="center"/>
    </xf>
    <xf numFmtId="0" fontId="12" fillId="6" borderId="6" xfId="7" applyFill="1" applyBorder="1"/>
    <xf numFmtId="8" fontId="41" fillId="6" borderId="0" xfId="7" applyNumberFormat="1" applyFont="1" applyFill="1"/>
    <xf numFmtId="10" fontId="12" fillId="6" borderId="6" xfId="7" applyNumberFormat="1" applyFill="1" applyBorder="1"/>
    <xf numFmtId="2" fontId="41" fillId="6" borderId="0" xfId="7" applyNumberFormat="1" applyFont="1" applyFill="1" applyAlignment="1">
      <alignment horizontal="center" vertical="center"/>
    </xf>
    <xf numFmtId="43" fontId="15" fillId="6" borderId="6" xfId="7" applyNumberFormat="1" applyFont="1" applyFill="1" applyBorder="1"/>
    <xf numFmtId="9" fontId="12" fillId="6" borderId="6" xfId="7" applyNumberFormat="1" applyFill="1" applyBorder="1"/>
    <xf numFmtId="2" fontId="30" fillId="6" borderId="0" xfId="7" applyNumberFormat="1" applyFont="1" applyFill="1" applyAlignment="1">
      <alignment horizontal="center"/>
    </xf>
    <xf numFmtId="4" fontId="15" fillId="6" borderId="6" xfId="7" applyNumberFormat="1" applyFont="1" applyFill="1" applyBorder="1"/>
    <xf numFmtId="0" fontId="45" fillId="6" borderId="0" xfId="7" applyFont="1" applyFill="1" applyAlignment="1">
      <alignment horizontal="center"/>
    </xf>
    <xf numFmtId="0" fontId="46" fillId="6" borderId="0" xfId="7" applyFont="1" applyFill="1"/>
    <xf numFmtId="40" fontId="46" fillId="6" borderId="0" xfId="7" applyNumberFormat="1" applyFont="1" applyFill="1" applyAlignment="1">
      <alignment horizontal="center"/>
    </xf>
    <xf numFmtId="49" fontId="46" fillId="6" borderId="0" xfId="7" applyNumberFormat="1" applyFont="1" applyFill="1" applyAlignment="1">
      <alignment horizontal="center"/>
    </xf>
    <xf numFmtId="40" fontId="45" fillId="6" borderId="1" xfId="7" applyNumberFormat="1" applyFont="1" applyFill="1" applyBorder="1" applyAlignment="1">
      <alignment horizontal="center"/>
    </xf>
    <xf numFmtId="0" fontId="21" fillId="6" borderId="0" xfId="7" applyFont="1" applyFill="1"/>
    <xf numFmtId="0" fontId="15" fillId="6" borderId="38" xfId="7" applyFont="1" applyFill="1" applyBorder="1"/>
    <xf numFmtId="0" fontId="5" fillId="6" borderId="38" xfId="7" applyFont="1" applyFill="1" applyBorder="1"/>
    <xf numFmtId="0" fontId="41" fillId="6" borderId="6" xfId="7" applyFont="1" applyFill="1" applyBorder="1"/>
    <xf numFmtId="2" fontId="41" fillId="6" borderId="6" xfId="7" applyNumberFormat="1" applyFont="1" applyFill="1" applyBorder="1" applyAlignment="1">
      <alignment horizontal="center"/>
    </xf>
    <xf numFmtId="4" fontId="41" fillId="6" borderId="6" xfId="7" applyNumberFormat="1" applyFont="1" applyFill="1" applyBorder="1" applyAlignment="1">
      <alignment horizontal="center"/>
    </xf>
    <xf numFmtId="0" fontId="30" fillId="6" borderId="6" xfId="7" applyFont="1" applyFill="1" applyBorder="1" applyAlignment="1">
      <alignment vertical="center"/>
    </xf>
    <xf numFmtId="2" fontId="30" fillId="6" borderId="6" xfId="7" applyNumberFormat="1" applyFont="1" applyFill="1" applyBorder="1" applyAlignment="1">
      <alignment horizontal="center" vertical="center"/>
    </xf>
    <xf numFmtId="0" fontId="1" fillId="0" borderId="6" xfId="7" applyFont="1" applyBorder="1"/>
    <xf numFmtId="0" fontId="1" fillId="6" borderId="6" xfId="7" applyFont="1" applyFill="1" applyBorder="1"/>
    <xf numFmtId="2" fontId="46" fillId="0" borderId="0" xfId="7" applyNumberFormat="1" applyFont="1" applyAlignment="1">
      <alignment horizontal="center"/>
    </xf>
    <xf numFmtId="0" fontId="32" fillId="0" borderId="0" xfId="7" applyFont="1"/>
    <xf numFmtId="0" fontId="12" fillId="0" borderId="3" xfId="7" applyBorder="1"/>
    <xf numFmtId="0" fontId="13" fillId="26" borderId="6" xfId="0" applyFont="1" applyFill="1" applyBorder="1" applyAlignment="1">
      <alignment vertical="center"/>
    </xf>
    <xf numFmtId="17" fontId="13" fillId="26" borderId="6" xfId="0" applyNumberFormat="1" applyFont="1" applyFill="1" applyBorder="1" applyAlignment="1">
      <alignment horizontal="center" vertical="center"/>
    </xf>
    <xf numFmtId="0" fontId="51" fillId="26" borderId="0" xfId="7" applyFont="1" applyFill="1" applyAlignment="1">
      <alignment vertical="center"/>
    </xf>
    <xf numFmtId="0" fontId="44" fillId="26" borderId="0" xfId="7" applyFont="1" applyFill="1"/>
    <xf numFmtId="0" fontId="12" fillId="26" borderId="0" xfId="7" applyFill="1"/>
    <xf numFmtId="0" fontId="43" fillId="26" borderId="0" xfId="7" applyFont="1" applyFill="1" applyAlignment="1">
      <alignment vertical="center"/>
    </xf>
    <xf numFmtId="0" fontId="81" fillId="6" borderId="0" xfId="7" applyFont="1" applyFill="1"/>
    <xf numFmtId="0" fontId="82" fillId="0" borderId="0" xfId="7" applyFont="1"/>
    <xf numFmtId="2" fontId="43" fillId="26" borderId="0" xfId="7" applyNumberFormat="1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0" fontId="0" fillId="4" borderId="0" xfId="2" applyNumberFormat="1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10" fontId="0" fillId="4" borderId="0" xfId="0" applyNumberForma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43" fontId="23" fillId="0" borderId="0" xfId="0" applyNumberFormat="1" applyFont="1" applyAlignment="1">
      <alignment horizontal="center" vertical="center"/>
    </xf>
    <xf numFmtId="43" fontId="22" fillId="0" borderId="0" xfId="0" applyNumberFormat="1" applyFont="1" applyAlignment="1">
      <alignment horizontal="center" vertical="center"/>
    </xf>
    <xf numFmtId="10" fontId="30" fillId="8" borderId="0" xfId="8" applyNumberFormat="1" applyFont="1" applyFill="1" applyAlignment="1">
      <alignment horizontal="center" vertical="center"/>
    </xf>
    <xf numFmtId="0" fontId="83" fillId="0" borderId="0" xfId="44" applyAlignment="1">
      <alignment vertical="center"/>
    </xf>
    <xf numFmtId="0" fontId="83" fillId="0" borderId="0" xfId="44"/>
    <xf numFmtId="9" fontId="22" fillId="0" borderId="6" xfId="0" applyNumberFormat="1" applyFont="1" applyBorder="1" applyAlignment="1">
      <alignment horizontal="center" vertical="center"/>
    </xf>
    <xf numFmtId="166" fontId="22" fillId="0" borderId="6" xfId="0" applyNumberFormat="1" applyFont="1" applyBorder="1" applyAlignment="1">
      <alignment horizontal="center" vertical="center"/>
    </xf>
    <xf numFmtId="0" fontId="15" fillId="0" borderId="0" xfId="7" applyFont="1" applyAlignment="1">
      <alignment horizontal="center" vertical="center"/>
    </xf>
    <xf numFmtId="164" fontId="72" fillId="0" borderId="6" xfId="1" applyFont="1" applyBorder="1" applyAlignment="1">
      <alignment vertical="center"/>
    </xf>
    <xf numFmtId="164" fontId="72" fillId="0" borderId="6" xfId="1" applyFont="1" applyFill="1" applyBorder="1" applyAlignment="1">
      <alignment vertical="center"/>
    </xf>
    <xf numFmtId="164" fontId="21" fillId="0" borderId="6" xfId="1" applyFont="1" applyBorder="1" applyAlignment="1">
      <alignment vertical="center"/>
    </xf>
    <xf numFmtId="164" fontId="2" fillId="8" borderId="6" xfId="1" applyFont="1" applyFill="1" applyBorder="1"/>
    <xf numFmtId="164" fontId="2" fillId="8" borderId="21" xfId="1" applyFont="1" applyFill="1" applyBorder="1"/>
    <xf numFmtId="164" fontId="2" fillId="8" borderId="42" xfId="1" applyFont="1" applyFill="1" applyBorder="1"/>
    <xf numFmtId="164" fontId="2" fillId="8" borderId="6" xfId="1" applyFont="1" applyFill="1" applyBorder="1" applyAlignment="1">
      <alignment horizontal="right" vertical="center"/>
    </xf>
    <xf numFmtId="43" fontId="2" fillId="8" borderId="0" xfId="41" applyNumberFormat="1" applyFont="1" applyFill="1" applyAlignment="1">
      <alignment horizontal="right"/>
    </xf>
    <xf numFmtId="0" fontId="71" fillId="3" borderId="26" xfId="0" applyFont="1" applyFill="1" applyBorder="1" applyAlignment="1">
      <alignment horizontal="center" vertical="center" wrapText="1"/>
    </xf>
    <xf numFmtId="0" fontId="71" fillId="3" borderId="0" xfId="0" applyFont="1" applyFill="1" applyAlignment="1">
      <alignment horizontal="center" vertical="center" wrapText="1"/>
    </xf>
    <xf numFmtId="0" fontId="71" fillId="3" borderId="27" xfId="0" applyFont="1" applyFill="1" applyBorder="1" applyAlignment="1">
      <alignment horizontal="center" vertical="center" wrapText="1"/>
    </xf>
    <xf numFmtId="0" fontId="15" fillId="0" borderId="36" xfId="7" applyFont="1" applyBorder="1" applyAlignment="1">
      <alignment horizontal="center"/>
    </xf>
    <xf numFmtId="0" fontId="15" fillId="0" borderId="38" xfId="7" applyFont="1" applyBorder="1" applyAlignment="1">
      <alignment horizontal="center"/>
    </xf>
    <xf numFmtId="0" fontId="23" fillId="0" borderId="28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/>
    </xf>
    <xf numFmtId="0" fontId="6" fillId="0" borderId="0" xfId="7" applyFont="1" applyAlignment="1">
      <alignment horizontal="center"/>
    </xf>
    <xf numFmtId="0" fontId="12" fillId="0" borderId="0" xfId="7" applyAlignment="1">
      <alignment horizontal="center"/>
    </xf>
    <xf numFmtId="0" fontId="15" fillId="0" borderId="6" xfId="7" applyFont="1" applyBorder="1" applyAlignment="1">
      <alignment horizontal="center"/>
    </xf>
    <xf numFmtId="0" fontId="6" fillId="6" borderId="0" xfId="7" applyFont="1" applyFill="1" applyAlignment="1">
      <alignment horizontal="center"/>
    </xf>
    <xf numFmtId="0" fontId="12" fillId="6" borderId="0" xfId="7" applyFill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12" fillId="0" borderId="0" xfId="7" applyAlignment="1">
      <alignment horizontal="center" vertical="center" wrapText="1"/>
    </xf>
    <xf numFmtId="0" fontId="15" fillId="6" borderId="35" xfId="7" applyFont="1" applyFill="1" applyBorder="1" applyAlignment="1">
      <alignment horizontal="center"/>
    </xf>
    <xf numFmtId="0" fontId="15" fillId="6" borderId="38" xfId="7" applyFont="1" applyFill="1" applyBorder="1" applyAlignment="1">
      <alignment horizontal="center"/>
    </xf>
    <xf numFmtId="0" fontId="13" fillId="3" borderId="0" xfId="0" applyFont="1" applyFill="1" applyAlignment="1">
      <alignment horizontal="center" vertical="center"/>
    </xf>
    <xf numFmtId="0" fontId="23" fillId="0" borderId="0" xfId="0" applyFont="1" applyAlignment="1">
      <alignment horizontal="center"/>
    </xf>
    <xf numFmtId="0" fontId="13" fillId="3" borderId="7" xfId="21" applyFont="1" applyFill="1" applyBorder="1" applyAlignment="1">
      <alignment horizontal="center" vertical="center"/>
    </xf>
    <xf numFmtId="0" fontId="13" fillId="3" borderId="37" xfId="21" applyFont="1" applyFill="1" applyBorder="1" applyAlignment="1">
      <alignment horizontal="center" vertical="center"/>
    </xf>
    <xf numFmtId="0" fontId="13" fillId="3" borderId="36" xfId="23" applyFont="1" applyFill="1" applyBorder="1" applyAlignment="1">
      <alignment horizontal="center"/>
    </xf>
    <xf numFmtId="0" fontId="13" fillId="3" borderId="38" xfId="23" applyFont="1" applyFill="1" applyBorder="1" applyAlignment="1">
      <alignment horizontal="center"/>
    </xf>
    <xf numFmtId="0" fontId="13" fillId="3" borderId="43" xfId="2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49" fontId="30" fillId="11" borderId="0" xfId="7" applyNumberFormat="1" applyFont="1" applyFill="1" applyAlignment="1">
      <alignment horizontal="center" vertical="center" wrapText="1" readingOrder="1"/>
    </xf>
    <xf numFmtId="0" fontId="30" fillId="11" borderId="0" xfId="7" applyFont="1" applyFill="1" applyAlignment="1">
      <alignment horizontal="center" vertical="center"/>
    </xf>
    <xf numFmtId="0" fontId="30" fillId="10" borderId="28" xfId="7" applyFont="1" applyFill="1" applyBorder="1" applyAlignment="1">
      <alignment horizontal="center" vertical="center" wrapText="1"/>
    </xf>
    <xf numFmtId="0" fontId="30" fillId="10" borderId="26" xfId="7" applyFont="1" applyFill="1" applyBorder="1" applyAlignment="1">
      <alignment horizontal="center" vertical="center" wrapText="1"/>
    </xf>
    <xf numFmtId="0" fontId="30" fillId="10" borderId="30" xfId="7" applyFont="1" applyFill="1" applyBorder="1" applyAlignment="1">
      <alignment horizontal="center" vertical="center" wrapText="1"/>
    </xf>
    <xf numFmtId="0" fontId="13" fillId="3" borderId="0" xfId="7" applyFont="1" applyFill="1" applyAlignment="1">
      <alignment horizontal="center"/>
    </xf>
    <xf numFmtId="0" fontId="73" fillId="0" borderId="0" xfId="41" applyFont="1" applyAlignment="1">
      <alignment horizontal="center" vertical="center"/>
    </xf>
    <xf numFmtId="0" fontId="70" fillId="0" borderId="0" xfId="41" applyFont="1" applyAlignment="1">
      <alignment horizontal="center" vertical="center"/>
    </xf>
    <xf numFmtId="0" fontId="15" fillId="0" borderId="0" xfId="41" applyFont="1" applyAlignment="1">
      <alignment horizontal="center"/>
    </xf>
    <xf numFmtId="0" fontId="60" fillId="3" borderId="3" xfId="7" applyFont="1" applyFill="1" applyBorder="1" applyAlignment="1">
      <alignment horizontal="center" vertical="center"/>
    </xf>
  </cellXfs>
  <cellStyles count="45">
    <cellStyle name="Comma" xfId="1" builtinId="3"/>
    <cellStyle name="Comma 2" xfId="19" xr:uid="{73DAFADE-1EE8-4F39-B1D3-B4610034087C}"/>
    <cellStyle name="Comma 2 2" xfId="25" xr:uid="{DCDA3CF8-FFE8-4B23-B00D-2F589D1CCED9}"/>
    <cellStyle name="Comma 2 3" xfId="38" xr:uid="{6ECEA2A3-D6ED-4945-AB1B-8DC22858054D}"/>
    <cellStyle name="Comma 2 5" xfId="5" xr:uid="{9C093AF3-CFB6-499A-A695-EA17E58E9A91}"/>
    <cellStyle name="Comma 2 5 2" xfId="11" xr:uid="{FA0ABDFB-2C24-4CB0-9FE2-A71A31A083B0}"/>
    <cellStyle name="Comma 2 5 2 2" xfId="31" xr:uid="{8B6286CC-1FC8-4AF8-AC9E-3555E1BC5934}"/>
    <cellStyle name="Comma 3" xfId="22" xr:uid="{DE2D36DD-59A2-46D9-A719-433C258370C3}"/>
    <cellStyle name="Comma 4" xfId="42" xr:uid="{DCC6518B-1FD7-4292-AA95-69FAE95D91E2}"/>
    <cellStyle name="Comma 5" xfId="14" xr:uid="{58AE8E2D-13ED-40CA-BA19-0F64EE1D56C4}"/>
    <cellStyle name="Comma 5 2" xfId="34" xr:uid="{5B7E0D3C-FAFE-4599-BEE5-FBAC2D3AADD0}"/>
    <cellStyle name="Hyperlink" xfId="44" builtinId="8"/>
    <cellStyle name="Hyperlink 3" xfId="9" xr:uid="{CF802E1B-7DDD-4BCE-8DCC-F31705910226}"/>
    <cellStyle name="Normal" xfId="0" builtinId="0"/>
    <cellStyle name="Normal 2" xfId="18" xr:uid="{FFB90BEC-4BBC-4890-8BBB-D291896F3F92}"/>
    <cellStyle name="Normal 2 2" xfId="37" xr:uid="{1C314B78-1489-4200-8526-B997B7BB4D80}"/>
    <cellStyle name="Normal 2 2 3" xfId="16" xr:uid="{E6D8B120-145C-40F2-9EE4-B2DB7886BF1A}"/>
    <cellStyle name="Normal 2 3" xfId="17" xr:uid="{042C2183-9AA2-4017-B177-06D87E8017A6}"/>
    <cellStyle name="Normal 2 3 2" xfId="23" xr:uid="{4BAE8AED-4D33-4A1C-9EFD-EF2073FF01F6}"/>
    <cellStyle name="Normal 2 3 3" xfId="36" xr:uid="{83C77C35-D4B9-4D63-9698-65D31702BE06}"/>
    <cellStyle name="Normal 3" xfId="3" xr:uid="{E99D46E5-2A68-4E69-A42F-7CE0C266289D}"/>
    <cellStyle name="Normal 4" xfId="21" xr:uid="{2C8A84CE-11B0-4AF4-AD11-7AE08C704529}"/>
    <cellStyle name="Normal 4 2" xfId="15" xr:uid="{20AB2AB6-4225-4189-AC89-9D387AE72521}"/>
    <cellStyle name="Normal 4 2 2" xfId="24" xr:uid="{8EF4762D-7DB9-472E-BE03-12D8F6C4F99D}"/>
    <cellStyle name="Normal 4 2 3" xfId="35" xr:uid="{4FED23DB-2EAD-48EE-B574-A10037A32BCD}"/>
    <cellStyle name="Normal 46" xfId="4" xr:uid="{40B444DF-B99B-46BB-A622-2DE15EEE1645}"/>
    <cellStyle name="Normal 46 2" xfId="10" xr:uid="{595EA0D5-2C67-405F-9870-C9590D58271E}"/>
    <cellStyle name="Normal 46 2 2" xfId="30" xr:uid="{57FF791B-F1D7-4F29-8D68-75C4ECDF97C6}"/>
    <cellStyle name="Normal 46 3" xfId="27" xr:uid="{B2E71526-9BE7-4565-AE6F-901CE92BF65D}"/>
    <cellStyle name="Normal 47" xfId="7" xr:uid="{582F16A3-FA91-429E-9B19-B48A500CE05B}"/>
    <cellStyle name="Normal 47 2" xfId="13" xr:uid="{EAD05A57-E57A-4C04-882A-0EDA556CB25C}"/>
    <cellStyle name="Normal 47 2 2" xfId="33" xr:uid="{B4F2F028-0D76-487A-824E-8235C07112BB}"/>
    <cellStyle name="Normal 47 3" xfId="29" xr:uid="{47BA3894-2885-41FB-8240-951C0C8A5B24}"/>
    <cellStyle name="Normal 5" xfId="40" xr:uid="{BB04F11A-50C8-4B2F-AF34-0F92568E1740}"/>
    <cellStyle name="Normal 6" xfId="41" xr:uid="{C2AB2EDC-3CB7-4802-94C2-0DAB0D5C88FC}"/>
    <cellStyle name="Percent" xfId="2" builtinId="5"/>
    <cellStyle name="Percent 2" xfId="20" xr:uid="{93CB351B-4917-4874-8BC0-6341E4FE1BAA}"/>
    <cellStyle name="Percent 2 2" xfId="26" xr:uid="{1C7AB654-D9F8-452C-88B7-A9D30099D9C4}"/>
    <cellStyle name="Percent 2 2 3" xfId="8" xr:uid="{FC0AF23F-7E2B-4698-BE1A-2215B43EC3C5}"/>
    <cellStyle name="Percent 2 3" xfId="39" xr:uid="{97089A35-D004-4ECB-A1E7-B811A541C117}"/>
    <cellStyle name="Percent 3" xfId="43" xr:uid="{9BBFF74C-D4F3-4550-B312-13E02E26B8E0}"/>
    <cellStyle name="Percent 6" xfId="6" xr:uid="{A3189F68-0D11-4D0B-928E-6CFDF172C835}"/>
    <cellStyle name="Percent 6 2" xfId="12" xr:uid="{3151C113-8804-45DF-A6D0-711EC6494DAA}"/>
    <cellStyle name="Percent 6 2 2" xfId="32" xr:uid="{D9A5637F-5221-49D2-BF06-4E1774588B89}"/>
    <cellStyle name="Percent 6 3" xfId="28" xr:uid="{4D2ABC25-B3A1-4730-A6FF-CD7CFDA74A4A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5.xml"/><Relationship Id="rId299" Type="http://schemas.openxmlformats.org/officeDocument/2006/relationships/externalLink" Target="externalLinks/externalLink277.xml"/><Relationship Id="rId21" Type="http://schemas.openxmlformats.org/officeDocument/2006/relationships/worksheet" Target="worksheets/sheet21.xml"/><Relationship Id="rId63" Type="http://schemas.openxmlformats.org/officeDocument/2006/relationships/externalLink" Target="externalLinks/externalLink41.xml"/><Relationship Id="rId159" Type="http://schemas.openxmlformats.org/officeDocument/2006/relationships/externalLink" Target="externalLinks/externalLink137.xml"/><Relationship Id="rId170" Type="http://schemas.openxmlformats.org/officeDocument/2006/relationships/externalLink" Target="externalLinks/externalLink148.xml"/><Relationship Id="rId226" Type="http://schemas.openxmlformats.org/officeDocument/2006/relationships/externalLink" Target="externalLinks/externalLink204.xml"/><Relationship Id="rId268" Type="http://schemas.openxmlformats.org/officeDocument/2006/relationships/externalLink" Target="externalLinks/externalLink246.xml"/><Relationship Id="rId32" Type="http://schemas.openxmlformats.org/officeDocument/2006/relationships/externalLink" Target="externalLinks/externalLink10.xml"/><Relationship Id="rId74" Type="http://schemas.openxmlformats.org/officeDocument/2006/relationships/externalLink" Target="externalLinks/externalLink52.xml"/><Relationship Id="rId128" Type="http://schemas.openxmlformats.org/officeDocument/2006/relationships/externalLink" Target="externalLinks/externalLink106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59.xml"/><Relationship Id="rId237" Type="http://schemas.openxmlformats.org/officeDocument/2006/relationships/externalLink" Target="externalLinks/externalLink215.xml"/><Relationship Id="rId279" Type="http://schemas.openxmlformats.org/officeDocument/2006/relationships/externalLink" Target="externalLinks/externalLink257.xml"/><Relationship Id="rId43" Type="http://schemas.openxmlformats.org/officeDocument/2006/relationships/externalLink" Target="externalLinks/externalLink21.xml"/><Relationship Id="rId139" Type="http://schemas.openxmlformats.org/officeDocument/2006/relationships/externalLink" Target="externalLinks/externalLink117.xml"/><Relationship Id="rId290" Type="http://schemas.openxmlformats.org/officeDocument/2006/relationships/externalLink" Target="externalLinks/externalLink268.xml"/><Relationship Id="rId304" Type="http://schemas.openxmlformats.org/officeDocument/2006/relationships/externalLink" Target="externalLinks/externalLink282.xml"/><Relationship Id="rId85" Type="http://schemas.openxmlformats.org/officeDocument/2006/relationships/externalLink" Target="externalLinks/externalLink63.xml"/><Relationship Id="rId150" Type="http://schemas.openxmlformats.org/officeDocument/2006/relationships/externalLink" Target="externalLinks/externalLink128.xml"/><Relationship Id="rId192" Type="http://schemas.openxmlformats.org/officeDocument/2006/relationships/externalLink" Target="externalLinks/externalLink170.xml"/><Relationship Id="rId206" Type="http://schemas.openxmlformats.org/officeDocument/2006/relationships/externalLink" Target="externalLinks/externalLink184.xml"/><Relationship Id="rId248" Type="http://schemas.openxmlformats.org/officeDocument/2006/relationships/externalLink" Target="externalLinks/externalLink226.xml"/><Relationship Id="rId12" Type="http://schemas.openxmlformats.org/officeDocument/2006/relationships/worksheet" Target="worksheets/sheet12.xml"/><Relationship Id="rId108" Type="http://schemas.openxmlformats.org/officeDocument/2006/relationships/externalLink" Target="externalLinks/externalLink86.xml"/><Relationship Id="rId54" Type="http://schemas.openxmlformats.org/officeDocument/2006/relationships/externalLink" Target="externalLinks/externalLink32.xml"/><Relationship Id="rId96" Type="http://schemas.openxmlformats.org/officeDocument/2006/relationships/externalLink" Target="externalLinks/externalLink74.xml"/><Relationship Id="rId161" Type="http://schemas.openxmlformats.org/officeDocument/2006/relationships/externalLink" Target="externalLinks/externalLink139.xml"/><Relationship Id="rId217" Type="http://schemas.openxmlformats.org/officeDocument/2006/relationships/externalLink" Target="externalLinks/externalLink195.xml"/><Relationship Id="rId259" Type="http://schemas.openxmlformats.org/officeDocument/2006/relationships/externalLink" Target="externalLinks/externalLink237.xml"/><Relationship Id="rId23" Type="http://schemas.openxmlformats.org/officeDocument/2006/relationships/externalLink" Target="externalLinks/externalLink1.xml"/><Relationship Id="rId119" Type="http://schemas.openxmlformats.org/officeDocument/2006/relationships/externalLink" Target="externalLinks/externalLink97.xml"/><Relationship Id="rId270" Type="http://schemas.openxmlformats.org/officeDocument/2006/relationships/externalLink" Target="externalLinks/externalLink248.xml"/><Relationship Id="rId44" Type="http://schemas.openxmlformats.org/officeDocument/2006/relationships/externalLink" Target="externalLinks/externalLink22.xml"/><Relationship Id="rId65" Type="http://schemas.openxmlformats.org/officeDocument/2006/relationships/externalLink" Target="externalLinks/externalLink43.xml"/><Relationship Id="rId86" Type="http://schemas.openxmlformats.org/officeDocument/2006/relationships/externalLink" Target="externalLinks/externalLink64.xml"/><Relationship Id="rId130" Type="http://schemas.openxmlformats.org/officeDocument/2006/relationships/externalLink" Target="externalLinks/externalLink108.xml"/><Relationship Id="rId151" Type="http://schemas.openxmlformats.org/officeDocument/2006/relationships/externalLink" Target="externalLinks/externalLink129.xml"/><Relationship Id="rId172" Type="http://schemas.openxmlformats.org/officeDocument/2006/relationships/externalLink" Target="externalLinks/externalLink150.xml"/><Relationship Id="rId193" Type="http://schemas.openxmlformats.org/officeDocument/2006/relationships/externalLink" Target="externalLinks/externalLink171.xml"/><Relationship Id="rId207" Type="http://schemas.openxmlformats.org/officeDocument/2006/relationships/externalLink" Target="externalLinks/externalLink185.xml"/><Relationship Id="rId228" Type="http://schemas.openxmlformats.org/officeDocument/2006/relationships/externalLink" Target="externalLinks/externalLink206.xml"/><Relationship Id="rId249" Type="http://schemas.openxmlformats.org/officeDocument/2006/relationships/externalLink" Target="externalLinks/externalLink227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87.xml"/><Relationship Id="rId260" Type="http://schemas.openxmlformats.org/officeDocument/2006/relationships/externalLink" Target="externalLinks/externalLink238.xml"/><Relationship Id="rId281" Type="http://schemas.openxmlformats.org/officeDocument/2006/relationships/externalLink" Target="externalLinks/externalLink259.xml"/><Relationship Id="rId34" Type="http://schemas.openxmlformats.org/officeDocument/2006/relationships/externalLink" Target="externalLinks/externalLink12.xml"/><Relationship Id="rId55" Type="http://schemas.openxmlformats.org/officeDocument/2006/relationships/externalLink" Target="externalLinks/externalLink33.xml"/><Relationship Id="rId76" Type="http://schemas.openxmlformats.org/officeDocument/2006/relationships/externalLink" Target="externalLinks/externalLink54.xml"/><Relationship Id="rId97" Type="http://schemas.openxmlformats.org/officeDocument/2006/relationships/externalLink" Target="externalLinks/externalLink75.xml"/><Relationship Id="rId120" Type="http://schemas.openxmlformats.org/officeDocument/2006/relationships/externalLink" Target="externalLinks/externalLink98.xml"/><Relationship Id="rId141" Type="http://schemas.openxmlformats.org/officeDocument/2006/relationships/externalLink" Target="externalLinks/externalLink119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0.xml"/><Relationship Id="rId183" Type="http://schemas.openxmlformats.org/officeDocument/2006/relationships/externalLink" Target="externalLinks/externalLink161.xml"/><Relationship Id="rId218" Type="http://schemas.openxmlformats.org/officeDocument/2006/relationships/externalLink" Target="externalLinks/externalLink196.xml"/><Relationship Id="rId239" Type="http://schemas.openxmlformats.org/officeDocument/2006/relationships/externalLink" Target="externalLinks/externalLink217.xml"/><Relationship Id="rId250" Type="http://schemas.openxmlformats.org/officeDocument/2006/relationships/externalLink" Target="externalLinks/externalLink228.xml"/><Relationship Id="rId271" Type="http://schemas.openxmlformats.org/officeDocument/2006/relationships/externalLink" Target="externalLinks/externalLink249.xml"/><Relationship Id="rId292" Type="http://schemas.openxmlformats.org/officeDocument/2006/relationships/externalLink" Target="externalLinks/externalLink270.xml"/><Relationship Id="rId306" Type="http://schemas.openxmlformats.org/officeDocument/2006/relationships/theme" Target="theme/theme1.xml"/><Relationship Id="rId24" Type="http://schemas.openxmlformats.org/officeDocument/2006/relationships/externalLink" Target="externalLinks/externalLink2.xml"/><Relationship Id="rId45" Type="http://schemas.openxmlformats.org/officeDocument/2006/relationships/externalLink" Target="externalLinks/externalLink23.xml"/><Relationship Id="rId66" Type="http://schemas.openxmlformats.org/officeDocument/2006/relationships/externalLink" Target="externalLinks/externalLink44.xml"/><Relationship Id="rId87" Type="http://schemas.openxmlformats.org/officeDocument/2006/relationships/externalLink" Target="externalLinks/externalLink65.xml"/><Relationship Id="rId110" Type="http://schemas.openxmlformats.org/officeDocument/2006/relationships/externalLink" Target="externalLinks/externalLink88.xml"/><Relationship Id="rId131" Type="http://schemas.openxmlformats.org/officeDocument/2006/relationships/externalLink" Target="externalLinks/externalLink109.xml"/><Relationship Id="rId152" Type="http://schemas.openxmlformats.org/officeDocument/2006/relationships/externalLink" Target="externalLinks/externalLink130.xml"/><Relationship Id="rId173" Type="http://schemas.openxmlformats.org/officeDocument/2006/relationships/externalLink" Target="externalLinks/externalLink151.xml"/><Relationship Id="rId194" Type="http://schemas.openxmlformats.org/officeDocument/2006/relationships/externalLink" Target="externalLinks/externalLink172.xml"/><Relationship Id="rId208" Type="http://schemas.openxmlformats.org/officeDocument/2006/relationships/externalLink" Target="externalLinks/externalLink186.xml"/><Relationship Id="rId229" Type="http://schemas.openxmlformats.org/officeDocument/2006/relationships/externalLink" Target="externalLinks/externalLink207.xml"/><Relationship Id="rId240" Type="http://schemas.openxmlformats.org/officeDocument/2006/relationships/externalLink" Target="externalLinks/externalLink218.xml"/><Relationship Id="rId261" Type="http://schemas.openxmlformats.org/officeDocument/2006/relationships/externalLink" Target="externalLinks/externalLink239.xml"/><Relationship Id="rId14" Type="http://schemas.openxmlformats.org/officeDocument/2006/relationships/worksheet" Target="worksheets/sheet14.xml"/><Relationship Id="rId35" Type="http://schemas.openxmlformats.org/officeDocument/2006/relationships/externalLink" Target="externalLinks/externalLink13.xml"/><Relationship Id="rId56" Type="http://schemas.openxmlformats.org/officeDocument/2006/relationships/externalLink" Target="externalLinks/externalLink34.xml"/><Relationship Id="rId77" Type="http://schemas.openxmlformats.org/officeDocument/2006/relationships/externalLink" Target="externalLinks/externalLink55.xml"/><Relationship Id="rId100" Type="http://schemas.openxmlformats.org/officeDocument/2006/relationships/externalLink" Target="externalLinks/externalLink78.xml"/><Relationship Id="rId282" Type="http://schemas.openxmlformats.org/officeDocument/2006/relationships/externalLink" Target="externalLinks/externalLink260.xml"/><Relationship Id="rId8" Type="http://schemas.openxmlformats.org/officeDocument/2006/relationships/worksheet" Target="worksheets/sheet8.xml"/><Relationship Id="rId98" Type="http://schemas.openxmlformats.org/officeDocument/2006/relationships/externalLink" Target="externalLinks/externalLink76.xml"/><Relationship Id="rId121" Type="http://schemas.openxmlformats.org/officeDocument/2006/relationships/externalLink" Target="externalLinks/externalLink99.xml"/><Relationship Id="rId142" Type="http://schemas.openxmlformats.org/officeDocument/2006/relationships/externalLink" Target="externalLinks/externalLink120.xml"/><Relationship Id="rId163" Type="http://schemas.openxmlformats.org/officeDocument/2006/relationships/externalLink" Target="externalLinks/externalLink141.xml"/><Relationship Id="rId184" Type="http://schemas.openxmlformats.org/officeDocument/2006/relationships/externalLink" Target="externalLinks/externalLink162.xml"/><Relationship Id="rId219" Type="http://schemas.openxmlformats.org/officeDocument/2006/relationships/externalLink" Target="externalLinks/externalLink197.xml"/><Relationship Id="rId230" Type="http://schemas.openxmlformats.org/officeDocument/2006/relationships/externalLink" Target="externalLinks/externalLink208.xml"/><Relationship Id="rId251" Type="http://schemas.openxmlformats.org/officeDocument/2006/relationships/externalLink" Target="externalLinks/externalLink229.xml"/><Relationship Id="rId25" Type="http://schemas.openxmlformats.org/officeDocument/2006/relationships/externalLink" Target="externalLinks/externalLink3.xml"/><Relationship Id="rId46" Type="http://schemas.openxmlformats.org/officeDocument/2006/relationships/externalLink" Target="externalLinks/externalLink24.xml"/><Relationship Id="rId67" Type="http://schemas.openxmlformats.org/officeDocument/2006/relationships/externalLink" Target="externalLinks/externalLink45.xml"/><Relationship Id="rId272" Type="http://schemas.openxmlformats.org/officeDocument/2006/relationships/externalLink" Target="externalLinks/externalLink250.xml"/><Relationship Id="rId293" Type="http://schemas.openxmlformats.org/officeDocument/2006/relationships/externalLink" Target="externalLinks/externalLink271.xml"/><Relationship Id="rId307" Type="http://schemas.openxmlformats.org/officeDocument/2006/relationships/styles" Target="styles.xml"/><Relationship Id="rId88" Type="http://schemas.openxmlformats.org/officeDocument/2006/relationships/externalLink" Target="externalLinks/externalLink66.xml"/><Relationship Id="rId111" Type="http://schemas.openxmlformats.org/officeDocument/2006/relationships/externalLink" Target="externalLinks/externalLink89.xml"/><Relationship Id="rId132" Type="http://schemas.openxmlformats.org/officeDocument/2006/relationships/externalLink" Target="externalLinks/externalLink110.xml"/><Relationship Id="rId153" Type="http://schemas.openxmlformats.org/officeDocument/2006/relationships/externalLink" Target="externalLinks/externalLink131.xml"/><Relationship Id="rId174" Type="http://schemas.openxmlformats.org/officeDocument/2006/relationships/externalLink" Target="externalLinks/externalLink152.xml"/><Relationship Id="rId195" Type="http://schemas.openxmlformats.org/officeDocument/2006/relationships/externalLink" Target="externalLinks/externalLink173.xml"/><Relationship Id="rId209" Type="http://schemas.openxmlformats.org/officeDocument/2006/relationships/externalLink" Target="externalLinks/externalLink187.xml"/><Relationship Id="rId220" Type="http://schemas.openxmlformats.org/officeDocument/2006/relationships/externalLink" Target="externalLinks/externalLink198.xml"/><Relationship Id="rId241" Type="http://schemas.openxmlformats.org/officeDocument/2006/relationships/externalLink" Target="externalLinks/externalLink219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4.xml"/><Relationship Id="rId57" Type="http://schemas.openxmlformats.org/officeDocument/2006/relationships/externalLink" Target="externalLinks/externalLink35.xml"/><Relationship Id="rId262" Type="http://schemas.openxmlformats.org/officeDocument/2006/relationships/externalLink" Target="externalLinks/externalLink240.xml"/><Relationship Id="rId283" Type="http://schemas.openxmlformats.org/officeDocument/2006/relationships/externalLink" Target="externalLinks/externalLink261.xml"/><Relationship Id="rId78" Type="http://schemas.openxmlformats.org/officeDocument/2006/relationships/externalLink" Target="externalLinks/externalLink56.xml"/><Relationship Id="rId99" Type="http://schemas.openxmlformats.org/officeDocument/2006/relationships/externalLink" Target="externalLinks/externalLink77.xml"/><Relationship Id="rId101" Type="http://schemas.openxmlformats.org/officeDocument/2006/relationships/externalLink" Target="externalLinks/externalLink79.xml"/><Relationship Id="rId122" Type="http://schemas.openxmlformats.org/officeDocument/2006/relationships/externalLink" Target="externalLinks/externalLink100.xml"/><Relationship Id="rId143" Type="http://schemas.openxmlformats.org/officeDocument/2006/relationships/externalLink" Target="externalLinks/externalLink121.xml"/><Relationship Id="rId164" Type="http://schemas.openxmlformats.org/officeDocument/2006/relationships/externalLink" Target="externalLinks/externalLink142.xml"/><Relationship Id="rId185" Type="http://schemas.openxmlformats.org/officeDocument/2006/relationships/externalLink" Target="externalLinks/externalLink163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188.xml"/><Relationship Id="rId26" Type="http://schemas.openxmlformats.org/officeDocument/2006/relationships/externalLink" Target="externalLinks/externalLink4.xml"/><Relationship Id="rId231" Type="http://schemas.openxmlformats.org/officeDocument/2006/relationships/externalLink" Target="externalLinks/externalLink209.xml"/><Relationship Id="rId252" Type="http://schemas.openxmlformats.org/officeDocument/2006/relationships/externalLink" Target="externalLinks/externalLink230.xml"/><Relationship Id="rId273" Type="http://schemas.openxmlformats.org/officeDocument/2006/relationships/externalLink" Target="externalLinks/externalLink251.xml"/><Relationship Id="rId294" Type="http://schemas.openxmlformats.org/officeDocument/2006/relationships/externalLink" Target="externalLinks/externalLink272.xml"/><Relationship Id="rId308" Type="http://schemas.openxmlformats.org/officeDocument/2006/relationships/sharedStrings" Target="sharedStrings.xml"/><Relationship Id="rId47" Type="http://schemas.openxmlformats.org/officeDocument/2006/relationships/externalLink" Target="externalLinks/externalLink25.xml"/><Relationship Id="rId68" Type="http://schemas.openxmlformats.org/officeDocument/2006/relationships/externalLink" Target="externalLinks/externalLink46.xml"/><Relationship Id="rId89" Type="http://schemas.openxmlformats.org/officeDocument/2006/relationships/externalLink" Target="externalLinks/externalLink67.xml"/><Relationship Id="rId112" Type="http://schemas.openxmlformats.org/officeDocument/2006/relationships/externalLink" Target="externalLinks/externalLink90.xml"/><Relationship Id="rId133" Type="http://schemas.openxmlformats.org/officeDocument/2006/relationships/externalLink" Target="externalLinks/externalLink111.xml"/><Relationship Id="rId154" Type="http://schemas.openxmlformats.org/officeDocument/2006/relationships/externalLink" Target="externalLinks/externalLink132.xml"/><Relationship Id="rId175" Type="http://schemas.openxmlformats.org/officeDocument/2006/relationships/externalLink" Target="externalLinks/externalLink153.xml"/><Relationship Id="rId196" Type="http://schemas.openxmlformats.org/officeDocument/2006/relationships/externalLink" Target="externalLinks/externalLink174.xml"/><Relationship Id="rId200" Type="http://schemas.openxmlformats.org/officeDocument/2006/relationships/externalLink" Target="externalLinks/externalLink178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99.xml"/><Relationship Id="rId242" Type="http://schemas.openxmlformats.org/officeDocument/2006/relationships/externalLink" Target="externalLinks/externalLink220.xml"/><Relationship Id="rId263" Type="http://schemas.openxmlformats.org/officeDocument/2006/relationships/externalLink" Target="externalLinks/externalLink241.xml"/><Relationship Id="rId284" Type="http://schemas.openxmlformats.org/officeDocument/2006/relationships/externalLink" Target="externalLinks/externalLink262.xml"/><Relationship Id="rId37" Type="http://schemas.openxmlformats.org/officeDocument/2006/relationships/externalLink" Target="externalLinks/externalLink15.xml"/><Relationship Id="rId58" Type="http://schemas.openxmlformats.org/officeDocument/2006/relationships/externalLink" Target="externalLinks/externalLink36.xml"/><Relationship Id="rId79" Type="http://schemas.openxmlformats.org/officeDocument/2006/relationships/externalLink" Target="externalLinks/externalLink57.xml"/><Relationship Id="rId102" Type="http://schemas.openxmlformats.org/officeDocument/2006/relationships/externalLink" Target="externalLinks/externalLink80.xml"/><Relationship Id="rId123" Type="http://schemas.openxmlformats.org/officeDocument/2006/relationships/externalLink" Target="externalLinks/externalLink101.xml"/><Relationship Id="rId144" Type="http://schemas.openxmlformats.org/officeDocument/2006/relationships/externalLink" Target="externalLinks/externalLink122.xml"/><Relationship Id="rId90" Type="http://schemas.openxmlformats.org/officeDocument/2006/relationships/externalLink" Target="externalLinks/externalLink68.xml"/><Relationship Id="rId165" Type="http://schemas.openxmlformats.org/officeDocument/2006/relationships/externalLink" Target="externalLinks/externalLink143.xml"/><Relationship Id="rId186" Type="http://schemas.openxmlformats.org/officeDocument/2006/relationships/externalLink" Target="externalLinks/externalLink164.xml"/><Relationship Id="rId211" Type="http://schemas.openxmlformats.org/officeDocument/2006/relationships/externalLink" Target="externalLinks/externalLink189.xml"/><Relationship Id="rId232" Type="http://schemas.openxmlformats.org/officeDocument/2006/relationships/externalLink" Target="externalLinks/externalLink210.xml"/><Relationship Id="rId253" Type="http://schemas.openxmlformats.org/officeDocument/2006/relationships/externalLink" Target="externalLinks/externalLink231.xml"/><Relationship Id="rId274" Type="http://schemas.openxmlformats.org/officeDocument/2006/relationships/externalLink" Target="externalLinks/externalLink252.xml"/><Relationship Id="rId295" Type="http://schemas.openxmlformats.org/officeDocument/2006/relationships/externalLink" Target="externalLinks/externalLink273.xml"/><Relationship Id="rId309" Type="http://schemas.openxmlformats.org/officeDocument/2006/relationships/calcChain" Target="calcChain.xml"/><Relationship Id="rId27" Type="http://schemas.openxmlformats.org/officeDocument/2006/relationships/externalLink" Target="externalLinks/externalLink5.xml"/><Relationship Id="rId48" Type="http://schemas.openxmlformats.org/officeDocument/2006/relationships/externalLink" Target="externalLinks/externalLink26.xml"/><Relationship Id="rId69" Type="http://schemas.openxmlformats.org/officeDocument/2006/relationships/externalLink" Target="externalLinks/externalLink47.xml"/><Relationship Id="rId113" Type="http://schemas.openxmlformats.org/officeDocument/2006/relationships/externalLink" Target="externalLinks/externalLink91.xml"/><Relationship Id="rId134" Type="http://schemas.openxmlformats.org/officeDocument/2006/relationships/externalLink" Target="externalLinks/externalLink112.xml"/><Relationship Id="rId80" Type="http://schemas.openxmlformats.org/officeDocument/2006/relationships/externalLink" Target="externalLinks/externalLink58.xml"/><Relationship Id="rId155" Type="http://schemas.openxmlformats.org/officeDocument/2006/relationships/externalLink" Target="externalLinks/externalLink133.xml"/><Relationship Id="rId176" Type="http://schemas.openxmlformats.org/officeDocument/2006/relationships/externalLink" Target="externalLinks/externalLink154.xml"/><Relationship Id="rId197" Type="http://schemas.openxmlformats.org/officeDocument/2006/relationships/externalLink" Target="externalLinks/externalLink175.xml"/><Relationship Id="rId201" Type="http://schemas.openxmlformats.org/officeDocument/2006/relationships/externalLink" Target="externalLinks/externalLink179.xml"/><Relationship Id="rId222" Type="http://schemas.openxmlformats.org/officeDocument/2006/relationships/externalLink" Target="externalLinks/externalLink200.xml"/><Relationship Id="rId243" Type="http://schemas.openxmlformats.org/officeDocument/2006/relationships/externalLink" Target="externalLinks/externalLink221.xml"/><Relationship Id="rId264" Type="http://schemas.openxmlformats.org/officeDocument/2006/relationships/externalLink" Target="externalLinks/externalLink242.xml"/><Relationship Id="rId285" Type="http://schemas.openxmlformats.org/officeDocument/2006/relationships/externalLink" Target="externalLinks/externalLink263.xml"/><Relationship Id="rId17" Type="http://schemas.openxmlformats.org/officeDocument/2006/relationships/worksheet" Target="worksheets/sheet17.xml"/><Relationship Id="rId38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37.xml"/><Relationship Id="rId103" Type="http://schemas.openxmlformats.org/officeDocument/2006/relationships/externalLink" Target="externalLinks/externalLink81.xml"/><Relationship Id="rId124" Type="http://schemas.openxmlformats.org/officeDocument/2006/relationships/externalLink" Target="externalLinks/externalLink102.xml"/><Relationship Id="rId70" Type="http://schemas.openxmlformats.org/officeDocument/2006/relationships/externalLink" Target="externalLinks/externalLink48.xml"/><Relationship Id="rId91" Type="http://schemas.openxmlformats.org/officeDocument/2006/relationships/externalLink" Target="externalLinks/externalLink69.xml"/><Relationship Id="rId145" Type="http://schemas.openxmlformats.org/officeDocument/2006/relationships/externalLink" Target="externalLinks/externalLink123.xml"/><Relationship Id="rId166" Type="http://schemas.openxmlformats.org/officeDocument/2006/relationships/externalLink" Target="externalLinks/externalLink144.xml"/><Relationship Id="rId187" Type="http://schemas.openxmlformats.org/officeDocument/2006/relationships/externalLink" Target="externalLinks/externalLink165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0.xml"/><Relationship Id="rId233" Type="http://schemas.openxmlformats.org/officeDocument/2006/relationships/externalLink" Target="externalLinks/externalLink211.xml"/><Relationship Id="rId254" Type="http://schemas.openxmlformats.org/officeDocument/2006/relationships/externalLink" Target="externalLinks/externalLink232.xml"/><Relationship Id="rId28" Type="http://schemas.openxmlformats.org/officeDocument/2006/relationships/externalLink" Target="externalLinks/externalLink6.xml"/><Relationship Id="rId49" Type="http://schemas.openxmlformats.org/officeDocument/2006/relationships/externalLink" Target="externalLinks/externalLink27.xml"/><Relationship Id="rId114" Type="http://schemas.openxmlformats.org/officeDocument/2006/relationships/externalLink" Target="externalLinks/externalLink92.xml"/><Relationship Id="rId275" Type="http://schemas.openxmlformats.org/officeDocument/2006/relationships/externalLink" Target="externalLinks/externalLink253.xml"/><Relationship Id="rId296" Type="http://schemas.openxmlformats.org/officeDocument/2006/relationships/externalLink" Target="externalLinks/externalLink274.xml"/><Relationship Id="rId300" Type="http://schemas.openxmlformats.org/officeDocument/2006/relationships/externalLink" Target="externalLinks/externalLink278.xml"/><Relationship Id="rId60" Type="http://schemas.openxmlformats.org/officeDocument/2006/relationships/externalLink" Target="externalLinks/externalLink38.xml"/><Relationship Id="rId81" Type="http://schemas.openxmlformats.org/officeDocument/2006/relationships/externalLink" Target="externalLinks/externalLink59.xml"/><Relationship Id="rId135" Type="http://schemas.openxmlformats.org/officeDocument/2006/relationships/externalLink" Target="externalLinks/externalLink113.xml"/><Relationship Id="rId156" Type="http://schemas.openxmlformats.org/officeDocument/2006/relationships/externalLink" Target="externalLinks/externalLink134.xml"/><Relationship Id="rId177" Type="http://schemas.openxmlformats.org/officeDocument/2006/relationships/externalLink" Target="externalLinks/externalLink155.xml"/><Relationship Id="rId198" Type="http://schemas.openxmlformats.org/officeDocument/2006/relationships/externalLink" Target="externalLinks/externalLink176.xml"/><Relationship Id="rId202" Type="http://schemas.openxmlformats.org/officeDocument/2006/relationships/externalLink" Target="externalLinks/externalLink180.xml"/><Relationship Id="rId223" Type="http://schemas.openxmlformats.org/officeDocument/2006/relationships/externalLink" Target="externalLinks/externalLink201.xml"/><Relationship Id="rId244" Type="http://schemas.openxmlformats.org/officeDocument/2006/relationships/externalLink" Target="externalLinks/externalLink222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7.xml"/><Relationship Id="rId265" Type="http://schemas.openxmlformats.org/officeDocument/2006/relationships/externalLink" Target="externalLinks/externalLink243.xml"/><Relationship Id="rId286" Type="http://schemas.openxmlformats.org/officeDocument/2006/relationships/externalLink" Target="externalLinks/externalLink264.xml"/><Relationship Id="rId50" Type="http://schemas.openxmlformats.org/officeDocument/2006/relationships/externalLink" Target="externalLinks/externalLink28.xml"/><Relationship Id="rId104" Type="http://schemas.openxmlformats.org/officeDocument/2006/relationships/externalLink" Target="externalLinks/externalLink82.xml"/><Relationship Id="rId125" Type="http://schemas.openxmlformats.org/officeDocument/2006/relationships/externalLink" Target="externalLinks/externalLink103.xml"/><Relationship Id="rId146" Type="http://schemas.openxmlformats.org/officeDocument/2006/relationships/externalLink" Target="externalLinks/externalLink124.xml"/><Relationship Id="rId167" Type="http://schemas.openxmlformats.org/officeDocument/2006/relationships/externalLink" Target="externalLinks/externalLink145.xml"/><Relationship Id="rId188" Type="http://schemas.openxmlformats.org/officeDocument/2006/relationships/externalLink" Target="externalLinks/externalLink166.xml"/><Relationship Id="rId71" Type="http://schemas.openxmlformats.org/officeDocument/2006/relationships/externalLink" Target="externalLinks/externalLink49.xml"/><Relationship Id="rId92" Type="http://schemas.openxmlformats.org/officeDocument/2006/relationships/externalLink" Target="externalLinks/externalLink70.xml"/><Relationship Id="rId213" Type="http://schemas.openxmlformats.org/officeDocument/2006/relationships/externalLink" Target="externalLinks/externalLink191.xml"/><Relationship Id="rId234" Type="http://schemas.openxmlformats.org/officeDocument/2006/relationships/externalLink" Target="externalLinks/externalLink21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7.xml"/><Relationship Id="rId255" Type="http://schemas.openxmlformats.org/officeDocument/2006/relationships/externalLink" Target="externalLinks/externalLink233.xml"/><Relationship Id="rId276" Type="http://schemas.openxmlformats.org/officeDocument/2006/relationships/externalLink" Target="externalLinks/externalLink254.xml"/><Relationship Id="rId297" Type="http://schemas.openxmlformats.org/officeDocument/2006/relationships/externalLink" Target="externalLinks/externalLink275.xml"/><Relationship Id="rId40" Type="http://schemas.openxmlformats.org/officeDocument/2006/relationships/externalLink" Target="externalLinks/externalLink18.xml"/><Relationship Id="rId115" Type="http://schemas.openxmlformats.org/officeDocument/2006/relationships/externalLink" Target="externalLinks/externalLink93.xml"/><Relationship Id="rId136" Type="http://schemas.openxmlformats.org/officeDocument/2006/relationships/externalLink" Target="externalLinks/externalLink114.xml"/><Relationship Id="rId157" Type="http://schemas.openxmlformats.org/officeDocument/2006/relationships/externalLink" Target="externalLinks/externalLink135.xml"/><Relationship Id="rId178" Type="http://schemas.openxmlformats.org/officeDocument/2006/relationships/externalLink" Target="externalLinks/externalLink156.xml"/><Relationship Id="rId301" Type="http://schemas.openxmlformats.org/officeDocument/2006/relationships/externalLink" Target="externalLinks/externalLink279.xml"/><Relationship Id="rId61" Type="http://schemas.openxmlformats.org/officeDocument/2006/relationships/externalLink" Target="externalLinks/externalLink39.xml"/><Relationship Id="rId82" Type="http://schemas.openxmlformats.org/officeDocument/2006/relationships/externalLink" Target="externalLinks/externalLink60.xml"/><Relationship Id="rId199" Type="http://schemas.openxmlformats.org/officeDocument/2006/relationships/externalLink" Target="externalLinks/externalLink177.xml"/><Relationship Id="rId203" Type="http://schemas.openxmlformats.org/officeDocument/2006/relationships/externalLink" Target="externalLinks/externalLink181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202.xml"/><Relationship Id="rId245" Type="http://schemas.openxmlformats.org/officeDocument/2006/relationships/externalLink" Target="externalLinks/externalLink223.xml"/><Relationship Id="rId266" Type="http://schemas.openxmlformats.org/officeDocument/2006/relationships/externalLink" Target="externalLinks/externalLink244.xml"/><Relationship Id="rId287" Type="http://schemas.openxmlformats.org/officeDocument/2006/relationships/externalLink" Target="externalLinks/externalLink265.xml"/><Relationship Id="rId30" Type="http://schemas.openxmlformats.org/officeDocument/2006/relationships/externalLink" Target="externalLinks/externalLink8.xml"/><Relationship Id="rId105" Type="http://schemas.openxmlformats.org/officeDocument/2006/relationships/externalLink" Target="externalLinks/externalLink83.xml"/><Relationship Id="rId126" Type="http://schemas.openxmlformats.org/officeDocument/2006/relationships/externalLink" Target="externalLinks/externalLink104.xml"/><Relationship Id="rId147" Type="http://schemas.openxmlformats.org/officeDocument/2006/relationships/externalLink" Target="externalLinks/externalLink125.xml"/><Relationship Id="rId168" Type="http://schemas.openxmlformats.org/officeDocument/2006/relationships/externalLink" Target="externalLinks/externalLink146.xml"/><Relationship Id="rId51" Type="http://schemas.openxmlformats.org/officeDocument/2006/relationships/externalLink" Target="externalLinks/externalLink29.xml"/><Relationship Id="rId72" Type="http://schemas.openxmlformats.org/officeDocument/2006/relationships/externalLink" Target="externalLinks/externalLink50.xml"/><Relationship Id="rId93" Type="http://schemas.openxmlformats.org/officeDocument/2006/relationships/externalLink" Target="externalLinks/externalLink71.xml"/><Relationship Id="rId189" Type="http://schemas.openxmlformats.org/officeDocument/2006/relationships/externalLink" Target="externalLinks/externalLink167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2.xml"/><Relationship Id="rId235" Type="http://schemas.openxmlformats.org/officeDocument/2006/relationships/externalLink" Target="externalLinks/externalLink213.xml"/><Relationship Id="rId256" Type="http://schemas.openxmlformats.org/officeDocument/2006/relationships/externalLink" Target="externalLinks/externalLink234.xml"/><Relationship Id="rId277" Type="http://schemas.openxmlformats.org/officeDocument/2006/relationships/externalLink" Target="externalLinks/externalLink255.xml"/><Relationship Id="rId298" Type="http://schemas.openxmlformats.org/officeDocument/2006/relationships/externalLink" Target="externalLinks/externalLink276.xml"/><Relationship Id="rId116" Type="http://schemas.openxmlformats.org/officeDocument/2006/relationships/externalLink" Target="externalLinks/externalLink94.xml"/><Relationship Id="rId137" Type="http://schemas.openxmlformats.org/officeDocument/2006/relationships/externalLink" Target="externalLinks/externalLink115.xml"/><Relationship Id="rId158" Type="http://schemas.openxmlformats.org/officeDocument/2006/relationships/externalLink" Target="externalLinks/externalLink136.xml"/><Relationship Id="rId302" Type="http://schemas.openxmlformats.org/officeDocument/2006/relationships/externalLink" Target="externalLinks/externalLink28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Relationship Id="rId62" Type="http://schemas.openxmlformats.org/officeDocument/2006/relationships/externalLink" Target="externalLinks/externalLink40.xml"/><Relationship Id="rId83" Type="http://schemas.openxmlformats.org/officeDocument/2006/relationships/externalLink" Target="externalLinks/externalLink61.xml"/><Relationship Id="rId179" Type="http://schemas.openxmlformats.org/officeDocument/2006/relationships/externalLink" Target="externalLinks/externalLink157.xml"/><Relationship Id="rId190" Type="http://schemas.openxmlformats.org/officeDocument/2006/relationships/externalLink" Target="externalLinks/externalLink168.xml"/><Relationship Id="rId204" Type="http://schemas.openxmlformats.org/officeDocument/2006/relationships/externalLink" Target="externalLinks/externalLink182.xml"/><Relationship Id="rId225" Type="http://schemas.openxmlformats.org/officeDocument/2006/relationships/externalLink" Target="externalLinks/externalLink203.xml"/><Relationship Id="rId246" Type="http://schemas.openxmlformats.org/officeDocument/2006/relationships/externalLink" Target="externalLinks/externalLink224.xml"/><Relationship Id="rId267" Type="http://schemas.openxmlformats.org/officeDocument/2006/relationships/externalLink" Target="externalLinks/externalLink245.xml"/><Relationship Id="rId288" Type="http://schemas.openxmlformats.org/officeDocument/2006/relationships/externalLink" Target="externalLinks/externalLink266.xml"/><Relationship Id="rId106" Type="http://schemas.openxmlformats.org/officeDocument/2006/relationships/externalLink" Target="externalLinks/externalLink84.xml"/><Relationship Id="rId127" Type="http://schemas.openxmlformats.org/officeDocument/2006/relationships/externalLink" Target="externalLinks/externalLink10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9.xml"/><Relationship Id="rId52" Type="http://schemas.openxmlformats.org/officeDocument/2006/relationships/externalLink" Target="externalLinks/externalLink30.xml"/><Relationship Id="rId73" Type="http://schemas.openxmlformats.org/officeDocument/2006/relationships/externalLink" Target="externalLinks/externalLink51.xml"/><Relationship Id="rId94" Type="http://schemas.openxmlformats.org/officeDocument/2006/relationships/externalLink" Target="externalLinks/externalLink72.xml"/><Relationship Id="rId148" Type="http://schemas.openxmlformats.org/officeDocument/2006/relationships/externalLink" Target="externalLinks/externalLink126.xml"/><Relationship Id="rId169" Type="http://schemas.openxmlformats.org/officeDocument/2006/relationships/externalLink" Target="externalLinks/externalLink147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58.xml"/><Relationship Id="rId215" Type="http://schemas.openxmlformats.org/officeDocument/2006/relationships/externalLink" Target="externalLinks/externalLink193.xml"/><Relationship Id="rId236" Type="http://schemas.openxmlformats.org/officeDocument/2006/relationships/externalLink" Target="externalLinks/externalLink214.xml"/><Relationship Id="rId257" Type="http://schemas.openxmlformats.org/officeDocument/2006/relationships/externalLink" Target="externalLinks/externalLink235.xml"/><Relationship Id="rId278" Type="http://schemas.openxmlformats.org/officeDocument/2006/relationships/externalLink" Target="externalLinks/externalLink256.xml"/><Relationship Id="rId303" Type="http://schemas.openxmlformats.org/officeDocument/2006/relationships/externalLink" Target="externalLinks/externalLink281.xml"/><Relationship Id="rId42" Type="http://schemas.openxmlformats.org/officeDocument/2006/relationships/externalLink" Target="externalLinks/externalLink20.xml"/><Relationship Id="rId84" Type="http://schemas.openxmlformats.org/officeDocument/2006/relationships/externalLink" Target="externalLinks/externalLink62.xml"/><Relationship Id="rId138" Type="http://schemas.openxmlformats.org/officeDocument/2006/relationships/externalLink" Target="externalLinks/externalLink116.xml"/><Relationship Id="rId191" Type="http://schemas.openxmlformats.org/officeDocument/2006/relationships/externalLink" Target="externalLinks/externalLink169.xml"/><Relationship Id="rId205" Type="http://schemas.openxmlformats.org/officeDocument/2006/relationships/externalLink" Target="externalLinks/externalLink183.xml"/><Relationship Id="rId247" Type="http://schemas.openxmlformats.org/officeDocument/2006/relationships/externalLink" Target="externalLinks/externalLink225.xml"/><Relationship Id="rId107" Type="http://schemas.openxmlformats.org/officeDocument/2006/relationships/externalLink" Target="externalLinks/externalLink85.xml"/><Relationship Id="rId289" Type="http://schemas.openxmlformats.org/officeDocument/2006/relationships/externalLink" Target="externalLinks/externalLink267.xml"/><Relationship Id="rId11" Type="http://schemas.openxmlformats.org/officeDocument/2006/relationships/worksheet" Target="worksheets/sheet11.xml"/><Relationship Id="rId53" Type="http://schemas.openxmlformats.org/officeDocument/2006/relationships/externalLink" Target="externalLinks/externalLink31.xml"/><Relationship Id="rId149" Type="http://schemas.openxmlformats.org/officeDocument/2006/relationships/externalLink" Target="externalLinks/externalLink127.xml"/><Relationship Id="rId95" Type="http://schemas.openxmlformats.org/officeDocument/2006/relationships/externalLink" Target="externalLinks/externalLink73.xml"/><Relationship Id="rId160" Type="http://schemas.openxmlformats.org/officeDocument/2006/relationships/externalLink" Target="externalLinks/externalLink138.xml"/><Relationship Id="rId216" Type="http://schemas.openxmlformats.org/officeDocument/2006/relationships/externalLink" Target="externalLinks/externalLink194.xml"/><Relationship Id="rId258" Type="http://schemas.openxmlformats.org/officeDocument/2006/relationships/externalLink" Target="externalLinks/externalLink236.xml"/><Relationship Id="rId22" Type="http://schemas.openxmlformats.org/officeDocument/2006/relationships/worksheet" Target="worksheets/sheet22.xml"/><Relationship Id="rId64" Type="http://schemas.openxmlformats.org/officeDocument/2006/relationships/externalLink" Target="externalLinks/externalLink42.xml"/><Relationship Id="rId118" Type="http://schemas.openxmlformats.org/officeDocument/2006/relationships/externalLink" Target="externalLinks/externalLink96.xml"/><Relationship Id="rId171" Type="http://schemas.openxmlformats.org/officeDocument/2006/relationships/externalLink" Target="externalLinks/externalLink149.xml"/><Relationship Id="rId227" Type="http://schemas.openxmlformats.org/officeDocument/2006/relationships/externalLink" Target="externalLinks/externalLink205.xml"/><Relationship Id="rId269" Type="http://schemas.openxmlformats.org/officeDocument/2006/relationships/externalLink" Target="externalLinks/externalLink247.xml"/><Relationship Id="rId33" Type="http://schemas.openxmlformats.org/officeDocument/2006/relationships/externalLink" Target="externalLinks/externalLink11.xml"/><Relationship Id="rId129" Type="http://schemas.openxmlformats.org/officeDocument/2006/relationships/externalLink" Target="externalLinks/externalLink107.xml"/><Relationship Id="rId280" Type="http://schemas.openxmlformats.org/officeDocument/2006/relationships/externalLink" Target="externalLinks/externalLink258.xml"/><Relationship Id="rId75" Type="http://schemas.openxmlformats.org/officeDocument/2006/relationships/externalLink" Target="externalLinks/externalLink53.xml"/><Relationship Id="rId140" Type="http://schemas.openxmlformats.org/officeDocument/2006/relationships/externalLink" Target="externalLinks/externalLink118.xml"/><Relationship Id="rId182" Type="http://schemas.openxmlformats.org/officeDocument/2006/relationships/externalLink" Target="externalLinks/externalLink160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16.xml"/><Relationship Id="rId291" Type="http://schemas.openxmlformats.org/officeDocument/2006/relationships/externalLink" Target="externalLinks/externalLink269.xml"/><Relationship Id="rId305" Type="http://schemas.openxmlformats.org/officeDocument/2006/relationships/externalLink" Target="externalLinks/externalLink28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$/Users/admin/AppData/Local/Microsoft/Windows/Temporary%20Internet%20Files/Content.Outlook/47UUYUS4/Users/abhayu/Desktop/audit1/SCH/FINAL%20CLOSING%20STOCK%20MAR'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kol2fdc01\Comshare\AAQIL\Accounts\2001-2002\Jul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1%20Air%20Conditioners%20Combined%20Leadsheet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securitisation_a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Traffic%20wise%20analysis_b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Sudharshan\AppData\Local\Microsoft\Windows\Temporary%20Internet%20Files\Content.Outlook\81V8RGRW\ENJAY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lcorporate_01\users\oldbackup\7337\4\old%20backup\1%20Nidhish\AUDIT%20DECEMBER%202002\final%20accounts%20December%202002%20legal%20pack_01.02.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Document1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elhisaket.redirectme.net/Assets/IN10Assets_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ntfs\andromeda\G%20D%20M\2003%2002\Hierarchy\COA%20Cost%20Centre%20Segment%20Flat%202003%20V4.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dfil003\groups2\DOCUME~1\isingh\LOCALS~1\Temp\d.notes.data\Assets\IN10Assets_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lients\Ray%20Ban\December%202002\OSRM%20Review\MANISH\ESS\CRP99\06june99\0699_REV_OPEX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keting\D\FIXASSET\2005-2006\FURN-FIXT\ADDITION%20UPTO%20JUN-05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.235.28.50\CF-Data\OPERATIONS\Unrestricted-Data\FPA\SII05\Post%20SRO\CORP%20SII0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BurtonA/Local%20Settings/Temporary%20Internet%20Files/OLK4F/Internal%20Order%20Setup%20(2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sh%20flow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VISED%20MIS%20REPORT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Finance\Accounts\INVOICING\Invoicing%20Software\Invoicing%20Software%20for%207c%202002-0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sneha1.jalan/Desktop/Tax.xlsm" TargetMode="External"/></Relationships>
</file>

<file path=xl/externalLinks/_rels/externalLink116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d$\Users\admin\AppData\Local\Microsoft\Windows\Temporary%20Internet%20Files\Content.Outlook\47UUYUS4\Documents%20and%20Settings\a\Local%20Settings\Temporary%20Internet%20Files\Content.IE5\SJR7Q8H5\opeartional%20budget%20for%20jas%20toll%20year%201.xls?07AF67A4" TargetMode="External"/><Relationship Id="rId1" Type="http://schemas.openxmlformats.org/officeDocument/2006/relationships/externalLinkPath" Target="file:///\\07AF67A4\opeartional%20budget%20for%20jas%20toll%20year%2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pradeep.gupta/Documents/Pradeep/Ongoing/Sun%20Group-%20AMP%20Solar/v050-%20DevCo%20Modified.xlsm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ndankhaitan\data\PJ\Budget%202005\Final%20Budget%202004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Finance\MIS\Bids\Trainline\India%20Holburn%20v3%20slow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sra01\c\Msoffice\Excel\ATK\31-03-2001\Intercopybl2133_reval_Dec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pil-acct\e\Sales\Sale-99\Sales-99(MD)-REV-Target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s07\amit\MY%20DOCUMENT\Bud01-02\final\BUDMKTG.xls" TargetMode="External"/></Relationships>
</file>

<file path=xl/externalLinks/_rels/externalLink122.xml.rels><?xml version="1.0" encoding="UTF-8" standalone="yes"?>
<Relationships xmlns="http://schemas.openxmlformats.org/package/2006/relationships"><Relationship Id="rId2" Type="http://schemas.microsoft.com/office/2019/04/relationships/externalLinkLongPath" Target="https://pranjalcorporateservices.sharepoint.com/WINDOWS/TEMP/notesE1EF34/Audit/Frigoglass/March%202006/Financials/Prashant/AUDIT/Frigoglass/March2006/Accounts/1.0%20Reports%20for%20Groups/2006/March%2006/Monthly%20Report-March06.xls?94DAC440" TargetMode="External"/><Relationship Id="rId1" Type="http://schemas.openxmlformats.org/officeDocument/2006/relationships/externalLinkPath" Target="file:///\\94DAC440\Monthly%20Report-March06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WINDOWS/TEMP/notesE1EF34/2006-04-01%20APAC%20Region%20-%20HC,%20Leaves,%20Attrits,%20I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orama\commercial\WINDOWS\TEMP\WOINVESTBUDGET00-01t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eyres/AppData/Local/Microsoft/Windows/Temporary%20Internet%20Files/Content.Outlook/62GVV4ZS/ALDI%20TCB%20120's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CLIENT%20FILES\HEWITT_MARCH%202006\SV%20review\temp\notesE1EF34\MP%20Cost%20March%202006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lients\Ray%20Ban\December%202002\OSRM%20Review\TEMP\09Y2K_OPEX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axmi%20700937\Datar%20MIS\Final%20MIS_2\MIS-CORPORATE%20EXPENSES.xlsm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ales\Sales%20Planning\Trade%20A&amp;P\0708\P1\P1a%20Flash%20A&amp;P%2007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kash\c\My%20Documents\Ms%20Office\Excel\ATK\31.03.2001\Intercopybl2133_reval_Dec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BFM/GB%20Commercial%20Accounting/Fiscal%2002-03/P1/A&amp;P/Flash/GB%20Trad%20AP%2002-03%20P1%20Actuals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WINDOWS\Temp\3CD_HCCB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anismi\smita\WINDOWS\TEMP\Kevin%20Steele97-98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PL\9904\Lia%20(3)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globalone/FINANCE/MER/2002-05-G1-XX7F-MER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~1/RCH/LOCALS~1/Temp/notes6030C8/Aryzta-Graham%20Owens(%2020090801-20100731%20)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2%20FAR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j\c\WINDOWS\ravindra\TAXUDIT_IRSL_0304\WINDOWS\TEMP\Audit%20IVth%20Qtr%2003-04\AUDIT%20MAR04\TEMP\Proj5Y%20PSF%20now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C043650.UUG\Local%20Settings\Temporary%20Internet%20Files\OLK10\P&amp;L%20template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98\TEMP\invstat_20030423143229.csv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SLNT6249/Local%20Settings/Temporary%20Internet%20Files/OLKAA6/Temp/notesFFF692/White%20Goods%20recovery%20from%20salary%20May-06%20onward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NBK0510\aws\WINDOWS\TEMP\SOURCE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Shalini%20Jain/Work%20Area/Nortel/Comps/LocalEmployees-FY05-06/Nortel%20computations%20for%20FY%202005-06-EYWorkings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FM%20recent\GB%20Commercial\GB%20Commercial%20Accounting\Fiscal%2002-03\Collectables\2002-2003\MRM%20VAT\MRMVAT2002-2003P4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agyashree\lvb\BHAGYASHREE\COSTING%20PROFITABILITY\200709-SEP%2007\export%20profitability\200705-MAY07\COSTLDGR-200705-MAY07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marwahsu1\Workarea\Smithkline\01-02\Chris_Jun%2002_final%2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Documents%20and%20Settings\narenderj\Desktop\RLL%20Tax%20Coputation%20-%202005-06%20FY\Tax%20Computation_RLL_final%2031-10-2006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\bgt\WINDOWS\TEMP\Mthly03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FM%20recent\GB%20Commercial\GB%20Commercial%20Planning\MTP%202006-07\GB%20Commercial%20Base%20model%202006-07%2011_1_07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kaurgu\jacobs\2000-01\Thomas_00_01_FINAL_18july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marwahsu1\IKEA\ROI\01-02%20(NewRule)\Final%20comps\Christian\Bart-for%20retur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an\c\BS-98-99\BS-98-99\SM9-EXP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patankarsh\shilpa\My%20Documents\SMITA\CIGNA\E_98-99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pranav/AppData/Local/Microsoft/Windows/INetCache/Content.Outlook/YD9XUZRD/Copy%20of%2017A-Capex%20Plan%202019-2023_Invest_Glas_EN_HHFG-V1.XLSM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Finance\Accounts\Audit\Audit%2005-06\Provision\Expense%20Provision%2005-06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TNMSP1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Kmazankowski\Data\OLDPC\OLDPC\Comments\Forecast\2000\bzpl0400r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Pkg\AppData\Local\Microsoft\Windows\Temporary%20Internet%20Files\Low\Content.IE5\RTKLME8X\111_mill_modified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y%20Documents\FORECAST\1998\Final\HOT06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Finance/CTB/Monthly%20GAP%20Reports%20(ALCO)/0401/CEF%20Global%20Gap%20--%200401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sena/Desktop/Treasury%20Presentation/FX%20exposure%20presentation%20only%20Tetley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urabhi%20M\Qualcomm\YS%20Rao\YSRao-03-04-22ja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lan\LAN\Bsartr2001\Workings\bsmc&amp;smc-01\SMC_2000-01\SM-EXP-2001(1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pramod.hegde/Desktop/EY/Full%20Assignments/KDHP/Model/KDHP_Databook_11Aug2017.xlsb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'03\FINAL%20SET\FInancials%2003\Linked%20balsheet-March,03-Final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-MAR'02\Financials%2001\BS-Sep0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Documents%20and%20Settings\twilkin\My%20Documents\Monthly%20Reviews\2003\April\AH%20Slid2e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rinivasanpr\workarea\British%20Airways\00-01\After%20June%2000\John\Kevin%20Steele98-99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2\TAX%20AUDIT%20PB\Documents%20and%20Settings\user123\Desktop\Balance%20Sheet%20RDP%2006-07%20(Pantnagar)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K25179\WKS\Sharp\Payroll%20-%202001-02\Revised%20comp\Allappagoud%20B.xls" TargetMode="External"/></Relationships>
</file>

<file path=xl/externalLinks/_rels/externalLink167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d$\Users\admin\AppData\Local\Microsoft\Windows\Temporary%20Internet%20Files\Content.Outlook\47UUYUS4\Documents%20and%20Settings\a\Local%20Settings\Temporary%20Internet%20Files\Content.IE5\SJR7Q8H5\TAX\trial\Jas%20Toll%20Road%20tax%20-%20wdv%20depr.xls?71BF020D" TargetMode="External"/><Relationship Id="rId1" Type="http://schemas.openxmlformats.org/officeDocument/2006/relationships/externalLinkPath" Target="file:///\\71BF020D\Jas%20Toll%20Road%20tax%20-%20wdv%20dep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wainganga\trust%20and%20retention\project%20report%20for%20waingnga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~1/bawaria/LOCALS~1/Temp/Temporary%20Directory%201%20for%20P10%20Group%20Forecast%20v2%20(India%20updated)%20no%20links%20(2).zip/P10%20Group%20Forecast%20v2%20(India%20updated)%20no%20link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gargasa\shwet\Surabhi\British%20Airways\Kevin%20Steele98-99.xls" TargetMode="External"/></Relationships>
</file>

<file path=xl/externalLinks/_rels/externalLink17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Nitin\mar%2007\clients\Thomson%20Press%20India%20limited\TP%20March%2006\Balance%20sheet\TP%20Final%20sets%2011.09.2006\final%20sets%2009-09-06\Notes%20to%20Accounts\Documents%20and%20Settings\Administrator\Desktop\NTA\SEGMENT\segment%20reporting-wRKNG%20sHEETnew.xls?970A1A3B" TargetMode="External"/><Relationship Id="rId1" Type="http://schemas.openxmlformats.org/officeDocument/2006/relationships/externalLinkPath" Target="file:///\\970A1A3B\segment%20reporting-wRKNG%20sHEETnew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70.31\Accounts%20Final\Documents%20and%20Settings\meeta.agrawal\Local%20Settings\Temporary%20Internet%20Files\OLK32\Accounts_December%2012%2001%202008%20xls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Sarah/SITA%20Invoices/Feb%200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tax/ITax/Scotts/FY%202005-06/Quarterly%20Returns/Quarter%201/Form%20No.%2024Q%20Regular%20Ver.%203.22%20(Print%20Version)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orama\commercial\MIS\LT\WIPSep0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Deepanshu.aggarwal/AppData/Local/Microsoft/Windows/Temporary%20Internet%20Files/Content.Outlook/2N88U0F9/Tax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anism\smita\My%20Documents\SMITA\CIGNA\E_98-99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raim\LOCALS~1\Temp\My%20templates\Service%20tax\D.Emmanuel\function-numtowords(2)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MohataA/AppData/Local/Microsoft/Windows/Temporary%20Internet%20Files/Content.Outlook/2FL7X837/New%20folder/FY%202014-15%20Budget%20Summary-LK%20Discussion-v5.xlsm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MohataA/AppData/Local/Microsoft/Windows/Temporary%20Internet%20Files/Content.Outlook/2FL7X837/OCIO/1-Finance/Budget/RevEx/2014-15/WPC%202014-15-V4.2-Capitalization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d\audit\Documents%20and%20Settings\ModakC\Local%20Settings\Temporary%20Internet%20Files\Content.IE5\S5CLIFC9\Val%2030June03%20FIFO%20Old%20Ratio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AUDIT-2009-10/C.FINANCIALS/Financials-2009-10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jaipl\projected%20balance%20sheet%20wainganga%20project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Circuit%20Accounting/AU/CCT/dec03/1570009300/EQNETWORKCCTS%20nov03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uaar\Allot_Hasneeta\BNS\FY2001-02\Peter\PN_01-02_Mar4(effoct)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globalone/FINANCE/Debtors/2001-Debtors-Reconciliaitons/Gareth/Bad%20Debts/DrsLedger11%20GC%20(NZ)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Budget%2005-06\STOCK%20-%202005-06\STOCK%20-%20SACK%2005-06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insk\new%20folder\LOAN\QIS\QIS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xpenses\8301%20Mum%20Operating%20Expenses%20Leadsheet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prdndfs01\ds_dfs\Documents%20and%20Settings\nbky7xp\Local%20Settings\Temporary%20Internet%20Files\OLK50\C_Industry%20Price%20Analysis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S%20&amp;%20S\Barista\Finalisation%200607\S%20&amp;%20S\Sterling\Barista\SAP%20implmn\TWINKLE%20INDIA\Acct_2006\TWI_Acts_Mar06\JB%20ma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gopals/My%20Documents/MIS2004/Vat%20Return%20Qtr.Ist-2004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d\audit\Documents%20and%20Settings\ModakC\Local%20Settings\Temporary%20Internet%20Files\Content.IE5\S5CLIFC9\SVAL_30%2006%202003%20F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NBK0510\aws\Ahsan\Hewitt%20International\Budgets\2005\HIS%20BUdget%20FY%2005_%20New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01-acct-nvg\NEHA\SONAL\2007-08\COSTING%20PROFITABILITY\200801-JAN08\COSTLDGR-200801-JAN08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onth%20end%20revenue\Mapping\Zeus%20Mappings%20v23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aveenl\c\dty\mb9900\MBDTY_01_F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burtona/Local%20Settings/Temporary%20Internet%20Files/OLK104/FPCDraft%20Issue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Winter%20Planning%20Cycle%20-%202008-09/Volumes/Total-By-Periods-v5.xls" TargetMode="External"/></Relationships>
</file>

<file path=xl/externalLinks/_rels/externalLink197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d$\Users\admin\AppData\Local\Microsoft\Windows\Temporary%20Internet%20Files\Content.Outlook\47UUYUS4\Users\PANKAJ\AppData\Local\Microsoft\Windows\Temporary%20Internet%20Files\Content.Outlook\MLIFJW4Y\Tax%20Audit%20Requirements-Additional%20Info.xls?258B5DA3" TargetMode="External"/><Relationship Id="rId1" Type="http://schemas.openxmlformats.org/officeDocument/2006/relationships/externalLinkPath" Target="file:///\\258B5DA3\Tax%20Audit%20Requirements-Additional%20Info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an\c\BS-98-99\WIN\NSIC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quest%2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$/Users/admin/AppData/Local/Microsoft/Windows/Temporary%20Internet%20Files/Content.Outlook/47UUYUS4/Budget%2005-06/STOCK%20-%202005-06/STOCK%20MAR%20'06%20-%20PAP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3dataaege\shared\FINANCE\Wu\Reconciliation\AR%20reconciliation%20-%20May%2002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indauditor\c\DHS-MAR'02\Trial%20Mar0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LIENTS\Equant\2007\Working\Working\FA\Documents%20and%20Settings\RSMITH\Desktop\Mumbai\Final%20Business%20Case%20submission%202nd%20July%2004\Mumbai%20Business%20Case%20Tool%20040701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0.128\March2007\Documents%20and%20Settings\Gaurav\Local%20Settings\Temporary%20Internet%20Files\Content.IE5\NSH27IG3\Documents%20and%20Settings\Prem%20chand\Desktop\Yagnik\tax02\Proj5Y%20PSF%20now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lblr001\accounts\Documents%20and%20Settings\RAFIQS\Local%20Settings\Temporary%20Internet%20Files\OLK2C1\Fis-02E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BYBG3673/Local%20Settings/Temporary%20Internet%20Files/OLK22/India%20Prime%20Challenge%20-%20juin%2008equant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kanhaiya\Local%20Settings\Temporary%20Internet%20Files\OLK2\Deepak\MIS\0403q1cone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equant/G1/AY%2008-09/first%20cut/return%20set%20-%20first%20cut/Yagnik/tax02/Proj5Y%20PSF%20now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%20Sep,%2002\Trial%20Sep02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argonde_bdc\Shared\FINANCE\Personal%20Folders\Prakash\2002\cdrv\Monthly%20Reports\Sep%20-02\QA%20Attest\Local%20to%20Hyperion%20Walk%20Sept%202002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csigurhfs_ser\tfs$\Finance\Pankaj%20Malik\Schedules\Dec03\ORACSCH-Dec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Documents%20and%20Settings\Praveen\Desktop\FINANCIALS%20-%20APR02-MAR03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MAIL\INBOX\BWEBBER\temp\CAPITAL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BartmanskaR/Local%20Settings/Temporary%20Internet%20Files/OLK59A/POST%20MORTEM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Documents%20and%20Settings\kale\My%20Documents\nmk\Ashti\Ashti%20Accounts\CLMAR05\Audited%20BSPL%20march'05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audit10\c\VA%20Tech\TaxAuditMar2000\Schedule'Mar'99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deli-12-05-06\GLTB0106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oghe\c\PJ\MNGTREPO\YEAR1999\BRND1299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\bgt\area\Power%20&amp;%20Fuel\power-detail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counts\COSTING\variance\Variance%20from%2001.12.2009%20to%2027.12.2009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FM%20recent\GB%20Commercial\GB%20Commercial%20Accounting\Fiscal%2007-08\RTD%20Specific\IO%20Spends%20P2%20-%20Spend%20Type%20Update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%20Sep,%2002\Financials%20Mar'02\Trial%20Mar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anismi\smita\My%20Documents\SMITA\CIGNA\E_98-99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d\audit\WINDOWS\TEMP\UII_MAR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eev\d\Fixed%20Assets\IAS2000\FA-IAS(Dep%202000)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01-acct-nvg\neha\Neha\2008-09\profitability\SYSTEM%20LEDGER\JUL08\SYSTEMLEDGER-200807-JULY08-EXPORT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bfp\User$\DuffinR\My%20Documents\DATA\EXCEL\A&amp;P\0203\GB%20Trad%20A&amp;P%2002-03%20@%209A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JM11233\Wks\Tyco\Other%20returns%20fy%2099-00\fy99-00-ASL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lblr002\D\Budgets\budget%20-%20200506\year%202005-06\icd\ICD%20Budget%2005-06%20-%202287%20Lacs%20-%20Full%20Workings%20-%20FINAL%20-%20Revised%20in%20Bangalore%20on%2009.06.05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gr42874\Local%20Settings\Temporary%20Internet%20Files\Content.Outlook\LJBKI2T9\LE-Inventory%20Value%20Report%20by%20Subinv(Detail)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20%20Expenses%20Workbook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-%20Leadsheet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20%20Inventory%20-%20Workbook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\e\My%20Documents\Budget\99-00\BUD-2604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DOCUME~1\303009~1\LOCALS~1\Temp\WGE%20OPS%20MASTER\OPS2003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Documents%20and%20Settings\twilkin\My%20Documents\Monthly%20Reviews\2003\March\Dead%20Sheets%20for%20Tras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\c\CCC\Audit%200405\Statutory%20Audit\Final%20Set%20Financials\L,MM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Arti/Arti/Work%20Area/Mitsui/02-03/Final_return/MCC/TAKAYUKI_OSAWA_Form16+12BA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%20Drive\June%202015\Documents%20and%20Settings\mhnh\My%20Documents\2001\Asia%20Pacific\Plan\5Y_v2.14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anism\c\My%20Documents\SMITA\CIGNA\E_98-99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uaar\Allot_Hasneeta\BNS\FY2001-02\Form%2024\PN_01-02_21May02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r\C\AUDIT%20Q-2%200405\AR\AR%20%20FA%20&amp;%20GEN%20AC%20SEPT04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JAINSH\Shilpa\Documents%20and%20Settings\dlmittalks\My%20Documents\Formats\Form12BA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DOCUME~1\raim\LOCALS~1\Temp\My%20templates\Service%20tax\D.Emmanuel\function-numtowords(2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akajain\Local%20Settings\Temporary%20Internet%20Files\OLK50\Schedule-D%20Mar05%20-Final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Akanksha/Nortel%20India%20Pvt.%20Ltd/2003/Final/Financials/Accounts%202002-revised-%20Hongkong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DOCUME~1\mehras\LOCALS~1\Temp\TAKAYUKI_OSAWA_Form16+12BA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VS\NOV-12\GL_DUMP\722681_Printing%20%20Stationery%20Jun-12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d\audit\Kartarbackup\casset\WORKING%20CAPITAL%20MAY02%20SPUN%20&amp;%20DTY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ve_nsk\data\SMP\RATE1201\RMRATE12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Fixed%20Assets\Tax%20Audit%20Report\FIXED%20ASSETS%2031.3.2001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TPDC\Novel%20server\Accounts\FINANCIAL%20MIS\2007\TAXAUDIT-0607\Tax%20Audit%20Jori\Tax%20AuditBalancesheet%2031.03.07.xls" TargetMode="External"/></Relationships>
</file>

<file path=xl/externalLinks/_rels/externalLink247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d$\Users\admin\AppData\Local\Microsoft\Windows\Temporary%20Internet%20Files\Content.Outlook\47UUYUS4\Users\akhilesh.bansal\Desktop\Itax\Income%20Tax%20Returns\New%20Quest%20Insurance%20Broking\AY_2007-08\eReturn-NewQuest-AY-2007-08.xls?9E3C843C" TargetMode="External"/><Relationship Id="rId1" Type="http://schemas.openxmlformats.org/officeDocument/2006/relationships/externalLinkPath" Target="file:///\\9E3C843C\eReturn-NewQuest-AY-2007-08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eepak\c\SUSHIL\fin%20yr%200102\bank%20stock%20statement%200102\BANK%20STK%20SEP%202001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y%20Documents\FORECAST\1997\Final\aprac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ead%20Office\Monthly%20Reporting\Reporting\Corporate\Corporate%2013-14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fm/finance/tax/india/2003-04/Year%20end%20accounts%20and%20workings/India%20Fin%20Accs%200304%20FINAL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$/Users/admin/AppData/Local/Microsoft/Windows/Temporary%20Internet%20Files/Content.Outlook/47UUYUS4/Budget%2005-06/STOCK%20-%202005-06/STOCK%20-%20SACK%2005-06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c\docs\Documents%20and%20Settings\Neetu\Local%20Settings\Temporary%20Internet%20Files\Content.IE5\HEKW8A28\Copy%20of%20Copy%20of%20Depreciation%20(Shiv)%20(1-4-09%20to%2031-3-10)(Stage%20-1)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el.amit\Local%20Settings\Temporary%20Internet%20Files\Content.Outlook\E0LS0834\670047_APR10_NOV10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y%20Documents\!_Infor_BIL\Infor_Extracts\tccom4500m000_501_20140216-135841.xlsx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pil\F\VA%20Tech-2001\Annual%20Closing-2001\Profit%20&amp;%20Loss%20Account\Profit&amp;%20Loss-Annual%202001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lients\Parle%20group\PBPL\31.3.06\Finalisation\Bgarh\format%20of%20crs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y%20Documents\!_Infor_BIL\Infor_Extracts\tfgld0511m000_501_20140419-152000.xlsx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ccounts_common\FDR\tfgld3507m000_501_20141010-152806.xlsx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atharv.johri/Documents/My%20Received%20Files/Project%20Ruby_Brown_Pro-rata%20consolidation_24Apr19.xlsb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lblr001\accounts\Group%20Finance\MANAGEMENT%20ACCOUNTS_PERMANENT%20COPY\2005_06\P6%200506\GROUPKEYREPORT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s069441\MIS%20Budgeting\venky\Venky\Venkat\Database-%20prowess\P&amp;L-DB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ATA/Finance/2009_10/Reporting/Dec/EO%20Report/P9%20Australia%20EO%20Report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.21.21\autocomp\SOFT\FINMIS\FINSOFT\Sachin_1\SEG_JAN07\33Items_Horizontal_Final_23.03.07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TEMP\WINDOWS\sch\23450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Sc/CITIBANK/Gl97b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arti.dua/Local%20Settings/Temp/Massey,%20N%20-%20Gurgaon,%20India%2010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_03\System_3\DOCUME~1\Sys_06\LOCALS~1\Temp\Temporary%20Directory%201%20for%20eReturn_Form1.zip\eReturn_Form1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vjain/My%20Documents/final%20accounts%20December%202002%20legal%20pack_01.02.2003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sena/AppData/Local/Microsoft/Windows/Temporary%20Internet%20Files/Content.Outlook/DSUMJ111/WPC%202013-14-V2%20Submitted%20%20FINAL%20-%20ASHISH.xlsm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Office/SAP%20BPC/Monthly%20Reporting-Flash/08%20Flash%20November%20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eev\Common\Audit31.12.00\Tax-KPMG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%20Substantive%20Analytical%20Review%20-%20Disaggregated%20Pop.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etalacct\system%20ldgr\COSTLDGR-200703-MAR%2007%20new.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eev\Common\WINFDC\DATA\XLS-E\ASSETS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Fert_Accounts/BSReco%20Apr05-Mar06/CrpntnBS%20rec%20-%20June05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Devanand\My%20Documents\Programing\AS2\Pack%20Development\CTT\Done\Worksheet%20in%204315.1%20Revenue%20-%20Controls%20Testing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0%20Inventories%20(Closing%20Stock)%20-%20Substantive%20Testing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40%20Cash%20and%20Bank%20Substantive%20Testing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atutory%20Audit200910\PBPL\BAHADURGARH\Balance%20Sheet\Balance%20Sheet\Copy%20of%20Pen%20Drive%2028-08-08\HIren\280808\FINAL%20PBPL\Notes%20PBPL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-%20Substantive%20Testing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atutory%20Audit200910\PBPL\BAHADURGARH\Balance%20Sheet\Balance%20Sheet\Auditor\Balance%20Sheet%20PBPL\Bahadurgarh\bahadurgarh%20Notes08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patankarsh\shilpa\My%20Documents\VIKRAM\Cargill-%20PR-98-99\Cargill-%20monthly%20payroll-98-99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talwarne\Perkins\00-01\Perkins_RS_00-01_TR_26Apr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Sid/PwC/CD/Direct%20Tax(Internal)/To-Be/Existing/Templates/MMCPL-%20Info%20request%20-%20ay%202012-13_21092012%20-sent%20by%20shilpi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6\Investment%20Banking\Users\FA2\Desktop\Rachit%20Personal\EV\PFS\RK%20Working%202023-24\RK%20Working%20NVEPL%20Final%20Excel%20Sheets%202021-22\Operational%20Companies%20_May%202023\V3\NSL%20Wind%20Power%20(Satara)%20Final%20RK%20Working.xlsx" TargetMode="External"/></Relationships>
</file>

<file path=xl/externalLinks/_rels/externalLink28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C:/Users/FA2/Desktop/Kohinoor%20Foods%20ltd/RK%20Working%20August%20'23/Kohinoor%20Model.xlsx" TargetMode="External"/><Relationship Id="rId1" Type="http://schemas.openxmlformats.org/officeDocument/2006/relationships/externalLinkPath" Target="file:///\\192.168.1.6\Investment%20Banking\Users\FA2\Desktop\Kohinoor%20Foods%20ltd\RK%20Working%20August%20'23\Kohinoor%20Model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R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,MM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4%20Statutory/Export%20April'07%20-%20March'0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MASONDE/Reports/ACCIDEN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gbfdc\fdc\AAQIL\Accounts\2001-2002\Ju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counts\EMP\Ketaki\Car_Ent_Ketaki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tatatea/user/Control/Templates/a@1%20NEWWORLD1%20-%20for%202010%202011.xlt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eepak\c\RAJNEESH\FOIL\MEETMA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eer\c\Users\sonal\Desktop\MIS_March._08-21.6.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crp/Local%20Settings/Temporary%20Internet%20Files/Content.IE5/WT05M3S5/Users/time.HGGL/AppData/Roaming/Microsoft/Excel/Salary%20Master-D.25.5.10%20(2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prdndfs01\ds_dfs\Consumer%20and%20Retail%20NY\Gryphon\Project%20BEAN\Confidential%20Information%20Memorandum\CIM%20Backup\CIM%20Excel%20Backup\CIM%20Backup%20v3_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eepak\c\DK\DOC\FOI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Users\abhayu\Desktop\audit1\SCH\FINAL%20CLOSING%20STOCK%20MAR'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p1\My%20Documents\documents\fbt\FBT-dep-veh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orary%20Internet%20Files\Content.IE5\0FAXQH8Z\Profit%20_%20Loss%20_%20Balance%20Sheet%202003-2004_F_Sept%2023(1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2-acct-ppp\vat%20challan\mis\oc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dc\docs\Documents%20and%20Settings\Neetu\Local%20Settings\Temporary%20Internet%20Files\Content.IE5\HEKW8A28\Copy%20of%20Copy%20of%20Depreciation%20(Shiv)%20(1-4-09%20to%2031-3-10)(Stage%20-1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$/Users/admin/AppData/Local/Microsoft/Windows/Temporary%20Internet%20Files/Content.Outlook/47UUYUS4/Documents%20and%20Settings/Praveen/Desktop/FINANCIALS%20-%20APR02-MAR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ead%20Office\Monthly%20Reporting\Reporting\Global%20Marketing\Venture%2013-14(i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I_BHIWADI\USER\vipul\VJ\book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\bgt\STORES\2002-03\monthly\STRCONB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UCKNTX2\HOME\HPant\INDIAN\1998-99\fa6mbreaku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Operations\Summary%20Reports\WGE-PRINCI%20RUNOFF%20(COF%20&amp;%20RATE%20OF%20INTT%20)31-12-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Budget%2005-06\STOCK%20-%202005-06\STOCK%20MAR%20'06%20-%20PAP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OPERATIONS\Unrestricted-Data\Wiproge\DELINQUENCY%20-2003\DELINQUENCY-DEC-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TEMP\WGE-%20Cost%20Allocation%20Bases%20on%20PO%20ason%2031-12-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maheshjk\vishal\My%20Documents\SMITA\BRIT\Kevin%20Steele97-9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UDIT%20SCHEDULES%202005-06\CHARAN\REVISED%20MIS%20REPORT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0.128\March2007\Documents%20and%20Settings\Gaurav\Local%20Settings\Temporary%20Internet%20Files\Content.IE5\NSH27IG3\DATA\Projections%20-%20Budgeted\Business%20Plan%20-%20Jan%2023%20Revised_discussed%20with%20MKU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burtona/Local%20Settings/Temporary%20Internet%20Files/OLK104/Summary%20of%200607%20instore%20proposed%20v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server\pranjal%20server\Users\User\Documents\Microsoft%20User%20Data\Office%202011%20AutoRecovery\Mfgram\d\george\PQ%20july05%20-3000%20ton%20new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nts%20and%20Settings/BurtonA/Local%20Settings/Temporary%20Internet%20Files/OLKAAD/Forecast%20Vs%20Actuals%20-%20P10%20C%20revi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akajain\Local%20Settings\Temporary%20Internet%20Files\OLK50\Fiser%20V\Audit%20Entries%20of%20Deepika%20and%20Saurabh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02\Toolset\Zeus%20Synchronise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ead%20Office\Monthly%20Reporting\Reporting\Corporate\Exec%2013-14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ONAL\2010-11\MIS%20REPORTS\SEPT'10\SONAL\2007-08\FIXED%20ASSETS%20%2007-08\AudFIXED%20ASSETS%200708-MUM%20-%20FIN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Documents%20and%20Settings\221017271\Local%20Settings\Temporary%20Internet%20Files\OLK5A\MF%20Waterfall%20(Aus)wc%20(2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.235.28.50\CF-Data\Documents%20and%20Settings\DREIERDO\Local%20Settings\Temporary%20Internet%20Files\OLK7\Int'l%20Data%20Load%20Template%20-%20All%209-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s069441\MIS%20Budgeting\venky\Venky\Venkat\Database-%20prowess\Assets-D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patankarsh\shilpa\My%20Documents\shilpa\reckitt%20&amp;%20colman\windows\TEMP\BRIT\Kevin%20Steele97-9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uaar\Allot_Hasneeta\BNS\FY2001-02\Terry\TW_01-02-Fin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uaar\Allot_Hasneeta\DOCUME~1\DLSONISO\LOCALS~1\Temp\PN_01-02_21May0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R01fWINDGE\cf-data\Operations\Wiproge\WGE%20OPS%20MASTER\OPS20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nthly%20Sulzer%20Closing\2000\Jan-2000\CostCentre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nisarg1.gandhi/AppData/Local/Microsoft/Windows/Temporary%20Internet%20Files/Content.Outlook/9AZTP6KU/GCM/Kanan_Updated%20Global%20Core%20Model%20Version%201_47%20(Autosaved)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ush\c\04-05variance\HUB0405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eev\d\Productive%20System\Sulzer%20Accounting\Sulzer%20Accounting_1997\Assets\Asset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DOCUME~1/raim/LOCALS~1/Temp/My%20templates/Service%20tax/D.Emmanuel/function-numtowords(2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dalmia\c\SM20_BS-0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hivani\excel\hanil\form%201%20-%202000%20revised-%20hanil%20lear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rinivasanpr\Workarea\American%20Express%20FRC\Tushar%20Patel\00-01\AmexFRC_TP_00-01_TR_Apr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0%20Stock%20analysi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arbom_wks08\c\My%20Documents\0001%20Preliminary\My%20Document\Quarter\Jan%20Attest%20TB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maheshjk\vishal\CFJV-%20Tax%20Computation%201999-2000%20-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fikmm\d\PHY_INV_LAUNCHING\LAUNCHING_SEP-04\JVKHD_OTHER_THAN_SUBINV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fismp\c\DOCUME~1\finsoft\LOCALS~1\Temp\Sept-04\VALN_SEPA-04\BRG_STOCK_SEP04_FINAL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d$\Users\admin\AppData\Local\Microsoft\Windows\Temporary%20Internet%20Files\Content.Outlook\47UUYUS4\Documents%20and%20Settings\administrator\Local%20Settings\Temporary%20Internet%20Files\Content.IE5\7C88GHDK\march2002-tax%20accounts.xls?14E32626" TargetMode="External"/><Relationship Id="rId1" Type="http://schemas.openxmlformats.org/officeDocument/2006/relationships/externalLinkPath" Target="file:///\\14E32626\march2002-tax%20account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maheshjk\vishal\CFJV-%20Tax%20Computation%201999-2000%20-final%20final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1\Sitarganj%20200809\Sitarganj%20200809\hiren\accounts\accounts\AUDIT%20SCHEDULE%202006-07\AUDIT%20SCHEDULES%202005-06\CHARAN\REVISED%20MIS%20REPORT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WINDOWS/TEMP/ASS_PP98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.3.44\annual%20closing%20March%202006\Users\dineshb\Library\Mail\POP-dinesh@kkmankeshw%2328FBF.com\INBOX.mbox\Re___CAsofGoa__FORM_.mimeattach\PP_Master%20Template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amit3.shah/Desktop/EY/Rushabh/TTM%20PAT/TCL/TCL_ICM%20v5.1.xlsb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Library" Target="adaytum.xla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duaar\Coke%2000-01\Alex%20Peter%20Von%20behr\My%20Documents\SMITA\CIGNA\E_98-99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esh\c\WINDOWS\TEMP\COSTING%20JULY%2007%20(NEEMRANA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oghe\c\PJ\BUDGET2K\FINAL1\FDCFORM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WINDOWS/TEMP/notesE1EF34/Audit/Frigoglass/March%202006/Financials/Prashant/AUDIT/Frigoglass/March2006/Nikolaidis/Public/Budget%202005%20Excel%20Fil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ARL98\Concilfisc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84.77\passpl\WINNT\system32\Documents%20and%20Settings\pcosta\Local%20Settings\Temporary%20Internet%20Files\OLK12\EVERYONE\Neil\SII\FE%20BE%20Expense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Rajesh/d/oldbackup/nilesh/cy0001/misc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$\Users\admin\AppData\Local\Microsoft\Windows\Temporary%20Internet%20Files\Content.Outlook\47UUYUS4\Documents%20and%20Settings\nitin\Desktop\Closing05-06\ACCOUNTS%2004-05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BACKUP\C%20drive%20auidit01%20HECL\DHS2003\Financials\BS%20vijay%202003%20final%20120703%20old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CMSOPEN/REPORTS/EXCEL%20REPORTS/Collection%20period%20for%20bills%20for%20a%20client%20group%20(CMSDaily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Eq_Al/FAM/FAM%20REPORT%20Oct%202002_Conso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roductive%20System\Sulzer%20Accounting\Sulzer%20Accounting_1997\Projects\Projects_in_progress\A1100006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ales\Customer%20Marketing\CM%20Projects\Brand%20Plans\0506%20instore%20plans\Summary%20of%200506%20instore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Users/ranyalk/Desktop/Budget/Budget%20FY%202016/Budget%20presentation/Financal%20output%20v4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anjalcorporateservices.sharepoint.com/My%20Documents/singapore/Ac%20reconciliation/1Q04/ASIAPACIFIC_INQUIRY_V7.13%20oracle%20enqui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PAPCOST"/>
      <sheetName val="PRODUCTION 04-05"/>
      <sheetName val="Power"/>
      <sheetName val="FIXED EXPENSES"/>
      <sheetName val="Exp-Trial"/>
      <sheetName val="SACK COST"/>
      <sheetName val="SCHESACK"/>
      <sheetName val="STOCK SACK-MAR'05"/>
      <sheetName val="SCHEPAP"/>
      <sheetName val="Summary"/>
      <sheetName val="ADDITIONAL INFORMATIO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ed ac"/>
      <sheetName val="Graph (2)"/>
      <sheetName val="Graph"/>
      <sheetName val="Reasons"/>
      <sheetName val="exchequers"/>
      <sheetName val="tran"/>
      <sheetName val="working"/>
      <sheetName val="CGI"/>
      <sheetName val="PLBS"/>
      <sheetName val="BSC"/>
      <sheetName val="Variation with Budget"/>
      <sheetName val="PLC"/>
      <sheetName val="CFC"/>
      <sheetName val="3"/>
      <sheetName val="2"/>
      <sheetName val="1"/>
      <sheetName val="00-01"/>
      <sheetName val="Projected"/>
      <sheetName val="1stHalf00-01"/>
      <sheetName val="MD"/>
      <sheetName val="Audited"/>
      <sheetName val="Fo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udit Steps"/>
      <sheetName val="Sub Lead"/>
      <sheetName val="Sch VI"/>
      <sheetName val="Details"/>
      <sheetName val="ADD-Other"/>
      <sheetName val="ADD-WF"/>
      <sheetName val="Dep entries"/>
      <sheetName val="Dep-Other"/>
      <sheetName val="Dep-WF"/>
      <sheetName val="Xch fluc"/>
      <sheetName val="ICS-WF"/>
      <sheetName val="Inf-Delhi"/>
      <sheetName val="Inf-Ind"/>
      <sheetName val="ICS-B'lore"/>
      <sheetName val="ICS-HK"/>
      <sheetName val="FA sale"/>
      <sheetName val="Pre Op Exp"/>
      <sheetName val="TOD-WF"/>
      <sheetName val="TOD-Others"/>
      <sheetName val="TOD-Pre OP"/>
      <sheetName val="CWIP"/>
      <sheetName val="Cap Adv"/>
      <sheetName val="VASOO"/>
      <sheetName val="BHUWALKA"/>
      <sheetName val="ELEKTROMECH"/>
      <sheetName val="ESSENCO"/>
      <sheetName val="FINESSE"/>
      <sheetName val="FINESSE-reclass"/>
      <sheetName val="FLEXI PLAN"/>
      <sheetName val="POWERICA"/>
      <sheetName val="VOLTAS"/>
      <sheetName val="INGRAM"/>
      <sheetName val="DATS"/>
      <sheetName val="DUNHAMBUSH"/>
      <sheetName val="SINEWAVE"/>
      <sheetName val="SANDOOR"/>
      <sheetName val="LARSEN"/>
      <sheetName val="ZENER SYSTEMS"/>
      <sheetName val="INERTIA"/>
      <sheetName val="Tickmarks"/>
      <sheetName val="For_Trav-01"/>
      <sheetName val="dep.02"/>
    </sheetNames>
    <sheetDataSet>
      <sheetData sheetId="0" refreshError="1"/>
      <sheetData sheetId="1">
        <row r="9">
          <cell r="D9">
            <v>117609229.0450345</v>
          </cell>
        </row>
      </sheetData>
      <sheetData sheetId="2"/>
      <sheetData sheetId="3" refreshError="1"/>
      <sheetData sheetId="4" refreshError="1"/>
      <sheetData sheetId="5" refreshError="1">
        <row r="9">
          <cell r="D9">
            <v>117609229.0450345</v>
          </cell>
        </row>
        <row r="10">
          <cell r="D10">
            <v>29529270.081999999</v>
          </cell>
        </row>
        <row r="11">
          <cell r="D11">
            <v>7730193.3699999992</v>
          </cell>
        </row>
        <row r="12">
          <cell r="D12">
            <v>21266288.975631997</v>
          </cell>
        </row>
        <row r="13">
          <cell r="D13">
            <v>9071580.1400000006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1"/>
      <sheetName val="data(a)"/>
      <sheetName val="Projections"/>
      <sheetName val="monthly collection"/>
      <sheetName val="month wise growth"/>
      <sheetName val="% trfc collection"/>
      <sheetName val="Month-analysis"/>
      <sheetName val="avg-car"/>
      <sheetName val="avg-Truck"/>
      <sheetName val="avg-MAV"/>
      <sheetName val="no of car "/>
      <sheetName val="no of Truck"/>
      <sheetName val="no of MAV "/>
      <sheetName val="wpi toll rates"/>
      <sheetName val="projected coll"/>
      <sheetName val="Securitised Monthly Financials"/>
      <sheetName val="Securitised Annual Finnacials"/>
      <sheetName val="Present Annual Financials"/>
      <sheetName val="present Cash Flow "/>
      <sheetName val="Securitised Cash Flow"/>
      <sheetName val="equity return-Securitised"/>
      <sheetName val="equity return-normal"/>
      <sheetName val="idfc_month "/>
      <sheetName val="srei_month"/>
      <sheetName val="project cost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B4">
            <v>4.8908755675455717</v>
          </cell>
        </row>
        <row r="7">
          <cell r="B7">
            <v>145.80000000000001</v>
          </cell>
          <cell r="C7">
            <v>10</v>
          </cell>
          <cell r="D7">
            <v>50</v>
          </cell>
          <cell r="E7">
            <v>80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a"/>
      <sheetName val="data-b"/>
      <sheetName val="monthly collection"/>
      <sheetName val="month wise growth"/>
      <sheetName val="Month-analysis"/>
      <sheetName val="AADT"/>
      <sheetName val="% trfc collection"/>
      <sheetName val="avg-car"/>
      <sheetName val="avg-Truck"/>
      <sheetName val="avg-MAV"/>
      <sheetName val="no of car "/>
      <sheetName val="no of Truck"/>
      <sheetName val="no of MAV "/>
      <sheetName val="wpi toll rates"/>
      <sheetName val="projected coll"/>
      <sheetName val="project cost"/>
      <sheetName val="yearlwise statements"/>
      <sheetName val="securitisation"/>
      <sheetName val="idfc_month"/>
      <sheetName val="srei_month"/>
      <sheetName val="Act Birds eye view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B4">
            <v>4.5</v>
          </cell>
        </row>
        <row r="7">
          <cell r="B7">
            <v>145.80000000000001</v>
          </cell>
          <cell r="C7">
            <v>10</v>
          </cell>
          <cell r="D7">
            <v>50</v>
          </cell>
          <cell r="E7">
            <v>80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Operating Statistics"/>
      <sheetName val="Introduction"/>
      <sheetName val="graphs"/>
      <sheetName val="opstats2"/>
      <sheetName val="STRUCTURE"/>
      <sheetName val="ROOM REVENUE"/>
      <sheetName val="AVROOMS-OCC"/>
      <sheetName val="OCROOMS-ARR"/>
      <sheetName val="RACK RATES"/>
      <sheetName val="Depreciation"/>
      <sheetName val="Capex &amp; Depreciation "/>
      <sheetName val="FUTURE CAPEX PLANS"/>
      <sheetName val="CAPEX PLANS"/>
      <sheetName val="NAV"/>
      <sheetName val="Debt (2)"/>
      <sheetName val="REPAY"/>
      <sheetName val="Rights Factor"/>
      <sheetName val="Capital History"/>
      <sheetName val="OTHER INCOME"/>
      <sheetName val="F&amp;B"/>
      <sheetName val="ARRs &amp; OCS"/>
      <sheetName val="results"/>
      <sheetName val="TAX CALC"/>
      <sheetName val="IRR"/>
      <sheetName val="Background information"/>
      <sheetName val="Directors"/>
      <sheetName val="Ownership"/>
      <sheetName val="Report"/>
      <sheetName val="Export"/>
      <sheetName val="FS1"/>
      <sheetName val="FS2"/>
      <sheetName val="One Pager"/>
      <sheetName val="FV-EBITDA"/>
      <sheetName val="First Page"/>
      <sheetName val="Market Info"/>
      <sheetName val="Technical"/>
      <sheetName val="Range Names"/>
      <sheetName val="Annual"/>
      <sheetName val="Earnings Monitor"/>
      <sheetName val="Unit Analysis"/>
      <sheetName val="Debt"/>
      <sheetName val="Cash flow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-I.Tax"/>
      <sheetName val="deferred tax 2002"/>
      <sheetName val="WORKINGS"/>
      <sheetName val="changes pack 27.01.2003"/>
      <sheetName val="Sheet1"/>
      <sheetName val="schedule 6"/>
      <sheetName val="GR (2)"/>
      <sheetName val="test"/>
      <sheetName val="TB_ho"/>
      <sheetName val="TB CHENNAI VMCI"/>
      <sheetName val="HO TB 21.01.2003"/>
      <sheetName val="HO TB 20.01.2003"/>
      <sheetName val="consolidate TB_20.1.2003_Branch"/>
      <sheetName val="TB HO 17.01.03"/>
      <sheetName val="CHENNAI"/>
      <sheetName val="comparision MIS"/>
      <sheetName val="CONSOLIDATION"/>
      <sheetName val="Sch4_14"/>
      <sheetName val="Sch1_3"/>
      <sheetName val="CBDGT979"/>
      <sheetName val="DLC 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Accbals"/>
      <sheetName val="GLBal1 (3)"/>
      <sheetName val="GLBal1 (2)"/>
      <sheetName val="Asset Accounts - GL Bal"/>
      <sheetName val="GLBal1"/>
      <sheetName val="Issuesinstructions"/>
      <sheetName val="MASTER"/>
      <sheetName val="Recon"/>
      <sheetName val="CC_map"/>
      <sheetName val="Locations"/>
      <sheetName val="Class_map"/>
      <sheetName val="WORK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Scala Cost Centre</v>
          </cell>
          <cell r="B1" t="str">
            <v>SAP Cost Centre</v>
          </cell>
          <cell r="C1" t="str">
            <v>SAP Profit Centre</v>
          </cell>
        </row>
        <row r="2">
          <cell r="A2">
            <v>5400</v>
          </cell>
          <cell r="B2">
            <v>5738300</v>
          </cell>
          <cell r="C2" t="str">
            <v>P1COM1</v>
          </cell>
        </row>
        <row r="3">
          <cell r="A3">
            <v>5550</v>
          </cell>
          <cell r="B3">
            <v>5738300</v>
          </cell>
          <cell r="C3" t="str">
            <v>P1COM1</v>
          </cell>
        </row>
        <row r="4">
          <cell r="A4">
            <v>5750</v>
          </cell>
          <cell r="B4">
            <v>5728800</v>
          </cell>
          <cell r="C4" t="str">
            <v>P3COM2</v>
          </cell>
        </row>
        <row r="5">
          <cell r="A5">
            <v>6030</v>
          </cell>
          <cell r="B5">
            <v>5725000</v>
          </cell>
          <cell r="C5" t="str">
            <v>P3NWSC1</v>
          </cell>
        </row>
        <row r="6">
          <cell r="A6">
            <v>7001</v>
          </cell>
          <cell r="B6">
            <v>5727100</v>
          </cell>
          <cell r="C6" t="str">
            <v>P3COM2</v>
          </cell>
        </row>
        <row r="7">
          <cell r="A7">
            <v>8000</v>
          </cell>
          <cell r="B7">
            <v>5738300</v>
          </cell>
          <cell r="C7" t="str">
            <v>P1COM1</v>
          </cell>
        </row>
        <row r="8">
          <cell r="A8">
            <v>9100</v>
          </cell>
          <cell r="B8" t="str">
            <v>?</v>
          </cell>
          <cell r="C8" t="str">
            <v>?</v>
          </cell>
        </row>
        <row r="9">
          <cell r="A9">
            <v>5600</v>
          </cell>
          <cell r="B9">
            <v>5738600</v>
          </cell>
          <cell r="C9" t="str">
            <v>P1COM1</v>
          </cell>
        </row>
        <row r="10">
          <cell r="A10">
            <v>5800</v>
          </cell>
          <cell r="B10">
            <v>5738551</v>
          </cell>
          <cell r="C10" t="str">
            <v>P1COM1</v>
          </cell>
        </row>
        <row r="11">
          <cell r="A11">
            <v>5300</v>
          </cell>
          <cell r="B11">
            <v>5738400</v>
          </cell>
          <cell r="C11" t="str">
            <v>P1COM1</v>
          </cell>
        </row>
        <row r="12">
          <cell r="A12">
            <v>5100</v>
          </cell>
          <cell r="B12">
            <v>5738300</v>
          </cell>
          <cell r="C12" t="str">
            <v>P1COM1</v>
          </cell>
        </row>
        <row r="13">
          <cell r="A13">
            <v>2725</v>
          </cell>
          <cell r="B13">
            <v>5728800</v>
          </cell>
          <cell r="C13" t="str">
            <v>P3COM2</v>
          </cell>
        </row>
        <row r="14">
          <cell r="A14">
            <v>5700</v>
          </cell>
          <cell r="B14">
            <v>5728800</v>
          </cell>
          <cell r="C14" t="str">
            <v>P3COM2</v>
          </cell>
        </row>
        <row r="15">
          <cell r="A15">
            <v>5150</v>
          </cell>
          <cell r="B15">
            <v>5728350</v>
          </cell>
          <cell r="C15" t="str">
            <v>P3COM2</v>
          </cell>
        </row>
        <row r="16">
          <cell r="A16">
            <v>5900</v>
          </cell>
          <cell r="B16">
            <v>5728110</v>
          </cell>
          <cell r="C16" t="str">
            <v>P3COM2</v>
          </cell>
        </row>
        <row r="17">
          <cell r="A17">
            <v>8001</v>
          </cell>
          <cell r="B17">
            <v>5728110</v>
          </cell>
          <cell r="C17" t="str">
            <v>P3COM2</v>
          </cell>
        </row>
        <row r="18">
          <cell r="A18">
            <v>5500</v>
          </cell>
          <cell r="B18">
            <v>5727300</v>
          </cell>
          <cell r="C18" t="str">
            <v>P3COM1</v>
          </cell>
        </row>
        <row r="19">
          <cell r="A19">
            <v>9000</v>
          </cell>
          <cell r="B19">
            <v>5727200</v>
          </cell>
          <cell r="C19" t="str">
            <v>P3COM2</v>
          </cell>
        </row>
        <row r="20">
          <cell r="A20">
            <v>7000</v>
          </cell>
          <cell r="B20">
            <v>5727100</v>
          </cell>
          <cell r="C20" t="str">
            <v>P3COM2</v>
          </cell>
        </row>
        <row r="21">
          <cell r="A21">
            <v>6050</v>
          </cell>
          <cell r="B21">
            <v>5725500</v>
          </cell>
          <cell r="C21" t="str">
            <v>P3RASC1</v>
          </cell>
        </row>
        <row r="22">
          <cell r="A22">
            <v>6040</v>
          </cell>
          <cell r="B22">
            <v>5725400</v>
          </cell>
          <cell r="C22" t="str">
            <v>P3FASC1</v>
          </cell>
        </row>
        <row r="23">
          <cell r="A23">
            <v>2800</v>
          </cell>
          <cell r="B23">
            <v>5725100</v>
          </cell>
          <cell r="C23" t="str">
            <v>P3RASC1</v>
          </cell>
        </row>
        <row r="24">
          <cell r="A24">
            <v>6020</v>
          </cell>
          <cell r="B24">
            <v>5725100</v>
          </cell>
          <cell r="C24" t="str">
            <v>P3RASC1</v>
          </cell>
        </row>
        <row r="25">
          <cell r="A25">
            <v>6000</v>
          </cell>
          <cell r="B25">
            <v>5725000</v>
          </cell>
          <cell r="C25" t="str">
            <v>P3NWSC1</v>
          </cell>
        </row>
        <row r="26">
          <cell r="A26">
            <v>6010</v>
          </cell>
          <cell r="B26">
            <v>5725000</v>
          </cell>
          <cell r="C26" t="str">
            <v>P3NWSC1</v>
          </cell>
        </row>
        <row r="27">
          <cell r="A27">
            <v>8120</v>
          </cell>
          <cell r="B27">
            <v>5724550</v>
          </cell>
          <cell r="C27" t="str">
            <v>P3COM2</v>
          </cell>
        </row>
        <row r="28">
          <cell r="A28">
            <v>8900</v>
          </cell>
          <cell r="B28">
            <v>5724550</v>
          </cell>
          <cell r="C28" t="str">
            <v>P3COM2</v>
          </cell>
        </row>
        <row r="29">
          <cell r="A29">
            <v>8700</v>
          </cell>
          <cell r="B29">
            <v>5724500</v>
          </cell>
          <cell r="C29" t="str">
            <v>P3COM2</v>
          </cell>
        </row>
        <row r="30">
          <cell r="A30">
            <v>8500</v>
          </cell>
          <cell r="B30">
            <v>5724450</v>
          </cell>
          <cell r="C30" t="str">
            <v>P3COM2</v>
          </cell>
        </row>
        <row r="31">
          <cell r="A31">
            <v>8200</v>
          </cell>
          <cell r="B31">
            <v>5724400</v>
          </cell>
          <cell r="C31" t="str">
            <v>P3COM2</v>
          </cell>
        </row>
        <row r="32">
          <cell r="A32">
            <v>8199</v>
          </cell>
          <cell r="B32">
            <v>5724350</v>
          </cell>
          <cell r="C32" t="str">
            <v>P3COM2</v>
          </cell>
        </row>
        <row r="33">
          <cell r="A33">
            <v>8185</v>
          </cell>
          <cell r="B33">
            <v>5724300</v>
          </cell>
          <cell r="C33" t="str">
            <v>P3COM2</v>
          </cell>
        </row>
        <row r="34">
          <cell r="A34">
            <v>8184</v>
          </cell>
          <cell r="B34">
            <v>5724250</v>
          </cell>
          <cell r="C34" t="str">
            <v>P3COM2</v>
          </cell>
        </row>
        <row r="35">
          <cell r="A35">
            <v>8183</v>
          </cell>
          <cell r="B35">
            <v>5724200</v>
          </cell>
          <cell r="C35" t="str">
            <v>P3COM2</v>
          </cell>
        </row>
        <row r="36">
          <cell r="A36">
            <v>8170</v>
          </cell>
          <cell r="B36">
            <v>5724150</v>
          </cell>
          <cell r="C36" t="str">
            <v>P3COM2</v>
          </cell>
        </row>
        <row r="37">
          <cell r="A37">
            <v>8160</v>
          </cell>
          <cell r="B37">
            <v>5724100</v>
          </cell>
          <cell r="C37" t="str">
            <v>P3COM2</v>
          </cell>
        </row>
        <row r="38">
          <cell r="A38">
            <v>8156</v>
          </cell>
          <cell r="B38">
            <v>5724050</v>
          </cell>
          <cell r="C38" t="str">
            <v>P3COM2</v>
          </cell>
        </row>
        <row r="39">
          <cell r="A39">
            <v>8130</v>
          </cell>
          <cell r="B39">
            <v>5724000</v>
          </cell>
          <cell r="C39" t="str">
            <v>P3COM2</v>
          </cell>
        </row>
        <row r="40">
          <cell r="A40">
            <v>2723</v>
          </cell>
          <cell r="B40">
            <v>5723500</v>
          </cell>
          <cell r="C40" t="str">
            <v>P3IMP1</v>
          </cell>
        </row>
        <row r="41">
          <cell r="A41">
            <v>2705</v>
          </cell>
          <cell r="B41">
            <v>5723450</v>
          </cell>
          <cell r="C41" t="str">
            <v>P3MGM1</v>
          </cell>
        </row>
        <row r="42">
          <cell r="A42">
            <v>2700</v>
          </cell>
          <cell r="B42">
            <v>5723400</v>
          </cell>
          <cell r="C42" t="str">
            <v>P3MGM1</v>
          </cell>
        </row>
        <row r="43">
          <cell r="A43">
            <v>2742</v>
          </cell>
          <cell r="B43">
            <v>5723330</v>
          </cell>
          <cell r="C43" t="str">
            <v>P3MGM1</v>
          </cell>
        </row>
        <row r="44">
          <cell r="A44">
            <v>2741</v>
          </cell>
          <cell r="B44">
            <v>5723320</v>
          </cell>
          <cell r="C44" t="str">
            <v>P3MGM1</v>
          </cell>
        </row>
        <row r="45">
          <cell r="A45">
            <v>2722</v>
          </cell>
          <cell r="B45">
            <v>5723310</v>
          </cell>
          <cell r="C45" t="str">
            <v>P3MGM1</v>
          </cell>
        </row>
        <row r="46">
          <cell r="A46">
            <v>2721</v>
          </cell>
          <cell r="B46">
            <v>5723300</v>
          </cell>
          <cell r="C46" t="str">
            <v>P3MGM1</v>
          </cell>
        </row>
        <row r="47">
          <cell r="A47">
            <v>2720</v>
          </cell>
          <cell r="B47">
            <v>5723200</v>
          </cell>
          <cell r="C47" t="str">
            <v>P3IMP1</v>
          </cell>
        </row>
        <row r="48">
          <cell r="A48">
            <v>2730</v>
          </cell>
          <cell r="B48">
            <v>5723150</v>
          </cell>
          <cell r="C48" t="str">
            <v>P3OCD1</v>
          </cell>
        </row>
        <row r="49">
          <cell r="A49">
            <v>2710</v>
          </cell>
          <cell r="B49">
            <v>5723140</v>
          </cell>
          <cell r="C49" t="str">
            <v>P3NWP1</v>
          </cell>
        </row>
        <row r="50">
          <cell r="A50">
            <v>2740</v>
          </cell>
          <cell r="B50">
            <v>5723125</v>
          </cell>
          <cell r="C50" t="str">
            <v>P3TSS1</v>
          </cell>
        </row>
        <row r="51">
          <cell r="A51">
            <v>2750</v>
          </cell>
          <cell r="B51">
            <v>5723120</v>
          </cell>
          <cell r="C51" t="str">
            <v>P3HWS1</v>
          </cell>
        </row>
        <row r="52">
          <cell r="A52">
            <v>1300</v>
          </cell>
          <cell r="B52">
            <v>5718400</v>
          </cell>
          <cell r="C52" t="str">
            <v>P2AP4AD</v>
          </cell>
        </row>
        <row r="53">
          <cell r="A53">
            <v>1400</v>
          </cell>
          <cell r="B53">
            <v>5718350</v>
          </cell>
          <cell r="C53" t="str">
            <v>P2AP2SC</v>
          </cell>
        </row>
        <row r="54">
          <cell r="A54">
            <v>1700</v>
          </cell>
          <cell r="B54">
            <v>5718200</v>
          </cell>
          <cell r="C54" t="str">
            <v>P2AP2SC</v>
          </cell>
        </row>
        <row r="55">
          <cell r="A55">
            <v>1500</v>
          </cell>
          <cell r="B55">
            <v>5715400</v>
          </cell>
          <cell r="C55" t="str">
            <v>P2AP2LO</v>
          </cell>
        </row>
        <row r="56">
          <cell r="A56">
            <v>1100</v>
          </cell>
          <cell r="B56">
            <v>5715300</v>
          </cell>
          <cell r="C56" t="str">
            <v>P2AP2SM</v>
          </cell>
        </row>
        <row r="57">
          <cell r="A57">
            <v>1600</v>
          </cell>
          <cell r="B57">
            <v>5715200</v>
          </cell>
          <cell r="C57" t="str">
            <v>P2AP2SM</v>
          </cell>
        </row>
        <row r="58">
          <cell r="A58">
            <v>1200</v>
          </cell>
          <cell r="B58">
            <v>5715100</v>
          </cell>
          <cell r="C58" t="str">
            <v>P2AP2AS</v>
          </cell>
        </row>
        <row r="59">
          <cell r="A59">
            <v>1000</v>
          </cell>
          <cell r="B59">
            <v>5715000</v>
          </cell>
          <cell r="C59" t="str">
            <v>P2AP2SM</v>
          </cell>
        </row>
      </sheetData>
      <sheetData sheetId="10"/>
      <sheetData sheetId="11"/>
      <sheetData sheetId="1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_flatfile"/>
      <sheetName val="Cover Sheet"/>
      <sheetName val="LISTS"/>
      <sheetName val="SUMMARY SHEET- Mike Report"/>
      <sheetName val="Sheet2"/>
    </sheetNames>
    <sheetDataSet>
      <sheetData sheetId="0">
        <row r="1">
          <cell r="B1" t="str">
            <v>M+</v>
          </cell>
          <cell r="C1" t="str">
            <v>Hierarchy</v>
          </cell>
          <cell r="D1" t="str">
            <v>M+ CC</v>
          </cell>
          <cell r="E1" t="str">
            <v>M+6</v>
          </cell>
          <cell r="F1" t="str">
            <v>M+5</v>
          </cell>
          <cell r="G1" t="str">
            <v>M+4</v>
          </cell>
          <cell r="H1" t="str">
            <v>M+3</v>
          </cell>
          <cell r="I1" t="str">
            <v>M+2</v>
          </cell>
          <cell r="J1" t="str">
            <v>M+1</v>
          </cell>
          <cell r="K1" t="str">
            <v>Comment</v>
          </cell>
        </row>
        <row r="3">
          <cell r="K3">
            <v>2</v>
          </cell>
        </row>
        <row r="4">
          <cell r="B4" t="str">
            <v>M</v>
          </cell>
          <cell r="C4" t="str">
            <v>T0001</v>
          </cell>
          <cell r="D4" t="str">
            <v>GTM01</v>
          </cell>
          <cell r="J4" t="str">
            <v>CEO/COO</v>
          </cell>
        </row>
        <row r="5">
          <cell r="B5" t="str">
            <v>M+2</v>
          </cell>
          <cell r="C5" t="str">
            <v>T0001x</v>
          </cell>
          <cell r="D5" t="str">
            <v>GTM02</v>
          </cell>
          <cell r="I5" t="str">
            <v>Integration &amp; Processes</v>
          </cell>
          <cell r="J5" t="str">
            <v>COO</v>
          </cell>
        </row>
        <row r="6">
          <cell r="K6">
            <v>64</v>
          </cell>
        </row>
        <row r="7">
          <cell r="K7">
            <v>16</v>
          </cell>
        </row>
        <row r="8">
          <cell r="B8" t="str">
            <v>M+1</v>
          </cell>
          <cell r="C8" t="str">
            <v>M0001</v>
          </cell>
          <cell r="D8" t="str">
            <v>SSM01</v>
          </cell>
          <cell r="J8" t="str">
            <v>M&amp;S management</v>
          </cell>
        </row>
        <row r="9">
          <cell r="B9" t="str">
            <v>M+2</v>
          </cell>
          <cell r="C9" t="str">
            <v>M2000</v>
          </cell>
          <cell r="D9" t="str">
            <v>SMG01</v>
          </cell>
          <cell r="I9" t="str">
            <v>Global Sales mgt</v>
          </cell>
          <cell r="J9" t="str">
            <v>M&amp;S management</v>
          </cell>
        </row>
        <row r="10">
          <cell r="B10" t="str">
            <v>M+3</v>
          </cell>
          <cell r="C10" t="str">
            <v>M2000x</v>
          </cell>
          <cell r="D10" t="str">
            <v>SSK01</v>
          </cell>
          <cell r="H10" t="str">
            <v>Global Field Marketing</v>
          </cell>
          <cell r="I10" t="str">
            <v>Global Sales mgt</v>
          </cell>
          <cell r="J10" t="str">
            <v>M&amp;S management</v>
          </cell>
        </row>
        <row r="11">
          <cell r="B11" t="str">
            <v>M+3</v>
          </cell>
          <cell r="C11" t="str">
            <v>M2000x</v>
          </cell>
          <cell r="D11" t="str">
            <v>SSO01</v>
          </cell>
          <cell r="H11" t="str">
            <v>Global Sales Operations</v>
          </cell>
          <cell r="I11" t="str">
            <v>Global Sales mgt</v>
          </cell>
          <cell r="J11" t="str">
            <v>M&amp;S management</v>
          </cell>
        </row>
        <row r="12">
          <cell r="B12" t="str">
            <v>M+3</v>
          </cell>
          <cell r="C12" t="str">
            <v>M2000x</v>
          </cell>
          <cell r="D12" t="str">
            <v>SSG02</v>
          </cell>
          <cell r="H12" t="str">
            <v>Global Large Accounts</v>
          </cell>
          <cell r="I12" t="str">
            <v>Global Sales mgt</v>
          </cell>
          <cell r="J12" t="str">
            <v>M&amp;S management</v>
          </cell>
        </row>
        <row r="13">
          <cell r="B13" t="str">
            <v>M+3</v>
          </cell>
          <cell r="C13" t="str">
            <v>M2000x</v>
          </cell>
          <cell r="D13" t="str">
            <v>SSG03</v>
          </cell>
          <cell r="H13" t="str">
            <v>Global Customer Advocacy</v>
          </cell>
          <cell r="I13" t="str">
            <v>Global Sales mgt</v>
          </cell>
          <cell r="J13" t="str">
            <v>M&amp;S management</v>
          </cell>
        </row>
        <row r="14">
          <cell r="B14" t="str">
            <v>M+3</v>
          </cell>
          <cell r="C14" t="str">
            <v>M2000x</v>
          </cell>
          <cell r="D14" t="str">
            <v>SSG04</v>
          </cell>
          <cell r="H14" t="str">
            <v>Global Sales Solutions</v>
          </cell>
          <cell r="I14" t="str">
            <v>Global Sales mgt</v>
          </cell>
          <cell r="J14" t="str">
            <v>M&amp;S management</v>
          </cell>
        </row>
        <row r="15">
          <cell r="B15" t="str">
            <v>M+2</v>
          </cell>
          <cell r="C15" t="str">
            <v>M5000</v>
          </cell>
          <cell r="D15" t="str">
            <v>SPO01</v>
          </cell>
          <cell r="I15" t="str">
            <v>Sales Global Project Office</v>
          </cell>
          <cell r="J15" t="str">
            <v>M&amp;S management</v>
          </cell>
        </row>
        <row r="16">
          <cell r="B16" t="str">
            <v>M+2</v>
          </cell>
          <cell r="C16" t="str">
            <v>M4000</v>
          </cell>
          <cell r="D16" t="str">
            <v>SPS01</v>
          </cell>
          <cell r="I16" t="str">
            <v>Global PS mgt</v>
          </cell>
          <cell r="J16" t="str">
            <v>M&amp;S management</v>
          </cell>
        </row>
        <row r="17">
          <cell r="B17" t="str">
            <v>M+2</v>
          </cell>
          <cell r="C17" t="str">
            <v>M1000</v>
          </cell>
          <cell r="D17" t="str">
            <v>SMR10</v>
          </cell>
          <cell r="I17" t="str">
            <v>Sales Regional mgt</v>
          </cell>
          <cell r="J17" t="str">
            <v>M&amp;S management</v>
          </cell>
        </row>
        <row r="18">
          <cell r="B18" t="str">
            <v>M+3</v>
          </cell>
          <cell r="C18" t="str">
            <v>M1200</v>
          </cell>
          <cell r="D18" t="str">
            <v>SPS10</v>
          </cell>
          <cell r="H18" t="str">
            <v>Regional Professional Services</v>
          </cell>
          <cell r="I18" t="str">
            <v>Sales Regional mgt</v>
          </cell>
          <cell r="J18" t="str">
            <v>M&amp;S management</v>
          </cell>
        </row>
        <row r="19">
          <cell r="B19" t="str">
            <v>M+3</v>
          </cell>
          <cell r="C19" t="str">
            <v>M1200x</v>
          </cell>
          <cell r="D19" t="str">
            <v>SPO10</v>
          </cell>
          <cell r="H19" t="str">
            <v>Regional Sales Project Office</v>
          </cell>
          <cell r="I19" t="str">
            <v>Sales Regional mgt</v>
          </cell>
          <cell r="J19" t="str">
            <v>M&amp;S management</v>
          </cell>
          <cell r="K19" t="str">
            <v>Closed 01.09.02</v>
          </cell>
        </row>
        <row r="20">
          <cell r="B20" t="str">
            <v>M+3</v>
          </cell>
          <cell r="C20" t="str">
            <v>M1300</v>
          </cell>
          <cell r="D20" t="str">
            <v>SSK10</v>
          </cell>
          <cell r="H20" t="str">
            <v>Regional Field Marketing</v>
          </cell>
          <cell r="I20" t="str">
            <v>Sales Regional mgt</v>
          </cell>
          <cell r="J20" t="str">
            <v>M&amp;S management</v>
          </cell>
        </row>
        <row r="21">
          <cell r="B21" t="str">
            <v>M+3</v>
          </cell>
          <cell r="C21" t="str">
            <v>M1400</v>
          </cell>
          <cell r="D21" t="str">
            <v>SSO10</v>
          </cell>
          <cell r="H21" t="str">
            <v>Regional Sales Operations</v>
          </cell>
          <cell r="I21" t="str">
            <v>Sales Regional mgt</v>
          </cell>
          <cell r="J21" t="str">
            <v>M&amp;S management</v>
          </cell>
        </row>
        <row r="22">
          <cell r="B22" t="str">
            <v>M+3</v>
          </cell>
          <cell r="C22" t="str">
            <v>M1500</v>
          </cell>
          <cell r="D22" t="str">
            <v>SSG10</v>
          </cell>
          <cell r="H22" t="str">
            <v>Regional Customer Advocacy</v>
          </cell>
          <cell r="I22" t="str">
            <v>Sales Regional mgt</v>
          </cell>
          <cell r="J22" t="str">
            <v>M&amp;S management</v>
          </cell>
        </row>
        <row r="23">
          <cell r="B23" t="str">
            <v>M+3</v>
          </cell>
          <cell r="C23" t="str">
            <v>M1600</v>
          </cell>
          <cell r="D23" t="str">
            <v>SIS10</v>
          </cell>
          <cell r="H23" t="str">
            <v>Regional IS Support</v>
          </cell>
          <cell r="I23" t="str">
            <v>Sales Regional mgt</v>
          </cell>
          <cell r="J23" t="str">
            <v>M&amp;S management</v>
          </cell>
        </row>
        <row r="24">
          <cell r="K24">
            <v>12</v>
          </cell>
        </row>
        <row r="25">
          <cell r="B25" t="str">
            <v>M+3</v>
          </cell>
          <cell r="C25" t="str">
            <v>M1100</v>
          </cell>
          <cell r="D25" t="str">
            <v>SGM10</v>
          </cell>
          <cell r="H25" t="str">
            <v>General Management</v>
          </cell>
          <cell r="I25" t="str">
            <v>Sales Regional mgt</v>
          </cell>
          <cell r="J25" t="str">
            <v>M&amp;S management</v>
          </cell>
        </row>
        <row r="26">
          <cell r="B26" t="str">
            <v>M+4</v>
          </cell>
          <cell r="C26" t="str">
            <v>M1110</v>
          </cell>
          <cell r="D26" t="str">
            <v>DRS01</v>
          </cell>
          <cell r="G26" t="str">
            <v>Revenue Share</v>
          </cell>
          <cell r="H26" t="str">
            <v xml:space="preserve"> General Management</v>
          </cell>
          <cell r="I26" t="str">
            <v>Sales Regional mgt</v>
          </cell>
          <cell r="J26" t="str">
            <v>M&amp;S management</v>
          </cell>
        </row>
        <row r="27">
          <cell r="B27" t="str">
            <v>M+4</v>
          </cell>
          <cell r="C27" t="str">
            <v>M1120</v>
          </cell>
          <cell r="D27" t="str">
            <v>SSM10</v>
          </cell>
          <cell r="G27" t="str">
            <v>Country Sales Management</v>
          </cell>
          <cell r="H27" t="str">
            <v xml:space="preserve"> General Management</v>
          </cell>
          <cell r="I27" t="str">
            <v>Sales Regional mgt</v>
          </cell>
          <cell r="J27" t="str">
            <v>M&amp;S management</v>
          </cell>
        </row>
        <row r="28">
          <cell r="B28" t="str">
            <v>M+5</v>
          </cell>
          <cell r="C28" t="str">
            <v>M1120x</v>
          </cell>
          <cell r="D28" t="str">
            <v>DSM11</v>
          </cell>
          <cell r="F28" t="str">
            <v>Billable Project Manager</v>
          </cell>
          <cell r="G28" t="str">
            <v>Country PS Management</v>
          </cell>
          <cell r="H28" t="str">
            <v xml:space="preserve"> General Management</v>
          </cell>
          <cell r="I28" t="str">
            <v>Sales Regional mgt</v>
          </cell>
          <cell r="J28" t="str">
            <v>M&amp;S management</v>
          </cell>
          <cell r="K28" t="str">
            <v>Closed 01.07.02</v>
          </cell>
        </row>
        <row r="29">
          <cell r="B29" t="str">
            <v>M+5</v>
          </cell>
          <cell r="C29" t="str">
            <v>M1120x</v>
          </cell>
          <cell r="D29" t="str">
            <v>SSM11</v>
          </cell>
          <cell r="F29" t="str">
            <v>Sales Manager</v>
          </cell>
          <cell r="G29" t="str">
            <v>Country Sales Management</v>
          </cell>
          <cell r="H29" t="str">
            <v xml:space="preserve"> General Management</v>
          </cell>
          <cell r="I29" t="str">
            <v>Sales Regional mgt</v>
          </cell>
          <cell r="J29" t="str">
            <v>M&amp;S management</v>
          </cell>
        </row>
        <row r="30">
          <cell r="B30" t="str">
            <v>M+5</v>
          </cell>
          <cell r="C30" t="str">
            <v>M1120x</v>
          </cell>
          <cell r="D30" t="str">
            <v>SSM19</v>
          </cell>
          <cell r="F30" t="str">
            <v>Sales Manager Indirect</v>
          </cell>
          <cell r="G30" t="str">
            <v>Country Sales Management</v>
          </cell>
          <cell r="H30" t="str">
            <v xml:space="preserve"> General Management</v>
          </cell>
          <cell r="I30" t="str">
            <v>Sales Regional mgt</v>
          </cell>
          <cell r="J30" t="str">
            <v>M&amp;S management</v>
          </cell>
        </row>
        <row r="31">
          <cell r="B31" t="str">
            <v>M+5</v>
          </cell>
          <cell r="C31" t="str">
            <v>M1120x</v>
          </cell>
          <cell r="D31" t="str">
            <v>SSM12</v>
          </cell>
          <cell r="F31" t="str">
            <v>Business Consultant</v>
          </cell>
          <cell r="G31" t="str">
            <v>Country Sales Management</v>
          </cell>
          <cell r="H31" t="str">
            <v xml:space="preserve"> General Management</v>
          </cell>
          <cell r="I31" t="str">
            <v>Sales Regional mgt</v>
          </cell>
          <cell r="J31" t="str">
            <v>M&amp;S management</v>
          </cell>
          <cell r="K31" t="str">
            <v>Closed 01.09.02</v>
          </cell>
        </row>
        <row r="32">
          <cell r="B32" t="str">
            <v>M+5</v>
          </cell>
          <cell r="C32" t="str">
            <v>M1120x</v>
          </cell>
          <cell r="D32" t="str">
            <v>SSM13</v>
          </cell>
          <cell r="F32" t="str">
            <v>Customer Program Director</v>
          </cell>
          <cell r="G32" t="str">
            <v>Country Sales Management</v>
          </cell>
          <cell r="H32" t="str">
            <v xml:space="preserve"> General Management</v>
          </cell>
          <cell r="I32" t="str">
            <v>Sales Regional mgt</v>
          </cell>
          <cell r="J32" t="str">
            <v>M&amp;S management</v>
          </cell>
          <cell r="K32" t="str">
            <v>Closed 01.09.02</v>
          </cell>
        </row>
        <row r="33">
          <cell r="B33" t="str">
            <v>M+5</v>
          </cell>
          <cell r="C33" t="str">
            <v>M1120x</v>
          </cell>
          <cell r="D33" t="str">
            <v>SSM14</v>
          </cell>
          <cell r="F33" t="str">
            <v>Channel Sales QBS Hunter</v>
          </cell>
          <cell r="G33" t="str">
            <v>Country Sales Management</v>
          </cell>
          <cell r="H33" t="str">
            <v xml:space="preserve"> General Management</v>
          </cell>
          <cell r="I33" t="str">
            <v>Sales Regional mgt</v>
          </cell>
          <cell r="J33" t="str">
            <v>M&amp;S management</v>
          </cell>
        </row>
        <row r="34">
          <cell r="B34" t="str">
            <v>M+5</v>
          </cell>
          <cell r="C34" t="str">
            <v>M1120x</v>
          </cell>
          <cell r="D34" t="str">
            <v>SSM15</v>
          </cell>
          <cell r="F34" t="str">
            <v>Channel Sales QBS Farmer</v>
          </cell>
          <cell r="G34" t="str">
            <v>Country Sales Management</v>
          </cell>
          <cell r="H34" t="str">
            <v xml:space="preserve"> General Management</v>
          </cell>
          <cell r="I34" t="str">
            <v>Sales Regional mgt</v>
          </cell>
          <cell r="J34" t="str">
            <v>M&amp;S management</v>
          </cell>
        </row>
        <row r="35">
          <cell r="B35" t="str">
            <v>M+5</v>
          </cell>
          <cell r="C35" t="str">
            <v>M1120x</v>
          </cell>
          <cell r="D35" t="str">
            <v>SSM16</v>
          </cell>
          <cell r="F35" t="str">
            <v>Sales QBS Hunter</v>
          </cell>
          <cell r="G35" t="str">
            <v>Country Sales Management</v>
          </cell>
          <cell r="H35" t="str">
            <v xml:space="preserve"> General Management</v>
          </cell>
          <cell r="I35" t="str">
            <v>Sales Regional mgt</v>
          </cell>
          <cell r="J35" t="str">
            <v>M&amp;S management</v>
          </cell>
        </row>
        <row r="36">
          <cell r="B36" t="str">
            <v>M+5</v>
          </cell>
          <cell r="C36" t="str">
            <v>M1120x</v>
          </cell>
          <cell r="D36" t="str">
            <v>SSM17</v>
          </cell>
          <cell r="F36" t="str">
            <v>Sales QBS Farmer</v>
          </cell>
          <cell r="G36" t="str">
            <v>Country Sales Management</v>
          </cell>
          <cell r="H36" t="str">
            <v xml:space="preserve"> General Management</v>
          </cell>
          <cell r="I36" t="str">
            <v>Sales Regional mgt</v>
          </cell>
          <cell r="J36" t="str">
            <v>M&amp;S management</v>
          </cell>
        </row>
        <row r="37">
          <cell r="K37">
            <v>6</v>
          </cell>
        </row>
        <row r="38">
          <cell r="B38" t="str">
            <v>M+4</v>
          </cell>
          <cell r="C38" t="str">
            <v>M1130</v>
          </cell>
          <cell r="D38" t="str">
            <v>SPS20</v>
          </cell>
          <cell r="G38" t="str">
            <v>Country PS Management</v>
          </cell>
          <cell r="H38" t="str">
            <v xml:space="preserve"> General Management</v>
          </cell>
          <cell r="I38" t="str">
            <v>Sales Regional mgt</v>
          </cell>
          <cell r="J38" t="str">
            <v>M&amp;S management</v>
          </cell>
        </row>
        <row r="39">
          <cell r="B39" t="str">
            <v>M+5</v>
          </cell>
          <cell r="C39" t="str">
            <v>M1130x</v>
          </cell>
          <cell r="D39" t="str">
            <v>SPS11</v>
          </cell>
          <cell r="F39" t="str">
            <v>PS Manager</v>
          </cell>
          <cell r="G39" t="str">
            <v>Country PS Management</v>
          </cell>
          <cell r="H39" t="str">
            <v xml:space="preserve"> General Management</v>
          </cell>
          <cell r="I39" t="str">
            <v>Sales Regional mgt</v>
          </cell>
          <cell r="J39" t="str">
            <v>M&amp;S management</v>
          </cell>
        </row>
        <row r="40">
          <cell r="B40" t="str">
            <v>M+5</v>
          </cell>
          <cell r="C40" t="str">
            <v>M1130x</v>
          </cell>
          <cell r="D40" t="str">
            <v>DPS11</v>
          </cell>
          <cell r="F40" t="str">
            <v>PS Billable Project Manager</v>
          </cell>
          <cell r="G40" t="str">
            <v>Country PS Management</v>
          </cell>
          <cell r="H40" t="str">
            <v xml:space="preserve"> General Management</v>
          </cell>
          <cell r="I40" t="str">
            <v>Sales Regional mgt</v>
          </cell>
          <cell r="J40" t="str">
            <v>M&amp;S management</v>
          </cell>
        </row>
        <row r="41">
          <cell r="B41" t="str">
            <v>M+5</v>
          </cell>
          <cell r="C41" t="str">
            <v>M1130x</v>
          </cell>
          <cell r="D41" t="str">
            <v>DPS12</v>
          </cell>
          <cell r="F41" t="str">
            <v>PS Billable Solutions Consultant</v>
          </cell>
          <cell r="G41" t="str">
            <v>Country PS Management</v>
          </cell>
          <cell r="H41" t="str">
            <v xml:space="preserve"> General Management</v>
          </cell>
          <cell r="I41" t="str">
            <v>Sales Regional mgt</v>
          </cell>
          <cell r="J41" t="str">
            <v>M&amp;S management</v>
          </cell>
        </row>
        <row r="42">
          <cell r="B42" t="str">
            <v>M+5</v>
          </cell>
          <cell r="C42" t="str">
            <v>M1130x</v>
          </cell>
          <cell r="D42" t="str">
            <v>SPS12</v>
          </cell>
          <cell r="F42" t="str">
            <v>PS Business Consultant</v>
          </cell>
          <cell r="G42" t="str">
            <v>Country PS Management</v>
          </cell>
          <cell r="H42" t="str">
            <v xml:space="preserve"> General Management</v>
          </cell>
          <cell r="I42" t="str">
            <v>Sales Regional mgt</v>
          </cell>
          <cell r="J42" t="str">
            <v>M&amp;S management</v>
          </cell>
        </row>
        <row r="43">
          <cell r="B43" t="str">
            <v>M+5</v>
          </cell>
          <cell r="C43" t="str">
            <v>M1130x</v>
          </cell>
          <cell r="D43" t="str">
            <v>SPS13</v>
          </cell>
          <cell r="F43" t="str">
            <v>PS Customer Program Director</v>
          </cell>
          <cell r="G43" t="str">
            <v>Country PS Management</v>
          </cell>
          <cell r="H43" t="str">
            <v xml:space="preserve"> General Management</v>
          </cell>
          <cell r="I43" t="str">
            <v>Sales Regional mgt</v>
          </cell>
          <cell r="J43" t="str">
            <v>M&amp;S management</v>
          </cell>
        </row>
        <row r="44">
          <cell r="K44">
            <v>1</v>
          </cell>
        </row>
        <row r="45">
          <cell r="B45" t="str">
            <v>M+4</v>
          </cell>
          <cell r="C45" t="str">
            <v>M1140</v>
          </cell>
          <cell r="D45" t="str">
            <v>SSK11</v>
          </cell>
          <cell r="G45" t="str">
            <v>Field Marketing</v>
          </cell>
          <cell r="H45" t="str">
            <v xml:space="preserve"> General Management</v>
          </cell>
          <cell r="I45" t="str">
            <v>Sales Regional mgt</v>
          </cell>
          <cell r="J45" t="str">
            <v>M&amp;S management</v>
          </cell>
        </row>
        <row r="46">
          <cell r="K46">
            <v>1</v>
          </cell>
        </row>
        <row r="47">
          <cell r="B47" t="str">
            <v>M+4</v>
          </cell>
          <cell r="C47" t="str">
            <v>M1150</v>
          </cell>
          <cell r="D47" t="str">
            <v>SSO11</v>
          </cell>
          <cell r="G47" t="str">
            <v>Sales Operations</v>
          </cell>
          <cell r="H47" t="str">
            <v xml:space="preserve"> General Management</v>
          </cell>
          <cell r="I47" t="str">
            <v>Sales Regional mgt</v>
          </cell>
          <cell r="J47" t="str">
            <v>M&amp;S management</v>
          </cell>
        </row>
        <row r="48">
          <cell r="K48">
            <v>27</v>
          </cell>
        </row>
        <row r="49">
          <cell r="B49" t="str">
            <v>M+2</v>
          </cell>
          <cell r="C49" t="str">
            <v>M3000</v>
          </cell>
          <cell r="D49" t="str">
            <v>SSP01</v>
          </cell>
          <cell r="I49" t="str">
            <v>Strategic Partners mgt</v>
          </cell>
          <cell r="J49" t="str">
            <v>M&amp;S management</v>
          </cell>
        </row>
        <row r="50">
          <cell r="B50" t="str">
            <v>M+3</v>
          </cell>
          <cell r="C50" t="str">
            <v>M3100</v>
          </cell>
          <cell r="D50" t="str">
            <v>SSX01</v>
          </cell>
          <cell r="H50" t="str">
            <v>SITA BU Manager</v>
          </cell>
          <cell r="I50" t="str">
            <v>Strategic Partners mgt</v>
          </cell>
          <cell r="J50" t="str">
            <v>M&amp;S management</v>
          </cell>
        </row>
        <row r="51">
          <cell r="B51" t="str">
            <v>M+4</v>
          </cell>
          <cell r="C51" t="str">
            <v>M3110</v>
          </cell>
          <cell r="D51" t="str">
            <v>SSX10</v>
          </cell>
          <cell r="G51" t="str">
            <v>SITA Global Sales</v>
          </cell>
          <cell r="H51" t="str">
            <v>SITA BU Manager</v>
          </cell>
          <cell r="I51" t="str">
            <v>Strategic Partners mgt</v>
          </cell>
          <cell r="J51" t="str">
            <v>M&amp;S management</v>
          </cell>
        </row>
        <row r="52">
          <cell r="B52" t="str">
            <v>M+5</v>
          </cell>
          <cell r="C52" t="str">
            <v>M3110x</v>
          </cell>
          <cell r="D52" t="str">
            <v>SSM41</v>
          </cell>
          <cell r="F52" t="str">
            <v>SITA Sales Manager</v>
          </cell>
          <cell r="G52" t="str">
            <v>SITA Global Sales</v>
          </cell>
          <cell r="H52" t="str">
            <v>SITA BU Manager</v>
          </cell>
          <cell r="I52" t="str">
            <v>Strategic Partners mgt</v>
          </cell>
          <cell r="J52" t="str">
            <v>M&amp;S management</v>
          </cell>
          <cell r="K52" t="str">
            <v>Closed 01.01.03</v>
          </cell>
        </row>
        <row r="53">
          <cell r="B53" t="str">
            <v>M+5</v>
          </cell>
          <cell r="C53" t="str">
            <v>M3110x</v>
          </cell>
          <cell r="D53" t="str">
            <v>SSM44</v>
          </cell>
          <cell r="F53" t="str">
            <v>SITA Sales QBS Hunter</v>
          </cell>
          <cell r="G53" t="str">
            <v>SITA Global Sales</v>
          </cell>
          <cell r="H53" t="str">
            <v>SITA BU Manager</v>
          </cell>
          <cell r="I53" t="str">
            <v>Strategic Partners mgt</v>
          </cell>
          <cell r="J53" t="str">
            <v>M&amp;S management</v>
          </cell>
          <cell r="K53" t="str">
            <v>Closed 01.01.03</v>
          </cell>
        </row>
        <row r="54">
          <cell r="B54" t="str">
            <v>M+5</v>
          </cell>
          <cell r="C54" t="str">
            <v>M3110x</v>
          </cell>
          <cell r="D54" t="str">
            <v>SSM45</v>
          </cell>
          <cell r="F54" t="str">
            <v>SITA Sales QBS Farmer</v>
          </cell>
          <cell r="G54" t="str">
            <v>SITA Global Sales</v>
          </cell>
          <cell r="H54" t="str">
            <v>SITA BU Manager</v>
          </cell>
          <cell r="I54" t="str">
            <v>Strategic Partners mgt</v>
          </cell>
          <cell r="J54" t="str">
            <v>M&amp;S management</v>
          </cell>
        </row>
        <row r="55">
          <cell r="B55" t="str">
            <v>M+4</v>
          </cell>
          <cell r="C55" t="str">
            <v>M3110x</v>
          </cell>
          <cell r="D55" t="str">
            <v>SSK41</v>
          </cell>
          <cell r="G55" t="str">
            <v>SITA Field Marketing</v>
          </cell>
          <cell r="H55" t="str">
            <v>SITA BU Manager</v>
          </cell>
          <cell r="I55" t="str">
            <v>Strategic Partners mgt</v>
          </cell>
          <cell r="J55" t="str">
            <v>M&amp;S management</v>
          </cell>
          <cell r="K55" t="str">
            <v>Closed 01.01.03</v>
          </cell>
        </row>
        <row r="56">
          <cell r="B56" t="str">
            <v>M+4</v>
          </cell>
          <cell r="C56" t="str">
            <v>M3120</v>
          </cell>
          <cell r="D56" t="str">
            <v>SSX20</v>
          </cell>
          <cell r="G56" t="str">
            <v>SITA Service &amp; Program mgt</v>
          </cell>
          <cell r="H56" t="str">
            <v>SITA BU Manager</v>
          </cell>
          <cell r="I56" t="str">
            <v>Strategic Partners mgt</v>
          </cell>
          <cell r="J56" t="str">
            <v>M&amp;S management</v>
          </cell>
          <cell r="K56" t="str">
            <v>Rename 01.03.03</v>
          </cell>
        </row>
        <row r="57">
          <cell r="B57" t="str">
            <v>M+5</v>
          </cell>
          <cell r="C57" t="str">
            <v>M3120x</v>
          </cell>
          <cell r="D57" t="str">
            <v>SPS42</v>
          </cell>
          <cell r="F57" t="str">
            <v>SITA Business Consultant</v>
          </cell>
          <cell r="G57" t="str">
            <v>SITA Service &amp; Program mgt</v>
          </cell>
          <cell r="H57" t="str">
            <v>SITA BU Manager</v>
          </cell>
          <cell r="I57" t="str">
            <v>Strategic Partners mgt</v>
          </cell>
          <cell r="J57" t="str">
            <v>M&amp;S management</v>
          </cell>
          <cell r="K57" t="str">
            <v>Closed 01.01.03</v>
          </cell>
        </row>
        <row r="58">
          <cell r="B58" t="str">
            <v>M+5</v>
          </cell>
          <cell r="C58" t="str">
            <v>M3120x</v>
          </cell>
          <cell r="D58" t="str">
            <v>SPS43</v>
          </cell>
          <cell r="F58" t="str">
            <v>SITA Customer Program Director</v>
          </cell>
          <cell r="G58" t="str">
            <v>SITA Service &amp; Program mgt</v>
          </cell>
          <cell r="H58" t="str">
            <v>SITA BU Manager</v>
          </cell>
          <cell r="I58" t="str">
            <v>Strategic Partners mgt</v>
          </cell>
          <cell r="J58" t="str">
            <v>M&amp;S management</v>
          </cell>
          <cell r="K58" t="str">
            <v>Closed 01.01.03</v>
          </cell>
        </row>
        <row r="59">
          <cell r="B59" t="str">
            <v>M+4</v>
          </cell>
          <cell r="C59" t="str">
            <v>M3140</v>
          </cell>
          <cell r="D59" t="str">
            <v>SSO41</v>
          </cell>
          <cell r="G59" t="str">
            <v>SITA Global Business Operations</v>
          </cell>
          <cell r="H59" t="str">
            <v>SITA BU Manager</v>
          </cell>
          <cell r="I59" t="str">
            <v>Strategic Partners mgt</v>
          </cell>
          <cell r="J59" t="str">
            <v>M&amp;S management</v>
          </cell>
          <cell r="K59" t="str">
            <v>Rename 01.03.03</v>
          </cell>
        </row>
        <row r="60">
          <cell r="B60" t="str">
            <v>M+3</v>
          </cell>
          <cell r="C60" t="str">
            <v>M3200</v>
          </cell>
          <cell r="D60" t="str">
            <v>SSP02</v>
          </cell>
          <cell r="H60" t="str">
            <v>Channel Management</v>
          </cell>
          <cell r="I60" t="str">
            <v>Strategic Partners mgt</v>
          </cell>
          <cell r="J60" t="str">
            <v>M&amp;S management</v>
          </cell>
        </row>
        <row r="61">
          <cell r="B61" t="str">
            <v>M+4</v>
          </cell>
          <cell r="C61" t="str">
            <v>M3210</v>
          </cell>
          <cell r="D61" t="str">
            <v>SSP10</v>
          </cell>
          <cell r="G61" t="str">
            <v>Channel Sales</v>
          </cell>
          <cell r="H61" t="str">
            <v>Channel Management</v>
          </cell>
          <cell r="I61" t="str">
            <v>Strategic Partners mgt</v>
          </cell>
          <cell r="J61" t="str">
            <v>M&amp;S management</v>
          </cell>
        </row>
        <row r="62">
          <cell r="B62" t="str">
            <v>M+5</v>
          </cell>
          <cell r="C62" t="str">
            <v>M3210x</v>
          </cell>
          <cell r="D62" t="str">
            <v>SSM54</v>
          </cell>
          <cell r="F62" t="str">
            <v>Channels QBS Hunter</v>
          </cell>
          <cell r="G62" t="str">
            <v>Channel Sales</v>
          </cell>
          <cell r="H62" t="str">
            <v>Channel Management</v>
          </cell>
          <cell r="I62" t="str">
            <v>Strategic Partners mgt</v>
          </cell>
          <cell r="J62" t="str">
            <v>M&amp;S management</v>
          </cell>
        </row>
        <row r="63">
          <cell r="B63" t="str">
            <v>M+5</v>
          </cell>
          <cell r="C63" t="str">
            <v>M3210x</v>
          </cell>
          <cell r="D63" t="str">
            <v>SSM55</v>
          </cell>
          <cell r="F63" t="str">
            <v>Channels QBS Farmer</v>
          </cell>
          <cell r="G63" t="str">
            <v>Channel Sales</v>
          </cell>
          <cell r="H63" t="str">
            <v>Channel Management</v>
          </cell>
          <cell r="I63" t="str">
            <v>Strategic Partners mgt</v>
          </cell>
          <cell r="J63" t="str">
            <v>M&amp;S management</v>
          </cell>
        </row>
        <row r="64">
          <cell r="B64" t="str">
            <v>M+4</v>
          </cell>
          <cell r="C64" t="str">
            <v>M3220</v>
          </cell>
          <cell r="D64" t="str">
            <v>SSO51</v>
          </cell>
          <cell r="G64" t="str">
            <v>Channel Sales Ops</v>
          </cell>
          <cell r="H64" t="str">
            <v>Channel Management</v>
          </cell>
          <cell r="I64" t="str">
            <v>Strategic Partners mgt</v>
          </cell>
          <cell r="J64" t="str">
            <v>M&amp;S management</v>
          </cell>
        </row>
        <row r="65">
          <cell r="B65" t="str">
            <v>M+3</v>
          </cell>
          <cell r="C65" t="str">
            <v>M3300</v>
          </cell>
          <cell r="D65" t="str">
            <v>SSR01</v>
          </cell>
          <cell r="H65" t="str">
            <v>Radianz BU Manager</v>
          </cell>
          <cell r="I65" t="str">
            <v>Strategic Partners mgt</v>
          </cell>
          <cell r="J65" t="str">
            <v>M&amp;S management</v>
          </cell>
        </row>
        <row r="66">
          <cell r="B66" t="str">
            <v>M+4</v>
          </cell>
          <cell r="C66" t="str">
            <v>M3310</v>
          </cell>
          <cell r="D66" t="str">
            <v>SSR10</v>
          </cell>
          <cell r="G66" t="str">
            <v>Radianz Sales</v>
          </cell>
          <cell r="H66" t="str">
            <v>Radianz BU Manager</v>
          </cell>
          <cell r="I66" t="str">
            <v>Strategic Partners mgt</v>
          </cell>
          <cell r="J66" t="str">
            <v>M&amp;S management</v>
          </cell>
        </row>
        <row r="67">
          <cell r="B67" t="str">
            <v>M+5</v>
          </cell>
          <cell r="C67" t="str">
            <v>M3310x</v>
          </cell>
          <cell r="D67" t="str">
            <v>SSM21</v>
          </cell>
          <cell r="F67" t="str">
            <v>Radianz Sales Manager</v>
          </cell>
          <cell r="G67" t="str">
            <v>Radianz Sales</v>
          </cell>
          <cell r="H67" t="str">
            <v>Radianz BU Manager</v>
          </cell>
          <cell r="I67" t="str">
            <v>Strategic Partners mgt</v>
          </cell>
          <cell r="J67" t="str">
            <v>M&amp;S management</v>
          </cell>
        </row>
        <row r="68">
          <cell r="B68" t="str">
            <v>M+5</v>
          </cell>
          <cell r="C68" t="str">
            <v>M3310x</v>
          </cell>
          <cell r="D68" t="str">
            <v>SSM25</v>
          </cell>
          <cell r="F68" t="str">
            <v>Radianz QBS Farmer</v>
          </cell>
          <cell r="G68" t="str">
            <v>Radianz Sales</v>
          </cell>
          <cell r="H68" t="str">
            <v>Radianz BU Manager</v>
          </cell>
          <cell r="I68" t="str">
            <v>Strategic Partners mgt</v>
          </cell>
          <cell r="J68" t="str">
            <v>M&amp;S management</v>
          </cell>
        </row>
        <row r="69">
          <cell r="B69" t="str">
            <v>M+5</v>
          </cell>
          <cell r="C69" t="str">
            <v>M3310x</v>
          </cell>
          <cell r="D69" t="str">
            <v>SSM24</v>
          </cell>
          <cell r="F69" t="str">
            <v>Radianz QBS Hunter</v>
          </cell>
          <cell r="G69" t="str">
            <v>Radianz Sales</v>
          </cell>
          <cell r="H69" t="str">
            <v>Radianz BU Manager</v>
          </cell>
          <cell r="I69" t="str">
            <v>Strategic Partners mgt</v>
          </cell>
          <cell r="J69" t="str">
            <v>M&amp;S management</v>
          </cell>
          <cell r="K69" t="str">
            <v>Closed 01.01.03</v>
          </cell>
        </row>
        <row r="70">
          <cell r="B70" t="str">
            <v>M+4</v>
          </cell>
          <cell r="C70" t="str">
            <v>M3310x</v>
          </cell>
          <cell r="D70" t="str">
            <v>SSO21</v>
          </cell>
          <cell r="G70" t="str">
            <v>Radianz Sales Operations</v>
          </cell>
          <cell r="H70" t="str">
            <v>Radianz BU Manager</v>
          </cell>
          <cell r="I70" t="str">
            <v>Strategic Partners mgt</v>
          </cell>
          <cell r="J70" t="str">
            <v>M&amp;S management</v>
          </cell>
          <cell r="K70" t="str">
            <v>Closed 01.01.03</v>
          </cell>
        </row>
        <row r="71">
          <cell r="B71" t="str">
            <v>M+4</v>
          </cell>
          <cell r="C71" t="str">
            <v>M3320</v>
          </cell>
          <cell r="D71" t="str">
            <v>SSR20</v>
          </cell>
          <cell r="G71" t="str">
            <v>Radianz PS</v>
          </cell>
          <cell r="H71" t="str">
            <v>Radianz BU Manager</v>
          </cell>
          <cell r="I71" t="str">
            <v>Strategic Partners mgt</v>
          </cell>
          <cell r="J71" t="str">
            <v>M&amp;S management</v>
          </cell>
        </row>
        <row r="72">
          <cell r="B72" t="str">
            <v>M+5</v>
          </cell>
          <cell r="C72" t="str">
            <v>M3320x</v>
          </cell>
          <cell r="D72" t="str">
            <v>SPS21</v>
          </cell>
          <cell r="F72" t="str">
            <v>Radianz PS Manager</v>
          </cell>
          <cell r="G72" t="str">
            <v>Radianz PS</v>
          </cell>
          <cell r="H72" t="str">
            <v>Radianz BU Manager</v>
          </cell>
          <cell r="I72" t="str">
            <v>Strategic Partners mgt</v>
          </cell>
          <cell r="J72" t="str">
            <v>M&amp;S management</v>
          </cell>
          <cell r="K72" t="str">
            <v>Closed 01.01.03</v>
          </cell>
        </row>
        <row r="73">
          <cell r="B73" t="str">
            <v>M+5</v>
          </cell>
          <cell r="C73" t="str">
            <v>M3320x</v>
          </cell>
          <cell r="D73" t="str">
            <v>SPS22</v>
          </cell>
          <cell r="F73" t="str">
            <v>Radianz Business Consultant</v>
          </cell>
          <cell r="G73" t="str">
            <v xml:space="preserve">Radianz PS </v>
          </cell>
          <cell r="H73" t="str">
            <v>Radianz BU Manager</v>
          </cell>
          <cell r="I73" t="str">
            <v>Strategic Partners mgt</v>
          </cell>
          <cell r="J73" t="str">
            <v>M&amp;S management</v>
          </cell>
        </row>
        <row r="74">
          <cell r="B74" t="str">
            <v>M+5</v>
          </cell>
          <cell r="C74" t="str">
            <v>M3320x</v>
          </cell>
          <cell r="D74" t="str">
            <v>SPS23</v>
          </cell>
          <cell r="F74" t="str">
            <v>Radianz Customer Program Director</v>
          </cell>
          <cell r="G74" t="str">
            <v>Radianz PS</v>
          </cell>
          <cell r="H74" t="str">
            <v>Radianz BU Manager</v>
          </cell>
          <cell r="I74" t="str">
            <v>Strategic Partners mgt</v>
          </cell>
          <cell r="J74" t="str">
            <v>M&amp;S management</v>
          </cell>
        </row>
        <row r="75">
          <cell r="B75" t="str">
            <v>M+4</v>
          </cell>
          <cell r="C75" t="str">
            <v>M3330</v>
          </cell>
          <cell r="D75" t="str">
            <v>SSK21</v>
          </cell>
          <cell r="G75" t="str">
            <v>Radianz Field Marketing</v>
          </cell>
          <cell r="H75" t="str">
            <v>Radianz BU Manager</v>
          </cell>
          <cell r="I75" t="str">
            <v>Strategic Partners mgt</v>
          </cell>
          <cell r="J75" t="str">
            <v>M&amp;S management</v>
          </cell>
        </row>
        <row r="76">
          <cell r="K76">
            <v>1</v>
          </cell>
        </row>
        <row r="77">
          <cell r="B77" t="str">
            <v>M+2</v>
          </cell>
          <cell r="C77" t="str">
            <v>M6000</v>
          </cell>
          <cell r="D77" t="str">
            <v>STP01</v>
          </cell>
          <cell r="I77" t="str">
            <v>Transpac BU</v>
          </cell>
          <cell r="J77" t="str">
            <v>M&amp;S Management</v>
          </cell>
        </row>
        <row r="78">
          <cell r="K78">
            <v>389</v>
          </cell>
        </row>
        <row r="79">
          <cell r="K79">
            <v>18</v>
          </cell>
        </row>
        <row r="80">
          <cell r="B80" t="str">
            <v>M+1</v>
          </cell>
          <cell r="C80" t="str">
            <v>C0001</v>
          </cell>
          <cell r="D80" t="str">
            <v>DNM01</v>
          </cell>
          <cell r="J80" t="str">
            <v>Network Management</v>
          </cell>
        </row>
        <row r="81">
          <cell r="B81" t="str">
            <v>M+2</v>
          </cell>
          <cell r="C81" t="str">
            <v>C0001x</v>
          </cell>
          <cell r="D81" t="str">
            <v>DNM10</v>
          </cell>
          <cell r="I81" t="str">
            <v>CPE Equant Customers Depn</v>
          </cell>
          <cell r="J81" t="str">
            <v>Network Management</v>
          </cell>
          <cell r="K81" t="str">
            <v>New 01.03.03</v>
          </cell>
        </row>
        <row r="82">
          <cell r="B82" t="str">
            <v>M+3</v>
          </cell>
          <cell r="C82" t="str">
            <v>C0001x</v>
          </cell>
          <cell r="D82" t="str">
            <v>DWD01</v>
          </cell>
          <cell r="I82" t="str">
            <v>FTLD Recovery Mark Up</v>
          </cell>
          <cell r="J82" t="str">
            <v>Network Management</v>
          </cell>
        </row>
        <row r="83">
          <cell r="B83" t="str">
            <v>M+3</v>
          </cell>
          <cell r="C83" t="str">
            <v>C0001x</v>
          </cell>
          <cell r="D83" t="str">
            <v>DWD02</v>
          </cell>
          <cell r="I83" t="str">
            <v>Wholesale - FTLD Svc Agreement</v>
          </cell>
          <cell r="J83" t="str">
            <v>Network Management</v>
          </cell>
        </row>
        <row r="84">
          <cell r="B84" t="str">
            <v>M+3</v>
          </cell>
          <cell r="C84" t="str">
            <v>C0001x</v>
          </cell>
          <cell r="D84" t="str">
            <v>DXS01</v>
          </cell>
          <cell r="I84" t="str">
            <v>SITA Statement of Cost</v>
          </cell>
          <cell r="J84" t="str">
            <v>Network Management</v>
          </cell>
        </row>
        <row r="85">
          <cell r="B85" t="str">
            <v>M+2</v>
          </cell>
          <cell r="C85" t="str">
            <v>C0002</v>
          </cell>
          <cell r="D85" t="str">
            <v>DCO01</v>
          </cell>
          <cell r="I85" t="str">
            <v>Performance mgt</v>
          </cell>
          <cell r="J85" t="str">
            <v>Network Management</v>
          </cell>
        </row>
        <row r="86">
          <cell r="B86" t="str">
            <v>M+3</v>
          </cell>
          <cell r="C86" t="str">
            <v>C0002x</v>
          </cell>
          <cell r="D86" t="str">
            <v>DCO05</v>
          </cell>
          <cell r="H86" t="str">
            <v>Business Intelligence - CoE</v>
          </cell>
          <cell r="I86" t="str">
            <v>Performance mgt</v>
          </cell>
          <cell r="J86" t="str">
            <v>Network Management</v>
          </cell>
          <cell r="K86" t="str">
            <v>New 01.03.03</v>
          </cell>
        </row>
        <row r="87">
          <cell r="B87" t="str">
            <v>M+4</v>
          </cell>
          <cell r="C87" t="str">
            <v>C0002x</v>
          </cell>
          <cell r="D87" t="str">
            <v>DMC01</v>
          </cell>
          <cell r="G87" t="str">
            <v>Reporting &amp; Analysis</v>
          </cell>
          <cell r="H87" t="str">
            <v>Business Intelligence - CoE</v>
          </cell>
          <cell r="I87" t="str">
            <v>Performance mgt</v>
          </cell>
          <cell r="J87" t="str">
            <v>Network Management</v>
          </cell>
        </row>
        <row r="88">
          <cell r="B88" t="str">
            <v>M+4</v>
          </cell>
          <cell r="C88" t="str">
            <v>C0002x</v>
          </cell>
          <cell r="D88" t="str">
            <v>DMC11</v>
          </cell>
          <cell r="G88" t="str">
            <v>Network Ops Report Devt</v>
          </cell>
          <cell r="H88" t="str">
            <v>Business Intelligence - CoE</v>
          </cell>
          <cell r="I88" t="str">
            <v>Performance mgt</v>
          </cell>
          <cell r="J88" t="str">
            <v>Network Management</v>
          </cell>
          <cell r="K88" t="str">
            <v>Will Close in V4.3</v>
          </cell>
        </row>
        <row r="89">
          <cell r="B89" t="str">
            <v>M+4</v>
          </cell>
          <cell r="C89" t="str">
            <v>C0002x</v>
          </cell>
          <cell r="D89" t="str">
            <v>DMC21</v>
          </cell>
          <cell r="G89" t="str">
            <v>Network Ops Report Analysis</v>
          </cell>
          <cell r="H89" t="str">
            <v>Business Intelligence - CoE</v>
          </cell>
          <cell r="I89" t="str">
            <v>Performance mgt</v>
          </cell>
          <cell r="J89" t="str">
            <v>Network Management</v>
          </cell>
          <cell r="K89" t="str">
            <v>Will Close in V4.3</v>
          </cell>
        </row>
        <row r="90">
          <cell r="B90" t="str">
            <v>M+4</v>
          </cell>
          <cell r="C90" t="str">
            <v>C0002x</v>
          </cell>
          <cell r="D90" t="str">
            <v>DMC31</v>
          </cell>
          <cell r="G90" t="str">
            <v>Network Ops Report Production</v>
          </cell>
          <cell r="H90" t="str">
            <v>Business Intelligence - CoE</v>
          </cell>
          <cell r="I90" t="str">
            <v>Performance mgt</v>
          </cell>
          <cell r="J90" t="str">
            <v>Network Management</v>
          </cell>
          <cell r="K90" t="str">
            <v>Will Close in V4.3</v>
          </cell>
        </row>
        <row r="91">
          <cell r="B91" t="str">
            <v>M+4</v>
          </cell>
          <cell r="C91" t="str">
            <v>C0002x</v>
          </cell>
          <cell r="D91" t="str">
            <v>DMC51</v>
          </cell>
          <cell r="G91" t="str">
            <v>Process Devt &amp; Implementation</v>
          </cell>
          <cell r="H91" t="str">
            <v>Business Intelligence - CoE</v>
          </cell>
          <cell r="I91" t="str">
            <v>Performance mgt</v>
          </cell>
          <cell r="J91" t="str">
            <v>Network Management</v>
          </cell>
          <cell r="K91" t="str">
            <v>Will Close in V4.3</v>
          </cell>
        </row>
        <row r="92">
          <cell r="B92" t="str">
            <v>M+3</v>
          </cell>
          <cell r="C92" t="str">
            <v>C0002x</v>
          </cell>
          <cell r="D92" t="str">
            <v>DOI01</v>
          </cell>
          <cell r="G92" t="str">
            <v>Network Ops Integration</v>
          </cell>
          <cell r="H92" t="str">
            <v>Business Intelligence - CoE</v>
          </cell>
          <cell r="I92" t="str">
            <v>Performance mgt</v>
          </cell>
          <cell r="J92" t="str">
            <v>Network Management</v>
          </cell>
          <cell r="K92" t="str">
            <v>Will Close in V4.3</v>
          </cell>
        </row>
        <row r="93">
          <cell r="B93" t="str">
            <v>M+4</v>
          </cell>
          <cell r="C93" t="str">
            <v>C0002x</v>
          </cell>
          <cell r="D93" t="str">
            <v>DOI11</v>
          </cell>
          <cell r="G93" t="str">
            <v>Network Ops Global Integration</v>
          </cell>
          <cell r="H93" t="str">
            <v>Business Intelligence - CoE</v>
          </cell>
          <cell r="I93" t="str">
            <v>Performance mgt</v>
          </cell>
          <cell r="J93" t="str">
            <v>Network Management</v>
          </cell>
          <cell r="K93" t="str">
            <v>Will Close in V4.3</v>
          </cell>
        </row>
        <row r="94">
          <cell r="B94" t="str">
            <v>M+4</v>
          </cell>
          <cell r="C94" t="str">
            <v>C0002x</v>
          </cell>
          <cell r="D94" t="str">
            <v>DOI21</v>
          </cell>
          <cell r="G94" t="str">
            <v>Network Ops Integration FI&amp;T</v>
          </cell>
          <cell r="H94" t="str">
            <v>Business Intelligence - CoE</v>
          </cell>
          <cell r="I94" t="str">
            <v>Performance mgt</v>
          </cell>
          <cell r="J94" t="str">
            <v>Network Management</v>
          </cell>
          <cell r="K94" t="str">
            <v>Will Close in V4.3</v>
          </cell>
        </row>
        <row r="95">
          <cell r="B95" t="str">
            <v>M+5</v>
          </cell>
          <cell r="C95" t="str">
            <v>C0002x</v>
          </cell>
          <cell r="D95" t="str">
            <v>DMX31</v>
          </cell>
          <cell r="G95" t="str">
            <v>Delivery Metrics</v>
          </cell>
          <cell r="H95" t="str">
            <v>Business Intelligence - CoE</v>
          </cell>
          <cell r="I95" t="str">
            <v>Performance mgt</v>
          </cell>
          <cell r="J95" t="str">
            <v>Network Management</v>
          </cell>
        </row>
        <row r="96">
          <cell r="B96" t="str">
            <v>M+4</v>
          </cell>
          <cell r="C96" t="str">
            <v>C0002x</v>
          </cell>
          <cell r="D96" t="str">
            <v>DNF01</v>
          </cell>
          <cell r="G96" t="str">
            <v>Customer Satisfaction Analysis</v>
          </cell>
          <cell r="H96" t="str">
            <v>Business Intelligence - CoE</v>
          </cell>
          <cell r="I96" t="str">
            <v>Performance mgt</v>
          </cell>
          <cell r="J96" t="str">
            <v>Network Management</v>
          </cell>
        </row>
        <row r="97">
          <cell r="B97" t="str">
            <v>M+4</v>
          </cell>
          <cell r="C97" t="str">
            <v>C0002x</v>
          </cell>
          <cell r="D97" t="str">
            <v>DPB01</v>
          </cell>
          <cell r="G97" t="str">
            <v>KPI Benchmarking and Automation</v>
          </cell>
          <cell r="H97" t="str">
            <v>Business Intelligence - CoE</v>
          </cell>
          <cell r="I97" t="str">
            <v>Performance mgt</v>
          </cell>
          <cell r="J97" t="str">
            <v>Network Management</v>
          </cell>
        </row>
        <row r="98">
          <cell r="K98">
            <v>9</v>
          </cell>
        </row>
        <row r="99">
          <cell r="B99" t="str">
            <v>M+2</v>
          </cell>
          <cell r="C99" t="str">
            <v>C1000</v>
          </cell>
          <cell r="D99" t="str">
            <v>DNQ01</v>
          </cell>
          <cell r="I99" t="str">
            <v>Process &amp; Training</v>
          </cell>
          <cell r="J99" t="str">
            <v>Network Management</v>
          </cell>
          <cell r="K99" t="str">
            <v>Rename 01.03.03</v>
          </cell>
        </row>
        <row r="100">
          <cell r="B100" t="str">
            <v>M+3</v>
          </cell>
          <cell r="C100" t="str">
            <v>C1100</v>
          </cell>
          <cell r="D100" t="str">
            <v>DTT01</v>
          </cell>
          <cell r="H100" t="str">
            <v>Network Technical Training</v>
          </cell>
          <cell r="I100" t="str">
            <v>Process &amp; Training</v>
          </cell>
          <cell r="J100" t="str">
            <v>Network Management</v>
          </cell>
        </row>
        <row r="101">
          <cell r="B101" t="str">
            <v>M+4</v>
          </cell>
          <cell r="C101" t="str">
            <v>C1100x</v>
          </cell>
          <cell r="D101" t="str">
            <v>DTT02</v>
          </cell>
          <cell r="G101" t="str">
            <v>Tech Training Support &amp; Comp</v>
          </cell>
          <cell r="H101" t="str">
            <v>Network Technical Training</v>
          </cell>
          <cell r="I101" t="str">
            <v>Process &amp; Training</v>
          </cell>
          <cell r="J101" t="str">
            <v>Network Management</v>
          </cell>
        </row>
        <row r="102">
          <cell r="B102" t="str">
            <v>M+4</v>
          </cell>
          <cell r="C102" t="str">
            <v>C1100x</v>
          </cell>
          <cell r="D102" t="str">
            <v>DTT03</v>
          </cell>
          <cell r="G102" t="str">
            <v>Tech Training Project Off &amp; Prov</v>
          </cell>
          <cell r="H102" t="str">
            <v>Network Technical Training</v>
          </cell>
          <cell r="I102" t="str">
            <v>Process &amp; Training</v>
          </cell>
          <cell r="J102" t="str">
            <v>Network Management</v>
          </cell>
        </row>
        <row r="103">
          <cell r="B103" t="str">
            <v>M+4</v>
          </cell>
          <cell r="C103" t="str">
            <v>C1100x</v>
          </cell>
          <cell r="D103" t="str">
            <v>DTT04</v>
          </cell>
          <cell r="G103" t="str">
            <v>Tech Training Solutions Devt</v>
          </cell>
          <cell r="H103" t="str">
            <v>Network Technical Training</v>
          </cell>
          <cell r="I103" t="str">
            <v>Process &amp; Training</v>
          </cell>
          <cell r="J103" t="str">
            <v>Network Management</v>
          </cell>
        </row>
        <row r="104">
          <cell r="B104" t="str">
            <v>M+4</v>
          </cell>
          <cell r="C104" t="str">
            <v>C1100x</v>
          </cell>
          <cell r="D104" t="str">
            <v>DTT05</v>
          </cell>
          <cell r="G104" t="str">
            <v>Network Global Technical Training</v>
          </cell>
          <cell r="H104" t="str">
            <v>Network Technical Training</v>
          </cell>
          <cell r="I104" t="str">
            <v>Process &amp; Training</v>
          </cell>
          <cell r="J104" t="str">
            <v>Network Management</v>
          </cell>
        </row>
        <row r="105">
          <cell r="B105" t="str">
            <v>M+3</v>
          </cell>
          <cell r="C105" t="str">
            <v>C1200</v>
          </cell>
          <cell r="D105" t="str">
            <v>DNQ02</v>
          </cell>
          <cell r="H105" t="str">
            <v>Service Process Optimization</v>
          </cell>
          <cell r="I105" t="str">
            <v>Process &amp; Training</v>
          </cell>
          <cell r="J105" t="str">
            <v>Network Management</v>
          </cell>
        </row>
        <row r="106">
          <cell r="B106" t="str">
            <v>M+3</v>
          </cell>
          <cell r="C106" t="str">
            <v>C1300</v>
          </cell>
          <cell r="D106" t="str">
            <v>DNQ03</v>
          </cell>
          <cell r="H106" t="str">
            <v>Audit &amp; Methodology</v>
          </cell>
          <cell r="I106" t="str">
            <v>Process &amp; Training</v>
          </cell>
          <cell r="J106" t="str">
            <v>Network Management</v>
          </cell>
          <cell r="K106" t="str">
            <v>New 01.03.03</v>
          </cell>
        </row>
        <row r="107">
          <cell r="B107" t="str">
            <v>M+3</v>
          </cell>
          <cell r="C107" t="str">
            <v>C1400</v>
          </cell>
          <cell r="D107" t="str">
            <v>DNQ04</v>
          </cell>
          <cell r="H107" t="str">
            <v>General Processes</v>
          </cell>
          <cell r="I107" t="str">
            <v>Process &amp; Training</v>
          </cell>
          <cell r="J107" t="str">
            <v>Network Management</v>
          </cell>
          <cell r="K107" t="str">
            <v>New 01.03.03</v>
          </cell>
        </row>
        <row r="108">
          <cell r="K108">
            <v>67</v>
          </cell>
        </row>
        <row r="109">
          <cell r="B109" t="str">
            <v>M+2</v>
          </cell>
          <cell r="C109" t="str">
            <v>C2000</v>
          </cell>
          <cell r="D109" t="str">
            <v>DSD01</v>
          </cell>
          <cell r="I109" t="str">
            <v>CSD mgt</v>
          </cell>
          <cell r="J109" t="str">
            <v>Network Management</v>
          </cell>
        </row>
        <row r="110">
          <cell r="B110" t="str">
            <v>M+3</v>
          </cell>
          <cell r="C110" t="str">
            <v>C2100</v>
          </cell>
          <cell r="D110" t="str">
            <v>DCC01</v>
          </cell>
          <cell r="H110" t="str">
            <v>Complex Customer Solutions</v>
          </cell>
          <cell r="I110" t="str">
            <v>CSD mgt</v>
          </cell>
          <cell r="J110" t="str">
            <v>Network Management</v>
          </cell>
        </row>
        <row r="111">
          <cell r="B111" t="str">
            <v>M+4</v>
          </cell>
          <cell r="C111" t="str">
            <v>C2110</v>
          </cell>
          <cell r="D111" t="str">
            <v>DCS01</v>
          </cell>
          <cell r="G111" t="str">
            <v>Customer Solutions Engineers</v>
          </cell>
          <cell r="H111" t="str">
            <v>Complex Customer Solutions</v>
          </cell>
          <cell r="I111" t="str">
            <v>CSD mgt</v>
          </cell>
          <cell r="J111" t="str">
            <v>Network Management</v>
          </cell>
        </row>
        <row r="112">
          <cell r="B112" t="str">
            <v>M+5</v>
          </cell>
          <cell r="C112" t="str">
            <v>C2110x</v>
          </cell>
          <cell r="D112" t="str">
            <v>DCS11</v>
          </cell>
          <cell r="F112" t="str">
            <v>Access Service Surround</v>
          </cell>
          <cell r="G112" t="str">
            <v>Customer Solutions Engineers</v>
          </cell>
          <cell r="H112" t="str">
            <v>Complex Customer Solutions</v>
          </cell>
          <cell r="I112" t="str">
            <v>CSD mgt</v>
          </cell>
          <cell r="J112" t="str">
            <v>Network Management</v>
          </cell>
          <cell r="K112" t="str">
            <v>Rename 01.03.03</v>
          </cell>
        </row>
        <row r="113">
          <cell r="B113" t="str">
            <v>M+5</v>
          </cell>
          <cell r="C113" t="str">
            <v>C2110x</v>
          </cell>
          <cell r="D113" t="str">
            <v>DCS21</v>
          </cell>
          <cell r="F113" t="str">
            <v>Data &amp; IP Enginering</v>
          </cell>
          <cell r="G113" t="str">
            <v>Customer Solutions Engineers</v>
          </cell>
          <cell r="H113" t="str">
            <v>Complex Customer Solutions</v>
          </cell>
          <cell r="I113" t="str">
            <v>CSD mgt</v>
          </cell>
          <cell r="J113" t="str">
            <v>Network Management</v>
          </cell>
        </row>
        <row r="114">
          <cell r="B114" t="str">
            <v>M+5</v>
          </cell>
          <cell r="C114" t="str">
            <v>C2110x</v>
          </cell>
          <cell r="D114" t="str">
            <v>DCS31</v>
          </cell>
          <cell r="F114" t="str">
            <v>Value Added Services</v>
          </cell>
          <cell r="G114" t="str">
            <v>Customer Solutions Engineers</v>
          </cell>
          <cell r="H114" t="str">
            <v>Complex Customer Solutions</v>
          </cell>
          <cell r="I114" t="str">
            <v>CSD mgt</v>
          </cell>
          <cell r="J114" t="str">
            <v>Network Management</v>
          </cell>
        </row>
        <row r="115">
          <cell r="B115" t="str">
            <v>M+5</v>
          </cell>
          <cell r="C115" t="str">
            <v>C2110x</v>
          </cell>
          <cell r="D115" t="str">
            <v>DCS41</v>
          </cell>
          <cell r="F115" t="str">
            <v>EPOC Lab</v>
          </cell>
          <cell r="G115" t="str">
            <v>Customer Solutions Engineers</v>
          </cell>
          <cell r="H115" t="str">
            <v>Complex Customer Solutions</v>
          </cell>
          <cell r="I115" t="str">
            <v>CSD mgt</v>
          </cell>
          <cell r="J115" t="str">
            <v>Network Management</v>
          </cell>
          <cell r="K115" t="str">
            <v>Will Close in V4.3</v>
          </cell>
        </row>
        <row r="116">
          <cell r="B116" t="str">
            <v>M+5</v>
          </cell>
          <cell r="C116" t="str">
            <v>C2110x</v>
          </cell>
          <cell r="D116" t="str">
            <v>DWD40</v>
          </cell>
          <cell r="F116" t="str">
            <v>Wholesale FT Related Activities</v>
          </cell>
          <cell r="G116" t="str">
            <v>Customer Solutions Engineers</v>
          </cell>
          <cell r="H116" t="str">
            <v>Complex Customer Solutions</v>
          </cell>
          <cell r="I116" t="str">
            <v>CSD mgt</v>
          </cell>
          <cell r="J116" t="str">
            <v>Network Management</v>
          </cell>
        </row>
        <row r="117">
          <cell r="B117" t="str">
            <v>M+4</v>
          </cell>
          <cell r="C117" t="str">
            <v>C2120</v>
          </cell>
          <cell r="D117" t="str">
            <v>DTC01</v>
          </cell>
          <cell r="G117" t="str">
            <v>Technical Consultants Mgt</v>
          </cell>
          <cell r="H117" t="str">
            <v>Complex Customer Solutions</v>
          </cell>
          <cell r="I117" t="str">
            <v>CSD mgt</v>
          </cell>
          <cell r="J117" t="str">
            <v>Network Management</v>
          </cell>
        </row>
        <row r="118">
          <cell r="B118" t="str">
            <v>M+5</v>
          </cell>
          <cell r="C118" t="str">
            <v>C2120x</v>
          </cell>
          <cell r="D118" t="str">
            <v>DTC10</v>
          </cell>
          <cell r="F118" t="str">
            <v>Technical Consultants</v>
          </cell>
          <cell r="G118" t="str">
            <v>Technical Consultants Mgt</v>
          </cell>
          <cell r="H118" t="str">
            <v>Complex Customer Solutions</v>
          </cell>
          <cell r="I118" t="str">
            <v>CSD mgt</v>
          </cell>
          <cell r="J118" t="str">
            <v>Network Management</v>
          </cell>
        </row>
        <row r="119">
          <cell r="B119" t="str">
            <v>M+4</v>
          </cell>
          <cell r="C119" t="str">
            <v>C2130</v>
          </cell>
          <cell r="D119" t="str">
            <v>DDV01</v>
          </cell>
          <cell r="G119" t="str">
            <v>Customer Operational Design</v>
          </cell>
          <cell r="H119" t="str">
            <v>Complex Customer Solutions</v>
          </cell>
          <cell r="I119" t="str">
            <v>CSD mgt</v>
          </cell>
          <cell r="J119" t="str">
            <v>Network Management</v>
          </cell>
          <cell r="K119" t="str">
            <v>Rename 01.03.03</v>
          </cell>
        </row>
        <row r="120">
          <cell r="B120" t="str">
            <v>M+5</v>
          </cell>
          <cell r="C120" t="str">
            <v>C2130x</v>
          </cell>
          <cell r="D120" t="str">
            <v>DDV11</v>
          </cell>
          <cell r="F120" t="str">
            <v>Operational Validation Consult</v>
          </cell>
          <cell r="G120" t="str">
            <v>Customer Operational Design</v>
          </cell>
          <cell r="H120" t="str">
            <v>Complex Customer Solutions</v>
          </cell>
          <cell r="I120" t="str">
            <v>CSD mgt</v>
          </cell>
          <cell r="J120" t="str">
            <v>Network Management</v>
          </cell>
          <cell r="K120" t="str">
            <v>Rename 01.03.03</v>
          </cell>
        </row>
        <row r="121">
          <cell r="B121" t="str">
            <v>M+5</v>
          </cell>
          <cell r="C121" t="str">
            <v>C2130x</v>
          </cell>
          <cell r="D121" t="str">
            <v>DDV21</v>
          </cell>
          <cell r="F121" t="str">
            <v>Customer Opportunity Support</v>
          </cell>
          <cell r="G121" t="str">
            <v>Customer Operational Design</v>
          </cell>
          <cell r="H121" t="str">
            <v>Complex Customer Solutions</v>
          </cell>
          <cell r="I121" t="str">
            <v>CSD mgt</v>
          </cell>
          <cell r="J121" t="str">
            <v>Network Management</v>
          </cell>
          <cell r="K121" t="str">
            <v>Rename 01.03.03</v>
          </cell>
        </row>
        <row r="122">
          <cell r="B122" t="str">
            <v>M+5</v>
          </cell>
          <cell r="C122" t="str">
            <v>C2130x</v>
          </cell>
          <cell r="D122" t="str">
            <v>DDV31</v>
          </cell>
          <cell r="F122" t="str">
            <v>Operational Validation</v>
          </cell>
          <cell r="G122" t="str">
            <v>Customer Operational Design</v>
          </cell>
          <cell r="H122" t="str">
            <v>Complex Customer Solutions</v>
          </cell>
          <cell r="I122" t="str">
            <v>CSD mgt</v>
          </cell>
          <cell r="J122" t="str">
            <v>Network Management</v>
          </cell>
          <cell r="K122" t="str">
            <v>Will Close in V4.3</v>
          </cell>
        </row>
        <row r="123">
          <cell r="B123" t="str">
            <v>M+4</v>
          </cell>
          <cell r="C123" t="str">
            <v>C2140</v>
          </cell>
          <cell r="D123" t="str">
            <v>DIN01</v>
          </cell>
          <cell r="G123" t="str">
            <v>Service Delivery Process Integ</v>
          </cell>
          <cell r="H123" t="str">
            <v>Complex Customer Solutions</v>
          </cell>
          <cell r="I123" t="str">
            <v>CSD mgt</v>
          </cell>
          <cell r="J123" t="str">
            <v>Network Management</v>
          </cell>
          <cell r="K123" t="str">
            <v>Will Close in V4.3</v>
          </cell>
        </row>
        <row r="124">
          <cell r="B124" t="str">
            <v>M+4</v>
          </cell>
          <cell r="C124" t="str">
            <v>C2140x</v>
          </cell>
          <cell r="D124" t="str">
            <v>DPF01</v>
          </cell>
          <cell r="F124" t="str">
            <v>Process &amp; Performance</v>
          </cell>
          <cell r="G124" t="str">
            <v>Service Delivery Process Integ</v>
          </cell>
          <cell r="H124" t="str">
            <v>Complex Customer Solutions</v>
          </cell>
          <cell r="I124" t="str">
            <v>CSD mgt</v>
          </cell>
          <cell r="J124" t="str">
            <v>Network Management</v>
          </cell>
          <cell r="K124" t="str">
            <v>Closed 01.09.02</v>
          </cell>
        </row>
        <row r="125">
          <cell r="B125" t="str">
            <v>M+5</v>
          </cell>
          <cell r="C125" t="str">
            <v>C2140x</v>
          </cell>
          <cell r="D125" t="str">
            <v>DPF11</v>
          </cell>
          <cell r="F125" t="str">
            <v>Complex Customer Practice Leader</v>
          </cell>
          <cell r="G125" t="str">
            <v>Service Delivery Process Integ</v>
          </cell>
          <cell r="H125" t="str">
            <v>Complex Customer Solutions</v>
          </cell>
          <cell r="I125" t="str">
            <v>CSD mgt</v>
          </cell>
          <cell r="J125" t="str">
            <v>Network Management</v>
          </cell>
          <cell r="K125" t="str">
            <v>Will Close in V4.3</v>
          </cell>
        </row>
        <row r="126">
          <cell r="B126" t="str">
            <v>M+5</v>
          </cell>
          <cell r="C126" t="str">
            <v>C2140x</v>
          </cell>
          <cell r="D126" t="str">
            <v>DPF21</v>
          </cell>
          <cell r="F126" t="str">
            <v>Service Impl Practice Leader</v>
          </cell>
          <cell r="G126" t="str">
            <v>Service Delivery Process Integ</v>
          </cell>
          <cell r="H126" t="str">
            <v>Complex Customer Solutions</v>
          </cell>
          <cell r="I126" t="str">
            <v>CSD mgt</v>
          </cell>
          <cell r="J126" t="str">
            <v>Network Management</v>
          </cell>
          <cell r="K126" t="str">
            <v>Will Close in V4.3</v>
          </cell>
        </row>
        <row r="127">
          <cell r="B127" t="str">
            <v>M+5</v>
          </cell>
          <cell r="C127" t="str">
            <v>C2140x</v>
          </cell>
          <cell r="D127" t="str">
            <v>DPF31</v>
          </cell>
          <cell r="F127" t="str">
            <v>Tech Proj &amp; Imp Practice Leader</v>
          </cell>
          <cell r="G127" t="str">
            <v>Service Delivery Process Integ</v>
          </cell>
          <cell r="H127" t="str">
            <v>Complex Customer Solutions</v>
          </cell>
          <cell r="I127" t="str">
            <v>CSD mgt</v>
          </cell>
          <cell r="J127" t="str">
            <v>Network Management</v>
          </cell>
          <cell r="K127" t="str">
            <v>Will Close in V4.3</v>
          </cell>
        </row>
        <row r="128">
          <cell r="B128" t="str">
            <v>M+3</v>
          </cell>
          <cell r="C128" t="str">
            <v>C2200</v>
          </cell>
          <cell r="D128" t="str">
            <v>DCP10</v>
          </cell>
          <cell r="H128" t="str">
            <v>Service Implementation</v>
          </cell>
          <cell r="I128" t="str">
            <v>CSD mgt</v>
          </cell>
          <cell r="J128" t="str">
            <v>Network Management</v>
          </cell>
        </row>
        <row r="129">
          <cell r="B129" t="str">
            <v>M+4</v>
          </cell>
          <cell r="C129" t="str">
            <v>C2200x</v>
          </cell>
          <cell r="D129" t="str">
            <v>DES01</v>
          </cell>
          <cell r="G129" t="str">
            <v>Customer Serv Delivery mgt</v>
          </cell>
          <cell r="H129" t="str">
            <v>Service Implementation</v>
          </cell>
          <cell r="I129" t="str">
            <v>CSD mgt</v>
          </cell>
          <cell r="J129" t="str">
            <v>Network Management</v>
          </cell>
          <cell r="K129" t="str">
            <v>Closed 01.09.02</v>
          </cell>
        </row>
        <row r="130">
          <cell r="B130" t="str">
            <v>M+4</v>
          </cell>
          <cell r="C130" t="str">
            <v>C2210</v>
          </cell>
          <cell r="D130" t="str">
            <v>DSE10</v>
          </cell>
          <cell r="G130" t="str">
            <v>Regional Service Impl</v>
          </cell>
          <cell r="H130" t="str">
            <v>Service Implementation</v>
          </cell>
          <cell r="I130" t="str">
            <v>CSD mgt</v>
          </cell>
          <cell r="J130" t="str">
            <v>Network Management</v>
          </cell>
        </row>
        <row r="131">
          <cell r="B131" t="str">
            <v>M+5</v>
          </cell>
          <cell r="C131" t="str">
            <v>C2210x</v>
          </cell>
          <cell r="D131" t="str">
            <v>DRD20</v>
          </cell>
          <cell r="F131" t="str">
            <v>Delivery Vendor mgt</v>
          </cell>
          <cell r="G131" t="str">
            <v>Regional Service Impl</v>
          </cell>
          <cell r="H131" t="str">
            <v>Service Implementation</v>
          </cell>
          <cell r="I131" t="str">
            <v>CSD mgt</v>
          </cell>
          <cell r="J131" t="str">
            <v>Network Management</v>
          </cell>
        </row>
        <row r="132">
          <cell r="B132" t="str">
            <v>M+5</v>
          </cell>
          <cell r="C132" t="str">
            <v>C2210x</v>
          </cell>
          <cell r="D132" t="str">
            <v>DRD30</v>
          </cell>
          <cell r="F132" t="str">
            <v>Delivery Business Support</v>
          </cell>
          <cell r="G132" t="str">
            <v>Escalation Management</v>
          </cell>
          <cell r="H132" t="str">
            <v>Service Implementation</v>
          </cell>
          <cell r="I132" t="str">
            <v>CSD mgt</v>
          </cell>
          <cell r="J132" t="str">
            <v>Network Management</v>
          </cell>
          <cell r="K132" t="str">
            <v>Closed 01.01.03</v>
          </cell>
        </row>
        <row r="133">
          <cell r="B133" t="str">
            <v>M+5</v>
          </cell>
          <cell r="C133" t="str">
            <v>C2210x</v>
          </cell>
          <cell r="D133" t="str">
            <v>DSE40</v>
          </cell>
          <cell r="F133" t="str">
            <v>Service Procurement</v>
          </cell>
          <cell r="G133" t="str">
            <v>Regional Service Impl</v>
          </cell>
          <cell r="H133" t="str">
            <v>Service Implementation</v>
          </cell>
          <cell r="I133" t="str">
            <v>CSD mgt</v>
          </cell>
          <cell r="J133" t="str">
            <v>Network Management</v>
          </cell>
        </row>
        <row r="134">
          <cell r="B134" t="str">
            <v>M+5</v>
          </cell>
          <cell r="C134" t="str">
            <v>C2210x</v>
          </cell>
          <cell r="D134" t="str">
            <v>DSE60</v>
          </cell>
          <cell r="F134" t="str">
            <v>Installation Support &amp; Testing</v>
          </cell>
          <cell r="G134" t="str">
            <v>Regional Service Impl</v>
          </cell>
          <cell r="H134" t="str">
            <v>Service Implementation</v>
          </cell>
          <cell r="I134" t="str">
            <v>CSD mgt</v>
          </cell>
          <cell r="J134" t="str">
            <v>Network Management</v>
          </cell>
        </row>
        <row r="135">
          <cell r="B135" t="str">
            <v>M+4</v>
          </cell>
          <cell r="C135" t="str">
            <v>C2230</v>
          </cell>
          <cell r="D135" t="str">
            <v>DTE10</v>
          </cell>
          <cell r="G135" t="str">
            <v>Regional Tech Proj &amp; Impl</v>
          </cell>
          <cell r="H135" t="str">
            <v>Service Implementation</v>
          </cell>
          <cell r="I135" t="str">
            <v>CSD mgt</v>
          </cell>
          <cell r="J135" t="str">
            <v>Network Management</v>
          </cell>
        </row>
        <row r="136">
          <cell r="B136" t="str">
            <v>M+5</v>
          </cell>
          <cell r="C136" t="str">
            <v>C2230x</v>
          </cell>
          <cell r="D136" t="str">
            <v>DTE20</v>
          </cell>
          <cell r="F136" t="str">
            <v>Technical Impl Owner</v>
          </cell>
          <cell r="G136" t="str">
            <v>Regional Tech Proj &amp; Impl</v>
          </cell>
          <cell r="H136" t="str">
            <v>Service Implementation</v>
          </cell>
          <cell r="I136" t="str">
            <v>CSD mgt</v>
          </cell>
          <cell r="J136" t="str">
            <v>Network Management</v>
          </cell>
        </row>
        <row r="137">
          <cell r="B137" t="str">
            <v>M+5</v>
          </cell>
          <cell r="C137" t="str">
            <v>C2230x</v>
          </cell>
          <cell r="D137" t="str">
            <v>DTE30</v>
          </cell>
          <cell r="F137" t="str">
            <v>Techincal Project mgr</v>
          </cell>
          <cell r="G137" t="str">
            <v>Regional Tech Proj &amp; Impl</v>
          </cell>
          <cell r="H137" t="str">
            <v>Service Implementation</v>
          </cell>
          <cell r="I137" t="str">
            <v>CSD mgt</v>
          </cell>
          <cell r="J137" t="str">
            <v>Network Management</v>
          </cell>
        </row>
        <row r="138">
          <cell r="B138" t="str">
            <v>M+4</v>
          </cell>
          <cell r="C138" t="str">
            <v>C2240</v>
          </cell>
          <cell r="D138" t="str">
            <v>DRD10</v>
          </cell>
          <cell r="G138" t="str">
            <v>Escalation mgt Strat Alliance</v>
          </cell>
          <cell r="H138" t="str">
            <v>Service Implementation</v>
          </cell>
          <cell r="I138" t="str">
            <v>CSD mgt</v>
          </cell>
          <cell r="J138" t="str">
            <v>Network Management</v>
          </cell>
          <cell r="K138" t="str">
            <v>Rename 01.03.03</v>
          </cell>
        </row>
        <row r="139">
          <cell r="B139" t="str">
            <v>M+5</v>
          </cell>
          <cell r="C139" t="str">
            <v>C2240x</v>
          </cell>
          <cell r="D139" t="str">
            <v>DPN01</v>
          </cell>
          <cell r="F139" t="str">
            <v>Partner Relations</v>
          </cell>
          <cell r="G139" t="str">
            <v>Escalation mgt Strat Alliance</v>
          </cell>
          <cell r="H139" t="str">
            <v>Service Implementation</v>
          </cell>
          <cell r="I139" t="str">
            <v>CSD mgt</v>
          </cell>
          <cell r="J139" t="str">
            <v>Network Management</v>
          </cell>
        </row>
        <row r="140">
          <cell r="B140" t="str">
            <v>M+5</v>
          </cell>
          <cell r="C140" t="str">
            <v>C2240x</v>
          </cell>
          <cell r="D140" t="str">
            <v>DSB01</v>
          </cell>
          <cell r="F140" t="str">
            <v>SITA Business Unit</v>
          </cell>
          <cell r="G140" t="str">
            <v>Escalation mgt Strat Alliance</v>
          </cell>
          <cell r="H140" t="str">
            <v>Service Implementation</v>
          </cell>
          <cell r="I140" t="str">
            <v>CSD mgt</v>
          </cell>
          <cell r="J140" t="str">
            <v>Network Management</v>
          </cell>
          <cell r="K140" t="str">
            <v>Will close in v4.3</v>
          </cell>
        </row>
        <row r="141">
          <cell r="B141" t="str">
            <v>M+5</v>
          </cell>
          <cell r="C141" t="str">
            <v>C2240x</v>
          </cell>
          <cell r="D141" t="str">
            <v>DSX20</v>
          </cell>
          <cell r="F141" t="str">
            <v>CSD SITA Ops Control</v>
          </cell>
          <cell r="G141" t="str">
            <v>Escalation mgt Strat Alliance</v>
          </cell>
          <cell r="H141" t="str">
            <v>Service Implementation</v>
          </cell>
          <cell r="I141" t="str">
            <v>CSD mgt</v>
          </cell>
          <cell r="J141" t="str">
            <v>Network Management</v>
          </cell>
          <cell r="K141" t="str">
            <v>Will close in v4.3</v>
          </cell>
        </row>
        <row r="142">
          <cell r="B142" t="str">
            <v>M+5</v>
          </cell>
          <cell r="C142" t="str">
            <v>C2240x</v>
          </cell>
          <cell r="D142" t="str">
            <v>DWD11</v>
          </cell>
          <cell r="F142" t="str">
            <v>Wholesale FTLD Service Deliv</v>
          </cell>
          <cell r="G142" t="str">
            <v>Wholesale Deals</v>
          </cell>
          <cell r="H142" t="str">
            <v>Service Implementation</v>
          </cell>
          <cell r="I142" t="str">
            <v>CSD mgt</v>
          </cell>
          <cell r="J142" t="str">
            <v>Network Management</v>
          </cell>
        </row>
        <row r="143">
          <cell r="B143" t="str">
            <v>M+5</v>
          </cell>
          <cell r="C143" t="str">
            <v>C2240x</v>
          </cell>
          <cell r="D143" t="str">
            <v>DWD41</v>
          </cell>
          <cell r="F143" t="str">
            <v>Wholesale FTLD Unmgd Serv Del</v>
          </cell>
          <cell r="G143" t="str">
            <v>Wholesale Deals</v>
          </cell>
          <cell r="H143" t="str">
            <v>Service Implementation</v>
          </cell>
          <cell r="I143" t="str">
            <v>CSD mgt</v>
          </cell>
          <cell r="J143" t="str">
            <v>Network Management</v>
          </cell>
        </row>
        <row r="144">
          <cell r="B144" t="str">
            <v>M+5</v>
          </cell>
          <cell r="C144" t="str">
            <v>C2240x</v>
          </cell>
          <cell r="D144" t="str">
            <v>DOD11</v>
          </cell>
          <cell r="F144" t="str">
            <v>Outsourcing SITA SABRE</v>
          </cell>
          <cell r="G144" t="str">
            <v>Outsourcing Deals</v>
          </cell>
          <cell r="H144" t="str">
            <v>Service Implementation</v>
          </cell>
          <cell r="I144" t="str">
            <v>CSD mgt</v>
          </cell>
          <cell r="J144" t="str">
            <v>Network Management</v>
          </cell>
        </row>
        <row r="145">
          <cell r="B145" t="str">
            <v>M+5</v>
          </cell>
          <cell r="C145" t="str">
            <v>C2240x</v>
          </cell>
          <cell r="D145" t="str">
            <v>DWD31</v>
          </cell>
          <cell r="F145" t="str">
            <v>Wholesale FT Switched Voice</v>
          </cell>
          <cell r="G145" t="str">
            <v>Wholesale Deals</v>
          </cell>
          <cell r="H145" t="str">
            <v>Service Implementation</v>
          </cell>
          <cell r="I145" t="str">
            <v>CSD mgt</v>
          </cell>
          <cell r="J145" t="str">
            <v>Network Management</v>
          </cell>
        </row>
        <row r="146">
          <cell r="B146" t="str">
            <v>M+5</v>
          </cell>
          <cell r="C146" t="str">
            <v>C2240x</v>
          </cell>
          <cell r="D146" t="str">
            <v>DWD51</v>
          </cell>
          <cell r="F146" t="str">
            <v>Wholesale Transpac Service Deliv</v>
          </cell>
          <cell r="G146" t="str">
            <v>Wholesale Deals</v>
          </cell>
          <cell r="H146" t="str">
            <v>Service Implementation</v>
          </cell>
          <cell r="I146" t="str">
            <v>CSD mgt</v>
          </cell>
          <cell r="J146" t="str">
            <v>Network Management</v>
          </cell>
        </row>
        <row r="147">
          <cell r="B147" t="str">
            <v>M+5</v>
          </cell>
          <cell r="C147" t="str">
            <v>C2240x</v>
          </cell>
          <cell r="D147" t="str">
            <v>DWD71</v>
          </cell>
          <cell r="F147" t="str">
            <v>Wholesale Radianz Service Deliv</v>
          </cell>
          <cell r="G147" t="str">
            <v>Wholesale Deals</v>
          </cell>
          <cell r="H147" t="str">
            <v>Service Implementation</v>
          </cell>
          <cell r="I147" t="str">
            <v>CSD mgt</v>
          </cell>
          <cell r="J147" t="str">
            <v>Network Management</v>
          </cell>
        </row>
        <row r="148">
          <cell r="B148" t="str">
            <v>M+5</v>
          </cell>
          <cell r="C148" t="str">
            <v>C2240x</v>
          </cell>
          <cell r="D148" t="str">
            <v>DWD78</v>
          </cell>
          <cell r="F148" t="str">
            <v>Wholesale Radianz Novated</v>
          </cell>
          <cell r="G148" t="str">
            <v>Wholesale Deals</v>
          </cell>
          <cell r="H148" t="str">
            <v>Service Implementation</v>
          </cell>
          <cell r="I148" t="str">
            <v>CSD mgt</v>
          </cell>
          <cell r="J148" t="str">
            <v>Network Management</v>
          </cell>
        </row>
        <row r="149">
          <cell r="B149" t="str">
            <v>M+5</v>
          </cell>
          <cell r="C149" t="str">
            <v>C2240x</v>
          </cell>
          <cell r="D149" t="str">
            <v>DWD79</v>
          </cell>
          <cell r="F149" t="str">
            <v>Wholesale Radianz In Trust</v>
          </cell>
          <cell r="G149" t="str">
            <v>Wholesale Deals</v>
          </cell>
          <cell r="H149" t="str">
            <v>Service Implementation</v>
          </cell>
          <cell r="I149" t="str">
            <v>CSD mgt</v>
          </cell>
          <cell r="J149" t="str">
            <v>Network Management</v>
          </cell>
        </row>
        <row r="150">
          <cell r="B150" t="str">
            <v>M+5</v>
          </cell>
          <cell r="C150" t="str">
            <v>C2240x</v>
          </cell>
          <cell r="D150" t="str">
            <v>DOD12</v>
          </cell>
          <cell r="F150" t="str">
            <v>Outsourcing SITA China Net</v>
          </cell>
          <cell r="G150" t="str">
            <v>Outsourcing Deals</v>
          </cell>
          <cell r="H150" t="str">
            <v>Service Implementation</v>
          </cell>
          <cell r="I150" t="str">
            <v>CSD mgt</v>
          </cell>
          <cell r="J150" t="str">
            <v>Network Management</v>
          </cell>
        </row>
        <row r="151">
          <cell r="B151" t="str">
            <v>M+5</v>
          </cell>
          <cell r="C151" t="str">
            <v>C2240x</v>
          </cell>
          <cell r="D151" t="str">
            <v>DWD21</v>
          </cell>
          <cell r="F151" t="str">
            <v>Wholesale FTBE Service Deliv</v>
          </cell>
          <cell r="G151" t="str">
            <v>Wholesale Deals</v>
          </cell>
          <cell r="H151" t="str">
            <v>Service Implementation</v>
          </cell>
          <cell r="I151" t="str">
            <v>CSD mgt</v>
          </cell>
          <cell r="J151" t="str">
            <v>Network Management</v>
          </cell>
        </row>
        <row r="152">
          <cell r="B152" t="str">
            <v>M+3</v>
          </cell>
          <cell r="C152" t="str">
            <v>C2400</v>
          </cell>
          <cell r="D152" t="str">
            <v>DOD30</v>
          </cell>
          <cell r="H152" t="str">
            <v>CPSP</v>
          </cell>
          <cell r="I152" t="str">
            <v>CSD mgt</v>
          </cell>
          <cell r="J152" t="str">
            <v>Network Management</v>
          </cell>
        </row>
        <row r="153">
          <cell r="B153" t="str">
            <v>M+3</v>
          </cell>
          <cell r="C153" t="str">
            <v>C2410x</v>
          </cell>
          <cell r="D153" t="str">
            <v>DCP20</v>
          </cell>
          <cell r="G153" t="str">
            <v>CPSP</v>
          </cell>
          <cell r="H153" t="str">
            <v>CPSP</v>
          </cell>
          <cell r="I153" t="str">
            <v>CSD mgt</v>
          </cell>
          <cell r="J153" t="str">
            <v>Network Management</v>
          </cell>
          <cell r="K153" t="str">
            <v>Closed 01.01.03</v>
          </cell>
        </row>
        <row r="154">
          <cell r="B154" t="str">
            <v>M+4</v>
          </cell>
          <cell r="C154" t="str">
            <v>C2410x</v>
          </cell>
          <cell r="D154" t="str">
            <v>DOD31</v>
          </cell>
          <cell r="G154" t="str">
            <v>CPSP - TINOS Timedia</v>
          </cell>
          <cell r="H154" t="str">
            <v>CPSP</v>
          </cell>
          <cell r="I154" t="str">
            <v>CSD mgt</v>
          </cell>
          <cell r="J154" t="str">
            <v>Network Management</v>
          </cell>
        </row>
        <row r="155">
          <cell r="B155" t="str">
            <v>M+4</v>
          </cell>
          <cell r="C155" t="str">
            <v>C2410x</v>
          </cell>
          <cell r="D155" t="str">
            <v>DOD32</v>
          </cell>
          <cell r="G155" t="str">
            <v>CPSP - TELIOS Credit Lyonnais</v>
          </cell>
          <cell r="H155" t="str">
            <v>CPSP</v>
          </cell>
          <cell r="I155" t="str">
            <v>CSD mgt</v>
          </cell>
          <cell r="J155" t="str">
            <v>Network Management</v>
          </cell>
        </row>
        <row r="156">
          <cell r="B156" t="str">
            <v>M+4</v>
          </cell>
          <cell r="C156" t="str">
            <v>C2410x</v>
          </cell>
          <cell r="D156" t="str">
            <v>DOD33</v>
          </cell>
          <cell r="G156" t="str">
            <v>CPSP - ANTARES Club Med</v>
          </cell>
          <cell r="H156" t="str">
            <v>CPSP</v>
          </cell>
          <cell r="I156" t="str">
            <v>CSD mgt</v>
          </cell>
          <cell r="J156" t="str">
            <v>Network Management</v>
          </cell>
        </row>
        <row r="157">
          <cell r="B157" t="str">
            <v>M+4</v>
          </cell>
          <cell r="C157" t="str">
            <v>C2410x</v>
          </cell>
          <cell r="D157" t="str">
            <v>DOD34</v>
          </cell>
          <cell r="G157" t="str">
            <v>CPSP - Telecom Italia</v>
          </cell>
          <cell r="H157" t="str">
            <v>CPSP</v>
          </cell>
          <cell r="I157" t="str">
            <v>CSD mgt</v>
          </cell>
          <cell r="J157" t="str">
            <v>Network Management</v>
          </cell>
        </row>
        <row r="158">
          <cell r="B158" t="str">
            <v>M+4</v>
          </cell>
          <cell r="C158" t="str">
            <v>C2410x</v>
          </cell>
          <cell r="D158" t="str">
            <v>DOD35</v>
          </cell>
          <cell r="G158" t="str">
            <v>CPSP - Hewlett Packard</v>
          </cell>
          <cell r="H158" t="str">
            <v>CPSP</v>
          </cell>
          <cell r="I158" t="str">
            <v>CSD mgt</v>
          </cell>
          <cell r="J158" t="str">
            <v>Network Management</v>
          </cell>
        </row>
        <row r="159">
          <cell r="B159" t="str">
            <v>M+4</v>
          </cell>
          <cell r="C159" t="str">
            <v>C2410x</v>
          </cell>
          <cell r="D159" t="str">
            <v>DOD36</v>
          </cell>
          <cell r="G159" t="str">
            <v>CPSP - UPS</v>
          </cell>
          <cell r="H159" t="str">
            <v>CPSP</v>
          </cell>
          <cell r="I159" t="str">
            <v>CSD mgt</v>
          </cell>
          <cell r="J159" t="str">
            <v>Network Management</v>
          </cell>
        </row>
        <row r="160">
          <cell r="B160" t="str">
            <v>M+4</v>
          </cell>
          <cell r="C160" t="str">
            <v>C2410x</v>
          </cell>
          <cell r="D160" t="str">
            <v>DOD37</v>
          </cell>
          <cell r="G160" t="str">
            <v>CPSP - SIA</v>
          </cell>
          <cell r="H160" t="str">
            <v>CPSP</v>
          </cell>
          <cell r="I160" t="str">
            <v>CSD mgt</v>
          </cell>
          <cell r="J160" t="str">
            <v>Network Management</v>
          </cell>
        </row>
        <row r="161">
          <cell r="B161" t="str">
            <v>M+4</v>
          </cell>
          <cell r="C161" t="str">
            <v>C2410x</v>
          </cell>
          <cell r="D161" t="str">
            <v>DOD38</v>
          </cell>
          <cell r="G161" t="str">
            <v>CPSP - Agilent</v>
          </cell>
          <cell r="H161" t="str">
            <v>CPSP</v>
          </cell>
          <cell r="I161" t="str">
            <v>CSD mgt</v>
          </cell>
          <cell r="J161" t="str">
            <v>Network Management</v>
          </cell>
        </row>
        <row r="162">
          <cell r="B162" t="str">
            <v>M+4</v>
          </cell>
          <cell r="C162" t="str">
            <v>C2410x</v>
          </cell>
          <cell r="D162" t="str">
            <v>DOD39</v>
          </cell>
          <cell r="G162" t="str">
            <v>CPSP - ST Microelectronics</v>
          </cell>
          <cell r="H162" t="str">
            <v>CPSP</v>
          </cell>
          <cell r="I162" t="str">
            <v>CSD mgt</v>
          </cell>
          <cell r="J162" t="str">
            <v>Network Management</v>
          </cell>
        </row>
        <row r="163">
          <cell r="B163" t="str">
            <v>M+4</v>
          </cell>
          <cell r="C163" t="str">
            <v>C2410x</v>
          </cell>
          <cell r="D163" t="str">
            <v>DTA10</v>
          </cell>
          <cell r="G163" t="str">
            <v>CPSP - Telecom Italia</v>
          </cell>
          <cell r="H163" t="str">
            <v>CPSP</v>
          </cell>
          <cell r="I163" t="str">
            <v>CSD mgt</v>
          </cell>
          <cell r="J163" t="str">
            <v>Network Management</v>
          </cell>
          <cell r="K163" t="str">
            <v>Closed 01.01.03</v>
          </cell>
        </row>
        <row r="164">
          <cell r="B164" t="str">
            <v>M+4</v>
          </cell>
          <cell r="C164" t="str">
            <v>C2410x</v>
          </cell>
          <cell r="D164" t="str">
            <v>DTD10</v>
          </cell>
          <cell r="G164" t="str">
            <v>CPSP - TINOS Timedia</v>
          </cell>
          <cell r="H164" t="str">
            <v>CPSP</v>
          </cell>
          <cell r="I164" t="str">
            <v>CSD mgt</v>
          </cell>
          <cell r="J164" t="str">
            <v>Network Management</v>
          </cell>
          <cell r="K164" t="str">
            <v>Closed 01.01.03</v>
          </cell>
        </row>
        <row r="165">
          <cell r="B165" t="str">
            <v>M+4</v>
          </cell>
          <cell r="C165" t="str">
            <v>C2410x</v>
          </cell>
          <cell r="D165" t="str">
            <v>DUP10</v>
          </cell>
          <cell r="G165" t="str">
            <v>CPSP - UPS</v>
          </cell>
          <cell r="H165" t="str">
            <v>CPSP</v>
          </cell>
          <cell r="I165" t="str">
            <v>CSD mgt</v>
          </cell>
          <cell r="J165" t="str">
            <v>Network Management</v>
          </cell>
          <cell r="K165" t="str">
            <v>Closed 01.01.03</v>
          </cell>
        </row>
        <row r="166">
          <cell r="B166" t="str">
            <v>M+4</v>
          </cell>
          <cell r="C166" t="str">
            <v>C2410x</v>
          </cell>
          <cell r="D166" t="str">
            <v>DHP10</v>
          </cell>
          <cell r="G166" t="str">
            <v>CPSP - Hewlett Packard</v>
          </cell>
          <cell r="H166" t="str">
            <v>CPSP</v>
          </cell>
          <cell r="I166" t="str">
            <v>CSD mgt</v>
          </cell>
          <cell r="J166" t="str">
            <v>Network Management</v>
          </cell>
          <cell r="K166" t="str">
            <v>Closed 01.01.03</v>
          </cell>
        </row>
        <row r="167">
          <cell r="B167" t="str">
            <v>M+4</v>
          </cell>
          <cell r="C167" t="str">
            <v>C2410x</v>
          </cell>
          <cell r="D167" t="str">
            <v>DCL10</v>
          </cell>
          <cell r="G167" t="str">
            <v>CPSP - TELIOS Credit Lyonnais</v>
          </cell>
          <cell r="H167" t="str">
            <v>CPSP</v>
          </cell>
          <cell r="I167" t="str">
            <v>CSD mgt</v>
          </cell>
          <cell r="J167" t="str">
            <v>Network Management</v>
          </cell>
          <cell r="K167" t="str">
            <v>Closed 01.01.03</v>
          </cell>
        </row>
        <row r="168">
          <cell r="B168" t="str">
            <v>M+4</v>
          </cell>
          <cell r="C168" t="str">
            <v>C2410x</v>
          </cell>
          <cell r="D168" t="str">
            <v>DCM10</v>
          </cell>
          <cell r="G168" t="str">
            <v>CPSP - ANTARES Club Med</v>
          </cell>
          <cell r="H168" t="str">
            <v>CPSP</v>
          </cell>
          <cell r="I168" t="str">
            <v>CSD mgt</v>
          </cell>
          <cell r="J168" t="str">
            <v>Network Management</v>
          </cell>
          <cell r="K168" t="str">
            <v>Closed 01.01.03</v>
          </cell>
        </row>
        <row r="169">
          <cell r="B169" t="str">
            <v>M+3</v>
          </cell>
          <cell r="C169" t="str">
            <v>C2500</v>
          </cell>
          <cell r="D169" t="str">
            <v>DPM01</v>
          </cell>
          <cell r="H169" t="str">
            <v>Performance mgt Office</v>
          </cell>
          <cell r="I169" t="str">
            <v>CSD mgt</v>
          </cell>
          <cell r="J169" t="str">
            <v>Network Management</v>
          </cell>
          <cell r="K169" t="str">
            <v>New 01.03.03</v>
          </cell>
        </row>
        <row r="170">
          <cell r="B170" t="str">
            <v>M+3</v>
          </cell>
          <cell r="C170" t="str">
            <v>C2600</v>
          </cell>
          <cell r="D170" t="str">
            <v>DPP01</v>
          </cell>
          <cell r="H170" t="str">
            <v>Customer Tools &amp; Revenue Assur</v>
          </cell>
          <cell r="I170" t="str">
            <v>CSD mgt</v>
          </cell>
          <cell r="J170" t="str">
            <v>Network Management</v>
          </cell>
          <cell r="K170" t="str">
            <v>Rename 01.03.03</v>
          </cell>
        </row>
        <row r="171">
          <cell r="B171" t="str">
            <v>M+4</v>
          </cell>
          <cell r="C171" t="str">
            <v>C2600x</v>
          </cell>
          <cell r="D171" t="str">
            <v>DMX01</v>
          </cell>
          <cell r="G171" t="str">
            <v>Service Delivery Systems Matrix</v>
          </cell>
          <cell r="H171" t="str">
            <v>Customer Tools &amp; Revenue Assur</v>
          </cell>
          <cell r="I171" t="str">
            <v>CSD mgt</v>
          </cell>
          <cell r="J171" t="str">
            <v>Network Management</v>
          </cell>
          <cell r="K171" t="str">
            <v>Closed 01.09.02</v>
          </cell>
        </row>
        <row r="172">
          <cell r="B172" t="str">
            <v>M+4</v>
          </cell>
          <cell r="C172" t="str">
            <v>C2600x</v>
          </cell>
          <cell r="D172" t="str">
            <v>DMX11</v>
          </cell>
          <cell r="G172" t="str">
            <v>System Requirement</v>
          </cell>
          <cell r="H172" t="str">
            <v>Customer Tools &amp; Revenue Assur</v>
          </cell>
          <cell r="I172" t="str">
            <v>CSD mgt</v>
          </cell>
          <cell r="J172" t="str">
            <v>Network Management</v>
          </cell>
          <cell r="K172" t="str">
            <v>Rename 01.03.03</v>
          </cell>
        </row>
        <row r="173">
          <cell r="B173" t="str">
            <v>M+4</v>
          </cell>
          <cell r="C173" t="str">
            <v>C2600x</v>
          </cell>
          <cell r="D173" t="str">
            <v>DRA01</v>
          </cell>
          <cell r="G173" t="str">
            <v>Revenue Assur &amp; Data Quality</v>
          </cell>
          <cell r="H173" t="str">
            <v>Customer Tools &amp; Revenue Assur</v>
          </cell>
          <cell r="I173" t="str">
            <v>CSD mgt</v>
          </cell>
          <cell r="J173" t="str">
            <v>Network Management</v>
          </cell>
          <cell r="K173" t="str">
            <v>Rename 01.03.03</v>
          </cell>
        </row>
        <row r="174">
          <cell r="B174" t="str">
            <v>M+4</v>
          </cell>
          <cell r="C174" t="str">
            <v>C2600x</v>
          </cell>
          <cell r="D174" t="str">
            <v>DMX21</v>
          </cell>
          <cell r="G174" t="str">
            <v>System Integration</v>
          </cell>
          <cell r="H174" t="str">
            <v>Customer Tools &amp; Revenue Assur</v>
          </cell>
          <cell r="I174" t="str">
            <v>CSD mgt</v>
          </cell>
          <cell r="J174" t="str">
            <v>Network Management</v>
          </cell>
          <cell r="K174" t="str">
            <v>Rename 01.03.03</v>
          </cell>
        </row>
        <row r="175">
          <cell r="B175" t="str">
            <v>M+4</v>
          </cell>
          <cell r="C175" t="str">
            <v>C2600x</v>
          </cell>
          <cell r="D175" t="str">
            <v>DMX41</v>
          </cell>
          <cell r="G175" t="str">
            <v>System Support</v>
          </cell>
          <cell r="H175" t="str">
            <v>Customer Tools &amp; Revenue Assur</v>
          </cell>
          <cell r="I175" t="str">
            <v>CSD mgt</v>
          </cell>
          <cell r="J175" t="str">
            <v>Network Management</v>
          </cell>
          <cell r="K175" t="str">
            <v>Rename 01.03.03</v>
          </cell>
        </row>
        <row r="176">
          <cell r="K176">
            <v>84</v>
          </cell>
        </row>
        <row r="177">
          <cell r="B177" t="str">
            <v>M+2</v>
          </cell>
          <cell r="C177" t="str">
            <v>C3000</v>
          </cell>
          <cell r="D177" t="str">
            <v>DSO01</v>
          </cell>
          <cell r="I177" t="str">
            <v>NCSM</v>
          </cell>
          <cell r="J177" t="str">
            <v>Network Management</v>
          </cell>
          <cell r="K177" t="str">
            <v>Rename 01.03.03</v>
          </cell>
        </row>
        <row r="178">
          <cell r="B178" t="str">
            <v>M+3</v>
          </cell>
          <cell r="C178" t="str">
            <v>C3100</v>
          </cell>
          <cell r="D178" t="str">
            <v>DGS01</v>
          </cell>
          <cell r="H178" t="str">
            <v>GCSC mgt</v>
          </cell>
          <cell r="I178" t="str">
            <v>NCSM</v>
          </cell>
          <cell r="J178" t="str">
            <v>Network Management</v>
          </cell>
          <cell r="K178" t="str">
            <v>New 01.03.03</v>
          </cell>
        </row>
        <row r="179">
          <cell r="B179" t="str">
            <v>M+4</v>
          </cell>
          <cell r="C179" t="str">
            <v>C3110</v>
          </cell>
          <cell r="D179" t="str">
            <v>DGS20</v>
          </cell>
          <cell r="G179" t="str">
            <v>Global Customer Care</v>
          </cell>
          <cell r="H179" t="str">
            <v>GCSC mgt</v>
          </cell>
          <cell r="I179" t="str">
            <v>NCSM</v>
          </cell>
          <cell r="J179" t="str">
            <v>Network Management</v>
          </cell>
          <cell r="K179" t="str">
            <v>New 01.03.03</v>
          </cell>
        </row>
        <row r="180">
          <cell r="B180" t="str">
            <v>M+4</v>
          </cell>
          <cell r="C180" t="str">
            <v>C3120</v>
          </cell>
          <cell r="D180" t="str">
            <v>DGS10</v>
          </cell>
          <cell r="G180" t="str">
            <v xml:space="preserve">Regional Customer Service Centre </v>
          </cell>
          <cell r="H180" t="str">
            <v>GCSC mgt</v>
          </cell>
          <cell r="I180" t="str">
            <v>NCSM</v>
          </cell>
          <cell r="J180" t="str">
            <v>Network Management</v>
          </cell>
          <cell r="K180" t="str">
            <v>Rename 01.03.03</v>
          </cell>
        </row>
        <row r="181">
          <cell r="B181" t="str">
            <v>M+5</v>
          </cell>
          <cell r="C181" t="str">
            <v>C3120x</v>
          </cell>
          <cell r="D181" t="str">
            <v>DGF01</v>
          </cell>
          <cell r="F181" t="str">
            <v>GCSC Problem Resolution</v>
          </cell>
          <cell r="G181" t="str">
            <v xml:space="preserve">Regional Customer Service Centre </v>
          </cell>
          <cell r="H181" t="str">
            <v>GCSC mgt</v>
          </cell>
          <cell r="I181" t="str">
            <v>NCSM</v>
          </cell>
          <cell r="J181" t="str">
            <v>Network Management</v>
          </cell>
        </row>
        <row r="182">
          <cell r="B182" t="str">
            <v>M+6</v>
          </cell>
          <cell r="C182" t="str">
            <v>C3120x</v>
          </cell>
          <cell r="D182" t="str">
            <v>DGF20</v>
          </cell>
          <cell r="E182" t="str">
            <v>GCSC Proactive Surveillance</v>
          </cell>
          <cell r="F182" t="str">
            <v>GCSC Problem Resolution</v>
          </cell>
          <cell r="G182" t="str">
            <v xml:space="preserve">Regional Customer Service Centre </v>
          </cell>
          <cell r="H182" t="str">
            <v>GCSC mgt</v>
          </cell>
          <cell r="I182" t="str">
            <v>NCSM</v>
          </cell>
          <cell r="J182" t="str">
            <v>Network Management</v>
          </cell>
          <cell r="K182" t="str">
            <v>Rename 01.03.03</v>
          </cell>
        </row>
        <row r="183">
          <cell r="B183" t="str">
            <v>M+6</v>
          </cell>
          <cell r="C183" t="str">
            <v>C3120x</v>
          </cell>
          <cell r="D183" t="str">
            <v>DGF30</v>
          </cell>
          <cell r="E183" t="str">
            <v>GCSC IOC</v>
          </cell>
          <cell r="F183" t="str">
            <v>GCSC Problem Resolution</v>
          </cell>
          <cell r="G183" t="str">
            <v xml:space="preserve">Regional Customer Service Centre </v>
          </cell>
          <cell r="H183" t="str">
            <v>GCSC mgt</v>
          </cell>
          <cell r="I183" t="str">
            <v>NCSM</v>
          </cell>
          <cell r="J183" t="str">
            <v>Network Management</v>
          </cell>
          <cell r="K183" t="str">
            <v>Rename 01.03.03</v>
          </cell>
        </row>
        <row r="184">
          <cell r="B184" t="str">
            <v>M+5</v>
          </cell>
          <cell r="C184" t="str">
            <v>C3120x</v>
          </cell>
          <cell r="D184" t="str">
            <v>DGF40</v>
          </cell>
          <cell r="F184" t="str">
            <v>GCSC Customer Care</v>
          </cell>
          <cell r="G184" t="str">
            <v xml:space="preserve">Regional Customer Service Centre </v>
          </cell>
          <cell r="H184" t="str">
            <v>GCSC mgt</v>
          </cell>
          <cell r="I184" t="str">
            <v>NCSM</v>
          </cell>
          <cell r="J184" t="str">
            <v>Network Management</v>
          </cell>
          <cell r="K184" t="str">
            <v>Rename 01.03.03</v>
          </cell>
        </row>
        <row r="185">
          <cell r="B185" t="str">
            <v>M+6</v>
          </cell>
          <cell r="C185" t="str">
            <v>C3120x</v>
          </cell>
          <cell r="D185" t="str">
            <v>DGF80</v>
          </cell>
          <cell r="E185" t="str">
            <v>GCSC TAC</v>
          </cell>
          <cell r="F185" t="str">
            <v>GCSC Problem Resolution</v>
          </cell>
          <cell r="G185" t="str">
            <v xml:space="preserve">Regional Customer Service Centre </v>
          </cell>
          <cell r="H185" t="str">
            <v>GCSC mgt</v>
          </cell>
          <cell r="I185" t="str">
            <v>NCSM</v>
          </cell>
          <cell r="J185" t="str">
            <v>Network Management</v>
          </cell>
          <cell r="K185" t="str">
            <v>Rename 01.03.03</v>
          </cell>
        </row>
        <row r="186">
          <cell r="B186" t="str">
            <v>M+5</v>
          </cell>
          <cell r="C186" t="str">
            <v>C3120x</v>
          </cell>
          <cell r="D186" t="str">
            <v>DGM01</v>
          </cell>
          <cell r="F186" t="str">
            <v>GCSC Operations</v>
          </cell>
          <cell r="G186" t="str">
            <v xml:space="preserve">Regional Customer Service Centre </v>
          </cell>
          <cell r="H186" t="str">
            <v>GCSC mgt</v>
          </cell>
          <cell r="I186" t="str">
            <v>NCSM</v>
          </cell>
          <cell r="J186" t="str">
            <v>Network Management</v>
          </cell>
        </row>
        <row r="187">
          <cell r="B187" t="str">
            <v>M+6</v>
          </cell>
          <cell r="C187" t="str">
            <v>C3120x</v>
          </cell>
          <cell r="D187" t="str">
            <v>DGM10</v>
          </cell>
          <cell r="E187" t="str">
            <v>Customer Support Group</v>
          </cell>
          <cell r="F187" t="str">
            <v>GCSC Operations</v>
          </cell>
          <cell r="G187" t="str">
            <v xml:space="preserve">Regional Customer Service Centre </v>
          </cell>
          <cell r="H187" t="str">
            <v>GCSC mgt</v>
          </cell>
          <cell r="I187" t="str">
            <v>NCSM</v>
          </cell>
          <cell r="J187" t="str">
            <v>Network Management</v>
          </cell>
          <cell r="K187" t="str">
            <v>Rename 01.03.03</v>
          </cell>
        </row>
        <row r="188">
          <cell r="B188" t="str">
            <v>M+6</v>
          </cell>
          <cell r="C188" t="str">
            <v>C3120x</v>
          </cell>
          <cell r="D188" t="str">
            <v>DGM20</v>
          </cell>
          <cell r="E188" t="str">
            <v>Customer Technical Support</v>
          </cell>
          <cell r="F188" t="str">
            <v>GCSC Operations</v>
          </cell>
          <cell r="G188" t="str">
            <v xml:space="preserve">Regional Customer Service Centre </v>
          </cell>
          <cell r="H188" t="str">
            <v>GCSC mgt</v>
          </cell>
          <cell r="I188" t="str">
            <v>NCSM</v>
          </cell>
          <cell r="J188" t="str">
            <v>Network Management</v>
          </cell>
          <cell r="K188" t="str">
            <v>Rename 01.03.03</v>
          </cell>
        </row>
        <row r="189">
          <cell r="B189" t="str">
            <v>M+5</v>
          </cell>
          <cell r="C189" t="str">
            <v>C3120x</v>
          </cell>
          <cell r="D189" t="str">
            <v>DGS30</v>
          </cell>
          <cell r="F189" t="str">
            <v>Dedicated Customer Svc Centre</v>
          </cell>
          <cell r="G189" t="str">
            <v xml:space="preserve">Regional Customer Service Centre </v>
          </cell>
          <cell r="H189" t="str">
            <v>GCSC mgt</v>
          </cell>
          <cell r="I189" t="str">
            <v>NCSM</v>
          </cell>
          <cell r="J189" t="str">
            <v>Network Management</v>
          </cell>
          <cell r="K189" t="str">
            <v>New 01.03.03</v>
          </cell>
        </row>
        <row r="190">
          <cell r="B190" t="str">
            <v>M+6</v>
          </cell>
          <cell r="C190" t="str">
            <v>C3120x</v>
          </cell>
          <cell r="D190" t="str">
            <v>DTM20</v>
          </cell>
          <cell r="E190" t="str">
            <v>GCSC Telco mgt</v>
          </cell>
          <cell r="F190" t="str">
            <v>GCSC Problem Resolution</v>
          </cell>
          <cell r="G190" t="str">
            <v xml:space="preserve">Regional Customer Service Centre </v>
          </cell>
          <cell r="H190" t="str">
            <v>GCSC mgt</v>
          </cell>
          <cell r="I190" t="str">
            <v>NCSM</v>
          </cell>
          <cell r="J190" t="str">
            <v>Network Management</v>
          </cell>
          <cell r="K190" t="str">
            <v>Rename 01.03.03</v>
          </cell>
        </row>
        <row r="191">
          <cell r="B191" t="str">
            <v>M+4</v>
          </cell>
          <cell r="C191" t="str">
            <v>C3120x</v>
          </cell>
          <cell r="D191" t="str">
            <v>DGF15</v>
          </cell>
          <cell r="F191" t="str">
            <v>GDAC IPPS</v>
          </cell>
          <cell r="G191" t="str">
            <v xml:space="preserve">Regional Customer Service Centre </v>
          </cell>
          <cell r="H191" t="str">
            <v>GCSC mgt</v>
          </cell>
          <cell r="I191" t="str">
            <v>NCSM</v>
          </cell>
          <cell r="J191" t="str">
            <v>Network Management</v>
          </cell>
          <cell r="K191" t="str">
            <v>New 01.03.03</v>
          </cell>
        </row>
        <row r="192">
          <cell r="B192" t="str">
            <v>M+4</v>
          </cell>
          <cell r="C192" t="str">
            <v>C3130</v>
          </cell>
          <cell r="D192" t="str">
            <v>DTO01</v>
          </cell>
          <cell r="G192" t="str">
            <v>Cust Ntwk Auditing &amp; Consulting</v>
          </cell>
          <cell r="H192" t="str">
            <v>GCSC mgt</v>
          </cell>
          <cell r="I192" t="str">
            <v>NCSM</v>
          </cell>
          <cell r="J192" t="str">
            <v>Network Management</v>
          </cell>
          <cell r="K192" t="str">
            <v>Rename 01.03.03</v>
          </cell>
        </row>
        <row r="193">
          <cell r="B193" t="str">
            <v>M+3</v>
          </cell>
          <cell r="C193" t="str">
            <v>C3200</v>
          </cell>
          <cell r="D193" t="str">
            <v>DGC01</v>
          </cell>
          <cell r="H193" t="str">
            <v>Change Management</v>
          </cell>
          <cell r="I193" t="str">
            <v>NCSM</v>
          </cell>
          <cell r="J193" t="str">
            <v>Network Management</v>
          </cell>
          <cell r="K193" t="str">
            <v>Rename 01.03.03</v>
          </cell>
        </row>
        <row r="194">
          <cell r="B194" t="str">
            <v>M+4</v>
          </cell>
          <cell r="C194" t="str">
            <v>C3200x</v>
          </cell>
          <cell r="D194" t="str">
            <v>DPI01</v>
          </cell>
          <cell r="G194" t="str">
            <v>Network Ops Program Initiatives</v>
          </cell>
          <cell r="H194" t="str">
            <v>Change Management</v>
          </cell>
          <cell r="I194" t="str">
            <v>NCSM</v>
          </cell>
          <cell r="J194" t="str">
            <v>Network Management</v>
          </cell>
        </row>
        <row r="195">
          <cell r="B195" t="str">
            <v>M+4</v>
          </cell>
          <cell r="C195" t="str">
            <v>C3210</v>
          </cell>
          <cell r="D195" t="str">
            <v>DSE03</v>
          </cell>
          <cell r="G195" t="str">
            <v>Change Svc Improvement Plans</v>
          </cell>
          <cell r="H195" t="str">
            <v>Change Management</v>
          </cell>
          <cell r="I195" t="str">
            <v>NCSM</v>
          </cell>
          <cell r="J195" t="str">
            <v>Network Management</v>
          </cell>
          <cell r="K195" t="str">
            <v>New 01.03.03</v>
          </cell>
        </row>
        <row r="196">
          <cell r="B196" t="str">
            <v>M+4</v>
          </cell>
          <cell r="C196" t="str">
            <v>C3220</v>
          </cell>
          <cell r="D196" t="str">
            <v>DSE01</v>
          </cell>
          <cell r="G196" t="str">
            <v>Global Configuration</v>
          </cell>
          <cell r="H196" t="str">
            <v>Change Management</v>
          </cell>
          <cell r="I196" t="str">
            <v>NCSM</v>
          </cell>
          <cell r="J196" t="str">
            <v>Network Management</v>
          </cell>
          <cell r="K196" t="str">
            <v>New 01.03.03</v>
          </cell>
        </row>
        <row r="197">
          <cell r="B197" t="str">
            <v>M+5</v>
          </cell>
          <cell r="C197" t="str">
            <v>C3220x</v>
          </cell>
          <cell r="D197" t="str">
            <v>DSE20</v>
          </cell>
          <cell r="F197" t="str">
            <v>Access Implementation</v>
          </cell>
          <cell r="G197" t="str">
            <v>Global Configuration</v>
          </cell>
          <cell r="H197" t="str">
            <v>Change Management</v>
          </cell>
          <cell r="I197" t="str">
            <v>NCSM</v>
          </cell>
          <cell r="J197" t="str">
            <v>Network Management</v>
          </cell>
        </row>
        <row r="198">
          <cell r="B198" t="str">
            <v>M+5</v>
          </cell>
          <cell r="C198" t="str">
            <v>C3220x</v>
          </cell>
          <cell r="D198" t="str">
            <v>DSE30</v>
          </cell>
          <cell r="F198" t="str">
            <v>VPN Implementation</v>
          </cell>
          <cell r="G198" t="str">
            <v>Global Configuration</v>
          </cell>
          <cell r="H198" t="str">
            <v>Change Management</v>
          </cell>
          <cell r="I198" t="str">
            <v>NCSM</v>
          </cell>
          <cell r="J198" t="str">
            <v>Network Management</v>
          </cell>
        </row>
        <row r="199">
          <cell r="B199" t="str">
            <v>M+5</v>
          </cell>
          <cell r="C199" t="str">
            <v>C3220x</v>
          </cell>
          <cell r="D199" t="str">
            <v>DSE50</v>
          </cell>
          <cell r="F199" t="str">
            <v>Service Modification Mgt</v>
          </cell>
          <cell r="G199" t="str">
            <v>Global Configuration</v>
          </cell>
          <cell r="H199" t="str">
            <v>Change Management</v>
          </cell>
          <cell r="I199" t="str">
            <v>NCSM</v>
          </cell>
          <cell r="J199" t="str">
            <v>Network Management</v>
          </cell>
        </row>
        <row r="200">
          <cell r="B200" t="str">
            <v>M+4</v>
          </cell>
          <cell r="C200" t="str">
            <v>C3230</v>
          </cell>
          <cell r="D200" t="str">
            <v>DOY11</v>
          </cell>
          <cell r="G200" t="str">
            <v>Network Evolution &amp; Change mgt</v>
          </cell>
          <cell r="H200" t="str">
            <v>Change Management</v>
          </cell>
          <cell r="I200" t="str">
            <v>NCSM</v>
          </cell>
          <cell r="J200" t="str">
            <v>Network Management</v>
          </cell>
          <cell r="K200" t="str">
            <v>Rename 01.03.03</v>
          </cell>
        </row>
        <row r="201">
          <cell r="B201" t="str">
            <v>M+5</v>
          </cell>
          <cell r="C201" t="str">
            <v>C3230x</v>
          </cell>
          <cell r="D201" t="str">
            <v>DOY12</v>
          </cell>
          <cell r="F201" t="str">
            <v>Global Ntwk Validation &amp; Provisioning</v>
          </cell>
          <cell r="G201" t="str">
            <v>Network Evolution &amp; Change mgt</v>
          </cell>
          <cell r="H201" t="str">
            <v>Change Management</v>
          </cell>
          <cell r="I201" t="str">
            <v>NCSM</v>
          </cell>
          <cell r="J201" t="str">
            <v>Network Management</v>
          </cell>
          <cell r="K201" t="str">
            <v>New 01.03.03</v>
          </cell>
        </row>
        <row r="202">
          <cell r="B202" t="str">
            <v>M+5</v>
          </cell>
          <cell r="C202" t="str">
            <v>C3230x</v>
          </cell>
          <cell r="D202" t="str">
            <v>DOY13</v>
          </cell>
          <cell r="F202" t="str">
            <v>Core &amp; Network Integration</v>
          </cell>
          <cell r="G202" t="str">
            <v>Network Evolution &amp; Change mgt</v>
          </cell>
          <cell r="H202" t="str">
            <v>Change Management</v>
          </cell>
          <cell r="I202" t="str">
            <v>NCSM</v>
          </cell>
          <cell r="J202" t="str">
            <v>Network Management</v>
          </cell>
        </row>
        <row r="203">
          <cell r="B203" t="str">
            <v>M+5</v>
          </cell>
          <cell r="C203" t="str">
            <v>C3230x</v>
          </cell>
          <cell r="D203" t="str">
            <v>DOY14</v>
          </cell>
          <cell r="F203" t="str">
            <v>Core Ntwk Validation &amp; Provisioning</v>
          </cell>
          <cell r="G203" t="str">
            <v>Network Evolution &amp; Change mgt</v>
          </cell>
          <cell r="H203" t="str">
            <v>Change Management</v>
          </cell>
          <cell r="I203" t="str">
            <v>NCSM</v>
          </cell>
          <cell r="J203" t="str">
            <v>Network Management</v>
          </cell>
          <cell r="K203" t="str">
            <v>New 01.03.03</v>
          </cell>
        </row>
        <row r="204">
          <cell r="B204" t="str">
            <v>M+5</v>
          </cell>
          <cell r="C204" t="str">
            <v>C3230x</v>
          </cell>
          <cell r="D204" t="str">
            <v>DOY15</v>
          </cell>
          <cell r="F204" t="str">
            <v>Global Change mgt</v>
          </cell>
          <cell r="G204" t="str">
            <v>Network Evolution &amp; Change mgt</v>
          </cell>
          <cell r="H204" t="str">
            <v>Change Management</v>
          </cell>
          <cell r="I204" t="str">
            <v>NCSM</v>
          </cell>
          <cell r="J204" t="str">
            <v>Network Management</v>
          </cell>
          <cell r="K204" t="str">
            <v>New 01.03.03</v>
          </cell>
        </row>
        <row r="205">
          <cell r="B205" t="str">
            <v>M+3</v>
          </cell>
          <cell r="C205" t="str">
            <v>C3300</v>
          </cell>
          <cell r="D205" t="str">
            <v>DSY01</v>
          </cell>
          <cell r="H205" t="str">
            <v>Network Security Management</v>
          </cell>
          <cell r="I205" t="str">
            <v>NCSM</v>
          </cell>
          <cell r="J205" t="str">
            <v>Network Management</v>
          </cell>
        </row>
        <row r="206">
          <cell r="B206" t="str">
            <v>M+4</v>
          </cell>
          <cell r="C206" t="str">
            <v>C3310</v>
          </cell>
          <cell r="D206" t="str">
            <v>DSY21</v>
          </cell>
          <cell r="G206" t="str">
            <v>Network Systems Security mgt</v>
          </cell>
          <cell r="H206" t="str">
            <v>Network Security Management</v>
          </cell>
          <cell r="I206" t="str">
            <v>NCSM</v>
          </cell>
          <cell r="J206" t="str">
            <v>Network Management</v>
          </cell>
          <cell r="K206" t="str">
            <v>Rename 01.03.03</v>
          </cell>
        </row>
        <row r="207">
          <cell r="B207" t="str">
            <v>M+5</v>
          </cell>
          <cell r="C207" t="str">
            <v>C3310x</v>
          </cell>
          <cell r="D207" t="str">
            <v>DSY22</v>
          </cell>
          <cell r="F207" t="str">
            <v>Security Operations</v>
          </cell>
          <cell r="G207" t="str">
            <v>Network Systems Security mgt</v>
          </cell>
          <cell r="H207" t="str">
            <v>Network Security Management</v>
          </cell>
          <cell r="I207" t="str">
            <v>NCSM</v>
          </cell>
          <cell r="J207" t="str">
            <v>Network Management</v>
          </cell>
          <cell r="K207" t="str">
            <v>New 01.03.03</v>
          </cell>
        </row>
        <row r="208">
          <cell r="B208" t="str">
            <v>M+5</v>
          </cell>
          <cell r="C208" t="str">
            <v>C3310x</v>
          </cell>
          <cell r="D208" t="str">
            <v>DSY23</v>
          </cell>
          <cell r="F208" t="str">
            <v>Tech Expert Support &amp; Devt</v>
          </cell>
          <cell r="G208" t="str">
            <v>Network Systems Security mgt</v>
          </cell>
          <cell r="H208" t="str">
            <v>Network Security Management</v>
          </cell>
          <cell r="I208" t="str">
            <v>NCSM</v>
          </cell>
          <cell r="J208" t="str">
            <v>Network Management</v>
          </cell>
          <cell r="K208" t="str">
            <v>New 01.03.03</v>
          </cell>
        </row>
        <row r="209">
          <cell r="B209" t="str">
            <v>M+4</v>
          </cell>
          <cell r="C209" t="str">
            <v>C3320</v>
          </cell>
          <cell r="D209" t="str">
            <v>DSY31</v>
          </cell>
          <cell r="G209" t="str">
            <v>Physical &amp; Personnel Security</v>
          </cell>
          <cell r="H209" t="str">
            <v>Network Security Management</v>
          </cell>
          <cell r="I209" t="str">
            <v>NCSM</v>
          </cell>
          <cell r="J209" t="str">
            <v>Network Management</v>
          </cell>
          <cell r="K209" t="str">
            <v>Rename 01.03.03</v>
          </cell>
        </row>
        <row r="210">
          <cell r="B210" t="str">
            <v>M+4</v>
          </cell>
          <cell r="C210" t="str">
            <v>C3330</v>
          </cell>
          <cell r="D210" t="str">
            <v>DSY11</v>
          </cell>
          <cell r="G210" t="str">
            <v>Security Front Office</v>
          </cell>
          <cell r="H210" t="str">
            <v>Network Security Management</v>
          </cell>
          <cell r="I210" t="str">
            <v>NCSM</v>
          </cell>
          <cell r="J210" t="str">
            <v>Network Management</v>
          </cell>
        </row>
        <row r="211">
          <cell r="B211" t="str">
            <v>M+3</v>
          </cell>
          <cell r="C211" t="str">
            <v>C3340</v>
          </cell>
          <cell r="D211" t="str">
            <v>DSI01</v>
          </cell>
          <cell r="G211" t="str">
            <v>Service &amp; Security Integration</v>
          </cell>
          <cell r="H211" t="str">
            <v>Network Security Management</v>
          </cell>
          <cell r="I211" t="str">
            <v>NCSM</v>
          </cell>
          <cell r="J211" t="str">
            <v>Network Management</v>
          </cell>
          <cell r="K211" t="str">
            <v>Will Close in V4.3</v>
          </cell>
        </row>
        <row r="212">
          <cell r="B212" t="str">
            <v>M+3</v>
          </cell>
          <cell r="C212" t="str">
            <v>C3400</v>
          </cell>
          <cell r="D212" t="str">
            <v>DRZ01</v>
          </cell>
          <cell r="H212" t="str">
            <v>Partnership Support mgt</v>
          </cell>
          <cell r="I212" t="str">
            <v>NCSM</v>
          </cell>
          <cell r="J212" t="str">
            <v>Network Management</v>
          </cell>
          <cell r="K212" t="str">
            <v>Rename 01.03.03</v>
          </cell>
        </row>
        <row r="213">
          <cell r="B213" t="str">
            <v>M+3</v>
          </cell>
          <cell r="C213" t="str">
            <v>C3500</v>
          </cell>
          <cell r="D213" t="str">
            <v>DTI01</v>
          </cell>
          <cell r="H213" t="str">
            <v>Network Ops Tools &amp; Infra</v>
          </cell>
          <cell r="I213" t="str">
            <v>NCSM</v>
          </cell>
          <cell r="J213" t="str">
            <v>Network Management</v>
          </cell>
          <cell r="K213" t="str">
            <v>Rename 01.03.03</v>
          </cell>
        </row>
        <row r="214">
          <cell r="B214" t="str">
            <v>M+4</v>
          </cell>
          <cell r="C214" t="str">
            <v>C3500x</v>
          </cell>
          <cell r="D214" t="str">
            <v>DSG31</v>
          </cell>
          <cell r="G214" t="str">
            <v>VAS &amp; Security Services</v>
          </cell>
          <cell r="H214" t="str">
            <v>Network Ops Tools &amp; Infra</v>
          </cell>
          <cell r="I214" t="str">
            <v>NCSM</v>
          </cell>
          <cell r="J214" t="str">
            <v>Network Management</v>
          </cell>
          <cell r="K214" t="str">
            <v>Closed 01.09.02</v>
          </cell>
        </row>
        <row r="215">
          <cell r="B215" t="str">
            <v>M+4</v>
          </cell>
          <cell r="C215" t="str">
            <v>C3510</v>
          </cell>
          <cell r="D215" t="str">
            <v>DTI31</v>
          </cell>
          <cell r="G215" t="str">
            <v>Knowledge mgt</v>
          </cell>
          <cell r="H215" t="str">
            <v>Network Ops Tools &amp; Infra</v>
          </cell>
          <cell r="I215" t="str">
            <v>NCSM</v>
          </cell>
          <cell r="J215" t="str">
            <v>Network Management</v>
          </cell>
          <cell r="K215" t="str">
            <v>Rename 01.03.03</v>
          </cell>
        </row>
        <row r="216">
          <cell r="B216" t="str">
            <v>M+4</v>
          </cell>
          <cell r="C216" t="str">
            <v>C3520</v>
          </cell>
          <cell r="D216" t="str">
            <v>DTI21</v>
          </cell>
          <cell r="G216" t="str">
            <v>Case mgt Tools</v>
          </cell>
          <cell r="H216" t="str">
            <v>Network Ops Tools &amp; Infra</v>
          </cell>
          <cell r="I216" t="str">
            <v>NCSM</v>
          </cell>
          <cell r="J216" t="str">
            <v>Network Management</v>
          </cell>
          <cell r="K216" t="str">
            <v>Rename 01.03.03</v>
          </cell>
        </row>
        <row r="217">
          <cell r="B217" t="str">
            <v>M+4</v>
          </cell>
          <cell r="C217" t="str">
            <v>C3530</v>
          </cell>
          <cell r="D217" t="str">
            <v>DTI11</v>
          </cell>
          <cell r="G217" t="str">
            <v>Tools Deployment &amp; standardization</v>
          </cell>
          <cell r="H217" t="str">
            <v>Network Ops Tools &amp; Infra</v>
          </cell>
          <cell r="I217" t="str">
            <v>NCSM</v>
          </cell>
          <cell r="J217" t="str">
            <v>Network Management</v>
          </cell>
          <cell r="K217" t="str">
            <v>Rename 01.03.03</v>
          </cell>
        </row>
        <row r="218">
          <cell r="B218" t="str">
            <v>M+4</v>
          </cell>
          <cell r="C218" t="str">
            <v>C3540</v>
          </cell>
          <cell r="D218" t="str">
            <v>DMC41</v>
          </cell>
          <cell r="G218" t="str">
            <v>NCSM Data Quality</v>
          </cell>
          <cell r="H218" t="str">
            <v>Network Ops Tools &amp; Infra</v>
          </cell>
          <cell r="I218" t="str">
            <v>NCSM</v>
          </cell>
          <cell r="J218" t="str">
            <v>Network Management</v>
          </cell>
          <cell r="K218" t="str">
            <v>Rename 01.03.03</v>
          </cell>
        </row>
        <row r="219">
          <cell r="B219" t="str">
            <v>M+4</v>
          </cell>
          <cell r="C219" t="str">
            <v>C3550</v>
          </cell>
          <cell r="D219" t="str">
            <v>DSG41</v>
          </cell>
          <cell r="G219" t="str">
            <v>NM&amp;S Tools</v>
          </cell>
          <cell r="H219" t="str">
            <v>Network Ops Tools &amp; Infra</v>
          </cell>
          <cell r="I219" t="str">
            <v>NCSM</v>
          </cell>
          <cell r="J219" t="str">
            <v>Network Management</v>
          </cell>
          <cell r="K219" t="str">
            <v>Rename 01.03.03</v>
          </cell>
        </row>
        <row r="220">
          <cell r="B220" t="str">
            <v>M+5</v>
          </cell>
          <cell r="C220" t="str">
            <v>C3550x</v>
          </cell>
          <cell r="D220" t="str">
            <v>DSG42</v>
          </cell>
          <cell r="F220" t="str">
            <v>Automation</v>
          </cell>
          <cell r="G220" t="str">
            <v>NM&amp;S Tools</v>
          </cell>
          <cell r="H220" t="str">
            <v>Network Ops Tools &amp; Infra</v>
          </cell>
          <cell r="I220" t="str">
            <v>NCSM</v>
          </cell>
          <cell r="J220" t="str">
            <v>Network Management</v>
          </cell>
          <cell r="K220" t="str">
            <v>New 01.03.03</v>
          </cell>
        </row>
        <row r="221">
          <cell r="B221" t="str">
            <v>M+5</v>
          </cell>
          <cell r="C221" t="str">
            <v>C3550x</v>
          </cell>
          <cell r="D221" t="str">
            <v>DSG43</v>
          </cell>
          <cell r="F221" t="str">
            <v>Migration &amp; Pilots</v>
          </cell>
          <cell r="G221" t="str">
            <v>NM&amp;S Tools</v>
          </cell>
          <cell r="H221" t="str">
            <v>Network Ops Tools &amp; Infra</v>
          </cell>
          <cell r="I221" t="str">
            <v>NCSM</v>
          </cell>
          <cell r="J221" t="str">
            <v>Network Management</v>
          </cell>
          <cell r="K221" t="str">
            <v>New 01.03.03</v>
          </cell>
        </row>
        <row r="222">
          <cell r="B222" t="str">
            <v>M+5</v>
          </cell>
          <cell r="C222" t="str">
            <v>C3550x</v>
          </cell>
          <cell r="D222" t="str">
            <v>DSG44</v>
          </cell>
          <cell r="F222" t="str">
            <v>NMS Applications</v>
          </cell>
          <cell r="G222" t="str">
            <v>NM&amp;S Tools</v>
          </cell>
          <cell r="H222" t="str">
            <v>Network Ops Tools &amp; Infra</v>
          </cell>
          <cell r="I222" t="str">
            <v>NCSM</v>
          </cell>
          <cell r="J222" t="str">
            <v>Network Management</v>
          </cell>
          <cell r="K222" t="str">
            <v>New 01.03.03</v>
          </cell>
        </row>
        <row r="223">
          <cell r="B223" t="str">
            <v>M+3</v>
          </cell>
          <cell r="C223" t="str">
            <v>C3600</v>
          </cell>
          <cell r="D223" t="str">
            <v>DOY01</v>
          </cell>
          <cell r="H223" t="str">
            <v>Network Operations</v>
          </cell>
          <cell r="I223" t="str">
            <v>NCSM</v>
          </cell>
          <cell r="J223" t="str">
            <v>Network Management</v>
          </cell>
          <cell r="K223" t="str">
            <v>Rename 01.03.03</v>
          </cell>
        </row>
        <row r="224">
          <cell r="B224" t="str">
            <v>M+4</v>
          </cell>
          <cell r="C224" t="str">
            <v>C3610</v>
          </cell>
          <cell r="D224" t="str">
            <v>DOY10</v>
          </cell>
          <cell r="G224" t="str">
            <v>Regional GNMC</v>
          </cell>
          <cell r="H224" t="str">
            <v>Network Operations</v>
          </cell>
          <cell r="I224" t="str">
            <v>NCSM</v>
          </cell>
          <cell r="J224" t="str">
            <v>Network Management</v>
          </cell>
        </row>
        <row r="225">
          <cell r="B225" t="str">
            <v>M+4</v>
          </cell>
          <cell r="C225" t="str">
            <v>C3610</v>
          </cell>
          <cell r="D225" t="str">
            <v>DWD58</v>
          </cell>
          <cell r="F225" t="str">
            <v>Wholesale Transpac Network Ops</v>
          </cell>
          <cell r="G225" t="str">
            <v>Regional GNMC</v>
          </cell>
          <cell r="H225" t="str">
            <v>Network Operations</v>
          </cell>
          <cell r="I225" t="str">
            <v>NCSM</v>
          </cell>
          <cell r="J225" t="str">
            <v>Network Management</v>
          </cell>
          <cell r="K225" t="str">
            <v>Closed 01.10.02</v>
          </cell>
        </row>
        <row r="226">
          <cell r="B226" t="str">
            <v>M+5</v>
          </cell>
          <cell r="C226" t="str">
            <v>C3610x</v>
          </cell>
          <cell r="D226" t="str">
            <v>DOY20</v>
          </cell>
          <cell r="F226" t="str">
            <v>GNMC Network Control Unit</v>
          </cell>
          <cell r="G226" t="str">
            <v>Regional GNMC</v>
          </cell>
          <cell r="H226" t="str">
            <v>Network Operations</v>
          </cell>
          <cell r="I226" t="str">
            <v>NCSM</v>
          </cell>
          <cell r="J226" t="str">
            <v>Network Management</v>
          </cell>
        </row>
        <row r="227">
          <cell r="B227" t="str">
            <v>M+5</v>
          </cell>
          <cell r="C227" t="str">
            <v>C3610x</v>
          </cell>
          <cell r="D227" t="str">
            <v>DOY21</v>
          </cell>
          <cell r="F227" t="str">
            <v>GNMC NCU Access Supervision</v>
          </cell>
          <cell r="G227" t="str">
            <v>Regional GNMC</v>
          </cell>
          <cell r="H227" t="str">
            <v>Network Operations</v>
          </cell>
          <cell r="I227" t="str">
            <v>NCSM</v>
          </cell>
          <cell r="J227" t="str">
            <v>Network Management</v>
          </cell>
          <cell r="K227" t="str">
            <v>Rename 01.03.03</v>
          </cell>
        </row>
        <row r="228">
          <cell r="B228" t="str">
            <v>M+5</v>
          </cell>
          <cell r="C228" t="str">
            <v>C3610x</v>
          </cell>
          <cell r="D228" t="str">
            <v>DOY22</v>
          </cell>
          <cell r="F228" t="str">
            <v>GNMC France NCU</v>
          </cell>
          <cell r="G228" t="str">
            <v>Regional GNMC</v>
          </cell>
          <cell r="H228" t="str">
            <v>Network Operations</v>
          </cell>
          <cell r="I228" t="str">
            <v>NCSM</v>
          </cell>
          <cell r="J228" t="str">
            <v>Network Management</v>
          </cell>
          <cell r="K228" t="str">
            <v>Rename 01.03.03</v>
          </cell>
        </row>
        <row r="229">
          <cell r="B229" t="str">
            <v>M+6</v>
          </cell>
          <cell r="C229" t="str">
            <v>C3610x</v>
          </cell>
          <cell r="D229" t="str">
            <v>DOY23</v>
          </cell>
          <cell r="E229" t="str">
            <v>NCU Core Supervision</v>
          </cell>
          <cell r="F229" t="str">
            <v>GNMC</v>
          </cell>
          <cell r="G229" t="str">
            <v>Regional GNMC</v>
          </cell>
          <cell r="H229" t="str">
            <v>Network Operations</v>
          </cell>
          <cell r="I229" t="str">
            <v>NCSM</v>
          </cell>
          <cell r="J229" t="str">
            <v>Network Management</v>
          </cell>
          <cell r="K229" t="str">
            <v>New 01.03.03</v>
          </cell>
        </row>
        <row r="230">
          <cell r="B230" t="str">
            <v>M+6</v>
          </cell>
          <cell r="C230" t="str">
            <v>C3610x</v>
          </cell>
          <cell r="D230" t="str">
            <v>DOY26</v>
          </cell>
          <cell r="E230" t="str">
            <v>France NSU</v>
          </cell>
          <cell r="F230" t="str">
            <v>GNMC</v>
          </cell>
          <cell r="G230" t="str">
            <v>Regional GNMC</v>
          </cell>
          <cell r="H230" t="str">
            <v>Network Operations</v>
          </cell>
          <cell r="I230" t="str">
            <v>NCSM</v>
          </cell>
          <cell r="J230" t="str">
            <v>Network Management</v>
          </cell>
          <cell r="K230" t="str">
            <v>New 01.03.03</v>
          </cell>
        </row>
        <row r="231">
          <cell r="B231" t="str">
            <v>M+5</v>
          </cell>
          <cell r="C231" t="str">
            <v>C3610x</v>
          </cell>
          <cell r="D231" t="str">
            <v>DOY27</v>
          </cell>
          <cell r="F231" t="str">
            <v>GNMC NSU Expert Level</v>
          </cell>
          <cell r="G231" t="str">
            <v>Regional GNMC</v>
          </cell>
          <cell r="H231" t="str">
            <v>Network Operations</v>
          </cell>
          <cell r="I231" t="str">
            <v>NCSM</v>
          </cell>
          <cell r="J231" t="str">
            <v>Network Management</v>
          </cell>
          <cell r="K231" t="str">
            <v>Rename 01.03.03</v>
          </cell>
        </row>
        <row r="232">
          <cell r="B232" t="str">
            <v>M+5</v>
          </cell>
          <cell r="C232" t="str">
            <v>C3610x</v>
          </cell>
          <cell r="D232" t="str">
            <v>DOY28</v>
          </cell>
          <cell r="F232" t="str">
            <v>GNMC Network &amp; Service Support</v>
          </cell>
          <cell r="G232" t="str">
            <v>Regional GNMC</v>
          </cell>
          <cell r="H232" t="str">
            <v>Network Operations</v>
          </cell>
          <cell r="I232" t="str">
            <v>NCSM</v>
          </cell>
          <cell r="J232" t="str">
            <v>Network Management</v>
          </cell>
          <cell r="K232" t="str">
            <v>Rename 01.03.03</v>
          </cell>
        </row>
        <row r="233">
          <cell r="B233" t="str">
            <v>M+5</v>
          </cell>
          <cell r="C233" t="str">
            <v>C3610x</v>
          </cell>
          <cell r="D233" t="str">
            <v>DOY29</v>
          </cell>
          <cell r="F233" t="str">
            <v>GNMC Network Support Unit</v>
          </cell>
          <cell r="G233" t="str">
            <v>Regional GNMC</v>
          </cell>
          <cell r="H233" t="str">
            <v>Network Operations</v>
          </cell>
          <cell r="I233" t="str">
            <v>NCSM</v>
          </cell>
          <cell r="J233" t="str">
            <v>Network Management</v>
          </cell>
          <cell r="K233" t="str">
            <v>Rename 01.03.03</v>
          </cell>
        </row>
        <row r="234">
          <cell r="B234" t="str">
            <v>M+5</v>
          </cell>
          <cell r="C234" t="str">
            <v>C3610x</v>
          </cell>
          <cell r="D234" t="str">
            <v>DOY40</v>
          </cell>
          <cell r="F234" t="str">
            <v>GNMC System Application Support</v>
          </cell>
          <cell r="G234" t="str">
            <v>Regional GNMC</v>
          </cell>
          <cell r="H234" t="str">
            <v>Network Operations</v>
          </cell>
          <cell r="I234" t="str">
            <v>NCSM</v>
          </cell>
          <cell r="J234" t="str">
            <v>Network Management</v>
          </cell>
          <cell r="K234" t="str">
            <v>Rename 01.03.03</v>
          </cell>
        </row>
        <row r="235">
          <cell r="B235" t="str">
            <v>M+6</v>
          </cell>
          <cell r="C235" t="str">
            <v>C3610x</v>
          </cell>
          <cell r="D235" t="str">
            <v>DOY41</v>
          </cell>
          <cell r="E235" t="str">
            <v>SAS FDAS</v>
          </cell>
          <cell r="F235" t="str">
            <v>GNMC</v>
          </cell>
          <cell r="G235" t="str">
            <v>Regional GNMC</v>
          </cell>
          <cell r="H235" t="str">
            <v>Network Operations</v>
          </cell>
          <cell r="I235" t="str">
            <v>NCSM</v>
          </cell>
          <cell r="J235" t="str">
            <v>Network Management</v>
          </cell>
          <cell r="K235" t="str">
            <v>New 01.03.03</v>
          </cell>
        </row>
        <row r="236">
          <cell r="B236" t="str">
            <v>M+6</v>
          </cell>
          <cell r="C236" t="str">
            <v>C3610x</v>
          </cell>
          <cell r="D236" t="str">
            <v>DOY42</v>
          </cell>
          <cell r="E236" t="str">
            <v>SAS SANT</v>
          </cell>
          <cell r="F236" t="str">
            <v>GNMC</v>
          </cell>
          <cell r="G236" t="str">
            <v>Regional GNMC</v>
          </cell>
          <cell r="H236" t="str">
            <v>Network Operations</v>
          </cell>
          <cell r="I236" t="str">
            <v>NCSM</v>
          </cell>
          <cell r="J236" t="str">
            <v>Network Management</v>
          </cell>
          <cell r="K236" t="str">
            <v>New 01.03.03</v>
          </cell>
        </row>
        <row r="237">
          <cell r="B237" t="str">
            <v>M+6</v>
          </cell>
          <cell r="C237" t="str">
            <v>C3610x</v>
          </cell>
          <cell r="D237" t="str">
            <v>DOY43</v>
          </cell>
          <cell r="E237" t="str">
            <v>SAS DAVE</v>
          </cell>
          <cell r="F237" t="str">
            <v>GNMC</v>
          </cell>
          <cell r="G237" t="str">
            <v>Regional GNMC</v>
          </cell>
          <cell r="H237" t="str">
            <v>Network Operations</v>
          </cell>
          <cell r="I237" t="str">
            <v>NCSM</v>
          </cell>
          <cell r="J237" t="str">
            <v>Network Management</v>
          </cell>
          <cell r="K237" t="str">
            <v>New 01.03.03</v>
          </cell>
        </row>
        <row r="238">
          <cell r="B238" t="str">
            <v>M+6</v>
          </cell>
          <cell r="C238" t="str">
            <v>C3610x</v>
          </cell>
          <cell r="D238" t="str">
            <v>DOY44</v>
          </cell>
          <cell r="E238" t="str">
            <v>SAS FNMS</v>
          </cell>
          <cell r="F238" t="str">
            <v>GNMC</v>
          </cell>
          <cell r="G238" t="str">
            <v>Regional GNMC</v>
          </cell>
          <cell r="H238" t="str">
            <v>Network Operations</v>
          </cell>
          <cell r="I238" t="str">
            <v>NCSM</v>
          </cell>
          <cell r="J238" t="str">
            <v>Network Management</v>
          </cell>
          <cell r="K238" t="str">
            <v>New 01.03.03</v>
          </cell>
        </row>
        <row r="239">
          <cell r="B239" t="str">
            <v>M+4</v>
          </cell>
          <cell r="C239" t="str">
            <v>C3620</v>
          </cell>
          <cell r="D239" t="str">
            <v>DOY02</v>
          </cell>
          <cell r="G239" t="str">
            <v>Network Performance</v>
          </cell>
          <cell r="H239" t="str">
            <v>Network Operations</v>
          </cell>
          <cell r="I239" t="str">
            <v>NCSM</v>
          </cell>
          <cell r="J239" t="str">
            <v>Network Management</v>
          </cell>
          <cell r="K239" t="str">
            <v>New 01.03.03</v>
          </cell>
        </row>
        <row r="240">
          <cell r="B240" t="str">
            <v>M+5</v>
          </cell>
          <cell r="C240" t="str">
            <v>C3620x</v>
          </cell>
          <cell r="D240" t="str">
            <v>DOY51</v>
          </cell>
          <cell r="F240" t="str">
            <v>Ntwk Perf Analysis &amp; Report</v>
          </cell>
          <cell r="G240" t="str">
            <v>Network Performance</v>
          </cell>
          <cell r="H240" t="str">
            <v>Network Operations</v>
          </cell>
          <cell r="I240" t="str">
            <v>NCSM</v>
          </cell>
          <cell r="J240" t="str">
            <v>Network Management</v>
          </cell>
          <cell r="K240" t="str">
            <v>New 01.03.03</v>
          </cell>
        </row>
        <row r="241">
          <cell r="B241" t="str">
            <v>M+5</v>
          </cell>
          <cell r="C241" t="str">
            <v>C3620x</v>
          </cell>
          <cell r="D241" t="str">
            <v>DOY52</v>
          </cell>
          <cell r="F241" t="str">
            <v>Reports &amp; Improvements</v>
          </cell>
          <cell r="G241" t="str">
            <v>Network Performance</v>
          </cell>
          <cell r="H241" t="str">
            <v>Network Operations</v>
          </cell>
          <cell r="I241" t="str">
            <v>NCSM</v>
          </cell>
          <cell r="J241" t="str">
            <v>Network Management</v>
          </cell>
          <cell r="K241" t="str">
            <v>New 01.03.03</v>
          </cell>
        </row>
        <row r="242">
          <cell r="B242" t="str">
            <v>M+4</v>
          </cell>
          <cell r="C242" t="str">
            <v>C3630</v>
          </cell>
          <cell r="D242" t="str">
            <v>DSG51</v>
          </cell>
          <cell r="G242" t="str">
            <v>Multimedia Services mgt</v>
          </cell>
          <cell r="H242" t="str">
            <v>Network Operations</v>
          </cell>
          <cell r="I242" t="str">
            <v>NCSM</v>
          </cell>
          <cell r="J242" t="str">
            <v>Network Management</v>
          </cell>
        </row>
        <row r="243">
          <cell r="B243" t="str">
            <v>M+5</v>
          </cell>
          <cell r="C243" t="str">
            <v>C3630x</v>
          </cell>
          <cell r="D243" t="str">
            <v>DSG50</v>
          </cell>
          <cell r="F243" t="str">
            <v>Ntwk Contract mgt</v>
          </cell>
          <cell r="G243" t="str">
            <v>Multimedia Services mgt</v>
          </cell>
          <cell r="H243" t="str">
            <v>Network Operations</v>
          </cell>
          <cell r="I243" t="str">
            <v>NCSM</v>
          </cell>
          <cell r="J243" t="str">
            <v>Network Management</v>
          </cell>
          <cell r="K243" t="str">
            <v>New 01.03.03</v>
          </cell>
        </row>
        <row r="244">
          <cell r="B244" t="str">
            <v>M+5</v>
          </cell>
          <cell r="C244" t="str">
            <v>C3630x</v>
          </cell>
          <cell r="D244" t="str">
            <v>DSG52</v>
          </cell>
          <cell r="F244" t="str">
            <v>Voice IPVPN</v>
          </cell>
          <cell r="G244" t="str">
            <v>Multimedia Services mgt</v>
          </cell>
          <cell r="H244" t="str">
            <v>Network Operations</v>
          </cell>
          <cell r="I244" t="str">
            <v>NCSM</v>
          </cell>
          <cell r="J244" t="str">
            <v>Network Management</v>
          </cell>
          <cell r="K244" t="str">
            <v>Rename 01.03.03</v>
          </cell>
        </row>
        <row r="245">
          <cell r="B245" t="str">
            <v>M+5</v>
          </cell>
          <cell r="C245" t="str">
            <v>C3630x</v>
          </cell>
          <cell r="D245" t="str">
            <v>DSG54</v>
          </cell>
          <cell r="F245" t="str">
            <v>Voice VPN</v>
          </cell>
          <cell r="G245" t="str">
            <v>Multimedia Services mgt</v>
          </cell>
          <cell r="H245" t="str">
            <v>Network Operations</v>
          </cell>
          <cell r="I245" t="str">
            <v>NCSM</v>
          </cell>
          <cell r="J245" t="str">
            <v>Network Management</v>
          </cell>
          <cell r="K245" t="str">
            <v>Rename 01.03.03</v>
          </cell>
        </row>
        <row r="246">
          <cell r="B246" t="str">
            <v>M+5</v>
          </cell>
          <cell r="C246" t="str">
            <v>C3630x</v>
          </cell>
          <cell r="D246" t="str">
            <v>DSG55</v>
          </cell>
          <cell r="F246" t="str">
            <v>SM &amp; Ops Support</v>
          </cell>
          <cell r="G246" t="str">
            <v>Multimedia Services mgt</v>
          </cell>
          <cell r="H246" t="str">
            <v>Network Operations</v>
          </cell>
          <cell r="I246" t="str">
            <v>NCSM</v>
          </cell>
          <cell r="J246" t="str">
            <v>Network Management</v>
          </cell>
          <cell r="K246" t="str">
            <v>New 01.03.03</v>
          </cell>
        </row>
        <row r="247">
          <cell r="B247" t="str">
            <v>M+3</v>
          </cell>
          <cell r="C247" t="str">
            <v>C3700</v>
          </cell>
          <cell r="D247" t="str">
            <v>DSU01</v>
          </cell>
          <cell r="H247" t="str">
            <v>Network Operations Support</v>
          </cell>
          <cell r="I247" t="str">
            <v>NCSM</v>
          </cell>
          <cell r="J247" t="str">
            <v>Network Management</v>
          </cell>
          <cell r="K247" t="str">
            <v>Rename 01.03.03</v>
          </cell>
        </row>
        <row r="248">
          <cell r="B248" t="str">
            <v>M+4</v>
          </cell>
          <cell r="C248" t="str">
            <v>C3710</v>
          </cell>
          <cell r="D248" t="str">
            <v>DPC01</v>
          </cell>
          <cell r="G248" t="str">
            <v>NCSM Communication</v>
          </cell>
          <cell r="H248" t="str">
            <v>Network Operations Support</v>
          </cell>
          <cell r="I248" t="str">
            <v>NCSM</v>
          </cell>
          <cell r="J248" t="str">
            <v>Network Management</v>
          </cell>
          <cell r="K248" t="str">
            <v>Rename 01.03.03</v>
          </cell>
        </row>
        <row r="249">
          <cell r="B249" t="str">
            <v>M+4</v>
          </cell>
          <cell r="C249" t="str">
            <v>C3720</v>
          </cell>
          <cell r="D249" t="str">
            <v>DMC61</v>
          </cell>
          <cell r="G249" t="str">
            <v>NCSM HR Support</v>
          </cell>
          <cell r="H249" t="str">
            <v>Network Operations Support</v>
          </cell>
          <cell r="I249" t="str">
            <v>NCSM</v>
          </cell>
          <cell r="J249" t="str">
            <v>Network Management</v>
          </cell>
          <cell r="K249" t="str">
            <v>Rename 01.03.03</v>
          </cell>
        </row>
        <row r="250">
          <cell r="B250" t="str">
            <v>M+4</v>
          </cell>
          <cell r="C250" t="str">
            <v>C3730</v>
          </cell>
          <cell r="D250" t="str">
            <v>DSU11</v>
          </cell>
          <cell r="G250" t="str">
            <v>Project Management</v>
          </cell>
          <cell r="H250" t="str">
            <v>Network Operations Support</v>
          </cell>
          <cell r="I250" t="str">
            <v>NCSM</v>
          </cell>
          <cell r="J250" t="str">
            <v>Network Management</v>
          </cell>
          <cell r="K250" t="str">
            <v>Rename 01.03.03</v>
          </cell>
        </row>
        <row r="251">
          <cell r="B251" t="str">
            <v>M+4</v>
          </cell>
          <cell r="C251" t="str">
            <v>C3740</v>
          </cell>
          <cell r="D251" t="str">
            <v>DSG01</v>
          </cell>
          <cell r="G251" t="str">
            <v>Service Management</v>
          </cell>
          <cell r="H251" t="str">
            <v>Network Operations Support</v>
          </cell>
          <cell r="I251" t="str">
            <v>NCSM</v>
          </cell>
          <cell r="J251" t="str">
            <v>Network Management</v>
          </cell>
          <cell r="K251" t="str">
            <v>Rename 01.03.03</v>
          </cell>
        </row>
        <row r="252">
          <cell r="B252" t="str">
            <v>M+5</v>
          </cell>
          <cell r="C252" t="str">
            <v>C3740x</v>
          </cell>
          <cell r="D252" t="str">
            <v>DSG11</v>
          </cell>
          <cell r="F252" t="str">
            <v>Data &amp; IP Service mgt</v>
          </cell>
          <cell r="G252" t="str">
            <v>Service Management</v>
          </cell>
          <cell r="H252" t="str">
            <v>Network Operations Support</v>
          </cell>
          <cell r="I252" t="str">
            <v>NCSM</v>
          </cell>
          <cell r="J252" t="str">
            <v>Network Management</v>
          </cell>
          <cell r="K252" t="str">
            <v>Rename 01.03.03</v>
          </cell>
        </row>
        <row r="253">
          <cell r="B253" t="str">
            <v>M+5</v>
          </cell>
          <cell r="C253" t="str">
            <v>C3740x</v>
          </cell>
          <cell r="D253" t="str">
            <v>DSG12</v>
          </cell>
          <cell r="F253" t="str">
            <v>Data &amp; IP Dial Services</v>
          </cell>
          <cell r="G253" t="str">
            <v>Service Management</v>
          </cell>
          <cell r="H253" t="str">
            <v>Network Operations Support</v>
          </cell>
          <cell r="I253" t="str">
            <v>NCSM</v>
          </cell>
          <cell r="J253" t="str">
            <v>Network Management</v>
          </cell>
          <cell r="K253" t="str">
            <v>New 01.03.03</v>
          </cell>
        </row>
        <row r="254">
          <cell r="B254" t="str">
            <v>M+5</v>
          </cell>
          <cell r="C254" t="str">
            <v>C3740x</v>
          </cell>
          <cell r="D254" t="str">
            <v>DSG13</v>
          </cell>
          <cell r="F254" t="str">
            <v>Web Portal</v>
          </cell>
          <cell r="G254" t="str">
            <v>Service Management</v>
          </cell>
          <cell r="H254" t="str">
            <v>Network Operations Support</v>
          </cell>
          <cell r="I254" t="str">
            <v>NCSM</v>
          </cell>
          <cell r="J254" t="str">
            <v>Network Management</v>
          </cell>
          <cell r="K254" t="str">
            <v>New 01.03.03</v>
          </cell>
        </row>
        <row r="255">
          <cell r="B255" t="str">
            <v>M+5</v>
          </cell>
          <cell r="C255" t="str">
            <v>C3740x</v>
          </cell>
          <cell r="D255" t="str">
            <v>DSG14</v>
          </cell>
          <cell r="F255" t="str">
            <v>Voice Services</v>
          </cell>
          <cell r="G255" t="str">
            <v>Service Management</v>
          </cell>
          <cell r="H255" t="str">
            <v>Network Operations Support</v>
          </cell>
          <cell r="I255" t="str">
            <v>NCSM</v>
          </cell>
          <cell r="J255" t="str">
            <v>Network Management</v>
          </cell>
          <cell r="K255" t="str">
            <v>New 01.03.03</v>
          </cell>
        </row>
        <row r="256">
          <cell r="B256" t="str">
            <v>M+4</v>
          </cell>
          <cell r="C256" t="str">
            <v>C3750</v>
          </cell>
          <cell r="D256" t="str">
            <v>DSG21</v>
          </cell>
          <cell r="G256" t="str">
            <v>Airline Network Access</v>
          </cell>
          <cell r="H256" t="str">
            <v>Network Operations Support</v>
          </cell>
          <cell r="I256" t="str">
            <v>NCSM</v>
          </cell>
          <cell r="J256" t="str">
            <v>Network Management</v>
          </cell>
        </row>
        <row r="257">
          <cell r="B257" t="str">
            <v>M+5</v>
          </cell>
          <cell r="C257" t="str">
            <v>C3750x</v>
          </cell>
          <cell r="D257" t="str">
            <v>DSG22</v>
          </cell>
          <cell r="F257" t="str">
            <v>DTN mgt</v>
          </cell>
          <cell r="G257" t="str">
            <v>Airline Network Access</v>
          </cell>
          <cell r="H257" t="str">
            <v>Network Operations Support</v>
          </cell>
          <cell r="I257" t="str">
            <v>NCSM</v>
          </cell>
          <cell r="J257" t="str">
            <v>Network Management</v>
          </cell>
          <cell r="K257" t="str">
            <v>New 01.03.03</v>
          </cell>
        </row>
        <row r="258">
          <cell r="B258" t="str">
            <v>M+5</v>
          </cell>
          <cell r="C258" t="str">
            <v>C3750x</v>
          </cell>
          <cell r="D258" t="str">
            <v>DSG23</v>
          </cell>
          <cell r="F258" t="str">
            <v>XIS</v>
          </cell>
          <cell r="G258" t="str">
            <v>Airline Network Access</v>
          </cell>
          <cell r="H258" t="str">
            <v>Network Operations Support</v>
          </cell>
          <cell r="I258" t="str">
            <v>NCSM</v>
          </cell>
          <cell r="J258" t="str">
            <v>Network Management</v>
          </cell>
          <cell r="K258" t="str">
            <v>New 01.03.03</v>
          </cell>
        </row>
        <row r="259">
          <cell r="B259" t="str">
            <v>M+5</v>
          </cell>
          <cell r="C259" t="str">
            <v>C3750x</v>
          </cell>
          <cell r="D259" t="str">
            <v>DSG24</v>
          </cell>
          <cell r="F259" t="str">
            <v>DTN Support Ntwk mgt</v>
          </cell>
          <cell r="G259" t="str">
            <v>Airline Network Access</v>
          </cell>
          <cell r="H259" t="str">
            <v>Network Operations Support</v>
          </cell>
          <cell r="I259" t="str">
            <v>NCSM</v>
          </cell>
          <cell r="J259" t="str">
            <v>Network Management</v>
          </cell>
          <cell r="K259" t="str">
            <v>New 01.03.03</v>
          </cell>
        </row>
        <row r="260">
          <cell r="B260" t="str">
            <v>M+4</v>
          </cell>
          <cell r="C260" t="str">
            <v>C3760</v>
          </cell>
          <cell r="D260" t="str">
            <v>DSG60</v>
          </cell>
          <cell r="G260" t="str">
            <v>Process Compliance</v>
          </cell>
          <cell r="H260" t="str">
            <v>Network Operations Support</v>
          </cell>
          <cell r="I260" t="str">
            <v>NCSM</v>
          </cell>
          <cell r="J260" t="str">
            <v>Network Management</v>
          </cell>
          <cell r="K260" t="str">
            <v>New 01.03.03</v>
          </cell>
        </row>
        <row r="261">
          <cell r="K261">
            <v>34</v>
          </cell>
        </row>
        <row r="262">
          <cell r="B262" t="str">
            <v>M+2</v>
          </cell>
          <cell r="C262" t="str">
            <v>C4000</v>
          </cell>
          <cell r="D262" t="str">
            <v>DNP01</v>
          </cell>
          <cell r="I262" t="str">
            <v>NPE mgt</v>
          </cell>
          <cell r="J262" t="str">
            <v>Network Management</v>
          </cell>
        </row>
        <row r="263">
          <cell r="B263" t="str">
            <v>M+3</v>
          </cell>
          <cell r="C263" t="str">
            <v>C4100</v>
          </cell>
          <cell r="D263" t="str">
            <v>DNG01</v>
          </cell>
          <cell r="H263" t="str">
            <v>Infrastructure Engineering</v>
          </cell>
          <cell r="I263" t="str">
            <v>NPE mgt</v>
          </cell>
          <cell r="J263" t="str">
            <v>Network Management</v>
          </cell>
          <cell r="K263" t="str">
            <v>Rename 01.03.03</v>
          </cell>
        </row>
        <row r="264">
          <cell r="B264" t="str">
            <v>M+4</v>
          </cell>
          <cell r="C264" t="str">
            <v>C4110</v>
          </cell>
          <cell r="D264" t="str">
            <v>DNG11</v>
          </cell>
          <cell r="G264" t="str">
            <v>Network &amp; Service Architecture</v>
          </cell>
          <cell r="H264" t="str">
            <v>Infrastructure Engineering</v>
          </cell>
          <cell r="I264" t="str">
            <v>NPE mgt</v>
          </cell>
          <cell r="J264" t="str">
            <v>Network Management</v>
          </cell>
          <cell r="K264" t="str">
            <v>Rename 01.03.03</v>
          </cell>
        </row>
        <row r="265">
          <cell r="B265" t="str">
            <v>M+5</v>
          </cell>
          <cell r="C265" t="str">
            <v>C4110x</v>
          </cell>
          <cell r="D265" t="str">
            <v>DNG61</v>
          </cell>
          <cell r="F265" t="str">
            <v>IP Architecture</v>
          </cell>
          <cell r="G265" t="str">
            <v>Network &amp; Service Architecture</v>
          </cell>
          <cell r="H265" t="str">
            <v>Infrastructure Engineering</v>
          </cell>
          <cell r="I265" t="str">
            <v>NPE mgt</v>
          </cell>
          <cell r="J265" t="str">
            <v>Network Management</v>
          </cell>
          <cell r="K265" t="str">
            <v>Will Close in V4.3</v>
          </cell>
        </row>
        <row r="266">
          <cell r="B266" t="str">
            <v>M+4</v>
          </cell>
          <cell r="C266" t="str">
            <v>C4120</v>
          </cell>
          <cell r="D266" t="str">
            <v>DNG21</v>
          </cell>
          <cell r="G266" t="str">
            <v>Strategic Technical Planning</v>
          </cell>
          <cell r="H266" t="str">
            <v>Infrastructure Engineering</v>
          </cell>
          <cell r="I266" t="str">
            <v>NPE mgt</v>
          </cell>
          <cell r="J266" t="str">
            <v>Network Management</v>
          </cell>
        </row>
        <row r="267">
          <cell r="B267" t="str">
            <v>M+4</v>
          </cell>
          <cell r="C267" t="str">
            <v>C4140</v>
          </cell>
          <cell r="D267" t="str">
            <v>DNG51</v>
          </cell>
          <cell r="G267" t="str">
            <v>Edge Network Engineering &amp; Support</v>
          </cell>
          <cell r="H267" t="str">
            <v>Infrastructure Engineering</v>
          </cell>
          <cell r="I267" t="str">
            <v>NPE mgt</v>
          </cell>
          <cell r="J267" t="str">
            <v>Network Management</v>
          </cell>
          <cell r="K267" t="str">
            <v>Rename 01.03.03</v>
          </cell>
        </row>
        <row r="268">
          <cell r="B268" t="str">
            <v>M+5</v>
          </cell>
          <cell r="C268" t="str">
            <v>C4140x</v>
          </cell>
          <cell r="D268" t="str">
            <v>DNG41</v>
          </cell>
          <cell r="F268" t="str">
            <v>Transmission Engineering</v>
          </cell>
          <cell r="G268" t="str">
            <v>Edge Network Engineering &amp; Support</v>
          </cell>
          <cell r="H268" t="str">
            <v>Infrastructure Engineering</v>
          </cell>
          <cell r="I268" t="str">
            <v>NPE mgt</v>
          </cell>
          <cell r="J268" t="str">
            <v>Network Management</v>
          </cell>
          <cell r="K268" t="str">
            <v>Will Close in V4.3</v>
          </cell>
        </row>
        <row r="269">
          <cell r="B269" t="str">
            <v>M+4</v>
          </cell>
          <cell r="C269" t="str">
            <v>C4150</v>
          </cell>
          <cell r="D269" t="str">
            <v>DNG71</v>
          </cell>
          <cell r="G269" t="str">
            <v>NPE Supplier Mgt</v>
          </cell>
          <cell r="H269" t="str">
            <v>Infrastructure Engineering</v>
          </cell>
          <cell r="I269" t="str">
            <v>NPE mgt</v>
          </cell>
          <cell r="J269" t="str">
            <v>Network Management</v>
          </cell>
          <cell r="K269" t="str">
            <v>Rename 01.03.03</v>
          </cell>
        </row>
        <row r="270">
          <cell r="B270" t="str">
            <v>M+4</v>
          </cell>
          <cell r="C270" t="str">
            <v>C4160</v>
          </cell>
          <cell r="D270" t="str">
            <v>DPE01</v>
          </cell>
          <cell r="G270" t="str">
            <v>Product Engineering &amp; Devt</v>
          </cell>
          <cell r="H270" t="str">
            <v>Infrastructure Engineering</v>
          </cell>
          <cell r="I270" t="str">
            <v>NPE mgt</v>
          </cell>
          <cell r="J270" t="str">
            <v>Network Management</v>
          </cell>
        </row>
        <row r="271">
          <cell r="B271" t="str">
            <v>M+4</v>
          </cell>
          <cell r="C271" t="str">
            <v>C4160x</v>
          </cell>
          <cell r="D271" t="str">
            <v>DPE21</v>
          </cell>
          <cell r="F271" t="str">
            <v>Internet &amp; Multimedia Services</v>
          </cell>
          <cell r="G271" t="str">
            <v>Intranet Services</v>
          </cell>
          <cell r="H271" t="str">
            <v>Infrastructure Engineering</v>
          </cell>
          <cell r="I271" t="str">
            <v>NPE mgt</v>
          </cell>
          <cell r="J271" t="str">
            <v>Network Management</v>
          </cell>
          <cell r="K271" t="str">
            <v>Closed 01.09.02</v>
          </cell>
        </row>
        <row r="272">
          <cell r="B272" t="str">
            <v>M+5</v>
          </cell>
          <cell r="C272" t="str">
            <v>C4160x</v>
          </cell>
          <cell r="D272" t="str">
            <v>DPE11</v>
          </cell>
          <cell r="F272" t="str">
            <v>Internet &amp; Multimedia Services</v>
          </cell>
          <cell r="G272" t="str">
            <v>Product Engineering &amp; Devt</v>
          </cell>
          <cell r="H272" t="str">
            <v>Infrastructure Engineering</v>
          </cell>
          <cell r="I272" t="str">
            <v>NPE mgt</v>
          </cell>
          <cell r="J272" t="str">
            <v>Network Management</v>
          </cell>
          <cell r="K272" t="str">
            <v>Closed 01.09.02</v>
          </cell>
        </row>
        <row r="273">
          <cell r="B273" t="str">
            <v>M+5</v>
          </cell>
          <cell r="C273" t="str">
            <v>C4160x</v>
          </cell>
          <cell r="D273" t="str">
            <v>DPE12</v>
          </cell>
          <cell r="F273" t="str">
            <v>IP Networking Services</v>
          </cell>
          <cell r="G273" t="str">
            <v>Product Engineering &amp; Devt</v>
          </cell>
          <cell r="H273" t="str">
            <v>Infrastructure Engineering</v>
          </cell>
          <cell r="I273" t="str">
            <v>NPE mgt</v>
          </cell>
          <cell r="J273" t="str">
            <v>Network Management</v>
          </cell>
        </row>
        <row r="274">
          <cell r="B274" t="str">
            <v>M+5</v>
          </cell>
          <cell r="C274" t="str">
            <v>C4160x</v>
          </cell>
          <cell r="D274" t="str">
            <v>DPE13</v>
          </cell>
          <cell r="F274" t="str">
            <v>Access and Mobile services</v>
          </cell>
          <cell r="G274" t="str">
            <v>Product Engineering &amp; Devt</v>
          </cell>
          <cell r="H274" t="str">
            <v>Infrastructure Engineering</v>
          </cell>
          <cell r="I274" t="str">
            <v>NPE mgt</v>
          </cell>
          <cell r="J274" t="str">
            <v>Network Management</v>
          </cell>
        </row>
        <row r="275">
          <cell r="B275" t="str">
            <v>M+5</v>
          </cell>
          <cell r="C275" t="str">
            <v>C4160x</v>
          </cell>
          <cell r="D275" t="str">
            <v>DPE14</v>
          </cell>
          <cell r="F275" t="str">
            <v>CPE and Data Services</v>
          </cell>
          <cell r="G275" t="str">
            <v>Product Engineering &amp; Devt</v>
          </cell>
          <cell r="H275" t="str">
            <v>Infrastructure Engineering</v>
          </cell>
          <cell r="I275" t="str">
            <v>NPE mgt</v>
          </cell>
          <cell r="J275" t="str">
            <v>Network Management</v>
          </cell>
        </row>
        <row r="276">
          <cell r="B276" t="str">
            <v>M+5</v>
          </cell>
          <cell r="C276" t="str">
            <v>C4160x</v>
          </cell>
          <cell r="D276" t="str">
            <v>DPE15</v>
          </cell>
          <cell r="F276" t="str">
            <v>Service Surround</v>
          </cell>
          <cell r="G276" t="str">
            <v>Product Engineering &amp; Devt</v>
          </cell>
          <cell r="H276" t="str">
            <v>Infrastructure Engineering</v>
          </cell>
          <cell r="I276" t="str">
            <v>NPE mgt</v>
          </cell>
          <cell r="J276" t="str">
            <v>Network Management</v>
          </cell>
        </row>
        <row r="277">
          <cell r="B277" t="str">
            <v>M+5</v>
          </cell>
          <cell r="C277" t="str">
            <v>C4160x</v>
          </cell>
          <cell r="D277" t="str">
            <v>DPE16</v>
          </cell>
          <cell r="F277" t="str">
            <v>Dial Services</v>
          </cell>
          <cell r="G277" t="str">
            <v>Product Engineering &amp; Devt</v>
          </cell>
          <cell r="H277" t="str">
            <v>Infrastructure Engineering</v>
          </cell>
          <cell r="I277" t="str">
            <v>NPE mgt</v>
          </cell>
          <cell r="J277" t="str">
            <v>Network Management</v>
          </cell>
        </row>
        <row r="278">
          <cell r="B278" t="str">
            <v>M+5</v>
          </cell>
          <cell r="C278" t="str">
            <v>C4160x</v>
          </cell>
          <cell r="D278" t="str">
            <v>DPE31</v>
          </cell>
          <cell r="F278" t="str">
            <v>Access &amp; Security Services</v>
          </cell>
          <cell r="G278" t="str">
            <v>Product Engineering &amp; Devt</v>
          </cell>
          <cell r="H278" t="str">
            <v>Infrastructure Engineering</v>
          </cell>
          <cell r="I278" t="str">
            <v>NPE mgt</v>
          </cell>
          <cell r="J278" t="str">
            <v>Network Management</v>
          </cell>
        </row>
        <row r="279">
          <cell r="B279" t="str">
            <v>M+5</v>
          </cell>
          <cell r="C279" t="str">
            <v>C4160x</v>
          </cell>
          <cell r="D279" t="str">
            <v>DPE41</v>
          </cell>
          <cell r="F279" t="str">
            <v>Customer Specific Engineering</v>
          </cell>
          <cell r="G279" t="str">
            <v>Product Engineering &amp; Devt</v>
          </cell>
          <cell r="H279" t="str">
            <v>Infrastructure Engineering</v>
          </cell>
          <cell r="I279" t="str">
            <v>NPE mgt</v>
          </cell>
          <cell r="J279" t="str">
            <v>Network Management</v>
          </cell>
          <cell r="K279" t="str">
            <v>Will Close in V4.3</v>
          </cell>
        </row>
        <row r="280">
          <cell r="B280" t="str">
            <v>M+3</v>
          </cell>
          <cell r="C280" t="str">
            <v>C4200</v>
          </cell>
          <cell r="D280" t="str">
            <v>DNE02</v>
          </cell>
          <cell r="H280" t="str">
            <v>Network Deployment Engineering</v>
          </cell>
          <cell r="I280" t="str">
            <v>NPE mgt</v>
          </cell>
          <cell r="J280" t="str">
            <v>Network Management</v>
          </cell>
          <cell r="K280" t="str">
            <v>Rename 01.03.03</v>
          </cell>
        </row>
        <row r="281">
          <cell r="B281" t="str">
            <v>M+5</v>
          </cell>
          <cell r="C281" t="str">
            <v>C4210</v>
          </cell>
          <cell r="D281" t="str">
            <v>DNE10</v>
          </cell>
          <cell r="G281" t="str">
            <v>Regional Network Deployment</v>
          </cell>
          <cell r="H281" t="str">
            <v>Network Deployment Engineering</v>
          </cell>
          <cell r="I281" t="str">
            <v>NPE mgt</v>
          </cell>
          <cell r="J281" t="str">
            <v>Network Management</v>
          </cell>
          <cell r="K281" t="str">
            <v>Rename 01.03.03</v>
          </cell>
        </row>
        <row r="282">
          <cell r="B282" t="str">
            <v>M+4</v>
          </cell>
          <cell r="C282" t="str">
            <v>C4220</v>
          </cell>
          <cell r="D282" t="str">
            <v>DNP10</v>
          </cell>
          <cell r="G282" t="str">
            <v>Network Deployment mgt</v>
          </cell>
          <cell r="H282" t="str">
            <v>Network Deployment Engineering</v>
          </cell>
          <cell r="I282" t="str">
            <v>NPE mgt</v>
          </cell>
          <cell r="J282" t="str">
            <v>Network Management</v>
          </cell>
          <cell r="K282" t="str">
            <v>Rename 01.03.03</v>
          </cell>
        </row>
        <row r="283">
          <cell r="B283" t="str">
            <v>M+4</v>
          </cell>
          <cell r="C283" t="str">
            <v>C4230</v>
          </cell>
          <cell r="D283" t="str">
            <v>DNP20</v>
          </cell>
          <cell r="G283" t="str">
            <v>Network Deployment Major Program</v>
          </cell>
          <cell r="H283" t="str">
            <v>Network Deployment Engineering</v>
          </cell>
          <cell r="I283" t="str">
            <v>NPE mgt</v>
          </cell>
          <cell r="J283" t="str">
            <v>Network Management</v>
          </cell>
          <cell r="K283" t="str">
            <v>New 01.03.03</v>
          </cell>
        </row>
        <row r="284">
          <cell r="B284" t="str">
            <v>M+3</v>
          </cell>
          <cell r="C284" t="str">
            <v>C4300</v>
          </cell>
          <cell r="D284" t="str">
            <v>DPG01</v>
          </cell>
          <cell r="H284" t="str">
            <v xml:space="preserve">Global Network Planning </v>
          </cell>
          <cell r="I284" t="str">
            <v>NPE mgt</v>
          </cell>
          <cell r="J284" t="str">
            <v>Network Management</v>
          </cell>
          <cell r="K284" t="str">
            <v>Rename 01.03.03</v>
          </cell>
        </row>
        <row r="285">
          <cell r="B285" t="str">
            <v>M+4</v>
          </cell>
          <cell r="C285" t="str">
            <v>C4310</v>
          </cell>
          <cell r="D285" t="str">
            <v>DPG11</v>
          </cell>
          <cell r="G285" t="str">
            <v>Infrastructure Planning</v>
          </cell>
          <cell r="H285" t="str">
            <v xml:space="preserve">Global Network Planning </v>
          </cell>
          <cell r="I285" t="str">
            <v>NPE mgt</v>
          </cell>
          <cell r="J285" t="str">
            <v>Network Management</v>
          </cell>
          <cell r="K285" t="str">
            <v>Rename 01.03.03</v>
          </cell>
        </row>
        <row r="286">
          <cell r="B286" t="str">
            <v>M+4</v>
          </cell>
          <cell r="C286" t="str">
            <v>C4320</v>
          </cell>
          <cell r="D286" t="str">
            <v>DNG31</v>
          </cell>
          <cell r="G286" t="str">
            <v>Central Network Development</v>
          </cell>
          <cell r="H286" t="str">
            <v xml:space="preserve">Global Network Planning </v>
          </cell>
          <cell r="I286" t="str">
            <v>NPE mgt</v>
          </cell>
          <cell r="J286" t="str">
            <v>Network Management</v>
          </cell>
          <cell r="K286" t="str">
            <v>Rename 01.03.03</v>
          </cell>
        </row>
        <row r="287">
          <cell r="B287" t="str">
            <v>M+4</v>
          </cell>
          <cell r="C287" t="str">
            <v>C4330</v>
          </cell>
          <cell r="D287" t="str">
            <v>DPG41</v>
          </cell>
          <cell r="G287" t="str">
            <v>Regional Network Planning</v>
          </cell>
          <cell r="H287" t="str">
            <v xml:space="preserve">Global Network Planning </v>
          </cell>
          <cell r="I287" t="str">
            <v>NPE mgt</v>
          </cell>
          <cell r="J287" t="str">
            <v>Network Management</v>
          </cell>
        </row>
        <row r="288">
          <cell r="B288" t="str">
            <v>M+4</v>
          </cell>
          <cell r="C288" t="str">
            <v>C4340</v>
          </cell>
          <cell r="D288" t="str">
            <v>DPG31</v>
          </cell>
          <cell r="G288" t="str">
            <v>Cross Platform Initiatives</v>
          </cell>
          <cell r="H288" t="str">
            <v xml:space="preserve">Global Network Planning </v>
          </cell>
          <cell r="I288" t="str">
            <v>NPE mgt</v>
          </cell>
          <cell r="J288" t="str">
            <v>Network Management</v>
          </cell>
        </row>
        <row r="289">
          <cell r="B289" t="str">
            <v>M+4</v>
          </cell>
          <cell r="C289" t="str">
            <v>C4350</v>
          </cell>
          <cell r="D289" t="str">
            <v>DWD13</v>
          </cell>
          <cell r="G289" t="str">
            <v>Wholesale FTLD Network Eng</v>
          </cell>
          <cell r="H289" t="str">
            <v xml:space="preserve">Global Network Planning </v>
          </cell>
          <cell r="I289" t="str">
            <v>NPE mgt</v>
          </cell>
          <cell r="J289" t="str">
            <v>Network Management</v>
          </cell>
        </row>
        <row r="290">
          <cell r="B290" t="str">
            <v>M+4</v>
          </cell>
          <cell r="C290" t="str">
            <v>C4360</v>
          </cell>
          <cell r="D290" t="str">
            <v>DWD53</v>
          </cell>
          <cell r="G290" t="str">
            <v>Wholesale Transpac Network Eng</v>
          </cell>
          <cell r="H290" t="str">
            <v xml:space="preserve">Global Network Planning </v>
          </cell>
          <cell r="I290" t="str">
            <v>NPE mgt</v>
          </cell>
          <cell r="J290" t="str">
            <v>Network Management</v>
          </cell>
        </row>
        <row r="291">
          <cell r="B291" t="str">
            <v>M+4</v>
          </cell>
          <cell r="C291" t="str">
            <v>C4370</v>
          </cell>
          <cell r="D291" t="str">
            <v>DWD43</v>
          </cell>
          <cell r="G291" t="str">
            <v>Wholesale FTLD Unmgd Net Eng</v>
          </cell>
          <cell r="H291" t="str">
            <v xml:space="preserve">Global Network Planning </v>
          </cell>
          <cell r="I291" t="str">
            <v>NPE mgt</v>
          </cell>
          <cell r="J291" t="str">
            <v>Network Management</v>
          </cell>
        </row>
        <row r="292">
          <cell r="B292" t="str">
            <v>M+4</v>
          </cell>
          <cell r="C292" t="str">
            <v>C4380</v>
          </cell>
          <cell r="D292" t="str">
            <v>DWD73</v>
          </cell>
          <cell r="G292" t="str">
            <v>Wholesale Radianz Network Eng</v>
          </cell>
          <cell r="H292" t="str">
            <v xml:space="preserve">Global Network Planning </v>
          </cell>
          <cell r="I292" t="str">
            <v>NPE mgt</v>
          </cell>
          <cell r="J292" t="str">
            <v>Network Management</v>
          </cell>
        </row>
        <row r="293">
          <cell r="B293" t="str">
            <v>M+3</v>
          </cell>
          <cell r="C293" t="str">
            <v>C4400</v>
          </cell>
          <cell r="D293" t="str">
            <v>DPO01</v>
          </cell>
          <cell r="H293" t="str">
            <v>NPE Project Office</v>
          </cell>
          <cell r="I293" t="str">
            <v>NPE mgt</v>
          </cell>
          <cell r="J293" t="str">
            <v>Network Management</v>
          </cell>
          <cell r="K293" t="str">
            <v>New 01.03.03</v>
          </cell>
        </row>
        <row r="294">
          <cell r="B294" t="str">
            <v>M+4</v>
          </cell>
          <cell r="C294" t="str">
            <v>C4410</v>
          </cell>
          <cell r="D294" t="str">
            <v>DPE51</v>
          </cell>
          <cell r="G294" t="str">
            <v>Project Portfolio &amp; Tools mgt</v>
          </cell>
          <cell r="H294" t="str">
            <v>NPE Project Office</v>
          </cell>
          <cell r="I294" t="str">
            <v>NPE mgt</v>
          </cell>
          <cell r="J294" t="str">
            <v>Network Management</v>
          </cell>
          <cell r="K294" t="str">
            <v>Rename 01.03.03</v>
          </cell>
        </row>
        <row r="295">
          <cell r="B295" t="str">
            <v>M+4</v>
          </cell>
          <cell r="C295" t="str">
            <v>C4420</v>
          </cell>
          <cell r="D295" t="str">
            <v>DPG21</v>
          </cell>
          <cell r="G295" t="str">
            <v>Performance Improvement</v>
          </cell>
          <cell r="H295" t="str">
            <v>NPE Project Office</v>
          </cell>
          <cell r="I295" t="str">
            <v>NPE mgt</v>
          </cell>
          <cell r="J295" t="str">
            <v>Network Management</v>
          </cell>
          <cell r="K295" t="str">
            <v>Rename 01.03.03</v>
          </cell>
        </row>
        <row r="296">
          <cell r="K296">
            <v>40</v>
          </cell>
        </row>
        <row r="297">
          <cell r="B297" t="str">
            <v>M+2</v>
          </cell>
          <cell r="C297" t="str">
            <v>C5000</v>
          </cell>
          <cell r="D297" t="str">
            <v>DNB01</v>
          </cell>
          <cell r="I297" t="str">
            <v>NBM</v>
          </cell>
          <cell r="J297" t="str">
            <v>Network Management</v>
          </cell>
        </row>
        <row r="298">
          <cell r="B298" t="str">
            <v>M+3</v>
          </cell>
          <cell r="C298" t="str">
            <v>C5100</v>
          </cell>
          <cell r="D298" t="str">
            <v>DAM01</v>
          </cell>
          <cell r="H298" t="str">
            <v>Access &amp; Telco mgt</v>
          </cell>
          <cell r="I298" t="str">
            <v>NBM</v>
          </cell>
          <cell r="J298" t="str">
            <v>Network Management</v>
          </cell>
          <cell r="K298" t="str">
            <v>Rename 01.03.03</v>
          </cell>
        </row>
        <row r="299">
          <cell r="B299" t="str">
            <v>M+4</v>
          </cell>
          <cell r="C299" t="str">
            <v>C5110</v>
          </cell>
          <cell r="D299" t="str">
            <v>DAM10</v>
          </cell>
          <cell r="G299" t="str">
            <v>Regional Access Management</v>
          </cell>
          <cell r="H299" t="str">
            <v>Access &amp; Telco mgt</v>
          </cell>
          <cell r="I299" t="str">
            <v>NBM</v>
          </cell>
          <cell r="J299" t="str">
            <v>Network Management</v>
          </cell>
          <cell r="K299" t="str">
            <v>Rename 01.03.03</v>
          </cell>
        </row>
        <row r="300">
          <cell r="B300" t="str">
            <v>M+6</v>
          </cell>
          <cell r="C300" t="str">
            <v>C5110x</v>
          </cell>
          <cell r="D300" t="str">
            <v>DWD80</v>
          </cell>
          <cell r="F300" t="str">
            <v>AM Wholesale Radianz Access</v>
          </cell>
          <cell r="G300" t="str">
            <v>Regional Access Management</v>
          </cell>
          <cell r="H300" t="str">
            <v>Access &amp; Telco mgt</v>
          </cell>
          <cell r="I300" t="str">
            <v>NBM</v>
          </cell>
          <cell r="J300" t="str">
            <v>Network Management</v>
          </cell>
          <cell r="K300" t="str">
            <v>Rename 01.03.03</v>
          </cell>
        </row>
        <row r="301">
          <cell r="B301" t="str">
            <v>M+6</v>
          </cell>
          <cell r="C301" t="str">
            <v>C5110x</v>
          </cell>
          <cell r="D301" t="str">
            <v>DWD50</v>
          </cell>
          <cell r="F301" t="str">
            <v>AM Wholesale SITA mgt</v>
          </cell>
          <cell r="G301" t="str">
            <v>Regional Access Management</v>
          </cell>
          <cell r="H301" t="str">
            <v>Access &amp; Telco mgt</v>
          </cell>
          <cell r="I301" t="str">
            <v>NBM</v>
          </cell>
          <cell r="J301" t="str">
            <v>Network Management</v>
          </cell>
          <cell r="K301" t="str">
            <v>Rename 01.03.03</v>
          </cell>
        </row>
        <row r="302">
          <cell r="B302" t="str">
            <v>M+6</v>
          </cell>
          <cell r="C302" t="str">
            <v>C5120</v>
          </cell>
          <cell r="D302" t="str">
            <v>DOD51</v>
          </cell>
          <cell r="F302" t="str">
            <v>AM Access Outs'g SITA Internet Airline</v>
          </cell>
          <cell r="G302" t="str">
            <v>Regional Access Management</v>
          </cell>
          <cell r="H302" t="str">
            <v>Access &amp; Telco mgt</v>
          </cell>
          <cell r="I302" t="str">
            <v>NBM</v>
          </cell>
          <cell r="J302" t="str">
            <v>Network Management</v>
          </cell>
          <cell r="K302" t="str">
            <v>Rename 01.03.03</v>
          </cell>
        </row>
        <row r="303">
          <cell r="B303" t="str">
            <v>M+6</v>
          </cell>
          <cell r="C303" t="str">
            <v>C5120x</v>
          </cell>
          <cell r="D303" t="str">
            <v>DOD57</v>
          </cell>
          <cell r="F303" t="str">
            <v>AM Access Outs'g SITA TRAVISWISS</v>
          </cell>
          <cell r="G303" t="str">
            <v>Regional Access Management</v>
          </cell>
          <cell r="H303" t="str">
            <v>Access &amp; Telco mgt</v>
          </cell>
          <cell r="I303" t="str">
            <v>NBM</v>
          </cell>
          <cell r="J303" t="str">
            <v>Network Management</v>
          </cell>
          <cell r="K303" t="str">
            <v>Rename 01.03.03</v>
          </cell>
        </row>
        <row r="304">
          <cell r="B304" t="str">
            <v>M+6</v>
          </cell>
          <cell r="C304" t="str">
            <v>C5120x</v>
          </cell>
          <cell r="D304" t="str">
            <v>DOD54</v>
          </cell>
          <cell r="F304" t="str">
            <v>AM Access Outs'g SITA ABACUS</v>
          </cell>
          <cell r="G304" t="str">
            <v>Regional Access Management</v>
          </cell>
          <cell r="H304" t="str">
            <v>Access &amp; Telco mgt</v>
          </cell>
          <cell r="I304" t="str">
            <v>NBM</v>
          </cell>
          <cell r="J304" t="str">
            <v>Network Management</v>
          </cell>
          <cell r="K304" t="str">
            <v>Rename 01.03.03</v>
          </cell>
        </row>
        <row r="305">
          <cell r="B305" t="str">
            <v>M+6</v>
          </cell>
          <cell r="C305" t="str">
            <v>C5120x</v>
          </cell>
          <cell r="D305" t="str">
            <v>DOD53</v>
          </cell>
          <cell r="F305" t="str">
            <v>AM Access Outs'g SITA GEONIS</v>
          </cell>
          <cell r="G305" t="str">
            <v>Regional Access Management</v>
          </cell>
          <cell r="H305" t="str">
            <v>Access &amp; Telco mgt</v>
          </cell>
          <cell r="I305" t="str">
            <v>NBM</v>
          </cell>
          <cell r="J305" t="str">
            <v>Network Management</v>
          </cell>
          <cell r="K305" t="str">
            <v>Rename 01.03.03</v>
          </cell>
        </row>
        <row r="306">
          <cell r="B306" t="str">
            <v>M+6</v>
          </cell>
          <cell r="C306" t="str">
            <v>C5120x</v>
          </cell>
          <cell r="D306" t="str">
            <v>DOD58</v>
          </cell>
          <cell r="F306" t="str">
            <v>AM Access Outs'g SITA WORLDSPAN</v>
          </cell>
          <cell r="G306" t="str">
            <v>Regional Access Management</v>
          </cell>
          <cell r="H306" t="str">
            <v>Access &amp; Telco mgt</v>
          </cell>
          <cell r="I306" t="str">
            <v>NBM</v>
          </cell>
          <cell r="J306" t="str">
            <v>Network Management</v>
          </cell>
          <cell r="K306" t="str">
            <v>Rename 01.03.03</v>
          </cell>
        </row>
        <row r="307">
          <cell r="B307" t="str">
            <v>M+6</v>
          </cell>
          <cell r="C307" t="str">
            <v>C5120x</v>
          </cell>
          <cell r="D307" t="str">
            <v>DOD52</v>
          </cell>
          <cell r="F307" t="str">
            <v>AM Access Outs'g SITA GALILEO</v>
          </cell>
          <cell r="G307" t="str">
            <v>Regional Access Management</v>
          </cell>
          <cell r="H307" t="str">
            <v>Access &amp; Telco mgt</v>
          </cell>
          <cell r="I307" t="str">
            <v>NBM</v>
          </cell>
          <cell r="J307" t="str">
            <v>Network Management</v>
          </cell>
          <cell r="K307" t="str">
            <v>Rename 01.03.03</v>
          </cell>
        </row>
        <row r="308">
          <cell r="B308" t="str">
            <v>M+6</v>
          </cell>
          <cell r="C308" t="str">
            <v>C5120x</v>
          </cell>
          <cell r="D308" t="str">
            <v>DOD55</v>
          </cell>
          <cell r="F308" t="str">
            <v>AM Access Outs'g SITA OPUS/ClubMed</v>
          </cell>
          <cell r="G308" t="str">
            <v>Regional Access Management</v>
          </cell>
          <cell r="H308" t="str">
            <v>Access &amp; Telco mgt</v>
          </cell>
          <cell r="I308" t="str">
            <v>NBM</v>
          </cell>
          <cell r="J308" t="str">
            <v>Network Management</v>
          </cell>
          <cell r="K308" t="str">
            <v>Rename 01.03.03</v>
          </cell>
        </row>
        <row r="309">
          <cell r="B309" t="str">
            <v>M+6</v>
          </cell>
          <cell r="C309" t="str">
            <v>C5120x</v>
          </cell>
          <cell r="D309" t="str">
            <v>DOD56</v>
          </cell>
          <cell r="F309" t="str">
            <v>AM Access Outs'g SITA PEGASUS</v>
          </cell>
          <cell r="G309" t="str">
            <v>Regional Access Management</v>
          </cell>
          <cell r="H309" t="str">
            <v>Access &amp; Telco mgt</v>
          </cell>
          <cell r="I309" t="str">
            <v>NBM</v>
          </cell>
          <cell r="J309" t="str">
            <v>Network Management</v>
          </cell>
          <cell r="K309" t="str">
            <v>Rename 01.03.03</v>
          </cell>
        </row>
        <row r="310">
          <cell r="B310" t="str">
            <v>M+6</v>
          </cell>
          <cell r="C310" t="str">
            <v>C5120x</v>
          </cell>
          <cell r="D310" t="str">
            <v>DOD91</v>
          </cell>
          <cell r="F310" t="str">
            <v>Outsourcing AVENTIS</v>
          </cell>
          <cell r="G310" t="str">
            <v>Regional Access Management</v>
          </cell>
          <cell r="H310" t="str">
            <v>Access &amp; Telco mgt</v>
          </cell>
          <cell r="I310" t="str">
            <v>NBM</v>
          </cell>
          <cell r="J310" t="str">
            <v>Network Management</v>
          </cell>
          <cell r="K310" t="str">
            <v>Will Close in V4.3</v>
          </cell>
        </row>
        <row r="311">
          <cell r="B311" t="str">
            <v>M+6</v>
          </cell>
          <cell r="C311" t="str">
            <v>C5120x</v>
          </cell>
          <cell r="D311" t="str">
            <v>DOD92</v>
          </cell>
          <cell r="F311" t="str">
            <v>Outsourcing JUPITER</v>
          </cell>
          <cell r="G311" t="str">
            <v>Regional Access Management</v>
          </cell>
          <cell r="H311" t="str">
            <v>Access &amp; Telco mgt</v>
          </cell>
          <cell r="I311" t="str">
            <v>NBM</v>
          </cell>
          <cell r="J311" t="str">
            <v>Network Management</v>
          </cell>
          <cell r="K311" t="str">
            <v>Will Close in V4.3</v>
          </cell>
        </row>
        <row r="312">
          <cell r="B312" t="str">
            <v>M+4</v>
          </cell>
          <cell r="C312" t="str">
            <v>C5130</v>
          </cell>
          <cell r="D312" t="str">
            <v>DAM03</v>
          </cell>
          <cell r="G312" t="str">
            <v>AM Access Circuit Solutions</v>
          </cell>
          <cell r="H312" t="str">
            <v>Access &amp; Telco mgt</v>
          </cell>
          <cell r="I312" t="str">
            <v>NBM</v>
          </cell>
          <cell r="J312" t="str">
            <v>Network Management</v>
          </cell>
          <cell r="K312" t="str">
            <v>Rename 01.03.03</v>
          </cell>
        </row>
        <row r="313">
          <cell r="B313" t="str">
            <v>M+4</v>
          </cell>
          <cell r="C313" t="str">
            <v>C5140</v>
          </cell>
          <cell r="D313" t="str">
            <v>DAM02</v>
          </cell>
          <cell r="G313" t="str">
            <v>AM Tech Planning &amp; Programs</v>
          </cell>
          <cell r="H313" t="str">
            <v>Access &amp; Telco mgt</v>
          </cell>
          <cell r="I313" t="str">
            <v>NBM</v>
          </cell>
          <cell r="J313" t="str">
            <v>Network Management</v>
          </cell>
          <cell r="K313" t="str">
            <v>Rename 01.03.03</v>
          </cell>
        </row>
        <row r="314">
          <cell r="B314" t="str">
            <v>M+4</v>
          </cell>
          <cell r="C314" t="str">
            <v>C5150</v>
          </cell>
          <cell r="D314" t="str">
            <v>DAM04</v>
          </cell>
          <cell r="G314" t="str">
            <v>AM Access Tactical Solutions</v>
          </cell>
          <cell r="H314" t="str">
            <v>Access &amp; Telco mgt</v>
          </cell>
          <cell r="I314" t="str">
            <v>NBM</v>
          </cell>
          <cell r="J314" t="str">
            <v>Network Management</v>
          </cell>
          <cell r="K314" t="str">
            <v>Will Close in V4.3</v>
          </cell>
        </row>
        <row r="315">
          <cell r="B315" t="str">
            <v>M+6</v>
          </cell>
          <cell r="C315" t="str">
            <v>C5160</v>
          </cell>
          <cell r="D315" t="str">
            <v>DWD15</v>
          </cell>
          <cell r="F315" t="str">
            <v>AM Wholesale FTLD Access mgt</v>
          </cell>
          <cell r="G315" t="str">
            <v>Regional Access Management</v>
          </cell>
          <cell r="H315" t="str">
            <v>Access &amp; Telco mgt</v>
          </cell>
          <cell r="I315" t="str">
            <v>NBM</v>
          </cell>
          <cell r="J315" t="str">
            <v>Network Management</v>
          </cell>
          <cell r="K315" t="str">
            <v>Rename 01.03.03</v>
          </cell>
        </row>
        <row r="316">
          <cell r="B316" t="str">
            <v>M+6</v>
          </cell>
          <cell r="C316" t="str">
            <v>C5160x</v>
          </cell>
          <cell r="D316" t="str">
            <v>DWD20</v>
          </cell>
          <cell r="F316" t="str">
            <v>AM Voice Access FT</v>
          </cell>
          <cell r="G316" t="str">
            <v>Regional Access Management</v>
          </cell>
          <cell r="H316" t="str">
            <v>Access &amp; Telco mgt</v>
          </cell>
          <cell r="I316" t="str">
            <v>NBM</v>
          </cell>
          <cell r="J316" t="str">
            <v>Network Management</v>
          </cell>
          <cell r="K316" t="str">
            <v>Rename 01.03.03</v>
          </cell>
        </row>
        <row r="317">
          <cell r="B317" t="str">
            <v>M+6</v>
          </cell>
          <cell r="C317" t="str">
            <v>C5160x</v>
          </cell>
          <cell r="D317" t="str">
            <v>DWD55</v>
          </cell>
          <cell r="F317" t="str">
            <v>AM Wholesale Transpac Access Mgt</v>
          </cell>
          <cell r="G317" t="str">
            <v>Regional Access Management</v>
          </cell>
          <cell r="H317" t="str">
            <v>Access &amp; Telco mgt</v>
          </cell>
          <cell r="I317" t="str">
            <v>NBM</v>
          </cell>
          <cell r="J317" t="str">
            <v>Network Management</v>
          </cell>
          <cell r="K317" t="str">
            <v>Rename 01.03.03</v>
          </cell>
        </row>
        <row r="318">
          <cell r="B318" t="str">
            <v>M+3</v>
          </cell>
          <cell r="C318" t="str">
            <v>C5200</v>
          </cell>
          <cell r="D318" t="str">
            <v>DTM01</v>
          </cell>
          <cell r="H318" t="str">
            <v>Access &amp; Telco</v>
          </cell>
          <cell r="I318" t="str">
            <v>NBM</v>
          </cell>
          <cell r="J318" t="str">
            <v>Network Management</v>
          </cell>
          <cell r="K318" t="str">
            <v>Rename 01.03.03 (Will close in V4.3)</v>
          </cell>
        </row>
        <row r="319">
          <cell r="B319" t="str">
            <v>M+4</v>
          </cell>
          <cell r="C319" t="str">
            <v>C5210</v>
          </cell>
          <cell r="D319" t="str">
            <v>DTM02</v>
          </cell>
          <cell r="G319" t="str">
            <v>TM Telco Capacity Acquisition</v>
          </cell>
          <cell r="H319" t="str">
            <v>Access &amp; Telco</v>
          </cell>
          <cell r="I319" t="str">
            <v>NBM</v>
          </cell>
          <cell r="J319" t="str">
            <v>Network Management</v>
          </cell>
          <cell r="K319" t="str">
            <v>Rename 01.03.03</v>
          </cell>
        </row>
        <row r="320">
          <cell r="B320" t="str">
            <v>M+4</v>
          </cell>
          <cell r="C320" t="str">
            <v>C5220</v>
          </cell>
          <cell r="D320" t="str">
            <v>DTM04</v>
          </cell>
          <cell r="G320" t="str">
            <v>TM Telco Operating Rights</v>
          </cell>
          <cell r="H320" t="str">
            <v>Access &amp; Telco</v>
          </cell>
          <cell r="I320" t="str">
            <v>NBM</v>
          </cell>
          <cell r="J320" t="str">
            <v>Network Management</v>
          </cell>
          <cell r="K320" t="str">
            <v>Rename 01.03.03</v>
          </cell>
        </row>
        <row r="321">
          <cell r="B321" t="str">
            <v>M+4</v>
          </cell>
          <cell r="C321" t="str">
            <v>C5230</v>
          </cell>
          <cell r="D321" t="str">
            <v>DWD25</v>
          </cell>
          <cell r="G321" t="str">
            <v>TM Wholesale FTLD Telco mgt</v>
          </cell>
          <cell r="H321" t="str">
            <v>Access &amp; Telco</v>
          </cell>
          <cell r="I321" t="str">
            <v>NBM</v>
          </cell>
          <cell r="J321" t="str">
            <v>Network Management</v>
          </cell>
          <cell r="K321" t="str">
            <v>Rename 01.03.03</v>
          </cell>
        </row>
        <row r="322">
          <cell r="B322" t="str">
            <v>M+4</v>
          </cell>
          <cell r="C322" t="str">
            <v>C5250</v>
          </cell>
          <cell r="D322" t="str">
            <v>DTM03</v>
          </cell>
          <cell r="G322" t="str">
            <v>TM Telco Contract &amp; Cost mgt</v>
          </cell>
          <cell r="H322" t="str">
            <v>Access &amp; Telco</v>
          </cell>
          <cell r="I322" t="str">
            <v>NBM</v>
          </cell>
          <cell r="J322" t="str">
            <v>Network Management</v>
          </cell>
          <cell r="K322" t="str">
            <v>Rename 01.03.03</v>
          </cell>
        </row>
        <row r="323">
          <cell r="B323" t="str">
            <v>M+4</v>
          </cell>
          <cell r="C323" t="str">
            <v>C5260</v>
          </cell>
          <cell r="D323" t="str">
            <v>DTM10</v>
          </cell>
          <cell r="G323" t="str">
            <v>TM Regional Telco mgt</v>
          </cell>
          <cell r="H323" t="str">
            <v>Access &amp; Telco</v>
          </cell>
          <cell r="I323" t="str">
            <v>NBM</v>
          </cell>
          <cell r="J323" t="str">
            <v>Network Management</v>
          </cell>
          <cell r="K323" t="str">
            <v>Rename 01.03.03</v>
          </cell>
        </row>
        <row r="324">
          <cell r="B324" t="str">
            <v>M+3</v>
          </cell>
          <cell r="C324" t="str">
            <v>C5300</v>
          </cell>
          <cell r="D324" t="str">
            <v>DNB02</v>
          </cell>
          <cell r="H324" t="str">
            <v>Procurement &amp; Logistics</v>
          </cell>
          <cell r="I324" t="str">
            <v>NBM</v>
          </cell>
          <cell r="J324" t="str">
            <v>Network Management</v>
          </cell>
          <cell r="K324" t="str">
            <v>New 01.03.03</v>
          </cell>
        </row>
        <row r="325">
          <cell r="B325" t="str">
            <v>M+4</v>
          </cell>
          <cell r="C325" t="str">
            <v>C5310</v>
          </cell>
          <cell r="D325" t="str">
            <v>DLO01</v>
          </cell>
          <cell r="G325" t="str">
            <v>Logistics</v>
          </cell>
          <cell r="H325" t="str">
            <v>Procurement &amp; Logistics</v>
          </cell>
          <cell r="I325" t="str">
            <v>NBM</v>
          </cell>
          <cell r="J325" t="str">
            <v>Network Management</v>
          </cell>
        </row>
        <row r="326">
          <cell r="B326" t="str">
            <v>M+4</v>
          </cell>
          <cell r="C326" t="str">
            <v>C5310x</v>
          </cell>
          <cell r="D326" t="str">
            <v>DLO02</v>
          </cell>
          <cell r="G326" t="str">
            <v>Logistics Global Bid mgt</v>
          </cell>
          <cell r="H326" t="str">
            <v>Procurement &amp; Logistics</v>
          </cell>
          <cell r="I326" t="str">
            <v>NBM</v>
          </cell>
          <cell r="J326" t="str">
            <v>Network Management</v>
          </cell>
        </row>
        <row r="327">
          <cell r="B327" t="str">
            <v>M+4</v>
          </cell>
          <cell r="C327" t="str">
            <v>C5310x</v>
          </cell>
          <cell r="D327" t="str">
            <v>DLO03</v>
          </cell>
          <cell r="G327" t="str">
            <v>Asset Management &amp; Systems</v>
          </cell>
          <cell r="H327" t="str">
            <v>Procurement &amp; Logistics</v>
          </cell>
          <cell r="I327" t="str">
            <v>NBM</v>
          </cell>
          <cell r="J327" t="str">
            <v>Network Management</v>
          </cell>
        </row>
        <row r="328">
          <cell r="B328" t="str">
            <v>M+4</v>
          </cell>
          <cell r="C328" t="str">
            <v>C5310x</v>
          </cell>
          <cell r="D328" t="str">
            <v>DLO10</v>
          </cell>
          <cell r="G328" t="str">
            <v>Regional Logistics</v>
          </cell>
          <cell r="H328" t="str">
            <v>Procurement &amp; Logistics</v>
          </cell>
          <cell r="I328" t="str">
            <v>NBM</v>
          </cell>
          <cell r="J328" t="str">
            <v>Network Management</v>
          </cell>
        </row>
        <row r="329">
          <cell r="B329" t="str">
            <v>M+4</v>
          </cell>
          <cell r="C329" t="str">
            <v>C5310x</v>
          </cell>
          <cell r="D329" t="str">
            <v>DWD35</v>
          </cell>
          <cell r="G329" t="str">
            <v>Wholesale FTLD Logistics</v>
          </cell>
          <cell r="H329" t="str">
            <v>Procurement &amp; Logistics</v>
          </cell>
          <cell r="I329" t="str">
            <v>NBM</v>
          </cell>
          <cell r="J329" t="str">
            <v>Network Management</v>
          </cell>
        </row>
        <row r="330">
          <cell r="B330" t="str">
            <v>M+4</v>
          </cell>
          <cell r="C330" t="str">
            <v>C5320</v>
          </cell>
          <cell r="D330" t="str">
            <v>DPR01</v>
          </cell>
          <cell r="G330" t="str">
            <v>Procurement</v>
          </cell>
          <cell r="H330" t="str">
            <v>Procurement &amp; Logistics</v>
          </cell>
          <cell r="I330" t="str">
            <v>NBM</v>
          </cell>
          <cell r="J330" t="str">
            <v>Network Management</v>
          </cell>
        </row>
        <row r="331">
          <cell r="B331" t="str">
            <v>M+4</v>
          </cell>
          <cell r="C331" t="str">
            <v>C5320x</v>
          </cell>
          <cell r="D331" t="str">
            <v>DPR10</v>
          </cell>
          <cell r="G331" t="str">
            <v>Regional Procurement</v>
          </cell>
          <cell r="H331" t="str">
            <v>Procurement &amp; Logistics</v>
          </cell>
          <cell r="I331" t="str">
            <v>NBM</v>
          </cell>
          <cell r="J331" t="str">
            <v>Network Management</v>
          </cell>
        </row>
        <row r="332">
          <cell r="B332" t="str">
            <v>M+4</v>
          </cell>
          <cell r="C332" t="str">
            <v>C5320x</v>
          </cell>
          <cell r="D332" t="str">
            <v>DPR03</v>
          </cell>
          <cell r="G332" t="str">
            <v>Procurement Control Systems</v>
          </cell>
          <cell r="H332" t="str">
            <v>Procurement &amp; Logistics</v>
          </cell>
          <cell r="I332" t="str">
            <v>NBM</v>
          </cell>
          <cell r="J332" t="str">
            <v>Network Management</v>
          </cell>
        </row>
        <row r="333">
          <cell r="B333" t="str">
            <v>M+4</v>
          </cell>
          <cell r="C333" t="str">
            <v>C5320x</v>
          </cell>
          <cell r="D333" t="str">
            <v>DPR02</v>
          </cell>
          <cell r="G333" t="str">
            <v>Procurement Global Contracts</v>
          </cell>
          <cell r="H333" t="str">
            <v>Procurement &amp; Logistics</v>
          </cell>
          <cell r="I333" t="str">
            <v>NBM</v>
          </cell>
          <cell r="J333" t="str">
            <v>Network Management</v>
          </cell>
        </row>
        <row r="334">
          <cell r="B334" t="str">
            <v>M+4</v>
          </cell>
          <cell r="C334" t="str">
            <v>C5320x</v>
          </cell>
          <cell r="D334" t="str">
            <v>DWD36</v>
          </cell>
          <cell r="G334" t="str">
            <v>Wholesale FTLD Procurement</v>
          </cell>
          <cell r="H334" t="str">
            <v>Procurement &amp; Logistics</v>
          </cell>
          <cell r="I334" t="str">
            <v>NBM</v>
          </cell>
          <cell r="J334" t="str">
            <v>Network Management</v>
          </cell>
        </row>
        <row r="335">
          <cell r="B335" t="str">
            <v>M+3</v>
          </cell>
          <cell r="C335" t="str">
            <v>C5400</v>
          </cell>
          <cell r="D335" t="str">
            <v>DSN01</v>
          </cell>
          <cell r="H335" t="str">
            <v>Global Satellite Network</v>
          </cell>
          <cell r="I335" t="str">
            <v>NBM</v>
          </cell>
          <cell r="J335" t="str">
            <v>Network Management</v>
          </cell>
        </row>
        <row r="336">
          <cell r="B336" t="str">
            <v>M+3</v>
          </cell>
          <cell r="C336" t="str">
            <v>C5500</v>
          </cell>
          <cell r="D336" t="str">
            <v>DNB10</v>
          </cell>
          <cell r="H336" t="str">
            <v>LNO Transfer &amp; Integration</v>
          </cell>
          <cell r="I336" t="str">
            <v>NBM</v>
          </cell>
          <cell r="J336" t="str">
            <v>Network Management</v>
          </cell>
          <cell r="K336" t="str">
            <v>New 01.03.03</v>
          </cell>
        </row>
        <row r="337">
          <cell r="K337">
            <v>76</v>
          </cell>
        </row>
        <row r="338">
          <cell r="B338" t="str">
            <v>M+2</v>
          </cell>
          <cell r="C338" t="str">
            <v>C6000</v>
          </cell>
          <cell r="D338" t="str">
            <v>DSS01</v>
          </cell>
          <cell r="I338" t="str">
            <v>COIS mgt</v>
          </cell>
          <cell r="J338" t="str">
            <v>Network Management</v>
          </cell>
          <cell r="K338" t="str">
            <v>Rename 01.03.03</v>
          </cell>
        </row>
        <row r="339">
          <cell r="B339" t="str">
            <v>M+3</v>
          </cell>
          <cell r="C339" t="str">
            <v>C6100</v>
          </cell>
          <cell r="D339" t="str">
            <v>DRO10</v>
          </cell>
          <cell r="H339" t="str">
            <v>Regional COIS mgt</v>
          </cell>
          <cell r="I339" t="str">
            <v>COIS mgt</v>
          </cell>
          <cell r="J339" t="str">
            <v>Network Management</v>
          </cell>
          <cell r="K339" t="str">
            <v>New 01.03.03</v>
          </cell>
        </row>
        <row r="340">
          <cell r="B340" t="str">
            <v>M+4</v>
          </cell>
          <cell r="C340" t="str">
            <v>C6100x</v>
          </cell>
          <cell r="D340" t="str">
            <v>DFO10</v>
          </cell>
          <cell r="G340" t="str">
            <v>Regional Field Ops  mgt</v>
          </cell>
          <cell r="H340" t="str">
            <v>Regional COIS mgt</v>
          </cell>
          <cell r="I340" t="str">
            <v>COIS mgt</v>
          </cell>
          <cell r="J340" t="str">
            <v>Network Management</v>
          </cell>
        </row>
        <row r="341">
          <cell r="B341" t="str">
            <v>M+4</v>
          </cell>
          <cell r="C341" t="str">
            <v>C6110</v>
          </cell>
          <cell r="D341" t="str">
            <v>DFF01</v>
          </cell>
          <cell r="G341" t="str">
            <v>Field Ops Field Services</v>
          </cell>
          <cell r="H341" t="str">
            <v>Regional COIS mgt</v>
          </cell>
          <cell r="I341" t="str">
            <v>COIS mgt</v>
          </cell>
          <cell r="J341" t="str">
            <v>Network Management</v>
          </cell>
        </row>
        <row r="342">
          <cell r="B342" t="str">
            <v>M+6</v>
          </cell>
          <cell r="C342" t="str">
            <v>C6110x</v>
          </cell>
          <cell r="D342" t="str">
            <v>DFF10</v>
          </cell>
          <cell r="F342" t="str">
            <v>Field Service Mobile</v>
          </cell>
          <cell r="G342" t="str">
            <v>Field Ops Field Services</v>
          </cell>
          <cell r="H342" t="str">
            <v>Regional COIS mgt</v>
          </cell>
          <cell r="I342" t="str">
            <v>COIS mgt</v>
          </cell>
          <cell r="J342" t="str">
            <v>Network Management</v>
          </cell>
        </row>
        <row r="343">
          <cell r="B343" t="str">
            <v>M+6</v>
          </cell>
          <cell r="C343" t="str">
            <v>C6110x</v>
          </cell>
          <cell r="D343" t="str">
            <v>DFF20</v>
          </cell>
          <cell r="F343" t="str">
            <v>Field Service 24x7 Manned Site</v>
          </cell>
          <cell r="G343" t="str">
            <v>Field Ops Field Services</v>
          </cell>
          <cell r="H343" t="str">
            <v>Regional COIS mgt</v>
          </cell>
          <cell r="I343" t="str">
            <v>COIS mgt</v>
          </cell>
          <cell r="J343" t="str">
            <v>Network Management</v>
          </cell>
        </row>
        <row r="344">
          <cell r="B344" t="str">
            <v>M+6</v>
          </cell>
          <cell r="C344" t="str">
            <v>C6110x</v>
          </cell>
          <cell r="D344" t="str">
            <v>DFF30</v>
          </cell>
          <cell r="F344" t="str">
            <v>Field Service Onsite</v>
          </cell>
          <cell r="G344" t="str">
            <v>Field Ops Field Services</v>
          </cell>
          <cell r="H344" t="str">
            <v>Regional COIS mgt</v>
          </cell>
          <cell r="I344" t="str">
            <v>COIS mgt</v>
          </cell>
          <cell r="J344" t="str">
            <v>Network Management</v>
          </cell>
        </row>
        <row r="345">
          <cell r="B345" t="str">
            <v>M+6</v>
          </cell>
          <cell r="C345" t="str">
            <v>C6110x</v>
          </cell>
          <cell r="D345" t="str">
            <v>DFF40</v>
          </cell>
          <cell r="F345" t="str">
            <v>Field Service SPOC</v>
          </cell>
          <cell r="G345" t="str">
            <v>Field Ops Field Services</v>
          </cell>
          <cell r="H345" t="str">
            <v>Regional COIS mgt</v>
          </cell>
          <cell r="I345" t="str">
            <v>COIS mgt</v>
          </cell>
          <cell r="J345" t="str">
            <v>Network Management</v>
          </cell>
        </row>
        <row r="346">
          <cell r="B346" t="str">
            <v>M+5</v>
          </cell>
          <cell r="C346" t="str">
            <v>C6120</v>
          </cell>
          <cell r="D346" t="str">
            <v>DFI01</v>
          </cell>
          <cell r="G346" t="str">
            <v>Field Ops Integration Services</v>
          </cell>
          <cell r="H346" t="str">
            <v>Regional COIS mgt</v>
          </cell>
          <cell r="I346" t="str">
            <v>COIS mgt</v>
          </cell>
          <cell r="J346" t="str">
            <v>Network Management</v>
          </cell>
        </row>
        <row r="347">
          <cell r="B347" t="str">
            <v>M+6</v>
          </cell>
          <cell r="C347" t="str">
            <v>C6120x</v>
          </cell>
          <cell r="D347" t="str">
            <v>DFI10</v>
          </cell>
          <cell r="F347" t="str">
            <v>Integr Serv Network</v>
          </cell>
          <cell r="G347" t="str">
            <v>Field Ops Integration Services</v>
          </cell>
          <cell r="H347" t="str">
            <v>Regional COIS mgt</v>
          </cell>
          <cell r="I347" t="str">
            <v>COIS mgt</v>
          </cell>
          <cell r="J347" t="str">
            <v>Network Management</v>
          </cell>
        </row>
        <row r="348">
          <cell r="B348" t="str">
            <v>M+6</v>
          </cell>
          <cell r="C348" t="str">
            <v>C6120x</v>
          </cell>
          <cell r="D348" t="str">
            <v>DFI20</v>
          </cell>
          <cell r="F348" t="str">
            <v>Integr Serv SOHO Desktop</v>
          </cell>
          <cell r="G348" t="str">
            <v>Field Ops Integration Services</v>
          </cell>
          <cell r="H348" t="str">
            <v>Regional COIS mgt</v>
          </cell>
          <cell r="I348" t="str">
            <v>COIS mgt</v>
          </cell>
          <cell r="J348" t="str">
            <v>Network Management</v>
          </cell>
        </row>
        <row r="349">
          <cell r="B349" t="str">
            <v>M+6</v>
          </cell>
          <cell r="C349" t="str">
            <v>C6120x</v>
          </cell>
          <cell r="D349" t="str">
            <v>DFI30</v>
          </cell>
          <cell r="F349" t="str">
            <v>Integr Serv CUTE</v>
          </cell>
          <cell r="G349" t="str">
            <v>Field Ops Integration Services</v>
          </cell>
          <cell r="H349" t="str">
            <v>Regional COIS mgt</v>
          </cell>
          <cell r="I349" t="str">
            <v>COIS mgt</v>
          </cell>
          <cell r="J349" t="str">
            <v>Network Management</v>
          </cell>
        </row>
        <row r="350">
          <cell r="B350" t="str">
            <v>M+6</v>
          </cell>
          <cell r="C350" t="str">
            <v>C6120x</v>
          </cell>
          <cell r="D350" t="str">
            <v>DFI40</v>
          </cell>
          <cell r="F350" t="str">
            <v>Integr Serv Other Airlines</v>
          </cell>
          <cell r="G350" t="str">
            <v>Field Ops Integration Services</v>
          </cell>
          <cell r="H350" t="str">
            <v>Regional COIS mgt</v>
          </cell>
          <cell r="I350" t="str">
            <v>COIS mgt</v>
          </cell>
          <cell r="J350" t="str">
            <v>Network Management</v>
          </cell>
        </row>
        <row r="351">
          <cell r="C351" t="str">
            <v>C6130</v>
          </cell>
          <cell r="G351" t="str">
            <v>GCSC</v>
          </cell>
          <cell r="H351" t="str">
            <v>Regional COIS mgt</v>
          </cell>
          <cell r="I351" t="str">
            <v>COIS mgt</v>
          </cell>
          <cell r="J351" t="str">
            <v>Network Management</v>
          </cell>
          <cell r="K351" t="str">
            <v>Roll Up only</v>
          </cell>
        </row>
        <row r="352">
          <cell r="B352" t="str">
            <v>M+5</v>
          </cell>
          <cell r="C352" t="str">
            <v>C6130x</v>
          </cell>
          <cell r="D352" t="str">
            <v>DGF35</v>
          </cell>
          <cell r="G352" t="str">
            <v>Remote IOC</v>
          </cell>
          <cell r="H352" t="str">
            <v>Regional COIS mgt</v>
          </cell>
          <cell r="I352" t="str">
            <v>COIS mgt</v>
          </cell>
          <cell r="J352" t="str">
            <v>Network Management</v>
          </cell>
          <cell r="K352" t="str">
            <v>New 01.03.03</v>
          </cell>
        </row>
        <row r="353">
          <cell r="B353" t="str">
            <v>M+5</v>
          </cell>
          <cell r="C353" t="str">
            <v>C6130x</v>
          </cell>
          <cell r="D353" t="str">
            <v>DFO20</v>
          </cell>
          <cell r="G353" t="str">
            <v>Field Ops Technical Support</v>
          </cell>
          <cell r="H353" t="str">
            <v>Regional COIS mgt</v>
          </cell>
          <cell r="I353" t="str">
            <v>COIS mgt</v>
          </cell>
          <cell r="J353" t="str">
            <v>Network Management</v>
          </cell>
        </row>
        <row r="354">
          <cell r="B354" t="str">
            <v>M+5</v>
          </cell>
          <cell r="C354" t="str">
            <v>C6130x</v>
          </cell>
          <cell r="D354" t="str">
            <v>DFO30</v>
          </cell>
          <cell r="G354" t="str">
            <v>Field Ops Site Facilities</v>
          </cell>
          <cell r="H354" t="str">
            <v>Regional COIS mgt</v>
          </cell>
          <cell r="I354" t="str">
            <v>COIS mgt</v>
          </cell>
          <cell r="J354" t="str">
            <v>Network Management</v>
          </cell>
        </row>
        <row r="355">
          <cell r="B355" t="str">
            <v>M+5</v>
          </cell>
          <cell r="C355" t="str">
            <v>C6130x</v>
          </cell>
          <cell r="D355" t="str">
            <v>DRE01</v>
          </cell>
          <cell r="G355" t="str">
            <v>GCSC Remote Ops</v>
          </cell>
          <cell r="H355" t="str">
            <v>Regional COIS mgt</v>
          </cell>
          <cell r="I355" t="str">
            <v>COIS mgt</v>
          </cell>
          <cell r="J355" t="str">
            <v>Network Management</v>
          </cell>
        </row>
        <row r="356">
          <cell r="B356" t="str">
            <v>M+6</v>
          </cell>
          <cell r="C356" t="str">
            <v>C6130x</v>
          </cell>
          <cell r="D356" t="str">
            <v>DGF10</v>
          </cell>
          <cell r="F356" t="str">
            <v>GCSC SPOC</v>
          </cell>
          <cell r="G356" t="str">
            <v>GCSC functions</v>
          </cell>
          <cell r="H356" t="str">
            <v>Regional COIS mgt</v>
          </cell>
          <cell r="I356" t="str">
            <v>COIS mgt</v>
          </cell>
          <cell r="J356" t="str">
            <v>Network Management</v>
          </cell>
        </row>
        <row r="357">
          <cell r="B357" t="str">
            <v>M+6</v>
          </cell>
          <cell r="C357" t="str">
            <v>C6130x</v>
          </cell>
          <cell r="D357" t="str">
            <v>DGF50</v>
          </cell>
          <cell r="F357" t="str">
            <v>GCSC SPOC Integr Serv</v>
          </cell>
          <cell r="G357" t="str">
            <v>GCSC functions</v>
          </cell>
          <cell r="H357" t="str">
            <v>Regional COIS mgt</v>
          </cell>
          <cell r="I357" t="str">
            <v>COIS mgt</v>
          </cell>
          <cell r="J357" t="str">
            <v>Network Management</v>
          </cell>
        </row>
        <row r="358">
          <cell r="B358" t="str">
            <v>M+6</v>
          </cell>
          <cell r="C358" t="str">
            <v>C6130x</v>
          </cell>
          <cell r="D358" t="str">
            <v>DGF70</v>
          </cell>
          <cell r="F358" t="str">
            <v>SCSC</v>
          </cell>
          <cell r="G358" t="str">
            <v>GCSC functions</v>
          </cell>
          <cell r="H358" t="str">
            <v>Regional COIS mgt</v>
          </cell>
          <cell r="I358" t="str">
            <v>COIS mgt</v>
          </cell>
          <cell r="J358" t="str">
            <v>Network Management</v>
          </cell>
        </row>
        <row r="359">
          <cell r="B359" t="str">
            <v>M+6</v>
          </cell>
          <cell r="C359" t="str">
            <v>C6130x</v>
          </cell>
          <cell r="D359" t="str">
            <v>DGF60</v>
          </cell>
          <cell r="F359" t="str">
            <v>GCSC PSU Integr Serv</v>
          </cell>
          <cell r="G359" t="str">
            <v>GCSC Problem Resolution</v>
          </cell>
          <cell r="H359" t="str">
            <v>Regional COIS mgt</v>
          </cell>
          <cell r="I359" t="str">
            <v>COIS mgt</v>
          </cell>
          <cell r="J359" t="str">
            <v>Network Management</v>
          </cell>
        </row>
        <row r="360">
          <cell r="C360" t="str">
            <v>C6140</v>
          </cell>
          <cell r="G360" t="str">
            <v>Wholesale COIS</v>
          </cell>
          <cell r="H360" t="str">
            <v>Regional COIS mgt</v>
          </cell>
          <cell r="I360" t="str">
            <v>COIS mgt</v>
          </cell>
          <cell r="J360" t="str">
            <v>Network Management</v>
          </cell>
          <cell r="K360" t="str">
            <v>Roll Up only</v>
          </cell>
        </row>
        <row r="361">
          <cell r="B361" t="str">
            <v>M+6</v>
          </cell>
          <cell r="C361" t="str">
            <v>C6140x</v>
          </cell>
          <cell r="D361" t="str">
            <v>DOD21</v>
          </cell>
          <cell r="F361" t="str">
            <v>Outsourcing SITA CATHAY</v>
          </cell>
          <cell r="G361" t="str">
            <v>Outsourcing Deals</v>
          </cell>
          <cell r="H361" t="str">
            <v>Regional COIS mgt</v>
          </cell>
          <cell r="I361" t="str">
            <v>CSO mgt</v>
          </cell>
          <cell r="J361" t="str">
            <v>Network Management</v>
          </cell>
          <cell r="K361" t="str">
            <v>Closed 01.09.02</v>
          </cell>
        </row>
        <row r="362">
          <cell r="B362" t="str">
            <v>M+6</v>
          </cell>
          <cell r="C362" t="str">
            <v>C6140x</v>
          </cell>
          <cell r="D362" t="str">
            <v>DOD22</v>
          </cell>
          <cell r="F362" t="str">
            <v>Outsourcing SITA QUANTAS</v>
          </cell>
          <cell r="G362" t="str">
            <v>Outsourcing Deals</v>
          </cell>
          <cell r="H362" t="str">
            <v>Regional COIS mgt</v>
          </cell>
          <cell r="I362" t="str">
            <v>CSO mgt</v>
          </cell>
          <cell r="J362" t="str">
            <v>Network Management</v>
          </cell>
          <cell r="K362" t="str">
            <v>Closed 01.09.02</v>
          </cell>
        </row>
        <row r="363">
          <cell r="B363" t="str">
            <v>M+6</v>
          </cell>
          <cell r="C363" t="str">
            <v>C6140x</v>
          </cell>
          <cell r="D363" t="str">
            <v>DOD24</v>
          </cell>
          <cell r="F363" t="str">
            <v>Outsourcing SITA ABACUS</v>
          </cell>
          <cell r="G363" t="str">
            <v>Outsourcing Deals</v>
          </cell>
          <cell r="H363" t="str">
            <v>Regional COIS mgt</v>
          </cell>
          <cell r="I363" t="str">
            <v>CSO mgt</v>
          </cell>
          <cell r="J363" t="str">
            <v>Network Management</v>
          </cell>
          <cell r="K363" t="str">
            <v>Closed 01.09.02</v>
          </cell>
        </row>
        <row r="364">
          <cell r="B364" t="str">
            <v>M+6</v>
          </cell>
          <cell r="C364" t="str">
            <v>C6140x</v>
          </cell>
          <cell r="D364" t="str">
            <v>DWD12</v>
          </cell>
          <cell r="F364" t="str">
            <v>Wholesale FTLD Network Ops</v>
          </cell>
          <cell r="G364" t="str">
            <v>Wholesale Deals</v>
          </cell>
          <cell r="H364" t="str">
            <v>Regional COIS mgt</v>
          </cell>
          <cell r="I364" t="str">
            <v>COIS mgt</v>
          </cell>
          <cell r="J364" t="str">
            <v>Network Management</v>
          </cell>
        </row>
        <row r="365">
          <cell r="B365" t="str">
            <v>M+6</v>
          </cell>
          <cell r="C365" t="str">
            <v>C6140x</v>
          </cell>
          <cell r="D365" t="str">
            <v>DWD52</v>
          </cell>
          <cell r="F365" t="str">
            <v>Wholesale Transpac Network Ops</v>
          </cell>
          <cell r="G365" t="str">
            <v>Wholesale Deals</v>
          </cell>
          <cell r="H365" t="str">
            <v>Regional COIS mgt</v>
          </cell>
          <cell r="I365" t="str">
            <v>COIS mgt</v>
          </cell>
          <cell r="J365" t="str">
            <v>Network Management</v>
          </cell>
        </row>
        <row r="366">
          <cell r="B366" t="str">
            <v>M+6</v>
          </cell>
          <cell r="C366" t="str">
            <v>C6140x</v>
          </cell>
          <cell r="D366" t="str">
            <v>DWD72</v>
          </cell>
          <cell r="F366" t="str">
            <v>Wholesale Radianz Network Ops</v>
          </cell>
          <cell r="G366" t="str">
            <v>Wholesale Deals</v>
          </cell>
          <cell r="H366" t="str">
            <v>Regional COIS mgt</v>
          </cell>
          <cell r="I366" t="str">
            <v>COIS mgt</v>
          </cell>
          <cell r="J366" t="str">
            <v>Network Management</v>
          </cell>
        </row>
        <row r="367">
          <cell r="B367" t="str">
            <v>M+3</v>
          </cell>
          <cell r="C367" t="str">
            <v>C6200</v>
          </cell>
          <cell r="D367" t="str">
            <v>DSH01</v>
          </cell>
          <cell r="H367" t="str">
            <v>Messaging Hosting &amp; Security</v>
          </cell>
          <cell r="I367" t="str">
            <v>COIS mgt</v>
          </cell>
          <cell r="J367" t="str">
            <v>Network Management</v>
          </cell>
        </row>
        <row r="368">
          <cell r="B368" t="str">
            <v>M+4</v>
          </cell>
          <cell r="C368" t="str">
            <v>C6210</v>
          </cell>
          <cell r="D368" t="str">
            <v>DSH02</v>
          </cell>
          <cell r="G368" t="str">
            <v>MHS Engineering &amp; Tools</v>
          </cell>
          <cell r="H368" t="str">
            <v>Messaging Hosting &amp; Security</v>
          </cell>
          <cell r="I368" t="str">
            <v>COIS mgt</v>
          </cell>
          <cell r="J368" t="str">
            <v>Network Management</v>
          </cell>
        </row>
        <row r="369">
          <cell r="B369" t="str">
            <v>M+5</v>
          </cell>
          <cell r="C369" t="str">
            <v>C6210x</v>
          </cell>
          <cell r="D369" t="str">
            <v>DSH11</v>
          </cell>
          <cell r="F369" t="str">
            <v>MHS Systems and Tools</v>
          </cell>
          <cell r="G369" t="str">
            <v>MHS Engineering &amp; Tools</v>
          </cell>
          <cell r="H369" t="str">
            <v>Messaging Hosting &amp; Security</v>
          </cell>
          <cell r="I369" t="str">
            <v>COIS mgt</v>
          </cell>
          <cell r="J369" t="str">
            <v>Network Management</v>
          </cell>
        </row>
        <row r="370">
          <cell r="B370" t="str">
            <v>M+6</v>
          </cell>
          <cell r="C370" t="str">
            <v>C6210x</v>
          </cell>
          <cell r="D370" t="str">
            <v>DSH21</v>
          </cell>
          <cell r="F370" t="str">
            <v>MHS Hosting</v>
          </cell>
          <cell r="G370" t="str">
            <v>MHS Engineering &amp; Tools</v>
          </cell>
          <cell r="H370" t="str">
            <v>Messaging Hosting &amp; Security</v>
          </cell>
          <cell r="I370" t="str">
            <v>COIS mgt</v>
          </cell>
          <cell r="J370" t="str">
            <v>Network Management</v>
          </cell>
          <cell r="K370" t="str">
            <v>New 01.03.03</v>
          </cell>
        </row>
        <row r="371">
          <cell r="B371" t="str">
            <v>M+5</v>
          </cell>
          <cell r="C371" t="str">
            <v>C6210x</v>
          </cell>
          <cell r="D371" t="str">
            <v>DSH22</v>
          </cell>
          <cell r="F371" t="str">
            <v>MHS Messaging</v>
          </cell>
          <cell r="G371" t="str">
            <v>MHS Engineering &amp; Tools</v>
          </cell>
          <cell r="H371" t="str">
            <v>Messaging Hosting &amp; Security</v>
          </cell>
          <cell r="I371" t="str">
            <v>COIS mgt</v>
          </cell>
          <cell r="J371" t="str">
            <v>Network Management</v>
          </cell>
          <cell r="K371" t="str">
            <v>New 01.03.03</v>
          </cell>
        </row>
        <row r="372">
          <cell r="B372" t="str">
            <v>M+6</v>
          </cell>
          <cell r="C372" t="str">
            <v>C6210x</v>
          </cell>
          <cell r="D372" t="str">
            <v>DSH23</v>
          </cell>
          <cell r="F372" t="str">
            <v>MHS Security</v>
          </cell>
          <cell r="G372" t="str">
            <v>MHS Engineering &amp; Tools</v>
          </cell>
          <cell r="H372" t="str">
            <v>Messaging Hosting &amp; Security</v>
          </cell>
          <cell r="I372" t="str">
            <v>COIS mgt</v>
          </cell>
          <cell r="J372" t="str">
            <v>Network Management</v>
          </cell>
          <cell r="K372" t="str">
            <v>New 01.03.03</v>
          </cell>
        </row>
        <row r="373">
          <cell r="B373" t="str">
            <v>M+4</v>
          </cell>
          <cell r="C373" t="str">
            <v>C6220</v>
          </cell>
          <cell r="D373" t="str">
            <v>DSH10</v>
          </cell>
          <cell r="G373" t="str">
            <v>MHS Regional Operations</v>
          </cell>
          <cell r="H373" t="str">
            <v>Messaging Hosting &amp; Security</v>
          </cell>
          <cell r="I373" t="str">
            <v>COIS mgt</v>
          </cell>
          <cell r="J373" t="str">
            <v>Network Management</v>
          </cell>
        </row>
        <row r="374">
          <cell r="B374" t="str">
            <v>M+4</v>
          </cell>
          <cell r="C374" t="str">
            <v>C6220x</v>
          </cell>
          <cell r="D374" t="str">
            <v>DSH07</v>
          </cell>
          <cell r="F374" t="str">
            <v>MHS Operations</v>
          </cell>
          <cell r="G374" t="str">
            <v>MHS Regional Operations</v>
          </cell>
          <cell r="H374" t="str">
            <v>Messaging Hosting &amp; Security</v>
          </cell>
          <cell r="I374" t="str">
            <v>COIS mgt</v>
          </cell>
          <cell r="J374" t="str">
            <v>Network Management</v>
          </cell>
          <cell r="K374" t="str">
            <v>Rename 01.03.03</v>
          </cell>
        </row>
        <row r="375">
          <cell r="B375" t="str">
            <v>M+4</v>
          </cell>
          <cell r="C375" t="str">
            <v>C6220x</v>
          </cell>
          <cell r="D375" t="str">
            <v>DWD14</v>
          </cell>
          <cell r="F375" t="str">
            <v>Wholesale FTLD Network Secur</v>
          </cell>
          <cell r="G375" t="str">
            <v>MHS Regional Operations</v>
          </cell>
          <cell r="H375" t="str">
            <v>Messaging Hosting &amp; Security</v>
          </cell>
          <cell r="I375" t="str">
            <v>COIS mgt</v>
          </cell>
          <cell r="J375" t="str">
            <v>Network Management</v>
          </cell>
        </row>
        <row r="376">
          <cell r="B376" t="str">
            <v>M+4</v>
          </cell>
          <cell r="C376" t="str">
            <v>C6220x</v>
          </cell>
          <cell r="D376" t="str">
            <v>DWD54</v>
          </cell>
          <cell r="F376" t="str">
            <v>Wholesale Transpac Network Secur</v>
          </cell>
          <cell r="G376" t="str">
            <v>MHS Regional Operations</v>
          </cell>
          <cell r="H376" t="str">
            <v>Messaging Hosting &amp; Security</v>
          </cell>
          <cell r="I376" t="str">
            <v>COIS mgt</v>
          </cell>
          <cell r="J376" t="str">
            <v>Network Management</v>
          </cell>
        </row>
        <row r="377">
          <cell r="B377" t="str">
            <v>M+4</v>
          </cell>
          <cell r="C377" t="str">
            <v>C6220x</v>
          </cell>
          <cell r="D377" t="str">
            <v>DWD74</v>
          </cell>
          <cell r="F377" t="str">
            <v>Wholesale Radianz Network Secur</v>
          </cell>
          <cell r="G377" t="str">
            <v>MHS Regional Operations</v>
          </cell>
          <cell r="H377" t="str">
            <v>Messaging Hosting &amp; Security</v>
          </cell>
          <cell r="I377" t="str">
            <v>COIS mgt</v>
          </cell>
          <cell r="J377" t="str">
            <v>Network Management</v>
          </cell>
        </row>
        <row r="378">
          <cell r="B378" t="str">
            <v>M+6</v>
          </cell>
          <cell r="C378" t="str">
            <v>C6220x</v>
          </cell>
          <cell r="D378" t="str">
            <v>DSH31</v>
          </cell>
          <cell r="F378" t="str">
            <v>MHS Hosting Ops</v>
          </cell>
          <cell r="G378" t="str">
            <v>MHS Regional Operations</v>
          </cell>
          <cell r="H378" t="str">
            <v>Messaging Hosting &amp; Security</v>
          </cell>
          <cell r="I378" t="str">
            <v>COIS mgt</v>
          </cell>
          <cell r="J378" t="str">
            <v>Network Management</v>
          </cell>
          <cell r="K378" t="str">
            <v>New 01.03.03</v>
          </cell>
        </row>
        <row r="379">
          <cell r="B379" t="str">
            <v>M+6</v>
          </cell>
          <cell r="C379" t="str">
            <v>C6220x</v>
          </cell>
          <cell r="D379" t="str">
            <v>DSH32</v>
          </cell>
          <cell r="F379" t="str">
            <v>MHS Messaging Ops</v>
          </cell>
          <cell r="G379" t="str">
            <v>MHS Regional Operations</v>
          </cell>
          <cell r="H379" t="str">
            <v>Messaging Hosting &amp; Security</v>
          </cell>
          <cell r="I379" t="str">
            <v>COIS mgt</v>
          </cell>
          <cell r="J379" t="str">
            <v>Network Management</v>
          </cell>
          <cell r="K379" t="str">
            <v>New 01.03.03</v>
          </cell>
        </row>
        <row r="380">
          <cell r="B380" t="str">
            <v>M+6</v>
          </cell>
          <cell r="C380" t="str">
            <v>C6220x</v>
          </cell>
          <cell r="D380" t="str">
            <v>DSH33</v>
          </cell>
          <cell r="F380" t="str">
            <v>MHS Security Ops</v>
          </cell>
          <cell r="G380" t="str">
            <v>MHS Regional Operations</v>
          </cell>
          <cell r="H380" t="str">
            <v>Messaging Hosting &amp; Security</v>
          </cell>
          <cell r="I380" t="str">
            <v>COIS mgt</v>
          </cell>
          <cell r="J380" t="str">
            <v>Network Management</v>
          </cell>
          <cell r="K380" t="str">
            <v>New 01.03.03</v>
          </cell>
        </row>
        <row r="381">
          <cell r="B381" t="str">
            <v>M+4</v>
          </cell>
          <cell r="C381" t="str">
            <v>C6230</v>
          </cell>
          <cell r="D381" t="str">
            <v>DSH06</v>
          </cell>
          <cell r="G381" t="str">
            <v>MHS Service Delivery &amp; Ops</v>
          </cell>
          <cell r="H381" t="str">
            <v>Messaging Hosting &amp; Security</v>
          </cell>
          <cell r="I381" t="str">
            <v>COIS mgt</v>
          </cell>
          <cell r="J381" t="str">
            <v>Network Management</v>
          </cell>
        </row>
        <row r="382">
          <cell r="B382" t="str">
            <v>M+4</v>
          </cell>
          <cell r="C382" t="str">
            <v>C6230x</v>
          </cell>
          <cell r="D382" t="str">
            <v>DSH03</v>
          </cell>
          <cell r="F382" t="str">
            <v>MHS SD&amp;O Infrastructure</v>
          </cell>
          <cell r="G382" t="str">
            <v>MHS Service Delivery &amp; Ops</v>
          </cell>
          <cell r="H382" t="str">
            <v>Messaging Hosting &amp; Security</v>
          </cell>
          <cell r="I382" t="str">
            <v>COIS mgt</v>
          </cell>
          <cell r="J382" t="str">
            <v>Network Management</v>
          </cell>
          <cell r="K382" t="str">
            <v>Rename 01.03.03</v>
          </cell>
        </row>
        <row r="383">
          <cell r="B383" t="str">
            <v>M+5</v>
          </cell>
          <cell r="C383" t="str">
            <v>C6230x</v>
          </cell>
          <cell r="D383" t="str">
            <v>DSH40</v>
          </cell>
          <cell r="F383" t="str">
            <v>MHS Facilities &amp; Ntwk Hosting</v>
          </cell>
          <cell r="G383" t="str">
            <v>MHS Service Delivery &amp; Ops</v>
          </cell>
          <cell r="H383" t="str">
            <v>Messaging Hosting &amp; Security</v>
          </cell>
          <cell r="I383" t="str">
            <v>COIS mgt</v>
          </cell>
          <cell r="J383" t="str">
            <v>Network Management</v>
          </cell>
          <cell r="K383" t="str">
            <v>New 01.03.03</v>
          </cell>
        </row>
        <row r="384">
          <cell r="B384" t="str">
            <v>M+4</v>
          </cell>
          <cell r="C384" t="str">
            <v>C6240</v>
          </cell>
          <cell r="D384" t="str">
            <v>DSH12</v>
          </cell>
          <cell r="G384" t="str">
            <v>MHS France Service mgt</v>
          </cell>
          <cell r="H384" t="str">
            <v>Messaging Hosting &amp; Security</v>
          </cell>
          <cell r="I384" t="str">
            <v>COIS mgt</v>
          </cell>
          <cell r="J384" t="str">
            <v>Network Management</v>
          </cell>
        </row>
        <row r="385">
          <cell r="B385" t="str">
            <v>M+4</v>
          </cell>
          <cell r="C385" t="str">
            <v>C6250</v>
          </cell>
          <cell r="D385" t="str">
            <v>DSH05</v>
          </cell>
          <cell r="G385" t="str">
            <v>MHS Customer Solutions</v>
          </cell>
          <cell r="H385" t="str">
            <v>Messaging Hosting &amp; Security</v>
          </cell>
          <cell r="I385" t="str">
            <v>COIS mgt</v>
          </cell>
          <cell r="J385" t="str">
            <v>Network Management</v>
          </cell>
        </row>
        <row r="386">
          <cell r="B386" t="str">
            <v>M+5</v>
          </cell>
          <cell r="C386" t="str">
            <v>C6250x</v>
          </cell>
          <cell r="D386" t="str">
            <v>DSH51</v>
          </cell>
          <cell r="F386" t="str">
            <v>MHS Customer SOL Regional</v>
          </cell>
          <cell r="G386" t="str">
            <v>MHS Customer Solutions</v>
          </cell>
          <cell r="H386" t="str">
            <v>Messaging Hosting &amp; Security</v>
          </cell>
          <cell r="I386" t="str">
            <v>COIS mgt</v>
          </cell>
          <cell r="J386" t="str">
            <v>Network Management</v>
          </cell>
          <cell r="K386" t="str">
            <v>New 01.03.03</v>
          </cell>
        </row>
        <row r="387">
          <cell r="B387" t="str">
            <v>M+5</v>
          </cell>
          <cell r="C387" t="str">
            <v>C6250x</v>
          </cell>
          <cell r="D387" t="str">
            <v>DSH52</v>
          </cell>
          <cell r="F387" t="str">
            <v>MHS Customer Global Solution Design</v>
          </cell>
          <cell r="G387" t="str">
            <v>MHS Customer Solutions</v>
          </cell>
          <cell r="H387" t="str">
            <v>Messaging Hosting &amp; Security</v>
          </cell>
          <cell r="I387" t="str">
            <v>COIS mgt</v>
          </cell>
          <cell r="J387" t="str">
            <v>Network Management</v>
          </cell>
          <cell r="K387" t="str">
            <v>New 01.03.03</v>
          </cell>
        </row>
        <row r="388">
          <cell r="B388" t="str">
            <v>M+5</v>
          </cell>
          <cell r="C388" t="str">
            <v>C6250x</v>
          </cell>
          <cell r="D388" t="str">
            <v>DSH53</v>
          </cell>
          <cell r="F388" t="str">
            <v>MHS Customer SOL Project &amp; Processes</v>
          </cell>
          <cell r="G388" t="str">
            <v>MHS Customer Solutions</v>
          </cell>
          <cell r="H388" t="str">
            <v>Messaging Hosting &amp; Security</v>
          </cell>
          <cell r="I388" t="str">
            <v>COIS mgt</v>
          </cell>
          <cell r="J388" t="str">
            <v>Network Management</v>
          </cell>
          <cell r="K388" t="str">
            <v>New 01.03.03</v>
          </cell>
        </row>
        <row r="389">
          <cell r="B389" t="str">
            <v>M+4</v>
          </cell>
          <cell r="C389" t="str">
            <v>C6260</v>
          </cell>
          <cell r="D389" t="str">
            <v>DSH04</v>
          </cell>
          <cell r="G389" t="str">
            <v>MHS Business Operation</v>
          </cell>
          <cell r="H389" t="str">
            <v>Messaging Hosting &amp; Security</v>
          </cell>
          <cell r="I389" t="str">
            <v>COIS mgt</v>
          </cell>
          <cell r="J389" t="str">
            <v>Network Management</v>
          </cell>
        </row>
        <row r="390">
          <cell r="B390" t="str">
            <v>M+4</v>
          </cell>
          <cell r="C390" t="str">
            <v>C6270</v>
          </cell>
          <cell r="D390" t="str">
            <v>DSH09</v>
          </cell>
          <cell r="G390" t="str">
            <v>MHS Projects</v>
          </cell>
          <cell r="H390" t="str">
            <v>Messaging Hosting &amp; Security</v>
          </cell>
          <cell r="I390" t="str">
            <v>COIS mgt</v>
          </cell>
          <cell r="J390" t="str">
            <v>Network Management</v>
          </cell>
        </row>
        <row r="391">
          <cell r="B391" t="str">
            <v>M+3</v>
          </cell>
          <cell r="C391" t="str">
            <v>C6300</v>
          </cell>
          <cell r="D391" t="str">
            <v>DBM01</v>
          </cell>
          <cell r="H391" t="str">
            <v>Business Ops &amp; Supp mgt</v>
          </cell>
          <cell r="I391" t="str">
            <v>COIS mgt</v>
          </cell>
          <cell r="J391" t="str">
            <v>Network Management</v>
          </cell>
        </row>
        <row r="392">
          <cell r="B392" t="str">
            <v>M+4</v>
          </cell>
          <cell r="C392" t="str">
            <v>C6310</v>
          </cell>
          <cell r="D392" t="str">
            <v>DTP01</v>
          </cell>
          <cell r="G392" t="str">
            <v>Network Ops Tech Planning</v>
          </cell>
          <cell r="H392" t="str">
            <v>Business Ops &amp; Supp mgt</v>
          </cell>
          <cell r="I392" t="str">
            <v>COIS mgt</v>
          </cell>
          <cell r="J392" t="str">
            <v>Network Management</v>
          </cell>
        </row>
        <row r="393">
          <cell r="B393" t="str">
            <v>M+5</v>
          </cell>
          <cell r="C393" t="str">
            <v>C6310x</v>
          </cell>
          <cell r="D393" t="str">
            <v>DVR01</v>
          </cell>
          <cell r="F393" t="str">
            <v>Network Ops Vendor Relations</v>
          </cell>
          <cell r="G393" t="str">
            <v>Network Ops Tech Planning</v>
          </cell>
          <cell r="H393" t="str">
            <v>Business Ops &amp; Supp mgt</v>
          </cell>
          <cell r="I393" t="str">
            <v>COIS mgt</v>
          </cell>
          <cell r="J393" t="str">
            <v>Network Management</v>
          </cell>
        </row>
        <row r="394">
          <cell r="B394" t="str">
            <v>M+5</v>
          </cell>
          <cell r="C394" t="str">
            <v>C6310x</v>
          </cell>
          <cell r="D394" t="str">
            <v>DWX01</v>
          </cell>
          <cell r="F394" t="str">
            <v>Tech Plan Workshop Xfer</v>
          </cell>
          <cell r="G394" t="str">
            <v>Network Ops Tech Planning</v>
          </cell>
          <cell r="H394" t="str">
            <v>Business Ops &amp; Supp mgt</v>
          </cell>
          <cell r="I394" t="str">
            <v>COIS mgt</v>
          </cell>
          <cell r="J394" t="str">
            <v>Network Management</v>
          </cell>
        </row>
        <row r="395">
          <cell r="B395" t="str">
            <v>M+4</v>
          </cell>
          <cell r="C395" t="str">
            <v>C6330</v>
          </cell>
          <cell r="D395" t="str">
            <v>DSU21</v>
          </cell>
          <cell r="G395" t="str">
            <v>COIS Operations Support</v>
          </cell>
          <cell r="H395" t="str">
            <v>Business Ops &amp; Supp mgt</v>
          </cell>
          <cell r="I395" t="str">
            <v>COIS mgt</v>
          </cell>
          <cell r="J395" t="str">
            <v>Network Management</v>
          </cell>
          <cell r="K395" t="str">
            <v>Rename 01.03.03</v>
          </cell>
        </row>
        <row r="396">
          <cell r="B396" t="str">
            <v>M+5</v>
          </cell>
          <cell r="C396" t="str">
            <v>C6330x</v>
          </cell>
          <cell r="D396" t="str">
            <v>DBM10</v>
          </cell>
          <cell r="F396" t="str">
            <v>Regional Ops Business Mgt</v>
          </cell>
          <cell r="G396" t="str">
            <v>Network Ops Metrics &amp; Report</v>
          </cell>
          <cell r="H396" t="str">
            <v>Business Ops &amp; Supp mgt</v>
          </cell>
          <cell r="I396" t="str">
            <v>COIS mgt</v>
          </cell>
          <cell r="J396" t="str">
            <v>Network Management</v>
          </cell>
        </row>
        <row r="397">
          <cell r="B397" t="str">
            <v>M+5</v>
          </cell>
          <cell r="C397" t="str">
            <v>C6330x</v>
          </cell>
          <cell r="D397" t="str">
            <v>DBM11</v>
          </cell>
          <cell r="F397" t="str">
            <v>Network Ops Vendor Mgt</v>
          </cell>
          <cell r="G397" t="str">
            <v>Network Ops Metrics &amp; Report</v>
          </cell>
          <cell r="H397" t="str">
            <v>Business Ops &amp; Supp mgt</v>
          </cell>
          <cell r="I397" t="str">
            <v>COIS mgt</v>
          </cell>
          <cell r="J397" t="str">
            <v>Network Management</v>
          </cell>
        </row>
        <row r="398">
          <cell r="B398" t="str">
            <v>M+5</v>
          </cell>
          <cell r="C398" t="str">
            <v>C6330x</v>
          </cell>
          <cell r="D398" t="str">
            <v>DSX11</v>
          </cell>
          <cell r="F398" t="str">
            <v>SITA Ops Service Reporting</v>
          </cell>
          <cell r="G398" t="str">
            <v>Network Ops Metrics &amp; Report</v>
          </cell>
          <cell r="H398" t="str">
            <v>Business Ops &amp; Supp mgt</v>
          </cell>
          <cell r="I398" t="str">
            <v>COIS mgt</v>
          </cell>
          <cell r="J398" t="str">
            <v>Network Management</v>
          </cell>
        </row>
        <row r="399">
          <cell r="B399" t="str">
            <v>M+5</v>
          </cell>
          <cell r="C399" t="str">
            <v>C6330x</v>
          </cell>
          <cell r="D399" t="str">
            <v>DSX21</v>
          </cell>
          <cell r="F399" t="str">
            <v>SITA Ops Control</v>
          </cell>
          <cell r="G399" t="str">
            <v>Network Ops Metrics &amp; Report</v>
          </cell>
          <cell r="H399" t="str">
            <v>Business Ops &amp; Supp mgt</v>
          </cell>
          <cell r="I399" t="str">
            <v>COIS mgt</v>
          </cell>
          <cell r="J399" t="str">
            <v>Network Management</v>
          </cell>
        </row>
        <row r="400">
          <cell r="B400" t="str">
            <v>M+5</v>
          </cell>
          <cell r="C400" t="str">
            <v>C6340</v>
          </cell>
          <cell r="D400" t="str">
            <v>DBM21</v>
          </cell>
          <cell r="G400" t="str">
            <v>Network Ops Contract Admin</v>
          </cell>
          <cell r="H400" t="str">
            <v>Business Ops &amp; Supp mgt</v>
          </cell>
          <cell r="I400" t="str">
            <v>COIS mgt</v>
          </cell>
          <cell r="J400" t="str">
            <v>Network Management</v>
          </cell>
        </row>
        <row r="401">
          <cell r="B401" t="str">
            <v>M+5</v>
          </cell>
          <cell r="C401" t="str">
            <v>C6350</v>
          </cell>
          <cell r="D401" t="str">
            <v>DNO10</v>
          </cell>
          <cell r="G401" t="str">
            <v>Network Ops Tech Support</v>
          </cell>
          <cell r="H401" t="str">
            <v>Business Ops &amp; Supp mgt</v>
          </cell>
          <cell r="I401" t="str">
            <v>COIS mgt</v>
          </cell>
          <cell r="J401" t="str">
            <v>Network Management</v>
          </cell>
        </row>
        <row r="402">
          <cell r="B402" t="str">
            <v>M+3</v>
          </cell>
          <cell r="C402" t="str">
            <v>C6400</v>
          </cell>
          <cell r="D402" t="str">
            <v>DGM90</v>
          </cell>
          <cell r="H402" t="str">
            <v>Centre of Excellence</v>
          </cell>
          <cell r="I402" t="str">
            <v>COIS mgt</v>
          </cell>
          <cell r="J402" t="str">
            <v>Network Management</v>
          </cell>
          <cell r="K402" t="str">
            <v>New 01.03.03</v>
          </cell>
        </row>
        <row r="403">
          <cell r="B403" t="str">
            <v>M+4</v>
          </cell>
          <cell r="C403" t="str">
            <v>C6410</v>
          </cell>
          <cell r="D403" t="str">
            <v>DGM70</v>
          </cell>
          <cell r="G403" t="str">
            <v>Integrated services COE</v>
          </cell>
          <cell r="H403" t="str">
            <v>Centre of Excellence</v>
          </cell>
          <cell r="I403" t="str">
            <v>COIS mgt</v>
          </cell>
          <cell r="J403" t="str">
            <v>Network Management</v>
          </cell>
          <cell r="K403" t="str">
            <v>New 01.03.03</v>
          </cell>
        </row>
        <row r="404">
          <cell r="B404" t="str">
            <v>M+6</v>
          </cell>
          <cell r="C404" t="str">
            <v>C6410x</v>
          </cell>
          <cell r="D404" t="str">
            <v>DGF90</v>
          </cell>
          <cell r="F404" t="str">
            <v>GCSC TAC  Integr Serv</v>
          </cell>
          <cell r="G404" t="str">
            <v>Integrated services COE</v>
          </cell>
          <cell r="H404" t="str">
            <v>Centre of Excellence</v>
          </cell>
          <cell r="I404" t="str">
            <v>COIS mgt</v>
          </cell>
          <cell r="J404" t="str">
            <v>Network Management</v>
          </cell>
        </row>
        <row r="405">
          <cell r="B405" t="str">
            <v>M+6</v>
          </cell>
          <cell r="C405" t="str">
            <v>C6410x</v>
          </cell>
          <cell r="D405" t="str">
            <v>DGM30</v>
          </cell>
          <cell r="F405" t="str">
            <v>Service Coordination</v>
          </cell>
          <cell r="G405" t="str">
            <v>Integrated services COE</v>
          </cell>
          <cell r="H405" t="str">
            <v>Centre of Excellence</v>
          </cell>
          <cell r="I405" t="str">
            <v>COIS mgt</v>
          </cell>
          <cell r="J405" t="str">
            <v>Network Management</v>
          </cell>
          <cell r="K405" t="str">
            <v>Will Close in V4.3</v>
          </cell>
        </row>
        <row r="406">
          <cell r="B406" t="str">
            <v>M+6</v>
          </cell>
          <cell r="C406" t="str">
            <v>C6410x</v>
          </cell>
          <cell r="D406" t="str">
            <v>DGM40</v>
          </cell>
          <cell r="F406" t="str">
            <v>Call Level 1 Integr Serv</v>
          </cell>
          <cell r="G406" t="str">
            <v>Integrated services COE</v>
          </cell>
          <cell r="H406" t="str">
            <v>Centre of Excellence</v>
          </cell>
          <cell r="I406" t="str">
            <v>COIS mgt</v>
          </cell>
          <cell r="J406" t="str">
            <v>Network Management</v>
          </cell>
        </row>
        <row r="407">
          <cell r="B407" t="str">
            <v>M+6</v>
          </cell>
          <cell r="C407" t="str">
            <v>C6410x</v>
          </cell>
          <cell r="D407" t="str">
            <v>DGM50</v>
          </cell>
          <cell r="F407" t="str">
            <v>Call Level 2 Integr Serv</v>
          </cell>
          <cell r="G407" t="str">
            <v>Integrated services COE</v>
          </cell>
          <cell r="H407" t="str">
            <v>Centre of Excellence</v>
          </cell>
          <cell r="I407" t="str">
            <v>COIS mgt</v>
          </cell>
          <cell r="J407" t="str">
            <v>Network Management</v>
          </cell>
        </row>
        <row r="408">
          <cell r="B408" t="str">
            <v>M+6</v>
          </cell>
          <cell r="C408" t="str">
            <v>C6410x</v>
          </cell>
          <cell r="D408" t="str">
            <v>DGM60</v>
          </cell>
          <cell r="F408" t="str">
            <v>Call Level 3 Integr Serv</v>
          </cell>
          <cell r="G408" t="str">
            <v>Integrated services COE</v>
          </cell>
          <cell r="H408" t="str">
            <v>Centre of Excellence</v>
          </cell>
          <cell r="I408" t="str">
            <v>COIS mgt</v>
          </cell>
          <cell r="J408" t="str">
            <v>Network Management</v>
          </cell>
        </row>
        <row r="409">
          <cell r="B409" t="str">
            <v>M+4</v>
          </cell>
          <cell r="C409" t="str">
            <v>C6450</v>
          </cell>
          <cell r="D409" t="str">
            <v>DFP01</v>
          </cell>
          <cell r="G409" t="str">
            <v>Network Ops Facilities &amp; Power</v>
          </cell>
          <cell r="H409" t="str">
            <v>Centre of Excellence</v>
          </cell>
          <cell r="I409" t="str">
            <v>COIS mgt</v>
          </cell>
          <cell r="J409" t="str">
            <v>Network Management</v>
          </cell>
        </row>
        <row r="410">
          <cell r="B410" t="str">
            <v>M+4</v>
          </cell>
          <cell r="C410" t="str">
            <v>C6460</v>
          </cell>
          <cell r="D410" t="str">
            <v>DBM41</v>
          </cell>
          <cell r="G410" t="str">
            <v>Network Ops Bid Mgt</v>
          </cell>
          <cell r="H410" t="str">
            <v>Centre of Excellence</v>
          </cell>
          <cell r="I410" t="str">
            <v>COIS mgt</v>
          </cell>
          <cell r="J410" t="str">
            <v>Network Management</v>
          </cell>
        </row>
        <row r="411">
          <cell r="B411" t="str">
            <v>M+5</v>
          </cell>
          <cell r="C411" t="str">
            <v>C6460x</v>
          </cell>
          <cell r="D411" t="str">
            <v>DNO30</v>
          </cell>
          <cell r="F411" t="str">
            <v>Ops Support Billing</v>
          </cell>
          <cell r="H411" t="str">
            <v>Centre of Excellence</v>
          </cell>
          <cell r="I411" t="str">
            <v>COIS mgt</v>
          </cell>
          <cell r="J411" t="str">
            <v>Network Management</v>
          </cell>
        </row>
        <row r="412">
          <cell r="B412" t="str">
            <v>M+5</v>
          </cell>
          <cell r="C412" t="str">
            <v>C6460x</v>
          </cell>
          <cell r="D412" t="str">
            <v>DNO20</v>
          </cell>
          <cell r="F412" t="str">
            <v>Ops Support Dbase Admin</v>
          </cell>
          <cell r="H412" t="str">
            <v>Centre of Excellence</v>
          </cell>
          <cell r="I412" t="str">
            <v>COIS mgt</v>
          </cell>
          <cell r="J412" t="str">
            <v>Network Management</v>
          </cell>
        </row>
        <row r="413">
          <cell r="B413" t="str">
            <v>M+5</v>
          </cell>
          <cell r="C413" t="str">
            <v>C6460x</v>
          </cell>
          <cell r="D413" t="str">
            <v>DNO40</v>
          </cell>
          <cell r="F413" t="str">
            <v>Ops Support Contract Admin</v>
          </cell>
          <cell r="H413" t="str">
            <v>Centre of Excellence</v>
          </cell>
          <cell r="I413" t="str">
            <v>COIS mgt</v>
          </cell>
          <cell r="J413" t="str">
            <v>Network Management</v>
          </cell>
        </row>
        <row r="414">
          <cell r="B414" t="str">
            <v>M+4</v>
          </cell>
          <cell r="C414" t="str">
            <v>C6460x</v>
          </cell>
          <cell r="D414" t="str">
            <v>DBM31</v>
          </cell>
          <cell r="F414" t="str">
            <v>Network Ops Bid Support</v>
          </cell>
          <cell r="G414" t="str">
            <v>Network Ops Bid mgt</v>
          </cell>
          <cell r="H414" t="str">
            <v>Centre of Excellence</v>
          </cell>
          <cell r="I414" t="str">
            <v>COIS mgt</v>
          </cell>
          <cell r="J414" t="str">
            <v>Network Management</v>
          </cell>
        </row>
        <row r="415">
          <cell r="B415" t="str">
            <v>M+4</v>
          </cell>
          <cell r="C415" t="str">
            <v>C6470</v>
          </cell>
          <cell r="D415" t="str">
            <v>DGM80</v>
          </cell>
          <cell r="G415" t="str">
            <v>ISDN COE</v>
          </cell>
          <cell r="H415" t="str">
            <v>Centre of Excellence</v>
          </cell>
          <cell r="I415" t="str">
            <v>COIS mgt</v>
          </cell>
          <cell r="J415" t="str">
            <v>Network Management</v>
          </cell>
          <cell r="K415" t="str">
            <v>New 01.03.03</v>
          </cell>
        </row>
        <row r="416">
          <cell r="K416">
            <v>16</v>
          </cell>
        </row>
        <row r="417">
          <cell r="B417" t="str">
            <v>M+2</v>
          </cell>
          <cell r="C417" t="str">
            <v>C7000</v>
          </cell>
          <cell r="D417" t="str">
            <v>DNX01</v>
          </cell>
          <cell r="I417" t="str">
            <v>CSE mgt</v>
          </cell>
          <cell r="J417" t="str">
            <v>Network Management</v>
          </cell>
          <cell r="K417" t="str">
            <v>Rename 01.03.03</v>
          </cell>
        </row>
        <row r="418">
          <cell r="B418" t="str">
            <v>M+3</v>
          </cell>
          <cell r="C418" t="str">
            <v>C7100</v>
          </cell>
          <cell r="D418" t="str">
            <v>DXX10</v>
          </cell>
          <cell r="H418" t="str">
            <v>Regional Customer Service mgr</v>
          </cell>
          <cell r="I418" t="str">
            <v>CSE mgt</v>
          </cell>
          <cell r="J418" t="str">
            <v>Network Management</v>
          </cell>
          <cell r="K418" t="str">
            <v>Rename 01.03.03</v>
          </cell>
        </row>
        <row r="419">
          <cell r="B419" t="str">
            <v>M+4</v>
          </cell>
          <cell r="C419" t="str">
            <v>C7110</v>
          </cell>
          <cell r="D419" t="str">
            <v>DXX14</v>
          </cell>
          <cell r="G419" t="str">
            <v>CSE Regional Customer Service mgt</v>
          </cell>
          <cell r="H419" t="str">
            <v>Regional Customer Service mgr</v>
          </cell>
          <cell r="I419" t="str">
            <v>CSE mgt</v>
          </cell>
          <cell r="J419" t="str">
            <v>Network Management</v>
          </cell>
          <cell r="K419" t="str">
            <v>Rename 01.03.03</v>
          </cell>
        </row>
        <row r="420">
          <cell r="B420" t="str">
            <v>M+4</v>
          </cell>
          <cell r="C420" t="str">
            <v>C7120</v>
          </cell>
          <cell r="D420" t="str">
            <v>DWD17</v>
          </cell>
          <cell r="G420" t="str">
            <v>CSE Wholesale FTLD CSM</v>
          </cell>
          <cell r="H420" t="str">
            <v>Regional Customer Service mgr</v>
          </cell>
          <cell r="I420" t="str">
            <v>CSE mgt</v>
          </cell>
          <cell r="J420" t="str">
            <v>Network Management</v>
          </cell>
          <cell r="K420" t="str">
            <v>Rename 01.03.03</v>
          </cell>
        </row>
        <row r="421">
          <cell r="B421" t="str">
            <v>M+4</v>
          </cell>
          <cell r="C421" t="str">
            <v>C7130</v>
          </cell>
          <cell r="D421" t="str">
            <v>DWD60</v>
          </cell>
          <cell r="G421" t="str">
            <v>CSE Wholesale Transpac CSM</v>
          </cell>
          <cell r="H421" t="str">
            <v>Regional Customer Service mgr</v>
          </cell>
          <cell r="I421" t="str">
            <v>CSE mgt</v>
          </cell>
          <cell r="J421" t="str">
            <v>Network Management</v>
          </cell>
          <cell r="K421" t="str">
            <v>Rename 01.03.03</v>
          </cell>
        </row>
        <row r="422">
          <cell r="B422" t="str">
            <v>M+4</v>
          </cell>
          <cell r="C422" t="str">
            <v>C7140</v>
          </cell>
          <cell r="D422" t="str">
            <v>DWD47</v>
          </cell>
          <cell r="G422" t="str">
            <v>CSE Wholesale DT CSM</v>
          </cell>
          <cell r="H422" t="str">
            <v>Regional Customer Service mgr</v>
          </cell>
          <cell r="I422" t="str">
            <v>CSE mgt</v>
          </cell>
          <cell r="J422" t="str">
            <v>Network Management</v>
          </cell>
          <cell r="K422" t="str">
            <v>Rename 01.03.03</v>
          </cell>
        </row>
        <row r="423">
          <cell r="B423" t="str">
            <v>M+4</v>
          </cell>
          <cell r="C423" t="str">
            <v>C7150</v>
          </cell>
          <cell r="D423" t="str">
            <v>DWD77</v>
          </cell>
          <cell r="G423" t="str">
            <v>CSE Wholesale Radianz CSM</v>
          </cell>
          <cell r="H423" t="str">
            <v>Regional Customer Service mgr</v>
          </cell>
          <cell r="I423" t="str">
            <v>CSE mgt</v>
          </cell>
          <cell r="J423" t="str">
            <v>Network Management</v>
          </cell>
          <cell r="K423" t="str">
            <v>Rename 01.03.03</v>
          </cell>
        </row>
        <row r="424">
          <cell r="B424" t="str">
            <v>M+4</v>
          </cell>
          <cell r="C424" t="str">
            <v>C7160</v>
          </cell>
          <cell r="D424" t="str">
            <v>DWD37</v>
          </cell>
          <cell r="G424" t="str">
            <v>CSE Wholesale Spint CSM</v>
          </cell>
          <cell r="H424" t="str">
            <v>Regional Customer Service mgr</v>
          </cell>
          <cell r="I424" t="str">
            <v>CSE mgt</v>
          </cell>
          <cell r="J424" t="str">
            <v>Network Management</v>
          </cell>
          <cell r="K424" t="str">
            <v>Rename 01.03.03</v>
          </cell>
        </row>
        <row r="425">
          <cell r="B425" t="str">
            <v>M+4</v>
          </cell>
          <cell r="C425" t="str">
            <v>C7170</v>
          </cell>
          <cell r="D425" t="str">
            <v>DWD27</v>
          </cell>
          <cell r="G425" t="str">
            <v>CSE Wholesale SITA CSM</v>
          </cell>
          <cell r="H425" t="str">
            <v>Regional Customer Service mgr</v>
          </cell>
          <cell r="I425" t="str">
            <v>CSE mgt</v>
          </cell>
          <cell r="J425" t="str">
            <v>Network Management</v>
          </cell>
          <cell r="K425" t="str">
            <v>Rename 01.03.03</v>
          </cell>
        </row>
        <row r="426">
          <cell r="B426" t="str">
            <v>M+4</v>
          </cell>
          <cell r="C426" t="str">
            <v>C7180</v>
          </cell>
          <cell r="D426" t="str">
            <v>DXX12</v>
          </cell>
          <cell r="G426" t="str">
            <v>CSE Service Operations mgr</v>
          </cell>
          <cell r="H426" t="str">
            <v>Regional Customer Service mgr</v>
          </cell>
          <cell r="I426" t="str">
            <v>CSE mgt</v>
          </cell>
          <cell r="J426" t="str">
            <v>Network Management</v>
          </cell>
          <cell r="K426" t="str">
            <v>Rename 01.03.03</v>
          </cell>
        </row>
        <row r="427">
          <cell r="B427" t="str">
            <v>M+4</v>
          </cell>
          <cell r="C427" t="str">
            <v>C7190</v>
          </cell>
          <cell r="D427" t="str">
            <v>DXX13</v>
          </cell>
          <cell r="G427" t="str">
            <v>CSE SLA Reporting &amp; CSM</v>
          </cell>
          <cell r="H427" t="str">
            <v>Regional Customer Service mgr</v>
          </cell>
          <cell r="I427" t="str">
            <v>CSE mgt</v>
          </cell>
          <cell r="J427" t="str">
            <v>Network Management</v>
          </cell>
          <cell r="K427" t="str">
            <v>Rename 01.03.03</v>
          </cell>
        </row>
        <row r="428">
          <cell r="B428" t="str">
            <v>M+3</v>
          </cell>
          <cell r="C428" t="str">
            <v>C7200</v>
          </cell>
          <cell r="D428" t="str">
            <v>DXX11</v>
          </cell>
          <cell r="H428" t="str">
            <v>CSE Customer Initiatives</v>
          </cell>
          <cell r="I428" t="str">
            <v>CSE mgt</v>
          </cell>
          <cell r="J428" t="str">
            <v>Network Management</v>
          </cell>
          <cell r="K428" t="str">
            <v>Rename 01.03.03</v>
          </cell>
        </row>
        <row r="429">
          <cell r="B429" t="str">
            <v>M+3</v>
          </cell>
          <cell r="C429" t="str">
            <v>C7300</v>
          </cell>
          <cell r="D429" t="str">
            <v>DXX01</v>
          </cell>
          <cell r="H429" t="str">
            <v>CSE Global &amp; Large Accounts COE</v>
          </cell>
          <cell r="I429" t="str">
            <v>CSE mgt</v>
          </cell>
          <cell r="J429" t="str">
            <v>Network Management</v>
          </cell>
          <cell r="K429" t="str">
            <v>Rename 01.03.03</v>
          </cell>
        </row>
        <row r="430">
          <cell r="B430" t="str">
            <v>M+4</v>
          </cell>
          <cell r="C430" t="str">
            <v>C7300x</v>
          </cell>
          <cell r="D430" t="str">
            <v>DCM01</v>
          </cell>
          <cell r="H430" t="str">
            <v>Customer Excellence mgt</v>
          </cell>
          <cell r="I430" t="str">
            <v>CSE mgt</v>
          </cell>
          <cell r="J430" t="str">
            <v>Network Management</v>
          </cell>
          <cell r="K430" t="str">
            <v>Closed 01.01.03</v>
          </cell>
        </row>
        <row r="431">
          <cell r="B431" t="str">
            <v>M+4</v>
          </cell>
          <cell r="C431" t="str">
            <v>C7300x</v>
          </cell>
          <cell r="D431" t="str">
            <v>DXX21</v>
          </cell>
          <cell r="H431" t="str">
            <v>Partnership Mgt</v>
          </cell>
          <cell r="I431" t="str">
            <v>CSE mgt</v>
          </cell>
          <cell r="J431" t="str">
            <v>Network Management</v>
          </cell>
          <cell r="K431" t="str">
            <v>Closed 01.01.03</v>
          </cell>
        </row>
        <row r="432">
          <cell r="B432" t="str">
            <v>M+3</v>
          </cell>
          <cell r="C432" t="str">
            <v>C7400</v>
          </cell>
          <cell r="D432" t="str">
            <v>DXX20</v>
          </cell>
          <cell r="H432" t="str">
            <v>CSE SITA Centre of Excellence</v>
          </cell>
          <cell r="I432" t="str">
            <v>CSE mgt</v>
          </cell>
          <cell r="J432" t="str">
            <v>Network Management</v>
          </cell>
          <cell r="K432" t="str">
            <v>Rename 01.03.03</v>
          </cell>
        </row>
        <row r="433">
          <cell r="K433">
            <v>34</v>
          </cell>
        </row>
        <row r="434">
          <cell r="B434" t="str">
            <v>M+2</v>
          </cell>
          <cell r="C434" t="str">
            <v>C8000</v>
          </cell>
          <cell r="D434" t="str">
            <v>DNS01</v>
          </cell>
          <cell r="I434" t="str">
            <v>NSE mgt</v>
          </cell>
          <cell r="J434" t="str">
            <v>Network Management</v>
          </cell>
        </row>
        <row r="435">
          <cell r="B435" t="str">
            <v>M+3</v>
          </cell>
          <cell r="C435" t="str">
            <v>C8100</v>
          </cell>
          <cell r="D435" t="str">
            <v>DSV01</v>
          </cell>
          <cell r="H435" t="str">
            <v>Network Systems Development</v>
          </cell>
          <cell r="I435" t="str">
            <v>NSE mgt</v>
          </cell>
          <cell r="J435" t="str">
            <v>Network Management</v>
          </cell>
        </row>
        <row r="436">
          <cell r="B436" t="str">
            <v>M+4</v>
          </cell>
          <cell r="C436" t="str">
            <v>C8110</v>
          </cell>
          <cell r="D436" t="str">
            <v>DSV02</v>
          </cell>
          <cell r="G436" t="str">
            <v>Element &amp; Performance Sys mgt</v>
          </cell>
          <cell r="H436" t="str">
            <v>Network Systems Development</v>
          </cell>
          <cell r="I436" t="str">
            <v>NSE mgt</v>
          </cell>
          <cell r="J436" t="str">
            <v>Network Management</v>
          </cell>
        </row>
        <row r="437">
          <cell r="B437" t="str">
            <v>M+4</v>
          </cell>
          <cell r="C437" t="str">
            <v>C8120</v>
          </cell>
          <cell r="D437" t="str">
            <v>DSV04</v>
          </cell>
          <cell r="G437" t="str">
            <v>Network Engineering Systems</v>
          </cell>
          <cell r="H437" t="str">
            <v>Network Systems Development</v>
          </cell>
          <cell r="I437" t="str">
            <v>NSE mgt</v>
          </cell>
          <cell r="J437" t="str">
            <v>Network Management</v>
          </cell>
        </row>
        <row r="438">
          <cell r="B438" t="str">
            <v>M+4</v>
          </cell>
          <cell r="C438" t="str">
            <v>C8130</v>
          </cell>
          <cell r="D438" t="str">
            <v>DSV03</v>
          </cell>
          <cell r="G438" t="str">
            <v>Fault Automation</v>
          </cell>
          <cell r="H438" t="str">
            <v>Network Systems Development</v>
          </cell>
          <cell r="I438" t="str">
            <v>NSE mgt</v>
          </cell>
          <cell r="J438" t="str">
            <v>Network Management</v>
          </cell>
        </row>
        <row r="439">
          <cell r="B439" t="str">
            <v>M+4</v>
          </cell>
          <cell r="C439" t="str">
            <v>C8140</v>
          </cell>
          <cell r="D439" t="str">
            <v>DSV05</v>
          </cell>
          <cell r="G439" t="str">
            <v>Retail Ops Systems</v>
          </cell>
          <cell r="H439" t="str">
            <v>Network Systems Development</v>
          </cell>
          <cell r="I439" t="str">
            <v>NSE mgt</v>
          </cell>
          <cell r="J439" t="str">
            <v>Network Management</v>
          </cell>
          <cell r="K439" t="str">
            <v>New 01.03.03</v>
          </cell>
        </row>
        <row r="440">
          <cell r="B440" t="str">
            <v>M+3</v>
          </cell>
          <cell r="C440" t="str">
            <v>C8200</v>
          </cell>
          <cell r="D440" t="str">
            <v>DTS01</v>
          </cell>
          <cell r="H440" t="str">
            <v>Network Systems Implementation</v>
          </cell>
          <cell r="I440" t="str">
            <v>NSE mgt</v>
          </cell>
          <cell r="J440" t="str">
            <v>Network Management</v>
          </cell>
          <cell r="K440" t="str">
            <v>Rename 01.03.03</v>
          </cell>
        </row>
        <row r="441">
          <cell r="B441" t="str">
            <v>M+4</v>
          </cell>
          <cell r="C441" t="str">
            <v>C8210</v>
          </cell>
          <cell r="D441" t="str">
            <v>DTS03</v>
          </cell>
          <cell r="G441" t="str">
            <v>Ntwk Systems Eng &amp; Support</v>
          </cell>
          <cell r="H441" t="str">
            <v>Network Systems Implementation</v>
          </cell>
          <cell r="I441" t="str">
            <v>NSE mgt</v>
          </cell>
          <cell r="J441" t="str">
            <v>Network Management</v>
          </cell>
        </row>
        <row r="442">
          <cell r="B442" t="str">
            <v>M+4</v>
          </cell>
          <cell r="C442" t="str">
            <v>C8220</v>
          </cell>
          <cell r="D442" t="str">
            <v>DTS06</v>
          </cell>
          <cell r="G442" t="str">
            <v>Network Systems Architecture</v>
          </cell>
          <cell r="H442" t="str">
            <v>Network Systems Implementation</v>
          </cell>
          <cell r="I442" t="str">
            <v>NSE mgt</v>
          </cell>
          <cell r="J442" t="str">
            <v>Network Management</v>
          </cell>
        </row>
        <row r="443">
          <cell r="B443" t="str">
            <v>M+4</v>
          </cell>
          <cell r="C443" t="str">
            <v>C8230</v>
          </cell>
          <cell r="D443" t="str">
            <v>DTS02</v>
          </cell>
          <cell r="G443" t="str">
            <v>Configuration &amp; Testing</v>
          </cell>
          <cell r="H443" t="str">
            <v>Network Systems Implementation</v>
          </cell>
          <cell r="I443" t="str">
            <v>NSE mgt</v>
          </cell>
          <cell r="J443" t="str">
            <v>Network Management</v>
          </cell>
        </row>
        <row r="444">
          <cell r="B444" t="str">
            <v>M+3</v>
          </cell>
          <cell r="C444" t="str">
            <v>C8300</v>
          </cell>
          <cell r="D444" t="str">
            <v>DME01</v>
          </cell>
          <cell r="H444" t="str">
            <v>Mediation Report Transpac IT</v>
          </cell>
          <cell r="I444" t="str">
            <v>NSE mgt</v>
          </cell>
          <cell r="J444" t="str">
            <v>Network Management</v>
          </cell>
        </row>
        <row r="445">
          <cell r="B445" t="str">
            <v>M+4</v>
          </cell>
          <cell r="C445" t="str">
            <v>C8310</v>
          </cell>
          <cell r="D445" t="str">
            <v>DWD26</v>
          </cell>
          <cell r="G445" t="str">
            <v>Wholesale FTBE Revazur</v>
          </cell>
          <cell r="H445" t="str">
            <v>Mediation Report Transpac IT</v>
          </cell>
          <cell r="I445" t="str">
            <v>NSE mgt</v>
          </cell>
          <cell r="J445" t="str">
            <v>Network Management</v>
          </cell>
        </row>
        <row r="446">
          <cell r="B446" t="str">
            <v>M+4</v>
          </cell>
          <cell r="C446" t="str">
            <v>C8320</v>
          </cell>
          <cell r="D446" t="str">
            <v>DME04</v>
          </cell>
          <cell r="G446" t="str">
            <v>Provisionning Systems</v>
          </cell>
          <cell r="H446" t="str">
            <v>Mediation Report Transpac IT</v>
          </cell>
          <cell r="I446" t="str">
            <v>NSE mgt</v>
          </cell>
          <cell r="J446" t="str">
            <v>Network Management</v>
          </cell>
        </row>
        <row r="447">
          <cell r="B447" t="str">
            <v>M+4</v>
          </cell>
          <cell r="C447" t="str">
            <v>C8330</v>
          </cell>
          <cell r="D447" t="str">
            <v>DME05</v>
          </cell>
          <cell r="G447" t="str">
            <v>Customer Systems</v>
          </cell>
          <cell r="H447" t="str">
            <v>Mediation Report Transpac IT</v>
          </cell>
          <cell r="I447" t="str">
            <v>NSE mgt</v>
          </cell>
          <cell r="J447" t="str">
            <v>Network Management</v>
          </cell>
        </row>
        <row r="448">
          <cell r="B448" t="str">
            <v>M+4</v>
          </cell>
          <cell r="C448" t="str">
            <v>C8340</v>
          </cell>
          <cell r="D448" t="str">
            <v>DME02</v>
          </cell>
          <cell r="G448" t="str">
            <v>Mediation &amp; Reporting Systems</v>
          </cell>
          <cell r="H448" t="str">
            <v>Mediation Report Transpac IT</v>
          </cell>
          <cell r="I448" t="str">
            <v>NSE mgt</v>
          </cell>
          <cell r="J448" t="str">
            <v>Network Management</v>
          </cell>
        </row>
        <row r="449">
          <cell r="B449" t="str">
            <v>M+4</v>
          </cell>
          <cell r="C449" t="str">
            <v>C8350</v>
          </cell>
          <cell r="D449" t="str">
            <v>DWD57</v>
          </cell>
          <cell r="G449" t="str">
            <v>Wholesale Transpac Network mgt</v>
          </cell>
          <cell r="H449" t="str">
            <v>Mediation Report Transpac IT</v>
          </cell>
          <cell r="I449" t="str">
            <v>NSE mgt</v>
          </cell>
          <cell r="J449" t="str">
            <v>Network Management</v>
          </cell>
        </row>
        <row r="450">
          <cell r="B450" t="str">
            <v>M+4</v>
          </cell>
          <cell r="C450" t="str">
            <v>C8360</v>
          </cell>
          <cell r="D450" t="str">
            <v>DME06</v>
          </cell>
          <cell r="G450" t="str">
            <v>Systems Integration Consulting</v>
          </cell>
          <cell r="H450" t="str">
            <v>Mediation Report Transpac IT</v>
          </cell>
          <cell r="I450" t="str">
            <v>NSE mgt</v>
          </cell>
          <cell r="J450" t="str">
            <v>Network Management</v>
          </cell>
        </row>
        <row r="451">
          <cell r="B451" t="str">
            <v>M+4</v>
          </cell>
          <cell r="C451" t="str">
            <v>C8370</v>
          </cell>
          <cell r="D451" t="str">
            <v>DME03</v>
          </cell>
          <cell r="G451" t="str">
            <v>Mediation &amp; Transpac IT Serv</v>
          </cell>
          <cell r="H451" t="str">
            <v>Mediation Report Transpac IT</v>
          </cell>
          <cell r="I451" t="str">
            <v>NSE mgt</v>
          </cell>
          <cell r="J451" t="str">
            <v>Network Management</v>
          </cell>
        </row>
        <row r="452">
          <cell r="B452" t="str">
            <v>M+4</v>
          </cell>
          <cell r="C452" t="str">
            <v>C8380</v>
          </cell>
          <cell r="D452" t="str">
            <v>DWD59</v>
          </cell>
          <cell r="G452" t="str">
            <v>Wholesale Transpac Systems Prov</v>
          </cell>
          <cell r="H452" t="str">
            <v>Mediation Report Transpac IT</v>
          </cell>
          <cell r="I452" t="str">
            <v>NSE mgt</v>
          </cell>
          <cell r="J452" t="str">
            <v>Network Management</v>
          </cell>
        </row>
        <row r="453">
          <cell r="B453" t="str">
            <v>M+4</v>
          </cell>
          <cell r="C453" t="str">
            <v>C8390</v>
          </cell>
          <cell r="D453" t="str">
            <v>DWD56</v>
          </cell>
          <cell r="G453" t="str">
            <v>Wholesale Transpac Architecture</v>
          </cell>
          <cell r="H453" t="str">
            <v>Mediation Report Transpac IT</v>
          </cell>
          <cell r="I453" t="str">
            <v>NSE mgt</v>
          </cell>
          <cell r="J453" t="str">
            <v>Network Management</v>
          </cell>
          <cell r="K453" t="str">
            <v>Closed 01.10.02</v>
          </cell>
        </row>
        <row r="454">
          <cell r="B454" t="str">
            <v>M+3</v>
          </cell>
          <cell r="C454" t="str">
            <v>C8400</v>
          </cell>
          <cell r="D454" t="str">
            <v>DSC01</v>
          </cell>
          <cell r="H454" t="str">
            <v>Network Systems Prov &amp; Config</v>
          </cell>
          <cell r="I454" t="str">
            <v>NSE mgt</v>
          </cell>
          <cell r="J454" t="str">
            <v>Network Management</v>
          </cell>
        </row>
        <row r="455">
          <cell r="B455" t="str">
            <v>M+4</v>
          </cell>
          <cell r="C455" t="str">
            <v>C8410</v>
          </cell>
          <cell r="D455" t="str">
            <v>DSC04</v>
          </cell>
          <cell r="G455" t="str">
            <v>Network Config Resource Pool Mgt</v>
          </cell>
          <cell r="H455" t="str">
            <v>Network Systems Prov &amp; Config</v>
          </cell>
          <cell r="I455" t="str">
            <v>NSE mgt</v>
          </cell>
          <cell r="J455" t="str">
            <v>Network Management</v>
          </cell>
        </row>
        <row r="456">
          <cell r="B456" t="str">
            <v>M+4</v>
          </cell>
          <cell r="C456" t="str">
            <v>C8420</v>
          </cell>
          <cell r="D456" t="str">
            <v>DSC05</v>
          </cell>
          <cell r="G456" t="str">
            <v>Network Project Surround</v>
          </cell>
          <cell r="H456" t="str">
            <v>Network Systems Prov &amp; Config</v>
          </cell>
          <cell r="I456" t="str">
            <v>NSE mgt</v>
          </cell>
          <cell r="J456" t="str">
            <v>Network Management</v>
          </cell>
        </row>
        <row r="457">
          <cell r="B457" t="str">
            <v>M+4</v>
          </cell>
          <cell r="C457" t="str">
            <v>C8430</v>
          </cell>
          <cell r="D457" t="str">
            <v>DSC02</v>
          </cell>
          <cell r="G457" t="str">
            <v>Network Config Bus Expertise</v>
          </cell>
          <cell r="H457" t="str">
            <v>Network Systems Prov &amp; Config</v>
          </cell>
          <cell r="I457" t="str">
            <v>NSE mgt</v>
          </cell>
          <cell r="J457" t="str">
            <v>Network Management</v>
          </cell>
        </row>
        <row r="458">
          <cell r="B458" t="str">
            <v>M+4</v>
          </cell>
          <cell r="C458" t="str">
            <v>C8440</v>
          </cell>
          <cell r="D458" t="str">
            <v>DSC03</v>
          </cell>
          <cell r="G458" t="str">
            <v>Network Config Project Maint</v>
          </cell>
          <cell r="H458" t="str">
            <v>Network Systems Prov &amp; Config</v>
          </cell>
          <cell r="I458" t="str">
            <v>NSE mgt</v>
          </cell>
          <cell r="J458" t="str">
            <v>Network Management</v>
          </cell>
        </row>
        <row r="459">
          <cell r="B459" t="str">
            <v>M+3</v>
          </cell>
          <cell r="C459" t="str">
            <v>C8500</v>
          </cell>
          <cell r="D459" t="str">
            <v>DSP01</v>
          </cell>
          <cell r="H459" t="str">
            <v>Systems Program mgt</v>
          </cell>
          <cell r="I459" t="str">
            <v>NSE mgt</v>
          </cell>
          <cell r="J459" t="str">
            <v>Network Management</v>
          </cell>
          <cell r="K459" t="str">
            <v>Rename 01.03.03</v>
          </cell>
        </row>
        <row r="460">
          <cell r="B460" t="str">
            <v>M+4</v>
          </cell>
          <cell r="C460" t="str">
            <v>C8510</v>
          </cell>
          <cell r="D460" t="str">
            <v>DSP02</v>
          </cell>
          <cell r="G460" t="str">
            <v>Network Bus Analysis &amp; Modelling</v>
          </cell>
          <cell r="H460" t="str">
            <v>Systems Program mgt</v>
          </cell>
          <cell r="I460" t="str">
            <v>NSE mgt</v>
          </cell>
          <cell r="J460" t="str">
            <v>Network Management</v>
          </cell>
        </row>
        <row r="461">
          <cell r="B461" t="str">
            <v>M+4</v>
          </cell>
          <cell r="C461" t="str">
            <v>C8520</v>
          </cell>
          <cell r="D461" t="str">
            <v>DSP04</v>
          </cell>
          <cell r="G461" t="str">
            <v>SPM CSO NSSM CSE</v>
          </cell>
          <cell r="H461" t="str">
            <v>Systems Program mgt</v>
          </cell>
          <cell r="I461" t="str">
            <v>NSE mgt</v>
          </cell>
          <cell r="J461" t="str">
            <v>Network Management</v>
          </cell>
        </row>
        <row r="462">
          <cell r="B462" t="str">
            <v>M+4</v>
          </cell>
          <cell r="C462" t="str">
            <v>C8530</v>
          </cell>
          <cell r="D462" t="str">
            <v>DSP05</v>
          </cell>
          <cell r="G462" t="str">
            <v>SPM NPE NBM</v>
          </cell>
          <cell r="H462" t="str">
            <v>Systems Program mgt</v>
          </cell>
          <cell r="I462" t="str">
            <v>NSE mgt</v>
          </cell>
          <cell r="J462" t="str">
            <v>Network Management</v>
          </cell>
        </row>
        <row r="463">
          <cell r="B463" t="str">
            <v>M+4</v>
          </cell>
          <cell r="C463" t="str">
            <v>C8540</v>
          </cell>
          <cell r="D463" t="str">
            <v>DSP03</v>
          </cell>
          <cell r="G463" t="str">
            <v>SPM CSD PED SITA</v>
          </cell>
          <cell r="H463" t="str">
            <v>Systems Program mgt</v>
          </cell>
          <cell r="I463" t="str">
            <v>NSE mgt</v>
          </cell>
          <cell r="J463" t="str">
            <v>Network Management</v>
          </cell>
        </row>
        <row r="464">
          <cell r="C464" t="str">
            <v>C8600</v>
          </cell>
          <cell r="H464" t="str">
            <v>Wholesale NSE</v>
          </cell>
          <cell r="I464" t="str">
            <v>NSE mgt</v>
          </cell>
          <cell r="J464" t="str">
            <v>Network Management</v>
          </cell>
          <cell r="K464" t="str">
            <v>Roll Up only</v>
          </cell>
        </row>
        <row r="465">
          <cell r="B465" t="str">
            <v>M+4</v>
          </cell>
          <cell r="C465" t="str">
            <v>C8610</v>
          </cell>
          <cell r="D465" t="str">
            <v>DWD76</v>
          </cell>
          <cell r="H465" t="str">
            <v>Wholesale Radianz Network Sys</v>
          </cell>
          <cell r="I465" t="str">
            <v>NSE mgt</v>
          </cell>
          <cell r="J465" t="str">
            <v>Network Management</v>
          </cell>
        </row>
        <row r="466">
          <cell r="B466" t="str">
            <v>M+4</v>
          </cell>
          <cell r="C466" t="str">
            <v>C8620</v>
          </cell>
          <cell r="D466" t="str">
            <v>DWD16</v>
          </cell>
          <cell r="H466" t="str">
            <v>Wholesale FTLD Network Sys</v>
          </cell>
          <cell r="I466" t="str">
            <v>NSE mgt</v>
          </cell>
          <cell r="J466" t="str">
            <v>Network Management</v>
          </cell>
        </row>
        <row r="467">
          <cell r="B467" t="str">
            <v>M+3</v>
          </cell>
          <cell r="C467" t="str">
            <v>C8630</v>
          </cell>
          <cell r="D467" t="str">
            <v>DWD46</v>
          </cell>
          <cell r="H467" t="str">
            <v>Wholesale FTBE Weapon Project</v>
          </cell>
          <cell r="I467" t="str">
            <v>NSE mgt</v>
          </cell>
          <cell r="J467" t="str">
            <v>Network Management</v>
          </cell>
        </row>
        <row r="468">
          <cell r="B468" t="str">
            <v>M+3</v>
          </cell>
          <cell r="C468" t="str">
            <v>C8640</v>
          </cell>
          <cell r="D468" t="str">
            <v>DWD66</v>
          </cell>
          <cell r="H468" t="str">
            <v>Wholesale FTBE SAV</v>
          </cell>
          <cell r="I468" t="str">
            <v>NSE mgt</v>
          </cell>
          <cell r="J468" t="str">
            <v>Network Management</v>
          </cell>
        </row>
        <row r="469">
          <cell r="K469">
            <v>11</v>
          </cell>
        </row>
        <row r="470">
          <cell r="B470" t="str">
            <v>M+2</v>
          </cell>
          <cell r="C470" t="str">
            <v>C9000</v>
          </cell>
          <cell r="D470" t="str">
            <v>DNI01</v>
          </cell>
          <cell r="I470" t="str">
            <v>Network Integration mgt</v>
          </cell>
          <cell r="J470" t="str">
            <v>Network Management</v>
          </cell>
        </row>
        <row r="471">
          <cell r="B471" t="str">
            <v>M+3</v>
          </cell>
          <cell r="C471" t="str">
            <v>C9100</v>
          </cell>
          <cell r="D471" t="str">
            <v>DNI02</v>
          </cell>
          <cell r="H471" t="str">
            <v>Network Migration mgt</v>
          </cell>
          <cell r="I471" t="str">
            <v>Network Integration mgt</v>
          </cell>
          <cell r="J471" t="str">
            <v>Network Management</v>
          </cell>
        </row>
        <row r="472">
          <cell r="B472" t="str">
            <v>M+3</v>
          </cell>
          <cell r="C472" t="str">
            <v>C9200</v>
          </cell>
          <cell r="D472" t="str">
            <v>DPJ02</v>
          </cell>
          <cell r="H472" t="str">
            <v>Project Manager SPI</v>
          </cell>
          <cell r="I472" t="str">
            <v>Network Integration mgt</v>
          </cell>
          <cell r="J472" t="str">
            <v>Network Management</v>
          </cell>
        </row>
        <row r="473">
          <cell r="B473" t="str">
            <v>M+3</v>
          </cell>
          <cell r="C473" t="str">
            <v>C9200x</v>
          </cell>
          <cell r="D473" t="str">
            <v>DPJ03</v>
          </cell>
          <cell r="H473" t="str">
            <v>Project Manager GAIN</v>
          </cell>
          <cell r="I473" t="str">
            <v>Network Integration mgt</v>
          </cell>
          <cell r="J473" t="str">
            <v>Network Management</v>
          </cell>
        </row>
        <row r="474">
          <cell r="B474" t="str">
            <v>M+3</v>
          </cell>
          <cell r="C474" t="str">
            <v>C9200x</v>
          </cell>
          <cell r="D474" t="str">
            <v>DPJ05</v>
          </cell>
          <cell r="H474" t="str">
            <v>Project Manager GVS</v>
          </cell>
          <cell r="I474" t="str">
            <v>Network Integration mgt</v>
          </cell>
          <cell r="J474" t="str">
            <v>Network Management</v>
          </cell>
        </row>
        <row r="475">
          <cell r="B475" t="str">
            <v>M+3</v>
          </cell>
          <cell r="C475" t="str">
            <v>C9200x</v>
          </cell>
          <cell r="D475" t="str">
            <v>DPJ06</v>
          </cell>
          <cell r="H475" t="str">
            <v>Project Manager Voice IPVPN</v>
          </cell>
          <cell r="I475" t="str">
            <v>Network Integration mgt</v>
          </cell>
          <cell r="J475" t="str">
            <v>Network Management</v>
          </cell>
        </row>
        <row r="476">
          <cell r="B476" t="str">
            <v>M+3</v>
          </cell>
          <cell r="C476" t="str">
            <v>C9200x</v>
          </cell>
          <cell r="D476" t="str">
            <v>DPJ07</v>
          </cell>
          <cell r="H476" t="str">
            <v>Project Manager SCORE</v>
          </cell>
          <cell r="I476" t="str">
            <v>Network Integration mgt</v>
          </cell>
          <cell r="J476" t="str">
            <v>Network Management</v>
          </cell>
        </row>
        <row r="477">
          <cell r="B477" t="str">
            <v>M+3</v>
          </cell>
          <cell r="C477" t="str">
            <v>C9300</v>
          </cell>
          <cell r="D477" t="str">
            <v>DPJ01</v>
          </cell>
          <cell r="H477" t="str">
            <v>Network Integration Proj Admin</v>
          </cell>
          <cell r="I477" t="str">
            <v>Network Integration mgt</v>
          </cell>
          <cell r="J477" t="str">
            <v>Network Management</v>
          </cell>
        </row>
        <row r="478">
          <cell r="B478" t="str">
            <v>M+3</v>
          </cell>
          <cell r="C478" t="str">
            <v>C9400</v>
          </cell>
          <cell r="D478" t="str">
            <v>DNI04</v>
          </cell>
          <cell r="H478" t="str">
            <v>Network Integration Support</v>
          </cell>
          <cell r="I478" t="str">
            <v>Network Integration mgt</v>
          </cell>
          <cell r="J478" t="str">
            <v>Network Management</v>
          </cell>
        </row>
        <row r="479">
          <cell r="B479" t="str">
            <v>M+3</v>
          </cell>
          <cell r="C479" t="str">
            <v>C9000x</v>
          </cell>
          <cell r="D479" t="str">
            <v>DNI03</v>
          </cell>
          <cell r="H479" t="str">
            <v>Network Integration Prog mgt</v>
          </cell>
          <cell r="I479" t="str">
            <v>Network Integration mgt</v>
          </cell>
          <cell r="J479" t="str">
            <v>Network Management</v>
          </cell>
          <cell r="K479" t="str">
            <v>Closed 01.09.02</v>
          </cell>
        </row>
        <row r="480">
          <cell r="B480" t="str">
            <v>M+3</v>
          </cell>
          <cell r="C480" t="str">
            <v>C9000x</v>
          </cell>
          <cell r="D480" t="str">
            <v>DPJ04</v>
          </cell>
          <cell r="H480" t="str">
            <v>Project Manager Customer</v>
          </cell>
          <cell r="I480" t="str">
            <v>Network Integration mgt</v>
          </cell>
          <cell r="J480" t="str">
            <v>Network Management</v>
          </cell>
          <cell r="K480" t="str">
            <v>Closed 01.09.02</v>
          </cell>
        </row>
        <row r="481">
          <cell r="K481">
            <v>45</v>
          </cell>
        </row>
        <row r="482">
          <cell r="B482" t="str">
            <v>M+1</v>
          </cell>
          <cell r="C482" t="str">
            <v>P0001</v>
          </cell>
          <cell r="D482" t="str">
            <v>SPM01</v>
          </cell>
          <cell r="J482" t="str">
            <v>Products Management</v>
          </cell>
        </row>
        <row r="483">
          <cell r="B483" t="str">
            <v>M+2</v>
          </cell>
          <cell r="C483" t="str">
            <v>P1000</v>
          </cell>
          <cell r="D483" t="str">
            <v>SPD01</v>
          </cell>
          <cell r="I483" t="str">
            <v>Data &amp; IP product mgt</v>
          </cell>
          <cell r="J483" t="str">
            <v>Products Management</v>
          </cell>
        </row>
        <row r="484">
          <cell r="B484" t="str">
            <v>M+3</v>
          </cell>
          <cell r="C484" t="str">
            <v>P1000x</v>
          </cell>
          <cell r="D484" t="str">
            <v>SPD02</v>
          </cell>
          <cell r="H484" t="str">
            <v>Data &amp; IP Product Mgt</v>
          </cell>
          <cell r="I484" t="str">
            <v>Data &amp; IP product mgt</v>
          </cell>
          <cell r="J484" t="str">
            <v>Products Management</v>
          </cell>
          <cell r="K484" t="str">
            <v>Closed 01.01.03</v>
          </cell>
        </row>
        <row r="485">
          <cell r="B485" t="str">
            <v>M+3</v>
          </cell>
          <cell r="C485" t="str">
            <v>P1000x</v>
          </cell>
          <cell r="D485" t="str">
            <v>SPD03</v>
          </cell>
          <cell r="H485" t="str">
            <v>Data &amp; IP Product Manager</v>
          </cell>
          <cell r="I485" t="str">
            <v>Data &amp; IP product mgt</v>
          </cell>
          <cell r="J485" t="str">
            <v>Products Management</v>
          </cell>
          <cell r="K485" t="str">
            <v>Closed 01.01.03</v>
          </cell>
        </row>
        <row r="486">
          <cell r="B486" t="str">
            <v>M+3</v>
          </cell>
          <cell r="C486" t="str">
            <v>P1000x</v>
          </cell>
          <cell r="D486" t="str">
            <v>SPD04</v>
          </cell>
          <cell r="H486" t="str">
            <v>Data &amp; IP Programs</v>
          </cell>
          <cell r="I486" t="str">
            <v>Data &amp; IP product mgt</v>
          </cell>
          <cell r="J486" t="str">
            <v>Products Management</v>
          </cell>
          <cell r="K486" t="str">
            <v>Closed 01.01.03</v>
          </cell>
        </row>
        <row r="487">
          <cell r="B487" t="str">
            <v>M+3</v>
          </cell>
          <cell r="C487" t="str">
            <v>P1000x</v>
          </cell>
          <cell r="D487" t="str">
            <v>SPD05</v>
          </cell>
          <cell r="H487" t="str">
            <v>Product Integration</v>
          </cell>
          <cell r="I487" t="str">
            <v>Data &amp; IP product mgt</v>
          </cell>
          <cell r="J487" t="str">
            <v>Products Management</v>
          </cell>
          <cell r="K487" t="str">
            <v>Closed 01.01.03</v>
          </cell>
        </row>
        <row r="488">
          <cell r="B488" t="str">
            <v>M+3</v>
          </cell>
          <cell r="C488" t="str">
            <v>P1000x</v>
          </cell>
          <cell r="D488" t="str">
            <v>SPD06</v>
          </cell>
          <cell r="H488" t="str">
            <v>Mobile</v>
          </cell>
          <cell r="I488" t="str">
            <v>Data &amp; IP product mgt</v>
          </cell>
          <cell r="J488" t="str">
            <v>Products Management</v>
          </cell>
          <cell r="K488" t="str">
            <v>Closed 01.01.03</v>
          </cell>
        </row>
        <row r="489">
          <cell r="B489" t="str">
            <v>M+2</v>
          </cell>
          <cell r="C489" t="str">
            <v>P2000</v>
          </cell>
          <cell r="D489" t="str">
            <v>SPG01</v>
          </cell>
          <cell r="I489" t="str">
            <v>Product Managed Services</v>
          </cell>
          <cell r="J489" t="str">
            <v>Products Management</v>
          </cell>
        </row>
        <row r="490">
          <cell r="B490" t="str">
            <v>M+3</v>
          </cell>
          <cell r="C490" t="str">
            <v>P2000x</v>
          </cell>
          <cell r="D490" t="str">
            <v>SPG02</v>
          </cell>
          <cell r="H490" t="str">
            <v>Hosting Messaging Product Manager</v>
          </cell>
          <cell r="I490" t="str">
            <v>Product Managed Services</v>
          </cell>
          <cell r="J490" t="str">
            <v>Products Management</v>
          </cell>
          <cell r="K490" t="str">
            <v>Closed 01.01.03</v>
          </cell>
        </row>
        <row r="491">
          <cell r="B491" t="str">
            <v>M+3</v>
          </cell>
          <cell r="C491" t="str">
            <v>P2000x</v>
          </cell>
          <cell r="D491" t="str">
            <v>SPG03</v>
          </cell>
          <cell r="H491" t="str">
            <v>Security Product Manager</v>
          </cell>
          <cell r="I491" t="str">
            <v>Product Managed Services</v>
          </cell>
          <cell r="J491" t="str">
            <v>Products Management</v>
          </cell>
          <cell r="K491" t="str">
            <v>Closed 01.01.03</v>
          </cell>
        </row>
        <row r="492">
          <cell r="B492" t="str">
            <v>M+3</v>
          </cell>
          <cell r="C492" t="str">
            <v>P2000x</v>
          </cell>
          <cell r="D492" t="str">
            <v>SPG04</v>
          </cell>
          <cell r="H492" t="str">
            <v>Product MS Proj Office</v>
          </cell>
          <cell r="I492" t="str">
            <v>Product Managed Services</v>
          </cell>
          <cell r="J492" t="str">
            <v>Products Management</v>
          </cell>
          <cell r="K492" t="str">
            <v>Closed 01.01.03</v>
          </cell>
        </row>
        <row r="493">
          <cell r="B493" t="str">
            <v>M+3</v>
          </cell>
          <cell r="C493" t="str">
            <v>P2000x</v>
          </cell>
          <cell r="D493" t="str">
            <v>SPG05</v>
          </cell>
          <cell r="H493" t="str">
            <v>MS Quality Standards</v>
          </cell>
          <cell r="I493" t="str">
            <v>Product Managed Services</v>
          </cell>
          <cell r="J493" t="str">
            <v>Products Management</v>
          </cell>
          <cell r="K493" t="str">
            <v>Closed 01.01.03</v>
          </cell>
        </row>
        <row r="494">
          <cell r="B494" t="str">
            <v>M+3</v>
          </cell>
          <cell r="C494" t="str">
            <v>P2000x</v>
          </cell>
          <cell r="D494" t="str">
            <v>SPG06</v>
          </cell>
          <cell r="H494" t="str">
            <v>Salesforce &amp; Prof Services</v>
          </cell>
          <cell r="I494" t="str">
            <v>Product Managed Services</v>
          </cell>
          <cell r="J494" t="str">
            <v>Products Management</v>
          </cell>
          <cell r="K494" t="str">
            <v>Closed 01.09.02</v>
          </cell>
        </row>
        <row r="495">
          <cell r="B495" t="str">
            <v>M+2</v>
          </cell>
          <cell r="C495" t="str">
            <v>P3000</v>
          </cell>
          <cell r="D495" t="str">
            <v>SPV01</v>
          </cell>
          <cell r="I495" t="str">
            <v>Convergence Product Mgt</v>
          </cell>
          <cell r="J495" t="str">
            <v>Products Management</v>
          </cell>
        </row>
        <row r="496">
          <cell r="B496" t="str">
            <v>M+3</v>
          </cell>
          <cell r="C496" t="str">
            <v>P3000x</v>
          </cell>
          <cell r="D496" t="str">
            <v>SPV02</v>
          </cell>
          <cell r="H496" t="str">
            <v>Contact Centre Solutions</v>
          </cell>
          <cell r="I496" t="str">
            <v>Convergence Product Mgt</v>
          </cell>
          <cell r="J496" t="str">
            <v>Products Management</v>
          </cell>
          <cell r="K496" t="str">
            <v>Closed 01.01.03</v>
          </cell>
        </row>
        <row r="497">
          <cell r="B497" t="str">
            <v>M+3</v>
          </cell>
          <cell r="C497" t="str">
            <v>P3000x</v>
          </cell>
          <cell r="D497" t="str">
            <v>SPV03</v>
          </cell>
          <cell r="H497" t="str">
            <v>VPN Product Manager</v>
          </cell>
          <cell r="I497" t="str">
            <v>Convergence Product Mgt</v>
          </cell>
          <cell r="J497" t="str">
            <v>Products Management</v>
          </cell>
          <cell r="K497" t="str">
            <v>Closed 01.01.03</v>
          </cell>
        </row>
        <row r="498">
          <cell r="B498" t="str">
            <v>M+3</v>
          </cell>
          <cell r="C498" t="str">
            <v>P3000x</v>
          </cell>
          <cell r="D498" t="str">
            <v>SPV04</v>
          </cell>
          <cell r="H498" t="str">
            <v>FTLD Relationship Manager</v>
          </cell>
          <cell r="I498" t="str">
            <v>Convergence Product Mgt</v>
          </cell>
          <cell r="J498" t="str">
            <v>Products Management</v>
          </cell>
          <cell r="K498" t="str">
            <v>Closed 01.09.02</v>
          </cell>
        </row>
        <row r="499">
          <cell r="B499" t="str">
            <v>M+3</v>
          </cell>
          <cell r="C499" t="str">
            <v>P3000x</v>
          </cell>
          <cell r="D499" t="str">
            <v>SPV05</v>
          </cell>
          <cell r="H499" t="str">
            <v>VoIP &amp; Multimedia Product Manager</v>
          </cell>
          <cell r="I499" t="str">
            <v>Convergence Product Mgt</v>
          </cell>
          <cell r="J499" t="str">
            <v>Products Management</v>
          </cell>
          <cell r="K499" t="str">
            <v>Closed 01.01.03</v>
          </cell>
        </row>
        <row r="500">
          <cell r="B500" t="str">
            <v>M+2</v>
          </cell>
          <cell r="C500" t="str">
            <v>P4000</v>
          </cell>
          <cell r="D500" t="str">
            <v>SPI01</v>
          </cell>
          <cell r="I500" t="str">
            <v>Integration Services product mgt</v>
          </cell>
          <cell r="J500" t="str">
            <v>Products Management</v>
          </cell>
        </row>
        <row r="501">
          <cell r="B501" t="str">
            <v>M+3</v>
          </cell>
          <cell r="C501" t="str">
            <v>P4000x</v>
          </cell>
          <cell r="D501" t="str">
            <v>SPI02</v>
          </cell>
          <cell r="H501" t="str">
            <v>IS Integration Product Mgt</v>
          </cell>
          <cell r="I501" t="str">
            <v>Integration Services product mgt</v>
          </cell>
          <cell r="J501" t="str">
            <v>Products Management</v>
          </cell>
          <cell r="K501" t="str">
            <v>Closed 01.01.03</v>
          </cell>
        </row>
        <row r="502">
          <cell r="B502" t="str">
            <v>M+3</v>
          </cell>
          <cell r="C502" t="str">
            <v>P4000x</v>
          </cell>
          <cell r="D502" t="str">
            <v>SPI03</v>
          </cell>
          <cell r="H502" t="str">
            <v>IS Integration Spec Proj</v>
          </cell>
          <cell r="I502" t="str">
            <v>Integration Services product mgt</v>
          </cell>
          <cell r="J502" t="str">
            <v>Products Management</v>
          </cell>
          <cell r="K502" t="str">
            <v>Closed 01.01.03</v>
          </cell>
        </row>
        <row r="503">
          <cell r="B503" t="str">
            <v>M+3</v>
          </cell>
          <cell r="C503" t="str">
            <v>P4000x</v>
          </cell>
          <cell r="D503" t="str">
            <v>SPI04</v>
          </cell>
          <cell r="H503" t="str">
            <v>IS Integration Channel Support</v>
          </cell>
          <cell r="I503" t="str">
            <v>Integration Services product mgt</v>
          </cell>
          <cell r="J503" t="str">
            <v>Products Management</v>
          </cell>
          <cell r="K503" t="str">
            <v>Closed 01.01.03</v>
          </cell>
        </row>
        <row r="504">
          <cell r="B504" t="str">
            <v>M+3</v>
          </cell>
          <cell r="C504" t="str">
            <v>P4000x</v>
          </cell>
          <cell r="D504" t="str">
            <v>SPI05</v>
          </cell>
          <cell r="H504" t="str">
            <v>IS Integration Service Delivery</v>
          </cell>
          <cell r="I504" t="str">
            <v>Integration Services product mgt</v>
          </cell>
          <cell r="J504" t="str">
            <v>Products Management</v>
          </cell>
          <cell r="K504" t="str">
            <v>Closed 01.01.03</v>
          </cell>
        </row>
        <row r="505">
          <cell r="B505" t="str">
            <v>M+2</v>
          </cell>
          <cell r="C505" t="str">
            <v>P5000</v>
          </cell>
          <cell r="D505" t="str">
            <v>SPK01</v>
          </cell>
          <cell r="I505" t="str">
            <v>Product Marketing mgt</v>
          </cell>
          <cell r="J505" t="str">
            <v>Products Management</v>
          </cell>
        </row>
        <row r="506">
          <cell r="B506" t="str">
            <v>M+3</v>
          </cell>
          <cell r="C506" t="str">
            <v>P5000x</v>
          </cell>
          <cell r="D506" t="str">
            <v>SPK03</v>
          </cell>
          <cell r="H506" t="str">
            <v>Product Communication</v>
          </cell>
          <cell r="I506" t="str">
            <v>Product Marketing mgt</v>
          </cell>
          <cell r="J506" t="str">
            <v>Products Management</v>
          </cell>
        </row>
        <row r="507">
          <cell r="B507" t="str">
            <v>M+3</v>
          </cell>
          <cell r="C507" t="str">
            <v>P5000x</v>
          </cell>
          <cell r="D507" t="str">
            <v>SPK05</v>
          </cell>
          <cell r="H507" t="str">
            <v>Market Programs</v>
          </cell>
          <cell r="I507" t="str">
            <v>Product Marketing mgt</v>
          </cell>
          <cell r="J507" t="str">
            <v>Products Management</v>
          </cell>
        </row>
        <row r="508">
          <cell r="B508" t="str">
            <v>M+3</v>
          </cell>
          <cell r="C508" t="str">
            <v>P5000x</v>
          </cell>
          <cell r="D508" t="str">
            <v>SPK06</v>
          </cell>
          <cell r="H508" t="str">
            <v>Customer &amp; Market Research</v>
          </cell>
          <cell r="I508" t="str">
            <v>Product Marketing mgt</v>
          </cell>
          <cell r="J508" t="str">
            <v>Products Management</v>
          </cell>
        </row>
        <row r="509">
          <cell r="B509" t="str">
            <v>M+3</v>
          </cell>
          <cell r="C509" t="str">
            <v>P5000x</v>
          </cell>
          <cell r="D509" t="str">
            <v>SPK07</v>
          </cell>
          <cell r="H509" t="str">
            <v>Market Development</v>
          </cell>
          <cell r="I509" t="str">
            <v>Product Marketing mgt</v>
          </cell>
          <cell r="J509" t="str">
            <v>Products Management</v>
          </cell>
        </row>
        <row r="510">
          <cell r="B510" t="str">
            <v>M+3</v>
          </cell>
          <cell r="C510" t="str">
            <v>P5000x</v>
          </cell>
          <cell r="D510" t="str">
            <v>SPK02</v>
          </cell>
          <cell r="H510" t="str">
            <v>Product Strategy &amp; Planning</v>
          </cell>
          <cell r="I510" t="str">
            <v>Product Marketing mgt</v>
          </cell>
          <cell r="J510" t="str">
            <v>Products Management</v>
          </cell>
          <cell r="K510" t="str">
            <v>Closed 01.01.03</v>
          </cell>
        </row>
        <row r="511">
          <cell r="B511" t="str">
            <v>M+3</v>
          </cell>
          <cell r="C511" t="str">
            <v>P5000x</v>
          </cell>
          <cell r="D511" t="str">
            <v>SPK04</v>
          </cell>
          <cell r="H511" t="str">
            <v>Marketing, Customer Care</v>
          </cell>
          <cell r="I511" t="str">
            <v>Product Marketing mgt</v>
          </cell>
          <cell r="J511" t="str">
            <v>Products Management</v>
          </cell>
          <cell r="K511" t="str">
            <v>Closed 01.01.03</v>
          </cell>
        </row>
        <row r="512">
          <cell r="B512" t="str">
            <v>M+3</v>
          </cell>
          <cell r="C512" t="str">
            <v>P5000x</v>
          </cell>
          <cell r="D512" t="str">
            <v>SPK08</v>
          </cell>
          <cell r="H512" t="str">
            <v>Product Marketing Ind Channels</v>
          </cell>
          <cell r="I512" t="str">
            <v>Product Marketing mgt</v>
          </cell>
          <cell r="J512" t="str">
            <v>Products Management</v>
          </cell>
          <cell r="K512" t="str">
            <v>Closed 01.01.03</v>
          </cell>
        </row>
        <row r="513">
          <cell r="B513" t="str">
            <v>M+3</v>
          </cell>
          <cell r="C513" t="str">
            <v>P5000x</v>
          </cell>
          <cell r="D513" t="str">
            <v>SPK10</v>
          </cell>
          <cell r="H513" t="str">
            <v>Product Support</v>
          </cell>
          <cell r="I513" t="str">
            <v>Product Marketing mgt</v>
          </cell>
          <cell r="J513" t="str">
            <v>Products Management</v>
          </cell>
          <cell r="K513" t="str">
            <v>Closed 01.01.03</v>
          </cell>
        </row>
        <row r="514">
          <cell r="B514" t="str">
            <v>M+2</v>
          </cell>
          <cell r="C514" t="str">
            <v>P6000</v>
          </cell>
          <cell r="D514" t="str">
            <v>SPC01</v>
          </cell>
          <cell r="I514" t="str">
            <v>Service Creation mgt</v>
          </cell>
          <cell r="J514" t="str">
            <v>Products Management</v>
          </cell>
        </row>
        <row r="515">
          <cell r="B515" t="str">
            <v>M+3</v>
          </cell>
          <cell r="C515" t="str">
            <v>P6000x</v>
          </cell>
          <cell r="D515" t="str">
            <v>SPC02</v>
          </cell>
          <cell r="H515" t="str">
            <v>Products Quality &amp; Process</v>
          </cell>
          <cell r="I515" t="str">
            <v>Service Creation mgt</v>
          </cell>
          <cell r="J515" t="str">
            <v>Products Management</v>
          </cell>
        </row>
        <row r="516">
          <cell r="B516" t="str">
            <v>M+3</v>
          </cell>
          <cell r="C516" t="str">
            <v>P6000x</v>
          </cell>
          <cell r="D516" t="str">
            <v>SPC03</v>
          </cell>
          <cell r="H516" t="str">
            <v>Products Pipeline Management</v>
          </cell>
          <cell r="I516" t="str">
            <v>Service Creation mgt</v>
          </cell>
          <cell r="J516" t="str">
            <v>Products Management</v>
          </cell>
        </row>
        <row r="517">
          <cell r="B517" t="str">
            <v>M+3</v>
          </cell>
          <cell r="C517" t="str">
            <v>P6000x</v>
          </cell>
          <cell r="D517" t="str">
            <v>SPC04</v>
          </cell>
          <cell r="H517" t="str">
            <v>Service Creation Access</v>
          </cell>
          <cell r="I517" t="str">
            <v>Service Creation mgt</v>
          </cell>
          <cell r="J517" t="str">
            <v>Products Management</v>
          </cell>
        </row>
        <row r="518">
          <cell r="B518" t="str">
            <v>M+3</v>
          </cell>
          <cell r="C518" t="str">
            <v>P6000x</v>
          </cell>
          <cell r="D518" t="str">
            <v>SPC05</v>
          </cell>
          <cell r="H518" t="str">
            <v>Service Creation Data &amp; IP</v>
          </cell>
          <cell r="I518" t="str">
            <v>Service Creation mgt</v>
          </cell>
          <cell r="J518" t="str">
            <v>Products Management</v>
          </cell>
          <cell r="K518" t="str">
            <v>Closed 01.01.03</v>
          </cell>
        </row>
        <row r="519">
          <cell r="B519" t="str">
            <v>M+3</v>
          </cell>
          <cell r="C519" t="str">
            <v>P6000x</v>
          </cell>
          <cell r="D519" t="str">
            <v>SPC06</v>
          </cell>
          <cell r="H519" t="str">
            <v>Value Added &amp; Voice Products</v>
          </cell>
          <cell r="I519" t="str">
            <v>Service Creation mgt</v>
          </cell>
          <cell r="J519" t="str">
            <v>Products Management</v>
          </cell>
          <cell r="K519" t="str">
            <v>Closed 01.01.03</v>
          </cell>
        </row>
        <row r="520">
          <cell r="B520" t="str">
            <v>M+2</v>
          </cell>
          <cell r="C520" t="str">
            <v>P7000</v>
          </cell>
          <cell r="D520" t="str">
            <v>SPP01</v>
          </cell>
          <cell r="I520" t="str">
            <v>Pricing mgt</v>
          </cell>
          <cell r="J520" t="str">
            <v>Products Management</v>
          </cell>
        </row>
        <row r="521">
          <cell r="B521" t="str">
            <v>M+3</v>
          </cell>
          <cell r="C521" t="str">
            <v>P7000x</v>
          </cell>
          <cell r="D521" t="str">
            <v>SPP02</v>
          </cell>
          <cell r="H521" t="str">
            <v>Pricing Reporting &amp; Processing</v>
          </cell>
          <cell r="I521" t="str">
            <v>Pricing mgt</v>
          </cell>
          <cell r="J521" t="str">
            <v>Products Management</v>
          </cell>
          <cell r="K521" t="str">
            <v>Closed 01.01.03</v>
          </cell>
        </row>
        <row r="522">
          <cell r="B522" t="str">
            <v>M+3</v>
          </cell>
          <cell r="C522" t="str">
            <v>P7000x</v>
          </cell>
          <cell r="D522" t="str">
            <v>SPP03</v>
          </cell>
          <cell r="H522" t="str">
            <v>Data Products Pricing</v>
          </cell>
          <cell r="I522" t="str">
            <v>Pricing mgt</v>
          </cell>
          <cell r="J522" t="str">
            <v>Products Management</v>
          </cell>
          <cell r="K522" t="str">
            <v>Closed 01.01.03</v>
          </cell>
        </row>
        <row r="523">
          <cell r="B523" t="str">
            <v>M+3</v>
          </cell>
          <cell r="C523" t="str">
            <v>P7000x</v>
          </cell>
          <cell r="D523" t="str">
            <v>SPP04</v>
          </cell>
          <cell r="H523" t="str">
            <v>IP Products Pricing</v>
          </cell>
          <cell r="I523" t="str">
            <v>Pricing mgt</v>
          </cell>
          <cell r="J523" t="str">
            <v>Products Management</v>
          </cell>
          <cell r="K523" t="str">
            <v>Closed 01.01.03</v>
          </cell>
        </row>
        <row r="524">
          <cell r="B524" t="str">
            <v>M+3</v>
          </cell>
          <cell r="C524" t="str">
            <v>P7000x</v>
          </cell>
          <cell r="D524" t="str">
            <v>SPP05</v>
          </cell>
          <cell r="H524" t="str">
            <v>Voice Products Pricing</v>
          </cell>
          <cell r="I524" t="str">
            <v>Pricing mgt</v>
          </cell>
          <cell r="J524" t="str">
            <v>Products Management</v>
          </cell>
          <cell r="K524" t="str">
            <v>Closed 01.01.03</v>
          </cell>
        </row>
        <row r="525">
          <cell r="B525" t="str">
            <v>M+3</v>
          </cell>
          <cell r="C525" t="str">
            <v>P7000x</v>
          </cell>
          <cell r="D525" t="str">
            <v>SPP06</v>
          </cell>
          <cell r="H525" t="str">
            <v>Access Pricing</v>
          </cell>
          <cell r="I525" t="str">
            <v>Pricing mgt</v>
          </cell>
          <cell r="J525" t="str">
            <v>Products Management</v>
          </cell>
          <cell r="K525" t="str">
            <v>Closed 01.01.03</v>
          </cell>
        </row>
        <row r="526">
          <cell r="B526" t="str">
            <v>M+3</v>
          </cell>
          <cell r="C526" t="str">
            <v>P7000x</v>
          </cell>
          <cell r="D526" t="str">
            <v>SPP07</v>
          </cell>
          <cell r="H526" t="str">
            <v>Cross Product Pricing</v>
          </cell>
          <cell r="I526" t="str">
            <v>Pricing mgt</v>
          </cell>
          <cell r="J526" t="str">
            <v>Products Management</v>
          </cell>
          <cell r="K526" t="str">
            <v>Closed 01.01.03</v>
          </cell>
        </row>
        <row r="527">
          <cell r="K527">
            <v>4</v>
          </cell>
        </row>
        <row r="528">
          <cell r="B528" t="str">
            <v>M+1</v>
          </cell>
          <cell r="C528" t="str">
            <v>B0001</v>
          </cell>
          <cell r="D528" t="str">
            <v>SBM01</v>
          </cell>
          <cell r="J528" t="str">
            <v>Brand</v>
          </cell>
        </row>
        <row r="529">
          <cell r="B529" t="str">
            <v>M+2</v>
          </cell>
          <cell r="C529" t="str">
            <v>B0001</v>
          </cell>
          <cell r="D529" t="str">
            <v>SBI01</v>
          </cell>
          <cell r="I529" t="str">
            <v>Internal Communication</v>
          </cell>
          <cell r="J529" t="str">
            <v>Brand</v>
          </cell>
        </row>
        <row r="530">
          <cell r="B530" t="str">
            <v>M+2</v>
          </cell>
          <cell r="C530" t="str">
            <v>B0001</v>
          </cell>
          <cell r="D530" t="str">
            <v>SBR01</v>
          </cell>
          <cell r="I530" t="str">
            <v>Public Relations</v>
          </cell>
          <cell r="J530" t="str">
            <v>Brand</v>
          </cell>
        </row>
        <row r="531">
          <cell r="B531" t="str">
            <v>M+2</v>
          </cell>
          <cell r="C531" t="str">
            <v>B0001</v>
          </cell>
          <cell r="D531" t="str">
            <v>SBK01</v>
          </cell>
          <cell r="I531" t="str">
            <v>Brand Marketing</v>
          </cell>
          <cell r="J531" t="str">
            <v>Brand</v>
          </cell>
        </row>
        <row r="532">
          <cell r="K532">
            <v>40</v>
          </cell>
        </row>
        <row r="533">
          <cell r="B533" t="str">
            <v>M+1</v>
          </cell>
          <cell r="C533" t="str">
            <v>F0001</v>
          </cell>
          <cell r="D533" t="str">
            <v>GFM01</v>
          </cell>
          <cell r="J533" t="str">
            <v>Finance</v>
          </cell>
        </row>
        <row r="534">
          <cell r="B534" t="str">
            <v>M+2</v>
          </cell>
          <cell r="C534" t="str">
            <v>F1000</v>
          </cell>
          <cell r="D534" t="str">
            <v>GFK01</v>
          </cell>
          <cell r="I534" t="str">
            <v>Sales Finance Mgt</v>
          </cell>
          <cell r="J534" t="str">
            <v>Finance</v>
          </cell>
        </row>
        <row r="535">
          <cell r="B535" t="str">
            <v>M+3</v>
          </cell>
          <cell r="C535" t="str">
            <v>F1100</v>
          </cell>
          <cell r="D535" t="str">
            <v>GFK02</v>
          </cell>
          <cell r="H535" t="str">
            <v>Sales Business Finance</v>
          </cell>
          <cell r="I535" t="str">
            <v>Sales Finance Mgt</v>
          </cell>
          <cell r="J535" t="str">
            <v>Finance</v>
          </cell>
        </row>
        <row r="536">
          <cell r="B536" t="str">
            <v>M+4</v>
          </cell>
          <cell r="C536" t="str">
            <v>F1100x</v>
          </cell>
          <cell r="D536" t="str">
            <v>GFK10</v>
          </cell>
          <cell r="G536" t="str">
            <v>Sales Regional Finance</v>
          </cell>
          <cell r="H536" t="str">
            <v>Sales Business Finance</v>
          </cell>
          <cell r="I536" t="str">
            <v>Sales Finance Mgt</v>
          </cell>
          <cell r="J536" t="str">
            <v>Finance</v>
          </cell>
        </row>
        <row r="537">
          <cell r="B537" t="str">
            <v>M+3</v>
          </cell>
          <cell r="C537" t="str">
            <v>F1200</v>
          </cell>
          <cell r="D537" t="str">
            <v>GFB03</v>
          </cell>
          <cell r="H537" t="str">
            <v>Billing</v>
          </cell>
          <cell r="I537" t="str">
            <v>Sales Finance Mgt</v>
          </cell>
          <cell r="J537" t="str">
            <v>Finance</v>
          </cell>
        </row>
        <row r="538">
          <cell r="B538" t="str">
            <v>M+4</v>
          </cell>
          <cell r="C538" t="str">
            <v>F1200x</v>
          </cell>
          <cell r="D538" t="str">
            <v>GFB04</v>
          </cell>
          <cell r="G538" t="str">
            <v>Billing Solutions</v>
          </cell>
          <cell r="H538" t="str">
            <v>Billing</v>
          </cell>
          <cell r="I538" t="str">
            <v>Sales Finance Mgt</v>
          </cell>
          <cell r="J538" t="str">
            <v>Finance</v>
          </cell>
        </row>
        <row r="539">
          <cell r="B539" t="str">
            <v>M+4</v>
          </cell>
          <cell r="C539" t="str">
            <v>F1200x</v>
          </cell>
          <cell r="D539" t="str">
            <v>GFB05</v>
          </cell>
          <cell r="G539" t="str">
            <v>Channels Billing</v>
          </cell>
          <cell r="H539" t="str">
            <v>Billing</v>
          </cell>
          <cell r="I539" t="str">
            <v>Sales Finance Mgt</v>
          </cell>
          <cell r="J539" t="str">
            <v>Finance</v>
          </cell>
        </row>
        <row r="540">
          <cell r="B540" t="str">
            <v>M+4</v>
          </cell>
          <cell r="C540" t="str">
            <v>F1200x</v>
          </cell>
          <cell r="D540" t="str">
            <v>GFB10</v>
          </cell>
          <cell r="G540" t="str">
            <v>Regional Billing</v>
          </cell>
          <cell r="H540" t="str">
            <v>Billing</v>
          </cell>
          <cell r="I540" t="str">
            <v>Sales Finance Mgt</v>
          </cell>
          <cell r="J540" t="str">
            <v>Finance</v>
          </cell>
        </row>
        <row r="541">
          <cell r="B541" t="str">
            <v>M+3</v>
          </cell>
          <cell r="C541" t="str">
            <v>F1300</v>
          </cell>
          <cell r="D541" t="str">
            <v>GFK04</v>
          </cell>
          <cell r="H541" t="str">
            <v>Sales Commercial Finance</v>
          </cell>
          <cell r="I541" t="str">
            <v>Sales Finance Mgt</v>
          </cell>
          <cell r="J541" t="str">
            <v>Finance</v>
          </cell>
        </row>
        <row r="542">
          <cell r="B542" t="str">
            <v>M+2</v>
          </cell>
          <cell r="C542" t="str">
            <v>F2000</v>
          </cell>
          <cell r="D542" t="str">
            <v>GFN01</v>
          </cell>
          <cell r="I542" t="str">
            <v>Network Finance Mgt</v>
          </cell>
          <cell r="J542" t="str">
            <v>Finance</v>
          </cell>
        </row>
        <row r="543">
          <cell r="B543" t="str">
            <v>M+3</v>
          </cell>
          <cell r="C543" t="str">
            <v>F2000x</v>
          </cell>
          <cell r="D543" t="str">
            <v>GFN02</v>
          </cell>
          <cell r="H543" t="str">
            <v>Network Business Finance</v>
          </cell>
          <cell r="I543" t="str">
            <v>Network Finance Mgt</v>
          </cell>
          <cell r="J543" t="str">
            <v>Finance</v>
          </cell>
        </row>
        <row r="544">
          <cell r="B544" t="str">
            <v>M+3</v>
          </cell>
          <cell r="C544" t="str">
            <v>F2000x</v>
          </cell>
          <cell r="D544" t="str">
            <v>GFN03</v>
          </cell>
          <cell r="H544" t="str">
            <v>Transfer Pricing</v>
          </cell>
          <cell r="I544" t="str">
            <v>Network Finance Mgt</v>
          </cell>
          <cell r="J544" t="str">
            <v>Finance</v>
          </cell>
        </row>
        <row r="545">
          <cell r="B545" t="str">
            <v>M+3</v>
          </cell>
          <cell r="C545" t="str">
            <v>F2000x</v>
          </cell>
          <cell r="D545" t="str">
            <v>GFN04</v>
          </cell>
          <cell r="H545" t="str">
            <v>Network Commercial Finance</v>
          </cell>
          <cell r="I545" t="str">
            <v>Network Finance Mgt</v>
          </cell>
          <cell r="J545" t="str">
            <v>Finance</v>
          </cell>
        </row>
        <row r="546">
          <cell r="B546" t="str">
            <v>M+3</v>
          </cell>
          <cell r="C546" t="str">
            <v>F2000x</v>
          </cell>
          <cell r="D546" t="str">
            <v>GFN10</v>
          </cell>
          <cell r="H546" t="str">
            <v>Network Divisional Finance</v>
          </cell>
          <cell r="I546" t="str">
            <v>Network Finance Mgt</v>
          </cell>
          <cell r="J546" t="str">
            <v>Finance</v>
          </cell>
        </row>
        <row r="547">
          <cell r="B547" t="str">
            <v>M+2</v>
          </cell>
          <cell r="C547" t="str">
            <v>F3000</v>
          </cell>
          <cell r="D547" t="str">
            <v>GFA01</v>
          </cell>
          <cell r="I547" t="str">
            <v>Chief Accounting Officer</v>
          </cell>
          <cell r="J547" t="str">
            <v>Finance</v>
          </cell>
        </row>
        <row r="548">
          <cell r="B548" t="str">
            <v>M+3</v>
          </cell>
          <cell r="C548" t="str">
            <v>F3000x</v>
          </cell>
          <cell r="D548" t="str">
            <v>GFA02</v>
          </cell>
          <cell r="H548" t="str">
            <v>Consolidation</v>
          </cell>
          <cell r="I548" t="str">
            <v>Chief Accounting Officer</v>
          </cell>
          <cell r="J548" t="str">
            <v>Finance</v>
          </cell>
          <cell r="K548" t="str">
            <v>Closed 01.07.02</v>
          </cell>
        </row>
        <row r="549">
          <cell r="B549" t="str">
            <v>M+3</v>
          </cell>
          <cell r="C549" t="str">
            <v>F3000x</v>
          </cell>
          <cell r="D549" t="str">
            <v>GFA03</v>
          </cell>
          <cell r="H549" t="str">
            <v>Accounting Policies</v>
          </cell>
          <cell r="I549" t="str">
            <v>Chief Accounting Officer</v>
          </cell>
          <cell r="J549" t="str">
            <v>Finance</v>
          </cell>
          <cell r="K549" t="str">
            <v>Closed 01.07.02</v>
          </cell>
        </row>
        <row r="550">
          <cell r="B550" t="str">
            <v>M+3</v>
          </cell>
          <cell r="C550" t="str">
            <v>F3000x</v>
          </cell>
          <cell r="D550" t="str">
            <v>GFA04</v>
          </cell>
          <cell r="H550" t="str">
            <v>Corporate Accounting</v>
          </cell>
          <cell r="I550" t="str">
            <v>Chief Accounting Officer</v>
          </cell>
          <cell r="J550" t="str">
            <v>Finance</v>
          </cell>
          <cell r="K550" t="str">
            <v>Closed 01.07.02</v>
          </cell>
        </row>
        <row r="551">
          <cell r="B551" t="str">
            <v>M+2</v>
          </cell>
          <cell r="C551" t="str">
            <v>F4000</v>
          </cell>
          <cell r="D551" t="str">
            <v>GFO01</v>
          </cell>
          <cell r="I551" t="str">
            <v>Finance Operations Mgt</v>
          </cell>
          <cell r="J551" t="str">
            <v>Finance</v>
          </cell>
        </row>
        <row r="552">
          <cell r="B552" t="str">
            <v>M+3</v>
          </cell>
          <cell r="C552" t="str">
            <v>F4100</v>
          </cell>
          <cell r="D552" t="str">
            <v>GFO10</v>
          </cell>
          <cell r="H552" t="str">
            <v>Regional Controller</v>
          </cell>
          <cell r="I552" t="str">
            <v>Finance Operations Mgt</v>
          </cell>
          <cell r="J552" t="str">
            <v>Finance</v>
          </cell>
        </row>
        <row r="553">
          <cell r="B553" t="str">
            <v>M+4</v>
          </cell>
          <cell r="C553" t="str">
            <v>F4100x</v>
          </cell>
          <cell r="D553" t="str">
            <v>GFO20</v>
          </cell>
          <cell r="G553" t="str">
            <v>Country Head of Finance</v>
          </cell>
          <cell r="H553" t="str">
            <v>Regional Controller</v>
          </cell>
          <cell r="I553" t="str">
            <v>Finance Operations Mgt</v>
          </cell>
          <cell r="J553" t="str">
            <v>Finance</v>
          </cell>
        </row>
        <row r="554">
          <cell r="B554" t="str">
            <v>M+3</v>
          </cell>
          <cell r="C554" t="str">
            <v>F4200</v>
          </cell>
          <cell r="D554" t="str">
            <v>GSC10</v>
          </cell>
          <cell r="H554" t="str">
            <v>Regional SSC</v>
          </cell>
          <cell r="I554" t="str">
            <v>Finance Operations Mgt</v>
          </cell>
          <cell r="J554" t="str">
            <v>Finance</v>
          </cell>
        </row>
        <row r="555">
          <cell r="B555" t="str">
            <v>M+4</v>
          </cell>
          <cell r="C555" t="str">
            <v>F4200x</v>
          </cell>
          <cell r="D555" t="str">
            <v>GSC21</v>
          </cell>
          <cell r="G555" t="str">
            <v>SSC General Ledger Manager</v>
          </cell>
          <cell r="H555" t="str">
            <v>Regional SSC</v>
          </cell>
          <cell r="I555" t="str">
            <v>Finance Operations Mgt</v>
          </cell>
          <cell r="J555" t="str">
            <v>Finance</v>
          </cell>
        </row>
        <row r="556">
          <cell r="B556" t="str">
            <v>M+4</v>
          </cell>
          <cell r="C556" t="str">
            <v>F4200x</v>
          </cell>
          <cell r="D556" t="str">
            <v>GSC22</v>
          </cell>
          <cell r="G556" t="str">
            <v>SSC Fixed Asset Accounting</v>
          </cell>
          <cell r="H556" t="str">
            <v>Regional SSC</v>
          </cell>
          <cell r="I556" t="str">
            <v>Finance Operations Mgt</v>
          </cell>
          <cell r="J556" t="str">
            <v>Finance</v>
          </cell>
        </row>
        <row r="557">
          <cell r="B557" t="str">
            <v>M+4</v>
          </cell>
          <cell r="C557" t="str">
            <v>F4200x</v>
          </cell>
          <cell r="D557" t="str">
            <v>GSC23</v>
          </cell>
          <cell r="G557" t="str">
            <v>SSC Accounts Receivable Accounting</v>
          </cell>
          <cell r="H557" t="str">
            <v>Regional SSC</v>
          </cell>
          <cell r="I557" t="str">
            <v>Finance Operations Mgt</v>
          </cell>
          <cell r="J557" t="str">
            <v>Finance</v>
          </cell>
        </row>
        <row r="558">
          <cell r="B558" t="str">
            <v>M+4</v>
          </cell>
          <cell r="C558" t="str">
            <v>F4200x</v>
          </cell>
          <cell r="D558" t="str">
            <v>GSC24</v>
          </cell>
          <cell r="G558" t="str">
            <v>SSC Accounts Payable Accounting</v>
          </cell>
          <cell r="H558" t="str">
            <v>Regional SSC</v>
          </cell>
          <cell r="I558" t="str">
            <v>Finance Operations Mgt</v>
          </cell>
          <cell r="J558" t="str">
            <v>Finance</v>
          </cell>
        </row>
        <row r="559">
          <cell r="B559" t="str">
            <v>M+4</v>
          </cell>
          <cell r="C559" t="str">
            <v>F4200x</v>
          </cell>
          <cell r="D559" t="str">
            <v>GSC25</v>
          </cell>
          <cell r="G559" t="str">
            <v>SSC Payroll</v>
          </cell>
          <cell r="H559" t="str">
            <v>Regional SSC</v>
          </cell>
          <cell r="I559" t="str">
            <v>Finance Operations Mgt</v>
          </cell>
          <cell r="J559" t="str">
            <v>Finance</v>
          </cell>
        </row>
        <row r="560">
          <cell r="B560" t="str">
            <v>M+4</v>
          </cell>
          <cell r="C560" t="str">
            <v>F4200x</v>
          </cell>
          <cell r="D560" t="str">
            <v>GSC26</v>
          </cell>
          <cell r="G560" t="str">
            <v>SSC Cash Management</v>
          </cell>
          <cell r="H560" t="str">
            <v>Regional SSC</v>
          </cell>
          <cell r="I560" t="str">
            <v>Finance Operations Mgt</v>
          </cell>
          <cell r="J560" t="str">
            <v>Finance</v>
          </cell>
        </row>
        <row r="561">
          <cell r="B561" t="str">
            <v>M+4</v>
          </cell>
          <cell r="C561" t="str">
            <v>F4200x</v>
          </cell>
          <cell r="D561" t="str">
            <v>GSC27</v>
          </cell>
          <cell r="G561" t="str">
            <v>SSC Transition</v>
          </cell>
          <cell r="H561" t="str">
            <v>Regional SSC</v>
          </cell>
          <cell r="I561" t="str">
            <v>Finance Operations Mgt</v>
          </cell>
          <cell r="J561" t="str">
            <v>Finance</v>
          </cell>
        </row>
        <row r="562">
          <cell r="B562" t="str">
            <v>M+2</v>
          </cell>
          <cell r="C562" t="str">
            <v>F5000</v>
          </cell>
          <cell r="D562" t="str">
            <v>GFP01</v>
          </cell>
          <cell r="I562" t="str">
            <v>FP&amp;A Mgt</v>
          </cell>
          <cell r="J562" t="str">
            <v>Finance</v>
          </cell>
        </row>
        <row r="563">
          <cell r="B563" t="str">
            <v>M+2</v>
          </cell>
          <cell r="C563" t="str">
            <v>F6000</v>
          </cell>
          <cell r="D563" t="str">
            <v>GFT01</v>
          </cell>
          <cell r="I563" t="str">
            <v>Tax &amp; Treasury Mgt</v>
          </cell>
          <cell r="J563" t="str">
            <v>Finance</v>
          </cell>
        </row>
        <row r="564">
          <cell r="B564" t="str">
            <v>M+3</v>
          </cell>
          <cell r="C564" t="str">
            <v>F6000x</v>
          </cell>
          <cell r="D564" t="str">
            <v>GFT02</v>
          </cell>
          <cell r="H564" t="str">
            <v>Treasury &amp; Insurance</v>
          </cell>
          <cell r="I564" t="str">
            <v>Tax &amp; Treasury Mgt</v>
          </cell>
          <cell r="J564" t="str">
            <v>Finance</v>
          </cell>
        </row>
        <row r="565">
          <cell r="B565" t="str">
            <v>M+3</v>
          </cell>
          <cell r="C565" t="str">
            <v>F6000x</v>
          </cell>
          <cell r="D565" t="str">
            <v>GFT03</v>
          </cell>
          <cell r="H565" t="str">
            <v>Tax Strategies &amp; Planning</v>
          </cell>
          <cell r="I565" t="str">
            <v>Tax &amp; Treasury Mgt</v>
          </cell>
          <cell r="J565" t="str">
            <v>Finance</v>
          </cell>
        </row>
        <row r="566">
          <cell r="B566" t="str">
            <v>M+3</v>
          </cell>
          <cell r="C566" t="str">
            <v>F6000x</v>
          </cell>
          <cell r="D566" t="str">
            <v>GFT10</v>
          </cell>
          <cell r="H566" t="str">
            <v>Regional Tax Controller</v>
          </cell>
          <cell r="I566" t="str">
            <v>Tax &amp; Treasury Mgt</v>
          </cell>
          <cell r="J566" t="str">
            <v>Finance</v>
          </cell>
        </row>
        <row r="567">
          <cell r="B567" t="str">
            <v>M+2</v>
          </cell>
          <cell r="C567" t="str">
            <v>F7000</v>
          </cell>
          <cell r="D567" t="str">
            <v>GFS01</v>
          </cell>
          <cell r="I567" t="str">
            <v>Finance Systems Mgt</v>
          </cell>
          <cell r="J567" t="str">
            <v>Finance</v>
          </cell>
        </row>
        <row r="568">
          <cell r="B568" t="str">
            <v>M+3</v>
          </cell>
          <cell r="C568" t="str">
            <v>F7000x</v>
          </cell>
          <cell r="D568" t="str">
            <v>GFS02</v>
          </cell>
          <cell r="H568" t="str">
            <v>Finance Systems Reegineering</v>
          </cell>
          <cell r="I568" t="str">
            <v>Finance Systems Mgt</v>
          </cell>
          <cell r="J568" t="str">
            <v>Finance</v>
          </cell>
        </row>
        <row r="569">
          <cell r="B569" t="str">
            <v>M+3</v>
          </cell>
          <cell r="C569" t="str">
            <v>F7000x</v>
          </cell>
          <cell r="D569" t="str">
            <v>GFS03</v>
          </cell>
          <cell r="H569" t="str">
            <v>Delphi Project Director</v>
          </cell>
          <cell r="I569" t="str">
            <v>Finance Systems Mgt</v>
          </cell>
          <cell r="J569" t="str">
            <v>Finance</v>
          </cell>
        </row>
        <row r="570">
          <cell r="B570" t="str">
            <v>M+3</v>
          </cell>
          <cell r="C570" t="str">
            <v>F7000x</v>
          </cell>
          <cell r="D570" t="str">
            <v>GFS04</v>
          </cell>
          <cell r="H570" t="str">
            <v>Finance Reporting Systems</v>
          </cell>
          <cell r="I570" t="str">
            <v>Finance Systems Mgt</v>
          </cell>
          <cell r="J570" t="str">
            <v>Finance</v>
          </cell>
        </row>
        <row r="571">
          <cell r="B571" t="str">
            <v>M+2</v>
          </cell>
          <cell r="C571" t="str">
            <v>F8000</v>
          </cell>
          <cell r="D571" t="str">
            <v>GFI01</v>
          </cell>
          <cell r="I571" t="str">
            <v>Internal Audit</v>
          </cell>
          <cell r="J571" t="str">
            <v>Finance</v>
          </cell>
        </row>
        <row r="572">
          <cell r="B572" t="str">
            <v>M+2</v>
          </cell>
          <cell r="C572" t="str">
            <v>F9000</v>
          </cell>
          <cell r="D572" t="str">
            <v>GFR01</v>
          </cell>
          <cell r="I572" t="str">
            <v>Investors Relations</v>
          </cell>
          <cell r="J572" t="str">
            <v>Finance</v>
          </cell>
        </row>
        <row r="573">
          <cell r="K573">
            <v>37</v>
          </cell>
        </row>
        <row r="574">
          <cell r="B574" t="str">
            <v>M+1</v>
          </cell>
          <cell r="C574" t="str">
            <v>I0001</v>
          </cell>
          <cell r="D574" t="str">
            <v>GIM01</v>
          </cell>
          <cell r="J574" t="str">
            <v>IT&amp;S Management</v>
          </cell>
        </row>
        <row r="575">
          <cell r="B575" t="str">
            <v>M+2</v>
          </cell>
          <cell r="C575" t="str">
            <v>I1000</v>
          </cell>
          <cell r="D575" t="str">
            <v>GIP01</v>
          </cell>
          <cell r="I575" t="str">
            <v>IT&amp;S Project Office mgt</v>
          </cell>
          <cell r="J575" t="str">
            <v>IT&amp;S Management</v>
          </cell>
        </row>
        <row r="576">
          <cell r="B576" t="str">
            <v>M+3</v>
          </cell>
          <cell r="C576" t="str">
            <v>I1100</v>
          </cell>
          <cell r="D576" t="str">
            <v>GII01</v>
          </cell>
          <cell r="H576" t="str">
            <v>IT&amp;S Integration</v>
          </cell>
          <cell r="I576" t="str">
            <v>IT&amp;S Project Office mgt</v>
          </cell>
          <cell r="J576" t="str">
            <v>IT&amp;S Management</v>
          </cell>
        </row>
        <row r="577">
          <cell r="B577" t="str">
            <v>M+3</v>
          </cell>
          <cell r="C577" t="str">
            <v>I1200</v>
          </cell>
          <cell r="D577" t="str">
            <v>GIA01</v>
          </cell>
          <cell r="H577" t="str">
            <v>IT&amp;S Global Architecture</v>
          </cell>
          <cell r="I577" t="str">
            <v>IT&amp;S Project Office mgt</v>
          </cell>
          <cell r="J577" t="str">
            <v>IT&amp;S Management</v>
          </cell>
        </row>
        <row r="578">
          <cell r="B578" t="str">
            <v>M+3</v>
          </cell>
          <cell r="C578" t="str">
            <v>I1300</v>
          </cell>
          <cell r="D578" t="str">
            <v>GIR01</v>
          </cell>
          <cell r="H578" t="str">
            <v>IT&amp;S Processes</v>
          </cell>
          <cell r="I578" t="str">
            <v>IT&amp;S Project Office mgt</v>
          </cell>
          <cell r="J578" t="str">
            <v>IT&amp;S Management</v>
          </cell>
        </row>
        <row r="579">
          <cell r="B579" t="str">
            <v>M+3</v>
          </cell>
          <cell r="C579" t="str">
            <v>I1400</v>
          </cell>
          <cell r="D579" t="str">
            <v>GIT01</v>
          </cell>
          <cell r="H579" t="str">
            <v>Transpac IT&amp;S Account mgt</v>
          </cell>
          <cell r="I579" t="str">
            <v>IT&amp;S Project Office mgt</v>
          </cell>
          <cell r="J579" t="str">
            <v>IT&amp;S Management</v>
          </cell>
        </row>
        <row r="580">
          <cell r="B580" t="str">
            <v>M+3</v>
          </cell>
          <cell r="C580" t="str">
            <v>I1500</v>
          </cell>
          <cell r="D580" t="str">
            <v>GIX01</v>
          </cell>
          <cell r="H580" t="str">
            <v>SITA Transition</v>
          </cell>
          <cell r="I580" t="str">
            <v>IT&amp;S Project Office mgt</v>
          </cell>
          <cell r="J580" t="str">
            <v>IT&amp;S Management</v>
          </cell>
        </row>
        <row r="581">
          <cell r="B581" t="str">
            <v>M+2</v>
          </cell>
          <cell r="C581" t="str">
            <v>I2000</v>
          </cell>
          <cell r="D581" t="str">
            <v>GIS01</v>
          </cell>
          <cell r="I581" t="str">
            <v>STC mgt</v>
          </cell>
          <cell r="J581" t="str">
            <v>IT&amp;S Management</v>
          </cell>
        </row>
        <row r="582">
          <cell r="B582" t="str">
            <v>M+3</v>
          </cell>
          <cell r="C582" t="str">
            <v>I2100</v>
          </cell>
          <cell r="D582" t="str">
            <v>GIV01</v>
          </cell>
          <cell r="H582" t="str">
            <v>Sales Systems Development</v>
          </cell>
          <cell r="I582" t="str">
            <v>STC mgt</v>
          </cell>
          <cell r="J582" t="str">
            <v>IT&amp;S Management</v>
          </cell>
        </row>
        <row r="583">
          <cell r="B583" t="str">
            <v>M+3</v>
          </cell>
          <cell r="C583" t="str">
            <v>I2200</v>
          </cell>
          <cell r="D583" t="str">
            <v>GIB01</v>
          </cell>
          <cell r="H583" t="str">
            <v>Billing Systems Devt Mgt</v>
          </cell>
          <cell r="I583" t="str">
            <v>STC mgt</v>
          </cell>
          <cell r="J583" t="str">
            <v>IT&amp;S Management</v>
          </cell>
        </row>
        <row r="584">
          <cell r="B584" t="str">
            <v>M+4</v>
          </cell>
          <cell r="C584" t="str">
            <v>I2200x</v>
          </cell>
          <cell r="D584" t="str">
            <v>GIB02</v>
          </cell>
          <cell r="G584" t="str">
            <v>Billing Systems Development</v>
          </cell>
          <cell r="H584" t="str">
            <v>Billing Systems Devt Mgt</v>
          </cell>
          <cell r="I584" t="str">
            <v>STC mgt</v>
          </cell>
          <cell r="J584" t="str">
            <v>IT&amp;S Management</v>
          </cell>
        </row>
        <row r="585">
          <cell r="B585" t="str">
            <v>M+4</v>
          </cell>
          <cell r="C585" t="str">
            <v>I2200x</v>
          </cell>
          <cell r="D585" t="str">
            <v>GIB03</v>
          </cell>
          <cell r="G585" t="str">
            <v>Transpac Billing Systems Devt</v>
          </cell>
          <cell r="H585" t="str">
            <v>Billing Systems Devt Mgt</v>
          </cell>
          <cell r="I585" t="str">
            <v>STC mgt</v>
          </cell>
          <cell r="J585" t="str">
            <v>IT&amp;S Management</v>
          </cell>
        </row>
        <row r="586">
          <cell r="B586" t="str">
            <v>M+3</v>
          </cell>
          <cell r="C586" t="str">
            <v>I2300</v>
          </cell>
          <cell r="D586" t="str">
            <v>GIL01</v>
          </cell>
          <cell r="H586" t="str">
            <v>IT&amp;S Implementation &amp; Support</v>
          </cell>
          <cell r="I586" t="str">
            <v>STC mgt</v>
          </cell>
          <cell r="J586" t="str">
            <v>IT&amp;S Management</v>
          </cell>
        </row>
        <row r="587">
          <cell r="B587" t="str">
            <v>M+3</v>
          </cell>
          <cell r="C587" t="str">
            <v>I2400</v>
          </cell>
          <cell r="D587" t="str">
            <v>GIR02</v>
          </cell>
          <cell r="H587" t="str">
            <v>Sales to Cash Processes</v>
          </cell>
          <cell r="I587" t="str">
            <v>STC mgt</v>
          </cell>
          <cell r="J587" t="str">
            <v>IT&amp;S Management</v>
          </cell>
        </row>
        <row r="588">
          <cell r="B588" t="str">
            <v>M+3</v>
          </cell>
          <cell r="C588" t="str">
            <v>I2500</v>
          </cell>
          <cell r="D588" t="str">
            <v>GIT02</v>
          </cell>
          <cell r="H588" t="str">
            <v>Transpac IT&amp;S Services</v>
          </cell>
          <cell r="I588" t="str">
            <v>STC mgt</v>
          </cell>
          <cell r="J588" t="str">
            <v>IT&amp;S Management</v>
          </cell>
        </row>
        <row r="589">
          <cell r="B589" t="str">
            <v>M+4</v>
          </cell>
          <cell r="C589" t="str">
            <v>I2500x</v>
          </cell>
          <cell r="D589" t="str">
            <v>GIT12</v>
          </cell>
          <cell r="G589" t="str">
            <v>Implementation &amp; Support</v>
          </cell>
          <cell r="H589" t="str">
            <v>Transpac IT&amp;S Services</v>
          </cell>
          <cell r="I589" t="str">
            <v>STC mgt</v>
          </cell>
          <cell r="J589" t="str">
            <v>IT&amp;S Management</v>
          </cell>
        </row>
        <row r="590">
          <cell r="B590" t="str">
            <v>M+4</v>
          </cell>
          <cell r="C590" t="str">
            <v>I2500x</v>
          </cell>
          <cell r="D590" t="str">
            <v>GIT22</v>
          </cell>
          <cell r="G590" t="str">
            <v>Order Entry &amp; Mgt</v>
          </cell>
          <cell r="H590" t="str">
            <v>Transpac IT&amp;S Services</v>
          </cell>
          <cell r="I590" t="str">
            <v>STC mgt</v>
          </cell>
          <cell r="J590" t="str">
            <v>IT&amp;S Management</v>
          </cell>
        </row>
        <row r="591">
          <cell r="B591" t="str">
            <v>M+4</v>
          </cell>
          <cell r="C591" t="str">
            <v>I2500x</v>
          </cell>
          <cell r="D591" t="str">
            <v>GIT32</v>
          </cell>
          <cell r="G591" t="str">
            <v>Planning &amp; Business Support</v>
          </cell>
          <cell r="H591" t="str">
            <v>Transpac IT&amp;S Services</v>
          </cell>
          <cell r="I591" t="str">
            <v>STC mgt</v>
          </cell>
          <cell r="J591" t="str">
            <v>IT&amp;S Management</v>
          </cell>
        </row>
        <row r="592">
          <cell r="B592" t="str">
            <v>M+4</v>
          </cell>
          <cell r="C592" t="str">
            <v>I2500x</v>
          </cell>
          <cell r="D592" t="str">
            <v>GIT42</v>
          </cell>
          <cell r="G592" t="str">
            <v>Sales &amp; Front Office Tools</v>
          </cell>
          <cell r="H592" t="str">
            <v>Transpac IT&amp;S Services</v>
          </cell>
          <cell r="I592" t="str">
            <v>STC mgt</v>
          </cell>
          <cell r="J592" t="str">
            <v>IT&amp;S Management</v>
          </cell>
        </row>
        <row r="593">
          <cell r="B593" t="str">
            <v>M+2</v>
          </cell>
          <cell r="C593" t="str">
            <v>I3000</v>
          </cell>
          <cell r="D593" t="str">
            <v>GIQ01</v>
          </cell>
          <cell r="I593" t="str">
            <v>IT&amp;S Corporate Services mgt</v>
          </cell>
          <cell r="J593" t="str">
            <v>IT&amp;S Management</v>
          </cell>
        </row>
        <row r="594">
          <cell r="B594" t="str">
            <v>M+3</v>
          </cell>
          <cell r="C594" t="str">
            <v>I3100</v>
          </cell>
          <cell r="D594" t="str">
            <v>GIF01</v>
          </cell>
          <cell r="H594" t="str">
            <v>Finance &amp; Procurement Systems</v>
          </cell>
          <cell r="I594" t="str">
            <v>IT&amp;S Corporate Services mgt</v>
          </cell>
          <cell r="J594" t="str">
            <v>IT&amp;S Management</v>
          </cell>
        </row>
        <row r="595">
          <cell r="B595" t="str">
            <v>M+3</v>
          </cell>
          <cell r="C595" t="str">
            <v>I3200</v>
          </cell>
          <cell r="D595" t="str">
            <v>GIZ01</v>
          </cell>
          <cell r="H595" t="str">
            <v>IT&amp;S Business Intelligence</v>
          </cell>
          <cell r="I595" t="str">
            <v>IT&amp;S Corporate Services mgt</v>
          </cell>
          <cell r="J595" t="str">
            <v>IT&amp;S Management</v>
          </cell>
        </row>
        <row r="596">
          <cell r="B596" t="str">
            <v>M+3</v>
          </cell>
          <cell r="C596" t="str">
            <v>I3300</v>
          </cell>
          <cell r="D596" t="str">
            <v>GIH01</v>
          </cell>
          <cell r="H596" t="str">
            <v>HR Systems</v>
          </cell>
          <cell r="I596" t="str">
            <v>IT&amp;S Corporate Services mgt</v>
          </cell>
          <cell r="J596" t="str">
            <v>IT&amp;S Management</v>
          </cell>
        </row>
        <row r="597">
          <cell r="B597" t="str">
            <v>M+3</v>
          </cell>
          <cell r="C597" t="str">
            <v>I3400</v>
          </cell>
          <cell r="D597" t="str">
            <v>GIG05</v>
          </cell>
          <cell r="H597" t="str">
            <v>Portals &amp; Groupware</v>
          </cell>
          <cell r="I597" t="str">
            <v>IT&amp;S Corporate Services mgt</v>
          </cell>
          <cell r="J597" t="str">
            <v>IT&amp;S Management</v>
          </cell>
        </row>
        <row r="598">
          <cell r="B598" t="str">
            <v>M+2</v>
          </cell>
          <cell r="C598" t="str">
            <v>I4000</v>
          </cell>
          <cell r="D598" t="str">
            <v>GIO01</v>
          </cell>
          <cell r="I598" t="str">
            <v>IT&amp;S Operations mgt</v>
          </cell>
          <cell r="J598" t="str">
            <v>IT&amp;S Management</v>
          </cell>
        </row>
        <row r="599">
          <cell r="B599" t="str">
            <v>M+3</v>
          </cell>
          <cell r="C599" t="str">
            <v>I4100</v>
          </cell>
          <cell r="D599" t="str">
            <v>GIU01</v>
          </cell>
          <cell r="H599" t="str">
            <v>IT&amp;S User Support Services</v>
          </cell>
          <cell r="I599" t="str">
            <v>IT&amp;S Operations mgt</v>
          </cell>
          <cell r="J599" t="str">
            <v>IT&amp;S Management</v>
          </cell>
        </row>
        <row r="600">
          <cell r="B600" t="str">
            <v>M+4</v>
          </cell>
          <cell r="C600" t="str">
            <v>I4100x</v>
          </cell>
          <cell r="D600" t="str">
            <v>GIU10</v>
          </cell>
          <cell r="G600" t="str">
            <v>IT Back Desk Services</v>
          </cell>
          <cell r="H600" t="str">
            <v>IT&amp;S User Support Services</v>
          </cell>
          <cell r="I600" t="str">
            <v>IT&amp;S Operations mgt</v>
          </cell>
          <cell r="J600" t="str">
            <v>IT&amp;S Management</v>
          </cell>
        </row>
        <row r="601">
          <cell r="B601" t="str">
            <v>M+4</v>
          </cell>
          <cell r="C601" t="str">
            <v>I4100x</v>
          </cell>
          <cell r="D601" t="str">
            <v>GIU20</v>
          </cell>
          <cell r="G601" t="str">
            <v>IT Help Desk Services</v>
          </cell>
          <cell r="H601" t="str">
            <v>IT&amp;S User Support Services</v>
          </cell>
          <cell r="I601" t="str">
            <v>IT&amp;S Operations mgt</v>
          </cell>
          <cell r="J601" t="str">
            <v>IT&amp;S Management</v>
          </cell>
        </row>
        <row r="602">
          <cell r="B602" t="str">
            <v>M+4</v>
          </cell>
          <cell r="C602" t="str">
            <v>I4100x</v>
          </cell>
          <cell r="D602" t="str">
            <v>GIU30</v>
          </cell>
          <cell r="G602" t="str">
            <v>PC/LAN Operating Services</v>
          </cell>
          <cell r="H602" t="str">
            <v>IT&amp;S User Support Services</v>
          </cell>
          <cell r="I602" t="str">
            <v>IT&amp;S Operations mgt</v>
          </cell>
          <cell r="J602" t="str">
            <v>IT&amp;S Management</v>
          </cell>
        </row>
        <row r="603">
          <cell r="B603" t="str">
            <v>M+3</v>
          </cell>
          <cell r="C603" t="str">
            <v>I4200</v>
          </cell>
          <cell r="D603" t="str">
            <v>GID01</v>
          </cell>
          <cell r="H603" t="str">
            <v>Data Centre Operations</v>
          </cell>
          <cell r="I603" t="str">
            <v>IT&amp;S Operations mgt</v>
          </cell>
          <cell r="J603" t="str">
            <v>IT&amp;S Management</v>
          </cell>
        </row>
        <row r="604">
          <cell r="B604" t="str">
            <v>M+4</v>
          </cell>
          <cell r="C604" t="str">
            <v>I4200x</v>
          </cell>
          <cell r="D604" t="str">
            <v>GID10</v>
          </cell>
          <cell r="G604" t="str">
            <v>Regional Data Centre Operations</v>
          </cell>
          <cell r="H604" t="str">
            <v>Data Centre Operations</v>
          </cell>
          <cell r="I604" t="str">
            <v>IT&amp;S Operations mgt</v>
          </cell>
          <cell r="J604" t="str">
            <v>IT&amp;S Management</v>
          </cell>
        </row>
        <row r="605">
          <cell r="B605" t="str">
            <v>M+4</v>
          </cell>
          <cell r="C605" t="str">
            <v>I4200x</v>
          </cell>
          <cell r="D605" t="str">
            <v>GID20</v>
          </cell>
          <cell r="G605" t="str">
            <v>New IT Services Eng Equant</v>
          </cell>
          <cell r="H605" t="str">
            <v>Data Centre Operations</v>
          </cell>
          <cell r="I605" t="str">
            <v>IT&amp;S Operations mgt</v>
          </cell>
          <cell r="J605" t="str">
            <v>IT&amp;S Management</v>
          </cell>
        </row>
        <row r="606">
          <cell r="B606" t="str">
            <v>M+4</v>
          </cell>
          <cell r="C606" t="str">
            <v>I4200x</v>
          </cell>
          <cell r="D606" t="str">
            <v>GID30</v>
          </cell>
          <cell r="G606" t="str">
            <v>New IT Services Eng Transpac</v>
          </cell>
          <cell r="H606" t="str">
            <v>Data Centre Operations</v>
          </cell>
          <cell r="I606" t="str">
            <v>IT&amp;S Operations mgt</v>
          </cell>
          <cell r="J606" t="str">
            <v>IT&amp;S Management</v>
          </cell>
        </row>
        <row r="607">
          <cell r="B607" t="str">
            <v>M+3</v>
          </cell>
          <cell r="C607" t="str">
            <v>I4300</v>
          </cell>
          <cell r="D607" t="str">
            <v>GIM02</v>
          </cell>
          <cell r="H607" t="str">
            <v>IT&amp;S Management Support</v>
          </cell>
          <cell r="I607" t="str">
            <v>IT&amp;S Operations mgt</v>
          </cell>
          <cell r="J607" t="str">
            <v>IT&amp;S Management</v>
          </cell>
        </row>
        <row r="608">
          <cell r="B608" t="str">
            <v>M+3</v>
          </cell>
          <cell r="C608" t="str">
            <v>I4400</v>
          </cell>
          <cell r="D608" t="str">
            <v>GIN01</v>
          </cell>
          <cell r="H608" t="str">
            <v>Internal Network Security</v>
          </cell>
          <cell r="I608" t="str">
            <v>IT&amp;S Operations mgt</v>
          </cell>
          <cell r="J608" t="str">
            <v>IT&amp;S Management</v>
          </cell>
        </row>
        <row r="609">
          <cell r="B609" t="str">
            <v>M+3</v>
          </cell>
          <cell r="C609" t="str">
            <v>I4500</v>
          </cell>
          <cell r="D609" t="str">
            <v>GIX02</v>
          </cell>
          <cell r="H609" t="str">
            <v>SITA IT&amp;S Serv Delivery mgt</v>
          </cell>
          <cell r="I609" t="str">
            <v>IT&amp;S Operations mgt</v>
          </cell>
          <cell r="J609" t="str">
            <v>IT&amp;S Management</v>
          </cell>
        </row>
        <row r="610">
          <cell r="B610" t="str">
            <v>M+3</v>
          </cell>
          <cell r="C610" t="str">
            <v>I4600</v>
          </cell>
          <cell r="D610" t="str">
            <v>GIY01</v>
          </cell>
          <cell r="H610" t="str">
            <v>IT&amp;S Security</v>
          </cell>
          <cell r="I610" t="str">
            <v>IT&amp;S Operations mgt</v>
          </cell>
          <cell r="J610" t="str">
            <v>IT&amp;S Management</v>
          </cell>
        </row>
        <row r="611">
          <cell r="K611">
            <v>15</v>
          </cell>
        </row>
        <row r="612">
          <cell r="B612" t="str">
            <v>M+1</v>
          </cell>
          <cell r="C612" t="str">
            <v>H0001</v>
          </cell>
          <cell r="D612" t="str">
            <v>GHM01</v>
          </cell>
          <cell r="J612" t="str">
            <v>HR</v>
          </cell>
        </row>
        <row r="613">
          <cell r="B613" t="str">
            <v>M+2</v>
          </cell>
          <cell r="C613" t="str">
            <v>H1000</v>
          </cell>
          <cell r="D613" t="str">
            <v>GHS01</v>
          </cell>
          <cell r="I613" t="str">
            <v>Sales HR Business Partner</v>
          </cell>
          <cell r="J613" t="str">
            <v>HR</v>
          </cell>
        </row>
        <row r="614">
          <cell r="B614" t="str">
            <v>M+2</v>
          </cell>
          <cell r="C614" t="str">
            <v>H2000</v>
          </cell>
          <cell r="D614" t="str">
            <v>GHN01</v>
          </cell>
          <cell r="I614" t="str">
            <v>Network HR Business Partner</v>
          </cell>
          <cell r="J614" t="str">
            <v>HR</v>
          </cell>
        </row>
        <row r="615">
          <cell r="B615" t="str">
            <v>M+2</v>
          </cell>
          <cell r="C615" t="str">
            <v>H3000</v>
          </cell>
          <cell r="D615" t="str">
            <v>GHC01</v>
          </cell>
          <cell r="I615" t="str">
            <v>Central Functions Bus Partner</v>
          </cell>
          <cell r="J615" t="str">
            <v>HR</v>
          </cell>
        </row>
        <row r="616">
          <cell r="B616" t="str">
            <v>M+2</v>
          </cell>
          <cell r="C616" t="str">
            <v>H4000</v>
          </cell>
          <cell r="D616" t="str">
            <v>GHP01</v>
          </cell>
          <cell r="I616" t="str">
            <v>France Transpac HR Bus Partner</v>
          </cell>
          <cell r="J616" t="str">
            <v>HR</v>
          </cell>
        </row>
        <row r="617">
          <cell r="B617" t="str">
            <v>M+2</v>
          </cell>
          <cell r="C617" t="str">
            <v>H5000</v>
          </cell>
          <cell r="D617" t="str">
            <v>GHD01</v>
          </cell>
          <cell r="I617" t="str">
            <v>HR Service Delivery mgt</v>
          </cell>
          <cell r="J617" t="str">
            <v>HR</v>
          </cell>
        </row>
        <row r="618">
          <cell r="B618" t="str">
            <v>M+3</v>
          </cell>
          <cell r="C618" t="str">
            <v>H5000x</v>
          </cell>
          <cell r="D618" t="str">
            <v>GHD10</v>
          </cell>
          <cell r="H618" t="str">
            <v>Employee Service Delivery</v>
          </cell>
          <cell r="I618" t="str">
            <v>HR Service Delivery mgt</v>
          </cell>
          <cell r="J618" t="str">
            <v>HR</v>
          </cell>
        </row>
        <row r="619">
          <cell r="B619" t="str">
            <v>M+2</v>
          </cell>
          <cell r="C619" t="str">
            <v>H6000</v>
          </cell>
          <cell r="D619" t="str">
            <v>GHI01</v>
          </cell>
          <cell r="I619" t="str">
            <v>Incentives &amp; Rewards</v>
          </cell>
          <cell r="J619" t="str">
            <v>HR</v>
          </cell>
        </row>
        <row r="620">
          <cell r="B620" t="str">
            <v>M+2</v>
          </cell>
          <cell r="C620" t="str">
            <v>H7000</v>
          </cell>
          <cell r="D620" t="str">
            <v>GHB01</v>
          </cell>
          <cell r="I620" t="str">
            <v>Health, Benefits &amp; Equity</v>
          </cell>
          <cell r="J620" t="str">
            <v>HR</v>
          </cell>
        </row>
        <row r="621">
          <cell r="B621" t="str">
            <v>M+2</v>
          </cell>
          <cell r="C621" t="str">
            <v>H8000</v>
          </cell>
          <cell r="D621" t="str">
            <v>GHL01</v>
          </cell>
          <cell r="I621" t="str">
            <v>Development &amp; Learning</v>
          </cell>
          <cell r="J621" t="str">
            <v>HR</v>
          </cell>
        </row>
        <row r="622">
          <cell r="B622" t="str">
            <v>M+2</v>
          </cell>
          <cell r="C622" t="str">
            <v>H9000</v>
          </cell>
          <cell r="D622" t="str">
            <v>GGS05</v>
          </cell>
          <cell r="I622" t="str">
            <v>General Services Mgt</v>
          </cell>
          <cell r="J622" t="str">
            <v>HR</v>
          </cell>
        </row>
        <row r="623">
          <cell r="B623" t="str">
            <v>M+3</v>
          </cell>
          <cell r="C623" t="str">
            <v>H9000x</v>
          </cell>
          <cell r="D623" t="str">
            <v>GGS01</v>
          </cell>
          <cell r="H623" t="str">
            <v>Gen Services Real Estate Mgt</v>
          </cell>
          <cell r="I623" t="str">
            <v>General Services Mgt</v>
          </cell>
          <cell r="J623" t="str">
            <v>HR</v>
          </cell>
        </row>
        <row r="624">
          <cell r="B624" t="str">
            <v>M+3</v>
          </cell>
          <cell r="C624" t="str">
            <v>H9000x</v>
          </cell>
          <cell r="D624" t="str">
            <v>GGS02</v>
          </cell>
          <cell r="H624" t="str">
            <v>Gen Services Real Estate Mgt</v>
          </cell>
          <cell r="I624" t="str">
            <v>General Services Mgt</v>
          </cell>
          <cell r="J624" t="str">
            <v>HR</v>
          </cell>
          <cell r="K624" t="str">
            <v>Closed 01.01.03</v>
          </cell>
        </row>
        <row r="625">
          <cell r="B625" t="str">
            <v>M+3</v>
          </cell>
          <cell r="C625" t="str">
            <v>H9000x</v>
          </cell>
          <cell r="D625" t="str">
            <v>GGS03</v>
          </cell>
          <cell r="H625" t="str">
            <v>Gen Services Travel &amp; Admin</v>
          </cell>
          <cell r="I625" t="str">
            <v>General Services Mgt</v>
          </cell>
          <cell r="J625" t="str">
            <v>HR</v>
          </cell>
        </row>
        <row r="626">
          <cell r="B626" t="str">
            <v>M+3</v>
          </cell>
          <cell r="C626" t="str">
            <v>H9000x</v>
          </cell>
          <cell r="D626" t="str">
            <v>GGS04</v>
          </cell>
          <cell r="H626" t="str">
            <v>Gen Services Telecom</v>
          </cell>
          <cell r="I626" t="str">
            <v>General Services Mgt</v>
          </cell>
          <cell r="J626" t="str">
            <v>HR</v>
          </cell>
        </row>
        <row r="627">
          <cell r="K627">
            <v>5</v>
          </cell>
        </row>
        <row r="628">
          <cell r="B628" t="str">
            <v>M+1</v>
          </cell>
          <cell r="C628" t="str">
            <v>L0001</v>
          </cell>
          <cell r="D628" t="str">
            <v>GLM01</v>
          </cell>
          <cell r="J628" t="str">
            <v>Legal</v>
          </cell>
        </row>
        <row r="629">
          <cell r="B629" t="str">
            <v>M+2</v>
          </cell>
          <cell r="C629" t="str">
            <v>L0001x</v>
          </cell>
          <cell r="D629" t="str">
            <v>GLC10</v>
          </cell>
          <cell r="I629" t="str">
            <v>Sales Regional Legal Partner</v>
          </cell>
          <cell r="J629" t="str">
            <v>Legal</v>
          </cell>
        </row>
        <row r="630">
          <cell r="B630" t="str">
            <v>M+2</v>
          </cell>
          <cell r="C630" t="str">
            <v>L0001x</v>
          </cell>
          <cell r="D630" t="str">
            <v>GLC01</v>
          </cell>
          <cell r="I630" t="str">
            <v>Products Legal Partner</v>
          </cell>
          <cell r="J630" t="str">
            <v>Legal</v>
          </cell>
        </row>
        <row r="631">
          <cell r="B631" t="str">
            <v>M+2</v>
          </cell>
          <cell r="C631" t="str">
            <v>L0001x</v>
          </cell>
          <cell r="D631" t="str">
            <v>GLB01</v>
          </cell>
          <cell r="I631" t="str">
            <v>Network Business Legal Partner</v>
          </cell>
          <cell r="J631" t="str">
            <v>Legal</v>
          </cell>
        </row>
        <row r="632">
          <cell r="B632" t="str">
            <v>M+2</v>
          </cell>
          <cell r="C632" t="str">
            <v>L0001x</v>
          </cell>
          <cell r="D632" t="str">
            <v>GLR01</v>
          </cell>
          <cell r="I632" t="str">
            <v>Regulatory Services</v>
          </cell>
          <cell r="J632" t="str">
            <v>Legal</v>
          </cell>
        </row>
        <row r="633">
          <cell r="K633">
            <v>1</v>
          </cell>
        </row>
        <row r="634">
          <cell r="B634" t="str">
            <v>M+1</v>
          </cell>
          <cell r="C634" t="str">
            <v>Y0001</v>
          </cell>
          <cell r="D634" t="str">
            <v>GSM01</v>
          </cell>
          <cell r="J634" t="str">
            <v>Stratergy</v>
          </cell>
        </row>
        <row r="635">
          <cell r="K635">
            <v>20</v>
          </cell>
        </row>
        <row r="636">
          <cell r="B636" t="str">
            <v>M+1</v>
          </cell>
          <cell r="C636" t="str">
            <v>X0001</v>
          </cell>
          <cell r="D636" t="str">
            <v>GCM01</v>
          </cell>
          <cell r="J636" t="str">
            <v>Carrier &amp; Cards</v>
          </cell>
        </row>
        <row r="637">
          <cell r="B637" t="str">
            <v>M+2</v>
          </cell>
          <cell r="C637" t="str">
            <v>X1000</v>
          </cell>
          <cell r="D637" t="str">
            <v>SCF01</v>
          </cell>
          <cell r="I637" t="str">
            <v>Carrier (FTLD)</v>
          </cell>
          <cell r="J637" t="str">
            <v>Carrier &amp; Cards</v>
          </cell>
        </row>
        <row r="638">
          <cell r="B638" t="str">
            <v>M+2</v>
          </cell>
          <cell r="C638" t="str">
            <v>X1000x</v>
          </cell>
          <cell r="D638" t="str">
            <v>GCF01</v>
          </cell>
          <cell r="I638" t="str">
            <v>Carrier (FTLD)</v>
          </cell>
          <cell r="J638" t="str">
            <v>Carrier &amp; Cards</v>
          </cell>
          <cell r="K638" t="str">
            <v>Closed 01.06.02</v>
          </cell>
        </row>
        <row r="639">
          <cell r="B639" t="str">
            <v>M+3</v>
          </cell>
          <cell r="C639" t="str">
            <v>X1000x</v>
          </cell>
          <cell r="D639" t="str">
            <v>GCF11</v>
          </cell>
          <cell r="H639" t="str">
            <v>Carrier Commissionaire</v>
          </cell>
          <cell r="I639" t="str">
            <v>Carrier (FTLD)</v>
          </cell>
          <cell r="J639" t="str">
            <v>Carrier &amp; Cards</v>
          </cell>
        </row>
        <row r="640">
          <cell r="B640" t="str">
            <v>M+3</v>
          </cell>
          <cell r="C640" t="str">
            <v>X1000x</v>
          </cell>
          <cell r="D640" t="str">
            <v>GCF21</v>
          </cell>
          <cell r="H640" t="str">
            <v>Carrier Ltd Risk Dist</v>
          </cell>
          <cell r="I640" t="str">
            <v>Carrier (FTLD)</v>
          </cell>
          <cell r="J640" t="str">
            <v>Carrier &amp; Cards</v>
          </cell>
          <cell r="K640" t="str">
            <v>Closed 01.06.02</v>
          </cell>
        </row>
        <row r="641">
          <cell r="B641" t="str">
            <v>M+3</v>
          </cell>
          <cell r="C641" t="str">
            <v>X1000x</v>
          </cell>
          <cell r="D641" t="str">
            <v>GCF31</v>
          </cell>
          <cell r="H641" t="str">
            <v>Carrier Service Agreement</v>
          </cell>
          <cell r="I641" t="str">
            <v>Carrier (FTLD)</v>
          </cell>
          <cell r="J641" t="str">
            <v>Carrier &amp; Cards</v>
          </cell>
        </row>
        <row r="642">
          <cell r="B642" t="str">
            <v>M+3</v>
          </cell>
          <cell r="C642" t="str">
            <v>X1000x</v>
          </cell>
          <cell r="D642" t="str">
            <v>GCF41</v>
          </cell>
          <cell r="H642" t="str">
            <v>Carrier LRD Service Agreement</v>
          </cell>
          <cell r="I642" t="str">
            <v>Carrier (FTLD)</v>
          </cell>
          <cell r="J642" t="str">
            <v>Carrier &amp; Cards</v>
          </cell>
        </row>
        <row r="643">
          <cell r="B643" t="str">
            <v>M+3</v>
          </cell>
          <cell r="C643" t="str">
            <v>X1000x</v>
          </cell>
          <cell r="D643" t="str">
            <v>DCF21</v>
          </cell>
          <cell r="H643" t="str">
            <v>Carrier Ltd Risk Dist</v>
          </cell>
          <cell r="I643" t="str">
            <v>Carrier (FTLD)</v>
          </cell>
          <cell r="J643" t="str">
            <v>Carrier &amp; Cards</v>
          </cell>
        </row>
        <row r="644">
          <cell r="B644" t="str">
            <v>M+2</v>
          </cell>
          <cell r="C644" t="str">
            <v>X2000</v>
          </cell>
          <cell r="D644" t="str">
            <v>SCC01</v>
          </cell>
          <cell r="I644" t="str">
            <v>Cards (FTBSFGP)</v>
          </cell>
          <cell r="J644" t="str">
            <v>Carrier &amp; Cards</v>
          </cell>
        </row>
        <row r="645">
          <cell r="B645" t="str">
            <v>M+3</v>
          </cell>
          <cell r="C645" t="str">
            <v>X2000x</v>
          </cell>
          <cell r="D645" t="str">
            <v>SCC31</v>
          </cell>
          <cell r="H645" t="str">
            <v>Post Paid - Sales Rep</v>
          </cell>
          <cell r="I645" t="str">
            <v>Cards (FTBSFGP)</v>
          </cell>
          <cell r="J645" t="str">
            <v>Carrier &amp; Cards</v>
          </cell>
        </row>
        <row r="646">
          <cell r="B646" t="str">
            <v>M+3</v>
          </cell>
          <cell r="C646" t="str">
            <v>X2000x</v>
          </cell>
          <cell r="D646" t="str">
            <v>DCA41</v>
          </cell>
          <cell r="H646" t="str">
            <v>Master Lease &amp; Maintenance</v>
          </cell>
          <cell r="I646" t="str">
            <v>Cards (FTBSFGP)</v>
          </cell>
          <cell r="J646" t="str">
            <v>Carrier &amp; Cards</v>
          </cell>
        </row>
        <row r="647">
          <cell r="B647" t="str">
            <v>M+3</v>
          </cell>
          <cell r="C647" t="str">
            <v>X2000x</v>
          </cell>
          <cell r="D647" t="str">
            <v>DCA81</v>
          </cell>
          <cell r="H647" t="str">
            <v>Misa Central Ops</v>
          </cell>
          <cell r="I647" t="str">
            <v>Cards (FTBSFGP)</v>
          </cell>
          <cell r="J647" t="str">
            <v>Carrier &amp; Cards</v>
          </cell>
        </row>
        <row r="648">
          <cell r="B648" t="str">
            <v>M+3</v>
          </cell>
          <cell r="C648" t="str">
            <v>X2000x</v>
          </cell>
          <cell r="D648" t="str">
            <v>DCA91</v>
          </cell>
          <cell r="H648" t="str">
            <v>Misa Sprint Passthru</v>
          </cell>
          <cell r="I648" t="str">
            <v>Cards (FTBSFGP)</v>
          </cell>
          <cell r="J648" t="str">
            <v>Carrier &amp; Cards</v>
          </cell>
        </row>
        <row r="649">
          <cell r="B649" t="str">
            <v>M+3</v>
          </cell>
          <cell r="C649" t="str">
            <v>X2000x</v>
          </cell>
          <cell r="D649" t="str">
            <v>DCC21</v>
          </cell>
          <cell r="H649" t="str">
            <v>Prepaid Ltd Risk Dist</v>
          </cell>
          <cell r="I649" t="str">
            <v>Cards (FTBSFGP)</v>
          </cell>
          <cell r="J649" t="str">
            <v>Carrier &amp; Cards</v>
          </cell>
        </row>
        <row r="650">
          <cell r="B650" t="str">
            <v>M+2</v>
          </cell>
          <cell r="C650" t="str">
            <v>X2000x</v>
          </cell>
          <cell r="D650" t="str">
            <v>GCC01</v>
          </cell>
          <cell r="I650" t="str">
            <v>Cards (FTBSFGP)</v>
          </cell>
          <cell r="J650" t="str">
            <v>Carrier &amp; Cards</v>
          </cell>
          <cell r="K650" t="str">
            <v>Closed 01.06.02</v>
          </cell>
        </row>
        <row r="651">
          <cell r="B651" t="str">
            <v>M+3</v>
          </cell>
          <cell r="C651" t="str">
            <v>X2000x</v>
          </cell>
          <cell r="D651" t="str">
            <v>GCC11</v>
          </cell>
          <cell r="H651" t="str">
            <v>Prepaid Commissionaire</v>
          </cell>
          <cell r="I651" t="str">
            <v>Cards (FTBSFGP)</v>
          </cell>
          <cell r="J651" t="str">
            <v>Carrier &amp; Cards</v>
          </cell>
        </row>
        <row r="652">
          <cell r="B652" t="str">
            <v>M+3</v>
          </cell>
          <cell r="C652" t="str">
            <v>X2000x</v>
          </cell>
          <cell r="D652" t="str">
            <v>GCC21</v>
          </cell>
          <cell r="H652" t="str">
            <v>Prepaid Ltd Risk Dist</v>
          </cell>
          <cell r="I652" t="str">
            <v>Cards (FTBSFGP)</v>
          </cell>
          <cell r="J652" t="str">
            <v>Carrier &amp; Cards</v>
          </cell>
          <cell r="K652" t="str">
            <v>Closed 01.06.02</v>
          </cell>
        </row>
        <row r="653">
          <cell r="B653" t="str">
            <v>M+3</v>
          </cell>
          <cell r="C653" t="str">
            <v>X2000x</v>
          </cell>
          <cell r="D653" t="str">
            <v>GCC31</v>
          </cell>
          <cell r="H653" t="str">
            <v>Post Paid - Sales Rep</v>
          </cell>
          <cell r="I653" t="str">
            <v>Cards (FTBSFGP)</v>
          </cell>
          <cell r="J653" t="str">
            <v>Carrier &amp; Cards</v>
          </cell>
          <cell r="K653" t="str">
            <v>Closed 01.06.02</v>
          </cell>
        </row>
        <row r="654">
          <cell r="B654" t="str">
            <v>M+3</v>
          </cell>
          <cell r="C654" t="str">
            <v>X2000x</v>
          </cell>
          <cell r="D654" t="str">
            <v>GCC61</v>
          </cell>
          <cell r="H654" t="str">
            <v>Misa Service Agreement</v>
          </cell>
          <cell r="I654" t="str">
            <v>Cards (FTBSFGP)</v>
          </cell>
          <cell r="J654" t="str">
            <v>Carrier &amp; Cards</v>
          </cell>
        </row>
        <row r="655">
          <cell r="B655" t="str">
            <v>M+3</v>
          </cell>
          <cell r="C655" t="str">
            <v>X2000x</v>
          </cell>
          <cell r="D655" t="str">
            <v>GCC71</v>
          </cell>
          <cell r="H655" t="str">
            <v>Misa LRD Service Agreement</v>
          </cell>
          <cell r="I655" t="str">
            <v>Cards (FTBSFGP)</v>
          </cell>
          <cell r="J655" t="str">
            <v>Carrier &amp; Cards</v>
          </cell>
        </row>
        <row r="656">
          <cell r="K656">
            <v>6</v>
          </cell>
        </row>
        <row r="657">
          <cell r="C657" t="str">
            <v>Z0001</v>
          </cell>
          <cell r="J657" t="str">
            <v>Intercompany</v>
          </cell>
        </row>
        <row r="658">
          <cell r="C658" t="str">
            <v>Z1000</v>
          </cell>
          <cell r="I658" t="str">
            <v>Trading &amp; Funding</v>
          </cell>
          <cell r="J658" t="str">
            <v>Intercompany</v>
          </cell>
        </row>
        <row r="659">
          <cell r="C659" t="str">
            <v>Z1000x</v>
          </cell>
          <cell r="D659" t="str">
            <v>DIC10</v>
          </cell>
          <cell r="H659" t="str">
            <v>Direct IC Trading &amp; Funding</v>
          </cell>
          <cell r="I659" t="str">
            <v>Trading &amp; Funding</v>
          </cell>
          <cell r="J659" t="str">
            <v>Intercompany</v>
          </cell>
        </row>
        <row r="660">
          <cell r="C660" t="str">
            <v>Z1000x</v>
          </cell>
          <cell r="D660" t="str">
            <v>GIC10</v>
          </cell>
          <cell r="H660" t="str">
            <v>G&amp;A IC Trading &amp; Funding</v>
          </cell>
          <cell r="I660" t="str">
            <v>Trading &amp; Funding</v>
          </cell>
          <cell r="J660" t="str">
            <v>Intercompany</v>
          </cell>
        </row>
        <row r="661">
          <cell r="C661" t="str">
            <v>Z1000x</v>
          </cell>
          <cell r="D661" t="str">
            <v>SIC10</v>
          </cell>
          <cell r="H661" t="str">
            <v>S&amp;M IC Trading &amp; Funding</v>
          </cell>
          <cell r="I661" t="str">
            <v>Trading &amp; Funding</v>
          </cell>
          <cell r="J661" t="str">
            <v>Intercompany</v>
          </cell>
        </row>
        <row r="662">
          <cell r="C662" t="str">
            <v>Z2000</v>
          </cell>
          <cell r="I662" t="str">
            <v>Transfer Pricing</v>
          </cell>
          <cell r="J662" t="str">
            <v>Intercompany</v>
          </cell>
        </row>
        <row r="663">
          <cell r="C663" t="str">
            <v>Z2000x</v>
          </cell>
          <cell r="D663" t="str">
            <v>DIC20</v>
          </cell>
          <cell r="H663" t="str">
            <v>Direct IC Transfer Pricing</v>
          </cell>
          <cell r="I663" t="str">
            <v>Transfer Pricing</v>
          </cell>
          <cell r="J663" t="str">
            <v>Intercompany</v>
          </cell>
        </row>
        <row r="664">
          <cell r="C664" t="str">
            <v>Z2000x</v>
          </cell>
          <cell r="D664" t="str">
            <v>GIC20</v>
          </cell>
          <cell r="H664" t="str">
            <v>G&amp;A IC Transfer Pricing</v>
          </cell>
          <cell r="I664" t="str">
            <v>Transfer Pricing</v>
          </cell>
          <cell r="J664" t="str">
            <v>Intercompany</v>
          </cell>
        </row>
        <row r="665">
          <cell r="C665" t="str">
            <v>Z2000x</v>
          </cell>
          <cell r="D665" t="str">
            <v>SIC20</v>
          </cell>
          <cell r="H665" t="str">
            <v>S&amp;M IC Transfer Pricing</v>
          </cell>
          <cell r="I665" t="str">
            <v>Transfer Pricing</v>
          </cell>
          <cell r="J665" t="str">
            <v>Intercompany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Accbals"/>
      <sheetName val="GLBal1 (3)"/>
      <sheetName val="GLBal1 (2)"/>
      <sheetName val="Asset Accounts - GL Bal"/>
      <sheetName val="GLBal1"/>
      <sheetName val="Issuesinstructions"/>
      <sheetName val="MASTER"/>
      <sheetName val="Recon"/>
      <sheetName val="CC_map"/>
      <sheetName val="Locations"/>
      <sheetName val="Class_m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Scala Cost Centre</v>
          </cell>
          <cell r="B1" t="str">
            <v>SAP Cost Centre</v>
          </cell>
          <cell r="C1" t="str">
            <v>SAP Profit Centre</v>
          </cell>
        </row>
        <row r="2">
          <cell r="A2">
            <v>5400</v>
          </cell>
          <cell r="B2">
            <v>5738300</v>
          </cell>
          <cell r="C2" t="str">
            <v>P1COM1</v>
          </cell>
        </row>
        <row r="3">
          <cell r="A3">
            <v>5550</v>
          </cell>
          <cell r="B3">
            <v>5738300</v>
          </cell>
          <cell r="C3" t="str">
            <v>P1COM1</v>
          </cell>
        </row>
        <row r="4">
          <cell r="A4">
            <v>5750</v>
          </cell>
          <cell r="B4">
            <v>5728800</v>
          </cell>
          <cell r="C4" t="str">
            <v>P3COM2</v>
          </cell>
        </row>
        <row r="5">
          <cell r="A5">
            <v>6030</v>
          </cell>
          <cell r="B5">
            <v>5725000</v>
          </cell>
          <cell r="C5" t="str">
            <v>P3NWSC1</v>
          </cell>
        </row>
        <row r="6">
          <cell r="A6">
            <v>7001</v>
          </cell>
          <cell r="B6">
            <v>5727100</v>
          </cell>
          <cell r="C6" t="str">
            <v>P3COM2</v>
          </cell>
        </row>
        <row r="7">
          <cell r="A7">
            <v>8000</v>
          </cell>
          <cell r="B7">
            <v>5738300</v>
          </cell>
          <cell r="C7" t="str">
            <v>P1COM1</v>
          </cell>
        </row>
        <row r="8">
          <cell r="A8">
            <v>9100</v>
          </cell>
          <cell r="B8" t="str">
            <v>?</v>
          </cell>
          <cell r="C8" t="str">
            <v>?</v>
          </cell>
        </row>
        <row r="9">
          <cell r="A9">
            <v>5600</v>
          </cell>
          <cell r="B9">
            <v>5738600</v>
          </cell>
          <cell r="C9" t="str">
            <v>P1COM1</v>
          </cell>
        </row>
        <row r="10">
          <cell r="A10">
            <v>5800</v>
          </cell>
          <cell r="B10">
            <v>5738551</v>
          </cell>
          <cell r="C10" t="str">
            <v>P1COM1</v>
          </cell>
        </row>
        <row r="11">
          <cell r="A11">
            <v>5300</v>
          </cell>
          <cell r="B11">
            <v>5738400</v>
          </cell>
          <cell r="C11" t="str">
            <v>P1COM1</v>
          </cell>
        </row>
        <row r="12">
          <cell r="A12">
            <v>5100</v>
          </cell>
          <cell r="B12">
            <v>5738300</v>
          </cell>
          <cell r="C12" t="str">
            <v>P1COM1</v>
          </cell>
        </row>
        <row r="13">
          <cell r="A13">
            <v>2725</v>
          </cell>
          <cell r="B13">
            <v>5728800</v>
          </cell>
          <cell r="C13" t="str">
            <v>P3COM2</v>
          </cell>
        </row>
        <row r="14">
          <cell r="A14">
            <v>5700</v>
          </cell>
          <cell r="B14">
            <v>5728800</v>
          </cell>
          <cell r="C14" t="str">
            <v>P3COM2</v>
          </cell>
        </row>
        <row r="15">
          <cell r="A15">
            <v>5150</v>
          </cell>
          <cell r="B15">
            <v>5728350</v>
          </cell>
          <cell r="C15" t="str">
            <v>P3COM2</v>
          </cell>
        </row>
        <row r="16">
          <cell r="A16">
            <v>5900</v>
          </cell>
          <cell r="B16">
            <v>5728110</v>
          </cell>
          <cell r="C16" t="str">
            <v>P3COM2</v>
          </cell>
        </row>
        <row r="17">
          <cell r="A17">
            <v>8001</v>
          </cell>
          <cell r="B17">
            <v>5728110</v>
          </cell>
          <cell r="C17" t="str">
            <v>P3COM2</v>
          </cell>
        </row>
        <row r="18">
          <cell r="A18">
            <v>5500</v>
          </cell>
          <cell r="B18">
            <v>5727300</v>
          </cell>
          <cell r="C18" t="str">
            <v>P3COM1</v>
          </cell>
        </row>
        <row r="19">
          <cell r="A19">
            <v>9000</v>
          </cell>
          <cell r="B19">
            <v>5727200</v>
          </cell>
          <cell r="C19" t="str">
            <v>P3COM2</v>
          </cell>
        </row>
        <row r="20">
          <cell r="A20">
            <v>7000</v>
          </cell>
          <cell r="B20">
            <v>5727100</v>
          </cell>
          <cell r="C20" t="str">
            <v>P3COM2</v>
          </cell>
        </row>
        <row r="21">
          <cell r="A21">
            <v>6050</v>
          </cell>
          <cell r="B21">
            <v>5725500</v>
          </cell>
          <cell r="C21" t="str">
            <v>P3RASC1</v>
          </cell>
        </row>
        <row r="22">
          <cell r="A22">
            <v>6040</v>
          </cell>
          <cell r="B22">
            <v>5725400</v>
          </cell>
          <cell r="C22" t="str">
            <v>P3FASC1</v>
          </cell>
        </row>
        <row r="23">
          <cell r="A23">
            <v>2800</v>
          </cell>
          <cell r="B23">
            <v>5725100</v>
          </cell>
          <cell r="C23" t="str">
            <v>P3RASC1</v>
          </cell>
        </row>
        <row r="24">
          <cell r="A24">
            <v>6020</v>
          </cell>
          <cell r="B24">
            <v>5725100</v>
          </cell>
          <cell r="C24" t="str">
            <v>P3RASC1</v>
          </cell>
        </row>
        <row r="25">
          <cell r="A25">
            <v>6000</v>
          </cell>
          <cell r="B25">
            <v>5725000</v>
          </cell>
          <cell r="C25" t="str">
            <v>P3NWSC1</v>
          </cell>
        </row>
        <row r="26">
          <cell r="A26">
            <v>6010</v>
          </cell>
          <cell r="B26">
            <v>5725000</v>
          </cell>
          <cell r="C26" t="str">
            <v>P3NWSC1</v>
          </cell>
        </row>
        <row r="27">
          <cell r="A27">
            <v>8120</v>
          </cell>
          <cell r="B27">
            <v>5724550</v>
          </cell>
          <cell r="C27" t="str">
            <v>P3COM2</v>
          </cell>
        </row>
        <row r="28">
          <cell r="A28">
            <v>8900</v>
          </cell>
          <cell r="B28">
            <v>5724550</v>
          </cell>
          <cell r="C28" t="str">
            <v>P3COM2</v>
          </cell>
        </row>
        <row r="29">
          <cell r="A29">
            <v>8700</v>
          </cell>
          <cell r="B29">
            <v>5724500</v>
          </cell>
          <cell r="C29" t="str">
            <v>P3COM2</v>
          </cell>
        </row>
        <row r="30">
          <cell r="A30">
            <v>8500</v>
          </cell>
          <cell r="B30">
            <v>5724450</v>
          </cell>
          <cell r="C30" t="str">
            <v>P3COM2</v>
          </cell>
        </row>
        <row r="31">
          <cell r="A31">
            <v>8200</v>
          </cell>
          <cell r="B31">
            <v>5724400</v>
          </cell>
          <cell r="C31" t="str">
            <v>P3COM2</v>
          </cell>
        </row>
        <row r="32">
          <cell r="A32">
            <v>8199</v>
          </cell>
          <cell r="B32">
            <v>5724350</v>
          </cell>
          <cell r="C32" t="str">
            <v>P3COM2</v>
          </cell>
        </row>
        <row r="33">
          <cell r="A33">
            <v>8185</v>
          </cell>
          <cell r="B33">
            <v>5724300</v>
          </cell>
          <cell r="C33" t="str">
            <v>P3COM2</v>
          </cell>
        </row>
        <row r="34">
          <cell r="A34">
            <v>8184</v>
          </cell>
          <cell r="B34">
            <v>5724250</v>
          </cell>
          <cell r="C34" t="str">
            <v>P3COM2</v>
          </cell>
        </row>
        <row r="35">
          <cell r="A35">
            <v>8183</v>
          </cell>
          <cell r="B35">
            <v>5724200</v>
          </cell>
          <cell r="C35" t="str">
            <v>P3COM2</v>
          </cell>
        </row>
        <row r="36">
          <cell r="A36">
            <v>8170</v>
          </cell>
          <cell r="B36">
            <v>5724150</v>
          </cell>
          <cell r="C36" t="str">
            <v>P3COM2</v>
          </cell>
        </row>
        <row r="37">
          <cell r="A37">
            <v>8160</v>
          </cell>
          <cell r="B37">
            <v>5724100</v>
          </cell>
          <cell r="C37" t="str">
            <v>P3COM2</v>
          </cell>
        </row>
        <row r="38">
          <cell r="A38">
            <v>8156</v>
          </cell>
          <cell r="B38">
            <v>5724050</v>
          </cell>
          <cell r="C38" t="str">
            <v>P3COM2</v>
          </cell>
        </row>
        <row r="39">
          <cell r="A39">
            <v>8130</v>
          </cell>
          <cell r="B39">
            <v>5724000</v>
          </cell>
          <cell r="C39" t="str">
            <v>P3COM2</v>
          </cell>
        </row>
        <row r="40">
          <cell r="A40">
            <v>2723</v>
          </cell>
          <cell r="B40">
            <v>5723500</v>
          </cell>
          <cell r="C40" t="str">
            <v>P3IMP1</v>
          </cell>
        </row>
        <row r="41">
          <cell r="A41">
            <v>2705</v>
          </cell>
          <cell r="B41">
            <v>5723450</v>
          </cell>
          <cell r="C41" t="str">
            <v>P3MGM1</v>
          </cell>
        </row>
        <row r="42">
          <cell r="A42">
            <v>2700</v>
          </cell>
          <cell r="B42">
            <v>5723400</v>
          </cell>
          <cell r="C42" t="str">
            <v>P3MGM1</v>
          </cell>
        </row>
        <row r="43">
          <cell r="A43">
            <v>2742</v>
          </cell>
          <cell r="B43">
            <v>5723330</v>
          </cell>
          <cell r="C43" t="str">
            <v>P3MGM1</v>
          </cell>
        </row>
        <row r="44">
          <cell r="A44">
            <v>2741</v>
          </cell>
          <cell r="B44">
            <v>5723320</v>
          </cell>
          <cell r="C44" t="str">
            <v>P3MGM1</v>
          </cell>
        </row>
        <row r="45">
          <cell r="A45">
            <v>2722</v>
          </cell>
          <cell r="B45">
            <v>5723310</v>
          </cell>
          <cell r="C45" t="str">
            <v>P3MGM1</v>
          </cell>
        </row>
        <row r="46">
          <cell r="A46">
            <v>2721</v>
          </cell>
          <cell r="B46">
            <v>5723300</v>
          </cell>
          <cell r="C46" t="str">
            <v>P3MGM1</v>
          </cell>
        </row>
        <row r="47">
          <cell r="A47">
            <v>2720</v>
          </cell>
          <cell r="B47">
            <v>5723200</v>
          </cell>
          <cell r="C47" t="str">
            <v>P3IMP1</v>
          </cell>
        </row>
        <row r="48">
          <cell r="A48">
            <v>2730</v>
          </cell>
          <cell r="B48">
            <v>5723150</v>
          </cell>
          <cell r="C48" t="str">
            <v>P3OCD1</v>
          </cell>
        </row>
        <row r="49">
          <cell r="A49">
            <v>2710</v>
          </cell>
          <cell r="B49">
            <v>5723140</v>
          </cell>
          <cell r="C49" t="str">
            <v>P3NWP1</v>
          </cell>
        </row>
        <row r="50">
          <cell r="A50">
            <v>2740</v>
          </cell>
          <cell r="B50">
            <v>5723125</v>
          </cell>
          <cell r="C50" t="str">
            <v>P3TSS1</v>
          </cell>
        </row>
        <row r="51">
          <cell r="A51">
            <v>2750</v>
          </cell>
          <cell r="B51">
            <v>5723120</v>
          </cell>
          <cell r="C51" t="str">
            <v>P3HWS1</v>
          </cell>
        </row>
        <row r="52">
          <cell r="A52">
            <v>1300</v>
          </cell>
          <cell r="B52">
            <v>5718400</v>
          </cell>
          <cell r="C52" t="str">
            <v>P2AP4AD</v>
          </cell>
        </row>
        <row r="53">
          <cell r="A53">
            <v>1400</v>
          </cell>
          <cell r="B53">
            <v>5718350</v>
          </cell>
          <cell r="C53" t="str">
            <v>P2AP2SC</v>
          </cell>
        </row>
        <row r="54">
          <cell r="A54">
            <v>1700</v>
          </cell>
          <cell r="B54">
            <v>5718200</v>
          </cell>
          <cell r="C54" t="str">
            <v>P2AP2SC</v>
          </cell>
        </row>
        <row r="55">
          <cell r="A55">
            <v>1500</v>
          </cell>
          <cell r="B55">
            <v>5715400</v>
          </cell>
          <cell r="C55" t="str">
            <v>P2AP2LO</v>
          </cell>
        </row>
        <row r="56">
          <cell r="A56">
            <v>1100</v>
          </cell>
          <cell r="B56">
            <v>5715300</v>
          </cell>
          <cell r="C56" t="str">
            <v>P2AP2SM</v>
          </cell>
        </row>
        <row r="57">
          <cell r="A57">
            <v>1600</v>
          </cell>
          <cell r="B57">
            <v>5715200</v>
          </cell>
          <cell r="C57" t="str">
            <v>P2AP2SM</v>
          </cell>
        </row>
        <row r="58">
          <cell r="A58">
            <v>1200</v>
          </cell>
          <cell r="B58">
            <v>5715100</v>
          </cell>
          <cell r="C58" t="str">
            <v>P2AP2AS</v>
          </cell>
        </row>
        <row r="59">
          <cell r="A59">
            <v>1000</v>
          </cell>
          <cell r="B59">
            <v>5715000</v>
          </cell>
          <cell r="C59" t="str">
            <v>P2AP2SM</v>
          </cell>
        </row>
      </sheetData>
      <sheetData sheetId="10"/>
      <sheetData sheetId="11">
        <row r="13">
          <cell r="A13" t="str">
            <v>Class</v>
          </cell>
          <cell r="B13" t="str">
            <v>Description</v>
          </cell>
          <cell r="C13" t="str">
            <v>Depreciation Key 01</v>
          </cell>
          <cell r="D13" t="str">
            <v>Depreciation Key 02</v>
          </cell>
          <cell r="F13" t="str">
            <v>DepKy</v>
          </cell>
        </row>
        <row r="14">
          <cell r="A14">
            <v>10710000</v>
          </cell>
          <cell r="B14" t="str">
            <v>Repair of rented property</v>
          </cell>
          <cell r="C14" t="str">
            <v>Z001</v>
          </cell>
          <cell r="F14" t="str">
            <v>Z000</v>
          </cell>
        </row>
        <row r="15">
          <cell r="A15">
            <v>10210000</v>
          </cell>
          <cell r="B15" t="str">
            <v>IM Software</v>
          </cell>
          <cell r="C15" t="str">
            <v>Z001</v>
          </cell>
        </row>
        <row r="16">
          <cell r="A16">
            <v>11210000</v>
          </cell>
          <cell r="B16" t="str">
            <v>IM-Hardware, Server and Workstations</v>
          </cell>
          <cell r="C16" t="str">
            <v>Z001</v>
          </cell>
          <cell r="F16" t="str">
            <v>Z001</v>
          </cell>
        </row>
        <row r="17">
          <cell r="A17">
            <v>11230000</v>
          </cell>
          <cell r="B17" t="str">
            <v>Measuring and test equipment</v>
          </cell>
          <cell r="C17" t="str">
            <v>Z001</v>
          </cell>
          <cell r="F17" t="str">
            <v>Z100</v>
          </cell>
        </row>
        <row r="18">
          <cell r="A18">
            <v>11230100</v>
          </cell>
          <cell r="B18" t="str">
            <v>Test beds</v>
          </cell>
          <cell r="C18" t="str">
            <v>Z001</v>
          </cell>
          <cell r="F18" t="str">
            <v>ZIN4</v>
          </cell>
        </row>
        <row r="19">
          <cell r="A19">
            <v>11290200</v>
          </cell>
          <cell r="B19" t="str">
            <v>Other Machinery</v>
          </cell>
          <cell r="C19" t="str">
            <v>Z001</v>
          </cell>
          <cell r="D19" t="str">
            <v>Employees</v>
          </cell>
          <cell r="E19" t="str">
            <v>4 years straight line</v>
          </cell>
          <cell r="F19" t="str">
            <v>ZIN5</v>
          </cell>
        </row>
        <row r="20">
          <cell r="A20">
            <v>11290300</v>
          </cell>
          <cell r="B20" t="str">
            <v>Office Machinery</v>
          </cell>
          <cell r="C20" t="str">
            <v>Z001</v>
          </cell>
          <cell r="D20" t="str">
            <v>Office</v>
          </cell>
          <cell r="E20" t="str">
            <v>Delete 02</v>
          </cell>
        </row>
        <row r="21">
          <cell r="A21">
            <v>11290400</v>
          </cell>
          <cell r="B21" t="str">
            <v>Office Furniture</v>
          </cell>
          <cell r="C21" t="str">
            <v>Z001</v>
          </cell>
          <cell r="D21" t="str">
            <v>Mixed</v>
          </cell>
          <cell r="E21" t="str">
            <v>4 years straight line</v>
          </cell>
        </row>
        <row r="22">
          <cell r="A22">
            <v>11290500</v>
          </cell>
          <cell r="B22" t="str">
            <v>Vehicles,Cars</v>
          </cell>
          <cell r="C22" t="str">
            <v>Z001</v>
          </cell>
          <cell r="F22" t="str">
            <v>Evaluation Group 1</v>
          </cell>
        </row>
        <row r="23">
          <cell r="A23">
            <v>68000000</v>
          </cell>
          <cell r="B23" t="str">
            <v>Expensed office supplies and equipment</v>
          </cell>
          <cell r="C23" t="str">
            <v>Z100</v>
          </cell>
          <cell r="D23" t="str">
            <v>Office</v>
          </cell>
          <cell r="E23" t="str">
            <v>Delete 02</v>
          </cell>
          <cell r="F23" t="str">
            <v>IN01</v>
          </cell>
        </row>
        <row r="24">
          <cell r="A24">
            <v>68150000</v>
          </cell>
          <cell r="B24" t="str">
            <v>Expensed mobile phones, hardware</v>
          </cell>
          <cell r="C24" t="str">
            <v>Z100</v>
          </cell>
          <cell r="F24" t="str">
            <v>IN02</v>
          </cell>
        </row>
        <row r="25">
          <cell r="A25">
            <v>68210000</v>
          </cell>
          <cell r="B25" t="str">
            <v>Expensed IM-Software</v>
          </cell>
          <cell r="C25" t="str">
            <v>Z100</v>
          </cell>
        </row>
        <row r="26">
          <cell r="A26">
            <v>68220000</v>
          </cell>
          <cell r="B26" t="str">
            <v>Expensed IM-hardware</v>
          </cell>
          <cell r="C26" t="str">
            <v>Z100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SOE"/>
      <sheetName val="SUMM"/>
      <sheetName val="OPEX"/>
      <sheetName val="TB"/>
      <sheetName val="SALES"/>
      <sheetName val="VCAP"/>
      <sheetName val="EWAP"/>
      <sheetName val="CS"/>
      <sheetName val="COS"/>
      <sheetName val="SALESTAX"/>
      <sheetName val="JANMARSALES"/>
      <sheetName val="CBUTB"/>
      <sheetName val="SS_ALLO"/>
      <sheetName val="OPEXWORKING"/>
      <sheetName val="Q1RESULTS"/>
      <sheetName val="Module2"/>
      <sheetName val="Module1"/>
      <sheetName val="Module4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C4" t="str">
            <v>BAUSCH &amp; LOMB INDIA LIMITED ( ALL INDIA P&amp;L SUMMARY)</v>
          </cell>
          <cell r="K4" t="str">
            <v>YTD. JUNE '99</v>
          </cell>
          <cell r="W4" t="str">
            <v>( Amount in Rs.)</v>
          </cell>
        </row>
        <row r="5">
          <cell r="W5">
            <v>36453.864237847221</v>
          </cell>
        </row>
        <row r="6">
          <cell r="K6" t="str">
            <v>Regional   Offices</v>
          </cell>
          <cell r="Q6" t="str">
            <v>Total Rev.</v>
          </cell>
          <cell r="S6" t="str">
            <v>Inventory</v>
          </cell>
          <cell r="U6" t="str">
            <v>Total</v>
          </cell>
          <cell r="V6" t="str">
            <v>Provisions/</v>
          </cell>
          <cell r="W6" t="str">
            <v>Ttl Ytd</v>
          </cell>
        </row>
        <row r="7">
          <cell r="C7" t="str">
            <v>Particulars</v>
          </cell>
          <cell r="F7" t="str">
            <v>Factory</v>
          </cell>
          <cell r="G7" t="str">
            <v>H.O</v>
          </cell>
          <cell r="H7" t="str">
            <v>Bangalore</v>
          </cell>
          <cell r="I7" t="str">
            <v>Madras</v>
          </cell>
          <cell r="J7" t="str">
            <v>Ahm'bad</v>
          </cell>
          <cell r="K7" t="str">
            <v>Bombay</v>
          </cell>
          <cell r="L7" t="str">
            <v>Calcutta</v>
          </cell>
          <cell r="M7" t="str">
            <v>Chand'h</v>
          </cell>
          <cell r="N7" t="str">
            <v>Delhi</v>
          </cell>
          <cell r="O7" t="str">
            <v>Total</v>
          </cell>
          <cell r="Q7" t="str">
            <v>Jan-Mar</v>
          </cell>
          <cell r="S7" t="str">
            <v>Adjustment</v>
          </cell>
          <cell r="U7" t="str">
            <v>YTD.</v>
          </cell>
          <cell r="V7" t="str">
            <v>Accruals</v>
          </cell>
          <cell r="W7" t="str">
            <v xml:space="preserve">Incl. Accruals </v>
          </cell>
        </row>
        <row r="9">
          <cell r="C9" t="str">
            <v>Gross Sales - Domestic</v>
          </cell>
          <cell r="F9">
            <v>26074000</v>
          </cell>
          <cell r="G9">
            <v>0</v>
          </cell>
          <cell r="H9">
            <v>25304284.710000001</v>
          </cell>
          <cell r="I9">
            <v>32290945.199999999</v>
          </cell>
          <cell r="J9">
            <v>11572165.07</v>
          </cell>
          <cell r="K9">
            <v>53643286.969999999</v>
          </cell>
          <cell r="L9">
            <v>24233466.780000001</v>
          </cell>
          <cell r="M9">
            <v>9783524.2199999988</v>
          </cell>
          <cell r="N9">
            <v>51872437.890000001</v>
          </cell>
          <cell r="O9">
            <v>234774110.83999997</v>
          </cell>
          <cell r="Q9">
            <v>229354925.78999999</v>
          </cell>
          <cell r="U9">
            <v>464129036.63</v>
          </cell>
          <cell r="V9">
            <v>-3765000</v>
          </cell>
          <cell r="W9">
            <v>460364036.63</v>
          </cell>
        </row>
        <row r="10">
          <cell r="C10" t="str">
            <v>Gross Sales - Exports</v>
          </cell>
          <cell r="F10">
            <v>60634951</v>
          </cell>
          <cell r="G10">
            <v>8341845.0000000009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68976796</v>
          </cell>
          <cell r="Q10">
            <v>6845527.2599999998</v>
          </cell>
          <cell r="U10">
            <v>75822323.260000005</v>
          </cell>
          <cell r="V10">
            <v>0</v>
          </cell>
          <cell r="W10">
            <v>75822323.260000005</v>
          </cell>
        </row>
        <row r="11">
          <cell r="C11" t="str">
            <v>Gross Sales - Surgical</v>
          </cell>
          <cell r="F11">
            <v>0</v>
          </cell>
          <cell r="G11">
            <v>1615177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1615177</v>
          </cell>
          <cell r="Q11">
            <v>551920</v>
          </cell>
          <cell r="U11">
            <v>2167097</v>
          </cell>
          <cell r="V11">
            <v>0</v>
          </cell>
          <cell r="W11">
            <v>2167097</v>
          </cell>
        </row>
        <row r="12">
          <cell r="F12">
            <v>86708951</v>
          </cell>
          <cell r="G12">
            <v>9957022</v>
          </cell>
          <cell r="H12">
            <v>25304284.710000001</v>
          </cell>
          <cell r="I12">
            <v>32290945.199999999</v>
          </cell>
          <cell r="J12">
            <v>11572165.07</v>
          </cell>
          <cell r="K12">
            <v>53643286.969999999</v>
          </cell>
          <cell r="L12">
            <v>24233466.780000001</v>
          </cell>
          <cell r="M12">
            <v>9783524.2199999988</v>
          </cell>
          <cell r="N12">
            <v>51872437.890000001</v>
          </cell>
          <cell r="O12">
            <v>305366083.83999997</v>
          </cell>
        </row>
        <row r="13">
          <cell r="C13" t="str">
            <v>Discounts/MDA</v>
          </cell>
          <cell r="F13">
            <v>1948000</v>
          </cell>
          <cell r="G13">
            <v>1118464</v>
          </cell>
          <cell r="H13">
            <v>2385236.7299999995</v>
          </cell>
          <cell r="I13">
            <v>3280102.5100000002</v>
          </cell>
          <cell r="J13">
            <v>1029893.02</v>
          </cell>
          <cell r="K13">
            <v>5131816.540000001</v>
          </cell>
          <cell r="L13">
            <v>2264769.2400000002</v>
          </cell>
          <cell r="M13">
            <v>1006192.6000000001</v>
          </cell>
          <cell r="N13">
            <v>3103412.12</v>
          </cell>
          <cell r="O13">
            <v>21267886.760000002</v>
          </cell>
          <cell r="Q13">
            <v>23895559.75</v>
          </cell>
          <cell r="U13">
            <v>45163446.510000005</v>
          </cell>
          <cell r="V13">
            <v>0</v>
          </cell>
          <cell r="W13">
            <v>45163446.510000005</v>
          </cell>
        </row>
        <row r="14">
          <cell r="C14" t="str">
            <v>Returns</v>
          </cell>
          <cell r="F14">
            <v>0</v>
          </cell>
          <cell r="G14">
            <v>0</v>
          </cell>
          <cell r="H14">
            <v>2756270.1999999997</v>
          </cell>
          <cell r="I14">
            <v>395278.81</v>
          </cell>
          <cell r="J14">
            <v>1036997.07</v>
          </cell>
          <cell r="K14">
            <v>5543965.8899999997</v>
          </cell>
          <cell r="L14">
            <v>2936109.0599999996</v>
          </cell>
          <cell r="M14">
            <v>871638.57000000007</v>
          </cell>
          <cell r="N14">
            <v>6602752.1500000004</v>
          </cell>
          <cell r="O14">
            <v>20143011.75</v>
          </cell>
          <cell r="Q14">
            <v>21100484</v>
          </cell>
          <cell r="U14">
            <v>41243495.75</v>
          </cell>
          <cell r="W14">
            <v>41243495.75</v>
          </cell>
        </row>
        <row r="15">
          <cell r="C15" t="str">
            <v>B &amp; L Inc.</v>
          </cell>
          <cell r="F15">
            <v>60634951</v>
          </cell>
          <cell r="O15">
            <v>60634951</v>
          </cell>
          <cell r="Q15">
            <v>0</v>
          </cell>
          <cell r="U15">
            <v>60634951</v>
          </cell>
          <cell r="W15">
            <v>60634951</v>
          </cell>
        </row>
        <row r="16">
          <cell r="C16" t="str">
            <v>Taxes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457059</v>
          </cell>
          <cell r="K16">
            <v>623056</v>
          </cell>
          <cell r="L16">
            <v>112657</v>
          </cell>
          <cell r="M16">
            <v>168549.5</v>
          </cell>
          <cell r="N16">
            <v>0</v>
          </cell>
          <cell r="O16">
            <v>1361321.5</v>
          </cell>
          <cell r="Q16">
            <v>5129966.0600000005</v>
          </cell>
          <cell r="U16">
            <v>6491287.5600000005</v>
          </cell>
          <cell r="V16">
            <v>0</v>
          </cell>
          <cell r="W16">
            <v>6491287.5600000005</v>
          </cell>
        </row>
        <row r="18">
          <cell r="C18" t="str">
            <v>Net Sales</v>
          </cell>
          <cell r="F18">
            <v>24126000</v>
          </cell>
          <cell r="G18">
            <v>8838558</v>
          </cell>
          <cell r="H18">
            <v>20162777.780000001</v>
          </cell>
          <cell r="I18">
            <v>28615563.879999999</v>
          </cell>
          <cell r="J18">
            <v>9048215.9800000004</v>
          </cell>
          <cell r="K18">
            <v>42344448.539999999</v>
          </cell>
          <cell r="L18">
            <v>18919931.48</v>
          </cell>
          <cell r="M18">
            <v>7737143.5499999989</v>
          </cell>
          <cell r="N18">
            <v>42166273.620000005</v>
          </cell>
          <cell r="O18">
            <v>201958912.82999998</v>
          </cell>
          <cell r="P18">
            <v>0</v>
          </cell>
          <cell r="Q18">
            <v>186626363.23999998</v>
          </cell>
          <cell r="R18">
            <v>0</v>
          </cell>
          <cell r="S18">
            <v>0</v>
          </cell>
          <cell r="T18">
            <v>0</v>
          </cell>
          <cell r="U18">
            <v>388585276.06999999</v>
          </cell>
          <cell r="V18">
            <v>-3765000</v>
          </cell>
          <cell r="W18">
            <v>384820276.06999999</v>
          </cell>
        </row>
        <row r="20">
          <cell r="C20" t="str">
            <v>Cost of production</v>
          </cell>
          <cell r="F20">
            <v>201082788</v>
          </cell>
          <cell r="G20">
            <v>84901.5</v>
          </cell>
          <cell r="O20">
            <v>201167689.5</v>
          </cell>
          <cell r="Q20">
            <v>442952.92</v>
          </cell>
          <cell r="U20">
            <v>201610642.41999999</v>
          </cell>
          <cell r="W20">
            <v>201610642.41999999</v>
          </cell>
        </row>
        <row r="21">
          <cell r="C21" t="str">
            <v>Add : Imported SKUs</v>
          </cell>
          <cell r="G21">
            <v>4831453.3600000003</v>
          </cell>
          <cell r="O21">
            <v>4831453.3600000003</v>
          </cell>
          <cell r="Q21">
            <v>4327271.4000000004</v>
          </cell>
          <cell r="U21">
            <v>9158724.7600000016</v>
          </cell>
          <cell r="V21">
            <v>0</v>
          </cell>
          <cell r="W21">
            <v>9158724.7600000016</v>
          </cell>
        </row>
        <row r="22">
          <cell r="C22" t="str">
            <v>Add :Opening Stock</v>
          </cell>
          <cell r="O22">
            <v>0</v>
          </cell>
          <cell r="U22">
            <v>0</v>
          </cell>
          <cell r="W22">
            <v>0</v>
          </cell>
        </row>
        <row r="23">
          <cell r="C23" t="str">
            <v>Less : B &amp; L Inc. Exports</v>
          </cell>
          <cell r="F23">
            <v>-18457000</v>
          </cell>
          <cell r="O23">
            <v>-18457000</v>
          </cell>
          <cell r="Q23">
            <v>0</v>
          </cell>
          <cell r="U23">
            <v>-18457000</v>
          </cell>
          <cell r="W23">
            <v>-18457000</v>
          </cell>
        </row>
        <row r="24">
          <cell r="C24" t="str">
            <v>Less : Closing Stock</v>
          </cell>
          <cell r="O24">
            <v>0</v>
          </cell>
          <cell r="U24">
            <v>0</v>
          </cell>
          <cell r="W24">
            <v>0</v>
          </cell>
        </row>
        <row r="25">
          <cell r="C25" t="str">
            <v>Less : Other Incomes</v>
          </cell>
          <cell r="F25">
            <v>0</v>
          </cell>
          <cell r="O25">
            <v>0</v>
          </cell>
          <cell r="Q25">
            <v>0</v>
          </cell>
          <cell r="U25">
            <v>0</v>
          </cell>
          <cell r="W25">
            <v>0</v>
          </cell>
        </row>
        <row r="26">
          <cell r="C26" t="str">
            <v>Less : Sampling</v>
          </cell>
          <cell r="O26">
            <v>0</v>
          </cell>
          <cell r="Q26">
            <v>0</v>
          </cell>
          <cell r="S26">
            <v>0</v>
          </cell>
          <cell r="U26">
            <v>0</v>
          </cell>
          <cell r="V26">
            <v>-10071900</v>
          </cell>
          <cell r="W26">
            <v>-10071900</v>
          </cell>
        </row>
        <row r="27">
          <cell r="C27" t="str">
            <v>Add : Inventory revaluation</v>
          </cell>
          <cell r="O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C28" t="str">
            <v>Cost of Sales</v>
          </cell>
          <cell r="F28">
            <v>182625788</v>
          </cell>
          <cell r="G28">
            <v>4916354.8600000003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187542142.86000001</v>
          </cell>
          <cell r="Q28">
            <v>4770224.32</v>
          </cell>
          <cell r="S28">
            <v>0</v>
          </cell>
          <cell r="U28">
            <v>192312367.18000001</v>
          </cell>
          <cell r="V28">
            <v>-10071900</v>
          </cell>
          <cell r="W28">
            <v>182240467.17999998</v>
          </cell>
        </row>
        <row r="30">
          <cell r="C30" t="str">
            <v>GROSS MARGIN</v>
          </cell>
          <cell r="F30">
            <v>-158499788</v>
          </cell>
          <cell r="G30">
            <v>3922203.1399999997</v>
          </cell>
          <cell r="H30">
            <v>20162777.780000001</v>
          </cell>
          <cell r="I30">
            <v>28615563.879999999</v>
          </cell>
          <cell r="J30">
            <v>9048215.9800000004</v>
          </cell>
          <cell r="K30">
            <v>42344448.539999999</v>
          </cell>
          <cell r="L30">
            <v>18919931.48</v>
          </cell>
          <cell r="M30">
            <v>7737143.5499999989</v>
          </cell>
          <cell r="N30">
            <v>42166273.620000005</v>
          </cell>
          <cell r="O30">
            <v>14416769.969999969</v>
          </cell>
          <cell r="Q30">
            <v>181856138.91999999</v>
          </cell>
          <cell r="S30">
            <v>0</v>
          </cell>
          <cell r="U30">
            <v>196272908.88999999</v>
          </cell>
          <cell r="V30">
            <v>6306900</v>
          </cell>
          <cell r="W30">
            <v>202579808.89000002</v>
          </cell>
        </row>
        <row r="32">
          <cell r="C32" t="str">
            <v>Excise Duty</v>
          </cell>
          <cell r="F32">
            <v>25042000</v>
          </cell>
          <cell r="O32">
            <v>25042000</v>
          </cell>
          <cell r="Q32">
            <v>22622486</v>
          </cell>
          <cell r="U32">
            <v>47664486</v>
          </cell>
          <cell r="V32">
            <v>0</v>
          </cell>
          <cell r="W32">
            <v>47664486</v>
          </cell>
        </row>
        <row r="33">
          <cell r="C33" t="str">
            <v>Distribution</v>
          </cell>
          <cell r="F33">
            <v>1129000</v>
          </cell>
          <cell r="G33">
            <v>40640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1339</v>
          </cell>
          <cell r="M33">
            <v>0</v>
          </cell>
          <cell r="N33">
            <v>0</v>
          </cell>
          <cell r="O33">
            <v>1170979</v>
          </cell>
          <cell r="Q33">
            <v>3744036</v>
          </cell>
          <cell r="U33">
            <v>4915015</v>
          </cell>
          <cell r="V33">
            <v>0</v>
          </cell>
          <cell r="W33">
            <v>4915015</v>
          </cell>
        </row>
        <row r="34">
          <cell r="C34" t="str">
            <v>OPC</v>
          </cell>
          <cell r="O34">
            <v>0</v>
          </cell>
          <cell r="S34">
            <v>0</v>
          </cell>
          <cell r="U34">
            <v>0</v>
          </cell>
          <cell r="V34">
            <v>2077115.7081789998</v>
          </cell>
          <cell r="W34">
            <v>2077115.7081789998</v>
          </cell>
        </row>
        <row r="35">
          <cell r="C35" t="str">
            <v>Royalty</v>
          </cell>
          <cell r="F35">
            <v>0</v>
          </cell>
          <cell r="G35">
            <v>0</v>
          </cell>
          <cell r="O35">
            <v>0</v>
          </cell>
          <cell r="Q35">
            <v>86642</v>
          </cell>
          <cell r="U35">
            <v>86642</v>
          </cell>
          <cell r="V35">
            <v>0</v>
          </cell>
          <cell r="W35">
            <v>86642</v>
          </cell>
        </row>
        <row r="36">
          <cell r="C36" t="str">
            <v>Total Oth. Prod. Exp</v>
          </cell>
          <cell r="F36">
            <v>26171000</v>
          </cell>
          <cell r="G36">
            <v>40640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1339</v>
          </cell>
          <cell r="M36">
            <v>0</v>
          </cell>
          <cell r="N36">
            <v>0</v>
          </cell>
          <cell r="O36">
            <v>26212979</v>
          </cell>
          <cell r="Q36">
            <v>26453164</v>
          </cell>
          <cell r="S36">
            <v>0</v>
          </cell>
          <cell r="U36">
            <v>52666143</v>
          </cell>
          <cell r="V36">
            <v>2077115.7081789998</v>
          </cell>
          <cell r="W36">
            <v>54743258.708178997</v>
          </cell>
        </row>
        <row r="38">
          <cell r="C38" t="str">
            <v>Distribution Margin</v>
          </cell>
          <cell r="F38">
            <v>-184670788</v>
          </cell>
          <cell r="G38">
            <v>3881563.1399999997</v>
          </cell>
          <cell r="H38">
            <v>20162777.780000001</v>
          </cell>
          <cell r="I38">
            <v>28615563.879999999</v>
          </cell>
          <cell r="J38">
            <v>9048215.9800000004</v>
          </cell>
          <cell r="K38">
            <v>42344448.539999999</v>
          </cell>
          <cell r="L38">
            <v>18918592.48</v>
          </cell>
          <cell r="M38">
            <v>7737143.5499999989</v>
          </cell>
          <cell r="N38">
            <v>42166273.620000005</v>
          </cell>
          <cell r="O38">
            <v>-11796209.030000031</v>
          </cell>
          <cell r="Q38">
            <v>155402974.91999999</v>
          </cell>
          <cell r="S38">
            <v>0</v>
          </cell>
          <cell r="U38">
            <v>143606765.88999999</v>
          </cell>
          <cell r="V38">
            <v>4229784.2918210002</v>
          </cell>
          <cell r="W38">
            <v>147836550.18182102</v>
          </cell>
        </row>
        <row r="40">
          <cell r="C40" t="str">
            <v>Marketing</v>
          </cell>
          <cell r="G40">
            <v>992150</v>
          </cell>
          <cell r="O40">
            <v>992150</v>
          </cell>
          <cell r="Q40">
            <v>1452102.44</v>
          </cell>
          <cell r="U40">
            <v>2444252.44</v>
          </cell>
          <cell r="V40">
            <v>1864689.9999999998</v>
          </cell>
          <cell r="W40">
            <v>4308942.4399999995</v>
          </cell>
        </row>
        <row r="41">
          <cell r="C41" t="str">
            <v>Advertisement</v>
          </cell>
          <cell r="F41">
            <v>0</v>
          </cell>
          <cell r="G41">
            <v>14560316</v>
          </cell>
          <cell r="H41">
            <v>110758</v>
          </cell>
          <cell r="I41">
            <v>0</v>
          </cell>
          <cell r="J41">
            <v>0</v>
          </cell>
          <cell r="K41">
            <v>232864</v>
          </cell>
          <cell r="L41">
            <v>32321</v>
          </cell>
          <cell r="M41">
            <v>0</v>
          </cell>
          <cell r="N41">
            <v>208433</v>
          </cell>
          <cell r="O41">
            <v>15144692</v>
          </cell>
          <cell r="Q41">
            <v>15535989</v>
          </cell>
          <cell r="U41">
            <v>30680681</v>
          </cell>
          <cell r="V41">
            <v>11032580</v>
          </cell>
          <cell r="W41">
            <v>41713261</v>
          </cell>
        </row>
        <row r="42">
          <cell r="C42" t="str">
            <v>Sampling Cost</v>
          </cell>
          <cell r="O42">
            <v>0</v>
          </cell>
          <cell r="Q42">
            <v>0</v>
          </cell>
          <cell r="U42">
            <v>0</v>
          </cell>
          <cell r="V42">
            <v>10071900</v>
          </cell>
          <cell r="W42">
            <v>10071900</v>
          </cell>
        </row>
        <row r="43">
          <cell r="C43" t="str">
            <v xml:space="preserve">Selling       </v>
          </cell>
          <cell r="G43">
            <v>2344891.94</v>
          </cell>
          <cell r="H43">
            <v>-500</v>
          </cell>
          <cell r="I43">
            <v>16539.72</v>
          </cell>
          <cell r="J43">
            <v>65400</v>
          </cell>
          <cell r="K43">
            <v>5627.48</v>
          </cell>
          <cell r="L43">
            <v>113108.84</v>
          </cell>
          <cell r="M43">
            <v>21507.570000000007</v>
          </cell>
          <cell r="N43">
            <v>0</v>
          </cell>
          <cell r="O43">
            <v>2566575.5499999998</v>
          </cell>
          <cell r="Q43">
            <v>20027250.100000001</v>
          </cell>
          <cell r="U43">
            <v>22593825.650000002</v>
          </cell>
          <cell r="V43">
            <v>8933833.1799999997</v>
          </cell>
          <cell r="W43">
            <v>31527658.830000002</v>
          </cell>
        </row>
        <row r="44">
          <cell r="C44" t="str">
            <v xml:space="preserve">Gen. &amp; Adm.  </v>
          </cell>
          <cell r="G44">
            <v>24613466.600000001</v>
          </cell>
          <cell r="O44">
            <v>24613466.600000001</v>
          </cell>
          <cell r="Q44">
            <v>19387894.899999999</v>
          </cell>
          <cell r="U44">
            <v>44001361.5</v>
          </cell>
          <cell r="V44">
            <v>-11598523.18</v>
          </cell>
          <cell r="W44">
            <v>32402838.32</v>
          </cell>
        </row>
        <row r="45">
          <cell r="C45" t="str">
            <v>Distribution &amp; Warehousing</v>
          </cell>
          <cell r="G45">
            <v>408962</v>
          </cell>
          <cell r="H45">
            <v>7917000</v>
          </cell>
          <cell r="I45">
            <v>0</v>
          </cell>
          <cell r="J45">
            <v>57822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8383784</v>
          </cell>
          <cell r="Q45">
            <v>323189</v>
          </cell>
          <cell r="U45">
            <v>8706973</v>
          </cell>
          <cell r="V45">
            <v>1600000</v>
          </cell>
          <cell r="W45">
            <v>10306973</v>
          </cell>
        </row>
        <row r="46">
          <cell r="C46" t="str">
            <v>Expense amortization</v>
          </cell>
          <cell r="F46">
            <v>0</v>
          </cell>
          <cell r="G46">
            <v>0</v>
          </cell>
          <cell r="H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Q46">
            <v>4420555.49</v>
          </cell>
          <cell r="U46">
            <v>4420555.49</v>
          </cell>
          <cell r="W46">
            <v>4420555.49</v>
          </cell>
        </row>
        <row r="47">
          <cell r="C47" t="str">
            <v>PM - Advertisement</v>
          </cell>
          <cell r="G47">
            <v>71422</v>
          </cell>
          <cell r="O47">
            <v>71422</v>
          </cell>
          <cell r="Q47">
            <v>1377401</v>
          </cell>
          <cell r="U47">
            <v>1448823</v>
          </cell>
          <cell r="W47">
            <v>1448823</v>
          </cell>
        </row>
        <row r="48">
          <cell r="C48" t="str">
            <v>PM - Selling</v>
          </cell>
          <cell r="G48">
            <v>109610</v>
          </cell>
          <cell r="O48">
            <v>109610</v>
          </cell>
          <cell r="Q48">
            <v>760503</v>
          </cell>
          <cell r="U48">
            <v>870113</v>
          </cell>
          <cell r="W48">
            <v>870113</v>
          </cell>
        </row>
        <row r="49">
          <cell r="C49" t="str">
            <v>Export O.H - Advertisement</v>
          </cell>
          <cell r="G49">
            <v>47963</v>
          </cell>
          <cell r="O49">
            <v>47963</v>
          </cell>
          <cell r="Q49">
            <v>260584</v>
          </cell>
          <cell r="U49">
            <v>308547</v>
          </cell>
          <cell r="V49">
            <v>0</v>
          </cell>
          <cell r="W49">
            <v>308547</v>
          </cell>
        </row>
        <row r="50">
          <cell r="C50" t="str">
            <v>Export O.H - Selling</v>
          </cell>
          <cell r="G50">
            <v>158647</v>
          </cell>
          <cell r="O50">
            <v>158647</v>
          </cell>
          <cell r="Q50">
            <v>948627.55</v>
          </cell>
          <cell r="U50">
            <v>1107274.55</v>
          </cell>
          <cell r="V50">
            <v>0</v>
          </cell>
          <cell r="W50">
            <v>1107274.55</v>
          </cell>
        </row>
        <row r="51">
          <cell r="C51" t="str">
            <v>Surgical - Consumption</v>
          </cell>
          <cell r="G51">
            <v>0</v>
          </cell>
          <cell r="O51">
            <v>0</v>
          </cell>
          <cell r="Q51">
            <v>314411.78999999998</v>
          </cell>
          <cell r="S51">
            <v>1161205</v>
          </cell>
          <cell r="U51">
            <v>1475616.79</v>
          </cell>
          <cell r="W51">
            <v>1475616.79</v>
          </cell>
        </row>
        <row r="52">
          <cell r="C52" t="str">
            <v>Surgical - Expenses</v>
          </cell>
          <cell r="G52">
            <v>1427164.75</v>
          </cell>
          <cell r="O52">
            <v>1427164.75</v>
          </cell>
          <cell r="Q52">
            <v>2561541.27</v>
          </cell>
          <cell r="U52">
            <v>3988706.02</v>
          </cell>
          <cell r="W52">
            <v>3988706.02</v>
          </cell>
        </row>
        <row r="54">
          <cell r="C54" t="str">
            <v>Total Operating Exp.</v>
          </cell>
          <cell r="F54">
            <v>0</v>
          </cell>
          <cell r="G54">
            <v>44734593.290000007</v>
          </cell>
          <cell r="H54">
            <v>8027258</v>
          </cell>
          <cell r="I54">
            <v>16539.72</v>
          </cell>
          <cell r="J54">
            <v>123222</v>
          </cell>
          <cell r="K54">
            <v>238491.48</v>
          </cell>
          <cell r="L54">
            <v>145429.84</v>
          </cell>
          <cell r="M54">
            <v>21507.570000000007</v>
          </cell>
          <cell r="N54">
            <v>208433</v>
          </cell>
          <cell r="O54">
            <v>53515474.900000006</v>
          </cell>
          <cell r="Q54">
            <v>67370049.540000007</v>
          </cell>
          <cell r="S54">
            <v>1161205</v>
          </cell>
          <cell r="U54">
            <v>122046729.44</v>
          </cell>
          <cell r="V54">
            <v>21904480</v>
          </cell>
          <cell r="W54">
            <v>143951209.44000003</v>
          </cell>
        </row>
        <row r="56">
          <cell r="C56" t="str">
            <v>Operating Profit</v>
          </cell>
          <cell r="F56">
            <v>-184670788</v>
          </cell>
          <cell r="G56">
            <v>-40853030.150000006</v>
          </cell>
          <cell r="H56">
            <v>12135519.780000001</v>
          </cell>
          <cell r="I56">
            <v>28599024.16</v>
          </cell>
          <cell r="J56">
            <v>8924993.9800000004</v>
          </cell>
          <cell r="K56">
            <v>42105957.060000002</v>
          </cell>
          <cell r="L56">
            <v>18773162.640000001</v>
          </cell>
          <cell r="M56">
            <v>7715635.9799999986</v>
          </cell>
          <cell r="N56">
            <v>41957840.620000005</v>
          </cell>
          <cell r="O56">
            <v>-65311683.930000037</v>
          </cell>
          <cell r="Q56">
            <v>88032925.37999998</v>
          </cell>
          <cell r="S56">
            <v>-1161205</v>
          </cell>
          <cell r="U56">
            <v>21560036.449999988</v>
          </cell>
          <cell r="V56">
            <v>-17674695.708179001</v>
          </cell>
          <cell r="W56">
            <v>3885340.741820991</v>
          </cell>
        </row>
        <row r="58">
          <cell r="C58" t="str">
            <v xml:space="preserve">Contingency/Inventory reval. Res. </v>
          </cell>
          <cell r="O58">
            <v>0</v>
          </cell>
          <cell r="Q58">
            <v>0</v>
          </cell>
          <cell r="U58">
            <v>0</v>
          </cell>
          <cell r="W58">
            <v>0</v>
          </cell>
        </row>
        <row r="59">
          <cell r="C59" t="str">
            <v>Profit on Sale to B &amp; L Inc.</v>
          </cell>
          <cell r="F59">
            <v>-42177951</v>
          </cell>
          <cell r="O59">
            <v>-42177951</v>
          </cell>
          <cell r="Q59">
            <v>0</v>
          </cell>
          <cell r="U59">
            <v>-42177951</v>
          </cell>
          <cell r="W59">
            <v>-42177951</v>
          </cell>
        </row>
        <row r="60">
          <cell r="C60" t="str">
            <v>Inter Co. Liability writtenback</v>
          </cell>
          <cell r="G60">
            <v>0</v>
          </cell>
          <cell r="O60">
            <v>0</v>
          </cell>
          <cell r="U60">
            <v>0</v>
          </cell>
          <cell r="W60">
            <v>0</v>
          </cell>
        </row>
        <row r="61">
          <cell r="C61" t="str">
            <v>Duty Draw back Income</v>
          </cell>
          <cell r="G61">
            <v>0</v>
          </cell>
          <cell r="O61">
            <v>0</v>
          </cell>
          <cell r="Q61">
            <v>-3220000</v>
          </cell>
          <cell r="U61">
            <v>-3220000</v>
          </cell>
          <cell r="W61">
            <v>-3220000</v>
          </cell>
        </row>
        <row r="62">
          <cell r="C62" t="str">
            <v>Excess provision written back</v>
          </cell>
          <cell r="G62">
            <v>-464712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-464712</v>
          </cell>
          <cell r="Q62">
            <v>-15088524.41</v>
          </cell>
          <cell r="U62">
            <v>-15553236.41</v>
          </cell>
          <cell r="W62">
            <v>-15553236.41</v>
          </cell>
        </row>
        <row r="63">
          <cell r="C63" t="str">
            <v>Miscellaneous Income</v>
          </cell>
          <cell r="F63">
            <v>0</v>
          </cell>
          <cell r="G63">
            <v>-38914.240000000049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-38914.240000000049</v>
          </cell>
          <cell r="Q63">
            <v>-1184196.22</v>
          </cell>
          <cell r="U63">
            <v>-1223110.46</v>
          </cell>
          <cell r="V63">
            <v>0</v>
          </cell>
          <cell r="W63">
            <v>-1223110.46</v>
          </cell>
        </row>
        <row r="64">
          <cell r="C64" t="str">
            <v>Interest Income</v>
          </cell>
          <cell r="G64">
            <v>-391481.57</v>
          </cell>
          <cell r="O64">
            <v>-391481.57</v>
          </cell>
          <cell r="Q64">
            <v>-3174555.19</v>
          </cell>
          <cell r="U64">
            <v>-3566036.76</v>
          </cell>
          <cell r="V64">
            <v>0</v>
          </cell>
          <cell r="W64">
            <v>-3566036.76</v>
          </cell>
        </row>
        <row r="65">
          <cell r="O65">
            <v>0</v>
          </cell>
          <cell r="U65">
            <v>0</v>
          </cell>
          <cell r="W65">
            <v>0</v>
          </cell>
        </row>
        <row r="66">
          <cell r="C66" t="str">
            <v>Income Tax / Excise Demand</v>
          </cell>
          <cell r="F66">
            <v>0</v>
          </cell>
          <cell r="G66">
            <v>0</v>
          </cell>
          <cell r="H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Q66">
            <v>16000000</v>
          </cell>
          <cell r="U66">
            <v>16000000</v>
          </cell>
          <cell r="V66">
            <v>0</v>
          </cell>
          <cell r="W66">
            <v>16000000</v>
          </cell>
        </row>
        <row r="67">
          <cell r="C67" t="str">
            <v>Forex Fluctuation</v>
          </cell>
          <cell r="G67">
            <v>-60893.089999999967</v>
          </cell>
          <cell r="O67">
            <v>-60893.089999999967</v>
          </cell>
          <cell r="Q67">
            <v>-193583.79</v>
          </cell>
          <cell r="U67">
            <v>-254476.87999999998</v>
          </cell>
          <cell r="W67">
            <v>-254476.87999999998</v>
          </cell>
        </row>
        <row r="68">
          <cell r="C68" t="str">
            <v>Interest Term Loan</v>
          </cell>
          <cell r="F68">
            <v>0</v>
          </cell>
          <cell r="G68">
            <v>216090</v>
          </cell>
          <cell r="H68">
            <v>0</v>
          </cell>
          <cell r="K68">
            <v>0</v>
          </cell>
          <cell r="L68">
            <v>0</v>
          </cell>
          <cell r="N68">
            <v>0</v>
          </cell>
          <cell r="O68">
            <v>216090</v>
          </cell>
          <cell r="Q68">
            <v>284929.42</v>
          </cell>
          <cell r="S68">
            <v>0</v>
          </cell>
          <cell r="U68">
            <v>501019.42</v>
          </cell>
          <cell r="V68">
            <v>0</v>
          </cell>
          <cell r="W68">
            <v>501019.42</v>
          </cell>
        </row>
        <row r="69">
          <cell r="C69" t="str">
            <v>Interest Cash Credit</v>
          </cell>
          <cell r="F69">
            <v>0</v>
          </cell>
          <cell r="G69">
            <v>1376477.2999999998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1376477.2999999998</v>
          </cell>
          <cell r="Q69">
            <v>1806513.72</v>
          </cell>
          <cell r="S69">
            <v>0</v>
          </cell>
          <cell r="U69">
            <v>3182991.0199999996</v>
          </cell>
          <cell r="V69">
            <v>0</v>
          </cell>
          <cell r="W69">
            <v>3182991.0199999996</v>
          </cell>
        </row>
        <row r="71">
          <cell r="C71" t="str">
            <v>Total Interest &amp; Other Provision</v>
          </cell>
          <cell r="F71">
            <v>-42177951</v>
          </cell>
          <cell r="G71">
            <v>636566.39999999979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-41541384.600000009</v>
          </cell>
          <cell r="Q71">
            <v>-4769416.4700000007</v>
          </cell>
          <cell r="S71">
            <v>0</v>
          </cell>
          <cell r="U71">
            <v>-46310801.069999993</v>
          </cell>
          <cell r="V71">
            <v>0</v>
          </cell>
          <cell r="W71">
            <v>-46310801.069999993</v>
          </cell>
        </row>
        <row r="73">
          <cell r="C73" t="str">
            <v>Total Relevant Cost</v>
          </cell>
          <cell r="F73">
            <v>208796788</v>
          </cell>
          <cell r="G73">
            <v>51245241.210000001</v>
          </cell>
          <cell r="H73">
            <v>8027258</v>
          </cell>
          <cell r="I73">
            <v>16539.72</v>
          </cell>
          <cell r="J73">
            <v>123222</v>
          </cell>
          <cell r="K73">
            <v>238491.48</v>
          </cell>
          <cell r="L73">
            <v>146768.84</v>
          </cell>
          <cell r="M73">
            <v>21507.570000000007</v>
          </cell>
          <cell r="N73">
            <v>208433</v>
          </cell>
          <cell r="O73">
            <v>268824249.81999999</v>
          </cell>
          <cell r="Q73">
            <v>99500684.780000001</v>
          </cell>
          <cell r="S73">
            <v>1161205</v>
          </cell>
          <cell r="U73">
            <v>369486139.60000002</v>
          </cell>
          <cell r="V73">
            <v>13909695.708179001</v>
          </cell>
          <cell r="W73">
            <v>383395835.30817902</v>
          </cell>
        </row>
        <row r="75">
          <cell r="C75" t="str">
            <v>Profit/(Loss)After Tax</v>
          </cell>
          <cell r="F75">
            <v>-142492837</v>
          </cell>
          <cell r="G75">
            <v>-41489596.550000004</v>
          </cell>
          <cell r="H75">
            <v>12135519.780000001</v>
          </cell>
          <cell r="I75">
            <v>28599024.16</v>
          </cell>
          <cell r="J75">
            <v>8924993.9800000004</v>
          </cell>
          <cell r="K75">
            <v>42105957.060000002</v>
          </cell>
          <cell r="L75">
            <v>18773162.640000001</v>
          </cell>
          <cell r="M75">
            <v>7715635.9799999986</v>
          </cell>
          <cell r="N75">
            <v>41957840.620000005</v>
          </cell>
          <cell r="O75">
            <v>-23770299.330000028</v>
          </cell>
          <cell r="Q75">
            <v>92802341.849999979</v>
          </cell>
          <cell r="S75">
            <v>-1161205</v>
          </cell>
          <cell r="U75">
            <v>67870837.519999981</v>
          </cell>
          <cell r="V75">
            <v>-17674695.708179001</v>
          </cell>
          <cell r="W75">
            <v>50196141.811820984</v>
          </cell>
        </row>
        <row r="76">
          <cell r="S76">
            <v>91641136.849999979</v>
          </cell>
        </row>
        <row r="77">
          <cell r="F77">
            <v>0</v>
          </cell>
          <cell r="G77">
            <v>-41489596.549999997</v>
          </cell>
          <cell r="H77">
            <v>12135519.780000001</v>
          </cell>
          <cell r="I77">
            <v>28599024.16</v>
          </cell>
          <cell r="J77">
            <v>8924993.9800000004</v>
          </cell>
          <cell r="K77">
            <v>42105957.060000002</v>
          </cell>
          <cell r="L77">
            <v>18773162.640000001</v>
          </cell>
          <cell r="M77">
            <v>7715635.9800000004</v>
          </cell>
          <cell r="N77">
            <v>41957840.619999997</v>
          </cell>
          <cell r="O77">
            <v>118722537.67000002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 Addition"/>
      <sheetName val="Sheet2"/>
      <sheetName val="POLY"/>
      <sheetName val="DTY"/>
      <sheetName val="SPUN"/>
      <sheetName val="Shivaji"/>
      <sheetName val="POWER-DEPT"/>
      <sheetName val="Sheet1"/>
      <sheetName val="5(a)"/>
      <sheetName val="FORM-16"/>
    </sheetNames>
    <sheetDataSet>
      <sheetData sheetId="0">
        <row r="9">
          <cell r="E9">
            <v>530000001975</v>
          </cell>
        </row>
      </sheetData>
      <sheetData sheetId="1">
        <row r="9">
          <cell r="E9">
            <v>530000001975</v>
          </cell>
        </row>
      </sheetData>
      <sheetData sheetId="2">
        <row r="9">
          <cell r="E9">
            <v>530000001975</v>
          </cell>
        </row>
        <row r="10">
          <cell r="E10">
            <v>620000000348</v>
          </cell>
        </row>
        <row r="12">
          <cell r="E12">
            <v>610000000938</v>
          </cell>
        </row>
        <row r="13">
          <cell r="E13">
            <v>610000000937</v>
          </cell>
        </row>
        <row r="14">
          <cell r="E14">
            <v>610000000903</v>
          </cell>
        </row>
        <row r="15">
          <cell r="E15">
            <v>610000000910</v>
          </cell>
        </row>
        <row r="16">
          <cell r="E16">
            <v>610000000911</v>
          </cell>
        </row>
        <row r="17">
          <cell r="E17">
            <v>610000000912</v>
          </cell>
        </row>
        <row r="18">
          <cell r="E18">
            <v>610000000913</v>
          </cell>
        </row>
        <row r="19">
          <cell r="E19">
            <v>610000000914</v>
          </cell>
        </row>
        <row r="20">
          <cell r="E20">
            <v>610000000915</v>
          </cell>
        </row>
        <row r="21">
          <cell r="E21">
            <v>610000000916</v>
          </cell>
        </row>
        <row r="22">
          <cell r="E22">
            <v>610000000917</v>
          </cell>
        </row>
        <row r="23">
          <cell r="E23">
            <v>610000000918</v>
          </cell>
        </row>
        <row r="24">
          <cell r="E24">
            <v>610000000919</v>
          </cell>
        </row>
        <row r="25">
          <cell r="E25">
            <v>610000000920</v>
          </cell>
        </row>
        <row r="26">
          <cell r="E26">
            <v>610000000921</v>
          </cell>
        </row>
        <row r="27">
          <cell r="E27">
            <v>610000000922</v>
          </cell>
        </row>
        <row r="28">
          <cell r="E28">
            <v>610000000923</v>
          </cell>
        </row>
        <row r="29">
          <cell r="E29">
            <v>610000000924</v>
          </cell>
        </row>
        <row r="30">
          <cell r="E30">
            <v>610000000941</v>
          </cell>
        </row>
        <row r="32">
          <cell r="E32">
            <v>600000001169</v>
          </cell>
        </row>
        <row r="33">
          <cell r="E33">
            <v>600000001251</v>
          </cell>
        </row>
        <row r="34">
          <cell r="E34">
            <v>600000001167</v>
          </cell>
        </row>
        <row r="35">
          <cell r="E35">
            <v>600000001168</v>
          </cell>
        </row>
        <row r="36">
          <cell r="E36">
            <v>600000001152</v>
          </cell>
        </row>
        <row r="37">
          <cell r="E37">
            <v>600000001217</v>
          </cell>
        </row>
        <row r="38">
          <cell r="E38">
            <v>600000001143</v>
          </cell>
        </row>
        <row r="39">
          <cell r="E39">
            <v>600000001166</v>
          </cell>
        </row>
        <row r="41">
          <cell r="E41">
            <v>510000001153</v>
          </cell>
        </row>
        <row r="42">
          <cell r="E42">
            <v>510000001094</v>
          </cell>
        </row>
        <row r="43">
          <cell r="E43">
            <v>510000001096</v>
          </cell>
        </row>
        <row r="47">
          <cell r="E47">
            <v>620000000350</v>
          </cell>
        </row>
        <row r="48">
          <cell r="E48">
            <v>530000001961</v>
          </cell>
        </row>
        <row r="49">
          <cell r="E49">
            <v>530000001976</v>
          </cell>
        </row>
        <row r="50">
          <cell r="E50">
            <v>530000001977</v>
          </cell>
        </row>
        <row r="51">
          <cell r="E51">
            <v>530000001968</v>
          </cell>
        </row>
        <row r="52">
          <cell r="E52">
            <v>530000001969</v>
          </cell>
        </row>
        <row r="53">
          <cell r="E53">
            <v>620000000339</v>
          </cell>
        </row>
        <row r="54">
          <cell r="E54">
            <v>620000000340</v>
          </cell>
        </row>
        <row r="55">
          <cell r="E55">
            <v>620000000351</v>
          </cell>
        </row>
        <row r="56">
          <cell r="E56">
            <v>530000001970</v>
          </cell>
        </row>
        <row r="57">
          <cell r="E57">
            <v>620000000343</v>
          </cell>
        </row>
        <row r="58">
          <cell r="E58">
            <v>530000001972</v>
          </cell>
        </row>
        <row r="59">
          <cell r="E59">
            <v>530000001973</v>
          </cell>
        </row>
        <row r="60">
          <cell r="E60">
            <v>530000001974</v>
          </cell>
        </row>
        <row r="61">
          <cell r="E61">
            <v>530000001966</v>
          </cell>
        </row>
        <row r="62">
          <cell r="E62">
            <v>530000001962</v>
          </cell>
        </row>
        <row r="63">
          <cell r="E63">
            <v>530000001963</v>
          </cell>
        </row>
        <row r="64">
          <cell r="E64">
            <v>620000000332</v>
          </cell>
        </row>
        <row r="65">
          <cell r="E65">
            <v>620000000330</v>
          </cell>
        </row>
        <row r="66">
          <cell r="E66">
            <v>530000001982</v>
          </cell>
        </row>
        <row r="67">
          <cell r="E67">
            <v>620000000347</v>
          </cell>
        </row>
        <row r="68">
          <cell r="E68">
            <v>620000000337</v>
          </cell>
        </row>
        <row r="69">
          <cell r="E69">
            <v>620000000338</v>
          </cell>
        </row>
        <row r="70">
          <cell r="E70">
            <v>530000001964</v>
          </cell>
        </row>
        <row r="71">
          <cell r="E71">
            <v>530000001965</v>
          </cell>
        </row>
        <row r="72">
          <cell r="E72">
            <v>620000000333</v>
          </cell>
        </row>
        <row r="73">
          <cell r="E73">
            <v>620000000334</v>
          </cell>
        </row>
        <row r="74">
          <cell r="E74">
            <v>620000000335</v>
          </cell>
        </row>
        <row r="75">
          <cell r="E75">
            <v>620000000336</v>
          </cell>
        </row>
        <row r="76">
          <cell r="E76">
            <v>620000000341</v>
          </cell>
        </row>
        <row r="77">
          <cell r="E77">
            <v>620000000342</v>
          </cell>
        </row>
        <row r="78">
          <cell r="E78">
            <v>620000000331</v>
          </cell>
        </row>
        <row r="80">
          <cell r="E80">
            <v>610000000962</v>
          </cell>
        </row>
        <row r="81">
          <cell r="E81">
            <v>610000000953</v>
          </cell>
        </row>
        <row r="82">
          <cell r="E82">
            <v>610000000986</v>
          </cell>
        </row>
        <row r="83">
          <cell r="E83">
            <v>610000000987</v>
          </cell>
        </row>
        <row r="84">
          <cell r="E84">
            <v>610000000946</v>
          </cell>
        </row>
        <row r="85">
          <cell r="E85">
            <v>610000000961</v>
          </cell>
        </row>
        <row r="86">
          <cell r="E86">
            <v>610000000989</v>
          </cell>
        </row>
        <row r="87">
          <cell r="E87">
            <v>610000000943</v>
          </cell>
        </row>
        <row r="88">
          <cell r="E88">
            <v>610000000954</v>
          </cell>
        </row>
        <row r="89">
          <cell r="E89">
            <v>610000000939</v>
          </cell>
        </row>
        <row r="90">
          <cell r="E90">
            <v>610000000971</v>
          </cell>
        </row>
        <row r="91">
          <cell r="E91">
            <v>610000000950</v>
          </cell>
        </row>
        <row r="92">
          <cell r="E92">
            <v>610000000949</v>
          </cell>
        </row>
        <row r="93">
          <cell r="E93">
            <v>610000000952</v>
          </cell>
        </row>
        <row r="94">
          <cell r="E94">
            <v>610000000958</v>
          </cell>
        </row>
        <row r="95">
          <cell r="E95">
            <v>610000000959</v>
          </cell>
        </row>
        <row r="96">
          <cell r="E96">
            <v>610000000942</v>
          </cell>
        </row>
        <row r="97">
          <cell r="E97">
            <v>610000000988</v>
          </cell>
        </row>
        <row r="98">
          <cell r="E98">
            <v>610000000981</v>
          </cell>
        </row>
        <row r="99">
          <cell r="E99">
            <v>610000000983</v>
          </cell>
        </row>
        <row r="100">
          <cell r="E100">
            <v>610000000984</v>
          </cell>
        </row>
        <row r="101">
          <cell r="E101">
            <v>610000000955</v>
          </cell>
        </row>
        <row r="102">
          <cell r="E102">
            <v>610000000957</v>
          </cell>
        </row>
        <row r="103">
          <cell r="E103">
            <v>610000000964</v>
          </cell>
        </row>
        <row r="104">
          <cell r="E104">
            <v>610000000982</v>
          </cell>
        </row>
        <row r="105">
          <cell r="E105">
            <v>610000000963</v>
          </cell>
        </row>
        <row r="106">
          <cell r="E106">
            <v>610000000948</v>
          </cell>
        </row>
        <row r="107">
          <cell r="E107">
            <v>610000000966</v>
          </cell>
        </row>
        <row r="108">
          <cell r="E108">
            <v>610000000960</v>
          </cell>
        </row>
        <row r="109">
          <cell r="E109">
            <v>610000000977</v>
          </cell>
        </row>
        <row r="110">
          <cell r="E110">
            <v>610000000951</v>
          </cell>
        </row>
        <row r="111">
          <cell r="E111">
            <v>610000000973</v>
          </cell>
        </row>
        <row r="112">
          <cell r="E112">
            <v>610000000974</v>
          </cell>
        </row>
        <row r="113">
          <cell r="E113">
            <v>610000000978</v>
          </cell>
        </row>
        <row r="114">
          <cell r="E114">
            <v>610000000947</v>
          </cell>
        </row>
        <row r="116">
          <cell r="E116">
            <v>600000001246</v>
          </cell>
        </row>
        <row r="117">
          <cell r="E117">
            <v>600000001247</v>
          </cell>
        </row>
        <row r="118">
          <cell r="E118">
            <v>600000001248</v>
          </cell>
        </row>
        <row r="119">
          <cell r="E119">
            <v>600000001249</v>
          </cell>
        </row>
        <row r="120">
          <cell r="E120">
            <v>600000001230</v>
          </cell>
        </row>
        <row r="121">
          <cell r="E121">
            <v>600000001202</v>
          </cell>
        </row>
        <row r="122">
          <cell r="E122">
            <v>600000001203</v>
          </cell>
        </row>
        <row r="123">
          <cell r="E123">
            <v>600000001207</v>
          </cell>
        </row>
        <row r="124">
          <cell r="E124">
            <v>600000001210</v>
          </cell>
        </row>
        <row r="125">
          <cell r="E125">
            <v>600000001213</v>
          </cell>
        </row>
        <row r="126">
          <cell r="E126">
            <v>600000001214</v>
          </cell>
        </row>
        <row r="127">
          <cell r="E127">
            <v>600000001185</v>
          </cell>
        </row>
        <row r="128">
          <cell r="E128">
            <v>600000001186</v>
          </cell>
        </row>
        <row r="129">
          <cell r="E129">
            <v>600000001200</v>
          </cell>
        </row>
        <row r="130">
          <cell r="E130">
            <v>600000001192</v>
          </cell>
        </row>
        <row r="131">
          <cell r="E131">
            <v>600000001193</v>
          </cell>
        </row>
        <row r="132">
          <cell r="E132">
            <v>600000001199</v>
          </cell>
        </row>
        <row r="133">
          <cell r="E133">
            <v>600000001187</v>
          </cell>
        </row>
        <row r="134">
          <cell r="E134">
            <v>600000001212</v>
          </cell>
        </row>
        <row r="135">
          <cell r="E135">
            <v>600000001235</v>
          </cell>
        </row>
        <row r="136">
          <cell r="E136">
            <v>600000001232</v>
          </cell>
        </row>
        <row r="137">
          <cell r="E137">
            <v>600000001201</v>
          </cell>
        </row>
        <row r="138">
          <cell r="E138">
            <v>600000001206</v>
          </cell>
        </row>
        <row r="139">
          <cell r="E139">
            <v>600000001208</v>
          </cell>
        </row>
        <row r="140">
          <cell r="E140">
            <v>600000001209</v>
          </cell>
        </row>
        <row r="141">
          <cell r="E141">
            <v>600000001234</v>
          </cell>
        </row>
        <row r="142">
          <cell r="E142">
            <v>600000001194</v>
          </cell>
        </row>
        <row r="143">
          <cell r="E143">
            <v>600000001195</v>
          </cell>
        </row>
        <row r="144">
          <cell r="E144">
            <v>600000001196</v>
          </cell>
        </row>
        <row r="145">
          <cell r="E145">
            <v>600000001220</v>
          </cell>
        </row>
        <row r="146">
          <cell r="E146">
            <v>600000001211</v>
          </cell>
        </row>
        <row r="147">
          <cell r="E147">
            <v>600000001198</v>
          </cell>
        </row>
        <row r="148">
          <cell r="E148">
            <v>600000001197</v>
          </cell>
        </row>
        <row r="149">
          <cell r="E149">
            <v>600000001204</v>
          </cell>
        </row>
        <row r="150">
          <cell r="E150">
            <v>600000001205</v>
          </cell>
        </row>
        <row r="151">
          <cell r="E151">
            <v>600000001218</v>
          </cell>
        </row>
        <row r="152">
          <cell r="E152">
            <v>600000001219</v>
          </cell>
        </row>
        <row r="153">
          <cell r="E153">
            <v>600000001190</v>
          </cell>
        </row>
        <row r="154">
          <cell r="E154">
            <v>600000001191</v>
          </cell>
        </row>
        <row r="155">
          <cell r="E155">
            <v>600000001245</v>
          </cell>
        </row>
        <row r="156">
          <cell r="E156">
            <v>600000001228</v>
          </cell>
        </row>
        <row r="157">
          <cell r="E157">
            <v>600000001229</v>
          </cell>
        </row>
        <row r="158">
          <cell r="E158">
            <v>600000001233</v>
          </cell>
        </row>
        <row r="159">
          <cell r="E159">
            <v>600000001189</v>
          </cell>
        </row>
        <row r="161">
          <cell r="E161">
            <v>510000001174</v>
          </cell>
        </row>
        <row r="162">
          <cell r="E162">
            <v>510000001131</v>
          </cell>
        </row>
        <row r="163">
          <cell r="E163">
            <v>510000001160</v>
          </cell>
        </row>
        <row r="164">
          <cell r="E164">
            <v>510000001140</v>
          </cell>
        </row>
        <row r="165">
          <cell r="E165">
            <v>510000001141</v>
          </cell>
        </row>
        <row r="166">
          <cell r="E166">
            <v>510000001143</v>
          </cell>
        </row>
        <row r="167">
          <cell r="E167">
            <v>510000001144</v>
          </cell>
        </row>
        <row r="168">
          <cell r="E168">
            <v>510000001124</v>
          </cell>
        </row>
        <row r="169">
          <cell r="E169">
            <v>510000001125</v>
          </cell>
        </row>
        <row r="170">
          <cell r="E170">
            <v>510000001126</v>
          </cell>
        </row>
        <row r="171">
          <cell r="E171">
            <v>510000001150</v>
          </cell>
        </row>
        <row r="172">
          <cell r="E172">
            <v>510000001151</v>
          </cell>
        </row>
        <row r="173">
          <cell r="E173">
            <v>510000001135</v>
          </cell>
        </row>
        <row r="174">
          <cell r="E174">
            <v>510000001136</v>
          </cell>
        </row>
        <row r="175">
          <cell r="E175">
            <v>510000001132</v>
          </cell>
        </row>
        <row r="176">
          <cell r="E176">
            <v>510000001130</v>
          </cell>
        </row>
        <row r="177">
          <cell r="E177">
            <v>510000001163</v>
          </cell>
        </row>
        <row r="178">
          <cell r="E178">
            <v>510000001164</v>
          </cell>
        </row>
        <row r="179">
          <cell r="E179">
            <v>510000001165</v>
          </cell>
        </row>
        <row r="180">
          <cell r="E180">
            <v>510000001166</v>
          </cell>
        </row>
        <row r="181">
          <cell r="E181">
            <v>510000001167</v>
          </cell>
        </row>
        <row r="182">
          <cell r="E182">
            <v>510000001168</v>
          </cell>
        </row>
        <row r="183">
          <cell r="E183">
            <v>510000001169</v>
          </cell>
        </row>
        <row r="184">
          <cell r="E184">
            <v>510000001170</v>
          </cell>
        </row>
        <row r="185">
          <cell r="E185">
            <v>510000001142</v>
          </cell>
        </row>
        <row r="186">
          <cell r="E186">
            <v>510000001158</v>
          </cell>
        </row>
        <row r="187">
          <cell r="E187">
            <v>510000001159</v>
          </cell>
        </row>
        <row r="188">
          <cell r="E188">
            <v>510000001133</v>
          </cell>
        </row>
        <row r="189">
          <cell r="E189">
            <v>510000001134</v>
          </cell>
        </row>
        <row r="190">
          <cell r="E190">
            <v>510000001137</v>
          </cell>
        </row>
        <row r="191">
          <cell r="E191">
            <v>510000001145</v>
          </cell>
        </row>
        <row r="192">
          <cell r="E192">
            <v>510000001146</v>
          </cell>
        </row>
        <row r="193">
          <cell r="E193">
            <v>510000001147</v>
          </cell>
        </row>
        <row r="194">
          <cell r="E194">
            <v>510000001127</v>
          </cell>
        </row>
        <row r="195">
          <cell r="E195">
            <v>510000001128</v>
          </cell>
        </row>
        <row r="196">
          <cell r="E196">
            <v>510000001129</v>
          </cell>
        </row>
        <row r="197">
          <cell r="E197">
            <v>510000001172</v>
          </cell>
        </row>
        <row r="198">
          <cell r="E198">
            <v>510000001173</v>
          </cell>
        </row>
        <row r="199">
          <cell r="E199">
            <v>510000001154</v>
          </cell>
        </row>
        <row r="200">
          <cell r="E200">
            <v>510000001155</v>
          </cell>
        </row>
        <row r="201">
          <cell r="E201">
            <v>510000001156</v>
          </cell>
        </row>
        <row r="202">
          <cell r="E202">
            <v>510000001152</v>
          </cell>
        </row>
        <row r="203">
          <cell r="E203">
            <v>510000001148</v>
          </cell>
        </row>
        <row r="204">
          <cell r="E204">
            <v>510000001117</v>
          </cell>
        </row>
        <row r="205">
          <cell r="E205">
            <v>510000001118</v>
          </cell>
        </row>
        <row r="206">
          <cell r="E206">
            <v>510000001119</v>
          </cell>
        </row>
        <row r="207">
          <cell r="E207">
            <v>510000001120</v>
          </cell>
        </row>
        <row r="208">
          <cell r="E208">
            <v>510000001121</v>
          </cell>
        </row>
        <row r="209">
          <cell r="E209">
            <v>510000001122</v>
          </cell>
        </row>
        <row r="210">
          <cell r="E210">
            <v>510000001123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Actuals"/>
      <sheetName val="base"/>
      <sheetName val="Net Rec-CEF"/>
      <sheetName val="reserve assumptions"/>
      <sheetName val="Expenses"/>
      <sheetName val="Financials"/>
      <sheetName val="Marketable securities"/>
      <sheetName val="Other Income"/>
      <sheetName val="Adjustments"/>
      <sheetName val="model by field"/>
      <sheetName val="cs1997"/>
      <sheetName val="Crude oil"/>
      <sheetName val="Book1"/>
      <sheetName val="Sheet1"/>
      <sheetName val="Block A"/>
      <sheetName val="IEA_02-99"/>
      <sheetName val="Adjusted data"/>
      <sheetName val="Corridor"/>
      <sheetName val="JetFuel"/>
      <sheetName val="Summary model"/>
      <sheetName val="Valuation (F)"/>
      <sheetName val="Delinquency (2)"/>
      <sheetName val="BSLA"/>
      <sheetName val="CDR"/>
      <sheetName val="Asset Quality Analysis"/>
      <sheetName val="Data Dump"/>
      <sheetName val="Securitization"/>
      <sheetName val="Supplemental Data"/>
      <sheetName val="CORP SII05"/>
      <sheetName val="Income Statement"/>
      <sheetName val="AG00060"/>
      <sheetName val="DSL-S"/>
      <sheetName val="LA- lookups"/>
      <sheetName val="Other assumptions"/>
      <sheetName val="Net_Rec-CEF"/>
      <sheetName val="reserve_assumptions"/>
      <sheetName val="Marketable_securities"/>
      <sheetName val="Other_Income"/>
      <sheetName val="model_by_field"/>
      <sheetName val="Crude_oil"/>
      <sheetName val="Block_A"/>
      <sheetName val="Adjusted_data"/>
      <sheetName val="Summary_model"/>
      <sheetName val="Valuation_(F)"/>
      <sheetName val="Delinquency_(2)"/>
      <sheetName val="Asset_Quality_Analysis"/>
      <sheetName val="Data_Dump"/>
      <sheetName val="Supplemental_Data"/>
      <sheetName val="CORP_SII05"/>
      <sheetName val="Income_Statement"/>
      <sheetName val="Net_Rec-CEF1"/>
      <sheetName val="reserve_assumptions1"/>
      <sheetName val="Marketable_securities1"/>
      <sheetName val="Other_Income1"/>
      <sheetName val="model_by_field1"/>
      <sheetName val="Crude_oil1"/>
      <sheetName val="Block_A1"/>
      <sheetName val="Adjusted_data1"/>
      <sheetName val="Summary_model1"/>
      <sheetName val="Valuation_(F)1"/>
      <sheetName val="Delinquency_(2)1"/>
      <sheetName val="Asset_Quality_Analysis1"/>
      <sheetName val="Data_Dump1"/>
      <sheetName val="Supplemental_Data1"/>
      <sheetName val="CORP_SII051"/>
      <sheetName val="Income_Statement1"/>
      <sheetName val="TBAL9697 -group wise  sdpl"/>
      <sheetName val="Codes"/>
      <sheetName val="Customize Your Purchase Order"/>
      <sheetName val="BS Schedule 1-4"/>
      <sheetName val="cdipts"/>
      <sheetName val="employee"/>
      <sheetName val="T-2"/>
      <sheetName val="ＣＤＲ_Ｍ"/>
      <sheetName val="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0"/>
      <sheetName val="T1"/>
      <sheetName val="T2"/>
      <sheetName val="T3"/>
      <sheetName val="T4"/>
      <sheetName val="T5"/>
      <sheetName val="T6"/>
      <sheetName val="T7"/>
      <sheetName val="T8"/>
      <sheetName val="T9"/>
      <sheetName val="Shee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B2" t="str">
            <v>Cost Elem.</v>
          </cell>
          <cell r="C2" t="str">
            <v>Name</v>
          </cell>
        </row>
        <row r="3">
          <cell r="B3">
            <v>600010</v>
          </cell>
          <cell r="C3" t="str">
            <v>In/On Pack: A&amp;P</v>
          </cell>
        </row>
        <row r="4">
          <cell r="B4">
            <v>600020</v>
          </cell>
          <cell r="C4" t="str">
            <v>Multi/Link Save: A&amp;P</v>
          </cell>
        </row>
        <row r="5">
          <cell r="B5">
            <v>600030</v>
          </cell>
          <cell r="C5" t="str">
            <v>Off Pack: A&amp;P</v>
          </cell>
        </row>
        <row r="6">
          <cell r="B6">
            <v>600040</v>
          </cell>
          <cell r="C6" t="str">
            <v>Coupon Spec Prom:A&amp;P</v>
          </cell>
        </row>
        <row r="7">
          <cell r="B7">
            <v>600050</v>
          </cell>
          <cell r="C7" t="str">
            <v>Coupon Gene Prom:A&amp;P</v>
          </cell>
        </row>
        <row r="8">
          <cell r="B8">
            <v>600060</v>
          </cell>
          <cell r="C8" t="str">
            <v>TV Time: A&amp;P</v>
          </cell>
        </row>
        <row r="9">
          <cell r="B9">
            <v>600070</v>
          </cell>
          <cell r="C9" t="str">
            <v>TV Production: A&amp;P</v>
          </cell>
        </row>
        <row r="10">
          <cell r="B10">
            <v>600080</v>
          </cell>
          <cell r="C10" t="str">
            <v>Radio Time: A&amp;P</v>
          </cell>
        </row>
        <row r="11">
          <cell r="B11">
            <v>600090</v>
          </cell>
          <cell r="C11" t="str">
            <v>Radio Production:A&amp;P</v>
          </cell>
        </row>
        <row r="12">
          <cell r="B12">
            <v>600100</v>
          </cell>
          <cell r="C12" t="str">
            <v>Press Space: A&amp;P</v>
          </cell>
        </row>
        <row r="13">
          <cell r="B13">
            <v>600110</v>
          </cell>
          <cell r="C13" t="str">
            <v>Press Production:A&amp;P</v>
          </cell>
        </row>
        <row r="14">
          <cell r="B14">
            <v>600120</v>
          </cell>
          <cell r="C14" t="str">
            <v>Poster Space: A&amp;P</v>
          </cell>
        </row>
        <row r="15">
          <cell r="B15">
            <v>600130</v>
          </cell>
          <cell r="C15" t="str">
            <v>Poster Productn: A&amp;P</v>
          </cell>
        </row>
        <row r="16">
          <cell r="B16">
            <v>600140</v>
          </cell>
          <cell r="C16" t="str">
            <v>Advertising Other</v>
          </cell>
        </row>
        <row r="17">
          <cell r="B17">
            <v>600150</v>
          </cell>
          <cell r="C17" t="str">
            <v>Adv. Agency Fees</v>
          </cell>
        </row>
        <row r="18">
          <cell r="B18">
            <v>600180</v>
          </cell>
          <cell r="C18" t="str">
            <v>Advertising Allw:A&amp;P</v>
          </cell>
        </row>
        <row r="19">
          <cell r="B19">
            <v>600190</v>
          </cell>
          <cell r="C19" t="str">
            <v>Direct Mktg Allw:A&amp;P</v>
          </cell>
        </row>
        <row r="20">
          <cell r="B20">
            <v>600200</v>
          </cell>
          <cell r="C20" t="str">
            <v>DEEP CUT NOI A&amp;P</v>
          </cell>
        </row>
        <row r="21">
          <cell r="B21">
            <v>600210</v>
          </cell>
          <cell r="C21" t="str">
            <v>Consumer Samples</v>
          </cell>
        </row>
        <row r="22">
          <cell r="B22">
            <v>600250</v>
          </cell>
          <cell r="C22" t="str">
            <v>Project Specific A&amp;P</v>
          </cell>
        </row>
        <row r="23">
          <cell r="B23">
            <v>601000</v>
          </cell>
          <cell r="C23" t="str">
            <v>Wages</v>
          </cell>
        </row>
        <row r="24">
          <cell r="B24">
            <v>601010</v>
          </cell>
          <cell r="C24" t="str">
            <v>Benefits</v>
          </cell>
        </row>
        <row r="25">
          <cell r="B25">
            <v>601030</v>
          </cell>
          <cell r="C25" t="str">
            <v>Travel</v>
          </cell>
        </row>
        <row r="26">
          <cell r="B26">
            <v>601040</v>
          </cell>
          <cell r="C26" t="str">
            <v>Entertaining</v>
          </cell>
        </row>
        <row r="27">
          <cell r="B27">
            <v>601050</v>
          </cell>
          <cell r="C27" t="str">
            <v>Utilities</v>
          </cell>
        </row>
        <row r="28">
          <cell r="B28">
            <v>601060</v>
          </cell>
          <cell r="C28" t="str">
            <v>Depreciation</v>
          </cell>
        </row>
        <row r="29">
          <cell r="B29">
            <v>601070</v>
          </cell>
          <cell r="C29" t="str">
            <v>Rent &amp; Rates</v>
          </cell>
        </row>
        <row r="30">
          <cell r="B30">
            <v>601080</v>
          </cell>
          <cell r="C30" t="str">
            <v>Professional</v>
          </cell>
        </row>
        <row r="31">
          <cell r="B31">
            <v>601090</v>
          </cell>
          <cell r="C31" t="str">
            <v>Maintenance</v>
          </cell>
        </row>
        <row r="32">
          <cell r="B32">
            <v>601110</v>
          </cell>
          <cell r="C32" t="str">
            <v>Insurance</v>
          </cell>
        </row>
        <row r="33">
          <cell r="B33">
            <v>601120</v>
          </cell>
          <cell r="C33" t="str">
            <v>Storage &amp; Handling</v>
          </cell>
        </row>
        <row r="34">
          <cell r="B34">
            <v>601130</v>
          </cell>
          <cell r="C34" t="str">
            <v>Freight</v>
          </cell>
        </row>
        <row r="35">
          <cell r="B35">
            <v>601140</v>
          </cell>
          <cell r="C35" t="str">
            <v>Brokers</v>
          </cell>
        </row>
        <row r="36">
          <cell r="B36">
            <v>601150</v>
          </cell>
          <cell r="C36" t="str">
            <v>Market Research</v>
          </cell>
        </row>
        <row r="37">
          <cell r="B37">
            <v>601160</v>
          </cell>
          <cell r="C37" t="str">
            <v>Market &amp; Trade Devp</v>
          </cell>
        </row>
        <row r="38">
          <cell r="B38">
            <v>601170</v>
          </cell>
          <cell r="C38" t="str">
            <v>R &amp; D</v>
          </cell>
        </row>
        <row r="39">
          <cell r="B39">
            <v>601180</v>
          </cell>
          <cell r="C39" t="str">
            <v>Contract Services</v>
          </cell>
        </row>
        <row r="40">
          <cell r="B40">
            <v>601190</v>
          </cell>
          <cell r="C40" t="str">
            <v>Other Overheads</v>
          </cell>
        </row>
        <row r="41">
          <cell r="B41">
            <v>601200</v>
          </cell>
          <cell r="C41" t="str">
            <v>DEEP CUT NOI A&amp;P</v>
          </cell>
        </row>
        <row r="42">
          <cell r="B42">
            <v>601210</v>
          </cell>
          <cell r="C42" t="str">
            <v>Miscellaneous Income</v>
          </cell>
        </row>
        <row r="43">
          <cell r="B43">
            <v>601220</v>
          </cell>
          <cell r="C43" t="str">
            <v>Misc. Expense</v>
          </cell>
        </row>
        <row r="44">
          <cell r="B44">
            <v>601250</v>
          </cell>
          <cell r="C44" t="str">
            <v>Non Recuring Spec.</v>
          </cell>
        </row>
        <row r="45">
          <cell r="B45">
            <v>602000</v>
          </cell>
          <cell r="C45" t="str">
            <v>Capital Expenditure</v>
          </cell>
        </row>
        <row r="46">
          <cell r="B46">
            <v>602050</v>
          </cell>
          <cell r="C46" t="str">
            <v>NPD-Revenue/Expense</v>
          </cell>
        </row>
        <row r="47">
          <cell r="B47">
            <v>603010</v>
          </cell>
          <cell r="C47" t="str">
            <v>3rd Party Sales</v>
          </cell>
        </row>
        <row r="48">
          <cell r="B48">
            <v>603020</v>
          </cell>
          <cell r="C48" t="str">
            <v>InterCompany Sales</v>
          </cell>
        </row>
        <row r="49">
          <cell r="B49">
            <v>603030</v>
          </cell>
          <cell r="C49" t="str">
            <v>Misc. Revenue</v>
          </cell>
        </row>
        <row r="50">
          <cell r="B50">
            <v>603040</v>
          </cell>
          <cell r="C50" t="str">
            <v>Off Inv. Discounts</v>
          </cell>
        </row>
        <row r="51">
          <cell r="B51">
            <v>603050</v>
          </cell>
          <cell r="C51" t="str">
            <v>Reb/Retros/Other</v>
          </cell>
        </row>
        <row r="52">
          <cell r="B52">
            <v>603100</v>
          </cell>
          <cell r="C52" t="str">
            <v>Cost Of Sales</v>
          </cell>
        </row>
        <row r="53">
          <cell r="B53">
            <v>603110</v>
          </cell>
          <cell r="C53" t="str">
            <v>Prod.Cost Var.</v>
          </cell>
        </row>
        <row r="54">
          <cell r="B54">
            <v>603210</v>
          </cell>
          <cell r="C54" t="str">
            <v>Production Control</v>
          </cell>
        </row>
        <row r="55">
          <cell r="B55">
            <v>603220</v>
          </cell>
          <cell r="C55" t="str">
            <v>Purchase Control</v>
          </cell>
        </row>
        <row r="56">
          <cell r="B56">
            <v>699999</v>
          </cell>
          <cell r="C56" t="str">
            <v>Settlement AUC DTO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Income Statement"/>
      <sheetName val="Cash Flow - Indirect Method"/>
      <sheetName val="Net Accounts Receivable"/>
      <sheetName val="Inventory Note"/>
      <sheetName val="Operating Expenses Note"/>
      <sheetName val="Reconciliation of Balance Sheet"/>
      <sheetName val="Cash Flow - CY Workings"/>
      <sheetName val="CY working supportings"/>
      <sheetName val="Cash Flow - PY Workings"/>
      <sheetName val="PY Working Suppor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D1" t="str">
            <v>SUNDRY DEBTORS</v>
          </cell>
          <cell r="E1" t="str">
            <v>INVENTORIES</v>
          </cell>
          <cell r="F1" t="str">
            <v>LOANS AND ADVANCES</v>
          </cell>
          <cell r="G1" t="str">
            <v>FIXED ASSETS</v>
          </cell>
          <cell r="H1" t="str">
            <v>INVESTMENTS</v>
          </cell>
          <cell r="I1" t="str">
            <v>SUNDRY CREDITORS</v>
          </cell>
          <cell r="J1" t="str">
            <v>OTHER LIABILITIES</v>
          </cell>
        </row>
      </sheetData>
      <sheetData sheetId="8" refreshError="1"/>
      <sheetData sheetId="9"/>
      <sheetData sheetId="1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ANNX - I (A)"/>
      <sheetName val="ANNX - I (B)"/>
      <sheetName val="ANNX -II"/>
      <sheetName val="ANNX-III "/>
      <sheetName val="ANNX - IV"/>
      <sheetName val="ANNX - V"/>
      <sheetName val="Power&amp;Fuel"/>
    </sheetNames>
    <sheetDataSet>
      <sheetData sheetId="0"/>
      <sheetData sheetId="1"/>
      <sheetData sheetId="2"/>
      <sheetData sheetId="3">
        <row r="2">
          <cell r="AI2" t="str">
            <v>CONF</v>
          </cell>
          <cell r="AJ2" t="str">
            <v>CONSUMPTION</v>
          </cell>
          <cell r="AL2" t="str">
            <v>HEATING</v>
          </cell>
          <cell r="AO2" t="str">
            <v>BISC</v>
          </cell>
          <cell r="AP2" t="str">
            <v>CONSUMPTION</v>
          </cell>
          <cell r="AR2" t="str">
            <v>HEATING</v>
          </cell>
        </row>
        <row r="3">
          <cell r="AK3" t="str">
            <v>%</v>
          </cell>
          <cell r="AL3" t="str">
            <v>LOSS</v>
          </cell>
          <cell r="AO3" t="str">
            <v/>
          </cell>
          <cell r="AP3" t="str">
            <v/>
          </cell>
          <cell r="AQ3" t="str">
            <v>%</v>
          </cell>
          <cell r="AR3" t="str">
            <v>LOSS</v>
          </cell>
        </row>
        <row r="4">
          <cell r="AI4" t="str">
            <v>DEXTRINE</v>
          </cell>
          <cell r="AL4">
            <v>0</v>
          </cell>
          <cell r="AO4" t="str">
            <v>CANDY SYRUP</v>
          </cell>
          <cell r="AR4">
            <v>0</v>
          </cell>
        </row>
        <row r="5">
          <cell r="AI5" t="str">
            <v>STARCH</v>
          </cell>
          <cell r="AL5">
            <v>0</v>
          </cell>
          <cell r="AO5" t="str">
            <v>SUGAR SYRUP</v>
          </cell>
          <cell r="AR5">
            <v>0</v>
          </cell>
        </row>
        <row r="6">
          <cell r="B6" t="str">
            <v xml:space="preserve"> STATEMENT OF INPUT-OUTPUT FOR THE MONTH  OF</v>
          </cell>
          <cell r="U6">
            <v>38786.752964004627</v>
          </cell>
          <cell r="AI6" t="str">
            <v>COND.MILK</v>
          </cell>
          <cell r="AL6">
            <v>0</v>
          </cell>
          <cell r="AO6" t="str">
            <v>CAP.OLE</v>
          </cell>
          <cell r="AR6">
            <v>0</v>
          </cell>
        </row>
        <row r="7">
          <cell r="AI7" t="str">
            <v>CHOC MASS</v>
          </cell>
          <cell r="AL7">
            <v>0</v>
          </cell>
          <cell r="AO7" t="str">
            <v>GARLIC POW</v>
          </cell>
          <cell r="AR7">
            <v>0</v>
          </cell>
        </row>
        <row r="8">
          <cell r="B8" t="str">
            <v>I.   STATEMENT SHOWING ACTUAL CONSUMPTION OF RAW MATERIALS FOR BISCUITS AND CONFECTIONERIES</v>
          </cell>
          <cell r="AI8" t="str">
            <v>COCO POW</v>
          </cell>
          <cell r="AL8">
            <v>0</v>
          </cell>
          <cell r="AO8" t="str">
            <v>JEERA</v>
          </cell>
          <cell r="AR8">
            <v>0</v>
          </cell>
        </row>
        <row r="9">
          <cell r="AI9" t="str">
            <v>COFFEE POW</v>
          </cell>
          <cell r="AL9">
            <v>0</v>
          </cell>
          <cell r="AO9" t="str">
            <v>MUST.POW</v>
          </cell>
          <cell r="AR9">
            <v>0</v>
          </cell>
        </row>
        <row r="10">
          <cell r="B10" t="str">
            <v>DESCRIPTION</v>
          </cell>
          <cell r="D10" t="str">
            <v>ACTUAL CONSUMPTION</v>
          </cell>
          <cell r="N10" t="str">
            <v>NET ISSUE AFTER SCRAP</v>
          </cell>
          <cell r="Q10" t="str">
            <v xml:space="preserve">      HEATING LOSS</v>
          </cell>
          <cell r="T10" t="str">
            <v xml:space="preserve">   TOTAL SOLID INPUT</v>
          </cell>
          <cell r="AI10" t="str">
            <v>APPLE FLV</v>
          </cell>
          <cell r="AL10">
            <v>0</v>
          </cell>
          <cell r="AO10" t="str">
            <v>PEPPER LIQ</v>
          </cell>
          <cell r="AR10">
            <v>0</v>
          </cell>
        </row>
        <row r="11">
          <cell r="K11" t="str">
            <v>WASTE</v>
          </cell>
          <cell r="N11" t="str">
            <v>&amp; GRINDING &amp; OTHER LOSS</v>
          </cell>
          <cell r="AI11" t="str">
            <v>BANANA FLV.</v>
          </cell>
          <cell r="AL11">
            <v>0</v>
          </cell>
          <cell r="AO11" t="str">
            <v>CHEESE UNP</v>
          </cell>
          <cell r="AR11">
            <v>0</v>
          </cell>
        </row>
        <row r="12">
          <cell r="D12" t="str">
            <v>Bisc</v>
          </cell>
          <cell r="F12" t="str">
            <v>Conf</v>
          </cell>
          <cell r="H12" t="str">
            <v>Total</v>
          </cell>
          <cell r="I12" t="str">
            <v xml:space="preserve"> LOSS</v>
          </cell>
          <cell r="K12" t="str">
            <v>DOUGH</v>
          </cell>
          <cell r="L12" t="str">
            <v>SWEEPAGE</v>
          </cell>
          <cell r="M12" t="str">
            <v>TOTAL</v>
          </cell>
          <cell r="N12" t="str">
            <v>Bisc</v>
          </cell>
          <cell r="O12" t="str">
            <v>Conf</v>
          </cell>
          <cell r="P12" t="str">
            <v>Total</v>
          </cell>
          <cell r="Q12" t="str">
            <v>Bisc</v>
          </cell>
          <cell r="R12" t="str">
            <v>Conf</v>
          </cell>
          <cell r="S12" t="str">
            <v>Total</v>
          </cell>
          <cell r="T12" t="str">
            <v>Bisc</v>
          </cell>
          <cell r="U12" t="str">
            <v>Conf</v>
          </cell>
          <cell r="V12" t="str">
            <v>Total</v>
          </cell>
          <cell r="AI12" t="str">
            <v>CARDAMOM</v>
          </cell>
          <cell r="AL12">
            <v>0</v>
          </cell>
          <cell r="AO12" t="str">
            <v>PRO.CHEES</v>
          </cell>
          <cell r="AR12">
            <v>0</v>
          </cell>
        </row>
        <row r="13">
          <cell r="B13" t="str">
            <v xml:space="preserve"> 1. MAJOR INGREDIENTS :</v>
          </cell>
          <cell r="D13" t="str">
            <v>Qty.</v>
          </cell>
          <cell r="F13" t="str">
            <v>Qty.</v>
          </cell>
          <cell r="H13" t="str">
            <v>Qty.</v>
          </cell>
          <cell r="I13" t="str">
            <v>(1)</v>
          </cell>
          <cell r="K13" t="str">
            <v>(2)</v>
          </cell>
          <cell r="L13" t="str">
            <v>(3)</v>
          </cell>
          <cell r="M13" t="str">
            <v>(1+2+3)</v>
          </cell>
          <cell r="N13" t="str">
            <v>Qty.</v>
          </cell>
          <cell r="O13" t="str">
            <v>Qty.</v>
          </cell>
          <cell r="P13" t="str">
            <v>Qty.</v>
          </cell>
          <cell r="Q13" t="str">
            <v>Qty.</v>
          </cell>
          <cell r="R13" t="str">
            <v>Qty.</v>
          </cell>
          <cell r="S13" t="str">
            <v>Qty.</v>
          </cell>
          <cell r="T13" t="str">
            <v>Qty.</v>
          </cell>
          <cell r="U13" t="str">
            <v>Qty.</v>
          </cell>
          <cell r="V13" t="str">
            <v>Qty.</v>
          </cell>
          <cell r="AI13" t="str">
            <v>COCONT POWDER</v>
          </cell>
          <cell r="AL13">
            <v>0</v>
          </cell>
          <cell r="AO13" t="str">
            <v>CHEESE POWDER</v>
          </cell>
          <cell r="AR13">
            <v>0</v>
          </cell>
          <cell r="AS13" t="str">
            <v/>
          </cell>
        </row>
        <row r="14">
          <cell r="AI14" t="str">
            <v>DAIRY MILK</v>
          </cell>
          <cell r="AL14">
            <v>0</v>
          </cell>
          <cell r="AO14" t="str">
            <v>CANE SYRUP</v>
          </cell>
          <cell r="AR14">
            <v>0</v>
          </cell>
        </row>
        <row r="15">
          <cell r="B15" t="str">
            <v xml:space="preserve"> a) Maida</v>
          </cell>
          <cell r="H15">
            <v>0</v>
          </cell>
          <cell r="M15">
            <v>0</v>
          </cell>
          <cell r="N15">
            <v>0</v>
          </cell>
          <cell r="O15" t="str">
            <v>--</v>
          </cell>
          <cell r="P15">
            <v>0</v>
          </cell>
          <cell r="Q15">
            <v>0</v>
          </cell>
          <cell r="R15" t="str">
            <v>--</v>
          </cell>
          <cell r="S15">
            <v>0</v>
          </cell>
          <cell r="T15">
            <v>0</v>
          </cell>
          <cell r="U15" t="str">
            <v>--</v>
          </cell>
          <cell r="V15">
            <v>0</v>
          </cell>
          <cell r="AI15" t="str">
            <v>GRP.FLV</v>
          </cell>
          <cell r="AL15">
            <v>0</v>
          </cell>
          <cell r="AO15" t="str">
            <v>ROASTED PEANUT</v>
          </cell>
          <cell r="AR15">
            <v>0</v>
          </cell>
        </row>
        <row r="16">
          <cell r="R16" t="str">
            <v/>
          </cell>
          <cell r="AI16" t="str">
            <v>MENTHOL</v>
          </cell>
          <cell r="AL16">
            <v>0</v>
          </cell>
          <cell r="AO16" t="str">
            <v>BUTTER FLV.</v>
          </cell>
          <cell r="AR16">
            <v>0</v>
          </cell>
        </row>
        <row r="17">
          <cell r="B17" t="str">
            <v xml:space="preserve"> b) Sugar               </v>
          </cell>
          <cell r="H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AI17" t="str">
            <v>MANGO FLV</v>
          </cell>
          <cell r="AL17">
            <v>0</v>
          </cell>
          <cell r="AO17" t="str">
            <v>CHEESE FLV.</v>
          </cell>
          <cell r="AR17">
            <v>0</v>
          </cell>
        </row>
        <row r="18">
          <cell r="AI18" t="str">
            <v>MANGO POWDER</v>
          </cell>
          <cell r="AL18">
            <v>0</v>
          </cell>
          <cell r="AO18" t="str">
            <v>MARIE PARLE CONC</v>
          </cell>
          <cell r="AR18">
            <v>0</v>
          </cell>
        </row>
        <row r="19">
          <cell r="B19" t="str">
            <v xml:space="preserve"> c) Vanaspati           </v>
          </cell>
          <cell r="H19">
            <v>0</v>
          </cell>
          <cell r="I19" t="str">
            <v>--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--</v>
          </cell>
          <cell r="R19" t="str">
            <v>--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AI19" t="str">
            <v>MELON FLV</v>
          </cell>
          <cell r="AL19">
            <v>0</v>
          </cell>
          <cell r="AO19" t="str">
            <v>PEANUT FLV</v>
          </cell>
          <cell r="AR19">
            <v>0</v>
          </cell>
        </row>
        <row r="20">
          <cell r="X20" t="str">
            <v>FERMENTATION LOSS</v>
          </cell>
          <cell r="AI20" t="str">
            <v>ORNGE FLV</v>
          </cell>
          <cell r="AL20">
            <v>0</v>
          </cell>
          <cell r="AO20" t="str">
            <v>BHA</v>
          </cell>
          <cell r="AR20">
            <v>0</v>
          </cell>
        </row>
        <row r="21">
          <cell r="B21" t="str">
            <v xml:space="preserve"> d)  Palm Kernel Oil / Cocovit  Oil</v>
          </cell>
          <cell r="H21">
            <v>0</v>
          </cell>
          <cell r="I21" t="str">
            <v>--</v>
          </cell>
          <cell r="M21">
            <v>0</v>
          </cell>
          <cell r="N21">
            <v>0</v>
          </cell>
          <cell r="O21" t="str">
            <v>--</v>
          </cell>
          <cell r="P21">
            <v>0</v>
          </cell>
          <cell r="Q21" t="str">
            <v>--</v>
          </cell>
          <cell r="R21" t="str">
            <v>--</v>
          </cell>
          <cell r="S21">
            <v>0</v>
          </cell>
          <cell r="T21">
            <v>0</v>
          </cell>
          <cell r="U21" t="str">
            <v>--</v>
          </cell>
          <cell r="V21">
            <v>0</v>
          </cell>
          <cell r="Z21" t="str">
            <v>OUTPUT</v>
          </cell>
          <cell r="AB21" t="str">
            <v>TOTAL</v>
          </cell>
          <cell r="AD21" t="str">
            <v>LOSS</v>
          </cell>
          <cell r="AF21" t="str">
            <v xml:space="preserve">TOTAL </v>
          </cell>
          <cell r="AI21" t="str">
            <v>PP COLA CINNAMON</v>
          </cell>
          <cell r="AL21">
            <v>0</v>
          </cell>
          <cell r="AO21" t="str">
            <v>VAN.LIQD</v>
          </cell>
          <cell r="AR21">
            <v>0</v>
          </cell>
        </row>
        <row r="22">
          <cell r="R22" t="str">
            <v/>
          </cell>
          <cell r="X22" t="str">
            <v>PRODUCTS</v>
          </cell>
          <cell r="Y22" t="str">
            <v>PROD'N</v>
          </cell>
          <cell r="Z22" t="str">
            <v>PER BATCH</v>
          </cell>
          <cell r="AB22" t="str">
            <v>BATCHES</v>
          </cell>
          <cell r="AD22" t="str">
            <v>PER BATCH</v>
          </cell>
          <cell r="AF22" t="str">
            <v>LOSS</v>
          </cell>
          <cell r="AI22" t="str">
            <v>PINEAPPLE SWEET</v>
          </cell>
          <cell r="AL22">
            <v>0</v>
          </cell>
          <cell r="AO22" t="str">
            <v>CARAMEL COL</v>
          </cell>
          <cell r="AR22">
            <v>0</v>
          </cell>
        </row>
        <row r="23">
          <cell r="B23" t="str">
            <v xml:space="preserve"> e) Liquid Glucose       </v>
          </cell>
          <cell r="H23">
            <v>0</v>
          </cell>
          <cell r="I23" t="str">
            <v>--</v>
          </cell>
          <cell r="M23">
            <v>0</v>
          </cell>
          <cell r="N23" t="str">
            <v>--</v>
          </cell>
          <cell r="O23">
            <v>0</v>
          </cell>
          <cell r="P23">
            <v>0</v>
          </cell>
          <cell r="Q23" t="str">
            <v>--</v>
          </cell>
          <cell r="R23">
            <v>0</v>
          </cell>
          <cell r="S23">
            <v>0</v>
          </cell>
          <cell r="T23" t="str">
            <v>--</v>
          </cell>
          <cell r="U23">
            <v>0</v>
          </cell>
          <cell r="V23">
            <v>0</v>
          </cell>
          <cell r="X23" t="str">
            <v>-</v>
          </cell>
          <cell r="Y23" t="str">
            <v>-</v>
          </cell>
          <cell r="Z23" t="str">
            <v>-</v>
          </cell>
          <cell r="AB23" t="str">
            <v>-</v>
          </cell>
          <cell r="AD23" t="str">
            <v>-</v>
          </cell>
          <cell r="AF23" t="str">
            <v>-</v>
          </cell>
          <cell r="AI23" t="str">
            <v>STRAW FLV</v>
          </cell>
          <cell r="AL23">
            <v>0</v>
          </cell>
          <cell r="AO23" t="str">
            <v>AMMONIA</v>
          </cell>
          <cell r="AR23">
            <v>0</v>
          </cell>
        </row>
        <row r="24">
          <cell r="Q24" t="str">
            <v/>
          </cell>
          <cell r="X24" t="str">
            <v>MONACO</v>
          </cell>
          <cell r="AB24" t="e">
            <v>#DIV/0!</v>
          </cell>
          <cell r="AF24" t="e">
            <v>#DIV/0!</v>
          </cell>
          <cell r="AI24" t="str">
            <v>COCONT FLV</v>
          </cell>
          <cell r="AL24">
            <v>0</v>
          </cell>
          <cell r="AO24" t="str">
            <v>CHEM.P</v>
          </cell>
          <cell r="AR24">
            <v>0</v>
          </cell>
        </row>
        <row r="25">
          <cell r="B25" t="str">
            <v xml:space="preserve"> f) Skimmed  Milk  Powder  </v>
          </cell>
          <cell r="H25">
            <v>0</v>
          </cell>
          <cell r="I25" t="str">
            <v>--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AI25" t="str">
            <v>PP COLA OIL</v>
          </cell>
          <cell r="AL25">
            <v>0</v>
          </cell>
          <cell r="AO25" t="str">
            <v>CHEM. S</v>
          </cell>
          <cell r="AR25">
            <v>0</v>
          </cell>
        </row>
        <row r="26">
          <cell r="Q26" t="str">
            <v/>
          </cell>
          <cell r="R26" t="str">
            <v/>
          </cell>
          <cell r="AI26" t="str">
            <v>PP LIME EXT</v>
          </cell>
          <cell r="AL26">
            <v>0</v>
          </cell>
          <cell r="AO26" t="str">
            <v>EHTYL VAN.</v>
          </cell>
          <cell r="AR26">
            <v>0</v>
          </cell>
        </row>
        <row r="27">
          <cell r="B27" t="str">
            <v xml:space="preserve">2.  OTHERS               </v>
          </cell>
          <cell r="D27">
            <v>0</v>
          </cell>
          <cell r="F27">
            <v>0</v>
          </cell>
          <cell r="H27">
            <v>0</v>
          </cell>
          <cell r="I27" t="str">
            <v>--</v>
          </cell>
          <cell r="M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AF27" t="str">
            <v/>
          </cell>
          <cell r="AI27" t="str">
            <v>BRILLIANT BLUE</v>
          </cell>
          <cell r="AL27">
            <v>0</v>
          </cell>
          <cell r="AO27" t="str">
            <v>FINAMOUL 87</v>
          </cell>
          <cell r="AR27">
            <v>0</v>
          </cell>
        </row>
        <row r="28">
          <cell r="X28" t="str">
            <v>K-JACK</v>
          </cell>
          <cell r="AB28" t="e">
            <v>#DIV/0!</v>
          </cell>
          <cell r="AF28" t="e">
            <v>#DIV/0!</v>
          </cell>
          <cell r="AI28" t="str">
            <v>TBHQ</v>
          </cell>
          <cell r="AL28">
            <v>0</v>
          </cell>
          <cell r="AO28" t="str">
            <v>FINAMOUL SF</v>
          </cell>
          <cell r="AR28">
            <v>0</v>
          </cell>
        </row>
        <row r="29">
          <cell r="AO29" t="str">
            <v>LACTIC ACID</v>
          </cell>
          <cell r="AR29">
            <v>0</v>
          </cell>
        </row>
        <row r="30">
          <cell r="B30" t="str">
            <v xml:space="preserve">    TOTAL CONSUMPTION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AF30" t="str">
            <v/>
          </cell>
          <cell r="AI30" t="str">
            <v>CARAM COL</v>
          </cell>
          <cell r="AL30">
            <v>0</v>
          </cell>
          <cell r="AO30" t="str">
            <v>MALIC ACI.</v>
          </cell>
          <cell r="AR30">
            <v>0</v>
          </cell>
        </row>
        <row r="31">
          <cell r="X31" t="str">
            <v>CHEESLING</v>
          </cell>
          <cell r="AB31" t="e">
            <v>#DIV/0!</v>
          </cell>
          <cell r="AF31" t="e">
            <v>#DIV/0!</v>
          </cell>
          <cell r="AI31" t="str">
            <v>CARAM COL RT 80</v>
          </cell>
          <cell r="AL31">
            <v>0</v>
          </cell>
          <cell r="AO31" t="str">
            <v>PAPAINE</v>
          </cell>
          <cell r="AR31">
            <v>0</v>
          </cell>
        </row>
        <row r="32">
          <cell r="T32" t="str">
            <v/>
          </cell>
          <cell r="U32" t="str">
            <v/>
          </cell>
          <cell r="AL32">
            <v>0</v>
          </cell>
          <cell r="AO32" t="str">
            <v>PROPYLENE</v>
          </cell>
          <cell r="AR32">
            <v>0</v>
          </cell>
        </row>
        <row r="33">
          <cell r="B33" t="str">
            <v xml:space="preserve">     TOTAL SOLID INPUT  --------&gt;  (A)</v>
          </cell>
          <cell r="D33" t="e">
            <v>#DIV/0!</v>
          </cell>
          <cell r="F33">
            <v>0</v>
          </cell>
          <cell r="H33" t="e">
            <v>#DIV/0!</v>
          </cell>
          <cell r="M33" t="str">
            <v>LESS : FERMENTATION LOSS</v>
          </cell>
          <cell r="Q33" t="e">
            <v>#DIV/0!</v>
          </cell>
          <cell r="R33" t="str">
            <v/>
          </cell>
          <cell r="T33" t="e">
            <v>#DIV/0!</v>
          </cell>
          <cell r="U33" t="str">
            <v/>
          </cell>
          <cell r="V33" t="e">
            <v>#DIV/0!</v>
          </cell>
          <cell r="AI33" t="str">
            <v>TATRAZ</v>
          </cell>
          <cell r="AL33">
            <v>0</v>
          </cell>
          <cell r="AO33" t="str">
            <v>SALT REF - TATA</v>
          </cell>
          <cell r="AR33">
            <v>0</v>
          </cell>
        </row>
        <row r="34">
          <cell r="N34" t="str">
            <v xml:space="preserve">  % ON NET ISSUE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>
            <v>0</v>
          </cell>
          <cell r="V34" t="e">
            <v>#DIV/0!</v>
          </cell>
          <cell r="AI34" t="str">
            <v>S.YELLOW</v>
          </cell>
          <cell r="AL34">
            <v>0</v>
          </cell>
          <cell r="AO34" t="str">
            <v xml:space="preserve">SALT REF </v>
          </cell>
        </row>
        <row r="35">
          <cell r="AO35" t="str">
            <v>BIOBAKE</v>
          </cell>
          <cell r="AR35">
            <v>0</v>
          </cell>
        </row>
        <row r="36">
          <cell r="X36" t="str">
            <v>JEFFS</v>
          </cell>
          <cell r="AB36" t="e">
            <v>#DIV/0!</v>
          </cell>
          <cell r="AF36" t="e">
            <v>#DIV/0!</v>
          </cell>
          <cell r="AI36" t="str">
            <v>CAUST.SODA</v>
          </cell>
          <cell r="AL36">
            <v>0</v>
          </cell>
          <cell r="AO36" t="str">
            <v>LECITHIN</v>
          </cell>
          <cell r="AR36">
            <v>0</v>
          </cell>
        </row>
        <row r="37">
          <cell r="AI37" t="str">
            <v>ETH.VAN.</v>
          </cell>
          <cell r="AL37">
            <v>0</v>
          </cell>
          <cell r="AO37" t="str">
            <v>SODA</v>
          </cell>
          <cell r="AR37">
            <v>0</v>
          </cell>
        </row>
        <row r="38">
          <cell r="AF38" t="str">
            <v>-</v>
          </cell>
          <cell r="AI38" t="str">
            <v>GUM ARABI</v>
          </cell>
          <cell r="AL38">
            <v>0</v>
          </cell>
          <cell r="AO38" t="str">
            <v>VAN.POW</v>
          </cell>
          <cell r="AR38">
            <v>0</v>
          </cell>
        </row>
        <row r="39">
          <cell r="AD39" t="str">
            <v>TOTAL-&gt;</v>
          </cell>
          <cell r="AF39" t="e">
            <v>#DIV/0!</v>
          </cell>
          <cell r="AI39" t="str">
            <v>MALIC ACID</v>
          </cell>
          <cell r="AL39">
            <v>0</v>
          </cell>
          <cell r="AO39" t="str">
            <v>YEAST</v>
          </cell>
          <cell r="AR39">
            <v>0</v>
          </cell>
        </row>
        <row r="41">
          <cell r="AF41" t="str">
            <v>=</v>
          </cell>
          <cell r="AI41" t="str">
            <v>PROP.GLY</v>
          </cell>
          <cell r="AL41">
            <v>0</v>
          </cell>
          <cell r="AO41" t="str">
            <v>STARCH</v>
          </cell>
          <cell r="AR41">
            <v>0</v>
          </cell>
        </row>
        <row r="42">
          <cell r="AI42" t="str">
            <v>STEAR.ACID</v>
          </cell>
          <cell r="AL42">
            <v>0</v>
          </cell>
          <cell r="AO42" t="str">
            <v>MILK COND 5118</v>
          </cell>
          <cell r="AR42">
            <v>0</v>
          </cell>
        </row>
        <row r="43">
          <cell r="AI43" t="str">
            <v>LECITHIN</v>
          </cell>
          <cell r="AL43">
            <v>0</v>
          </cell>
          <cell r="AO43" t="str">
            <v>METHI LEAVES</v>
          </cell>
          <cell r="AR43">
            <v>0</v>
          </cell>
        </row>
        <row r="44">
          <cell r="AI44" t="str">
            <v>SALT REF -TATA</v>
          </cell>
          <cell r="AL44">
            <v>0</v>
          </cell>
          <cell r="AO44" t="str">
            <v>VITAMIN-MINERAL PREMIX</v>
          </cell>
          <cell r="AR44">
            <v>0</v>
          </cell>
        </row>
        <row r="45">
          <cell r="AI45" t="str">
            <v xml:space="preserve">SALT REF  </v>
          </cell>
        </row>
        <row r="46">
          <cell r="AI46" t="str">
            <v>VAN.POW</v>
          </cell>
          <cell r="AL46">
            <v>0</v>
          </cell>
          <cell r="AO46" t="str">
            <v>ONION FLAKES</v>
          </cell>
          <cell r="AR46">
            <v>0</v>
          </cell>
        </row>
        <row r="47">
          <cell r="AI47" t="str">
            <v>PP COLADIENE</v>
          </cell>
          <cell r="AL47">
            <v>0</v>
          </cell>
          <cell r="AO47" t="str">
            <v>SESAME SEEDS</v>
          </cell>
          <cell r="AR47">
            <v>0</v>
          </cell>
        </row>
        <row r="48">
          <cell r="AI48" t="str">
            <v>BLACK CURRENT</v>
          </cell>
          <cell r="AL48">
            <v>0</v>
          </cell>
          <cell r="AO48" t="str">
            <v>TBHQ</v>
          </cell>
          <cell r="AR48">
            <v>0</v>
          </cell>
        </row>
        <row r="49">
          <cell r="AI49" t="str">
            <v>Guava Flavour PPoE52</v>
          </cell>
          <cell r="AL49">
            <v>0</v>
          </cell>
          <cell r="AO49" t="str">
            <v>MINERAL VITAMIN</v>
          </cell>
          <cell r="AR49">
            <v>0</v>
          </cell>
        </row>
        <row r="50">
          <cell r="AI50" t="str">
            <v>Lychee Flavour{PPOA1</v>
          </cell>
        </row>
        <row r="51">
          <cell r="AI51" t="str">
            <v>Lemon Flavour PPoF54</v>
          </cell>
          <cell r="AL51">
            <v>0</v>
          </cell>
          <cell r="AO51" t="str">
            <v>G.M.S SMOOTHEX</v>
          </cell>
          <cell r="AR51">
            <v>0</v>
          </cell>
        </row>
        <row r="52">
          <cell r="AI52" t="str">
            <v>Lemon Yellow (Tartra</v>
          </cell>
          <cell r="AL52">
            <v>0</v>
          </cell>
          <cell r="AP52" t="str">
            <v>-</v>
          </cell>
          <cell r="AR52" t="str">
            <v>-</v>
          </cell>
        </row>
        <row r="53">
          <cell r="AJ53" t="str">
            <v>-</v>
          </cell>
          <cell r="AL53" t="str">
            <v>-</v>
          </cell>
          <cell r="AP53">
            <v>0</v>
          </cell>
          <cell r="AR53">
            <v>0</v>
          </cell>
        </row>
        <row r="54">
          <cell r="AJ54">
            <v>0</v>
          </cell>
          <cell r="AL54">
            <v>0</v>
          </cell>
        </row>
        <row r="80">
          <cell r="C80" t="str">
            <v>BISCUIT  Stock</v>
          </cell>
          <cell r="H80" t="str">
            <v>CONF.  Stock</v>
          </cell>
        </row>
        <row r="81">
          <cell r="C81" t="str">
            <v>Opening</v>
          </cell>
          <cell r="D81" t="str">
            <v>Closing</v>
          </cell>
          <cell r="F81" t="str">
            <v>Difference</v>
          </cell>
          <cell r="H81" t="str">
            <v>Opening</v>
          </cell>
          <cell r="I81" t="str">
            <v>Closing</v>
          </cell>
          <cell r="K81" t="str">
            <v>Difference</v>
          </cell>
        </row>
        <row r="82">
          <cell r="F82" t="str">
            <v>Net  Addition</v>
          </cell>
          <cell r="H82">
            <v>38443</v>
          </cell>
          <cell r="I82">
            <v>38717</v>
          </cell>
          <cell r="K82" t="str">
            <v>Net  Addition</v>
          </cell>
        </row>
        <row r="83">
          <cell r="B83" t="str">
            <v xml:space="preserve"> a) Maida (Wheat Flour)</v>
          </cell>
          <cell r="F83">
            <v>0</v>
          </cell>
          <cell r="K83">
            <v>0</v>
          </cell>
        </row>
        <row r="84">
          <cell r="B84" t="str">
            <v xml:space="preserve"> b) Sugar               </v>
          </cell>
          <cell r="F84">
            <v>0</v>
          </cell>
          <cell r="K84">
            <v>0</v>
          </cell>
        </row>
        <row r="85">
          <cell r="B85" t="str">
            <v xml:space="preserve"> c) Vanaspati           </v>
          </cell>
          <cell r="F85">
            <v>0</v>
          </cell>
          <cell r="K85">
            <v>0</v>
          </cell>
        </row>
        <row r="86">
          <cell r="B86" t="str">
            <v xml:space="preserve"> d) Palm Kernel Oil   </v>
          </cell>
          <cell r="F86">
            <v>0</v>
          </cell>
          <cell r="K86">
            <v>0</v>
          </cell>
        </row>
        <row r="87">
          <cell r="B87" t="str">
            <v xml:space="preserve"> e) Liquid Glucose       </v>
          </cell>
          <cell r="F87">
            <v>0</v>
          </cell>
          <cell r="K87">
            <v>0</v>
          </cell>
        </row>
        <row r="88">
          <cell r="B88" t="str">
            <v xml:space="preserve"> f) Skimmed Milk Powder  </v>
          </cell>
          <cell r="F88">
            <v>0</v>
          </cell>
          <cell r="K88">
            <v>0</v>
          </cell>
        </row>
        <row r="89">
          <cell r="B89" t="str">
            <v xml:space="preserve"> g) Others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F90">
            <v>0</v>
          </cell>
          <cell r="K90">
            <v>0</v>
          </cell>
        </row>
        <row r="92">
          <cell r="C92" t="str">
            <v>WIP</v>
          </cell>
        </row>
        <row r="93">
          <cell r="C93" t="str">
            <v>Opening</v>
          </cell>
          <cell r="D93" t="str">
            <v>Closing</v>
          </cell>
          <cell r="F93" t="str">
            <v>Difference</v>
          </cell>
        </row>
        <row r="94">
          <cell r="F94" t="str">
            <v>Net  Addition</v>
          </cell>
        </row>
        <row r="95">
          <cell r="B95" t="str">
            <v>Biscuit</v>
          </cell>
          <cell r="F95">
            <v>0</v>
          </cell>
        </row>
        <row r="96">
          <cell r="B96" t="str">
            <v>Confictionary</v>
          </cell>
          <cell r="F96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-Collection"/>
      <sheetName val="Rep-AR"/>
      <sheetName val="Rep-Custwise"/>
      <sheetName val="Rep-BGwise"/>
      <sheetName val="Rep-ExpDom"/>
      <sheetName val="Reports"/>
      <sheetName val="Sheet3"/>
      <sheetName val="Main"/>
      <sheetName val="Invoice Entry"/>
      <sheetName val="Invoice"/>
      <sheetName val="Customer Master"/>
      <sheetName val="Database"/>
      <sheetName val="Calendar"/>
      <sheetName val="Masters"/>
      <sheetName val="OpeningAR"/>
      <sheetName val="Settings"/>
      <sheetName val="number to txt"/>
      <sheetName val="India Operations"/>
      <sheetName val="Inflation"/>
      <sheetName val="Input-Pack 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D3">
            <v>1</v>
          </cell>
        </row>
        <row r="4">
          <cell r="D4">
            <v>37133</v>
          </cell>
        </row>
        <row r="6">
          <cell r="D6">
            <v>1</v>
          </cell>
        </row>
        <row r="7">
          <cell r="D7" t="str">
            <v>7C Limited</v>
          </cell>
        </row>
        <row r="9">
          <cell r="D9" t="str">
            <v>ST. ALPHAGE GARDEN, FORE STREET</v>
          </cell>
        </row>
        <row r="10">
          <cell r="D10" t="str">
            <v xml:space="preserve">LONDON EC2Y 5DS, </v>
          </cell>
        </row>
        <row r="11">
          <cell r="D11" t="str">
            <v xml:space="preserve"> - </v>
          </cell>
        </row>
        <row r="12">
          <cell r="D12" t="str">
            <v>ENGLAND, UK</v>
          </cell>
        </row>
        <row r="21">
          <cell r="B21">
            <v>1</v>
          </cell>
          <cell r="G21">
            <v>0</v>
          </cell>
        </row>
        <row r="23">
          <cell r="B23">
            <v>3</v>
          </cell>
          <cell r="G23">
            <v>0</v>
          </cell>
        </row>
        <row r="25">
          <cell r="B25">
            <v>5</v>
          </cell>
          <cell r="G25">
            <v>0</v>
          </cell>
        </row>
        <row r="27">
          <cell r="B27">
            <v>7</v>
          </cell>
          <cell r="G27">
            <v>0</v>
          </cell>
        </row>
        <row r="37">
          <cell r="F37">
            <v>0</v>
          </cell>
        </row>
      </sheetData>
      <sheetData sheetId="9"/>
      <sheetData sheetId="10">
        <row r="2">
          <cell r="A2">
            <v>1</v>
          </cell>
        </row>
        <row r="3">
          <cell r="A3">
            <v>2</v>
          </cell>
        </row>
      </sheetData>
      <sheetData sheetId="11">
        <row r="1">
          <cell r="A1" t="str">
            <v>S. No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229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</sheetData>
      <sheetData sheetId="12"/>
      <sheetData sheetId="13">
        <row r="2">
          <cell r="A2" t="str">
            <v>HNS</v>
          </cell>
          <cell r="C2" t="str">
            <v>USA</v>
          </cell>
          <cell r="E2" t="str">
            <v>ENS001</v>
          </cell>
        </row>
        <row r="3">
          <cell r="A3" t="str">
            <v>Services</v>
          </cell>
          <cell r="C3" t="str">
            <v>Europe</v>
          </cell>
          <cell r="E3" t="str">
            <v>ENS002</v>
          </cell>
        </row>
        <row r="4">
          <cell r="A4" t="str">
            <v>Products</v>
          </cell>
          <cell r="C4" t="str">
            <v>ROW</v>
          </cell>
          <cell r="E4" t="str">
            <v>ENS003</v>
          </cell>
        </row>
        <row r="5">
          <cell r="A5" t="str">
            <v>PRS</v>
          </cell>
          <cell r="E5" t="str">
            <v>ENS004</v>
          </cell>
        </row>
        <row r="6">
          <cell r="E6" t="str">
            <v>ENS005</v>
          </cell>
        </row>
        <row r="7">
          <cell r="E7" t="str">
            <v>ENS006</v>
          </cell>
        </row>
        <row r="8">
          <cell r="E8" t="str">
            <v>ENS007</v>
          </cell>
        </row>
        <row r="9">
          <cell r="E9" t="str">
            <v>ENS008</v>
          </cell>
        </row>
        <row r="10">
          <cell r="E10" t="str">
            <v>ENS009</v>
          </cell>
        </row>
        <row r="11">
          <cell r="E11" t="str">
            <v>ENS010</v>
          </cell>
        </row>
        <row r="12">
          <cell r="E12" t="str">
            <v>ENS011</v>
          </cell>
        </row>
        <row r="13">
          <cell r="E13" t="str">
            <v>ENS020</v>
          </cell>
        </row>
        <row r="14">
          <cell r="E14" t="str">
            <v>ENS021</v>
          </cell>
        </row>
        <row r="15">
          <cell r="E15" t="str">
            <v>ENS022</v>
          </cell>
        </row>
        <row r="16">
          <cell r="E16" t="str">
            <v>ENS023</v>
          </cell>
        </row>
        <row r="17">
          <cell r="E17" t="str">
            <v>ENS024</v>
          </cell>
        </row>
        <row r="18">
          <cell r="E18" t="str">
            <v>ENS025</v>
          </cell>
        </row>
        <row r="19">
          <cell r="E19" t="str">
            <v>ENS026</v>
          </cell>
        </row>
        <row r="20">
          <cell r="E20" t="str">
            <v>ENS031</v>
          </cell>
        </row>
        <row r="21">
          <cell r="E21" t="str">
            <v>ENS032</v>
          </cell>
        </row>
        <row r="22">
          <cell r="E22" t="str">
            <v>ENS033</v>
          </cell>
        </row>
        <row r="23">
          <cell r="E23" t="str">
            <v>WND001</v>
          </cell>
        </row>
        <row r="24">
          <cell r="E24" t="str">
            <v>WND002</v>
          </cell>
        </row>
        <row r="25">
          <cell r="E25" t="str">
            <v>WND003</v>
          </cell>
        </row>
        <row r="26">
          <cell r="E26" t="str">
            <v>WND004</v>
          </cell>
        </row>
        <row r="27">
          <cell r="E27" t="str">
            <v>WND005</v>
          </cell>
        </row>
        <row r="28">
          <cell r="E28" t="str">
            <v>WND006</v>
          </cell>
        </row>
        <row r="29">
          <cell r="E29" t="str">
            <v>WND007</v>
          </cell>
        </row>
        <row r="30">
          <cell r="E30" t="str">
            <v>WND011</v>
          </cell>
        </row>
        <row r="31">
          <cell r="E31" t="str">
            <v>WND012</v>
          </cell>
        </row>
        <row r="32">
          <cell r="E32" t="str">
            <v>WND013</v>
          </cell>
        </row>
        <row r="33">
          <cell r="E33" t="str">
            <v>WND014</v>
          </cell>
        </row>
        <row r="34">
          <cell r="E34" t="str">
            <v>WND015</v>
          </cell>
        </row>
        <row r="35">
          <cell r="E35" t="str">
            <v>WND016</v>
          </cell>
        </row>
        <row r="36">
          <cell r="E36" t="str">
            <v>WND017</v>
          </cell>
        </row>
        <row r="37">
          <cell r="E37" t="str">
            <v>WND018</v>
          </cell>
        </row>
        <row r="38">
          <cell r="E38" t="str">
            <v>WND019</v>
          </cell>
        </row>
        <row r="39">
          <cell r="E39" t="str">
            <v>WND020</v>
          </cell>
        </row>
        <row r="40">
          <cell r="E40" t="str">
            <v>WND021</v>
          </cell>
        </row>
        <row r="41">
          <cell r="E41" t="str">
            <v>WND022</v>
          </cell>
        </row>
        <row r="42">
          <cell r="E42" t="str">
            <v>WND023</v>
          </cell>
        </row>
        <row r="43">
          <cell r="E43" t="str">
            <v>WND024</v>
          </cell>
        </row>
        <row r="44">
          <cell r="E44" t="str">
            <v>WND025</v>
          </cell>
        </row>
        <row r="45">
          <cell r="E45" t="str">
            <v>WND026</v>
          </cell>
        </row>
        <row r="46">
          <cell r="E46" t="str">
            <v>WND027</v>
          </cell>
        </row>
        <row r="47">
          <cell r="E47" t="str">
            <v>WND028</v>
          </cell>
        </row>
        <row r="48">
          <cell r="E48" t="str">
            <v>WND029</v>
          </cell>
        </row>
        <row r="49">
          <cell r="E49" t="str">
            <v>WND030</v>
          </cell>
        </row>
        <row r="50">
          <cell r="E50" t="str">
            <v>WND031</v>
          </cell>
        </row>
        <row r="51">
          <cell r="E51" t="str">
            <v>WND032</v>
          </cell>
        </row>
        <row r="52">
          <cell r="E52" t="str">
            <v>WND033</v>
          </cell>
        </row>
        <row r="53">
          <cell r="E53" t="str">
            <v>WND034</v>
          </cell>
        </row>
        <row r="54">
          <cell r="E54" t="str">
            <v>WND035</v>
          </cell>
        </row>
        <row r="55">
          <cell r="E55" t="str">
            <v>WND036</v>
          </cell>
        </row>
        <row r="56">
          <cell r="E56" t="str">
            <v>WND037</v>
          </cell>
        </row>
        <row r="57">
          <cell r="E57" t="str">
            <v>WND038</v>
          </cell>
        </row>
        <row r="58">
          <cell r="E58" t="str">
            <v>WND039</v>
          </cell>
        </row>
        <row r="59">
          <cell r="E59" t="str">
            <v>WND040</v>
          </cell>
        </row>
        <row r="60">
          <cell r="E60" t="str">
            <v>WND041</v>
          </cell>
        </row>
        <row r="61">
          <cell r="E61" t="str">
            <v>WND042</v>
          </cell>
        </row>
        <row r="62">
          <cell r="E62" t="str">
            <v>WND043</v>
          </cell>
        </row>
        <row r="63">
          <cell r="E63" t="str">
            <v>WND044</v>
          </cell>
        </row>
        <row r="64">
          <cell r="E64" t="str">
            <v>WND045</v>
          </cell>
        </row>
        <row r="65">
          <cell r="E65" t="str">
            <v>WND046</v>
          </cell>
        </row>
        <row r="66">
          <cell r="E66" t="str">
            <v>WND047</v>
          </cell>
        </row>
        <row r="67">
          <cell r="E67" t="str">
            <v>WND049</v>
          </cell>
        </row>
        <row r="68">
          <cell r="E68" t="str">
            <v>WND051</v>
          </cell>
        </row>
        <row r="69">
          <cell r="E69" t="str">
            <v>WND052</v>
          </cell>
        </row>
        <row r="70">
          <cell r="E70" t="str">
            <v>WND053</v>
          </cell>
        </row>
        <row r="71">
          <cell r="E71" t="str">
            <v>WND054</v>
          </cell>
        </row>
        <row r="72">
          <cell r="E72" t="str">
            <v>WND059</v>
          </cell>
        </row>
        <row r="73">
          <cell r="E73" t="str">
            <v>WND060</v>
          </cell>
        </row>
        <row r="74">
          <cell r="E74" t="str">
            <v>WND061</v>
          </cell>
        </row>
        <row r="75">
          <cell r="E75" t="str">
            <v>WND062</v>
          </cell>
        </row>
        <row r="76">
          <cell r="E76" t="str">
            <v>WND063</v>
          </cell>
        </row>
        <row r="77">
          <cell r="E77" t="str">
            <v>WND064</v>
          </cell>
        </row>
        <row r="78">
          <cell r="E78" t="str">
            <v>WND065</v>
          </cell>
        </row>
        <row r="79">
          <cell r="E79" t="str">
            <v>WND066</v>
          </cell>
        </row>
        <row r="80">
          <cell r="E80" t="str">
            <v>WND067</v>
          </cell>
        </row>
        <row r="81">
          <cell r="E81" t="str">
            <v>WND068</v>
          </cell>
        </row>
        <row r="82">
          <cell r="E82" t="str">
            <v>WND069</v>
          </cell>
        </row>
        <row r="83">
          <cell r="E83" t="str">
            <v>WND070</v>
          </cell>
        </row>
        <row r="84">
          <cell r="E84" t="str">
            <v>WND071</v>
          </cell>
        </row>
        <row r="85">
          <cell r="E85" t="str">
            <v>WND072</v>
          </cell>
        </row>
        <row r="86">
          <cell r="E86" t="str">
            <v>WND073</v>
          </cell>
        </row>
        <row r="87">
          <cell r="E87" t="str">
            <v>WND074</v>
          </cell>
        </row>
        <row r="88">
          <cell r="E88" t="str">
            <v>WND075</v>
          </cell>
        </row>
        <row r="89">
          <cell r="E89" t="str">
            <v>WND081</v>
          </cell>
        </row>
        <row r="90">
          <cell r="E90" t="str">
            <v>WND082</v>
          </cell>
        </row>
        <row r="91">
          <cell r="E91" t="str">
            <v>WND083</v>
          </cell>
        </row>
        <row r="92">
          <cell r="E92" t="str">
            <v>WND084</v>
          </cell>
        </row>
        <row r="93">
          <cell r="E93" t="str">
            <v>WND086</v>
          </cell>
        </row>
        <row r="94">
          <cell r="E94" t="str">
            <v>WND091</v>
          </cell>
        </row>
        <row r="95">
          <cell r="E95" t="str">
            <v>WND092</v>
          </cell>
        </row>
        <row r="96">
          <cell r="E96" t="str">
            <v>WND093</v>
          </cell>
        </row>
        <row r="97">
          <cell r="E97" t="str">
            <v>WND094</v>
          </cell>
        </row>
        <row r="98">
          <cell r="E98" t="str">
            <v>WND100</v>
          </cell>
        </row>
        <row r="99">
          <cell r="E99" t="str">
            <v>WND101</v>
          </cell>
        </row>
        <row r="100">
          <cell r="E100" t="str">
            <v>WND102</v>
          </cell>
        </row>
        <row r="101">
          <cell r="E101" t="str">
            <v>WND103</v>
          </cell>
        </row>
        <row r="102">
          <cell r="E102" t="str">
            <v>WND111</v>
          </cell>
        </row>
        <row r="103">
          <cell r="E103" t="str">
            <v>WND112</v>
          </cell>
        </row>
        <row r="104">
          <cell r="E104" t="str">
            <v>WND121</v>
          </cell>
        </row>
        <row r="105">
          <cell r="E105" t="str">
            <v>WND122</v>
          </cell>
        </row>
        <row r="106">
          <cell r="E106" t="str">
            <v>WND130</v>
          </cell>
        </row>
        <row r="107">
          <cell r="E107" t="str">
            <v>SAHC01</v>
          </cell>
        </row>
        <row r="108">
          <cell r="E108" t="str">
            <v>SAHC02</v>
          </cell>
        </row>
        <row r="109">
          <cell r="E109" t="str">
            <v>SAHC03</v>
          </cell>
        </row>
        <row r="110">
          <cell r="E110" t="str">
            <v>SART01</v>
          </cell>
        </row>
        <row r="111">
          <cell r="E111" t="str">
            <v>NOT ALLOTED</v>
          </cell>
        </row>
        <row r="112">
          <cell r="E112" t="str">
            <v>SND001</v>
          </cell>
        </row>
        <row r="113">
          <cell r="E113" t="str">
            <v>SND002</v>
          </cell>
        </row>
        <row r="114">
          <cell r="E114" t="str">
            <v>SND003</v>
          </cell>
        </row>
        <row r="115">
          <cell r="E115" t="str">
            <v>SND004</v>
          </cell>
        </row>
        <row r="116">
          <cell r="E116" t="str">
            <v>SND005</v>
          </cell>
        </row>
        <row r="117">
          <cell r="E117" t="str">
            <v>SND006</v>
          </cell>
        </row>
        <row r="118">
          <cell r="E118" t="str">
            <v>SND007</v>
          </cell>
        </row>
        <row r="119">
          <cell r="E119" t="str">
            <v>SND008</v>
          </cell>
        </row>
        <row r="120">
          <cell r="E120" t="str">
            <v>SND010</v>
          </cell>
        </row>
        <row r="121">
          <cell r="E121" t="str">
            <v>SND011</v>
          </cell>
        </row>
        <row r="122">
          <cell r="E122" t="str">
            <v>SND012</v>
          </cell>
        </row>
        <row r="123">
          <cell r="E123" t="str">
            <v>SND013</v>
          </cell>
        </row>
        <row r="124">
          <cell r="E124" t="str">
            <v>SND014</v>
          </cell>
        </row>
        <row r="125">
          <cell r="E125" t="str">
            <v>SND015</v>
          </cell>
        </row>
        <row r="126">
          <cell r="E126" t="str">
            <v>SND016</v>
          </cell>
        </row>
        <row r="127">
          <cell r="E127" t="str">
            <v>SND017</v>
          </cell>
        </row>
        <row r="128">
          <cell r="E128" t="str">
            <v>SND018</v>
          </cell>
        </row>
        <row r="129">
          <cell r="E129" t="str">
            <v>SND019</v>
          </cell>
        </row>
        <row r="130">
          <cell r="E130" t="str">
            <v>SND020</v>
          </cell>
        </row>
        <row r="131">
          <cell r="E131" t="str">
            <v>SND021</v>
          </cell>
        </row>
        <row r="132">
          <cell r="E132" t="str">
            <v>SND022</v>
          </cell>
        </row>
        <row r="133">
          <cell r="E133" t="str">
            <v>SND023</v>
          </cell>
        </row>
        <row r="134">
          <cell r="E134" t="str">
            <v>SND024</v>
          </cell>
        </row>
        <row r="135">
          <cell r="E135" t="str">
            <v>SND025</v>
          </cell>
        </row>
        <row r="136">
          <cell r="E136" t="str">
            <v>SND026</v>
          </cell>
        </row>
        <row r="137">
          <cell r="E137" t="str">
            <v>SND027</v>
          </cell>
        </row>
        <row r="138">
          <cell r="E138" t="str">
            <v>SND028</v>
          </cell>
        </row>
        <row r="139">
          <cell r="E139" t="str">
            <v>SND029</v>
          </cell>
        </row>
        <row r="140">
          <cell r="E140" t="str">
            <v>SND030</v>
          </cell>
        </row>
        <row r="141">
          <cell r="E141" t="str">
            <v>SND031</v>
          </cell>
        </row>
        <row r="142">
          <cell r="E142" t="str">
            <v>SND032</v>
          </cell>
        </row>
        <row r="143">
          <cell r="E143" t="str">
            <v>SND033</v>
          </cell>
        </row>
        <row r="144">
          <cell r="E144" t="str">
            <v>SND034</v>
          </cell>
        </row>
        <row r="145">
          <cell r="E145" t="str">
            <v>SND035</v>
          </cell>
        </row>
        <row r="146">
          <cell r="E146" t="str">
            <v>SND036</v>
          </cell>
        </row>
        <row r="147">
          <cell r="E147" t="str">
            <v>SND037</v>
          </cell>
        </row>
        <row r="148">
          <cell r="E148" t="str">
            <v>SND038</v>
          </cell>
        </row>
        <row r="149">
          <cell r="E149" t="str">
            <v>SND039</v>
          </cell>
        </row>
        <row r="150">
          <cell r="E150" t="str">
            <v>SND040</v>
          </cell>
        </row>
        <row r="151">
          <cell r="E151" t="str">
            <v>SND041</v>
          </cell>
        </row>
        <row r="152">
          <cell r="E152" t="str">
            <v>SND042</v>
          </cell>
        </row>
        <row r="153">
          <cell r="E153" t="str">
            <v>SND043</v>
          </cell>
        </row>
        <row r="154">
          <cell r="E154" t="str">
            <v>SND044</v>
          </cell>
        </row>
        <row r="155">
          <cell r="E155" t="str">
            <v>SND045</v>
          </cell>
        </row>
        <row r="156">
          <cell r="E156" t="str">
            <v>SND046</v>
          </cell>
        </row>
        <row r="157">
          <cell r="E157" t="str">
            <v>SND047</v>
          </cell>
        </row>
        <row r="158">
          <cell r="E158" t="str">
            <v>SND048</v>
          </cell>
        </row>
        <row r="159">
          <cell r="E159" t="str">
            <v>SND049</v>
          </cell>
        </row>
        <row r="160">
          <cell r="E160" t="str">
            <v>SND050</v>
          </cell>
        </row>
        <row r="161">
          <cell r="E161" t="str">
            <v>SND051</v>
          </cell>
        </row>
        <row r="162">
          <cell r="E162" t="str">
            <v>SND052</v>
          </cell>
        </row>
        <row r="163">
          <cell r="E163" t="str">
            <v>SND053</v>
          </cell>
        </row>
        <row r="164">
          <cell r="E164" t="str">
            <v>SND054</v>
          </cell>
        </row>
        <row r="165">
          <cell r="E165" t="str">
            <v>SND056</v>
          </cell>
        </row>
        <row r="166">
          <cell r="E166" t="str">
            <v>SND057</v>
          </cell>
        </row>
        <row r="167">
          <cell r="E167" t="str">
            <v>SND061</v>
          </cell>
        </row>
        <row r="168">
          <cell r="E168" t="str">
            <v>SND062</v>
          </cell>
        </row>
        <row r="169">
          <cell r="E169" t="str">
            <v>SND063</v>
          </cell>
        </row>
        <row r="170">
          <cell r="E170" t="str">
            <v>SND064</v>
          </cell>
        </row>
        <row r="171">
          <cell r="E171" t="str">
            <v>SND071</v>
          </cell>
        </row>
        <row r="172">
          <cell r="E172" t="str">
            <v>SND072</v>
          </cell>
        </row>
        <row r="173">
          <cell r="E173" t="str">
            <v>SND073</v>
          </cell>
        </row>
        <row r="174">
          <cell r="E174" t="str">
            <v>SND074</v>
          </cell>
        </row>
        <row r="175">
          <cell r="E175" t="str">
            <v>SND075</v>
          </cell>
        </row>
        <row r="176">
          <cell r="E176" t="str">
            <v>SND076</v>
          </cell>
        </row>
        <row r="177">
          <cell r="E177" t="str">
            <v>SND080</v>
          </cell>
        </row>
        <row r="178">
          <cell r="E178" t="str">
            <v>SND081</v>
          </cell>
        </row>
        <row r="179">
          <cell r="E179" t="str">
            <v>SND082</v>
          </cell>
        </row>
        <row r="180">
          <cell r="E180" t="str">
            <v>SND083</v>
          </cell>
        </row>
        <row r="181">
          <cell r="E181" t="str">
            <v>SND084</v>
          </cell>
        </row>
        <row r="182">
          <cell r="E182" t="str">
            <v>SND085</v>
          </cell>
        </row>
        <row r="183">
          <cell r="E183" t="str">
            <v>SND086</v>
          </cell>
        </row>
        <row r="184">
          <cell r="E184" t="str">
            <v>SND087</v>
          </cell>
        </row>
        <row r="185">
          <cell r="E185" t="str">
            <v>SND088</v>
          </cell>
        </row>
        <row r="186">
          <cell r="E186" t="str">
            <v>XTSP11</v>
          </cell>
        </row>
        <row r="187">
          <cell r="E187" t="str">
            <v>SADC01</v>
          </cell>
        </row>
        <row r="188">
          <cell r="E188" t="str">
            <v>SCIS01</v>
          </cell>
        </row>
        <row r="189">
          <cell r="E189" t="str">
            <v>SCIS02</v>
          </cell>
        </row>
        <row r="190">
          <cell r="E190" t="str">
            <v>XCON02</v>
          </cell>
        </row>
        <row r="191">
          <cell r="E191" t="str">
            <v>SND089</v>
          </cell>
        </row>
        <row r="192">
          <cell r="E192" t="str">
            <v>SND090</v>
          </cell>
        </row>
        <row r="193">
          <cell r="E193" t="str">
            <v>SND091</v>
          </cell>
        </row>
        <row r="194">
          <cell r="E194" t="str">
            <v>SND092</v>
          </cell>
        </row>
        <row r="195">
          <cell r="E195" t="str">
            <v>SND093</v>
          </cell>
        </row>
        <row r="196">
          <cell r="E196" t="str">
            <v>SND094</v>
          </cell>
        </row>
        <row r="197">
          <cell r="E197" t="str">
            <v>SNS001</v>
          </cell>
        </row>
        <row r="198">
          <cell r="E198" t="str">
            <v>SNS095</v>
          </cell>
        </row>
        <row r="199">
          <cell r="E199" t="str">
            <v>SNS096</v>
          </cell>
        </row>
        <row r="200">
          <cell r="E200" t="str">
            <v>SNS097</v>
          </cell>
        </row>
        <row r="201">
          <cell r="E201" t="str">
            <v>SNS098</v>
          </cell>
        </row>
        <row r="202">
          <cell r="E202" t="str">
            <v>SND100</v>
          </cell>
        </row>
        <row r="203">
          <cell r="E203" t="str">
            <v>SND101</v>
          </cell>
        </row>
        <row r="204">
          <cell r="E204" t="str">
            <v>SND102</v>
          </cell>
        </row>
        <row r="205">
          <cell r="E205" t="str">
            <v>SND103</v>
          </cell>
        </row>
        <row r="206">
          <cell r="E206" t="str">
            <v>SND104</v>
          </cell>
        </row>
        <row r="207">
          <cell r="E207" t="str">
            <v>SND105</v>
          </cell>
        </row>
        <row r="208">
          <cell r="E208" t="str">
            <v>SND106</v>
          </cell>
        </row>
        <row r="209">
          <cell r="E209" t="str">
            <v>SND110</v>
          </cell>
        </row>
        <row r="210">
          <cell r="E210" t="str">
            <v>SND116</v>
          </cell>
        </row>
        <row r="211">
          <cell r="E211" t="str">
            <v>SND120</v>
          </cell>
        </row>
        <row r="212">
          <cell r="E212" t="str">
            <v>SND121</v>
          </cell>
        </row>
        <row r="213">
          <cell r="E213" t="str">
            <v>SND122</v>
          </cell>
        </row>
        <row r="214">
          <cell r="E214" t="str">
            <v>SND123</v>
          </cell>
        </row>
        <row r="215">
          <cell r="E215" t="str">
            <v>SND124</v>
          </cell>
        </row>
        <row r="216">
          <cell r="E216" t="str">
            <v>SND125</v>
          </cell>
        </row>
        <row r="217">
          <cell r="E217" t="str">
            <v>SND126</v>
          </cell>
        </row>
        <row r="218">
          <cell r="E218" t="str">
            <v>SND130</v>
          </cell>
        </row>
        <row r="219">
          <cell r="E219" t="str">
            <v>SASC01</v>
          </cell>
        </row>
        <row r="220">
          <cell r="E220" t="str">
            <v>SNP001</v>
          </cell>
        </row>
        <row r="221">
          <cell r="E221" t="str">
            <v>SNP002</v>
          </cell>
        </row>
        <row r="222">
          <cell r="E222" t="str">
            <v>SNP003</v>
          </cell>
        </row>
        <row r="223">
          <cell r="E223" t="str">
            <v>SNP095</v>
          </cell>
        </row>
        <row r="224">
          <cell r="E224" t="str">
            <v>SNP096</v>
          </cell>
        </row>
        <row r="225">
          <cell r="E225" t="str">
            <v>SNP097</v>
          </cell>
        </row>
        <row r="226">
          <cell r="E226" t="str">
            <v>SNP098</v>
          </cell>
        </row>
        <row r="227">
          <cell r="E227" t="str">
            <v>ERD001</v>
          </cell>
        </row>
        <row r="228">
          <cell r="E228" t="str">
            <v>ERD002</v>
          </cell>
        </row>
        <row r="229">
          <cell r="E229" t="str">
            <v>ERD003</v>
          </cell>
        </row>
        <row r="230">
          <cell r="E230" t="str">
            <v>ERD004</v>
          </cell>
        </row>
        <row r="231">
          <cell r="E231" t="str">
            <v>ERD005</v>
          </cell>
        </row>
        <row r="232">
          <cell r="E232" t="str">
            <v>ERD006</v>
          </cell>
        </row>
        <row r="233">
          <cell r="E233" t="str">
            <v>ERD007</v>
          </cell>
        </row>
        <row r="234">
          <cell r="E234" t="str">
            <v>ERD008</v>
          </cell>
        </row>
        <row r="235">
          <cell r="E235" t="str">
            <v>ERD009</v>
          </cell>
        </row>
        <row r="236">
          <cell r="E236" t="str">
            <v>ERD010</v>
          </cell>
        </row>
        <row r="237">
          <cell r="E237" t="str">
            <v>ERD011</v>
          </cell>
        </row>
        <row r="238">
          <cell r="E238" t="str">
            <v>DINT01</v>
          </cell>
        </row>
        <row r="239">
          <cell r="E239" t="str">
            <v>DINT02</v>
          </cell>
        </row>
        <row r="240">
          <cell r="E240" t="str">
            <v>DINT03</v>
          </cell>
        </row>
        <row r="241">
          <cell r="E241" t="str">
            <v>DINT04</v>
          </cell>
        </row>
        <row r="242">
          <cell r="E242" t="str">
            <v>DINT05</v>
          </cell>
        </row>
        <row r="243">
          <cell r="E243" t="str">
            <v>DINT06</v>
          </cell>
        </row>
        <row r="244">
          <cell r="E244" t="str">
            <v>DINT07</v>
          </cell>
        </row>
        <row r="245">
          <cell r="E245" t="str">
            <v>DINT08</v>
          </cell>
        </row>
        <row r="246">
          <cell r="E246" t="str">
            <v>DINT09</v>
          </cell>
        </row>
        <row r="247">
          <cell r="E247" t="str">
            <v>DINT10</v>
          </cell>
        </row>
        <row r="248">
          <cell r="E248" t="str">
            <v>DINT11</v>
          </cell>
        </row>
        <row r="249">
          <cell r="E249" t="str">
            <v>DINT12</v>
          </cell>
        </row>
        <row r="250">
          <cell r="E250" t="str">
            <v>DINT13</v>
          </cell>
        </row>
        <row r="251">
          <cell r="E251" t="str">
            <v>DINT14</v>
          </cell>
        </row>
        <row r="252">
          <cell r="E252" t="str">
            <v>DINT38</v>
          </cell>
        </row>
        <row r="253">
          <cell r="E253" t="str">
            <v>DINT42</v>
          </cell>
        </row>
        <row r="254">
          <cell r="E254" t="str">
            <v>DINT43</v>
          </cell>
        </row>
        <row r="255">
          <cell r="E255" t="str">
            <v>DINT44</v>
          </cell>
        </row>
        <row r="256">
          <cell r="E256" t="str">
            <v>DINT45</v>
          </cell>
        </row>
        <row r="257">
          <cell r="E257" t="str">
            <v>DINT47</v>
          </cell>
        </row>
        <row r="258">
          <cell r="E258" t="str">
            <v>DINT48</v>
          </cell>
        </row>
        <row r="259">
          <cell r="E259" t="str">
            <v>DINT49</v>
          </cell>
        </row>
        <row r="260">
          <cell r="E260" t="str">
            <v>DINT50</v>
          </cell>
        </row>
        <row r="261">
          <cell r="E261" t="str">
            <v>DINT51</v>
          </cell>
        </row>
        <row r="262">
          <cell r="E262" t="str">
            <v>DINT52</v>
          </cell>
        </row>
        <row r="263">
          <cell r="E263" t="str">
            <v>DINT53</v>
          </cell>
        </row>
        <row r="264">
          <cell r="E264" t="str">
            <v>DINT58</v>
          </cell>
        </row>
        <row r="265">
          <cell r="E265" t="str">
            <v>DINT59</v>
          </cell>
        </row>
        <row r="266">
          <cell r="E266" t="str">
            <v>PHNS01</v>
          </cell>
        </row>
        <row r="267">
          <cell r="E267" t="str">
            <v>PCBD01</v>
          </cell>
        </row>
        <row r="268">
          <cell r="E268" t="str">
            <v>PHUK01</v>
          </cell>
        </row>
        <row r="269">
          <cell r="E269" t="str">
            <v>PADI01</v>
          </cell>
        </row>
        <row r="270">
          <cell r="E270" t="str">
            <v>PDTI01</v>
          </cell>
        </row>
        <row r="271">
          <cell r="E271" t="str">
            <v>PALC01</v>
          </cell>
        </row>
        <row r="272">
          <cell r="E272" t="str">
            <v>PBAT01</v>
          </cell>
        </row>
        <row r="273">
          <cell r="E273" t="str">
            <v>PAFC01</v>
          </cell>
        </row>
        <row r="274">
          <cell r="E274" t="str">
            <v>PPRO01</v>
          </cell>
        </row>
        <row r="275">
          <cell r="E275" t="str">
            <v>PTEK01</v>
          </cell>
        </row>
        <row r="276">
          <cell r="E276" t="str">
            <v>PTSP02</v>
          </cell>
        </row>
        <row r="277">
          <cell r="E277" t="str">
            <v>PTSP03</v>
          </cell>
        </row>
        <row r="278">
          <cell r="E278" t="str">
            <v>PVAY01</v>
          </cell>
        </row>
        <row r="279">
          <cell r="E279" t="str">
            <v>PLUC01</v>
          </cell>
        </row>
        <row r="280">
          <cell r="E280" t="str">
            <v>PHNS02</v>
          </cell>
        </row>
        <row r="281">
          <cell r="E281" t="str">
            <v>PZAR01</v>
          </cell>
        </row>
        <row r="282">
          <cell r="E282" t="str">
            <v>PPRE01</v>
          </cell>
        </row>
        <row r="283">
          <cell r="E283" t="str">
            <v>PSEV01</v>
          </cell>
        </row>
        <row r="284">
          <cell r="E284" t="str">
            <v>PKAP01</v>
          </cell>
        </row>
        <row r="285">
          <cell r="E285" t="str">
            <v>PINA01</v>
          </cell>
        </row>
        <row r="286">
          <cell r="E286" t="str">
            <v>PINA02</v>
          </cell>
        </row>
        <row r="287">
          <cell r="E287" t="str">
            <v>PHAR01</v>
          </cell>
        </row>
        <row r="288">
          <cell r="E288" t="str">
            <v>PEXI01</v>
          </cell>
        </row>
        <row r="289">
          <cell r="E289" t="str">
            <v>PWTL01</v>
          </cell>
        </row>
        <row r="290">
          <cell r="E290" t="str">
            <v>PWTL02</v>
          </cell>
        </row>
        <row r="291">
          <cell r="E291" t="str">
            <v>PZET01</v>
          </cell>
        </row>
        <row r="292">
          <cell r="E292" t="str">
            <v>PTEK02</v>
          </cell>
        </row>
        <row r="293">
          <cell r="E293" t="str">
            <v>PGNP01</v>
          </cell>
        </row>
        <row r="294">
          <cell r="E294" t="str">
            <v>PHFC01</v>
          </cell>
        </row>
        <row r="295">
          <cell r="E295" t="str">
            <v>PURM01</v>
          </cell>
        </row>
        <row r="296">
          <cell r="E296" t="str">
            <v>PCOP01</v>
          </cell>
        </row>
        <row r="297">
          <cell r="E297" t="str">
            <v>PARB01</v>
          </cell>
        </row>
        <row r="298">
          <cell r="E298" t="str">
            <v>PADX01</v>
          </cell>
        </row>
        <row r="299">
          <cell r="E299" t="str">
            <v>XALC01</v>
          </cell>
        </row>
        <row r="300">
          <cell r="E300" t="str">
            <v>XTEK01</v>
          </cell>
        </row>
        <row r="301">
          <cell r="E301" t="str">
            <v>XTEK02</v>
          </cell>
        </row>
        <row r="302">
          <cell r="E302" t="str">
            <v>XHUK01</v>
          </cell>
        </row>
        <row r="303">
          <cell r="E303" t="str">
            <v>XAFC01</v>
          </cell>
        </row>
        <row r="304">
          <cell r="E304" t="str">
            <v>XPRO01</v>
          </cell>
        </row>
        <row r="305">
          <cell r="E305" t="str">
            <v>XVAY01</v>
          </cell>
        </row>
        <row r="306">
          <cell r="E306" t="str">
            <v>XLUC01</v>
          </cell>
        </row>
        <row r="307">
          <cell r="E307" t="str">
            <v>XHJF01</v>
          </cell>
        </row>
        <row r="308">
          <cell r="E308" t="str">
            <v>XTEL01</v>
          </cell>
        </row>
        <row r="309">
          <cell r="E309" t="str">
            <v>XCOM02</v>
          </cell>
        </row>
        <row r="310">
          <cell r="E310" t="str">
            <v>XCOM01</v>
          </cell>
        </row>
        <row r="311">
          <cell r="E311" t="str">
            <v>XSEV01</v>
          </cell>
        </row>
        <row r="312">
          <cell r="E312" t="str">
            <v>SVXT01</v>
          </cell>
        </row>
        <row r="313">
          <cell r="E313" t="str">
            <v>STOS01</v>
          </cell>
        </row>
        <row r="314">
          <cell r="E314" t="str">
            <v>SCIS02</v>
          </cell>
        </row>
        <row r="315">
          <cell r="E315" t="str">
            <v>99RP02</v>
          </cell>
        </row>
        <row r="316">
          <cell r="E316" t="str">
            <v>99RP04</v>
          </cell>
        </row>
        <row r="317">
          <cell r="E317" t="str">
            <v>99GS04</v>
          </cell>
        </row>
        <row r="318">
          <cell r="E318" t="str">
            <v>99BD04</v>
          </cell>
        </row>
        <row r="319">
          <cell r="E319" t="str">
            <v>99GE04</v>
          </cell>
        </row>
        <row r="320">
          <cell r="E320" t="str">
            <v>RINT52</v>
          </cell>
        </row>
        <row r="321">
          <cell r="E321" t="str">
            <v>DINT15</v>
          </cell>
        </row>
        <row r="322">
          <cell r="E322" t="str">
            <v>DINT16</v>
          </cell>
        </row>
        <row r="323">
          <cell r="E323" t="str">
            <v>DINT17</v>
          </cell>
        </row>
        <row r="324">
          <cell r="E324" t="str">
            <v>DINT18</v>
          </cell>
        </row>
        <row r="325">
          <cell r="E325" t="str">
            <v>DINT19</v>
          </cell>
        </row>
        <row r="326">
          <cell r="E326" t="str">
            <v>DINT20</v>
          </cell>
        </row>
        <row r="327">
          <cell r="E327" t="str">
            <v>DINT21</v>
          </cell>
        </row>
        <row r="328">
          <cell r="E328" t="str">
            <v>DINT22</v>
          </cell>
        </row>
        <row r="329">
          <cell r="E329" t="str">
            <v>DINT46</v>
          </cell>
        </row>
        <row r="330">
          <cell r="E330" t="str">
            <v>DINT72</v>
          </cell>
        </row>
        <row r="331">
          <cell r="E331" t="str">
            <v>DINT73</v>
          </cell>
        </row>
        <row r="332">
          <cell r="E332" t="str">
            <v>DINT74</v>
          </cell>
        </row>
        <row r="333">
          <cell r="E333" t="str">
            <v>PTSP01</v>
          </cell>
        </row>
        <row r="334">
          <cell r="E334" t="str">
            <v>PNEC01</v>
          </cell>
        </row>
        <row r="335">
          <cell r="E335" t="str">
            <v>PNEC02</v>
          </cell>
        </row>
        <row r="336">
          <cell r="E336" t="str">
            <v>PNEC03</v>
          </cell>
        </row>
        <row r="337">
          <cell r="E337" t="str">
            <v>PNEC04</v>
          </cell>
        </row>
        <row r="338">
          <cell r="E338" t="str">
            <v>PNEC05</v>
          </cell>
        </row>
        <row r="339">
          <cell r="E339" t="str">
            <v>PS3N01</v>
          </cell>
        </row>
        <row r="340">
          <cell r="E340" t="str">
            <v>PESC01</v>
          </cell>
        </row>
        <row r="341">
          <cell r="E341" t="str">
            <v>PTLS01</v>
          </cell>
        </row>
        <row r="342">
          <cell r="E342" t="str">
            <v>PTLS02</v>
          </cell>
        </row>
        <row r="343">
          <cell r="E343" t="str">
            <v>PTOS02</v>
          </cell>
        </row>
        <row r="344">
          <cell r="E344" t="str">
            <v>XTSP01</v>
          </cell>
        </row>
        <row r="345">
          <cell r="E345" t="str">
            <v>XTSP02</v>
          </cell>
        </row>
        <row r="346">
          <cell r="E346" t="str">
            <v>XTLS01</v>
          </cell>
        </row>
        <row r="347">
          <cell r="E347" t="str">
            <v>SHAR01</v>
          </cell>
        </row>
        <row r="348">
          <cell r="E348" t="str">
            <v>SHAR02</v>
          </cell>
        </row>
        <row r="349">
          <cell r="E349" t="str">
            <v>SHAR03</v>
          </cell>
        </row>
        <row r="350">
          <cell r="E350" t="str">
            <v>SHAR04</v>
          </cell>
        </row>
        <row r="351">
          <cell r="E351" t="str">
            <v>SHAR05</v>
          </cell>
        </row>
        <row r="352">
          <cell r="E352" t="str">
            <v>SHAR06</v>
          </cell>
        </row>
        <row r="353">
          <cell r="E353" t="str">
            <v>SHAR07</v>
          </cell>
        </row>
        <row r="354">
          <cell r="E354" t="str">
            <v>SHAR08</v>
          </cell>
        </row>
        <row r="355">
          <cell r="E355" t="str">
            <v>SDIA01</v>
          </cell>
        </row>
        <row r="356">
          <cell r="E356" t="str">
            <v>STSP01</v>
          </cell>
        </row>
        <row r="357">
          <cell r="E357" t="str">
            <v>STSP02</v>
          </cell>
        </row>
        <row r="358">
          <cell r="E358" t="str">
            <v>STSP03</v>
          </cell>
        </row>
        <row r="359">
          <cell r="E359" t="str">
            <v>STSP04</v>
          </cell>
        </row>
        <row r="360">
          <cell r="E360" t="str">
            <v>STSP05</v>
          </cell>
        </row>
        <row r="361">
          <cell r="E361" t="str">
            <v>STSP06</v>
          </cell>
        </row>
        <row r="362">
          <cell r="E362" t="str">
            <v>STSP07</v>
          </cell>
        </row>
        <row r="363">
          <cell r="E363" t="str">
            <v>STSP08</v>
          </cell>
        </row>
        <row r="364">
          <cell r="E364" t="str">
            <v>STSP09</v>
          </cell>
        </row>
        <row r="365">
          <cell r="E365" t="str">
            <v>STSP10</v>
          </cell>
        </row>
        <row r="366">
          <cell r="E366" t="str">
            <v>STSP11</v>
          </cell>
        </row>
        <row r="367">
          <cell r="E367" t="str">
            <v>STSP12</v>
          </cell>
        </row>
        <row r="368">
          <cell r="E368" t="str">
            <v>STSP13</v>
          </cell>
        </row>
        <row r="369">
          <cell r="E369" t="str">
            <v>STSP14</v>
          </cell>
        </row>
        <row r="370">
          <cell r="E370" t="str">
            <v>SCOM01</v>
          </cell>
        </row>
        <row r="371">
          <cell r="E371" t="str">
            <v>SARB01</v>
          </cell>
        </row>
        <row r="372">
          <cell r="E372" t="str">
            <v>SCOM02</v>
          </cell>
        </row>
        <row r="373">
          <cell r="E373" t="str">
            <v>STOS02</v>
          </cell>
        </row>
        <row r="374">
          <cell r="E374" t="str">
            <v>SMOB01</v>
          </cell>
        </row>
        <row r="375">
          <cell r="E375" t="str">
            <v>SALC03</v>
          </cell>
        </row>
        <row r="376">
          <cell r="E376" t="str">
            <v>SALC04</v>
          </cell>
        </row>
        <row r="377">
          <cell r="E377" t="str">
            <v>99RP05</v>
          </cell>
        </row>
        <row r="378">
          <cell r="E378" t="str">
            <v>99GS05</v>
          </cell>
        </row>
        <row r="379">
          <cell r="E379" t="str">
            <v>99BD05</v>
          </cell>
        </row>
        <row r="380">
          <cell r="E380" t="str">
            <v>99GE05</v>
          </cell>
        </row>
        <row r="381">
          <cell r="E381" t="str">
            <v>99NP05</v>
          </cell>
        </row>
        <row r="382">
          <cell r="E382" t="str">
            <v>RINT52</v>
          </cell>
        </row>
        <row r="383">
          <cell r="E383" t="str">
            <v>DINT54</v>
          </cell>
        </row>
        <row r="384">
          <cell r="E384" t="str">
            <v>DINT55</v>
          </cell>
        </row>
        <row r="385">
          <cell r="E385" t="str">
            <v>DINT56</v>
          </cell>
        </row>
        <row r="386">
          <cell r="E386" t="str">
            <v>RINT01</v>
          </cell>
        </row>
        <row r="387">
          <cell r="E387" t="str">
            <v>RINT13</v>
          </cell>
        </row>
        <row r="388">
          <cell r="E388" t="str">
            <v>RINT50</v>
          </cell>
        </row>
        <row r="389">
          <cell r="E389" t="str">
            <v>RINT51</v>
          </cell>
        </row>
        <row r="390">
          <cell r="E390" t="str">
            <v>DINT39</v>
          </cell>
        </row>
        <row r="391">
          <cell r="E391" t="str">
            <v>DINT40</v>
          </cell>
        </row>
        <row r="392">
          <cell r="E392" t="str">
            <v>DINT41</v>
          </cell>
        </row>
        <row r="393">
          <cell r="E393" t="str">
            <v>DINT57</v>
          </cell>
        </row>
        <row r="394">
          <cell r="E394" t="str">
            <v>DINT60</v>
          </cell>
        </row>
        <row r="395">
          <cell r="E395" t="str">
            <v>DINT61</v>
          </cell>
        </row>
        <row r="396">
          <cell r="E396" t="str">
            <v>DINT62</v>
          </cell>
        </row>
        <row r="397">
          <cell r="E397" t="str">
            <v>DINT63</v>
          </cell>
        </row>
        <row r="398">
          <cell r="E398" t="str">
            <v>DINT64</v>
          </cell>
        </row>
        <row r="399">
          <cell r="E399" t="str">
            <v>DINT65</v>
          </cell>
        </row>
        <row r="400">
          <cell r="E400" t="str">
            <v>DINT66</v>
          </cell>
        </row>
        <row r="401">
          <cell r="E401" t="str">
            <v>DINT67</v>
          </cell>
        </row>
        <row r="402">
          <cell r="E402" t="str">
            <v>DINT68</v>
          </cell>
        </row>
        <row r="403">
          <cell r="E403" t="str">
            <v>DINT69</v>
          </cell>
        </row>
        <row r="404">
          <cell r="E404" t="str">
            <v>DINT70</v>
          </cell>
        </row>
        <row r="405">
          <cell r="E405" t="str">
            <v>DINT71</v>
          </cell>
        </row>
        <row r="406">
          <cell r="E406" t="str">
            <v>PRAD01</v>
          </cell>
        </row>
        <row r="407">
          <cell r="E407" t="str">
            <v>PHUA01</v>
          </cell>
        </row>
        <row r="408">
          <cell r="E408" t="str">
            <v>PHUA02</v>
          </cell>
        </row>
        <row r="409">
          <cell r="E409" t="str">
            <v>PACC01</v>
          </cell>
        </row>
        <row r="410">
          <cell r="E410" t="str">
            <v>PZHO01</v>
          </cell>
        </row>
        <row r="411">
          <cell r="E411" t="str">
            <v>PGNP01</v>
          </cell>
        </row>
        <row r="412">
          <cell r="E412" t="str">
            <v>PVIR01</v>
          </cell>
        </row>
        <row r="413">
          <cell r="E413" t="str">
            <v>PINT01</v>
          </cell>
        </row>
        <row r="414">
          <cell r="E414" t="str">
            <v>PINT02</v>
          </cell>
        </row>
        <row r="415">
          <cell r="E415" t="str">
            <v>SHEC01</v>
          </cell>
        </row>
        <row r="416">
          <cell r="E416" t="str">
            <v>SNEC01</v>
          </cell>
        </row>
        <row r="417">
          <cell r="E417" t="str">
            <v>SLUC01</v>
          </cell>
        </row>
        <row r="418">
          <cell r="E418" t="str">
            <v>SART01</v>
          </cell>
        </row>
        <row r="419">
          <cell r="E419" t="str">
            <v>SRAD01</v>
          </cell>
        </row>
        <row r="420">
          <cell r="E420" t="str">
            <v>SRAD02</v>
          </cell>
        </row>
        <row r="421">
          <cell r="E421" t="str">
            <v>SLUC02</v>
          </cell>
        </row>
        <row r="422">
          <cell r="E422" t="str">
            <v>SROC01</v>
          </cell>
        </row>
        <row r="423">
          <cell r="E423" t="str">
            <v>SGNP01</v>
          </cell>
        </row>
        <row r="424">
          <cell r="E424" t="str">
            <v>SLAR01</v>
          </cell>
        </row>
        <row r="425">
          <cell r="E425" t="str">
            <v>SALC02</v>
          </cell>
        </row>
        <row r="426">
          <cell r="E426" t="str">
            <v>SASC02</v>
          </cell>
        </row>
        <row r="427">
          <cell r="E427" t="str">
            <v>SCNX01</v>
          </cell>
        </row>
        <row r="428">
          <cell r="E428" t="str">
            <v>SCNX02</v>
          </cell>
        </row>
        <row r="429">
          <cell r="E429" t="str">
            <v>STLM02</v>
          </cell>
        </row>
        <row r="430">
          <cell r="E430" t="str">
            <v>SGIG01</v>
          </cell>
        </row>
        <row r="431">
          <cell r="E431" t="str">
            <v>SCIS01</v>
          </cell>
        </row>
        <row r="432">
          <cell r="E432" t="str">
            <v>99RP06</v>
          </cell>
        </row>
        <row r="433">
          <cell r="E433" t="str">
            <v>99GS06</v>
          </cell>
        </row>
        <row r="434">
          <cell r="E434" t="str">
            <v>99BD06</v>
          </cell>
        </row>
        <row r="435">
          <cell r="E435" t="str">
            <v>99GE06</v>
          </cell>
        </row>
        <row r="436">
          <cell r="E436" t="str">
            <v>DINT23</v>
          </cell>
        </row>
        <row r="437">
          <cell r="E437" t="str">
            <v>DINT24</v>
          </cell>
        </row>
        <row r="438">
          <cell r="E438" t="str">
            <v>DINT25</v>
          </cell>
        </row>
        <row r="439">
          <cell r="E439" t="str">
            <v>DINT26</v>
          </cell>
        </row>
        <row r="440">
          <cell r="E440" t="str">
            <v>PHNS03</v>
          </cell>
        </row>
        <row r="441">
          <cell r="E441" t="str">
            <v>SNEC02</v>
          </cell>
        </row>
        <row r="442">
          <cell r="E442" t="str">
            <v>SNEC03</v>
          </cell>
        </row>
        <row r="443">
          <cell r="E443" t="str">
            <v>SNEC04</v>
          </cell>
        </row>
        <row r="444">
          <cell r="E444" t="str">
            <v>SNEC05</v>
          </cell>
        </row>
        <row r="445">
          <cell r="E445" t="str">
            <v>SNEC06</v>
          </cell>
        </row>
        <row r="446">
          <cell r="E446" t="str">
            <v>SNEC07</v>
          </cell>
        </row>
        <row r="447">
          <cell r="E447" t="str">
            <v>SHIL01</v>
          </cell>
        </row>
        <row r="448">
          <cell r="E448" t="str">
            <v>SNEC08</v>
          </cell>
        </row>
        <row r="449">
          <cell r="E449" t="str">
            <v>STDL01</v>
          </cell>
        </row>
        <row r="450">
          <cell r="E450" t="str">
            <v>SHNI01</v>
          </cell>
        </row>
        <row r="451">
          <cell r="E451" t="str">
            <v>SHNI02</v>
          </cell>
        </row>
        <row r="452">
          <cell r="E452" t="str">
            <v>99RP07</v>
          </cell>
        </row>
        <row r="453">
          <cell r="E453" t="str">
            <v>99GS07</v>
          </cell>
        </row>
        <row r="454">
          <cell r="E454" t="str">
            <v>99BD07</v>
          </cell>
        </row>
        <row r="455">
          <cell r="E455" t="str">
            <v>99GE07</v>
          </cell>
        </row>
        <row r="456">
          <cell r="E456" t="str">
            <v>RINT02</v>
          </cell>
        </row>
        <row r="457">
          <cell r="E457" t="str">
            <v>RINT03</v>
          </cell>
        </row>
        <row r="458">
          <cell r="E458" t="str">
            <v>RINT04</v>
          </cell>
        </row>
        <row r="459">
          <cell r="E459" t="str">
            <v>RINT05</v>
          </cell>
        </row>
        <row r="460">
          <cell r="E460" t="str">
            <v>RINT06</v>
          </cell>
        </row>
        <row r="461">
          <cell r="E461" t="str">
            <v>RINT07</v>
          </cell>
        </row>
        <row r="462">
          <cell r="E462" t="str">
            <v>RINT08</v>
          </cell>
        </row>
        <row r="463">
          <cell r="E463" t="str">
            <v>RINT09</v>
          </cell>
        </row>
        <row r="464">
          <cell r="E464" t="str">
            <v>RINT10</v>
          </cell>
        </row>
        <row r="465">
          <cell r="E465" t="str">
            <v>RINT11</v>
          </cell>
        </row>
        <row r="466">
          <cell r="E466" t="str">
            <v>RINT12</v>
          </cell>
        </row>
        <row r="467">
          <cell r="E467" t="str">
            <v>DINT27</v>
          </cell>
        </row>
        <row r="468">
          <cell r="E468" t="str">
            <v>DINT28</v>
          </cell>
        </row>
        <row r="469">
          <cell r="E469" t="str">
            <v>DINT29</v>
          </cell>
        </row>
        <row r="470">
          <cell r="E470" t="str">
            <v>DINT30</v>
          </cell>
        </row>
        <row r="471">
          <cell r="E471" t="str">
            <v>DINT31</v>
          </cell>
        </row>
        <row r="472">
          <cell r="E472" t="str">
            <v>DINT32</v>
          </cell>
        </row>
        <row r="473">
          <cell r="E473" t="str">
            <v>99GS02</v>
          </cell>
        </row>
        <row r="474">
          <cell r="E474" t="str">
            <v>99GS03</v>
          </cell>
        </row>
        <row r="475">
          <cell r="E475" t="str">
            <v>99RP03</v>
          </cell>
        </row>
        <row r="476">
          <cell r="E476" t="str">
            <v>99OA03</v>
          </cell>
        </row>
        <row r="477">
          <cell r="E477" t="str">
            <v>99BD03</v>
          </cell>
        </row>
        <row r="478">
          <cell r="E478" t="str">
            <v>99GE03</v>
          </cell>
        </row>
        <row r="479">
          <cell r="E479" t="str">
            <v>DINT33</v>
          </cell>
        </row>
        <row r="480">
          <cell r="E480" t="str">
            <v>DINT34</v>
          </cell>
        </row>
        <row r="481">
          <cell r="E481" t="str">
            <v>DINT35</v>
          </cell>
        </row>
        <row r="482">
          <cell r="E482" t="str">
            <v>DINT36</v>
          </cell>
        </row>
        <row r="483">
          <cell r="E483" t="str">
            <v>DINT37</v>
          </cell>
        </row>
        <row r="484">
          <cell r="E484" t="str">
            <v>PBCL01</v>
          </cell>
        </row>
        <row r="485">
          <cell r="E485" t="str">
            <v>PCIN01</v>
          </cell>
        </row>
        <row r="486">
          <cell r="E486" t="str">
            <v>STLM01</v>
          </cell>
        </row>
        <row r="487">
          <cell r="E487" t="str">
            <v>STTC01</v>
          </cell>
        </row>
        <row r="488">
          <cell r="E488" t="str">
            <v>SHUK01</v>
          </cell>
        </row>
        <row r="489">
          <cell r="E489" t="str">
            <v>SALC01</v>
          </cell>
        </row>
        <row r="490">
          <cell r="E490" t="str">
            <v>SGNP02</v>
          </cell>
        </row>
        <row r="491">
          <cell r="E491" t="str">
            <v>SCHR01</v>
          </cell>
        </row>
        <row r="492">
          <cell r="E492" t="str">
            <v>99RP08</v>
          </cell>
        </row>
        <row r="493">
          <cell r="E493" t="str">
            <v>99GS08</v>
          </cell>
        </row>
        <row r="494">
          <cell r="E494" t="str">
            <v>99BD08</v>
          </cell>
        </row>
        <row r="495">
          <cell r="E495" t="str">
            <v>99GE08</v>
          </cell>
        </row>
      </sheetData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Contents"/>
      <sheetName val="Dashboard"/>
      <sheetName val="Assm"/>
      <sheetName val="FinStat"/>
      <sheetName val="Returns"/>
      <sheetName val="FA"/>
      <sheetName val="Cons"/>
      <sheetName val="Rev_Calc"/>
      <sheetName val="PL_Calc"/>
      <sheetName val="BS_Calc"/>
      <sheetName val="Tax"/>
      <sheetName val="TaxIRR"/>
      <sheetName val="Timing"/>
      <sheetName val="Checks"/>
      <sheetName val="TempY"/>
      <sheetName val="TempM"/>
      <sheetName val="Sheet1"/>
      <sheetName val="Fin Sum"/>
    </sheetNames>
    <sheetDataSet>
      <sheetData sheetId="0"/>
      <sheetData sheetId="1"/>
      <sheetData sheetId="2">
        <row r="48">
          <cell r="E48">
            <v>0.20388850000000003</v>
          </cell>
        </row>
      </sheetData>
      <sheetData sheetId="3"/>
      <sheetData sheetId="4">
        <row r="32">
          <cell r="H32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5">
          <cell r="H45">
            <v>0</v>
          </cell>
          <cell r="I45">
            <v>0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</sheetData>
      <sheetData sheetId="14">
        <row r="54">
          <cell r="F54">
            <v>2.3450782516475459</v>
          </cell>
        </row>
      </sheetData>
      <sheetData sheetId="15">
        <row r="3">
          <cell r="H3">
            <v>1</v>
          </cell>
        </row>
      </sheetData>
      <sheetData sheetId="16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nth oprtl draw sc"/>
      <sheetName val="sch I opr"/>
      <sheetName val="Assump"/>
      <sheetName val="Project Cost"/>
      <sheetName val="Drawdown"/>
      <sheetName val="Pre-Op  Costs"/>
      <sheetName val="Revenue Est"/>
      <sheetName val="P&amp;L "/>
      <sheetName val="Estbl Cost"/>
      <sheetName val="Toll Maint"/>
      <sheetName val="Debt Sch."/>
      <sheetName val="Revenue Est - Local"/>
      <sheetName val="Oprtg Costs"/>
      <sheetName val="CashFlow St"/>
      <sheetName val="Balance Sheet"/>
      <sheetName val="Sensitivity"/>
      <sheetName val="Sensitivity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PP"/>
      <sheetName val="FS IPP Extended"/>
      <sheetName val="PPT"/>
      <sheetName val="DashBoard"/>
      <sheetName val="ReturnPropCo"/>
      <sheetName val="ReturnIPP"/>
      <sheetName val="ReturnDevCo"/>
      <sheetName val="FS_IPP"/>
      <sheetName val="FS_DevCoExtended"/>
      <sheetName val="FS_DevCo"/>
      <sheetName val="VariableCostDevCo"/>
      <sheetName val="FixedCostDevCo"/>
      <sheetName val="FS_PropCo"/>
      <sheetName val="PGD"/>
      <sheetName val="Capex"/>
      <sheetName val="Location"/>
      <sheetName val="AssmPropCo"/>
      <sheetName val="PropCo"/>
      <sheetName val="Reserve"/>
      <sheetName val="Revenue"/>
      <sheetName val="Checks"/>
      <sheetName val="Circulaty"/>
      <sheetName val="ProjectCost"/>
      <sheetName val="PSD"/>
      <sheetName val="TaxDep"/>
      <sheetName val="BookDep"/>
      <sheetName val="Debt"/>
      <sheetName val="Tax"/>
      <sheetName val="Subsidy"/>
      <sheetName val="Opex"/>
      <sheetName val="Timing"/>
      <sheetName val="v050- DevCo Modified"/>
      <sheetName val="Settings"/>
      <sheetName val="PL6-Revenue 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GU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2004"/>
      <sheetName val="Input-Brand Level"/>
      <sheetName val="Input-Pack Level"/>
      <sheetName val="Top P&amp;L"/>
      <sheetName val="Sales Result"/>
      <sheetName val="Sheet3"/>
      <sheetName val="Prod Result"/>
      <sheetName val="SR-Dom"/>
      <sheetName val="Exp 3rd"/>
      <sheetName val="ICY"/>
      <sheetName val="Freight"/>
      <sheetName val="Overhead"/>
      <sheetName val="Overhead (2)"/>
      <sheetName val="Vat Return"/>
      <sheetName val="Customize Your Purchase Order"/>
      <sheetName val="Financials"/>
      <sheetName val="Assumptions"/>
      <sheetName val="4.Vendor price"/>
      <sheetName val="Exp"/>
      <sheetName val="DSL-S"/>
      <sheetName val="LA- lookups"/>
      <sheetName val="Other assumptions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asic Project Data"/>
      <sheetName val="India Setup"/>
      <sheetName val="India Operations"/>
      <sheetName val="India Annual P&amp;Ls"/>
      <sheetName val="India Annual Cash Flows"/>
      <sheetName val="UK Setup"/>
      <sheetName val="UK Operations"/>
      <sheetName val="UK Annual P&amp;Ls"/>
      <sheetName val="UK Annual Cash Flows"/>
      <sheetName val="Consolidation"/>
      <sheetName val="Inflation"/>
      <sheetName val="Fixed (Seat based) Costs"/>
      <sheetName val="Variable (FTE based) Costs"/>
      <sheetName val="Shrinkage parameters"/>
      <sheetName val="Volume rates"/>
      <sheetName val="FTE's &amp; Hourly Rates"/>
      <sheetName val="Provision for Tax"/>
      <sheetName val="Computation - LN 0203"/>
    </sheetNames>
    <sheetDataSet>
      <sheetData sheetId="0" refreshError="1"/>
      <sheetData sheetId="1" refreshError="1"/>
      <sheetData sheetId="2" refreshError="1"/>
      <sheetData sheetId="3" refreshError="1">
        <row r="62">
          <cell r="E62">
            <v>48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5">
          <cell r="E55">
            <v>1.0432752997521977</v>
          </cell>
        </row>
        <row r="56">
          <cell r="C56">
            <v>1</v>
          </cell>
          <cell r="D56">
            <v>1</v>
          </cell>
          <cell r="E56">
            <v>1.0249999999999999</v>
          </cell>
          <cell r="F56">
            <v>1.0506249999999999</v>
          </cell>
          <cell r="G56">
            <v>1.0768906249999999</v>
          </cell>
          <cell r="H56">
            <v>1.1038128906249998</v>
          </cell>
          <cell r="I56">
            <v>1.1314082128906247</v>
          </cell>
          <cell r="J56">
            <v>1.1596934182128902</v>
          </cell>
          <cell r="K56">
            <v>1.1886857536682123</v>
          </cell>
          <cell r="L56">
            <v>1.2184028975099175</v>
          </cell>
          <cell r="M56">
            <v>1.2488629699476652</v>
          </cell>
        </row>
        <row r="57">
          <cell r="D57">
            <v>1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Co #"/>
      <sheetName val="JE"/>
      <sheetName val="Tony"/>
      <sheetName val="Co 59"/>
      <sheetName val="59-1999"/>
      <sheetName val="Total - Summary"/>
      <sheetName val="Co50"/>
      <sheetName val="Co56"/>
      <sheetName val="Co40"/>
      <sheetName val="Co64"/>
      <sheetName val="Co17"/>
      <sheetName val="Co44"/>
      <sheetName val="Co33"/>
      <sheetName val="Co65"/>
      <sheetName val="Co 01"/>
      <sheetName val="c "/>
      <sheetName val="TGT"/>
    </sheetNames>
    <sheetDataSet>
      <sheetData sheetId="0"/>
      <sheetData sheetId="1"/>
      <sheetData sheetId="2"/>
      <sheetData sheetId="3"/>
      <sheetData sheetId="4">
        <row r="5">
          <cell r="B5">
            <v>66.394208313872028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VsEst.99"/>
      <sheetName val="Item- Compact"/>
      <sheetName val="Item-CSS"/>
      <sheetName val="PACKING"/>
      <sheetName val="PRICE"/>
      <sheetName val="QTY."/>
      <sheetName val="Building"/>
      <sheetName val="Start"/>
      <sheetName val="Query - Proc_BS"/>
      <sheetName val="HYP to BCS"/>
      <sheetName val="ic pivot"/>
      <sheetName val="Query - Proc_PL"/>
      <sheetName val="Query - Prod_PL"/>
      <sheetName val="BUDCOM"/>
      <sheetName val="OPER_CF"/>
      <sheetName val="LQ"/>
      <sheetName val="PRODPLAN"/>
      <sheetName val="Item_ Compact"/>
      <sheetName val="Labour"/>
      <sheetName val="DATA SHEET"/>
      <sheetName val="Data"/>
      <sheetName val="환율"/>
      <sheetName val="TBAL9697 -group wise  sdpl"/>
      <sheetName val="col-reinft1"/>
      <sheetName val="DOOR-WIND"/>
      <sheetName val="Cash Flow Input Data_ISC"/>
      <sheetName val="Interface_SC"/>
      <sheetName val="Calc_ISC"/>
      <sheetName val="Calc_SC"/>
      <sheetName val="Interface_ISC"/>
      <sheetName val="GD"/>
      <sheetName val="Precalculation"/>
      <sheetName val="ACB 4POLE PRO."/>
      <sheetName val="_CountryCodes"/>
      <sheetName val="RF2007"/>
      <sheetName val="ATT10-3"/>
      <sheetName val="ATT9"/>
      <sheetName val="ATT10-1"/>
      <sheetName val="Opening Stock Detail"/>
      <sheetName val="Purchases"/>
      <sheetName val="FTE salaries"/>
    </sheetNames>
    <sheetDataSet>
      <sheetData sheetId="0"/>
      <sheetData sheetId="1">
        <row r="2">
          <cell r="B2" t="str">
            <v>SULZER FLOVEL HYDRO LTD.</v>
          </cell>
        </row>
        <row r="3">
          <cell r="B3" t="str">
            <v>COMPONENT WISE SALE - ACTUAL vs. TARGET (NOV 99 &amp; DEC 99)</v>
          </cell>
        </row>
        <row r="4">
          <cell r="B4" t="str">
            <v>Prepared on 17.12.99</v>
          </cell>
          <cell r="I4" t="str">
            <v>Figures in INR 1000</v>
          </cell>
        </row>
        <row r="5">
          <cell r="B5" t="str">
            <v>PROJECT NAME</v>
          </cell>
          <cell r="C5" t="str">
            <v>CODE</v>
          </cell>
          <cell r="E5" t="str">
            <v>TARGET</v>
          </cell>
          <cell r="G5" t="str">
            <v>ACTUAL</v>
          </cell>
          <cell r="I5" t="str">
            <v>BALANCE          TARGET</v>
          </cell>
        </row>
        <row r="6">
          <cell r="E6" t="str">
            <v>Qty.</v>
          </cell>
          <cell r="F6">
            <v>36495</v>
          </cell>
        </row>
        <row r="7">
          <cell r="B7" t="str">
            <v>COMPACT</v>
          </cell>
        </row>
        <row r="8">
          <cell r="B8" t="str">
            <v>Sewa III</v>
          </cell>
          <cell r="C8">
            <v>1100006</v>
          </cell>
          <cell r="D8" t="str">
            <v>Erection &amp; Commissioning</v>
          </cell>
          <cell r="F8">
            <v>1426</v>
          </cell>
          <cell r="I8">
            <v>1426</v>
          </cell>
        </row>
        <row r="9">
          <cell r="F9">
            <v>1426</v>
          </cell>
          <cell r="G9">
            <v>0</v>
          </cell>
          <cell r="H9">
            <v>0</v>
          </cell>
          <cell r="I9">
            <v>1426</v>
          </cell>
        </row>
        <row r="10">
          <cell r="B10" t="str">
            <v>Chenani III</v>
          </cell>
          <cell r="C10">
            <v>1100007</v>
          </cell>
          <cell r="D10" t="str">
            <v>Erection &amp; Commissioning</v>
          </cell>
          <cell r="F10">
            <v>306</v>
          </cell>
          <cell r="I10">
            <v>306</v>
          </cell>
        </row>
        <row r="11">
          <cell r="F11">
            <v>306</v>
          </cell>
          <cell r="G11">
            <v>0</v>
          </cell>
          <cell r="H11">
            <v>0</v>
          </cell>
          <cell r="I11">
            <v>306</v>
          </cell>
        </row>
        <row r="12">
          <cell r="B12" t="str">
            <v>Harangi</v>
          </cell>
          <cell r="C12">
            <v>1100016</v>
          </cell>
          <cell r="D12" t="str">
            <v>Spares for Control protection &amp; Metering panel</v>
          </cell>
          <cell r="E12" t="str">
            <v>1 Lot</v>
          </cell>
          <cell r="F12">
            <v>380</v>
          </cell>
          <cell r="I12">
            <v>380</v>
          </cell>
        </row>
        <row r="13">
          <cell r="F13">
            <v>380</v>
          </cell>
          <cell r="G13">
            <v>0</v>
          </cell>
          <cell r="I13">
            <v>380</v>
          </cell>
        </row>
        <row r="14">
          <cell r="B14" t="str">
            <v>Hemavathy</v>
          </cell>
          <cell r="C14">
            <v>1100017</v>
          </cell>
          <cell r="D14" t="str">
            <v>Generator &amp; Accessories with brakes</v>
          </cell>
          <cell r="E14" t="str">
            <v>2 Nos</v>
          </cell>
          <cell r="F14">
            <v>23900</v>
          </cell>
          <cell r="I14">
            <v>23900</v>
          </cell>
        </row>
        <row r="15">
          <cell r="D15" t="str">
            <v>Spares(Balance)</v>
          </cell>
          <cell r="E15" t="str">
            <v>1 Set</v>
          </cell>
          <cell r="F15">
            <v>520</v>
          </cell>
          <cell r="I15">
            <v>520</v>
          </cell>
        </row>
        <row r="16">
          <cell r="F16">
            <v>24420</v>
          </cell>
          <cell r="G16">
            <v>0</v>
          </cell>
          <cell r="I16">
            <v>24420</v>
          </cell>
        </row>
        <row r="17">
          <cell r="B17" t="str">
            <v>Kuthangal</v>
          </cell>
          <cell r="C17">
            <v>1100019</v>
          </cell>
          <cell r="D17" t="str">
            <v>Wicket Gates with gate operating mechanism with generator side &amp; DT  .</v>
          </cell>
          <cell r="E17" t="str">
            <v>2 Nos</v>
          </cell>
          <cell r="F17">
            <v>4080</v>
          </cell>
          <cell r="I17">
            <v>4080</v>
          </cell>
        </row>
        <row r="18">
          <cell r="D18" t="str">
            <v>Cooling water system</v>
          </cell>
          <cell r="E18" t="str">
            <v>3 Nos</v>
          </cell>
          <cell r="F18">
            <v>300</v>
          </cell>
          <cell r="I18">
            <v>300</v>
          </cell>
        </row>
        <row r="19">
          <cell r="D19" t="str">
            <v>Turbine Controls, Electronic Governor and oil pressure  system</v>
          </cell>
          <cell r="E19" t="str">
            <v>3 Nos }</v>
          </cell>
          <cell r="F19">
            <v>0</v>
          </cell>
          <cell r="I19">
            <v>0</v>
          </cell>
        </row>
        <row r="20">
          <cell r="D20" t="str">
            <v>Turbine  Auxiliaries Control Gear for Governor</v>
          </cell>
          <cell r="E20" t="str">
            <v>3 Nos }</v>
          </cell>
          <cell r="F20">
            <v>3960</v>
          </cell>
          <cell r="I20">
            <v>3960</v>
          </cell>
        </row>
        <row r="21">
          <cell r="D21" t="str">
            <v>Digital Electronic Governor 595 including speed sensor</v>
          </cell>
          <cell r="E21" t="str">
            <v>3 Nos }</v>
          </cell>
          <cell r="F21">
            <v>0</v>
          </cell>
          <cell r="I21">
            <v>0</v>
          </cell>
        </row>
        <row r="22">
          <cell r="D22" t="str">
            <v>Inlet Pipe cum dismantling joint for BFV MS</v>
          </cell>
          <cell r="E22" t="str">
            <v>3 Nos }</v>
          </cell>
          <cell r="F22">
            <v>0</v>
          </cell>
          <cell r="I22">
            <v>0</v>
          </cell>
        </row>
        <row r="23">
          <cell r="D23" t="str">
            <v>Inlet valve with servomotor and counter weight</v>
          </cell>
          <cell r="E23" t="str">
            <v>3 Nos }</v>
          </cell>
          <cell r="F23">
            <v>0</v>
          </cell>
          <cell r="I23">
            <v>0</v>
          </cell>
        </row>
        <row r="24">
          <cell r="D24" t="str">
            <v>Bypass arrangement across valve</v>
          </cell>
          <cell r="E24" t="str">
            <v>3 Nos }</v>
          </cell>
          <cell r="F24">
            <v>0</v>
          </cell>
          <cell r="I24">
            <v>0</v>
          </cell>
        </row>
        <row r="25">
          <cell r="D25" t="str">
            <v>Dewatering / Drainage system</v>
          </cell>
          <cell r="E25" t="str">
            <v>1 Lot</v>
          </cell>
          <cell r="F25">
            <v>420</v>
          </cell>
          <cell r="I25">
            <v>420</v>
          </cell>
        </row>
        <row r="26">
          <cell r="D26" t="str">
            <v>Oil Pumping Unit for Penstock Protection Valve</v>
          </cell>
          <cell r="E26" t="str">
            <v>1 Set</v>
          </cell>
          <cell r="F26">
            <v>300</v>
          </cell>
          <cell r="I26">
            <v>300</v>
          </cell>
        </row>
        <row r="27">
          <cell r="D27" t="str">
            <v>11KV Switchgear</v>
          </cell>
          <cell r="F27">
            <v>0</v>
          </cell>
          <cell r="I27">
            <v>0</v>
          </cell>
        </row>
        <row r="28">
          <cell r="D28" t="str">
            <v>Neutral grounding resistor panel</v>
          </cell>
          <cell r="E28" t="str">
            <v>3 }</v>
          </cell>
          <cell r="F28">
            <v>1710</v>
          </cell>
          <cell r="I28">
            <v>1710</v>
          </cell>
        </row>
        <row r="29">
          <cell r="D29" t="str">
            <v>Lightning Arrestor &amp; Voltage Transformer panel</v>
          </cell>
          <cell r="E29" t="str">
            <v>}</v>
          </cell>
          <cell r="F29">
            <v>0</v>
          </cell>
          <cell r="I29">
            <v>0</v>
          </cell>
        </row>
        <row r="30">
          <cell r="D30" t="str">
            <v>Control protection &amp; monitering  panels</v>
          </cell>
          <cell r="F30">
            <v>0</v>
          </cell>
          <cell r="I30">
            <v>0</v>
          </cell>
        </row>
        <row r="31">
          <cell r="D31" t="str">
            <v>Generator relay cum metering panel                          }</v>
          </cell>
          <cell r="E31" t="str">
            <v>3 Nos</v>
          </cell>
          <cell r="F31">
            <v>4770</v>
          </cell>
          <cell r="I31">
            <v>4770</v>
          </cell>
        </row>
        <row r="32">
          <cell r="D32" t="str">
            <v>Transformer relay cum metering panel                      }</v>
          </cell>
          <cell r="E32" t="str">
            <v>1 No</v>
          </cell>
          <cell r="I32">
            <v>0</v>
          </cell>
        </row>
        <row r="33">
          <cell r="D33" t="str">
            <v>110KV line relay cum metering panel                         }</v>
          </cell>
          <cell r="E33">
            <v>2</v>
          </cell>
          <cell r="I33">
            <v>0</v>
          </cell>
        </row>
        <row r="34">
          <cell r="D34" t="str">
            <v>LVAC distribution board</v>
          </cell>
          <cell r="E34" t="str">
            <v>1 No</v>
          </cell>
          <cell r="F34">
            <v>1020</v>
          </cell>
          <cell r="I34">
            <v>1020</v>
          </cell>
        </row>
        <row r="35">
          <cell r="D35" t="str">
            <v>110KV Switchgear equipment</v>
          </cell>
          <cell r="F35">
            <v>0</v>
          </cell>
          <cell r="I35">
            <v>0</v>
          </cell>
        </row>
        <row r="36">
          <cell r="D36" t="str">
            <v>110KV Isolator</v>
          </cell>
          <cell r="E36" t="str">
            <v>6 Nos</v>
          </cell>
          <cell r="F36">
            <v>900</v>
          </cell>
          <cell r="I36">
            <v>900</v>
          </cell>
        </row>
        <row r="37">
          <cell r="D37" t="str">
            <v>110KV Single phase out door oil filled PT .</v>
          </cell>
          <cell r="E37" t="str">
            <v>3 Nos</v>
          </cell>
          <cell r="F37">
            <v>390</v>
          </cell>
          <cell r="I37">
            <v>390</v>
          </cell>
        </row>
        <row r="38">
          <cell r="D38" t="str">
            <v>110KV Single phase out door oil filled CT</v>
          </cell>
          <cell r="E38" t="str">
            <v>9 Nos</v>
          </cell>
          <cell r="F38">
            <v>1080</v>
          </cell>
          <cell r="I38">
            <v>1080</v>
          </cell>
        </row>
        <row r="39">
          <cell r="D39" t="str">
            <v>96KV 10KA Outdoor LA</v>
          </cell>
          <cell r="E39" t="str">
            <v>9 Nos</v>
          </cell>
          <cell r="F39">
            <v>360</v>
          </cell>
          <cell r="I39">
            <v>360</v>
          </cell>
        </row>
        <row r="40">
          <cell r="D40" t="str">
            <v>Switchyard Accessories</v>
          </cell>
          <cell r="E40" t="str">
            <v>1 No</v>
          </cell>
          <cell r="F40">
            <v>660</v>
          </cell>
          <cell r="I40">
            <v>660</v>
          </cell>
        </row>
        <row r="41">
          <cell r="D41" t="str">
            <v>Special tools &amp; tackles (110KV)</v>
          </cell>
          <cell r="E41" t="str">
            <v>1 Set</v>
          </cell>
          <cell r="F41">
            <v>60</v>
          </cell>
          <cell r="I41">
            <v>60</v>
          </cell>
        </row>
        <row r="42">
          <cell r="D42" t="str">
            <v>Commissioning spares including SF6 gas</v>
          </cell>
          <cell r="E42" t="str">
            <v>1 Set</v>
          </cell>
          <cell r="F42">
            <v>120</v>
          </cell>
          <cell r="I42">
            <v>120</v>
          </cell>
        </row>
        <row r="43">
          <cell r="D43" t="str">
            <v>Other Electrical Equipment</v>
          </cell>
          <cell r="F43">
            <v>0</v>
          </cell>
          <cell r="I43">
            <v>0</v>
          </cell>
        </row>
        <row r="44">
          <cell r="D44" t="str">
            <v>Plant illuminaries &amp; small power distribution</v>
          </cell>
          <cell r="E44" t="str">
            <v>1 No</v>
          </cell>
          <cell r="F44">
            <v>840</v>
          </cell>
          <cell r="I44">
            <v>840</v>
          </cell>
        </row>
        <row r="45">
          <cell r="D45" t="str">
            <v>Fire fighting system</v>
          </cell>
          <cell r="E45" t="str">
            <v>1 Set</v>
          </cell>
          <cell r="F45">
            <v>1440</v>
          </cell>
          <cell r="I45">
            <v>1440</v>
          </cell>
        </row>
        <row r="46">
          <cell r="D46" t="str">
            <v>Airconditioning of control rooms &amp; power house ventilation</v>
          </cell>
          <cell r="E46" t="str">
            <v>1 Set</v>
          </cell>
          <cell r="F46">
            <v>1080</v>
          </cell>
          <cell r="I46">
            <v>1080</v>
          </cell>
        </row>
        <row r="47">
          <cell r="D47" t="str">
            <v>Earth grid at Switchyard</v>
          </cell>
          <cell r="E47" t="str">
            <v>1 No</v>
          </cell>
          <cell r="F47">
            <v>480</v>
          </cell>
          <cell r="I47">
            <v>480</v>
          </cell>
        </row>
        <row r="48">
          <cell r="D48" t="str">
            <v>Cables, Busduct trays &amp; accessories</v>
          </cell>
          <cell r="F48">
            <v>0</v>
          </cell>
          <cell r="I48">
            <v>0</v>
          </cell>
        </row>
        <row r="49">
          <cell r="D49" t="str">
            <v>11KV Power cable</v>
          </cell>
          <cell r="E49" t="str">
            <v>}</v>
          </cell>
          <cell r="F49">
            <v>0</v>
          </cell>
          <cell r="I49">
            <v>0</v>
          </cell>
        </row>
        <row r="50">
          <cell r="D50" t="str">
            <v>LT power cable</v>
          </cell>
          <cell r="E50" t="str">
            <v>}</v>
          </cell>
          <cell r="F50">
            <v>0</v>
          </cell>
          <cell r="I50">
            <v>0</v>
          </cell>
        </row>
        <row r="51">
          <cell r="D51" t="str">
            <v>LT control cable</v>
          </cell>
          <cell r="E51" t="str">
            <v>} 1 Lot</v>
          </cell>
          <cell r="I51">
            <v>0</v>
          </cell>
        </row>
        <row r="52">
          <cell r="D52" t="str">
            <v>Instrumentation cable</v>
          </cell>
          <cell r="E52" t="str">
            <v>}</v>
          </cell>
          <cell r="F52">
            <v>0</v>
          </cell>
          <cell r="I52">
            <v>0</v>
          </cell>
        </row>
        <row r="53">
          <cell r="D53" t="str">
            <v>Bus duct</v>
          </cell>
          <cell r="E53" t="str">
            <v>}</v>
          </cell>
          <cell r="F53">
            <v>0</v>
          </cell>
          <cell r="I53">
            <v>0</v>
          </cell>
        </row>
        <row r="54">
          <cell r="D54" t="str">
            <v>Cable tray &amp; fencing</v>
          </cell>
          <cell r="E54" t="str">
            <v>1 Set</v>
          </cell>
          <cell r="F54">
            <v>800</v>
          </cell>
          <cell r="I54">
            <v>800</v>
          </cell>
        </row>
        <row r="55">
          <cell r="D55" t="str">
            <v>Hydro Mechanical Equipment</v>
          </cell>
          <cell r="F55">
            <v>0</v>
          </cell>
          <cell r="I55">
            <v>0</v>
          </cell>
        </row>
        <row r="56">
          <cell r="D56" t="str">
            <v>Stoplog gate</v>
          </cell>
          <cell r="F56">
            <v>0</v>
          </cell>
          <cell r="I56">
            <v>0</v>
          </cell>
        </row>
        <row r="57">
          <cell r="D57" t="str">
            <v>2nd stage embeded parts for stoplog gate</v>
          </cell>
          <cell r="E57" t="str">
            <v>1 Set</v>
          </cell>
          <cell r="F57">
            <v>100</v>
          </cell>
          <cell r="I57">
            <v>100</v>
          </cell>
        </row>
        <row r="58">
          <cell r="D58" t="str">
            <v>Gate leaf</v>
          </cell>
          <cell r="E58" t="str">
            <v>1 No</v>
          </cell>
          <cell r="I58">
            <v>0</v>
          </cell>
        </row>
        <row r="59">
          <cell r="D59" t="str">
            <v>Gate at tunnel Intake</v>
          </cell>
          <cell r="F59">
            <v>0</v>
          </cell>
          <cell r="I59">
            <v>0</v>
          </cell>
        </row>
        <row r="60">
          <cell r="D60" t="str">
            <v>2nd stage embeded parts for gate at tunnel intake</v>
          </cell>
          <cell r="E60" t="str">
            <v>1 Set</v>
          </cell>
          <cell r="F60">
            <v>300</v>
          </cell>
          <cell r="I60">
            <v>300</v>
          </cell>
        </row>
        <row r="61">
          <cell r="D61" t="str">
            <v>Gate leaf</v>
          </cell>
          <cell r="E61" t="str">
            <v>1 No</v>
          </cell>
          <cell r="I61">
            <v>0</v>
          </cell>
        </row>
        <row r="62">
          <cell r="D62" t="str">
            <v>Draft tube gates</v>
          </cell>
          <cell r="F62">
            <v>0</v>
          </cell>
          <cell r="I62">
            <v>0</v>
          </cell>
        </row>
        <row r="63">
          <cell r="D63" t="str">
            <v>2nd stage embeded parts for draft tube gates</v>
          </cell>
          <cell r="E63" t="str">
            <v>3 Sets</v>
          </cell>
          <cell r="F63">
            <v>399</v>
          </cell>
          <cell r="I63">
            <v>399</v>
          </cell>
        </row>
        <row r="64">
          <cell r="D64" t="str">
            <v>Gate leaf</v>
          </cell>
          <cell r="E64" t="str">
            <v>3 Nos</v>
          </cell>
          <cell r="F64">
            <v>1023</v>
          </cell>
          <cell r="I64">
            <v>1023</v>
          </cell>
        </row>
        <row r="65">
          <cell r="D65" t="str">
            <v>Mandatory Spares</v>
          </cell>
          <cell r="I65">
            <v>0</v>
          </cell>
        </row>
        <row r="66">
          <cell r="D66" t="str">
            <v>Commissioning spares for the Generator protection system, electrical system</v>
          </cell>
          <cell r="E66" t="str">
            <v>1 Lot</v>
          </cell>
          <cell r="F66">
            <v>240</v>
          </cell>
          <cell r="I66">
            <v>240</v>
          </cell>
        </row>
        <row r="67">
          <cell r="F67">
            <v>26832</v>
          </cell>
          <cell r="G67">
            <v>0</v>
          </cell>
          <cell r="I67">
            <v>26832</v>
          </cell>
        </row>
        <row r="68">
          <cell r="B68" t="str">
            <v>Agnoor</v>
          </cell>
          <cell r="C68">
            <v>1100023</v>
          </cell>
          <cell r="D68" t="str">
            <v>Embedded  Parts</v>
          </cell>
          <cell r="E68" t="str">
            <v>1 Sets</v>
          </cell>
          <cell r="F68">
            <v>80</v>
          </cell>
          <cell r="I68">
            <v>80</v>
          </cell>
        </row>
        <row r="69">
          <cell r="D69" t="str">
            <v>Draft Tube i/c fin</v>
          </cell>
          <cell r="E69" t="str">
            <v>1 Nos</v>
          </cell>
          <cell r="F69">
            <v>735</v>
          </cell>
          <cell r="I69">
            <v>735</v>
          </cell>
        </row>
        <row r="70">
          <cell r="D70" t="str">
            <v>Stay ring with bulb</v>
          </cell>
          <cell r="E70" t="str">
            <v>1 Nos</v>
          </cell>
          <cell r="F70">
            <v>1200</v>
          </cell>
          <cell r="I70">
            <v>1200</v>
          </cell>
        </row>
        <row r="71">
          <cell r="D71" t="str">
            <v>Runner Chamber</v>
          </cell>
          <cell r="E71" t="str">
            <v>1 Nos</v>
          </cell>
          <cell r="F71">
            <v>920</v>
          </cell>
          <cell r="I71">
            <v>920</v>
          </cell>
        </row>
        <row r="72">
          <cell r="D72" t="str">
            <v>15 Ton Semi EOT Crane</v>
          </cell>
          <cell r="E72" t="str">
            <v>1No</v>
          </cell>
          <cell r="F72">
            <v>980</v>
          </cell>
          <cell r="I72">
            <v>980</v>
          </cell>
        </row>
        <row r="73">
          <cell r="F73">
            <v>3915</v>
          </cell>
          <cell r="G73">
            <v>0</v>
          </cell>
          <cell r="H73">
            <v>0</v>
          </cell>
          <cell r="I73">
            <v>3915</v>
          </cell>
        </row>
        <row r="74">
          <cell r="B74" t="str">
            <v>Sheshadri Iyer</v>
          </cell>
          <cell r="C74">
            <v>1100024</v>
          </cell>
          <cell r="D74" t="str">
            <v>Draft Tube</v>
          </cell>
          <cell r="E74" t="str">
            <v>2 Nos</v>
          </cell>
          <cell r="F74">
            <v>1600</v>
          </cell>
          <cell r="I74">
            <v>1600</v>
          </cell>
        </row>
        <row r="75">
          <cell r="D75" t="str">
            <v>Spiral casing with stay ring</v>
          </cell>
          <cell r="E75" t="str">
            <v>2 Nos</v>
          </cell>
          <cell r="F75">
            <v>2400</v>
          </cell>
          <cell r="I75">
            <v>2400</v>
          </cell>
        </row>
        <row r="76">
          <cell r="D76" t="str">
            <v>DG Set</v>
          </cell>
          <cell r="E76" t="str">
            <v>1 Nos</v>
          </cell>
          <cell r="F76">
            <v>500</v>
          </cell>
          <cell r="G76">
            <v>0</v>
          </cell>
          <cell r="I76">
            <v>500</v>
          </cell>
        </row>
        <row r="77">
          <cell r="D77" t="str">
            <v>Earthing Material</v>
          </cell>
          <cell r="E77" t="str">
            <v>1 Lot</v>
          </cell>
          <cell r="F77">
            <v>291</v>
          </cell>
          <cell r="I77">
            <v>291</v>
          </cell>
        </row>
        <row r="78">
          <cell r="D78" t="str">
            <v>Winch &amp; Trolly Sys.</v>
          </cell>
          <cell r="E78" t="str">
            <v>1No</v>
          </cell>
          <cell r="F78">
            <v>3842</v>
          </cell>
          <cell r="G78">
            <v>0</v>
          </cell>
          <cell r="I78">
            <v>3842</v>
          </cell>
        </row>
        <row r="79">
          <cell r="F79">
            <v>8633</v>
          </cell>
          <cell r="G79">
            <v>0</v>
          </cell>
          <cell r="H79">
            <v>0</v>
          </cell>
          <cell r="I79">
            <v>8633</v>
          </cell>
        </row>
        <row r="80">
          <cell r="B80" t="str">
            <v>TOTAL</v>
          </cell>
          <cell r="F80">
            <v>65912</v>
          </cell>
          <cell r="G80">
            <v>0</v>
          </cell>
          <cell r="H80">
            <v>0</v>
          </cell>
          <cell r="I80">
            <v>65912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reco"/>
      <sheetName val="W.CAP.REV"/>
      <sheetName val="DISCOUNTING"/>
      <sheetName val="TGT"/>
      <sheetName val="P&amp;L"/>
      <sheetName val="CWISE SALE"/>
      <sheetName val="CWISE RMC"/>
      <sheetName val="SALES"/>
      <sheetName val="SCH6"/>
      <sheetName val="RMC"/>
      <sheetName val="M.V."/>
      <sheetName val="PER COST"/>
      <sheetName val="SCH14 W"/>
      <sheetName val="SCH14 S"/>
      <sheetName val="OVERHD"/>
      <sheetName val="S&amp;D"/>
      <sheetName val="FINCOST"/>
      <sheetName val="SCH13"/>
      <sheetName val="SCH15(2)"/>
      <sheetName val="SCH15(14)"/>
      <sheetName val="SCH15(15)"/>
      <sheetName val="SCH15(17)"/>
      <sheetName val="SCH16"/>
      <sheetName val="BUD1"/>
      <sheetName val="India Operations"/>
      <sheetName val="Inflation"/>
      <sheetName val="TN"/>
      <sheetName val="ND"/>
      <sheetName val="VL"/>
      <sheetName val="entitl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"/>
      <sheetName val="Index"/>
      <sheetName val="MF1"/>
      <sheetName val="MF2.1"/>
      <sheetName val="MF2.2"/>
      <sheetName val="MF3"/>
      <sheetName val="MF4"/>
      <sheetName val="MF5"/>
      <sheetName val="MF6.1.1"/>
      <sheetName val="MF6.1.2"/>
      <sheetName val="MF6.2"/>
      <sheetName val="MF6a"/>
      <sheetName val="MF7"/>
      <sheetName val="MF8"/>
      <sheetName val="MF8a"/>
      <sheetName val="MF9"/>
      <sheetName val="MF10"/>
      <sheetName val="MF10a"/>
      <sheetName val="MF11"/>
      <sheetName val="MF12"/>
      <sheetName val="MF12b"/>
      <sheetName val="MF13"/>
      <sheetName val="MF13a"/>
      <sheetName val="MF14"/>
      <sheetName val="MF15"/>
      <sheetName val="MF15a"/>
      <sheetName val="MF15b"/>
      <sheetName val="MF16"/>
      <sheetName val="MF17"/>
      <sheetName val="MF18"/>
    </sheetNames>
    <sheetDataSet>
      <sheetData sheetId="0">
        <row r="23">
          <cell r="A23" t="str">
            <v>Frigoglass India Pvt Ltd</v>
          </cell>
        </row>
        <row r="28">
          <cell r="A28" t="str">
            <v>Cool Operations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Headcount (OSM)"/>
      <sheetName val="Headcount (Regional)"/>
      <sheetName val="Leaves of Absence"/>
      <sheetName val="Attrition (Current Month)"/>
      <sheetName val="Attrition (JCI_JFG)"/>
      <sheetName val="Mgrs and ICs"/>
      <sheetName val="JCI Dist."/>
      <sheetName val="JCI Grouping"/>
      <sheetName val="JCI Ratios"/>
      <sheetName val="JCI - Time"/>
      <sheetName val="HC Characteristics"/>
      <sheetName val="Compensation"/>
      <sheetName val="Tele Workers"/>
      <sheetName val="International Assignments"/>
      <sheetName val="Detail"/>
      <sheetName val="Form"/>
      <sheetName val="Challan"/>
    </sheetNames>
    <sheetDataSet>
      <sheetData sheetId="0"/>
      <sheetData sheetId="1"/>
      <sheetData sheetId="2"/>
      <sheetData sheetId="3"/>
      <sheetData sheetId="4">
        <row r="20">
          <cell r="AA20" t="str">
            <v>OSM Level 2</v>
          </cell>
        </row>
        <row r="21">
          <cell r="AA21" t="str">
            <v>BYRD, RICHARD; CHIEF MARKETING OFFICER - ACTING</v>
          </cell>
          <cell r="AB21">
            <v>0</v>
          </cell>
          <cell r="AC21">
            <v>0</v>
          </cell>
        </row>
        <row r="22">
          <cell r="AA22" t="str">
            <v>CARBONE, PETER; CHIEF TECHNOLOGY OFFICER - ACTING</v>
          </cell>
        </row>
        <row r="23">
          <cell r="AA23" t="str">
            <v>CAREY, DENNIS; EXECUTIVE VICE-PRESIDENT, CORP. OPS.</v>
          </cell>
        </row>
        <row r="24">
          <cell r="AA24" t="str">
            <v>CURRIE, PETER; EXECUTIVE VICE-PRESIDENT &amp; CFO</v>
          </cell>
        </row>
        <row r="25">
          <cell r="AA25" t="str">
            <v>DOWNING, DAVID; PRESIDENT, GLOBAL SERVICES &amp; OPERATIONS - ACTING</v>
          </cell>
        </row>
        <row r="26">
          <cell r="AA26" t="str">
            <v>DRINKWATER, DAVID; CHIEF LEGAL OFFICER</v>
          </cell>
        </row>
        <row r="27">
          <cell r="AA27" t="str">
            <v>HACKNEY, JOEL; SR. VP, SUPPLY CHAIN AND QUALITY</v>
          </cell>
        </row>
        <row r="28">
          <cell r="AA28" t="str">
            <v>JOANNOU, DION; PRESIDENT, NORTH AMERICA</v>
          </cell>
        </row>
        <row r="29">
          <cell r="AA29" t="str">
            <v>LOWE, RICHARD; PRESIDENT, MOBILITY&amp;CONVERGED CORE NETW</v>
          </cell>
        </row>
        <row r="30">
          <cell r="AA30" t="str">
            <v>MACKINNON, PETER; LG-NORTEL JV AND PRESIDENT, LG-NORTEL BU</v>
          </cell>
        </row>
        <row r="31">
          <cell r="AA31" t="str">
            <v>PUSEY, STEPHEN; EXEC VICE-PRESIDENT &amp; PRESIDENT EURASIA</v>
          </cell>
        </row>
        <row r="32">
          <cell r="AA32" t="str">
            <v>SLATTERY, STEVE; PRES. ENTERPRISE SOLUTIONS &amp; PACKET NETW</v>
          </cell>
        </row>
        <row r="33">
          <cell r="AA33" t="str">
            <v>x</v>
          </cell>
        </row>
        <row r="34">
          <cell r="AA34" t="str">
            <v>x</v>
          </cell>
        </row>
        <row r="35">
          <cell r="AA35" t="str">
            <v>x</v>
          </cell>
        </row>
        <row r="36">
          <cell r="AA36" t="str">
            <v>x</v>
          </cell>
        </row>
        <row r="37">
          <cell r="AA37" t="str">
            <v>x</v>
          </cell>
        </row>
        <row r="38">
          <cell r="AA38" t="str">
            <v>x</v>
          </cell>
        </row>
        <row r="39">
          <cell r="AA39" t="str">
            <v>x</v>
          </cell>
        </row>
        <row r="40">
          <cell r="AA40" t="str">
            <v>x</v>
          </cell>
        </row>
      </sheetData>
      <sheetData sheetId="5"/>
      <sheetData sheetId="6"/>
      <sheetData sheetId="7"/>
      <sheetData sheetId="8">
        <row r="20">
          <cell r="AA20" t="str">
            <v>OSM Level 2</v>
          </cell>
        </row>
        <row r="21">
          <cell r="AA21" t="str">
            <v>BYRD, RICHARD; CHIEF MARKETING OFFICER - ACTING</v>
          </cell>
          <cell r="AB21">
            <v>0</v>
          </cell>
          <cell r="AC21">
            <v>0.2</v>
          </cell>
          <cell r="AD21">
            <v>0.8</v>
          </cell>
          <cell r="AE21">
            <v>0</v>
          </cell>
        </row>
        <row r="22">
          <cell r="AA22" t="str">
            <v>CAREY, DENNIS; EXECUTIVE VICE-PRESIDENT, CORP. OPS.</v>
          </cell>
        </row>
        <row r="23">
          <cell r="AA23" t="str">
            <v>CURRIE, PETER; EXECUTIVE VICE-PRESIDENT &amp; CFO</v>
          </cell>
        </row>
        <row r="24">
          <cell r="AA24" t="str">
            <v>DOWNING, DAVID; PRESIDENT, GLOBAL SERVICES &amp; OPERATIONS - ACTING</v>
          </cell>
        </row>
        <row r="25">
          <cell r="AA25" t="str">
            <v>DRINKWATER, DAVID; CHIEF LEGAL OFFICER</v>
          </cell>
        </row>
        <row r="26">
          <cell r="AA26" t="str">
            <v>HACKNEY, JOEL; SR. VP, SUPPLY CHAIN AND QUALITY</v>
          </cell>
        </row>
        <row r="27">
          <cell r="AA27" t="str">
            <v>JOANNOU, DION; PRESIDENT, NORTH AMERICA</v>
          </cell>
        </row>
        <row r="28">
          <cell r="AA28" t="str">
            <v>LOWE, RICHARD; PRESIDENT, MOBILITY&amp;CONVERGED CORE NETW</v>
          </cell>
        </row>
        <row r="29">
          <cell r="AA29" t="str">
            <v>MACKINNON, PETER; LG-NORTEL JV AND PRESIDENT, LG-NORTEL BU</v>
          </cell>
        </row>
        <row r="30">
          <cell r="AA30" t="str">
            <v>PUSEY, STEPHEN; EXEC VICE-PRESIDENT &amp; PRESIDENT EURASIA</v>
          </cell>
        </row>
        <row r="31">
          <cell r="AA31" t="str">
            <v>SLATTERY, STEVE; PRES. ENTERPRISE SOLUTIONS &amp; PACKET NETW</v>
          </cell>
        </row>
        <row r="32">
          <cell r="AA32" t="str">
            <v>x</v>
          </cell>
        </row>
        <row r="33">
          <cell r="AA33" t="str">
            <v>x</v>
          </cell>
        </row>
        <row r="34">
          <cell r="AA34" t="str">
            <v>x</v>
          </cell>
        </row>
        <row r="35">
          <cell r="AA35" t="str">
            <v>x</v>
          </cell>
        </row>
        <row r="36">
          <cell r="AA36" t="str">
            <v>x</v>
          </cell>
        </row>
        <row r="37">
          <cell r="AA37" t="str">
            <v>x</v>
          </cell>
        </row>
        <row r="38">
          <cell r="AA38" t="str">
            <v>x</v>
          </cell>
        </row>
        <row r="39">
          <cell r="AA39" t="str">
            <v>x</v>
          </cell>
        </row>
        <row r="40">
          <cell r="AA40" t="str">
            <v>x</v>
          </cell>
        </row>
      </sheetData>
      <sheetData sheetId="9">
        <row r="20">
          <cell r="BA20" t="str">
            <v>OSM Level 2</v>
          </cell>
        </row>
        <row r="21">
          <cell r="BA21" t="str">
            <v>BYRD, RICHARD; CHIEF MARKETING OFFICER - ACTING</v>
          </cell>
          <cell r="BG21">
            <v>0</v>
          </cell>
          <cell r="BH21">
            <v>0</v>
          </cell>
        </row>
        <row r="22">
          <cell r="BA22" t="str">
            <v>CAREY, DENNIS; EXECUTIVE VICE-PRESIDENT, CORP. OPS.</v>
          </cell>
        </row>
        <row r="23">
          <cell r="BA23" t="str">
            <v>CURRIE, PETER; EXECUTIVE VICE-PRESIDENT &amp; CFO</v>
          </cell>
        </row>
        <row r="24">
          <cell r="BA24" t="str">
            <v>DOWNING, DAVID; PRESIDENT, GLOBAL SERVICES &amp; OPERATIONS - ACTING</v>
          </cell>
        </row>
        <row r="25">
          <cell r="BA25" t="str">
            <v>DRINKWATER, DAVID; CHIEF LEGAL OFFICER</v>
          </cell>
        </row>
        <row r="26">
          <cell r="BA26" t="str">
            <v>HACKNEY, JOEL; SR. VP, SUPPLY CHAIN AND QUALITY</v>
          </cell>
        </row>
        <row r="27">
          <cell r="BA27" t="str">
            <v>JOANNOU, DION; PRESIDENT, NORTH AMERICA</v>
          </cell>
        </row>
        <row r="28">
          <cell r="BA28" t="str">
            <v>LOWE, RICHARD; PRESIDENT, MOBILITY&amp;CONVERGED CORE NETW</v>
          </cell>
        </row>
        <row r="29">
          <cell r="BA29" t="str">
            <v>MACKINNON, PETER; LG-NORTEL JV AND PRESIDENT, LG-NORTEL BU</v>
          </cell>
        </row>
        <row r="30">
          <cell r="BA30" t="str">
            <v>PUSEY, STEPHEN; EXEC VICE-PRESIDENT &amp; PRESIDENT EURASIA</v>
          </cell>
        </row>
        <row r="31">
          <cell r="BA31" t="str">
            <v>SLATTERY, STEVE; PRES. ENTERPRISE SOLUTIONS &amp; PACKET NETW</v>
          </cell>
        </row>
        <row r="32">
          <cell r="BA32" t="str">
            <v>x</v>
          </cell>
        </row>
        <row r="33">
          <cell r="BA33" t="str">
            <v>x</v>
          </cell>
        </row>
        <row r="34">
          <cell r="BA34" t="str">
            <v>x</v>
          </cell>
        </row>
        <row r="35">
          <cell r="BA35" t="str">
            <v>x</v>
          </cell>
        </row>
        <row r="36">
          <cell r="BA36" t="str">
            <v>x</v>
          </cell>
        </row>
        <row r="37">
          <cell r="BA37" t="str">
            <v>x</v>
          </cell>
        </row>
        <row r="38">
          <cell r="BA38" t="str">
            <v>x</v>
          </cell>
        </row>
        <row r="39">
          <cell r="BA39" t="str">
            <v>x</v>
          </cell>
        </row>
        <row r="40">
          <cell r="BA40" t="str">
            <v>x</v>
          </cell>
        </row>
      </sheetData>
      <sheetData sheetId="10"/>
      <sheetData sheetId="11">
        <row r="20">
          <cell r="AP20" t="str">
            <v>CORPORATE SERVICES</v>
          </cell>
          <cell r="AQ20" t="str">
            <v>CUSTOMER SERVICE</v>
          </cell>
          <cell r="AR20" t="str">
            <v>FINANCE</v>
          </cell>
          <cell r="AS20" t="str">
            <v>INFORMATION TECHNOLOGY</v>
          </cell>
          <cell r="AT20" t="str">
            <v>OPERATIONS</v>
          </cell>
          <cell r="AU20" t="str">
            <v>RESEARCH/DESIGN/DEV</v>
          </cell>
          <cell r="AV20" t="str">
            <v>SALES  &amp; MARKETING</v>
          </cell>
          <cell r="AW20" t="str">
            <v>SUPPLY CHAIN OPS &amp; SUPPLY MGMT</v>
          </cell>
          <cell r="AX20" t="str">
            <v>TECHNICIAN</v>
          </cell>
          <cell r="AY20" t="str">
            <v>SUPPORT</v>
          </cell>
          <cell r="AZ20" t="str">
            <v>x</v>
          </cell>
          <cell r="BA20" t="str">
            <v>x</v>
          </cell>
          <cell r="BB20" t="str">
            <v>x</v>
          </cell>
          <cell r="BC20" t="str">
            <v>x</v>
          </cell>
          <cell r="BD20" t="str">
            <v>x</v>
          </cell>
          <cell r="BE20" t="str">
            <v>x</v>
          </cell>
          <cell r="BF20" t="str">
            <v>x</v>
          </cell>
          <cell r="BG20" t="str">
            <v>x</v>
          </cell>
          <cell r="BH20" t="str">
            <v>x</v>
          </cell>
        </row>
        <row r="21">
          <cell r="I21" t="str">
            <v>Total</v>
          </cell>
        </row>
        <row r="22">
          <cell r="AP22">
            <v>2.6969481902058199E-2</v>
          </cell>
        </row>
      </sheetData>
      <sheetData sheetId="12">
        <row r="9">
          <cell r="T9" t="str">
            <v>Distribution of Comp Ratio to Target (Ratio calculated to 60th percentile for TC/HC, to 50th percentile for CC/LC)</v>
          </cell>
        </row>
        <row r="10">
          <cell r="T10" t="str">
            <v>(Includes Active and Leave Status employees)</v>
          </cell>
        </row>
        <row r="11">
          <cell r="T11" t="str">
            <v>RECORD INDICATOR</v>
          </cell>
        </row>
        <row r="12">
          <cell r="T12" t="str">
            <v>Adjusted HC vs. Current Notice</v>
          </cell>
        </row>
        <row r="13">
          <cell r="T13" t="str">
            <v>Rev HC Category</v>
          </cell>
        </row>
        <row r="14">
          <cell r="T14" t="str">
            <v>JCI</v>
          </cell>
        </row>
        <row r="15">
          <cell r="T15" t="str">
            <v>OSM Level 3</v>
          </cell>
        </row>
        <row r="16">
          <cell r="T16" t="str">
            <v>OSM Level 4</v>
          </cell>
        </row>
        <row r="17">
          <cell r="T17" t="str">
            <v>OSM Level 5</v>
          </cell>
        </row>
        <row r="18">
          <cell r="T18" t="str">
            <v>REGION</v>
          </cell>
        </row>
        <row r="19">
          <cell r="T19" t="str">
            <v>COUNTRY</v>
          </cell>
        </row>
        <row r="20">
          <cell r="T20" t="str">
            <v>METRO</v>
          </cell>
        </row>
        <row r="21">
          <cell r="T21" t="str">
            <v>JOB FAMILY GROUP</v>
          </cell>
        </row>
        <row r="22">
          <cell r="T22" t="str">
            <v>JOB FAMILY</v>
          </cell>
        </row>
        <row r="23">
          <cell r="T23" t="str">
            <v>JOB FAMILY2</v>
          </cell>
        </row>
        <row r="25">
          <cell r="T25" t="str">
            <v># Employees</v>
          </cell>
        </row>
        <row r="26">
          <cell r="T26" t="str">
            <v>Comp Ratio to Target</v>
          </cell>
        </row>
        <row r="27">
          <cell r="T27">
            <v>0.29884506153360679</v>
          </cell>
        </row>
        <row r="28">
          <cell r="T28">
            <v>0.37142857142857144</v>
          </cell>
        </row>
        <row r="29">
          <cell r="T29">
            <v>0.37866918953011669</v>
          </cell>
        </row>
        <row r="30">
          <cell r="T30">
            <v>0.43930434782608696</v>
          </cell>
        </row>
        <row r="31">
          <cell r="T31">
            <v>0.45606483262793385</v>
          </cell>
        </row>
        <row r="32">
          <cell r="T32">
            <v>0.46905882352941175</v>
          </cell>
        </row>
        <row r="33">
          <cell r="T33">
            <v>0.47589361292804927</v>
          </cell>
        </row>
        <row r="34">
          <cell r="T34">
            <v>0.48558609085810434</v>
          </cell>
        </row>
        <row r="35">
          <cell r="T35">
            <v>0.51555117352828006</v>
          </cell>
        </row>
        <row r="36">
          <cell r="T36">
            <v>0.5322268326417704</v>
          </cell>
        </row>
        <row r="37">
          <cell r="T37">
            <v>0.54385305664610206</v>
          </cell>
        </row>
        <row r="38">
          <cell r="T38">
            <v>0.55444568868980959</v>
          </cell>
        </row>
        <row r="39">
          <cell r="T39">
            <v>0.57007407407407407</v>
          </cell>
        </row>
        <row r="40">
          <cell r="T40">
            <v>0.57434482758620686</v>
          </cell>
        </row>
        <row r="41">
          <cell r="T41">
            <v>0.59009174311926604</v>
          </cell>
        </row>
        <row r="42">
          <cell r="T42">
            <v>0.59032786885245903</v>
          </cell>
        </row>
        <row r="43">
          <cell r="T43">
            <v>0.60521311475409834</v>
          </cell>
        </row>
        <row r="44">
          <cell r="T44">
            <v>0.6151419558359621</v>
          </cell>
        </row>
        <row r="45">
          <cell r="T45">
            <v>0.62815426997245183</v>
          </cell>
        </row>
        <row r="46">
          <cell r="T46">
            <v>0.63503489077669906</v>
          </cell>
        </row>
        <row r="47">
          <cell r="T47">
            <v>0.64529999999999998</v>
          </cell>
        </row>
        <row r="48">
          <cell r="T48">
            <v>0.64778947368421058</v>
          </cell>
        </row>
        <row r="49">
          <cell r="T49">
            <v>0.65049226885452827</v>
          </cell>
        </row>
        <row r="50">
          <cell r="T50">
            <v>0.65049542442410857</v>
          </cell>
        </row>
        <row r="51">
          <cell r="T51">
            <v>0.65660037002775207</v>
          </cell>
        </row>
        <row r="52">
          <cell r="T52">
            <v>0.65661424606845509</v>
          </cell>
        </row>
        <row r="53">
          <cell r="T53">
            <v>0.66348300477839472</v>
          </cell>
        </row>
        <row r="54">
          <cell r="T54">
            <v>0.67188148148148152</v>
          </cell>
        </row>
        <row r="55">
          <cell r="T55">
            <v>0.67429439252336454</v>
          </cell>
        </row>
        <row r="56">
          <cell r="T56">
            <v>0.67600000000000005</v>
          </cell>
        </row>
        <row r="57">
          <cell r="T57">
            <v>0.67688955223880598</v>
          </cell>
        </row>
        <row r="58">
          <cell r="T58">
            <v>0.67706370070778565</v>
          </cell>
        </row>
        <row r="59">
          <cell r="T59">
            <v>0.67865514403292182</v>
          </cell>
        </row>
        <row r="60">
          <cell r="T60">
            <v>0.67865679012345681</v>
          </cell>
        </row>
        <row r="61">
          <cell r="T61">
            <v>0.67983606557377052</v>
          </cell>
        </row>
        <row r="62">
          <cell r="T62">
            <v>0.6825</v>
          </cell>
        </row>
        <row r="63">
          <cell r="T63">
            <v>0.68507692307692303</v>
          </cell>
        </row>
        <row r="64">
          <cell r="T64">
            <v>0.68759999999999999</v>
          </cell>
        </row>
        <row r="65">
          <cell r="T65">
            <v>0.69364299394478734</v>
          </cell>
        </row>
        <row r="66">
          <cell r="T66">
            <v>0.69622358116081962</v>
          </cell>
        </row>
        <row r="67">
          <cell r="T67">
            <v>0.69908163265306122</v>
          </cell>
        </row>
        <row r="68">
          <cell r="T68">
            <v>0.70059319388073682</v>
          </cell>
        </row>
        <row r="69">
          <cell r="T69">
            <v>0.70998439937597502</v>
          </cell>
        </row>
        <row r="70">
          <cell r="T70">
            <v>0.71363379579629471</v>
          </cell>
        </row>
        <row r="71">
          <cell r="T71">
            <v>0.71519434628975265</v>
          </cell>
        </row>
        <row r="72">
          <cell r="T72">
            <v>0.715395307006786</v>
          </cell>
        </row>
        <row r="73">
          <cell r="T73">
            <v>0.71555064689176395</v>
          </cell>
        </row>
        <row r="74">
          <cell r="T74">
            <v>0.71889745693191143</v>
          </cell>
        </row>
        <row r="75">
          <cell r="T75">
            <v>0.71891358024691354</v>
          </cell>
        </row>
        <row r="76">
          <cell r="T76">
            <v>0.71940269209197982</v>
          </cell>
        </row>
        <row r="77">
          <cell r="T77">
            <v>0.7201831357048748</v>
          </cell>
        </row>
        <row r="78">
          <cell r="T78">
            <v>0.72026867184859755</v>
          </cell>
        </row>
        <row r="79">
          <cell r="T79">
            <v>0.72258333333333336</v>
          </cell>
        </row>
        <row r="80">
          <cell r="T80">
            <v>0.72481866918953008</v>
          </cell>
        </row>
        <row r="81">
          <cell r="T81">
            <v>0.72595281306715065</v>
          </cell>
        </row>
        <row r="82">
          <cell r="T82">
            <v>0.72749716808504461</v>
          </cell>
        </row>
        <row r="83">
          <cell r="T83">
            <v>0.7303786622443339</v>
          </cell>
        </row>
        <row r="84">
          <cell r="T84">
            <v>0.73098591549295777</v>
          </cell>
        </row>
        <row r="85">
          <cell r="T85">
            <v>0.73159506172839506</v>
          </cell>
        </row>
        <row r="86">
          <cell r="T86">
            <v>0.73171428571428576</v>
          </cell>
        </row>
        <row r="87">
          <cell r="T87">
            <v>0.73199012345679015</v>
          </cell>
        </row>
        <row r="88">
          <cell r="T88">
            <v>0.73204154727793691</v>
          </cell>
        </row>
        <row r="89">
          <cell r="T89">
            <v>0.73231304347826087</v>
          </cell>
        </row>
        <row r="90">
          <cell r="T90">
            <v>0.73264195502618334</v>
          </cell>
        </row>
        <row r="91">
          <cell r="T91">
            <v>0.7330120481927711</v>
          </cell>
        </row>
        <row r="92">
          <cell r="T92">
            <v>0.73340000000000005</v>
          </cell>
        </row>
        <row r="93">
          <cell r="T93">
            <v>0.73399999999999999</v>
          </cell>
        </row>
        <row r="94">
          <cell r="T94">
            <v>0.73519190376169563</v>
          </cell>
        </row>
        <row r="95">
          <cell r="T95">
            <v>0.73619999999999997</v>
          </cell>
        </row>
        <row r="96">
          <cell r="T96">
            <v>0.7364871194379391</v>
          </cell>
        </row>
        <row r="97">
          <cell r="T97">
            <v>0.73715909090909093</v>
          </cell>
        </row>
        <row r="98">
          <cell r="T98">
            <v>0.73974895397489537</v>
          </cell>
        </row>
        <row r="99">
          <cell r="T99">
            <v>0.74313086419753083</v>
          </cell>
        </row>
        <row r="100">
          <cell r="T100">
            <v>0.74332676950005472</v>
          </cell>
        </row>
        <row r="101">
          <cell r="T101">
            <v>0.74346201743462015</v>
          </cell>
        </row>
        <row r="102">
          <cell r="T102">
            <v>0.7443204413354052</v>
          </cell>
        </row>
        <row r="103">
          <cell r="T103">
            <v>0.74460000000000004</v>
          </cell>
        </row>
        <row r="104">
          <cell r="T104">
            <v>0.74595</v>
          </cell>
        </row>
        <row r="105">
          <cell r="T105">
            <v>0.74650864197530864</v>
          </cell>
        </row>
        <row r="106">
          <cell r="T106">
            <v>0.74652839506172841</v>
          </cell>
        </row>
        <row r="107">
          <cell r="T107">
            <v>0.74714215925744998</v>
          </cell>
        </row>
        <row r="108">
          <cell r="T108">
            <v>0.74854069627851139</v>
          </cell>
        </row>
        <row r="109">
          <cell r="T109">
            <v>0.74929753356228534</v>
          </cell>
        </row>
        <row r="110">
          <cell r="T110">
            <v>0.750404717853839</v>
          </cell>
        </row>
        <row r="111">
          <cell r="T111">
            <v>0.75091066782307025</v>
          </cell>
        </row>
        <row r="112">
          <cell r="T112">
            <v>0.75159264169705009</v>
          </cell>
        </row>
        <row r="113">
          <cell r="T113">
            <v>0.75287671232876707</v>
          </cell>
        </row>
        <row r="114">
          <cell r="T114">
            <v>0.75628346456692919</v>
          </cell>
        </row>
        <row r="115">
          <cell r="T115">
            <v>0.75650986342943849</v>
          </cell>
        </row>
        <row r="116">
          <cell r="T116">
            <v>0.75651907147970143</v>
          </cell>
        </row>
        <row r="117">
          <cell r="T117">
            <v>0.75839999999999996</v>
          </cell>
        </row>
        <row r="118">
          <cell r="T118">
            <v>0.75840597758405981</v>
          </cell>
        </row>
        <row r="119">
          <cell r="T119">
            <v>0.76086746242092429</v>
          </cell>
        </row>
        <row r="120">
          <cell r="T120">
            <v>0.76224066390041489</v>
          </cell>
        </row>
        <row r="121">
          <cell r="T121">
            <v>0.76264691358024694</v>
          </cell>
        </row>
        <row r="122">
          <cell r="T122">
            <v>0.76383425625358026</v>
          </cell>
        </row>
        <row r="123">
          <cell r="T123">
            <v>0.76513705891261552</v>
          </cell>
        </row>
        <row r="124">
          <cell r="T124">
            <v>0.76528695652173917</v>
          </cell>
        </row>
        <row r="125">
          <cell r="T125">
            <v>0.76685432098765427</v>
          </cell>
        </row>
        <row r="126">
          <cell r="T126">
            <v>0.76772444586190403</v>
          </cell>
        </row>
        <row r="127">
          <cell r="T127">
            <v>0.76833527357392317</v>
          </cell>
        </row>
        <row r="128">
          <cell r="T128">
            <v>0.76850526315789469</v>
          </cell>
        </row>
        <row r="129">
          <cell r="T129">
            <v>0.76856126482213438</v>
          </cell>
        </row>
        <row r="130">
          <cell r="T130">
            <v>0.76938735177865614</v>
          </cell>
        </row>
        <row r="131">
          <cell r="T131">
            <v>0.77009161704076956</v>
          </cell>
        </row>
        <row r="132">
          <cell r="T132">
            <v>0.77333259960378609</v>
          </cell>
        </row>
        <row r="133">
          <cell r="T133">
            <v>0.77543611200514961</v>
          </cell>
        </row>
        <row r="134">
          <cell r="T134">
            <v>0.77556818181818177</v>
          </cell>
        </row>
        <row r="135">
          <cell r="T135">
            <v>0.77595344924284915</v>
          </cell>
        </row>
        <row r="136">
          <cell r="T136">
            <v>0.77611764705882358</v>
          </cell>
        </row>
        <row r="137">
          <cell r="T137">
            <v>0.77663551401869158</v>
          </cell>
        </row>
        <row r="138">
          <cell r="T138">
            <v>0.77730569948186523</v>
          </cell>
        </row>
        <row r="139">
          <cell r="T139">
            <v>0.77802739726027392</v>
          </cell>
        </row>
        <row r="140">
          <cell r="T140">
            <v>0.78176649746192894</v>
          </cell>
        </row>
        <row r="141">
          <cell r="T141">
            <v>0.78186506024096381</v>
          </cell>
        </row>
        <row r="142">
          <cell r="T142">
            <v>0.78325179701748737</v>
          </cell>
        </row>
        <row r="143">
          <cell r="T143">
            <v>0.78326359832635983</v>
          </cell>
        </row>
        <row r="144">
          <cell r="T144">
            <v>0.78374325134973011</v>
          </cell>
        </row>
        <row r="145">
          <cell r="T145">
            <v>0.78374999999999995</v>
          </cell>
        </row>
        <row r="146">
          <cell r="T146">
            <v>0.7856868026163909</v>
          </cell>
        </row>
        <row r="147">
          <cell r="T147">
            <v>0.78590117647058821</v>
          </cell>
        </row>
        <row r="148">
          <cell r="T148">
            <v>0.78692493946731235</v>
          </cell>
        </row>
        <row r="149">
          <cell r="T149">
            <v>0.7875265017667844</v>
          </cell>
        </row>
        <row r="150">
          <cell r="T150">
            <v>0.78888888888888886</v>
          </cell>
        </row>
        <row r="151">
          <cell r="T151">
            <v>0.78889165628891655</v>
          </cell>
        </row>
        <row r="152">
          <cell r="T152">
            <v>0.78889366312957709</v>
          </cell>
        </row>
        <row r="153">
          <cell r="T153">
            <v>0.79221701329295757</v>
          </cell>
        </row>
        <row r="154">
          <cell r="T154">
            <v>0.79297948826390352</v>
          </cell>
        </row>
        <row r="155">
          <cell r="T155">
            <v>0.79346316680779005</v>
          </cell>
        </row>
        <row r="156">
          <cell r="T156">
            <v>0.79391475042063941</v>
          </cell>
        </row>
        <row r="157">
          <cell r="T157">
            <v>0.79505300353356889</v>
          </cell>
        </row>
        <row r="158">
          <cell r="T158">
            <v>0.79545205479452052</v>
          </cell>
        </row>
        <row r="159">
          <cell r="T159">
            <v>0.79716923076923074</v>
          </cell>
        </row>
        <row r="160">
          <cell r="T160">
            <v>0.79878426943217995</v>
          </cell>
        </row>
        <row r="161">
          <cell r="T161">
            <v>0.79883678611422171</v>
          </cell>
        </row>
        <row r="162">
          <cell r="T162">
            <v>0.7993193717277487</v>
          </cell>
        </row>
        <row r="163">
          <cell r="T163">
            <v>0.80048076923076927</v>
          </cell>
        </row>
        <row r="164">
          <cell r="T164">
            <v>0.80087985436893205</v>
          </cell>
        </row>
        <row r="165">
          <cell r="T165">
            <v>0.8015376984126984</v>
          </cell>
        </row>
        <row r="166">
          <cell r="T166">
            <v>0.80284403669724769</v>
          </cell>
        </row>
        <row r="167">
          <cell r="T167">
            <v>0.80369956944665921</v>
          </cell>
        </row>
        <row r="168">
          <cell r="T168">
            <v>0.80424978317432783</v>
          </cell>
        </row>
        <row r="169">
          <cell r="T169">
            <v>0.8046545454545454</v>
          </cell>
        </row>
        <row r="170">
          <cell r="T170">
            <v>0.80511632635278396</v>
          </cell>
        </row>
        <row r="171">
          <cell r="T171">
            <v>0.80628352490421451</v>
          </cell>
        </row>
        <row r="172">
          <cell r="T172">
            <v>0.80636042402826857</v>
          </cell>
        </row>
        <row r="173">
          <cell r="T173">
            <v>0.80779000846740046</v>
          </cell>
        </row>
        <row r="174">
          <cell r="T174">
            <v>0.8083292307692308</v>
          </cell>
        </row>
        <row r="175">
          <cell r="T175">
            <v>0.80966376089663761</v>
          </cell>
        </row>
        <row r="176">
          <cell r="T176">
            <v>0.80990380210719193</v>
          </cell>
        </row>
        <row r="177">
          <cell r="T177">
            <v>0.81031802120141339</v>
          </cell>
        </row>
        <row r="178">
          <cell r="T178">
            <v>0.81160647571606481</v>
          </cell>
        </row>
        <row r="179">
          <cell r="T179">
            <v>0.81254999999999999</v>
          </cell>
        </row>
        <row r="180">
          <cell r="T180">
            <v>0.8130293159609121</v>
          </cell>
        </row>
        <row r="181">
          <cell r="T181">
            <v>0.81438024691358024</v>
          </cell>
        </row>
        <row r="182">
          <cell r="T182">
            <v>0.81438518518518521</v>
          </cell>
        </row>
        <row r="183">
          <cell r="T183">
            <v>0.81720796624379788</v>
          </cell>
        </row>
        <row r="184">
          <cell r="T184">
            <v>0.81818181818181823</v>
          </cell>
        </row>
        <row r="185">
          <cell r="T185">
            <v>0.81837349397590364</v>
          </cell>
        </row>
        <row r="186">
          <cell r="T186">
            <v>0.81853211009174309</v>
          </cell>
        </row>
        <row r="187">
          <cell r="T187">
            <v>0.81970827679782898</v>
          </cell>
        </row>
        <row r="188">
          <cell r="T188">
            <v>0.81972252222314534</v>
          </cell>
        </row>
        <row r="189">
          <cell r="T189">
            <v>0.82004730558964634</v>
          </cell>
        </row>
        <row r="190">
          <cell r="T190">
            <v>0.82116682434563226</v>
          </cell>
        </row>
        <row r="191">
          <cell r="T191">
            <v>0.8211753086419753</v>
          </cell>
        </row>
        <row r="192">
          <cell r="T192">
            <v>0.82118081180811808</v>
          </cell>
        </row>
        <row r="193">
          <cell r="T193">
            <v>0.8223661270236613</v>
          </cell>
        </row>
        <row r="194">
          <cell r="T194">
            <v>0.82277647058823533</v>
          </cell>
        </row>
        <row r="195">
          <cell r="T195">
            <v>0.82288419059640261</v>
          </cell>
        </row>
        <row r="196">
          <cell r="T196">
            <v>0.82289763779527558</v>
          </cell>
        </row>
        <row r="197">
          <cell r="T197">
            <v>0.82315694255992766</v>
          </cell>
        </row>
        <row r="198">
          <cell r="T198">
            <v>0.82323529411764707</v>
          </cell>
        </row>
        <row r="199">
          <cell r="T199">
            <v>0.8232627646326276</v>
          </cell>
        </row>
        <row r="200">
          <cell r="T200">
            <v>0.82334061854435492</v>
          </cell>
        </row>
        <row r="201">
          <cell r="T201">
            <v>0.82376959533357641</v>
          </cell>
        </row>
        <row r="202">
          <cell r="T202">
            <v>0.82389162561576357</v>
          </cell>
        </row>
        <row r="203">
          <cell r="T203">
            <v>0.82391304347826089</v>
          </cell>
        </row>
        <row r="204">
          <cell r="T204">
            <v>0.82426670418938119</v>
          </cell>
        </row>
        <row r="205">
          <cell r="T205">
            <v>0.82445316881660125</v>
          </cell>
        </row>
        <row r="206">
          <cell r="T206">
            <v>0.82487632508833919</v>
          </cell>
        </row>
        <row r="207">
          <cell r="T207">
            <v>0.82554703572096499</v>
          </cell>
        </row>
        <row r="208">
          <cell r="T208">
            <v>0.82602094240837698</v>
          </cell>
        </row>
        <row r="209">
          <cell r="T209">
            <v>0.82713780918727919</v>
          </cell>
        </row>
        <row r="210">
          <cell r="T210">
            <v>0.82717134730713726</v>
          </cell>
        </row>
        <row r="211">
          <cell r="T211">
            <v>0.82723404255319144</v>
          </cell>
        </row>
        <row r="212">
          <cell r="T212">
            <v>0.82814117647058827</v>
          </cell>
        </row>
        <row r="213">
          <cell r="T213">
            <v>0.8281634446397188</v>
          </cell>
        </row>
        <row r="214">
          <cell r="T214">
            <v>0.82833070866141734</v>
          </cell>
        </row>
        <row r="215">
          <cell r="T215">
            <v>0.82842352941176467</v>
          </cell>
        </row>
        <row r="216">
          <cell r="T216">
            <v>0.82944193548387102</v>
          </cell>
        </row>
        <row r="217">
          <cell r="T217">
            <v>0.82983911939034716</v>
          </cell>
        </row>
        <row r="218">
          <cell r="T218">
            <v>0.83003533568904597</v>
          </cell>
        </row>
        <row r="219">
          <cell r="T219">
            <v>0.83046266605588637</v>
          </cell>
        </row>
        <row r="220">
          <cell r="T220">
            <v>0.83065198983911936</v>
          </cell>
        </row>
        <row r="221">
          <cell r="T221">
            <v>0.83069620253164556</v>
          </cell>
        </row>
        <row r="222">
          <cell r="T222">
            <v>0.83104290991759022</v>
          </cell>
        </row>
        <row r="223">
          <cell r="T223">
            <v>0.83199999999999996</v>
          </cell>
        </row>
        <row r="224">
          <cell r="T224">
            <v>0.83204946996466433</v>
          </cell>
        </row>
        <row r="225">
          <cell r="T225">
            <v>0.83256852791878178</v>
          </cell>
        </row>
        <row r="226">
          <cell r="T226">
            <v>0.83277341559169937</v>
          </cell>
        </row>
        <row r="227">
          <cell r="T227">
            <v>0.83338898163606012</v>
          </cell>
        </row>
        <row r="228">
          <cell r="T228">
            <v>0.83395174556753793</v>
          </cell>
        </row>
        <row r="229">
          <cell r="T229">
            <v>0.83546829739298356</v>
          </cell>
        </row>
        <row r="230">
          <cell r="T230">
            <v>0.83571428571428574</v>
          </cell>
        </row>
        <row r="231">
          <cell r="T231">
            <v>0.83584502745576572</v>
          </cell>
        </row>
        <row r="232">
          <cell r="T232">
            <v>0.83610864197530865</v>
          </cell>
        </row>
        <row r="233">
          <cell r="T233">
            <v>0.83615294117647054</v>
          </cell>
        </row>
        <row r="234">
          <cell r="T234">
            <v>0.83626560000000005</v>
          </cell>
        </row>
        <row r="235">
          <cell r="T235">
            <v>0.83643636363636364</v>
          </cell>
        </row>
        <row r="236">
          <cell r="T236">
            <v>0.83649983427245611</v>
          </cell>
        </row>
        <row r="237">
          <cell r="T237">
            <v>0.83756976558762553</v>
          </cell>
        </row>
        <row r="238">
          <cell r="T238">
            <v>0.83913076456310676</v>
          </cell>
        </row>
        <row r="239">
          <cell r="T239">
            <v>0.83920900607317439</v>
          </cell>
        </row>
        <row r="240">
          <cell r="T240">
            <v>0.83952028782730359</v>
          </cell>
        </row>
        <row r="241">
          <cell r="T241">
            <v>0.83971781007096991</v>
          </cell>
        </row>
        <row r="242">
          <cell r="T242">
            <v>0.83986562150055988</v>
          </cell>
        </row>
        <row r="243">
          <cell r="T243">
            <v>0.8402015216944273</v>
          </cell>
        </row>
        <row r="244">
          <cell r="T244">
            <v>0.84089707770142719</v>
          </cell>
        </row>
        <row r="245">
          <cell r="T245">
            <v>0.84093598300970873</v>
          </cell>
        </row>
        <row r="246">
          <cell r="T246">
            <v>0.84121387283236992</v>
          </cell>
        </row>
        <row r="247">
          <cell r="T247">
            <v>0.84175507020280815</v>
          </cell>
        </row>
        <row r="248">
          <cell r="T248">
            <v>0.84179327521793279</v>
          </cell>
        </row>
        <row r="249">
          <cell r="T249">
            <v>0.84302803738317755</v>
          </cell>
        </row>
        <row r="250">
          <cell r="T250">
            <v>0.84497200447928333</v>
          </cell>
        </row>
        <row r="251">
          <cell r="T251">
            <v>0.84504525547445253</v>
          </cell>
        </row>
        <row r="252">
          <cell r="T252">
            <v>0.84524590163934421</v>
          </cell>
        </row>
        <row r="253">
          <cell r="T253">
            <v>0.84530035335689047</v>
          </cell>
        </row>
        <row r="254">
          <cell r="T254">
            <v>0.84614083315711563</v>
          </cell>
        </row>
        <row r="255">
          <cell r="T255">
            <v>0.84692579505300358</v>
          </cell>
        </row>
        <row r="256">
          <cell r="T256">
            <v>0.84763250883392227</v>
          </cell>
        </row>
        <row r="257">
          <cell r="T257">
            <v>0.8485226906984229</v>
          </cell>
        </row>
        <row r="258">
          <cell r="T258">
            <v>0.84911581569115813</v>
          </cell>
        </row>
        <row r="259">
          <cell r="T259">
            <v>0.84936986301369866</v>
          </cell>
        </row>
        <row r="260">
          <cell r="T260">
            <v>0.85026248941574933</v>
          </cell>
        </row>
        <row r="261">
          <cell r="T261">
            <v>0.85046077210460769</v>
          </cell>
        </row>
        <row r="262">
          <cell r="T262">
            <v>0.85117808219178082</v>
          </cell>
        </row>
        <row r="263">
          <cell r="T263">
            <v>0.85130350820727385</v>
          </cell>
        </row>
        <row r="264">
          <cell r="T264">
            <v>0.85139896373057</v>
          </cell>
        </row>
        <row r="265">
          <cell r="T265">
            <v>0.85232111808761257</v>
          </cell>
        </row>
        <row r="266">
          <cell r="T266">
            <v>0.85242240000000002</v>
          </cell>
        </row>
        <row r="267">
          <cell r="T267">
            <v>0.85248466906322695</v>
          </cell>
        </row>
        <row r="268">
          <cell r="T268">
            <v>0.85317343173431737</v>
          </cell>
        </row>
        <row r="269">
          <cell r="T269">
            <v>0.85361641407189048</v>
          </cell>
        </row>
        <row r="270">
          <cell r="T270">
            <v>0.85374266988616765</v>
          </cell>
        </row>
        <row r="271">
          <cell r="T271">
            <v>0.85511111111111116</v>
          </cell>
        </row>
        <row r="272">
          <cell r="T272">
            <v>0.85633507853403146</v>
          </cell>
        </row>
        <row r="273">
          <cell r="T273">
            <v>0.85650000000000004</v>
          </cell>
        </row>
        <row r="274">
          <cell r="T274">
            <v>0.85676810276450444</v>
          </cell>
        </row>
        <row r="275">
          <cell r="T275">
            <v>0.85712041884816759</v>
          </cell>
        </row>
        <row r="276">
          <cell r="T276">
            <v>0.85884226743151348</v>
          </cell>
        </row>
        <row r="277">
          <cell r="T277">
            <v>0.8592727272727273</v>
          </cell>
        </row>
        <row r="278">
          <cell r="T278">
            <v>0.86144578313253017</v>
          </cell>
        </row>
        <row r="279">
          <cell r="T279">
            <v>0.86201970443349751</v>
          </cell>
        </row>
        <row r="280">
          <cell r="T280">
            <v>0.86213793103448277</v>
          </cell>
        </row>
        <row r="281">
          <cell r="T281">
            <v>0.86256537982565384</v>
          </cell>
        </row>
        <row r="282">
          <cell r="T282">
            <v>0.86387434554973819</v>
          </cell>
        </row>
        <row r="283">
          <cell r="T283">
            <v>0.86417518248175185</v>
          </cell>
        </row>
        <row r="284">
          <cell r="T284">
            <v>0.86422134387351779</v>
          </cell>
        </row>
        <row r="285">
          <cell r="T285">
            <v>0.86446791131855305</v>
          </cell>
        </row>
        <row r="286">
          <cell r="T286">
            <v>0.86448763250883387</v>
          </cell>
        </row>
        <row r="287">
          <cell r="T287">
            <v>0.86492307692307691</v>
          </cell>
        </row>
        <row r="288">
          <cell r="T288">
            <v>0.86607081471295977</v>
          </cell>
        </row>
        <row r="289">
          <cell r="T289">
            <v>0.86619267685744761</v>
          </cell>
        </row>
        <row r="290">
          <cell r="T290">
            <v>0.86705202312138729</v>
          </cell>
        </row>
        <row r="291">
          <cell r="T291">
            <v>0.86755319148936172</v>
          </cell>
        </row>
        <row r="292">
          <cell r="T292">
            <v>0.86776859504132231</v>
          </cell>
        </row>
        <row r="293">
          <cell r="T293">
            <v>0.8677957658779577</v>
          </cell>
        </row>
        <row r="294">
          <cell r="T294">
            <v>0.86787985865724382</v>
          </cell>
        </row>
        <row r="295">
          <cell r="T295">
            <v>0.86805278403604769</v>
          </cell>
        </row>
        <row r="296">
          <cell r="T296">
            <v>0.86823956442831218</v>
          </cell>
        </row>
        <row r="297">
          <cell r="T297">
            <v>0.86851063829787234</v>
          </cell>
        </row>
        <row r="298">
          <cell r="T298">
            <v>0.86862262038073912</v>
          </cell>
        </row>
        <row r="299">
          <cell r="T299">
            <v>0.86876146788990827</v>
          </cell>
        </row>
        <row r="300">
          <cell r="T300">
            <v>0.86912238805970154</v>
          </cell>
        </row>
        <row r="301">
          <cell r="T301">
            <v>0.86924225380918296</v>
          </cell>
        </row>
        <row r="302">
          <cell r="T302">
            <v>0.86964448495897906</v>
          </cell>
        </row>
        <row r="303">
          <cell r="T303">
            <v>0.86965384615384611</v>
          </cell>
        </row>
        <row r="304">
          <cell r="T304">
            <v>0.87027462138939327</v>
          </cell>
        </row>
        <row r="305">
          <cell r="T305">
            <v>0.87027894002789397</v>
          </cell>
        </row>
        <row r="306">
          <cell r="T306">
            <v>0.87137614678899078</v>
          </cell>
        </row>
        <row r="307">
          <cell r="T307">
            <v>0.87146136618141101</v>
          </cell>
        </row>
        <row r="308">
          <cell r="T308">
            <v>0.87215533980582527</v>
          </cell>
        </row>
        <row r="309">
          <cell r="T309">
            <v>0.87227895392278954</v>
          </cell>
        </row>
        <row r="310">
          <cell r="T310">
            <v>0.87261538461538457</v>
          </cell>
        </row>
        <row r="311">
          <cell r="T311">
            <v>0.87272727272727268</v>
          </cell>
        </row>
        <row r="312">
          <cell r="T312">
            <v>0.87393284671532845</v>
          </cell>
        </row>
        <row r="313">
          <cell r="T313">
            <v>0.87401574803149606</v>
          </cell>
        </row>
        <row r="314">
          <cell r="T314">
            <v>0.87490581587002592</v>
          </cell>
        </row>
        <row r="315">
          <cell r="T315">
            <v>0.87491803278688529</v>
          </cell>
        </row>
        <row r="316">
          <cell r="T316">
            <v>0.87509999999999999</v>
          </cell>
        </row>
        <row r="317">
          <cell r="T317">
            <v>0.87643979057591626</v>
          </cell>
        </row>
        <row r="318">
          <cell r="T318">
            <v>0.87656074766355141</v>
          </cell>
        </row>
        <row r="319">
          <cell r="T319">
            <v>0.87686567164179108</v>
          </cell>
        </row>
        <row r="320">
          <cell r="T320">
            <v>0.87709305180456665</v>
          </cell>
        </row>
        <row r="321">
          <cell r="T321">
            <v>0.87771010962241169</v>
          </cell>
        </row>
        <row r="322">
          <cell r="T322">
            <v>0.87773381294964026</v>
          </cell>
        </row>
        <row r="323">
          <cell r="T323">
            <v>0.87815656565656564</v>
          </cell>
        </row>
        <row r="324">
          <cell r="T324">
            <v>0.87825294447560287</v>
          </cell>
        </row>
        <row r="325">
          <cell r="T325">
            <v>0.87853720855956563</v>
          </cell>
        </row>
        <row r="326">
          <cell r="T326">
            <v>0.87914724033197267</v>
          </cell>
        </row>
        <row r="327">
          <cell r="T327">
            <v>0.87968051118210866</v>
          </cell>
        </row>
        <row r="328">
          <cell r="T328">
            <v>0.88031022109040402</v>
          </cell>
        </row>
        <row r="329">
          <cell r="T329">
            <v>0.88036728773848039</v>
          </cell>
        </row>
        <row r="330">
          <cell r="T330">
            <v>0.88067570548607699</v>
          </cell>
        </row>
        <row r="331">
          <cell r="T331">
            <v>0.88179171332586781</v>
          </cell>
        </row>
        <row r="332">
          <cell r="T332">
            <v>0.88225020576131685</v>
          </cell>
        </row>
        <row r="333">
          <cell r="T333">
            <v>0.88225185185185184</v>
          </cell>
        </row>
        <row r="334">
          <cell r="T334">
            <v>0.88308213378492806</v>
          </cell>
        </row>
        <row r="335">
          <cell r="T335">
            <v>0.88319050758075146</v>
          </cell>
        </row>
        <row r="336">
          <cell r="T336">
            <v>0.88319953416149066</v>
          </cell>
        </row>
        <row r="337">
          <cell r="T337">
            <v>0.88348623853211006</v>
          </cell>
        </row>
        <row r="338">
          <cell r="T338">
            <v>0.88415011037527591</v>
          </cell>
        </row>
        <row r="339">
          <cell r="T339">
            <v>0.88437299035369776</v>
          </cell>
        </row>
        <row r="340">
          <cell r="T340">
            <v>0.88461538461538458</v>
          </cell>
        </row>
        <row r="341">
          <cell r="T341">
            <v>0.88519626168224297</v>
          </cell>
        </row>
        <row r="342">
          <cell r="T342">
            <v>0.88524590163934425</v>
          </cell>
        </row>
        <row r="343">
          <cell r="T343">
            <v>0.88534573600837518</v>
          </cell>
        </row>
        <row r="344">
          <cell r="T344">
            <v>0.88540981426481669</v>
          </cell>
        </row>
        <row r="345">
          <cell r="T345">
            <v>0.88545310015898249</v>
          </cell>
        </row>
        <row r="346">
          <cell r="T346">
            <v>0.885521592821088</v>
          </cell>
        </row>
        <row r="347">
          <cell r="T347">
            <v>0.88653295128939824</v>
          </cell>
        </row>
        <row r="348">
          <cell r="T348">
            <v>0.88658345044225839</v>
          </cell>
        </row>
        <row r="349">
          <cell r="T349">
            <v>0.88662782987591171</v>
          </cell>
        </row>
        <row r="350">
          <cell r="T350">
            <v>0.88676406517761186</v>
          </cell>
        </row>
        <row r="351">
          <cell r="T351">
            <v>0.88716685330347145</v>
          </cell>
        </row>
        <row r="352">
          <cell r="T352">
            <v>0.88717808219178085</v>
          </cell>
        </row>
        <row r="353">
          <cell r="T353">
            <v>0.88724776119402982</v>
          </cell>
        </row>
        <row r="354">
          <cell r="T354">
            <v>0.88760840854061196</v>
          </cell>
        </row>
        <row r="355">
          <cell r="T355">
            <v>0.88760963163769735</v>
          </cell>
        </row>
        <row r="356">
          <cell r="T356">
            <v>0.88829781267526642</v>
          </cell>
        </row>
        <row r="357">
          <cell r="T357">
            <v>0.88837795813106801</v>
          </cell>
        </row>
        <row r="358">
          <cell r="T358">
            <v>0.88936099182081674</v>
          </cell>
        </row>
        <row r="359">
          <cell r="T359">
            <v>0.88948247078464104</v>
          </cell>
        </row>
        <row r="360">
          <cell r="T360">
            <v>0.8896421052631579</v>
          </cell>
        </row>
        <row r="361">
          <cell r="T361">
            <v>0.88976338729763382</v>
          </cell>
        </row>
        <row r="362">
          <cell r="T362">
            <v>0.89043419267299861</v>
          </cell>
        </row>
        <row r="363">
          <cell r="T363">
            <v>0.89060070671378089</v>
          </cell>
        </row>
        <row r="364">
          <cell r="T364">
            <v>0.89075144508670523</v>
          </cell>
        </row>
        <row r="365">
          <cell r="T365">
            <v>0.89185554171855541</v>
          </cell>
        </row>
        <row r="366">
          <cell r="T366">
            <v>0.89236842105263159</v>
          </cell>
        </row>
        <row r="367">
          <cell r="T367">
            <v>0.89332155477031805</v>
          </cell>
        </row>
        <row r="368">
          <cell r="T368">
            <v>0.89332460732984298</v>
          </cell>
        </row>
        <row r="369">
          <cell r="T369">
            <v>0.89348223350253808</v>
          </cell>
        </row>
        <row r="370">
          <cell r="T370">
            <v>0.89482105263157896</v>
          </cell>
        </row>
        <row r="371">
          <cell r="T371">
            <v>0.89537205081669691</v>
          </cell>
        </row>
        <row r="372">
          <cell r="T372">
            <v>0.89574230585233616</v>
          </cell>
        </row>
        <row r="373">
          <cell r="T373">
            <v>0.89584197530864196</v>
          </cell>
        </row>
        <row r="374">
          <cell r="T374">
            <v>0.89592354785724948</v>
          </cell>
        </row>
        <row r="375">
          <cell r="T375">
            <v>0.89619575176573452</v>
          </cell>
        </row>
        <row r="376">
          <cell r="T376">
            <v>0.89664155177941651</v>
          </cell>
        </row>
        <row r="377">
          <cell r="T377">
            <v>0.8966480446927374</v>
          </cell>
        </row>
        <row r="378">
          <cell r="T378">
            <v>0.89702859278639502</v>
          </cell>
        </row>
        <row r="379">
          <cell r="T379">
            <v>0.89733577666045949</v>
          </cell>
        </row>
        <row r="380">
          <cell r="T380">
            <v>0.89837055970257629</v>
          </cell>
        </row>
        <row r="381">
          <cell r="T381">
            <v>0.89844444444444449</v>
          </cell>
        </row>
        <row r="382">
          <cell r="T382">
            <v>0.89885778275475925</v>
          </cell>
        </row>
        <row r="383">
          <cell r="T383">
            <v>0.8995502248875562</v>
          </cell>
        </row>
        <row r="384">
          <cell r="T384">
            <v>0.89992932862190811</v>
          </cell>
        </row>
        <row r="385">
          <cell r="T385">
            <v>0.9</v>
          </cell>
        </row>
        <row r="386">
          <cell r="T386">
            <v>0.90011538461538465</v>
          </cell>
        </row>
        <row r="387">
          <cell r="T387">
            <v>0.90015965130128484</v>
          </cell>
        </row>
        <row r="388">
          <cell r="T388">
            <v>0.90029387755102042</v>
          </cell>
        </row>
        <row r="389">
          <cell r="T389">
            <v>0.90072776280323452</v>
          </cell>
        </row>
        <row r="390">
          <cell r="T390">
            <v>0.90074026392018025</v>
          </cell>
        </row>
        <row r="391">
          <cell r="T391">
            <v>0.90135495367070562</v>
          </cell>
        </row>
        <row r="392">
          <cell r="T392">
            <v>0.90143209876543207</v>
          </cell>
        </row>
        <row r="393">
          <cell r="T393">
            <v>0.90173901842071369</v>
          </cell>
        </row>
        <row r="394">
          <cell r="T394">
            <v>0.90193351424694712</v>
          </cell>
        </row>
        <row r="395">
          <cell r="T395">
            <v>0.90207874015748035</v>
          </cell>
        </row>
        <row r="396">
          <cell r="T396">
            <v>0.90247933884297515</v>
          </cell>
        </row>
        <row r="397">
          <cell r="T397">
            <v>0.90282851007260456</v>
          </cell>
        </row>
        <row r="398">
          <cell r="T398">
            <v>0.90303886925795052</v>
          </cell>
        </row>
        <row r="399">
          <cell r="T399">
            <v>0.90314136125654454</v>
          </cell>
        </row>
        <row r="400">
          <cell r="T400">
            <v>0.9032470588235294</v>
          </cell>
        </row>
        <row r="401">
          <cell r="T401">
            <v>0.90445714285714285</v>
          </cell>
        </row>
        <row r="402">
          <cell r="T402">
            <v>0.90470734744707348</v>
          </cell>
        </row>
        <row r="403">
          <cell r="T403">
            <v>0.90486128161060642</v>
          </cell>
        </row>
        <row r="404">
          <cell r="T404">
            <v>0.90530657294722472</v>
          </cell>
        </row>
        <row r="405">
          <cell r="T405">
            <v>0.90557221783741115</v>
          </cell>
        </row>
        <row r="406">
          <cell r="T406">
            <v>0.90601092896174862</v>
          </cell>
        </row>
        <row r="407">
          <cell r="T407">
            <v>0.9062738194269796</v>
          </cell>
        </row>
        <row r="408">
          <cell r="T408">
            <v>0.9063392089423904</v>
          </cell>
        </row>
        <row r="409">
          <cell r="T409">
            <v>0.90665006226650058</v>
          </cell>
        </row>
        <row r="410">
          <cell r="T410">
            <v>0.90676923076923077</v>
          </cell>
        </row>
        <row r="411">
          <cell r="T411">
            <v>0.90680369454923893</v>
          </cell>
        </row>
        <row r="412">
          <cell r="T412">
            <v>0.90688235294117647</v>
          </cell>
        </row>
        <row r="413">
          <cell r="T413">
            <v>0.90720279139320426</v>
          </cell>
        </row>
        <row r="414">
          <cell r="T414">
            <v>0.90728323699421964</v>
          </cell>
        </row>
        <row r="415">
          <cell r="T415">
            <v>0.90748299319727888</v>
          </cell>
        </row>
        <row r="416">
          <cell r="T416">
            <v>0.90759075907590758</v>
          </cell>
        </row>
        <row r="417">
          <cell r="T417">
            <v>0.90762352941176472</v>
          </cell>
        </row>
        <row r="418">
          <cell r="T418">
            <v>0.90774814814814819</v>
          </cell>
        </row>
        <row r="419">
          <cell r="T419">
            <v>0.90829787234042558</v>
          </cell>
        </row>
        <row r="420">
          <cell r="T420">
            <v>0.90863673361638475</v>
          </cell>
        </row>
        <row r="421">
          <cell r="T421">
            <v>0.90919075144508665</v>
          </cell>
        </row>
        <row r="422">
          <cell r="T422">
            <v>0.90949241924851676</v>
          </cell>
        </row>
        <row r="423">
          <cell r="T423">
            <v>0.91020030816640984</v>
          </cell>
        </row>
        <row r="424">
          <cell r="T424">
            <v>0.91044434264773244</v>
          </cell>
        </row>
        <row r="425">
          <cell r="T425">
            <v>0.91066623752816223</v>
          </cell>
        </row>
        <row r="426">
          <cell r="T426">
            <v>0.91087815775906511</v>
          </cell>
        </row>
        <row r="427">
          <cell r="T427">
            <v>0.91129411764705881</v>
          </cell>
        </row>
        <row r="428">
          <cell r="T428">
            <v>0.91209102540668985</v>
          </cell>
        </row>
        <row r="429">
          <cell r="T429">
            <v>0.91213493674839918</v>
          </cell>
        </row>
        <row r="430">
          <cell r="T430">
            <v>0.91287386215864763</v>
          </cell>
        </row>
        <row r="431">
          <cell r="T431">
            <v>0.91343551797040168</v>
          </cell>
        </row>
        <row r="432">
          <cell r="T432">
            <v>0.9141744284504657</v>
          </cell>
        </row>
        <row r="433">
          <cell r="T433">
            <v>0.91466666666666663</v>
          </cell>
        </row>
        <row r="434">
          <cell r="T434">
            <v>0.91481918825667452</v>
          </cell>
        </row>
        <row r="435">
          <cell r="T435">
            <v>0.91575709504555913</v>
          </cell>
        </row>
        <row r="436">
          <cell r="T436">
            <v>0.91575757575757577</v>
          </cell>
        </row>
        <row r="437">
          <cell r="T437">
            <v>0.91578947368421049</v>
          </cell>
        </row>
        <row r="438">
          <cell r="T438">
            <v>0.91606475716064761</v>
          </cell>
        </row>
        <row r="439">
          <cell r="T439">
            <v>0.91685761047463177</v>
          </cell>
        </row>
        <row r="440">
          <cell r="T440">
            <v>0.91695000000000004</v>
          </cell>
        </row>
        <row r="441">
          <cell r="T441">
            <v>0.91698528279472913</v>
          </cell>
        </row>
        <row r="442">
          <cell r="T442">
            <v>0.91707110436072803</v>
          </cell>
        </row>
        <row r="443">
          <cell r="T443">
            <v>0.91755813953488374</v>
          </cell>
        </row>
        <row r="444">
          <cell r="T444">
            <v>0.91791780821917812</v>
          </cell>
        </row>
        <row r="445">
          <cell r="T445">
            <v>0.9183403895004234</v>
          </cell>
        </row>
        <row r="446">
          <cell r="T446">
            <v>0.91869109947643979</v>
          </cell>
        </row>
        <row r="447">
          <cell r="T447">
            <v>0.91965130759651303</v>
          </cell>
        </row>
        <row r="448">
          <cell r="T448">
            <v>0.92033950301666834</v>
          </cell>
        </row>
        <row r="449">
          <cell r="T449">
            <v>0.92046681606619551</v>
          </cell>
        </row>
        <row r="450">
          <cell r="T450">
            <v>0.92099346635281698</v>
          </cell>
        </row>
        <row r="451">
          <cell r="T451">
            <v>0.92139985107967237</v>
          </cell>
        </row>
        <row r="452">
          <cell r="T452">
            <v>0.92258302583025831</v>
          </cell>
        </row>
        <row r="453">
          <cell r="T453">
            <v>0.92308235294117646</v>
          </cell>
        </row>
        <row r="454">
          <cell r="T454">
            <v>0.92356226727347956</v>
          </cell>
        </row>
        <row r="455">
          <cell r="T455">
            <v>0.92360427378477916</v>
          </cell>
        </row>
        <row r="456">
          <cell r="T456">
            <v>0.9243364485981308</v>
          </cell>
        </row>
        <row r="457">
          <cell r="T457">
            <v>0.9245669291338583</v>
          </cell>
        </row>
        <row r="458">
          <cell r="T458">
            <v>0.9250740055504163</v>
          </cell>
        </row>
        <row r="459">
          <cell r="T459">
            <v>0.92508678611422168</v>
          </cell>
        </row>
        <row r="460">
          <cell r="T460">
            <v>0.92576762149983904</v>
          </cell>
        </row>
        <row r="461">
          <cell r="T461">
            <v>0.92601744186046508</v>
          </cell>
        </row>
        <row r="462">
          <cell r="T462">
            <v>0.92685222215604024</v>
          </cell>
        </row>
        <row r="463">
          <cell r="T463">
            <v>0.92688888888888887</v>
          </cell>
        </row>
        <row r="464">
          <cell r="T464">
            <v>0.92700050752833696</v>
          </cell>
        </row>
        <row r="465">
          <cell r="T465">
            <v>0.92708571428571429</v>
          </cell>
        </row>
        <row r="466">
          <cell r="T466">
            <v>0.92727272727272725</v>
          </cell>
        </row>
        <row r="467">
          <cell r="T467">
            <v>0.92748387096774199</v>
          </cell>
        </row>
        <row r="468">
          <cell r="T468">
            <v>0.92754812243609974</v>
          </cell>
        </row>
        <row r="469">
          <cell r="T469">
            <v>0.92787985865724376</v>
          </cell>
        </row>
        <row r="470">
          <cell r="T470">
            <v>0.92846824408468243</v>
          </cell>
        </row>
        <row r="471">
          <cell r="T471">
            <v>0.92865897934880481</v>
          </cell>
        </row>
        <row r="472">
          <cell r="T472">
            <v>0.92896668548842465</v>
          </cell>
        </row>
        <row r="473">
          <cell r="T473">
            <v>0.92917614110251701</v>
          </cell>
        </row>
        <row r="474">
          <cell r="T474">
            <v>0.9294466081746201</v>
          </cell>
        </row>
        <row r="475">
          <cell r="T475">
            <v>0.93021773430104138</v>
          </cell>
        </row>
        <row r="476">
          <cell r="T476">
            <v>0.93028170456873593</v>
          </cell>
        </row>
        <row r="477">
          <cell r="T477">
            <v>0.93041194029850749</v>
          </cell>
        </row>
        <row r="478">
          <cell r="T478">
            <v>0.93053271028037388</v>
          </cell>
        </row>
        <row r="479">
          <cell r="T479">
            <v>0.93072527472527478</v>
          </cell>
        </row>
        <row r="480">
          <cell r="T480">
            <v>0.93076442171071327</v>
          </cell>
        </row>
        <row r="481">
          <cell r="T481">
            <v>0.93076923076923079</v>
          </cell>
        </row>
        <row r="482">
          <cell r="T482">
            <v>0.93078768170769011</v>
          </cell>
        </row>
        <row r="483">
          <cell r="T483">
            <v>0.93097742226028757</v>
          </cell>
        </row>
        <row r="484">
          <cell r="T484">
            <v>0.93122016421615428</v>
          </cell>
        </row>
        <row r="485">
          <cell r="T485">
            <v>0.93147472642001039</v>
          </cell>
        </row>
        <row r="486">
          <cell r="T486">
            <v>0.93172774869109942</v>
          </cell>
        </row>
        <row r="487">
          <cell r="T487">
            <v>0.93175757575757578</v>
          </cell>
        </row>
        <row r="488">
          <cell r="T488">
            <v>0.93180212014134278</v>
          </cell>
        </row>
        <row r="489">
          <cell r="T489">
            <v>0.93276923076923079</v>
          </cell>
        </row>
        <row r="490">
          <cell r="T490">
            <v>0.93277456647398849</v>
          </cell>
        </row>
        <row r="491">
          <cell r="T491">
            <v>0.93297188755020077</v>
          </cell>
        </row>
        <row r="492">
          <cell r="T492">
            <v>0.93307327001356855</v>
          </cell>
        </row>
        <row r="493">
          <cell r="T493">
            <v>0.93368574553408679</v>
          </cell>
        </row>
        <row r="494">
          <cell r="T494">
            <v>0.93470228516253617</v>
          </cell>
        </row>
        <row r="495">
          <cell r="T495">
            <v>0.9353213028169014</v>
          </cell>
        </row>
        <row r="496">
          <cell r="T496">
            <v>0.93534585432890516</v>
          </cell>
        </row>
        <row r="497">
          <cell r="T497">
            <v>0.93544214958893124</v>
          </cell>
        </row>
        <row r="498">
          <cell r="T498">
            <v>0.9354953677024691</v>
          </cell>
        </row>
        <row r="499">
          <cell r="T499">
            <v>0.93552476833123421</v>
          </cell>
        </row>
        <row r="500">
          <cell r="T500">
            <v>0.93560655737704923</v>
          </cell>
        </row>
        <row r="501">
          <cell r="T501">
            <v>0.93695073908212401</v>
          </cell>
        </row>
        <row r="502">
          <cell r="T502">
            <v>0.93773349937733497</v>
          </cell>
        </row>
        <row r="503">
          <cell r="T503">
            <v>0.93796008545878495</v>
          </cell>
        </row>
        <row r="504">
          <cell r="T504">
            <v>0.93798853569567486</v>
          </cell>
        </row>
        <row r="505">
          <cell r="T505">
            <v>0.93873253012048197</v>
          </cell>
        </row>
        <row r="506">
          <cell r="T506">
            <v>0.9389061546951698</v>
          </cell>
        </row>
        <row r="507">
          <cell r="T507">
            <v>0.93902686567164184</v>
          </cell>
        </row>
        <row r="508">
          <cell r="T508">
            <v>0.93927157894736846</v>
          </cell>
        </row>
        <row r="509">
          <cell r="T509">
            <v>0.93977952755905514</v>
          </cell>
        </row>
        <row r="510">
          <cell r="T510">
            <v>0.93978407178911949</v>
          </cell>
        </row>
        <row r="511">
          <cell r="T511">
            <v>0.93990344383649826</v>
          </cell>
        </row>
        <row r="512">
          <cell r="T512">
            <v>0.94018462415796411</v>
          </cell>
        </row>
        <row r="513">
          <cell r="T513">
            <v>0.94146948941469488</v>
          </cell>
        </row>
        <row r="514">
          <cell r="T514">
            <v>0.9414766384946579</v>
          </cell>
        </row>
        <row r="515">
          <cell r="T515">
            <v>0.94150588235294119</v>
          </cell>
        </row>
        <row r="516">
          <cell r="T516">
            <v>0.94164124466137888</v>
          </cell>
        </row>
        <row r="517">
          <cell r="T517">
            <v>0.94185826771653547</v>
          </cell>
        </row>
        <row r="518">
          <cell r="T518">
            <v>0.94225563909774435</v>
          </cell>
        </row>
        <row r="519">
          <cell r="T519">
            <v>0.94233215547703175</v>
          </cell>
        </row>
        <row r="520">
          <cell r="T520">
            <v>0.94261484098939929</v>
          </cell>
        </row>
        <row r="521">
          <cell r="T521">
            <v>0.94273972602739731</v>
          </cell>
        </row>
        <row r="522">
          <cell r="T522">
            <v>0.94299138606108068</v>
          </cell>
        </row>
        <row r="523">
          <cell r="T523">
            <v>0.94333333333333336</v>
          </cell>
        </row>
        <row r="524">
          <cell r="T524">
            <v>0.94400346921075451</v>
          </cell>
        </row>
        <row r="525">
          <cell r="T525">
            <v>0.9442105263157895</v>
          </cell>
        </row>
        <row r="526">
          <cell r="T526">
            <v>0.94507692307692304</v>
          </cell>
        </row>
        <row r="527">
          <cell r="T527">
            <v>0.94532499636469391</v>
          </cell>
        </row>
        <row r="528">
          <cell r="T528">
            <v>0.94552098765432102</v>
          </cell>
        </row>
        <row r="529">
          <cell r="T529">
            <v>0.94583979786338046</v>
          </cell>
        </row>
        <row r="530">
          <cell r="T530">
            <v>0.94621550591327197</v>
          </cell>
        </row>
        <row r="531">
          <cell r="T531">
            <v>0.9465845464725644</v>
          </cell>
        </row>
        <row r="532">
          <cell r="T532">
            <v>0.94736842105263153</v>
          </cell>
        </row>
        <row r="533">
          <cell r="T533">
            <v>0.94782352941176473</v>
          </cell>
        </row>
        <row r="534">
          <cell r="T534">
            <v>0.94893315384033972</v>
          </cell>
        </row>
        <row r="535">
          <cell r="T535">
            <v>0.94894146948941471</v>
          </cell>
        </row>
        <row r="536">
          <cell r="T536">
            <v>0.94898918573832969</v>
          </cell>
        </row>
        <row r="537">
          <cell r="T537">
            <v>0.94907568887338678</v>
          </cell>
        </row>
        <row r="538">
          <cell r="T538">
            <v>0.94923292273236282</v>
          </cell>
        </row>
        <row r="539">
          <cell r="T539">
            <v>0.94923352410378847</v>
          </cell>
        </row>
        <row r="540">
          <cell r="T540">
            <v>0.9497193314411857</v>
          </cell>
        </row>
        <row r="541">
          <cell r="T541">
            <v>0.95001869158878505</v>
          </cell>
        </row>
        <row r="542">
          <cell r="T542">
            <v>0.95006090133982946</v>
          </cell>
        </row>
        <row r="543">
          <cell r="T543">
            <v>0.95006784260515609</v>
          </cell>
        </row>
        <row r="544">
          <cell r="T544">
            <v>0.95012345679012344</v>
          </cell>
        </row>
        <row r="545">
          <cell r="T545">
            <v>0.95029839999999999</v>
          </cell>
        </row>
        <row r="546">
          <cell r="T546">
            <v>0.95046728971962613</v>
          </cell>
        </row>
        <row r="547">
          <cell r="T547">
            <v>0.95076923076923081</v>
          </cell>
        </row>
        <row r="548">
          <cell r="T548">
            <v>0.95127272727272727</v>
          </cell>
        </row>
        <row r="549">
          <cell r="T549">
            <v>0.95149606299212597</v>
          </cell>
        </row>
        <row r="550">
          <cell r="T550">
            <v>0.95210715096481269</v>
          </cell>
        </row>
        <row r="551">
          <cell r="T551">
            <v>0.95219683655536025</v>
          </cell>
        </row>
        <row r="552">
          <cell r="T552">
            <v>0.95221402214022144</v>
          </cell>
        </row>
        <row r="553">
          <cell r="T553">
            <v>0.95264119904953393</v>
          </cell>
        </row>
        <row r="554">
          <cell r="T554">
            <v>0.95294000662910172</v>
          </cell>
        </row>
        <row r="555">
          <cell r="T555">
            <v>0.95295423707906746</v>
          </cell>
        </row>
        <row r="556">
          <cell r="T556">
            <v>0.95296954652245225</v>
          </cell>
        </row>
        <row r="557">
          <cell r="T557">
            <v>0.95335570469798658</v>
          </cell>
        </row>
        <row r="558">
          <cell r="T558">
            <v>0.9534970364098222</v>
          </cell>
        </row>
        <row r="559">
          <cell r="T559">
            <v>0.95382978723404255</v>
          </cell>
        </row>
        <row r="560">
          <cell r="T560">
            <v>0.95406360424028269</v>
          </cell>
        </row>
        <row r="561">
          <cell r="T561">
            <v>0.95446736842105262</v>
          </cell>
        </row>
        <row r="562">
          <cell r="T562">
            <v>0.95448763250883395</v>
          </cell>
        </row>
        <row r="563">
          <cell r="T563">
            <v>0.95461479198767329</v>
          </cell>
        </row>
        <row r="564">
          <cell r="T564">
            <v>0.95470124013528745</v>
          </cell>
        </row>
        <row r="565">
          <cell r="T565">
            <v>0.95504028307022315</v>
          </cell>
        </row>
        <row r="566">
          <cell r="T566">
            <v>0.95557722308892357</v>
          </cell>
        </row>
        <row r="567">
          <cell r="T567">
            <v>0.95568164849932802</v>
          </cell>
        </row>
        <row r="568">
          <cell r="T568">
            <v>0.95620481927710843</v>
          </cell>
        </row>
        <row r="569">
          <cell r="T569">
            <v>0.95622673231656063</v>
          </cell>
        </row>
        <row r="570">
          <cell r="T570">
            <v>0.95625000000000004</v>
          </cell>
        </row>
        <row r="571">
          <cell r="T571">
            <v>0.95660869565217388</v>
          </cell>
        </row>
        <row r="572">
          <cell r="T572">
            <v>0.95721145760035697</v>
          </cell>
        </row>
        <row r="573">
          <cell r="T573">
            <v>0.95730930157708405</v>
          </cell>
        </row>
        <row r="574">
          <cell r="T574">
            <v>0.95769489624228832</v>
          </cell>
        </row>
        <row r="575">
          <cell r="T575">
            <v>0.95783979085784765</v>
          </cell>
        </row>
        <row r="576">
          <cell r="T576">
            <v>0.95806830907054874</v>
          </cell>
        </row>
        <row r="577">
          <cell r="T577">
            <v>0.95833599999999997</v>
          </cell>
        </row>
        <row r="578">
          <cell r="T578">
            <v>0.95857284440039647</v>
          </cell>
        </row>
        <row r="579">
          <cell r="T579">
            <v>0.95943692307692308</v>
          </cell>
        </row>
        <row r="580">
          <cell r="T580">
            <v>0.95951901053595967</v>
          </cell>
        </row>
        <row r="581">
          <cell r="T581">
            <v>0.95954846153846152</v>
          </cell>
        </row>
        <row r="582">
          <cell r="T582">
            <v>0.96018933417481855</v>
          </cell>
        </row>
        <row r="583">
          <cell r="T583">
            <v>0.96032876712328763</v>
          </cell>
        </row>
        <row r="584">
          <cell r="T584">
            <v>0.96059113300492616</v>
          </cell>
        </row>
        <row r="585">
          <cell r="T585">
            <v>0.96083763752861195</v>
          </cell>
        </row>
        <row r="586">
          <cell r="T586">
            <v>0.96095179987797441</v>
          </cell>
        </row>
        <row r="587">
          <cell r="T587">
            <v>0.96153846153846156</v>
          </cell>
        </row>
        <row r="588">
          <cell r="T588">
            <v>0.96155477031802117</v>
          </cell>
        </row>
        <row r="589">
          <cell r="T589">
            <v>0.96214156079854807</v>
          </cell>
        </row>
        <row r="590">
          <cell r="T590">
            <v>0.96220204313280366</v>
          </cell>
        </row>
        <row r="591">
          <cell r="T591">
            <v>0.96239103362391032</v>
          </cell>
        </row>
        <row r="592">
          <cell r="T592">
            <v>0.96247882614338831</v>
          </cell>
        </row>
        <row r="593">
          <cell r="T593">
            <v>0.96274724641024167</v>
          </cell>
        </row>
        <row r="594">
          <cell r="T594">
            <v>0.96347355822509861</v>
          </cell>
        </row>
        <row r="595">
          <cell r="T595">
            <v>0.96390562248995981</v>
          </cell>
        </row>
        <row r="596">
          <cell r="T596">
            <v>0.96504672897196264</v>
          </cell>
        </row>
        <row r="597">
          <cell r="T597">
            <v>0.96555522476927658</v>
          </cell>
        </row>
        <row r="598">
          <cell r="T598">
            <v>0.96562206625240288</v>
          </cell>
        </row>
        <row r="599">
          <cell r="T599">
            <v>0.96580310880829012</v>
          </cell>
        </row>
        <row r="600">
          <cell r="T600">
            <v>0.96601223044737694</v>
          </cell>
        </row>
        <row r="601">
          <cell r="T601">
            <v>0.96650176678445232</v>
          </cell>
        </row>
        <row r="602">
          <cell r="T602">
            <v>0.96672478206724777</v>
          </cell>
        </row>
        <row r="603">
          <cell r="T603">
            <v>0.96674715419110036</v>
          </cell>
        </row>
        <row r="604">
          <cell r="T604">
            <v>0.96675191815856776</v>
          </cell>
        </row>
        <row r="605">
          <cell r="T605">
            <v>0.96707372572815531</v>
          </cell>
        </row>
        <row r="606">
          <cell r="T606">
            <v>0.96798165137614678</v>
          </cell>
        </row>
        <row r="607">
          <cell r="T607">
            <v>0.96813296903460833</v>
          </cell>
        </row>
        <row r="608">
          <cell r="T608">
            <v>0.96833078101071979</v>
          </cell>
        </row>
        <row r="609">
          <cell r="T609">
            <v>0.9684631578947368</v>
          </cell>
        </row>
        <row r="610">
          <cell r="T610">
            <v>0.96864381067961169</v>
          </cell>
        </row>
        <row r="611">
          <cell r="T611">
            <v>0.96923076923076923</v>
          </cell>
        </row>
        <row r="612">
          <cell r="T612">
            <v>0.96935119151156723</v>
          </cell>
        </row>
        <row r="613">
          <cell r="T613">
            <v>0.96989399293286216</v>
          </cell>
        </row>
        <row r="614">
          <cell r="T614">
            <v>0.97061157024793387</v>
          </cell>
        </row>
        <row r="615">
          <cell r="T615">
            <v>0.97183655536028124</v>
          </cell>
        </row>
        <row r="616">
          <cell r="T616">
            <v>0.97186166298749077</v>
          </cell>
        </row>
        <row r="617">
          <cell r="T617">
            <v>0.97196620263405931</v>
          </cell>
        </row>
        <row r="618">
          <cell r="T618">
            <v>0.97238095238095235</v>
          </cell>
        </row>
        <row r="619">
          <cell r="T619">
            <v>0.97245391705069129</v>
          </cell>
        </row>
        <row r="620">
          <cell r="T620">
            <v>0.97257215755062987</v>
          </cell>
        </row>
        <row r="621">
          <cell r="T621">
            <v>0.9735753052917232</v>
          </cell>
        </row>
        <row r="622">
          <cell r="T622">
            <v>0.97390441839495046</v>
          </cell>
        </row>
        <row r="623">
          <cell r="T623">
            <v>0.97420592466890477</v>
          </cell>
        </row>
        <row r="624">
          <cell r="T624">
            <v>0.97457524271844664</v>
          </cell>
        </row>
        <row r="625">
          <cell r="T625">
            <v>0.97471515931766983</v>
          </cell>
        </row>
        <row r="626">
          <cell r="T626">
            <v>0.97495826377295491</v>
          </cell>
        </row>
        <row r="627">
          <cell r="T627">
            <v>0.97545985401459856</v>
          </cell>
        </row>
        <row r="628">
          <cell r="T628">
            <v>0.9755906018667525</v>
          </cell>
        </row>
        <row r="629">
          <cell r="T629">
            <v>0.97652106084243373</v>
          </cell>
        </row>
        <row r="630">
          <cell r="T630">
            <v>0.97721731820092472</v>
          </cell>
        </row>
        <row r="631">
          <cell r="T631">
            <v>0.97722239077669903</v>
          </cell>
        </row>
        <row r="632">
          <cell r="T632">
            <v>0.977444089456869</v>
          </cell>
        </row>
        <row r="633">
          <cell r="T633">
            <v>0.97859658574362773</v>
          </cell>
        </row>
        <row r="634">
          <cell r="T634">
            <v>0.97863128491620111</v>
          </cell>
        </row>
        <row r="635">
          <cell r="T635">
            <v>0.97878475798146236</v>
          </cell>
        </row>
        <row r="636">
          <cell r="T636">
            <v>0.97897072383586903</v>
          </cell>
        </row>
        <row r="637">
          <cell r="T637">
            <v>0.97915211970074811</v>
          </cell>
        </row>
        <row r="638">
          <cell r="T638">
            <v>0.97925927618351305</v>
          </cell>
        </row>
        <row r="639">
          <cell r="T639">
            <v>0.97987581145921532</v>
          </cell>
        </row>
        <row r="640">
          <cell r="T640">
            <v>0.98028410063323634</v>
          </cell>
        </row>
        <row r="641">
          <cell r="T641">
            <v>0.98030852994555351</v>
          </cell>
        </row>
        <row r="642">
          <cell r="T642">
            <v>0.98098684210526321</v>
          </cell>
        </row>
        <row r="643">
          <cell r="T643">
            <v>0.98168774778176326</v>
          </cell>
        </row>
        <row r="644">
          <cell r="T644">
            <v>0.98196631578947369</v>
          </cell>
        </row>
        <row r="645">
          <cell r="T645">
            <v>0.98202697776157488</v>
          </cell>
        </row>
        <row r="646">
          <cell r="T646">
            <v>0.98222222222222222</v>
          </cell>
        </row>
        <row r="647">
          <cell r="T647">
            <v>0.98234593629056266</v>
          </cell>
        </row>
        <row r="648">
          <cell r="T648">
            <v>0.98265420560747663</v>
          </cell>
        </row>
        <row r="649">
          <cell r="T649">
            <v>0.9829340058848256</v>
          </cell>
        </row>
        <row r="650">
          <cell r="T650">
            <v>0.98298676748582225</v>
          </cell>
        </row>
        <row r="651">
          <cell r="T651">
            <v>0.98306713780918731</v>
          </cell>
        </row>
        <row r="652">
          <cell r="T652">
            <v>0.98312500000000003</v>
          </cell>
        </row>
        <row r="653">
          <cell r="T653">
            <v>0.98360655737704916</v>
          </cell>
        </row>
        <row r="654">
          <cell r="T654">
            <v>0.9840592592592593</v>
          </cell>
        </row>
        <row r="655">
          <cell r="T655">
            <v>0.98420921544209217</v>
          </cell>
        </row>
        <row r="656">
          <cell r="T656">
            <v>0.98425263157894738</v>
          </cell>
        </row>
        <row r="657">
          <cell r="T657">
            <v>0.98479277033343726</v>
          </cell>
        </row>
        <row r="658">
          <cell r="T658">
            <v>0.98487057965730951</v>
          </cell>
        </row>
        <row r="659">
          <cell r="T659">
            <v>0.98508641975308642</v>
          </cell>
        </row>
        <row r="660">
          <cell r="T660">
            <v>0.98513157894736847</v>
          </cell>
        </row>
        <row r="661">
          <cell r="T661">
            <v>0.98513309894525369</v>
          </cell>
        </row>
        <row r="662">
          <cell r="T662">
            <v>0.98514007308160778</v>
          </cell>
        </row>
        <row r="663">
          <cell r="T663">
            <v>0.98540246913580243</v>
          </cell>
        </row>
        <row r="664">
          <cell r="T664">
            <v>0.98549075920879003</v>
          </cell>
        </row>
        <row r="665">
          <cell r="T665">
            <v>0.9856826568265683</v>
          </cell>
        </row>
        <row r="666">
          <cell r="T666">
            <v>0.98570361145703611</v>
          </cell>
        </row>
        <row r="667">
          <cell r="T667">
            <v>0.98734733756717152</v>
          </cell>
        </row>
        <row r="668">
          <cell r="T668">
            <v>0.98761872455902311</v>
          </cell>
        </row>
        <row r="669">
          <cell r="T669">
            <v>0.98796942341652572</v>
          </cell>
        </row>
        <row r="670">
          <cell r="T670">
            <v>0.98843125495734263</v>
          </cell>
        </row>
        <row r="671">
          <cell r="T671">
            <v>0.98849411104879414</v>
          </cell>
        </row>
        <row r="672">
          <cell r="T672">
            <v>0.98849446013469477</v>
          </cell>
        </row>
        <row r="673">
          <cell r="T673">
            <v>0.98887876025524157</v>
          </cell>
        </row>
        <row r="674">
          <cell r="T674">
            <v>0.98929016189290164</v>
          </cell>
        </row>
        <row r="675">
          <cell r="T675">
            <v>0.98989199999999999</v>
          </cell>
        </row>
        <row r="676">
          <cell r="T676">
            <v>0.99014336917562729</v>
          </cell>
        </row>
        <row r="677">
          <cell r="T677">
            <v>0.99058384803635935</v>
          </cell>
        </row>
        <row r="678">
          <cell r="T678">
            <v>0.99062857142857141</v>
          </cell>
        </row>
        <row r="679">
          <cell r="T679">
            <v>0.99081272084805649</v>
          </cell>
        </row>
        <row r="680">
          <cell r="T680">
            <v>0.99175421209117942</v>
          </cell>
        </row>
        <row r="681">
          <cell r="T681">
            <v>0.99176470588235299</v>
          </cell>
        </row>
        <row r="682">
          <cell r="T682">
            <v>0.99181923580585696</v>
          </cell>
        </row>
        <row r="683">
          <cell r="T683">
            <v>0.99258671722350122</v>
          </cell>
        </row>
        <row r="684">
          <cell r="T684">
            <v>0.9926117647058823</v>
          </cell>
        </row>
        <row r="685">
          <cell r="T685">
            <v>0.99321554770318021</v>
          </cell>
        </row>
        <row r="686">
          <cell r="T686">
            <v>0.99353271028037382</v>
          </cell>
        </row>
        <row r="687">
          <cell r="T687">
            <v>0.99354563269876817</v>
          </cell>
        </row>
        <row r="688">
          <cell r="T688">
            <v>0.99354626865671647</v>
          </cell>
        </row>
        <row r="689">
          <cell r="T689">
            <v>0.99364069952305245</v>
          </cell>
        </row>
        <row r="690">
          <cell r="T690">
            <v>0.99421052631578943</v>
          </cell>
        </row>
        <row r="691">
          <cell r="T691">
            <v>0.99448253867006853</v>
          </cell>
        </row>
        <row r="692">
          <cell r="T692">
            <v>0.99471347007824062</v>
          </cell>
        </row>
        <row r="693">
          <cell r="T693">
            <v>0.99482993987626711</v>
          </cell>
        </row>
        <row r="694">
          <cell r="T694">
            <v>0.99485270882342614</v>
          </cell>
        </row>
        <row r="695">
          <cell r="T695">
            <v>0.99486910994764399</v>
          </cell>
        </row>
        <row r="696">
          <cell r="T696">
            <v>0.9948721071863581</v>
          </cell>
        </row>
        <row r="697">
          <cell r="T697">
            <v>0.99551681778297751</v>
          </cell>
        </row>
        <row r="698">
          <cell r="T698">
            <v>0.99571606475716068</v>
          </cell>
        </row>
        <row r="699">
          <cell r="T699">
            <v>0.99574766355140187</v>
          </cell>
        </row>
        <row r="700">
          <cell r="T700">
            <v>0.99617021276595741</v>
          </cell>
        </row>
        <row r="701">
          <cell r="T701">
            <v>0.9965317919075144</v>
          </cell>
        </row>
        <row r="702">
          <cell r="T702">
            <v>0.99671247357293868</v>
          </cell>
        </row>
        <row r="703">
          <cell r="T703">
            <v>0.99672727272727268</v>
          </cell>
        </row>
        <row r="704">
          <cell r="T704">
            <v>0.9968488745980707</v>
          </cell>
        </row>
        <row r="705">
          <cell r="T705">
            <v>0.99690095846645366</v>
          </cell>
        </row>
        <row r="706">
          <cell r="T706">
            <v>0.99693298812853393</v>
          </cell>
        </row>
        <row r="707">
          <cell r="T707">
            <v>0.99738461538461542</v>
          </cell>
        </row>
        <row r="708">
          <cell r="T708">
            <v>0.99747945205479449</v>
          </cell>
        </row>
        <row r="709">
          <cell r="T709">
            <v>0.99757172485309364</v>
          </cell>
        </row>
        <row r="710">
          <cell r="T710">
            <v>0.99792760823278925</v>
          </cell>
        </row>
        <row r="711">
          <cell r="T711">
            <v>0.99825601674223929</v>
          </cell>
        </row>
        <row r="712">
          <cell r="T712">
            <v>0.99879858657243814</v>
          </cell>
        </row>
        <row r="713">
          <cell r="T713">
            <v>0.99923012318029114</v>
          </cell>
        </row>
        <row r="714">
          <cell r="T714">
            <v>0.99929032258064521</v>
          </cell>
        </row>
        <row r="715">
          <cell r="T715">
            <v>0.99933258553000559</v>
          </cell>
        </row>
        <row r="716">
          <cell r="T716">
            <v>0.99960000000000004</v>
          </cell>
        </row>
        <row r="717">
          <cell r="T717">
            <v>0.9999529411764706</v>
          </cell>
        </row>
        <row r="718">
          <cell r="T718">
            <v>1</v>
          </cell>
        </row>
        <row r="719">
          <cell r="T719">
            <v>1.0000421052631578</v>
          </cell>
        </row>
        <row r="720">
          <cell r="T720">
            <v>1.0000457142857142</v>
          </cell>
        </row>
        <row r="721">
          <cell r="T721">
            <v>1.0001001821493625</v>
          </cell>
        </row>
        <row r="722">
          <cell r="T722">
            <v>1.0001495327102803</v>
          </cell>
        </row>
        <row r="723">
          <cell r="T723">
            <v>1.000348692403487</v>
          </cell>
        </row>
        <row r="724">
          <cell r="T724">
            <v>1.0004228329809726</v>
          </cell>
        </row>
        <row r="725">
          <cell r="T725">
            <v>1.0007102803738317</v>
          </cell>
        </row>
        <row r="726">
          <cell r="T726">
            <v>1.0007526743137003</v>
          </cell>
        </row>
        <row r="727">
          <cell r="T727">
            <v>1.0008239459285484</v>
          </cell>
        </row>
        <row r="728">
          <cell r="T728">
            <v>1.0013089005235603</v>
          </cell>
        </row>
        <row r="729">
          <cell r="T729">
            <v>1.0013846153846153</v>
          </cell>
        </row>
        <row r="730">
          <cell r="T730">
            <v>1.0016155946601941</v>
          </cell>
        </row>
        <row r="731">
          <cell r="T731">
            <v>1.0030649205906939</v>
          </cell>
        </row>
        <row r="732">
          <cell r="T732">
            <v>1.0035369188696446</v>
          </cell>
        </row>
        <row r="733">
          <cell r="T733">
            <v>1.0037809187279152</v>
          </cell>
        </row>
        <row r="734">
          <cell r="T734">
            <v>1.003901996370236</v>
          </cell>
        </row>
        <row r="735">
          <cell r="T735">
            <v>1.0044284243048405</v>
          </cell>
        </row>
        <row r="736">
          <cell r="T736">
            <v>1.0045229681978798</v>
          </cell>
        </row>
        <row r="737">
          <cell r="T737">
            <v>1.00453300124533</v>
          </cell>
        </row>
        <row r="738">
          <cell r="T738">
            <v>1.0046086956521738</v>
          </cell>
        </row>
        <row r="739">
          <cell r="T739">
            <v>1.0049813200498132</v>
          </cell>
        </row>
        <row r="740">
          <cell r="T740">
            <v>1.0052834603793654</v>
          </cell>
        </row>
        <row r="741">
          <cell r="T741">
            <v>1.0056537102473497</v>
          </cell>
        </row>
        <row r="742">
          <cell r="T742">
            <v>1.0056890459363959</v>
          </cell>
        </row>
        <row r="743">
          <cell r="T743">
            <v>1.006077738515901</v>
          </cell>
        </row>
        <row r="744">
          <cell r="T744">
            <v>1.006457242582897</v>
          </cell>
        </row>
        <row r="745">
          <cell r="T745">
            <v>1.0065293822199899</v>
          </cell>
        </row>
        <row r="746">
          <cell r="T746">
            <v>1.0067844522968199</v>
          </cell>
        </row>
        <row r="747">
          <cell r="T747">
            <v>1.0068174775333127</v>
          </cell>
        </row>
        <row r="748">
          <cell r="T748">
            <v>1.0076668536174986</v>
          </cell>
        </row>
        <row r="749">
          <cell r="T749">
            <v>1.0077934272300471</v>
          </cell>
        </row>
        <row r="750">
          <cell r="T750">
            <v>1.0078024691358025</v>
          </cell>
        </row>
        <row r="751">
          <cell r="T751">
            <v>1.0091656288916564</v>
          </cell>
        </row>
        <row r="752">
          <cell r="T752">
            <v>1.0092238013431205</v>
          </cell>
        </row>
        <row r="753">
          <cell r="T753">
            <v>1.0092521739130436</v>
          </cell>
        </row>
        <row r="754">
          <cell r="T754">
            <v>1.0096582416622035</v>
          </cell>
        </row>
        <row r="755">
          <cell r="T755">
            <v>1.0099065420560747</v>
          </cell>
        </row>
        <row r="756">
          <cell r="T756">
            <v>1.0101818181818183</v>
          </cell>
        </row>
        <row r="757">
          <cell r="T757">
            <v>1.0107420494699646</v>
          </cell>
        </row>
        <row r="758">
          <cell r="T758">
            <v>1.0107739557739557</v>
          </cell>
        </row>
        <row r="759">
          <cell r="T759">
            <v>1.0108037383177571</v>
          </cell>
        </row>
        <row r="760">
          <cell r="T760">
            <v>1.0109999999999999</v>
          </cell>
        </row>
        <row r="761">
          <cell r="T761">
            <v>1.0111660777385159</v>
          </cell>
        </row>
        <row r="762">
          <cell r="T762">
            <v>1.0111926605504586</v>
          </cell>
        </row>
        <row r="763">
          <cell r="T763">
            <v>1.0120244608947537</v>
          </cell>
        </row>
        <row r="764">
          <cell r="T764">
            <v>1.0121544209215443</v>
          </cell>
        </row>
        <row r="765">
          <cell r="T765">
            <v>1.0123061728395062</v>
          </cell>
        </row>
        <row r="766">
          <cell r="T766">
            <v>1.0124310344827587</v>
          </cell>
        </row>
        <row r="767">
          <cell r="T767">
            <v>1.0126139294926912</v>
          </cell>
        </row>
        <row r="768">
          <cell r="T768">
            <v>1.0145661091827074</v>
          </cell>
        </row>
        <row r="769">
          <cell r="T769">
            <v>1.0147826086956522</v>
          </cell>
        </row>
        <row r="770">
          <cell r="T770">
            <v>1.0156506935443308</v>
          </cell>
        </row>
        <row r="771">
          <cell r="T771">
            <v>1.0156790123456789</v>
          </cell>
        </row>
        <row r="772">
          <cell r="T772">
            <v>1.0160127253446447</v>
          </cell>
        </row>
        <row r="773">
          <cell r="T773">
            <v>1.016077265973254</v>
          </cell>
        </row>
        <row r="774">
          <cell r="T774">
            <v>1.0162105263157895</v>
          </cell>
        </row>
        <row r="775">
          <cell r="T775">
            <v>1.0163265306122449</v>
          </cell>
        </row>
        <row r="776">
          <cell r="T776">
            <v>1.016470588235294</v>
          </cell>
        </row>
        <row r="777">
          <cell r="T777">
            <v>1.016632098765432</v>
          </cell>
        </row>
        <row r="778">
          <cell r="T778">
            <v>1.0167279727732133</v>
          </cell>
        </row>
        <row r="779">
          <cell r="T779">
            <v>1.016768149882904</v>
          </cell>
        </row>
        <row r="780">
          <cell r="T780">
            <v>1.017349676225717</v>
          </cell>
        </row>
        <row r="781">
          <cell r="T781">
            <v>1.0176448598130841</v>
          </cell>
        </row>
        <row r="782">
          <cell r="T782">
            <v>1.0177215189873419</v>
          </cell>
        </row>
        <row r="783">
          <cell r="T783">
            <v>1.0179818930041151</v>
          </cell>
        </row>
        <row r="784">
          <cell r="T784">
            <v>1.017995061728395</v>
          </cell>
        </row>
        <row r="785">
          <cell r="T785">
            <v>1.0183812793362239</v>
          </cell>
        </row>
        <row r="786">
          <cell r="T786">
            <v>1.0183846153846154</v>
          </cell>
        </row>
        <row r="787">
          <cell r="T787">
            <v>1.0185555555555557</v>
          </cell>
        </row>
        <row r="788">
          <cell r="T788">
            <v>1.0186326344576118</v>
          </cell>
        </row>
        <row r="789">
          <cell r="T789">
            <v>1.0187853838505847</v>
          </cell>
        </row>
        <row r="790">
          <cell r="T790">
            <v>1.0190328358208955</v>
          </cell>
        </row>
        <row r="791">
          <cell r="T791">
            <v>1.0194174757281553</v>
          </cell>
        </row>
        <row r="792">
          <cell r="T792">
            <v>1.0195555555555555</v>
          </cell>
        </row>
        <row r="793">
          <cell r="T793">
            <v>1.019657422512235</v>
          </cell>
        </row>
        <row r="794">
          <cell r="T794">
            <v>1.0198183480463423</v>
          </cell>
        </row>
        <row r="795">
          <cell r="T795">
            <v>1.0199252801992529</v>
          </cell>
        </row>
        <row r="796">
          <cell r="T796">
            <v>1.0203141361256545</v>
          </cell>
        </row>
        <row r="797">
          <cell r="T797">
            <v>1.0203560830860534</v>
          </cell>
        </row>
        <row r="798">
          <cell r="T798">
            <v>1.0205715986900863</v>
          </cell>
        </row>
        <row r="799">
          <cell r="T799">
            <v>1.0214145531400967</v>
          </cell>
        </row>
        <row r="800">
          <cell r="T800">
            <v>1.0220107209276885</v>
          </cell>
        </row>
        <row r="801">
          <cell r="T801">
            <v>1.0223597918399721</v>
          </cell>
        </row>
        <row r="802">
          <cell r="T802">
            <v>1.0226129032258064</v>
          </cell>
        </row>
        <row r="803">
          <cell r="T803">
            <v>1.0227272727272727</v>
          </cell>
        </row>
        <row r="804">
          <cell r="T804">
            <v>1.0229132569558101</v>
          </cell>
        </row>
        <row r="805">
          <cell r="T805">
            <v>1.0236214993911985</v>
          </cell>
        </row>
        <row r="806">
          <cell r="T806">
            <v>1.0238039999999999</v>
          </cell>
        </row>
        <row r="807">
          <cell r="T807">
            <v>1.0240671879919334</v>
          </cell>
        </row>
        <row r="808">
          <cell r="T808">
            <v>1.024230303030303</v>
          </cell>
        </row>
        <row r="809">
          <cell r="T809">
            <v>1.0246401561356429</v>
          </cell>
        </row>
        <row r="810">
          <cell r="T810">
            <v>1.0253376090636801</v>
          </cell>
        </row>
        <row r="811">
          <cell r="T811">
            <v>1.025388</v>
          </cell>
        </row>
        <row r="812">
          <cell r="T812">
            <v>1.0254135822336659</v>
          </cell>
        </row>
        <row r="813">
          <cell r="T813">
            <v>1.0256410256410255</v>
          </cell>
        </row>
        <row r="814">
          <cell r="T814">
            <v>1.0260965604291574</v>
          </cell>
        </row>
        <row r="815">
          <cell r="T815">
            <v>1.0266666666666666</v>
          </cell>
        </row>
        <row r="816">
          <cell r="T816">
            <v>1.0272764561115668</v>
          </cell>
        </row>
        <row r="817">
          <cell r="T817">
            <v>1.027546699875467</v>
          </cell>
        </row>
        <row r="818">
          <cell r="T818">
            <v>1.0280467445742905</v>
          </cell>
        </row>
        <row r="819">
          <cell r="T819">
            <v>1.0290705882352942</v>
          </cell>
        </row>
        <row r="820">
          <cell r="T820">
            <v>1.0291928020565553</v>
          </cell>
        </row>
        <row r="821">
          <cell r="T821">
            <v>1.0292180684775081</v>
          </cell>
        </row>
        <row r="822">
          <cell r="T822">
            <v>1.0292727272727273</v>
          </cell>
        </row>
        <row r="823">
          <cell r="T823">
            <v>1.029618320610687</v>
          </cell>
        </row>
        <row r="824">
          <cell r="T824">
            <v>1.0301538461538462</v>
          </cell>
        </row>
        <row r="825">
          <cell r="T825">
            <v>1.0302024691358025</v>
          </cell>
        </row>
        <row r="826">
          <cell r="T826">
            <v>1.0309411764705882</v>
          </cell>
        </row>
        <row r="827">
          <cell r="T827">
            <v>1.0311332503113324</v>
          </cell>
        </row>
        <row r="828">
          <cell r="T828">
            <v>1.0314389752259574</v>
          </cell>
        </row>
        <row r="829">
          <cell r="T829">
            <v>1.0314775644316665</v>
          </cell>
        </row>
        <row r="830">
          <cell r="T830">
            <v>1.0322181818181819</v>
          </cell>
        </row>
        <row r="831">
          <cell r="T831">
            <v>1.0322370370370371</v>
          </cell>
        </row>
        <row r="832">
          <cell r="T832">
            <v>1.0326276463262765</v>
          </cell>
        </row>
        <row r="833">
          <cell r="T833">
            <v>1.0328295675594792</v>
          </cell>
        </row>
        <row r="834">
          <cell r="T834">
            <v>1.0332307692307692</v>
          </cell>
        </row>
        <row r="835">
          <cell r="T835">
            <v>1.0338976504666881</v>
          </cell>
        </row>
        <row r="836">
          <cell r="T836">
            <v>1.0341913043478261</v>
          </cell>
        </row>
        <row r="837">
          <cell r="T837">
            <v>1.0342994011976048</v>
          </cell>
        </row>
        <row r="838">
          <cell r="T838">
            <v>1.0346398475981258</v>
          </cell>
        </row>
        <row r="839">
          <cell r="T839">
            <v>1.0347791164658635</v>
          </cell>
        </row>
        <row r="840">
          <cell r="T840">
            <v>1.0349949135300103</v>
          </cell>
        </row>
        <row r="841">
          <cell r="T841">
            <v>1.0352144008399946</v>
          </cell>
        </row>
        <row r="842">
          <cell r="T842">
            <v>1.035292167935183</v>
          </cell>
        </row>
        <row r="843">
          <cell r="T843">
            <v>1.0356731875719218</v>
          </cell>
        </row>
        <row r="844">
          <cell r="T844">
            <v>1.0357894736842106</v>
          </cell>
        </row>
        <row r="845">
          <cell r="T845">
            <v>1.03600987654321</v>
          </cell>
        </row>
        <row r="846">
          <cell r="T846">
            <v>1.0361739130434782</v>
          </cell>
        </row>
        <row r="847">
          <cell r="T847">
            <v>1.03728</v>
          </cell>
        </row>
        <row r="848">
          <cell r="T848">
            <v>1.037458749135461</v>
          </cell>
        </row>
        <row r="849">
          <cell r="T849">
            <v>1.0378252427184467</v>
          </cell>
        </row>
        <row r="850">
          <cell r="T850">
            <v>1.0382307692307693</v>
          </cell>
        </row>
        <row r="851">
          <cell r="T851">
            <v>1.0386643233743409</v>
          </cell>
        </row>
        <row r="852">
          <cell r="T852">
            <v>1.0388481675392671</v>
          </cell>
        </row>
        <row r="853">
          <cell r="T853">
            <v>1.0388503468780972</v>
          </cell>
        </row>
        <row r="854">
          <cell r="T854">
            <v>1.0390588235294118</v>
          </cell>
        </row>
        <row r="855">
          <cell r="T855">
            <v>1.0402490660024906</v>
          </cell>
        </row>
        <row r="856">
          <cell r="T856">
            <v>1.0404478157558033</v>
          </cell>
        </row>
        <row r="857">
          <cell r="T857">
            <v>1.0404624277456647</v>
          </cell>
        </row>
        <row r="858">
          <cell r="T858">
            <v>1.0410491803278688</v>
          </cell>
        </row>
        <row r="859">
          <cell r="T859">
            <v>1.0416666666666667</v>
          </cell>
        </row>
        <row r="860">
          <cell r="T860">
            <v>1.0416875912408758</v>
          </cell>
        </row>
        <row r="861">
          <cell r="T861">
            <v>1.0416973264655385</v>
          </cell>
        </row>
        <row r="862">
          <cell r="T862">
            <v>1.0418136343230937</v>
          </cell>
        </row>
        <row r="863">
          <cell r="T863">
            <v>1.0421293103448275</v>
          </cell>
        </row>
        <row r="864">
          <cell r="T864">
            <v>1.0423393739703459</v>
          </cell>
        </row>
        <row r="865">
          <cell r="T865">
            <v>1.0428467153284671</v>
          </cell>
        </row>
        <row r="866">
          <cell r="T866">
            <v>1.0428517340602756</v>
          </cell>
        </row>
        <row r="867">
          <cell r="T867">
            <v>1.0442353691596236</v>
          </cell>
        </row>
        <row r="868">
          <cell r="T868">
            <v>1.0443816254416962</v>
          </cell>
        </row>
        <row r="869">
          <cell r="T869">
            <v>1.0451882845188285</v>
          </cell>
        </row>
        <row r="870">
          <cell r="T870">
            <v>1.0463694267515924</v>
          </cell>
        </row>
        <row r="871">
          <cell r="T871">
            <v>1.0464</v>
          </cell>
        </row>
        <row r="872">
          <cell r="T872">
            <v>1.0465934065934066</v>
          </cell>
        </row>
        <row r="873">
          <cell r="T873">
            <v>1.0474727452923687</v>
          </cell>
        </row>
        <row r="874">
          <cell r="T874">
            <v>1.047791106334776</v>
          </cell>
        </row>
        <row r="875">
          <cell r="T875">
            <v>1.0493833709057154</v>
          </cell>
        </row>
        <row r="876">
          <cell r="T876">
            <v>1.0494791666666667</v>
          </cell>
        </row>
        <row r="877">
          <cell r="T877">
            <v>1.0496273291925466</v>
          </cell>
        </row>
        <row r="878">
          <cell r="T878">
            <v>1.0496476115896634</v>
          </cell>
        </row>
        <row r="879">
          <cell r="T879">
            <v>1.0497217068645639</v>
          </cell>
        </row>
        <row r="880">
          <cell r="T880">
            <v>1.0498930862437634</v>
          </cell>
        </row>
        <row r="881">
          <cell r="T881">
            <v>1.0508890293268656</v>
          </cell>
        </row>
        <row r="882">
          <cell r="T882">
            <v>1.051307596513076</v>
          </cell>
        </row>
        <row r="883">
          <cell r="T883">
            <v>1.0525795053003533</v>
          </cell>
        </row>
        <row r="884">
          <cell r="T884">
            <v>1.0531230283911672</v>
          </cell>
        </row>
        <row r="885">
          <cell r="T885">
            <v>1.0538422903063787</v>
          </cell>
        </row>
        <row r="886">
          <cell r="T886">
            <v>1.0538480697384807</v>
          </cell>
        </row>
        <row r="887">
          <cell r="T887">
            <v>1.0545952677459527</v>
          </cell>
        </row>
        <row r="888">
          <cell r="T888">
            <v>1.0560896637608967</v>
          </cell>
        </row>
        <row r="889">
          <cell r="T889">
            <v>1.056279262196173</v>
          </cell>
        </row>
        <row r="890">
          <cell r="T890">
            <v>1.0563692307692307</v>
          </cell>
        </row>
        <row r="891">
          <cell r="T891">
            <v>1.0567844092570036</v>
          </cell>
        </row>
        <row r="892">
          <cell r="T892">
            <v>1.0571214953271029</v>
          </cell>
        </row>
        <row r="893">
          <cell r="T893">
            <v>1.0577334993773351</v>
          </cell>
        </row>
        <row r="894">
          <cell r="T894">
            <v>1.0577940960493464</v>
          </cell>
        </row>
        <row r="895">
          <cell r="T895">
            <v>1.0583111111111112</v>
          </cell>
        </row>
        <row r="896">
          <cell r="T896">
            <v>1.0583308641975309</v>
          </cell>
        </row>
        <row r="897">
          <cell r="T897">
            <v>1.0587907613121803</v>
          </cell>
        </row>
        <row r="898">
          <cell r="T898">
            <v>1.0590728476821192</v>
          </cell>
        </row>
        <row r="899">
          <cell r="T899">
            <v>1.0595113438045376</v>
          </cell>
        </row>
        <row r="900">
          <cell r="T900">
            <v>1.0595985110342994</v>
          </cell>
        </row>
        <row r="901">
          <cell r="T901">
            <v>1.0597741935483871</v>
          </cell>
        </row>
        <row r="902">
          <cell r="T902">
            <v>1.0598256537982564</v>
          </cell>
        </row>
        <row r="903">
          <cell r="T903">
            <v>1.0600833333333333</v>
          </cell>
        </row>
        <row r="904">
          <cell r="T904">
            <v>1.0600941176470589</v>
          </cell>
        </row>
        <row r="905">
          <cell r="T905">
            <v>1.0605942857142858</v>
          </cell>
        </row>
        <row r="906">
          <cell r="T906">
            <v>1.06113074204947</v>
          </cell>
        </row>
        <row r="907">
          <cell r="T907">
            <v>1.0616883116883118</v>
          </cell>
        </row>
        <row r="908">
          <cell r="T908">
            <v>1.0617284671532847</v>
          </cell>
        </row>
        <row r="909">
          <cell r="T909">
            <v>1.062127659574468</v>
          </cell>
        </row>
        <row r="910">
          <cell r="T910">
            <v>1.0631999999999999</v>
          </cell>
        </row>
        <row r="911">
          <cell r="T911">
            <v>1.0635345997286296</v>
          </cell>
        </row>
        <row r="912">
          <cell r="T912">
            <v>1.0636867321776349</v>
          </cell>
        </row>
        <row r="913">
          <cell r="T913">
            <v>1.0639631336405531</v>
          </cell>
        </row>
        <row r="914">
          <cell r="T914">
            <v>1.0640188814300362</v>
          </cell>
        </row>
        <row r="915">
          <cell r="T915">
            <v>1.0640282685512368</v>
          </cell>
        </row>
        <row r="916">
          <cell r="T916">
            <v>1.0647874015748031</v>
          </cell>
        </row>
        <row r="917">
          <cell r="T917">
            <v>1.0650948275862069</v>
          </cell>
        </row>
        <row r="918">
          <cell r="T918">
            <v>1.0659328467153284</v>
          </cell>
        </row>
        <row r="919">
          <cell r="T919">
            <v>1.0661217391304347</v>
          </cell>
        </row>
        <row r="920">
          <cell r="T920">
            <v>1.067313829787234</v>
          </cell>
        </row>
        <row r="921">
          <cell r="T921">
            <v>1.0681801962533453</v>
          </cell>
        </row>
        <row r="922">
          <cell r="T922">
            <v>1.0698294174444802</v>
          </cell>
        </row>
        <row r="923">
          <cell r="T923">
            <v>1.0701818181818181</v>
          </cell>
        </row>
        <row r="924">
          <cell r="T924">
            <v>1.0712779004169732</v>
          </cell>
        </row>
        <row r="925">
          <cell r="T925">
            <v>1.0717915655339805</v>
          </cell>
        </row>
        <row r="926">
          <cell r="T926">
            <v>1.0724210526315789</v>
          </cell>
        </row>
        <row r="927">
          <cell r="T927">
            <v>1.0733463394599034</v>
          </cell>
        </row>
        <row r="928">
          <cell r="T928">
            <v>1.0740526989737949</v>
          </cell>
        </row>
        <row r="929">
          <cell r="T929">
            <v>1.0749532710280374</v>
          </cell>
        </row>
        <row r="930">
          <cell r="T930">
            <v>1.0749540594447895</v>
          </cell>
        </row>
        <row r="931">
          <cell r="T931">
            <v>1.0749753694581281</v>
          </cell>
        </row>
        <row r="932">
          <cell r="T932">
            <v>1.075095652173913</v>
          </cell>
        </row>
        <row r="933">
          <cell r="T933">
            <v>1.0755564125401444</v>
          </cell>
        </row>
        <row r="934">
          <cell r="T934">
            <v>1.0756641975308643</v>
          </cell>
        </row>
        <row r="935">
          <cell r="T935">
            <v>1.0759615384615384</v>
          </cell>
        </row>
        <row r="936">
          <cell r="T936">
            <v>1.0768617683686177</v>
          </cell>
        </row>
        <row r="937">
          <cell r="T937">
            <v>1.0769145146927872</v>
          </cell>
        </row>
        <row r="938">
          <cell r="T938">
            <v>1.0770949720670391</v>
          </cell>
        </row>
        <row r="939">
          <cell r="T939">
            <v>1.0772470588235294</v>
          </cell>
        </row>
        <row r="940">
          <cell r="T940">
            <v>1.0772722876027729</v>
          </cell>
        </row>
        <row r="941">
          <cell r="T941">
            <v>1.07802671523983</v>
          </cell>
        </row>
        <row r="942">
          <cell r="T942">
            <v>1.0792063492063493</v>
          </cell>
        </row>
        <row r="943">
          <cell r="T943">
            <v>1.0800643707756679</v>
          </cell>
        </row>
        <row r="944">
          <cell r="T944">
            <v>1.0806578947368422</v>
          </cell>
        </row>
        <row r="945">
          <cell r="T945">
            <v>1.0811297274875107</v>
          </cell>
        </row>
        <row r="946">
          <cell r="T946">
            <v>1.0813942307692308</v>
          </cell>
        </row>
        <row r="947">
          <cell r="T947">
            <v>1.0814999999999999</v>
          </cell>
        </row>
        <row r="948">
          <cell r="T948">
            <v>1.0817637592532989</v>
          </cell>
        </row>
        <row r="949">
          <cell r="T949">
            <v>1.0819078947368421</v>
          </cell>
        </row>
        <row r="950">
          <cell r="T950">
            <v>1.0819388343912291</v>
          </cell>
        </row>
        <row r="951">
          <cell r="T951">
            <v>1.0819926199261993</v>
          </cell>
        </row>
        <row r="952">
          <cell r="T952">
            <v>1.0828393524283935</v>
          </cell>
        </row>
        <row r="953">
          <cell r="T953">
            <v>1.0831304347826087</v>
          </cell>
        </row>
        <row r="954">
          <cell r="T954">
            <v>1.083437110834371</v>
          </cell>
        </row>
        <row r="955">
          <cell r="T955">
            <v>1.0835737226277373</v>
          </cell>
        </row>
        <row r="956">
          <cell r="T956">
            <v>1.0852303860523038</v>
          </cell>
        </row>
        <row r="957">
          <cell r="T957">
            <v>1.0858469135802469</v>
          </cell>
        </row>
        <row r="958">
          <cell r="T958">
            <v>1.0872122762148337</v>
          </cell>
        </row>
        <row r="959">
          <cell r="T959">
            <v>1.0877250920450743</v>
          </cell>
        </row>
        <row r="960">
          <cell r="T960">
            <v>1.0878532346314773</v>
          </cell>
        </row>
        <row r="961">
          <cell r="T961">
            <v>1.0878947368421052</v>
          </cell>
        </row>
        <row r="962">
          <cell r="T962">
            <v>1.0882258064516128</v>
          </cell>
        </row>
        <row r="963">
          <cell r="T963">
            <v>1.088310447761194</v>
          </cell>
        </row>
        <row r="964">
          <cell r="T964">
            <v>1.0886429608127721</v>
          </cell>
        </row>
        <row r="965">
          <cell r="T965">
            <v>1.0886497461928935</v>
          </cell>
        </row>
        <row r="966">
          <cell r="T966">
            <v>1.0895401009534493</v>
          </cell>
        </row>
        <row r="967">
          <cell r="T967">
            <v>1.0899020204351384</v>
          </cell>
        </row>
        <row r="968">
          <cell r="T968">
            <v>1.0911635315533981</v>
          </cell>
        </row>
        <row r="969">
          <cell r="T969">
            <v>1.0922808740486127</v>
          </cell>
        </row>
        <row r="970">
          <cell r="T970">
            <v>1.0923264736658529</v>
          </cell>
        </row>
        <row r="971">
          <cell r="T971">
            <v>1.0926425970873785</v>
          </cell>
        </row>
        <row r="972">
          <cell r="T972">
            <v>1.0928097843579014</v>
          </cell>
        </row>
        <row r="973">
          <cell r="T973">
            <v>1.0928971962616822</v>
          </cell>
        </row>
        <row r="974">
          <cell r="T974">
            <v>1.0929431201321689</v>
          </cell>
        </row>
        <row r="975">
          <cell r="T975">
            <v>1.0930589128417705</v>
          </cell>
        </row>
        <row r="976">
          <cell r="T976">
            <v>1.0931054977711738</v>
          </cell>
        </row>
        <row r="977">
          <cell r="T977">
            <v>1.093387035590762</v>
          </cell>
        </row>
        <row r="978">
          <cell r="T978">
            <v>1.0938937007874017</v>
          </cell>
        </row>
        <row r="979">
          <cell r="T979">
            <v>1.0941236240474175</v>
          </cell>
        </row>
        <row r="980">
          <cell r="T980">
            <v>1.0942561983471075</v>
          </cell>
        </row>
        <row r="981">
          <cell r="T981">
            <v>1.0951200000000001</v>
          </cell>
        </row>
        <row r="982">
          <cell r="T982">
            <v>1.0951373954599761</v>
          </cell>
        </row>
        <row r="983">
          <cell r="T983">
            <v>1.0963855421686748</v>
          </cell>
        </row>
        <row r="984">
          <cell r="T984">
            <v>1.0979368421052631</v>
          </cell>
        </row>
        <row r="985">
          <cell r="T985">
            <v>1.0981046353141273</v>
          </cell>
        </row>
        <row r="986">
          <cell r="T986">
            <v>1.0990099009900991</v>
          </cell>
        </row>
        <row r="987">
          <cell r="T987">
            <v>1.0992652832305103</v>
          </cell>
        </row>
        <row r="988">
          <cell r="T988">
            <v>1.0992862605149121</v>
          </cell>
        </row>
        <row r="989">
          <cell r="T989">
            <v>1.0995756880733945</v>
          </cell>
        </row>
        <row r="990">
          <cell r="T990">
            <v>1.0996192100028417</v>
          </cell>
        </row>
        <row r="991">
          <cell r="T991">
            <v>1.0996363636363637</v>
          </cell>
        </row>
        <row r="992">
          <cell r="T992">
            <v>1.0998063157894737</v>
          </cell>
        </row>
        <row r="993">
          <cell r="T993">
            <v>1.0999303621169916</v>
          </cell>
        </row>
        <row r="994">
          <cell r="T994">
            <v>1.1006586765007171</v>
          </cell>
        </row>
        <row r="995">
          <cell r="T995">
            <v>1.1016404679217693</v>
          </cell>
        </row>
        <row r="996">
          <cell r="T996">
            <v>1.1017260374586852</v>
          </cell>
        </row>
        <row r="997">
          <cell r="T997">
            <v>1.1017747193045997</v>
          </cell>
        </row>
        <row r="998">
          <cell r="T998">
            <v>1.1019060582394287</v>
          </cell>
        </row>
        <row r="999">
          <cell r="T999">
            <v>1.1020169333747063</v>
          </cell>
        </row>
        <row r="1000">
          <cell r="T1000">
            <v>1.1020198781660788</v>
          </cell>
        </row>
        <row r="1001">
          <cell r="T1001">
            <v>1.1020308627320641</v>
          </cell>
        </row>
        <row r="1002">
          <cell r="T1002">
            <v>1.1021128558792468</v>
          </cell>
        </row>
        <row r="1003">
          <cell r="T1003">
            <v>1.1027841536614647</v>
          </cell>
        </row>
        <row r="1004">
          <cell r="T1004">
            <v>1.102812433918376</v>
          </cell>
        </row>
        <row r="1005">
          <cell r="T1005">
            <v>1.1029411764705883</v>
          </cell>
        </row>
        <row r="1006">
          <cell r="T1006">
            <v>1.1034352941176471</v>
          </cell>
        </row>
        <row r="1007">
          <cell r="T1007">
            <v>1.1048039981258786</v>
          </cell>
        </row>
        <row r="1008">
          <cell r="T1008">
            <v>1.1048622557099128</v>
          </cell>
        </row>
        <row r="1009">
          <cell r="T1009">
            <v>1.1052042529378847</v>
          </cell>
        </row>
        <row r="1010">
          <cell r="T1010">
            <v>1.1052631578947369</v>
          </cell>
        </row>
        <row r="1011">
          <cell r="T1011">
            <v>1.1059255202628697</v>
          </cell>
        </row>
        <row r="1012">
          <cell r="T1012">
            <v>1.106199679754629</v>
          </cell>
        </row>
        <row r="1013">
          <cell r="T1013">
            <v>1.1065481241007857</v>
          </cell>
        </row>
        <row r="1014">
          <cell r="T1014">
            <v>1.1067297850562947</v>
          </cell>
        </row>
        <row r="1015">
          <cell r="T1015">
            <v>1.1069971033150949</v>
          </cell>
        </row>
        <row r="1016">
          <cell r="T1016">
            <v>1.1074615384615385</v>
          </cell>
        </row>
        <row r="1017">
          <cell r="T1017">
            <v>1.108029197080292</v>
          </cell>
        </row>
        <row r="1018">
          <cell r="T1018">
            <v>1.1085080988917306</v>
          </cell>
        </row>
        <row r="1019">
          <cell r="T1019">
            <v>1.1086819999999999</v>
          </cell>
        </row>
        <row r="1020">
          <cell r="T1020">
            <v>1.1102244389027431</v>
          </cell>
        </row>
        <row r="1021">
          <cell r="T1021">
            <v>1.1103896103896105</v>
          </cell>
        </row>
        <row r="1022">
          <cell r="T1022">
            <v>1.1106389551547189</v>
          </cell>
        </row>
        <row r="1023">
          <cell r="T1023">
            <v>1.111426701409042</v>
          </cell>
        </row>
        <row r="1024">
          <cell r="T1024">
            <v>1.1121201413427562</v>
          </cell>
        </row>
        <row r="1025">
          <cell r="T1025">
            <v>1.1122249504202475</v>
          </cell>
        </row>
        <row r="1026">
          <cell r="T1026">
            <v>1.1123490858916867</v>
          </cell>
        </row>
        <row r="1027">
          <cell r="T1027">
            <v>1.1139106219334305</v>
          </cell>
        </row>
        <row r="1028">
          <cell r="T1028">
            <v>1.1140275847321714</v>
          </cell>
        </row>
        <row r="1029">
          <cell r="T1029">
            <v>1.1142857142857143</v>
          </cell>
        </row>
        <row r="1030">
          <cell r="T1030">
            <v>1.1145510835913313</v>
          </cell>
        </row>
        <row r="1031">
          <cell r="T1031">
            <v>1.1157112331326475</v>
          </cell>
        </row>
        <row r="1032">
          <cell r="T1032">
            <v>1.1163483006698089</v>
          </cell>
        </row>
        <row r="1033">
          <cell r="T1033">
            <v>1.1168558673469389</v>
          </cell>
        </row>
        <row r="1034">
          <cell r="T1034">
            <v>1.1175652173913044</v>
          </cell>
        </row>
        <row r="1035">
          <cell r="T1035">
            <v>1.1179439476890864</v>
          </cell>
        </row>
        <row r="1036">
          <cell r="T1036">
            <v>1.1187617765814266</v>
          </cell>
        </row>
        <row r="1037">
          <cell r="T1037">
            <v>1.1194917274868426</v>
          </cell>
        </row>
        <row r="1038">
          <cell r="T1038">
            <v>1.1204516129032258</v>
          </cell>
        </row>
        <row r="1039">
          <cell r="T1039">
            <v>1.1208</v>
          </cell>
        </row>
        <row r="1040">
          <cell r="T1040">
            <v>1.1208632257689739</v>
          </cell>
        </row>
        <row r="1041">
          <cell r="T1041">
            <v>1.1213217375949143</v>
          </cell>
        </row>
        <row r="1042">
          <cell r="T1042">
            <v>1.121353065539112</v>
          </cell>
        </row>
        <row r="1043">
          <cell r="T1043">
            <v>1.1214377406931963</v>
          </cell>
        </row>
        <row r="1044">
          <cell r="T1044">
            <v>1.1217251367878982</v>
          </cell>
        </row>
        <row r="1045">
          <cell r="T1045">
            <v>1.1217349704991229</v>
          </cell>
        </row>
        <row r="1046">
          <cell r="T1046">
            <v>1.1221373159737671</v>
          </cell>
        </row>
        <row r="1047">
          <cell r="T1047">
            <v>1.122227793696275</v>
          </cell>
        </row>
        <row r="1048">
          <cell r="T1048">
            <v>1.1258626666895499</v>
          </cell>
        </row>
        <row r="1049">
          <cell r="T1049">
            <v>1.1266415094339624</v>
          </cell>
        </row>
        <row r="1050">
          <cell r="T1050">
            <v>1.1270732015366036</v>
          </cell>
        </row>
        <row r="1051">
          <cell r="T1051">
            <v>1.1274366794854793</v>
          </cell>
        </row>
        <row r="1052">
          <cell r="T1052">
            <v>1.128064085447263</v>
          </cell>
        </row>
        <row r="1053">
          <cell r="T1053">
            <v>1.1282408466819223</v>
          </cell>
        </row>
        <row r="1054">
          <cell r="T1054">
            <v>1.1287468460891505</v>
          </cell>
        </row>
        <row r="1055">
          <cell r="T1055">
            <v>1.1296363636363635</v>
          </cell>
        </row>
        <row r="1056">
          <cell r="T1056">
            <v>1.1300829413665578</v>
          </cell>
        </row>
        <row r="1057">
          <cell r="T1057">
            <v>1.1307053941908713</v>
          </cell>
        </row>
        <row r="1058">
          <cell r="T1058">
            <v>1.1307349126750821</v>
          </cell>
        </row>
        <row r="1059">
          <cell r="T1059">
            <v>1.1319967186218212</v>
          </cell>
        </row>
        <row r="1060">
          <cell r="T1060">
            <v>1.1322197802197802</v>
          </cell>
        </row>
        <row r="1061">
          <cell r="T1061">
            <v>1.1324672785993541</v>
          </cell>
        </row>
        <row r="1062">
          <cell r="T1062">
            <v>1.1326377154444069</v>
          </cell>
        </row>
        <row r="1063">
          <cell r="T1063">
            <v>1.1331125</v>
          </cell>
        </row>
        <row r="1064">
          <cell r="T1064">
            <v>1.1341358223366591</v>
          </cell>
        </row>
        <row r="1065">
          <cell r="T1065">
            <v>1.1357087967644084</v>
          </cell>
        </row>
        <row r="1066">
          <cell r="T1066">
            <v>1.1358983732407237</v>
          </cell>
        </row>
        <row r="1067">
          <cell r="T1067">
            <v>1.1383907836619462</v>
          </cell>
        </row>
        <row r="1068">
          <cell r="T1068">
            <v>1.1388379976918639</v>
          </cell>
        </row>
        <row r="1069">
          <cell r="T1069">
            <v>1.1389090909090909</v>
          </cell>
        </row>
        <row r="1070">
          <cell r="T1070">
            <v>1.1398176291793314</v>
          </cell>
        </row>
        <row r="1071">
          <cell r="T1071">
            <v>1.1404724409448819</v>
          </cell>
        </row>
        <row r="1072">
          <cell r="T1072">
            <v>1.1406379310344827</v>
          </cell>
        </row>
        <row r="1073">
          <cell r="T1073">
            <v>1.1409668422683608</v>
          </cell>
        </row>
        <row r="1074">
          <cell r="T1074">
            <v>1.1412765957446809</v>
          </cell>
        </row>
        <row r="1075">
          <cell r="T1075">
            <v>1.1414438872920294</v>
          </cell>
        </row>
        <row r="1076">
          <cell r="T1076">
            <v>1.1420190689848571</v>
          </cell>
        </row>
        <row r="1077">
          <cell r="T1077">
            <v>1.143576923076923</v>
          </cell>
        </row>
        <row r="1078">
          <cell r="T1078">
            <v>1.1439903614457831</v>
          </cell>
        </row>
        <row r="1079">
          <cell r="T1079">
            <v>1.1441702951136914</v>
          </cell>
        </row>
        <row r="1080">
          <cell r="T1080">
            <v>1.144856787048568</v>
          </cell>
        </row>
        <row r="1081">
          <cell r="T1081">
            <v>1.1448957016434893</v>
          </cell>
        </row>
        <row r="1082">
          <cell r="T1082">
            <v>1.1450166868932039</v>
          </cell>
        </row>
        <row r="1083">
          <cell r="T1083">
            <v>1.1453053783044667</v>
          </cell>
        </row>
        <row r="1084">
          <cell r="T1084">
            <v>1.1466985074626865</v>
          </cell>
        </row>
        <row r="1085">
          <cell r="T1085">
            <v>1.147626168224299</v>
          </cell>
        </row>
        <row r="1086">
          <cell r="T1086">
            <v>1.1480173864273695</v>
          </cell>
        </row>
        <row r="1087">
          <cell r="T1087">
            <v>1.1480514705882352</v>
          </cell>
        </row>
        <row r="1088">
          <cell r="T1088">
            <v>1.1486816720257236</v>
          </cell>
        </row>
        <row r="1089">
          <cell r="T1089">
            <v>1.1492372406057207</v>
          </cell>
        </row>
        <row r="1090">
          <cell r="T1090">
            <v>1.1496969696969697</v>
          </cell>
        </row>
        <row r="1091">
          <cell r="T1091">
            <v>1.1501432098765432</v>
          </cell>
        </row>
        <row r="1092">
          <cell r="T1092">
            <v>1.1503636363636363</v>
          </cell>
        </row>
        <row r="1093">
          <cell r="T1093">
            <v>1.1506469861499447</v>
          </cell>
        </row>
        <row r="1094">
          <cell r="T1094">
            <v>1.1506894049346879</v>
          </cell>
        </row>
        <row r="1095">
          <cell r="T1095">
            <v>1.1511190751445086</v>
          </cell>
        </row>
        <row r="1096">
          <cell r="T1096">
            <v>1.1520223152022315</v>
          </cell>
        </row>
        <row r="1097">
          <cell r="T1097">
            <v>1.1529844134536504</v>
          </cell>
        </row>
        <row r="1098">
          <cell r="T1098">
            <v>1.1532977303070762</v>
          </cell>
        </row>
        <row r="1099">
          <cell r="T1099">
            <v>1.1536019191420306</v>
          </cell>
        </row>
        <row r="1100">
          <cell r="T1100">
            <v>1.1537185185185186</v>
          </cell>
        </row>
        <row r="1101">
          <cell r="T1101">
            <v>1.153818002265532</v>
          </cell>
        </row>
        <row r="1102">
          <cell r="T1102">
            <v>1.1550560747663552</v>
          </cell>
        </row>
        <row r="1103">
          <cell r="T1103">
            <v>1.155437037037037</v>
          </cell>
        </row>
        <row r="1104">
          <cell r="T1104">
            <v>1.1554460021568325</v>
          </cell>
        </row>
        <row r="1105">
          <cell r="T1105">
            <v>1.155682378426832</v>
          </cell>
        </row>
        <row r="1106">
          <cell r="T1106">
            <v>1.1562782608695652</v>
          </cell>
        </row>
        <row r="1107">
          <cell r="T1107">
            <v>1.1563384615384615</v>
          </cell>
        </row>
        <row r="1108">
          <cell r="T1108">
            <v>1.1564356435643564</v>
          </cell>
        </row>
        <row r="1109">
          <cell r="T1109">
            <v>1.1570274817722939</v>
          </cell>
        </row>
        <row r="1110">
          <cell r="T1110">
            <v>1.1577275275649412</v>
          </cell>
        </row>
        <row r="1111">
          <cell r="T1111">
            <v>1.1583618763961281</v>
          </cell>
        </row>
        <row r="1112">
          <cell r="T1112">
            <v>1.1589532710280375</v>
          </cell>
        </row>
        <row r="1113">
          <cell r="T1113">
            <v>1.1591462686567164</v>
          </cell>
        </row>
        <row r="1114">
          <cell r="T1114">
            <v>1.1601242121445041</v>
          </cell>
        </row>
        <row r="1115">
          <cell r="T1115">
            <v>1.1603453408752604</v>
          </cell>
        </row>
        <row r="1116">
          <cell r="T1116">
            <v>1.1633293730579419</v>
          </cell>
        </row>
        <row r="1117">
          <cell r="T1117">
            <v>1.1635602094240838</v>
          </cell>
        </row>
        <row r="1118">
          <cell r="T1118">
            <v>1.1637931034482758</v>
          </cell>
        </row>
        <row r="1119">
          <cell r="T1119">
            <v>1.1639838389020714</v>
          </cell>
        </row>
        <row r="1120">
          <cell r="T1120">
            <v>1.1653090909090909</v>
          </cell>
        </row>
        <row r="1121">
          <cell r="T1121">
            <v>1.1655107026948182</v>
          </cell>
        </row>
        <row r="1122">
          <cell r="T1122">
            <v>1.1671686746987953</v>
          </cell>
        </row>
        <row r="1123">
          <cell r="T1123">
            <v>1.1688311688311688</v>
          </cell>
        </row>
        <row r="1124">
          <cell r="T1124">
            <v>1.1702123076923077</v>
          </cell>
        </row>
        <row r="1125">
          <cell r="T1125">
            <v>1.1708439897698211</v>
          </cell>
        </row>
        <row r="1126">
          <cell r="T1126">
            <v>1.1719166666666667</v>
          </cell>
        </row>
        <row r="1127">
          <cell r="T1127">
            <v>1.1721537598421388</v>
          </cell>
        </row>
        <row r="1128">
          <cell r="T1128">
            <v>1.1733939571721912</v>
          </cell>
        </row>
        <row r="1129">
          <cell r="T1129">
            <v>1.173691026827012</v>
          </cell>
        </row>
        <row r="1130">
          <cell r="T1130">
            <v>1.1742408376963351</v>
          </cell>
        </row>
        <row r="1131">
          <cell r="T1131">
            <v>1.1744680851063829</v>
          </cell>
        </row>
        <row r="1132">
          <cell r="T1132">
            <v>1.1747779479326186</v>
          </cell>
        </row>
        <row r="1133">
          <cell r="T1133">
            <v>1.176853377265239</v>
          </cell>
        </row>
        <row r="1134">
          <cell r="T1134">
            <v>1.1773707812131224</v>
          </cell>
        </row>
        <row r="1135">
          <cell r="T1135">
            <v>1.1776546264225631</v>
          </cell>
        </row>
        <row r="1136">
          <cell r="T1136">
            <v>1.1811789473684211</v>
          </cell>
        </row>
        <row r="1137">
          <cell r="T1137">
            <v>1.1838315789473683</v>
          </cell>
        </row>
        <row r="1138">
          <cell r="T1138">
            <v>1.1846616541353383</v>
          </cell>
        </row>
        <row r="1139">
          <cell r="T1139">
            <v>1.1871048356866176</v>
          </cell>
        </row>
        <row r="1140">
          <cell r="T1140">
            <v>1.1877835545615614</v>
          </cell>
        </row>
        <row r="1141">
          <cell r="T1141">
            <v>1.1884152942531383</v>
          </cell>
        </row>
        <row r="1142">
          <cell r="T1142">
            <v>1.1901529411764706</v>
          </cell>
        </row>
        <row r="1143">
          <cell r="T1143">
            <v>1.1905806688320797</v>
          </cell>
        </row>
        <row r="1144">
          <cell r="T1144">
            <v>1.1910332103321033</v>
          </cell>
        </row>
        <row r="1145">
          <cell r="T1145">
            <v>1.1911087036428005</v>
          </cell>
        </row>
        <row r="1146">
          <cell r="T1146">
            <v>1.1919295254333617</v>
          </cell>
        </row>
        <row r="1147">
          <cell r="T1147">
            <v>1.1921296296296295</v>
          </cell>
        </row>
        <row r="1148">
          <cell r="T1148">
            <v>1.1940638297872341</v>
          </cell>
        </row>
        <row r="1149">
          <cell r="T1149">
            <v>1.1951907692307693</v>
          </cell>
        </row>
        <row r="1150">
          <cell r="T1150">
            <v>1.1952494367557129</v>
          </cell>
        </row>
        <row r="1151">
          <cell r="T1151">
            <v>1.1957647058823528</v>
          </cell>
        </row>
        <row r="1152">
          <cell r="T1152">
            <v>1.1966398455101384</v>
          </cell>
        </row>
        <row r="1153">
          <cell r="T1153">
            <v>1.1992421052631579</v>
          </cell>
        </row>
        <row r="1154">
          <cell r="T1154">
            <v>1.2005910602142593</v>
          </cell>
        </row>
        <row r="1155">
          <cell r="T1155">
            <v>1.2007497188554292</v>
          </cell>
        </row>
        <row r="1156">
          <cell r="T1156">
            <v>1.2024332153202446</v>
          </cell>
        </row>
        <row r="1157">
          <cell r="T1157">
            <v>1.2048940149625935</v>
          </cell>
        </row>
        <row r="1158">
          <cell r="T1158">
            <v>1.2051832460732985</v>
          </cell>
        </row>
        <row r="1159">
          <cell r="T1159">
            <v>1.2052938271604938</v>
          </cell>
        </row>
        <row r="1160">
          <cell r="T1160">
            <v>1.20559670781893</v>
          </cell>
        </row>
        <row r="1161">
          <cell r="T1161">
            <v>1.2057352663491596</v>
          </cell>
        </row>
        <row r="1162">
          <cell r="T1162">
            <v>1.20625</v>
          </cell>
        </row>
        <row r="1163">
          <cell r="T1163">
            <v>1.20671723633705</v>
          </cell>
        </row>
        <row r="1164">
          <cell r="T1164">
            <v>1.2073876543209876</v>
          </cell>
        </row>
        <row r="1165">
          <cell r="T1165">
            <v>1.2075185065980045</v>
          </cell>
        </row>
        <row r="1166">
          <cell r="T1166">
            <v>1.20854843900869</v>
          </cell>
        </row>
        <row r="1167">
          <cell r="T1167">
            <v>1.2090117379780385</v>
          </cell>
        </row>
        <row r="1168">
          <cell r="T1168">
            <v>1.2101036714588465</v>
          </cell>
        </row>
        <row r="1169">
          <cell r="T1169">
            <v>1.2113975308641975</v>
          </cell>
        </row>
        <row r="1170">
          <cell r="T1170">
            <v>1.2118644188616032</v>
          </cell>
        </row>
        <row r="1171">
          <cell r="T1171">
            <v>1.2130076638914926</v>
          </cell>
        </row>
        <row r="1172">
          <cell r="T1172">
            <v>1.2141625779074394</v>
          </cell>
        </row>
        <row r="1173">
          <cell r="T1173">
            <v>1.2157502585000912</v>
          </cell>
        </row>
        <row r="1174">
          <cell r="T1174">
            <v>1.215996728207525</v>
          </cell>
        </row>
        <row r="1175">
          <cell r="T1175">
            <v>1.2167828571428572</v>
          </cell>
        </row>
        <row r="1176">
          <cell r="T1176">
            <v>1.217454</v>
          </cell>
        </row>
        <row r="1177">
          <cell r="T1177">
            <v>1.218034993270525</v>
          </cell>
        </row>
        <row r="1178">
          <cell r="T1178">
            <v>1.2184010922330097</v>
          </cell>
        </row>
        <row r="1179">
          <cell r="T1179">
            <v>1.2190666237528163</v>
          </cell>
        </row>
        <row r="1180">
          <cell r="T1180">
            <v>1.221410544026921</v>
          </cell>
        </row>
        <row r="1181">
          <cell r="T1181">
            <v>1.2215947594307657</v>
          </cell>
        </row>
        <row r="1182">
          <cell r="T1182">
            <v>1.2238736842105262</v>
          </cell>
        </row>
        <row r="1183">
          <cell r="T1183">
            <v>1.2240437464946718</v>
          </cell>
        </row>
        <row r="1184">
          <cell r="T1184">
            <v>1.2254098360655739</v>
          </cell>
        </row>
        <row r="1185">
          <cell r="T1185">
            <v>1.2260290556900726</v>
          </cell>
        </row>
        <row r="1186">
          <cell r="T1186">
            <v>1.2263725454479215</v>
          </cell>
        </row>
        <row r="1187">
          <cell r="T1187">
            <v>1.2291034424782481</v>
          </cell>
        </row>
        <row r="1188">
          <cell r="T1188">
            <v>1.2298887122416535</v>
          </cell>
        </row>
        <row r="1189">
          <cell r="T1189">
            <v>1.2299368421052632</v>
          </cell>
        </row>
        <row r="1190">
          <cell r="T1190">
            <v>1.231367901234568</v>
          </cell>
        </row>
        <row r="1191">
          <cell r="T1191">
            <v>1.2319109461966604</v>
          </cell>
        </row>
        <row r="1192">
          <cell r="T1192">
            <v>1.2327586206896552</v>
          </cell>
        </row>
        <row r="1193">
          <cell r="T1193">
            <v>1.2329742388758782</v>
          </cell>
        </row>
        <row r="1194">
          <cell r="T1194">
            <v>1.2332242424242423</v>
          </cell>
        </row>
        <row r="1195">
          <cell r="T1195">
            <v>1.2345254615890966</v>
          </cell>
        </row>
        <row r="1196">
          <cell r="T1196">
            <v>1.2349404570325073</v>
          </cell>
        </row>
        <row r="1197">
          <cell r="T1197">
            <v>1.2353879999999999</v>
          </cell>
        </row>
        <row r="1198">
          <cell r="T1198">
            <v>1.2372413793103447</v>
          </cell>
        </row>
        <row r="1199">
          <cell r="T1199">
            <v>1.2378758529605987</v>
          </cell>
        </row>
        <row r="1200">
          <cell r="T1200">
            <v>1.241642788920726</v>
          </cell>
        </row>
        <row r="1201">
          <cell r="T1201">
            <v>1.2430731014904188</v>
          </cell>
        </row>
        <row r="1202">
          <cell r="T1202">
            <v>1.2432734655630173</v>
          </cell>
        </row>
        <row r="1203">
          <cell r="T1203">
            <v>1.2438018601585004</v>
          </cell>
        </row>
        <row r="1204">
          <cell r="T1204">
            <v>1.2446571428571429</v>
          </cell>
        </row>
        <row r="1205">
          <cell r="T1205">
            <v>1.2451833165468054</v>
          </cell>
        </row>
        <row r="1206">
          <cell r="T1206">
            <v>1.2452457874678378</v>
          </cell>
        </row>
        <row r="1207">
          <cell r="T1207">
            <v>1.2457704918032786</v>
          </cell>
        </row>
        <row r="1208">
          <cell r="T1208">
            <v>1.2479151943462898</v>
          </cell>
        </row>
        <row r="1209">
          <cell r="T1209">
            <v>1.2489040060468632</v>
          </cell>
        </row>
        <row r="1210">
          <cell r="T1210">
            <v>1.2500280513048694</v>
          </cell>
        </row>
        <row r="1211">
          <cell r="T1211">
            <v>1.251033150949469</v>
          </cell>
        </row>
        <row r="1212">
          <cell r="T1212">
            <v>1.251516582811377</v>
          </cell>
        </row>
        <row r="1213">
          <cell r="T1213">
            <v>1.2518454545454545</v>
          </cell>
        </row>
        <row r="1214">
          <cell r="T1214">
            <v>1.2520631464344039</v>
          </cell>
        </row>
        <row r="1215">
          <cell r="T1215">
            <v>1.2523738317757009</v>
          </cell>
        </row>
        <row r="1216">
          <cell r="T1216">
            <v>1.253230659025788</v>
          </cell>
        </row>
        <row r="1217">
          <cell r="T1217">
            <v>1.2541629629629629</v>
          </cell>
        </row>
        <row r="1218">
          <cell r="T1218">
            <v>1.2551737226277373</v>
          </cell>
        </row>
        <row r="1219">
          <cell r="T1219">
            <v>1.256735652173913</v>
          </cell>
        </row>
        <row r="1220">
          <cell r="T1220">
            <v>1.2582013047530289</v>
          </cell>
        </row>
        <row r="1221">
          <cell r="T1221">
            <v>1.2583640943196188</v>
          </cell>
        </row>
        <row r="1222">
          <cell r="T1222">
            <v>1.2583999434109074</v>
          </cell>
        </row>
        <row r="1223">
          <cell r="T1223">
            <v>1.2584770110010812</v>
          </cell>
        </row>
        <row r="1224">
          <cell r="T1224">
            <v>1.2588237982087369</v>
          </cell>
        </row>
        <row r="1225">
          <cell r="T1225">
            <v>1.2590307451797811</v>
          </cell>
        </row>
        <row r="1226">
          <cell r="T1226">
            <v>1.2610588786506325</v>
          </cell>
        </row>
        <row r="1227">
          <cell r="T1227">
            <v>1.262</v>
          </cell>
        </row>
        <row r="1228">
          <cell r="T1228">
            <v>1.264141527763575</v>
          </cell>
        </row>
        <row r="1229">
          <cell r="T1229">
            <v>1.2663437154561414</v>
          </cell>
        </row>
        <row r="1230">
          <cell r="T1230">
            <v>1.2666666666666666</v>
          </cell>
        </row>
        <row r="1231">
          <cell r="T1231">
            <v>1.268088048864815</v>
          </cell>
        </row>
        <row r="1232">
          <cell r="T1232">
            <v>1.2686746987951807</v>
          </cell>
        </row>
        <row r="1233">
          <cell r="T1233">
            <v>1.2686834272449878</v>
          </cell>
        </row>
        <row r="1234">
          <cell r="T1234">
            <v>1.2705577596266044</v>
          </cell>
        </row>
        <row r="1235">
          <cell r="T1235">
            <v>1.2714285714285714</v>
          </cell>
        </row>
        <row r="1236">
          <cell r="T1236">
            <v>1.2716923076923077</v>
          </cell>
        </row>
        <row r="1237">
          <cell r="T1237">
            <v>1.271867469879518</v>
          </cell>
        </row>
        <row r="1238">
          <cell r="T1238">
            <v>1.2737105582524273</v>
          </cell>
        </row>
        <row r="1239">
          <cell r="T1239">
            <v>1.2737726669615215</v>
          </cell>
        </row>
        <row r="1240">
          <cell r="T1240">
            <v>1.2738916256157635</v>
          </cell>
        </row>
        <row r="1241">
          <cell r="T1241">
            <v>1.274544974940649</v>
          </cell>
        </row>
        <row r="1242">
          <cell r="T1242">
            <v>1.2747019867549669</v>
          </cell>
        </row>
        <row r="1243">
          <cell r="T1243">
            <v>1.274722857142857</v>
          </cell>
        </row>
        <row r="1244">
          <cell r="T1244">
            <v>1.2755241150189025</v>
          </cell>
        </row>
        <row r="1245">
          <cell r="T1245">
            <v>1.2757803943044908</v>
          </cell>
        </row>
        <row r="1246">
          <cell r="T1246">
            <v>1.281294964028777</v>
          </cell>
        </row>
        <row r="1247">
          <cell r="T1247">
            <v>1.2845079886516351</v>
          </cell>
        </row>
        <row r="1248">
          <cell r="T1248">
            <v>1.286082996694822</v>
          </cell>
        </row>
        <row r="1249">
          <cell r="T1249">
            <v>1.2880562060889931</v>
          </cell>
        </row>
        <row r="1250">
          <cell r="T1250">
            <v>1.2893648816936487</v>
          </cell>
        </row>
        <row r="1251">
          <cell r="T1251">
            <v>1.2920341494390744</v>
          </cell>
        </row>
        <row r="1252">
          <cell r="T1252">
            <v>1.2921363214427795</v>
          </cell>
        </row>
        <row r="1253">
          <cell r="T1253">
            <v>1.293024</v>
          </cell>
        </row>
        <row r="1254">
          <cell r="T1254">
            <v>1.2951710654936461</v>
          </cell>
        </row>
        <row r="1255">
          <cell r="T1255">
            <v>1.2959875606796116</v>
          </cell>
        </row>
        <row r="1256">
          <cell r="T1256">
            <v>1.296</v>
          </cell>
        </row>
        <row r="1257">
          <cell r="T1257">
            <v>1.2979753224901851</v>
          </cell>
        </row>
        <row r="1258">
          <cell r="T1258">
            <v>1.2985681989449886</v>
          </cell>
        </row>
        <row r="1259">
          <cell r="T1259">
            <v>1.3030231578947369</v>
          </cell>
        </row>
        <row r="1260">
          <cell r="T1260">
            <v>1.3030913580246914</v>
          </cell>
        </row>
        <row r="1261">
          <cell r="T1261">
            <v>1.3055719294975594</v>
          </cell>
        </row>
        <row r="1262">
          <cell r="T1262">
            <v>1.3058628571428572</v>
          </cell>
        </row>
        <row r="1263">
          <cell r="T1263">
            <v>1.3063218000712697</v>
          </cell>
        </row>
        <row r="1264">
          <cell r="T1264">
            <v>1.3075661140237178</v>
          </cell>
        </row>
        <row r="1265">
          <cell r="T1265">
            <v>1.3080000000000001</v>
          </cell>
        </row>
        <row r="1266">
          <cell r="T1266">
            <v>1.3105871212121212</v>
          </cell>
        </row>
        <row r="1267">
          <cell r="T1267">
            <v>1.3106122448979591</v>
          </cell>
        </row>
        <row r="1268">
          <cell r="T1268">
            <v>1.3162499999999999</v>
          </cell>
        </row>
        <row r="1269">
          <cell r="T1269">
            <v>1.317072</v>
          </cell>
        </row>
        <row r="1270">
          <cell r="T1270">
            <v>1.3171606475716064</v>
          </cell>
        </row>
        <row r="1271">
          <cell r="T1271">
            <v>1.3177015384615385</v>
          </cell>
        </row>
        <row r="1272">
          <cell r="T1272">
            <v>1.3227946209284536</v>
          </cell>
        </row>
        <row r="1273">
          <cell r="T1273">
            <v>1.3238676607642126</v>
          </cell>
        </row>
        <row r="1274">
          <cell r="T1274">
            <v>1.3275644699140401</v>
          </cell>
        </row>
        <row r="1275">
          <cell r="T1275">
            <v>1.3279963652885052</v>
          </cell>
        </row>
        <row r="1276">
          <cell r="T1276">
            <v>1.3288531468531468</v>
          </cell>
        </row>
        <row r="1277">
          <cell r="T1277">
            <v>1.3295454545454546</v>
          </cell>
        </row>
        <row r="1278">
          <cell r="T1278">
            <v>1.329872958875435</v>
          </cell>
        </row>
        <row r="1279">
          <cell r="T1279">
            <v>1.3323875149455666</v>
          </cell>
        </row>
        <row r="1280">
          <cell r="T1280">
            <v>1.3326153846153845</v>
          </cell>
        </row>
        <row r="1281">
          <cell r="T1281">
            <v>1.3326685714285715</v>
          </cell>
        </row>
        <row r="1282">
          <cell r="T1282">
            <v>1.3333714285714287</v>
          </cell>
        </row>
        <row r="1283">
          <cell r="T1283">
            <v>1.3366412963417629</v>
          </cell>
        </row>
        <row r="1284">
          <cell r="T1284">
            <v>1.3373493975903614</v>
          </cell>
        </row>
        <row r="1285">
          <cell r="T1285">
            <v>1.341847619047619</v>
          </cell>
        </row>
        <row r="1286">
          <cell r="T1286">
            <v>1.3422985074626865</v>
          </cell>
        </row>
        <row r="1287">
          <cell r="T1287">
            <v>1.3457556935817805</v>
          </cell>
        </row>
        <row r="1288">
          <cell r="T1288">
            <v>1.3523111289306375</v>
          </cell>
        </row>
        <row r="1289">
          <cell r="T1289">
            <v>1.3528494793310193</v>
          </cell>
        </row>
        <row r="1290">
          <cell r="T1290">
            <v>1.3547840812870449</v>
          </cell>
        </row>
        <row r="1291">
          <cell r="T1291">
            <v>1.3575901234567902</v>
          </cell>
        </row>
        <row r="1292">
          <cell r="T1292">
            <v>1.3614545454545455</v>
          </cell>
        </row>
        <row r="1293">
          <cell r="T1293">
            <v>1.3648362384167456</v>
          </cell>
        </row>
        <row r="1294">
          <cell r="T1294">
            <v>1.3649250635742241</v>
          </cell>
        </row>
        <row r="1295">
          <cell r="T1295">
            <v>1.364963503649635</v>
          </cell>
        </row>
        <row r="1296">
          <cell r="T1296">
            <v>1.3674545454545455</v>
          </cell>
        </row>
        <row r="1297">
          <cell r="T1297">
            <v>1.3690770533446233</v>
          </cell>
        </row>
        <row r="1298">
          <cell r="T1298">
            <v>1.3719483280189682</v>
          </cell>
        </row>
        <row r="1299">
          <cell r="T1299">
            <v>1.3722222222222222</v>
          </cell>
        </row>
        <row r="1300">
          <cell r="T1300">
            <v>1.3739653287521474</v>
          </cell>
        </row>
        <row r="1301">
          <cell r="T1301">
            <v>1.3777295584487153</v>
          </cell>
        </row>
        <row r="1302">
          <cell r="T1302">
            <v>1.379591836734694</v>
          </cell>
        </row>
        <row r="1303">
          <cell r="T1303">
            <v>1.38</v>
          </cell>
        </row>
        <row r="1304">
          <cell r="T1304">
            <v>1.381074168797954</v>
          </cell>
        </row>
        <row r="1305">
          <cell r="T1305">
            <v>1.3830454290521592</v>
          </cell>
        </row>
        <row r="1306">
          <cell r="T1306">
            <v>1.3841519150305761</v>
          </cell>
        </row>
        <row r="1307">
          <cell r="T1307">
            <v>1.3847872340425531</v>
          </cell>
        </row>
        <row r="1308">
          <cell r="T1308">
            <v>1.3853816749681456</v>
          </cell>
        </row>
        <row r="1309">
          <cell r="T1309">
            <v>1.3859438388142238</v>
          </cell>
        </row>
        <row r="1310">
          <cell r="T1310">
            <v>1.3867474441499432</v>
          </cell>
        </row>
        <row r="1311">
          <cell r="T1311">
            <v>1.3906114285714286</v>
          </cell>
        </row>
        <row r="1312">
          <cell r="T1312">
            <v>1.3941803278688525</v>
          </cell>
        </row>
        <row r="1313">
          <cell r="T1313">
            <v>1.3959226224950769</v>
          </cell>
        </row>
        <row r="1314">
          <cell r="T1314">
            <v>1.3961236872812135</v>
          </cell>
        </row>
        <row r="1315">
          <cell r="T1315">
            <v>1.3993107842001622</v>
          </cell>
        </row>
        <row r="1316">
          <cell r="T1316">
            <v>1.4002785627775536</v>
          </cell>
        </row>
        <row r="1317">
          <cell r="T1317">
            <v>1.402932551319648</v>
          </cell>
        </row>
        <row r="1318">
          <cell r="T1318">
            <v>1.4060126012601259</v>
          </cell>
        </row>
        <row r="1319">
          <cell r="T1319">
            <v>1.406868</v>
          </cell>
        </row>
        <row r="1320">
          <cell r="T1320">
            <v>1.4085218365061589</v>
          </cell>
        </row>
        <row r="1321">
          <cell r="T1321">
            <v>1.4094</v>
          </cell>
        </row>
        <row r="1322">
          <cell r="T1322">
            <v>1.4138286235186874</v>
          </cell>
        </row>
        <row r="1323">
          <cell r="T1323">
            <v>1.4172631578947368</v>
          </cell>
        </row>
        <row r="1324">
          <cell r="T1324">
            <v>1.4181818181818182</v>
          </cell>
        </row>
        <row r="1325">
          <cell r="T1325">
            <v>1.4208270961458691</v>
          </cell>
        </row>
        <row r="1326">
          <cell r="T1326">
            <v>1.4217391304347826</v>
          </cell>
        </row>
        <row r="1327">
          <cell r="T1327">
            <v>1.4225436770163846</v>
          </cell>
        </row>
        <row r="1328">
          <cell r="T1328">
            <v>1.4253721682847897</v>
          </cell>
        </row>
        <row r="1329">
          <cell r="T1329">
            <v>1.4269090909090909</v>
          </cell>
        </row>
        <row r="1330">
          <cell r="T1330">
            <v>1.4460164083865086</v>
          </cell>
        </row>
        <row r="1331">
          <cell r="T1331">
            <v>1.4476037016875341</v>
          </cell>
        </row>
        <row r="1332">
          <cell r="T1332">
            <v>1.4492571428571428</v>
          </cell>
        </row>
        <row r="1333">
          <cell r="T1333">
            <v>1.4495261538461539</v>
          </cell>
        </row>
        <row r="1334">
          <cell r="T1334">
            <v>1.4518837209302327</v>
          </cell>
        </row>
        <row r="1335">
          <cell r="T1335">
            <v>1.4585605841365954</v>
          </cell>
        </row>
        <row r="1336">
          <cell r="T1336">
            <v>1.4608425196850394</v>
          </cell>
        </row>
        <row r="1337">
          <cell r="T1337">
            <v>1.4670685431351067</v>
          </cell>
        </row>
        <row r="1338">
          <cell r="T1338">
            <v>1.4722771084337349</v>
          </cell>
        </row>
        <row r="1339">
          <cell r="T1339">
            <v>1.4729684210526315</v>
          </cell>
        </row>
        <row r="1340">
          <cell r="T1340">
            <v>1.4793457753301718</v>
          </cell>
        </row>
        <row r="1341">
          <cell r="T1341">
            <v>1.4834147368421053</v>
          </cell>
        </row>
        <row r="1342">
          <cell r="T1342">
            <v>1.487694214876033</v>
          </cell>
        </row>
        <row r="1343">
          <cell r="T1343">
            <v>1.5024559375902917</v>
          </cell>
        </row>
        <row r="1344">
          <cell r="T1344">
            <v>1.5053708439897697</v>
          </cell>
        </row>
        <row r="1345">
          <cell r="T1345">
            <v>1.5058496467045059</v>
          </cell>
        </row>
        <row r="1346">
          <cell r="T1346">
            <v>1.5208535754824064</v>
          </cell>
        </row>
        <row r="1347">
          <cell r="T1347">
            <v>1.5297146947540647</v>
          </cell>
        </row>
        <row r="1348">
          <cell r="T1348">
            <v>1.5331056474894806</v>
          </cell>
        </row>
        <row r="1349">
          <cell r="T1349">
            <v>1.5344262295081967</v>
          </cell>
        </row>
        <row r="1350">
          <cell r="T1350">
            <v>1.5413313388182499</v>
          </cell>
        </row>
        <row r="1351">
          <cell r="T1351">
            <v>1.5507740044819858</v>
          </cell>
        </row>
        <row r="1352">
          <cell r="T1352">
            <v>1.5520327581164084</v>
          </cell>
        </row>
        <row r="1353">
          <cell r="T1353">
            <v>1.5652173913043479</v>
          </cell>
        </row>
        <row r="1354">
          <cell r="T1354">
            <v>1.5679047899996312</v>
          </cell>
        </row>
        <row r="1355">
          <cell r="T1355">
            <v>1.5709776421838715</v>
          </cell>
        </row>
        <row r="1356">
          <cell r="T1356">
            <v>1.576188446969697</v>
          </cell>
        </row>
        <row r="1357">
          <cell r="T1357">
            <v>1.5811421290397312</v>
          </cell>
        </row>
        <row r="1358">
          <cell r="T1358">
            <v>1.5900537634408602</v>
          </cell>
        </row>
        <row r="1359">
          <cell r="T1359">
            <v>1.5942063937184521</v>
          </cell>
        </row>
        <row r="1360">
          <cell r="T1360">
            <v>1.5960528221400077</v>
          </cell>
        </row>
        <row r="1361">
          <cell r="T1361">
            <v>1.6020930232558139</v>
          </cell>
        </row>
        <row r="1362">
          <cell r="T1362">
            <v>1.6093701104206715</v>
          </cell>
        </row>
        <row r="1363">
          <cell r="T1363">
            <v>1.6136822871883061</v>
          </cell>
        </row>
        <row r="1364">
          <cell r="T1364">
            <v>1.6285763929109232</v>
          </cell>
        </row>
        <row r="1365">
          <cell r="T1365">
            <v>1.6488494292444282</v>
          </cell>
        </row>
        <row r="1366">
          <cell r="T1366">
            <v>1.6497557581643449</v>
          </cell>
        </row>
        <row r="1367">
          <cell r="T1367">
            <v>1.656343626455818</v>
          </cell>
        </row>
        <row r="1368">
          <cell r="T1368">
            <v>1.6578915662650602</v>
          </cell>
        </row>
        <row r="1369">
          <cell r="T1369">
            <v>1.7066788030492661</v>
          </cell>
        </row>
        <row r="1370">
          <cell r="T1370">
            <v>1.7142857142857142</v>
          </cell>
        </row>
        <row r="1371">
          <cell r="T1371">
            <v>1.7390761363636364</v>
          </cell>
        </row>
        <row r="1372">
          <cell r="T1372">
            <v>1.7490683229813664</v>
          </cell>
        </row>
        <row r="1373">
          <cell r="T1373">
            <v>1.7590736842105263</v>
          </cell>
        </row>
        <row r="1374">
          <cell r="T1374">
            <v>1.7712591667966922</v>
          </cell>
        </row>
        <row r="1375">
          <cell r="T1375">
            <v>1.7873510540788267</v>
          </cell>
        </row>
        <row r="1376">
          <cell r="T1376">
            <v>1.8116129032258064</v>
          </cell>
        </row>
        <row r="1377">
          <cell r="T1377">
            <v>1.8439768050879162</v>
          </cell>
        </row>
        <row r="1378">
          <cell r="T1378">
            <v>1.8690120824449183</v>
          </cell>
        </row>
        <row r="1379">
          <cell r="T1379">
            <v>1.8984860718611223</v>
          </cell>
        </row>
        <row r="1380">
          <cell r="T1380">
            <v>1.9374994954428397</v>
          </cell>
        </row>
        <row r="1381">
          <cell r="T1381">
            <v>1.938512792596625</v>
          </cell>
        </row>
        <row r="1382">
          <cell r="T1382">
            <v>1.9561815336463224</v>
          </cell>
        </row>
        <row r="1383">
          <cell r="T1383">
            <v>1.9733661760050649</v>
          </cell>
        </row>
        <row r="1384">
          <cell r="T1384">
            <v>2.0372749391727494</v>
          </cell>
        </row>
        <row r="1385">
          <cell r="T1385">
            <v>2.1386661818025479</v>
          </cell>
        </row>
        <row r="1386">
          <cell r="T1386">
            <v>2.7507535183783252</v>
          </cell>
        </row>
        <row r="1387">
          <cell r="T1387">
            <v>3.0667000000000004</v>
          </cell>
        </row>
        <row r="1389">
          <cell r="T1389" t="str">
            <v>Grand Total</v>
          </cell>
        </row>
      </sheetData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Pl"/>
      <sheetName val="PPpl"/>
      <sheetName val="Dtypl"/>
      <sheetName val="Profit"/>
      <sheetName val="Cover"/>
      <sheetName val="Index"/>
      <sheetName val="Highlights"/>
      <sheetName val="Graph"/>
      <sheetName val="Assum"/>
      <sheetName val="Operation"/>
      <sheetName val="Manpower"/>
      <sheetName val="Common"/>
      <sheetName val="GLANCE"/>
      <sheetName val="PMIX"/>
      <sheetName val="PV I"/>
      <sheetName val="PC"/>
      <sheetName val="PV II"/>
      <sheetName val="Cont"/>
      <sheetName val="RMPrice"/>
      <sheetName val="Sheet1"/>
      <sheetName val="ExPrice"/>
      <sheetName val="LoPrice"/>
      <sheetName val="Pack"/>
      <sheetName val="Power"/>
      <sheetName val="Salary"/>
      <sheetName val="Stores"/>
      <sheetName val="AdmnOH"/>
      <sheetName val="Oh"/>
      <sheetName val="Admn"/>
      <sheetName val="Oh (2)"/>
      <sheetName val="Inttwork"/>
      <sheetName val="Loan"/>
      <sheetName val="Expenses"/>
      <sheetName val="phasep&amp;l"/>
      <sheetName val="EXPR(FR)"/>
      <sheetName val="Selling"/>
      <sheetName val="Profit (2)"/>
      <sheetName val="PackRate"/>
      <sheetName val="coa_ramco_168"/>
      <sheetName val="Concern-CM Sheet"/>
      <sheetName val="Equip &amp; Tool Mat Plan"/>
      <sheetName val="MY Inv Plan"/>
      <sheetName val="MY Line Mod Sheet"/>
      <sheetName val="MY POLICY"/>
      <sheetName val="MY Comp Dev Sched"/>
      <sheetName val="Product Assurance Plan "/>
      <sheetName val="QA MAT"/>
      <sheetName val="Safety Report"/>
      <sheetName val="Emp.Cost"/>
      <sheetName val=""/>
      <sheetName val="Sheet3"/>
      <sheetName val="Data"/>
      <sheetName val="factor sheet"/>
      <sheetName val="Profile"/>
      <sheetName val="Consolidated"/>
      <sheetName val="BRP&amp;L"/>
      <sheetName val="P&amp;LSum"/>
      <sheetName val="Item- Compact"/>
      <sheetName val="WOINVESTBUDGET00-01t1"/>
      <sheetName val="Hidden"/>
      <sheetName val="FINAL COST AS ON 16.05.01"/>
      <sheetName val="Tax comp"/>
      <sheetName val="calls"/>
      <sheetName val="DLY Swe"/>
      <sheetName val="TOC"/>
      <sheetName val="letter"/>
      <sheetName val="BANK TRANSFER"/>
      <sheetName val="factors"/>
      <sheetName val="Invest"/>
      <sheetName val="FA TB 28-2-2006"/>
      <sheetName val="Farm"/>
      <sheetName val="PV_I"/>
      <sheetName val="PV_II"/>
      <sheetName val="Oh_(2)"/>
      <sheetName val="Profit_(2)"/>
      <sheetName val="Component Recd. 01-02"/>
      <sheetName val="InvStore MAR-02"/>
      <sheetName val="Basic_Information"/>
      <sheetName val="TB0900"/>
      <sheetName val="Sheet4"/>
      <sheetName val="Assumptions"/>
      <sheetName val="MISC"/>
      <sheetName val="AnnexIII"/>
      <sheetName val="Closing Stock"/>
      <sheetName val="Opening Stock Detail"/>
      <sheetName val="Purchases"/>
      <sheetName val="POLY"/>
      <sheetName val="INDIC-04"/>
      <sheetName val="INDIC-08"/>
      <sheetName val="Compensation"/>
      <sheetName val="Attrition (Current Month)"/>
      <sheetName val="HC Characteristics"/>
      <sheetName val="JCI Grouping"/>
      <sheetName val="JCI Ratios"/>
      <sheetName val="Inputs"/>
      <sheetName val="GENERAL2"/>
      <sheetName val="debt schedule"/>
      <sheetName val="Interest 30-11-01 not PA 7%"/>
      <sheetName val="x-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FEEDBACK"/>
      <sheetName val="SKU Data"/>
      <sheetName val="Risk Register"/>
      <sheetName val="Look Up"/>
      <sheetName val="TASKS - Canisters"/>
      <sheetName val="TASKS - Cartons"/>
      <sheetName val="TASKS - DS Naked"/>
      <sheetName val="TASKS - DS Envelope"/>
      <sheetName val="TASKS - Laminate"/>
      <sheetName val="TASKS - Pouches"/>
      <sheetName val="TASKS - Samples"/>
      <sheetName val="task matrix"/>
      <sheetName val="PAT"/>
      <sheetName val="PPR"/>
      <sheetName val="1- PER form "/>
      <sheetName val="2 - FPC "/>
      <sheetName val="3 - PER Feed Back "/>
      <sheetName val="4 - PER Tea &amp; Pkg approval"/>
      <sheetName val="5 - SKU approval "/>
      <sheetName val="New Blend Brief"/>
      <sheetName val="Blend Spec Requirements"/>
      <sheetName val="Feedback"/>
      <sheetName val="EAG Data"/>
      <sheetName val="SKU Desc Data"/>
      <sheetName val="Blend Data"/>
      <sheetName val="production and despatch plan"/>
      <sheetName val="Campbell Time line"/>
    </sheetNames>
    <sheetDataSet>
      <sheetData sheetId="0"/>
      <sheetData sheetId="1"/>
      <sheetData sheetId="2"/>
      <sheetData sheetId="3">
        <row r="1">
          <cell r="A1">
            <v>1</v>
          </cell>
        </row>
        <row r="2">
          <cell r="A2">
            <v>2</v>
          </cell>
          <cell r="B2" t="str">
            <v>Chris Evans</v>
          </cell>
          <cell r="C2">
            <v>4362</v>
          </cell>
        </row>
        <row r="3">
          <cell r="A3">
            <v>3</v>
          </cell>
          <cell r="B3" t="str">
            <v>Joel Lurcook</v>
          </cell>
          <cell r="C3">
            <v>4620</v>
          </cell>
        </row>
        <row r="4">
          <cell r="A4">
            <v>4</v>
          </cell>
          <cell r="B4" t="str">
            <v>Kawther Saleh</v>
          </cell>
          <cell r="C4">
            <v>4035</v>
          </cell>
        </row>
        <row r="5">
          <cell r="A5">
            <v>5</v>
          </cell>
          <cell r="B5" t="str">
            <v>Mick Philips</v>
          </cell>
          <cell r="C5">
            <v>5060</v>
          </cell>
        </row>
        <row r="6">
          <cell r="A6">
            <v>6</v>
          </cell>
          <cell r="B6" t="str">
            <v>Oommen Thomas</v>
          </cell>
          <cell r="C6">
            <v>4028</v>
          </cell>
        </row>
        <row r="7">
          <cell r="A7">
            <v>7</v>
          </cell>
          <cell r="B7" t="str">
            <v>Paulette Gabriel</v>
          </cell>
          <cell r="C7">
            <v>4805</v>
          </cell>
        </row>
        <row r="8">
          <cell r="A8">
            <v>8</v>
          </cell>
          <cell r="B8" t="str">
            <v>Sunil Kumar</v>
          </cell>
          <cell r="C8">
            <v>4071</v>
          </cell>
        </row>
        <row r="9">
          <cell r="A9">
            <v>9</v>
          </cell>
          <cell r="B9" t="str">
            <v>Susan Forbes</v>
          </cell>
          <cell r="C9">
            <v>4722</v>
          </cell>
        </row>
        <row r="12">
          <cell r="A12">
            <v>1</v>
          </cell>
        </row>
        <row r="13">
          <cell r="A13">
            <v>2</v>
          </cell>
          <cell r="B13" t="str">
            <v>Adele Henkes</v>
          </cell>
          <cell r="C13">
            <v>4051</v>
          </cell>
        </row>
        <row r="14">
          <cell r="A14">
            <v>3</v>
          </cell>
          <cell r="B14" t="str">
            <v>Alec Hilton</v>
          </cell>
          <cell r="C14">
            <v>0</v>
          </cell>
        </row>
        <row r="15">
          <cell r="A15">
            <v>4</v>
          </cell>
          <cell r="B15" t="str">
            <v>Alistair Kieran</v>
          </cell>
          <cell r="C15">
            <v>4949</v>
          </cell>
        </row>
        <row r="16">
          <cell r="A16">
            <v>5</v>
          </cell>
          <cell r="B16" t="str">
            <v>Allen Hunt</v>
          </cell>
          <cell r="C16">
            <v>4044</v>
          </cell>
        </row>
        <row r="17">
          <cell r="A17">
            <v>6</v>
          </cell>
          <cell r="B17" t="str">
            <v>Anthony Ho</v>
          </cell>
          <cell r="C17">
            <v>4383</v>
          </cell>
        </row>
        <row r="18">
          <cell r="A18">
            <v>7</v>
          </cell>
          <cell r="B18" t="str">
            <v>Caroline Reid</v>
          </cell>
          <cell r="C18">
            <v>4489</v>
          </cell>
        </row>
        <row r="19">
          <cell r="A19">
            <v>8</v>
          </cell>
          <cell r="B19" t="str">
            <v xml:space="preserve">Cathy Kolumbus </v>
          </cell>
          <cell r="C19">
            <v>210</v>
          </cell>
        </row>
        <row r="20">
          <cell r="A20">
            <v>9</v>
          </cell>
          <cell r="B20" t="str">
            <v>Chris Evans</v>
          </cell>
          <cell r="C20">
            <v>4362</v>
          </cell>
        </row>
        <row r="21">
          <cell r="A21">
            <v>10</v>
          </cell>
          <cell r="B21" t="str">
            <v>Chris Seddon</v>
          </cell>
          <cell r="C21">
            <v>4446</v>
          </cell>
        </row>
        <row r="22">
          <cell r="A22">
            <v>11</v>
          </cell>
          <cell r="B22" t="str">
            <v>Dan Enachescu</v>
          </cell>
          <cell r="C22">
            <v>4623</v>
          </cell>
        </row>
        <row r="23">
          <cell r="A23">
            <v>12</v>
          </cell>
          <cell r="B23" t="str">
            <v>Dana Johnson</v>
          </cell>
          <cell r="C23">
            <v>9217</v>
          </cell>
        </row>
        <row r="24">
          <cell r="A24">
            <v>13</v>
          </cell>
          <cell r="B24" t="str">
            <v>Danny Finney</v>
          </cell>
          <cell r="C24">
            <v>7075</v>
          </cell>
        </row>
        <row r="25">
          <cell r="A25">
            <v>14</v>
          </cell>
          <cell r="B25" t="str">
            <v>Des Brennan</v>
          </cell>
          <cell r="C25">
            <v>4528</v>
          </cell>
        </row>
        <row r="26">
          <cell r="A26">
            <v>15</v>
          </cell>
          <cell r="B26" t="str">
            <v>Ed Pakenham</v>
          </cell>
          <cell r="C26">
            <v>4768</v>
          </cell>
        </row>
        <row r="27">
          <cell r="A27">
            <v>16</v>
          </cell>
          <cell r="B27" t="str">
            <v>Elise Lenz</v>
          </cell>
          <cell r="C27">
            <v>0</v>
          </cell>
        </row>
        <row r="28">
          <cell r="A28">
            <v>17</v>
          </cell>
          <cell r="B28" t="str">
            <v>Gill Carr</v>
          </cell>
          <cell r="C28">
            <v>7087</v>
          </cell>
        </row>
        <row r="29">
          <cell r="A29">
            <v>18</v>
          </cell>
          <cell r="B29" t="str">
            <v>Hamish Clarke</v>
          </cell>
          <cell r="C29">
            <v>4044</v>
          </cell>
        </row>
        <row r="30">
          <cell r="A30">
            <v>19</v>
          </cell>
          <cell r="B30" t="str">
            <v>Jessica Pfalzgraf</v>
          </cell>
          <cell r="C30">
            <v>9297</v>
          </cell>
        </row>
        <row r="31">
          <cell r="A31">
            <v>20</v>
          </cell>
          <cell r="B31" t="str">
            <v>John Sutcliffe</v>
          </cell>
          <cell r="C31">
            <v>7111</v>
          </cell>
        </row>
        <row r="32">
          <cell r="A32">
            <v>21</v>
          </cell>
          <cell r="B32" t="str">
            <v>Karen McNicoll</v>
          </cell>
          <cell r="C32">
            <v>4910</v>
          </cell>
        </row>
        <row r="33">
          <cell r="A33">
            <v>22</v>
          </cell>
          <cell r="B33" t="str">
            <v>Kathy Grant-Munoz</v>
          </cell>
          <cell r="C33">
            <v>231</v>
          </cell>
        </row>
        <row r="34">
          <cell r="A34">
            <v>23</v>
          </cell>
          <cell r="B34" t="str">
            <v>Kawther Saleh</v>
          </cell>
          <cell r="C34">
            <v>4035</v>
          </cell>
        </row>
        <row r="35">
          <cell r="A35">
            <v>24</v>
          </cell>
          <cell r="B35" t="str">
            <v>Kurt Hatherly</v>
          </cell>
          <cell r="C35">
            <v>225</v>
          </cell>
        </row>
        <row r="36">
          <cell r="A36">
            <v>25</v>
          </cell>
          <cell r="B36" t="str">
            <v>Lauren Wilson</v>
          </cell>
          <cell r="C36">
            <v>4260</v>
          </cell>
        </row>
        <row r="37">
          <cell r="A37">
            <v>26</v>
          </cell>
          <cell r="B37" t="str">
            <v>Liz Sanford</v>
          </cell>
          <cell r="C37">
            <v>4953</v>
          </cell>
        </row>
        <row r="38">
          <cell r="A38">
            <v>27</v>
          </cell>
          <cell r="B38" t="str">
            <v>Lizzi White</v>
          </cell>
          <cell r="C38">
            <v>4039</v>
          </cell>
        </row>
        <row r="39">
          <cell r="A39">
            <v>28</v>
          </cell>
          <cell r="B39" t="str">
            <v>Madeleine Jones</v>
          </cell>
          <cell r="C39">
            <v>4228</v>
          </cell>
        </row>
        <row r="40">
          <cell r="A40">
            <v>29</v>
          </cell>
          <cell r="B40" t="str">
            <v>Malcolm Grantham</v>
          </cell>
          <cell r="C40">
            <v>4598</v>
          </cell>
        </row>
        <row r="41">
          <cell r="A41">
            <v>30</v>
          </cell>
          <cell r="B41" t="str">
            <v>Mick Philips</v>
          </cell>
          <cell r="C41">
            <v>5060</v>
          </cell>
        </row>
        <row r="42">
          <cell r="A42">
            <v>31</v>
          </cell>
          <cell r="B42" t="str">
            <v>Moulishree Gani</v>
          </cell>
          <cell r="C42">
            <v>4584</v>
          </cell>
        </row>
        <row r="43">
          <cell r="A43">
            <v>32</v>
          </cell>
          <cell r="B43" t="str">
            <v>Natasja Marcelis</v>
          </cell>
          <cell r="C43">
            <v>322</v>
          </cell>
        </row>
        <row r="44">
          <cell r="A44">
            <v>33</v>
          </cell>
          <cell r="B44" t="str">
            <v>Nick Firrell</v>
          </cell>
          <cell r="C44">
            <v>4294</v>
          </cell>
        </row>
        <row r="45">
          <cell r="A45">
            <v>34</v>
          </cell>
          <cell r="B45" t="str">
            <v>Nick Hadwen</v>
          </cell>
          <cell r="C45">
            <v>4284</v>
          </cell>
        </row>
        <row r="46">
          <cell r="A46">
            <v>35</v>
          </cell>
          <cell r="B46" t="str">
            <v>Nicola Tatum</v>
          </cell>
          <cell r="C46">
            <v>4540</v>
          </cell>
        </row>
        <row r="47">
          <cell r="A47">
            <v>36</v>
          </cell>
          <cell r="B47" t="str">
            <v xml:space="preserve">Paulina Gorska </v>
          </cell>
          <cell r="C47">
            <v>4927</v>
          </cell>
        </row>
        <row r="48">
          <cell r="A48">
            <v>37</v>
          </cell>
          <cell r="B48" t="str">
            <v>Peter Haigh</v>
          </cell>
          <cell r="C48">
            <v>7130</v>
          </cell>
        </row>
        <row r="49">
          <cell r="A49">
            <v>38</v>
          </cell>
          <cell r="B49" t="str">
            <v>Philippa Worsfold</v>
          </cell>
          <cell r="C49">
            <v>4379</v>
          </cell>
        </row>
        <row r="50">
          <cell r="A50">
            <v>39</v>
          </cell>
          <cell r="B50" t="str">
            <v>Priyanka Gupta</v>
          </cell>
          <cell r="C50">
            <v>4556</v>
          </cell>
        </row>
        <row r="51">
          <cell r="A51">
            <v>40</v>
          </cell>
          <cell r="B51" t="str">
            <v>Rachel Backhouse</v>
          </cell>
          <cell r="C51">
            <v>4303</v>
          </cell>
        </row>
        <row r="52">
          <cell r="A52">
            <v>41</v>
          </cell>
          <cell r="B52" t="str">
            <v>Ray Duffin</v>
          </cell>
          <cell r="C52">
            <v>4678</v>
          </cell>
        </row>
        <row r="53">
          <cell r="A53">
            <v>42</v>
          </cell>
          <cell r="B53" t="str">
            <v>Renata Bartmanska</v>
          </cell>
          <cell r="C53">
            <v>107</v>
          </cell>
        </row>
        <row r="54">
          <cell r="A54">
            <v>43</v>
          </cell>
          <cell r="B54" t="str">
            <v>Richard Black</v>
          </cell>
          <cell r="C54">
            <v>4687</v>
          </cell>
        </row>
        <row r="55">
          <cell r="A55">
            <v>44</v>
          </cell>
          <cell r="B55" t="str">
            <v>Sanjiv Satsanji</v>
          </cell>
          <cell r="C55">
            <v>4064</v>
          </cell>
        </row>
        <row r="56">
          <cell r="A56">
            <v>45</v>
          </cell>
          <cell r="B56" t="str">
            <v>Sasi Kumar</v>
          </cell>
          <cell r="C56">
            <v>0</v>
          </cell>
        </row>
        <row r="57">
          <cell r="A57">
            <v>46</v>
          </cell>
          <cell r="B57" t="str">
            <v>Simon Carpmael</v>
          </cell>
          <cell r="C57">
            <v>7601</v>
          </cell>
        </row>
        <row r="58">
          <cell r="A58">
            <v>47</v>
          </cell>
          <cell r="B58" t="str">
            <v>Simon Coniam</v>
          </cell>
          <cell r="C58">
            <v>6010</v>
          </cell>
        </row>
        <row r="59">
          <cell r="A59">
            <v>48</v>
          </cell>
          <cell r="B59" t="str">
            <v>Srikumar Misra</v>
          </cell>
          <cell r="C59">
            <v>4666</v>
          </cell>
        </row>
        <row r="60">
          <cell r="A60">
            <v>49</v>
          </cell>
          <cell r="B60" t="str">
            <v>Steve Rice</v>
          </cell>
          <cell r="C60">
            <v>226</v>
          </cell>
        </row>
        <row r="69">
          <cell r="A69">
            <v>1</v>
          </cell>
        </row>
        <row r="70">
          <cell r="A70">
            <v>2</v>
          </cell>
          <cell r="B70" t="str">
            <v>Blend change</v>
          </cell>
        </row>
        <row r="71">
          <cell r="A71">
            <v>3</v>
          </cell>
          <cell r="B71" t="str">
            <v>New SKU(s)</v>
          </cell>
        </row>
        <row r="72">
          <cell r="A72">
            <v>4</v>
          </cell>
          <cell r="B72" t="str">
            <v>Promo design</v>
          </cell>
        </row>
        <row r="73">
          <cell r="A73">
            <v>5</v>
          </cell>
          <cell r="B73" t="str">
            <v>Redesign</v>
          </cell>
        </row>
        <row r="74">
          <cell r="A74">
            <v>6</v>
          </cell>
          <cell r="B74" t="str">
            <v>Samples</v>
          </cell>
        </row>
        <row r="75">
          <cell r="A75">
            <v>7</v>
          </cell>
          <cell r="B75" t="str">
            <v>Other</v>
          </cell>
        </row>
        <row r="83">
          <cell r="A83">
            <v>1</v>
          </cell>
          <cell r="B83" t="str">
            <v>Please Select</v>
          </cell>
        </row>
        <row r="84">
          <cell r="A84">
            <v>2</v>
          </cell>
          <cell r="B84" t="str">
            <v>On Shelf</v>
          </cell>
        </row>
        <row r="85">
          <cell r="A85">
            <v>3</v>
          </cell>
          <cell r="B85" t="str">
            <v>Run-In/Out</v>
          </cell>
        </row>
        <row r="86">
          <cell r="A86">
            <v>4</v>
          </cell>
          <cell r="B86" t="str">
            <v>Production</v>
          </cell>
        </row>
        <row r="87">
          <cell r="A87">
            <v>5</v>
          </cell>
          <cell r="B87" t="str">
            <v>Dispatch</v>
          </cell>
        </row>
        <row r="91">
          <cell r="A91">
            <v>1</v>
          </cell>
          <cell r="C91" t="str">
            <v>BLANK</v>
          </cell>
        </row>
        <row r="92">
          <cell r="A92">
            <v>2</v>
          </cell>
          <cell r="B92" t="str">
            <v>Cochin</v>
          </cell>
          <cell r="C92" t="str">
            <v>COC</v>
          </cell>
        </row>
        <row r="93">
          <cell r="A93">
            <v>3</v>
          </cell>
          <cell r="B93" t="str">
            <v>Co-Pack</v>
          </cell>
          <cell r="C93" t="str">
            <v>COP</v>
          </cell>
        </row>
        <row r="94">
          <cell r="A94">
            <v>4</v>
          </cell>
          <cell r="B94" t="str">
            <v>Eaglescliffe</v>
          </cell>
          <cell r="C94" t="str">
            <v>EAG</v>
          </cell>
        </row>
        <row r="95">
          <cell r="A95">
            <v>5</v>
          </cell>
          <cell r="B95" t="str">
            <v>Good Earth</v>
          </cell>
          <cell r="C95" t="str">
            <v>GE</v>
          </cell>
        </row>
        <row r="96">
          <cell r="A96">
            <v>6</v>
          </cell>
          <cell r="B96" t="str">
            <v>Jemca</v>
          </cell>
          <cell r="C96" t="str">
            <v>YEM</v>
          </cell>
        </row>
        <row r="97">
          <cell r="A97">
            <v>7</v>
          </cell>
          <cell r="B97" t="str">
            <v>Various</v>
          </cell>
          <cell r="C97" t="str">
            <v>VAR</v>
          </cell>
        </row>
        <row r="101">
          <cell r="A101">
            <v>1</v>
          </cell>
          <cell r="B101" t="str">
            <v>N/A</v>
          </cell>
          <cell r="C101" t="str">
            <v>N/A</v>
          </cell>
          <cell r="D101" t="str">
            <v>N/A</v>
          </cell>
          <cell r="E101" t="str">
            <v>Drawstring</v>
          </cell>
          <cell r="F101" t="str">
            <v>N/A</v>
          </cell>
          <cell r="G101" t="str">
            <v>N/A</v>
          </cell>
          <cell r="H101" t="str">
            <v>N/A</v>
          </cell>
        </row>
        <row r="102">
          <cell r="A102">
            <v>2</v>
          </cell>
          <cell r="D102" t="str">
            <v>Drawstring</v>
          </cell>
          <cell r="E102" t="str">
            <v>International</v>
          </cell>
        </row>
        <row r="103">
          <cell r="A103">
            <v>3</v>
          </cell>
          <cell r="D103" t="str">
            <v>International</v>
          </cell>
          <cell r="E103" t="str">
            <v>Section 4</v>
          </cell>
        </row>
        <row r="104">
          <cell r="A104">
            <v>4</v>
          </cell>
          <cell r="D104" t="str">
            <v>Section 4</v>
          </cell>
          <cell r="E104" t="str">
            <v>Softpack</v>
          </cell>
        </row>
        <row r="105">
          <cell r="A105">
            <v>5</v>
          </cell>
          <cell r="D105" t="str">
            <v>Softpack</v>
          </cell>
          <cell r="E105" t="str">
            <v>Various</v>
          </cell>
        </row>
        <row r="106">
          <cell r="A106">
            <v>6</v>
          </cell>
          <cell r="D106" t="str">
            <v>Various</v>
          </cell>
        </row>
        <row r="107">
          <cell r="A107">
            <v>7</v>
          </cell>
        </row>
        <row r="108">
          <cell r="A108">
            <v>8</v>
          </cell>
        </row>
        <row r="109">
          <cell r="A109">
            <v>9</v>
          </cell>
        </row>
        <row r="110">
          <cell r="A110">
            <v>10</v>
          </cell>
        </row>
        <row r="111">
          <cell r="A111">
            <v>11</v>
          </cell>
        </row>
        <row r="112">
          <cell r="A112">
            <v>12</v>
          </cell>
        </row>
        <row r="113">
          <cell r="A113">
            <v>13</v>
          </cell>
        </row>
        <row r="114">
          <cell r="A114">
            <v>14</v>
          </cell>
        </row>
        <row r="115">
          <cell r="A115">
            <v>15</v>
          </cell>
        </row>
        <row r="118">
          <cell r="A118">
            <v>1</v>
          </cell>
          <cell r="C118" t="str">
            <v>NOMARKET</v>
          </cell>
        </row>
        <row r="119">
          <cell r="A119">
            <v>2</v>
          </cell>
          <cell r="B119" t="str">
            <v>Australia</v>
          </cell>
          <cell r="C119" t="str">
            <v>AUS</v>
          </cell>
        </row>
        <row r="120">
          <cell r="A120">
            <v>3</v>
          </cell>
          <cell r="B120" t="str">
            <v>Canada</v>
          </cell>
          <cell r="C120" t="str">
            <v>CAN</v>
          </cell>
        </row>
        <row r="121">
          <cell r="A121">
            <v>4</v>
          </cell>
          <cell r="B121" t="str">
            <v>Developing Markets</v>
          </cell>
          <cell r="C121" t="str">
            <v>DM</v>
          </cell>
        </row>
        <row r="122">
          <cell r="A122">
            <v>5</v>
          </cell>
          <cell r="B122" t="str">
            <v>France</v>
          </cell>
          <cell r="C122" t="str">
            <v>FRA</v>
          </cell>
        </row>
        <row r="123">
          <cell r="A123">
            <v>6</v>
          </cell>
          <cell r="B123" t="str">
            <v>GB</v>
          </cell>
          <cell r="C123" t="str">
            <v>GB</v>
          </cell>
        </row>
        <row r="124">
          <cell r="A124">
            <v>7</v>
          </cell>
          <cell r="B124" t="str">
            <v>Poland</v>
          </cell>
          <cell r="C124" t="str">
            <v>POL</v>
          </cell>
        </row>
        <row r="125">
          <cell r="A125">
            <v>8</v>
          </cell>
          <cell r="B125" t="str">
            <v>Russia</v>
          </cell>
          <cell r="C125" t="str">
            <v>RUS</v>
          </cell>
        </row>
        <row r="126">
          <cell r="A126">
            <v>9</v>
          </cell>
          <cell r="B126" t="str">
            <v>USA</v>
          </cell>
          <cell r="C126" t="str">
            <v>USA</v>
          </cell>
        </row>
        <row r="127">
          <cell r="A127">
            <v>10</v>
          </cell>
          <cell r="B127" t="str">
            <v>Western Europe</v>
          </cell>
          <cell r="C127" t="str">
            <v>WE</v>
          </cell>
        </row>
        <row r="128">
          <cell r="A128">
            <v>11</v>
          </cell>
          <cell r="B128" t="str">
            <v>Other</v>
          </cell>
          <cell r="C128" t="str">
            <v>VARMARK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>
            <v>1</v>
          </cell>
          <cell r="B2" t="str">
            <v>GO</v>
          </cell>
          <cell r="C2">
            <v>12</v>
          </cell>
          <cell r="D2">
            <v>9</v>
          </cell>
          <cell r="E2">
            <v>9</v>
          </cell>
          <cell r="F2">
            <v>12</v>
          </cell>
          <cell r="G2">
            <v>13</v>
          </cell>
          <cell r="H2">
            <v>12</v>
          </cell>
          <cell r="I2">
            <v>8</v>
          </cell>
          <cell r="J2" t="str">
            <v>N/A</v>
          </cell>
        </row>
        <row r="3">
          <cell r="A3">
            <v>2</v>
          </cell>
          <cell r="B3" t="str">
            <v>Teas</v>
          </cell>
          <cell r="C3">
            <v>12</v>
          </cell>
          <cell r="D3">
            <v>9</v>
          </cell>
          <cell r="E3">
            <v>9</v>
          </cell>
          <cell r="F3">
            <v>12</v>
          </cell>
          <cell r="G3">
            <v>13</v>
          </cell>
          <cell r="H3">
            <v>12</v>
          </cell>
          <cell r="I3" t="str">
            <v>N/A</v>
          </cell>
          <cell r="J3" t="str">
            <v>N/A</v>
          </cell>
        </row>
        <row r="4">
          <cell r="A4">
            <v>3</v>
          </cell>
          <cell r="B4" t="str">
            <v>Flavours</v>
          </cell>
          <cell r="C4">
            <v>12</v>
          </cell>
          <cell r="D4">
            <v>9</v>
          </cell>
          <cell r="E4">
            <v>9</v>
          </cell>
          <cell r="F4">
            <v>12</v>
          </cell>
          <cell r="G4">
            <v>13</v>
          </cell>
          <cell r="H4">
            <v>12</v>
          </cell>
          <cell r="I4" t="str">
            <v>N/A</v>
          </cell>
          <cell r="J4" t="str">
            <v>N/A</v>
          </cell>
        </row>
        <row r="5">
          <cell r="A5">
            <v>4</v>
          </cell>
          <cell r="B5" t="str">
            <v>Cartons</v>
          </cell>
          <cell r="C5" t="str">
            <v>N/A</v>
          </cell>
          <cell r="D5">
            <v>9</v>
          </cell>
          <cell r="E5">
            <v>9</v>
          </cell>
          <cell r="F5">
            <v>12</v>
          </cell>
          <cell r="G5" t="str">
            <v>N/A</v>
          </cell>
          <cell r="H5" t="str">
            <v>N/A</v>
          </cell>
          <cell r="I5" t="str">
            <v>N/A</v>
          </cell>
          <cell r="J5" t="str">
            <v>N/A</v>
          </cell>
        </row>
        <row r="6">
          <cell r="A6">
            <v>5</v>
          </cell>
          <cell r="B6" t="str">
            <v>Envelopes</v>
          </cell>
          <cell r="C6" t="str">
            <v>N/A</v>
          </cell>
          <cell r="D6">
            <v>9</v>
          </cell>
          <cell r="E6" t="str">
            <v>N/A</v>
          </cell>
          <cell r="F6">
            <v>12</v>
          </cell>
          <cell r="G6" t="str">
            <v>N/A</v>
          </cell>
          <cell r="H6" t="str">
            <v>N/A</v>
          </cell>
          <cell r="I6" t="str">
            <v>N/A</v>
          </cell>
          <cell r="J6" t="str">
            <v>N/A</v>
          </cell>
        </row>
        <row r="7">
          <cell r="A7">
            <v>6</v>
          </cell>
          <cell r="B7" t="str">
            <v>Tags</v>
          </cell>
          <cell r="C7" t="str">
            <v>N/A</v>
          </cell>
          <cell r="D7">
            <v>9</v>
          </cell>
          <cell r="E7">
            <v>9</v>
          </cell>
          <cell r="F7">
            <v>12</v>
          </cell>
          <cell r="G7" t="str">
            <v>N/A</v>
          </cell>
          <cell r="H7" t="str">
            <v>N/A</v>
          </cell>
          <cell r="I7" t="str">
            <v>N/A</v>
          </cell>
          <cell r="J7" t="str">
            <v>N/A</v>
          </cell>
        </row>
        <row r="8">
          <cell r="A8">
            <v>7</v>
          </cell>
          <cell r="B8" t="str">
            <v>Other Packaging</v>
          </cell>
          <cell r="C8">
            <v>12</v>
          </cell>
          <cell r="D8">
            <v>9</v>
          </cell>
          <cell r="E8">
            <v>9</v>
          </cell>
          <cell r="F8">
            <v>12</v>
          </cell>
          <cell r="G8">
            <v>13</v>
          </cell>
          <cell r="H8">
            <v>12</v>
          </cell>
          <cell r="I8" t="str">
            <v>N/A</v>
          </cell>
          <cell r="J8" t="str">
            <v>N/A</v>
          </cell>
        </row>
        <row r="9">
          <cell r="A9">
            <v>8</v>
          </cell>
          <cell r="B9" t="str">
            <v>Artwork Handover</v>
          </cell>
          <cell r="C9">
            <v>8</v>
          </cell>
          <cell r="G9">
            <v>10</v>
          </cell>
          <cell r="H9">
            <v>10</v>
          </cell>
          <cell r="I9" t="str">
            <v>N/A</v>
          </cell>
          <cell r="J9" t="str">
            <v>N/A</v>
          </cell>
        </row>
        <row r="10">
          <cell r="A10">
            <v>9</v>
          </cell>
          <cell r="B10" t="str">
            <v>Cartons</v>
          </cell>
          <cell r="C10" t="str">
            <v>N/A</v>
          </cell>
          <cell r="D10">
            <v>6</v>
          </cell>
          <cell r="E10">
            <v>6</v>
          </cell>
          <cell r="F10">
            <v>7</v>
          </cell>
          <cell r="G10" t="str">
            <v>N/A</v>
          </cell>
          <cell r="H10" t="str">
            <v>N/A</v>
          </cell>
          <cell r="I10" t="str">
            <v>N/A</v>
          </cell>
          <cell r="J10" t="str">
            <v>N/A</v>
          </cell>
        </row>
        <row r="11">
          <cell r="A11">
            <v>10</v>
          </cell>
          <cell r="B11" t="str">
            <v>Envelopes</v>
          </cell>
          <cell r="C11" t="str">
            <v>N/A</v>
          </cell>
          <cell r="D11" t="str">
            <v>N/A</v>
          </cell>
          <cell r="E11" t="str">
            <v>N/A</v>
          </cell>
          <cell r="F11">
            <v>8</v>
          </cell>
          <cell r="G11" t="str">
            <v>N/A</v>
          </cell>
          <cell r="H11" t="str">
            <v>N/A</v>
          </cell>
          <cell r="I11" t="str">
            <v>N/A</v>
          </cell>
          <cell r="J11" t="str">
            <v>N/A</v>
          </cell>
        </row>
        <row r="12">
          <cell r="A12">
            <v>11</v>
          </cell>
          <cell r="B12" t="str">
            <v>Tags</v>
          </cell>
          <cell r="C12" t="str">
            <v>N/A</v>
          </cell>
          <cell r="D12" t="str">
            <v>N/A</v>
          </cell>
          <cell r="E12">
            <v>0</v>
          </cell>
          <cell r="F12">
            <v>8</v>
          </cell>
          <cell r="G12" t="str">
            <v>N/A</v>
          </cell>
          <cell r="H12" t="str">
            <v>N/A</v>
          </cell>
          <cell r="I12" t="str">
            <v>N/A</v>
          </cell>
          <cell r="J12" t="str">
            <v>N/A</v>
          </cell>
        </row>
        <row r="13">
          <cell r="A13">
            <v>12</v>
          </cell>
          <cell r="B13" t="str">
            <v>First Proof</v>
          </cell>
          <cell r="C13">
            <v>7</v>
          </cell>
          <cell r="G13">
            <v>9</v>
          </cell>
          <cell r="H13">
            <v>9</v>
          </cell>
          <cell r="I13" t="str">
            <v>N/A</v>
          </cell>
          <cell r="J13" t="str">
            <v>N/A</v>
          </cell>
        </row>
        <row r="14">
          <cell r="A14">
            <v>13</v>
          </cell>
          <cell r="B14" t="str">
            <v>Cartons</v>
          </cell>
          <cell r="C14" t="str">
            <v>N/A</v>
          </cell>
          <cell r="D14">
            <v>6</v>
          </cell>
          <cell r="E14">
            <v>6</v>
          </cell>
          <cell r="F14">
            <v>6</v>
          </cell>
          <cell r="G14" t="str">
            <v>N/A</v>
          </cell>
          <cell r="H14" t="str">
            <v>N/A</v>
          </cell>
          <cell r="I14" t="str">
            <v>N/A</v>
          </cell>
          <cell r="J14" t="str">
            <v>N/A</v>
          </cell>
        </row>
        <row r="15">
          <cell r="A15">
            <v>14</v>
          </cell>
          <cell r="B15" t="str">
            <v>Envelopes</v>
          </cell>
          <cell r="C15" t="str">
            <v>N/A</v>
          </cell>
          <cell r="D15" t="str">
            <v>N/A</v>
          </cell>
          <cell r="E15" t="str">
            <v>N/A</v>
          </cell>
          <cell r="F15">
            <v>7</v>
          </cell>
          <cell r="G15" t="str">
            <v>N/A</v>
          </cell>
          <cell r="H15" t="str">
            <v>N/A</v>
          </cell>
          <cell r="I15" t="str">
            <v>N/A</v>
          </cell>
          <cell r="J15" t="str">
            <v>N/A</v>
          </cell>
        </row>
        <row r="16">
          <cell r="A16">
            <v>15</v>
          </cell>
          <cell r="B16" t="str">
            <v>Tags</v>
          </cell>
          <cell r="C16" t="str">
            <v>N/A</v>
          </cell>
          <cell r="D16" t="str">
            <v>N/A</v>
          </cell>
          <cell r="E16" t="str">
            <v>N/A</v>
          </cell>
          <cell r="F16">
            <v>7</v>
          </cell>
          <cell r="G16" t="str">
            <v>N/A</v>
          </cell>
          <cell r="H16" t="str">
            <v>N/A</v>
          </cell>
          <cell r="I16" t="str">
            <v>N/A</v>
          </cell>
          <cell r="J16" t="str">
            <v>N/A</v>
          </cell>
        </row>
        <row r="17">
          <cell r="A17">
            <v>16</v>
          </cell>
          <cell r="B17" t="str">
            <v>Final Proof</v>
          </cell>
          <cell r="C17">
            <v>6</v>
          </cell>
          <cell r="G17">
            <v>6</v>
          </cell>
          <cell r="H17">
            <v>6</v>
          </cell>
          <cell r="I17">
            <v>7</v>
          </cell>
          <cell r="J17" t="str">
            <v>N/A</v>
          </cell>
        </row>
        <row r="18">
          <cell r="A18">
            <v>17</v>
          </cell>
          <cell r="B18" t="str">
            <v>Cartons</v>
          </cell>
          <cell r="C18" t="str">
            <v>N/A</v>
          </cell>
          <cell r="D18">
            <v>5</v>
          </cell>
          <cell r="E18">
            <v>5</v>
          </cell>
          <cell r="F18">
            <v>5</v>
          </cell>
          <cell r="G18" t="str">
            <v>N/A</v>
          </cell>
          <cell r="H18" t="str">
            <v>N/A</v>
          </cell>
          <cell r="I18" t="str">
            <v>N/A</v>
          </cell>
          <cell r="J18" t="str">
            <v>N/A</v>
          </cell>
        </row>
        <row r="19">
          <cell r="A19">
            <v>18</v>
          </cell>
          <cell r="B19" t="str">
            <v>Envelopes</v>
          </cell>
          <cell r="C19" t="str">
            <v>N/A</v>
          </cell>
          <cell r="D19" t="str">
            <v>N/A</v>
          </cell>
          <cell r="E19" t="str">
            <v>N/A</v>
          </cell>
          <cell r="F19">
            <v>4</v>
          </cell>
          <cell r="G19" t="str">
            <v>N/A</v>
          </cell>
          <cell r="H19" t="str">
            <v>N/A</v>
          </cell>
          <cell r="I19" t="str">
            <v>N/A</v>
          </cell>
          <cell r="J19" t="str">
            <v>N/A</v>
          </cell>
        </row>
        <row r="20">
          <cell r="A20">
            <v>19</v>
          </cell>
          <cell r="B20" t="str">
            <v>Tags</v>
          </cell>
          <cell r="C20" t="str">
            <v>N/A</v>
          </cell>
          <cell r="D20" t="str">
            <v>N/A</v>
          </cell>
          <cell r="E20">
            <v>0</v>
          </cell>
          <cell r="F20">
            <v>4</v>
          </cell>
          <cell r="G20" t="str">
            <v>N/A</v>
          </cell>
          <cell r="H20" t="str">
            <v>N/A</v>
          </cell>
          <cell r="I20" t="str">
            <v>N/A</v>
          </cell>
          <cell r="J20" t="str">
            <v>N/A</v>
          </cell>
        </row>
        <row r="21">
          <cell r="A21">
            <v>20</v>
          </cell>
          <cell r="B21" t="str">
            <v>Data to Printers</v>
          </cell>
          <cell r="C21">
            <v>6</v>
          </cell>
          <cell r="G21">
            <v>8</v>
          </cell>
          <cell r="H21">
            <v>8</v>
          </cell>
          <cell r="I21">
            <v>7</v>
          </cell>
          <cell r="J21" t="str">
            <v>N/A</v>
          </cell>
        </row>
        <row r="22">
          <cell r="A22">
            <v>21</v>
          </cell>
          <cell r="B22" t="str">
            <v>Cartons</v>
          </cell>
          <cell r="C22" t="str">
            <v>N/A</v>
          </cell>
          <cell r="D22">
            <v>5</v>
          </cell>
          <cell r="E22">
            <v>5</v>
          </cell>
          <cell r="F22">
            <v>5</v>
          </cell>
          <cell r="G22" t="str">
            <v>N/A</v>
          </cell>
          <cell r="H22" t="str">
            <v>N/A</v>
          </cell>
          <cell r="I22" t="str">
            <v>N/A</v>
          </cell>
          <cell r="J22" t="str">
            <v>N/A</v>
          </cell>
        </row>
        <row r="23">
          <cell r="A23">
            <v>22</v>
          </cell>
          <cell r="B23" t="str">
            <v>Envelopes</v>
          </cell>
          <cell r="C23" t="str">
            <v>N/A</v>
          </cell>
          <cell r="D23" t="str">
            <v>N/A</v>
          </cell>
          <cell r="E23" t="str">
            <v>N/A</v>
          </cell>
          <cell r="F23">
            <v>7</v>
          </cell>
          <cell r="G23" t="str">
            <v>N/A</v>
          </cell>
          <cell r="H23" t="str">
            <v>N/A</v>
          </cell>
          <cell r="I23" t="str">
            <v>N/A</v>
          </cell>
          <cell r="J23" t="str">
            <v>N/A</v>
          </cell>
        </row>
        <row r="24">
          <cell r="A24">
            <v>23</v>
          </cell>
          <cell r="B24" t="str">
            <v>Tags</v>
          </cell>
          <cell r="C24" t="str">
            <v>N/A</v>
          </cell>
          <cell r="D24" t="str">
            <v>N/A</v>
          </cell>
          <cell r="E24">
            <v>0</v>
          </cell>
          <cell r="F24">
            <v>7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</row>
        <row r="25">
          <cell r="A25">
            <v>24</v>
          </cell>
          <cell r="B25" t="str">
            <v>Brief Outer Design</v>
          </cell>
          <cell r="C25">
            <v>6</v>
          </cell>
          <cell r="D25">
            <v>6</v>
          </cell>
          <cell r="E25">
            <v>6</v>
          </cell>
          <cell r="F25">
            <v>6</v>
          </cell>
          <cell r="G25">
            <v>6</v>
          </cell>
          <cell r="H25">
            <v>7</v>
          </cell>
          <cell r="I25" t="str">
            <v>N/A</v>
          </cell>
          <cell r="J25" t="str">
            <v>N/A</v>
          </cell>
        </row>
        <row r="26">
          <cell r="A26">
            <v>25</v>
          </cell>
          <cell r="B26" t="str">
            <v>Approve Outer Design</v>
          </cell>
          <cell r="C26">
            <v>5</v>
          </cell>
          <cell r="D26">
            <v>5</v>
          </cell>
          <cell r="E26">
            <v>5</v>
          </cell>
          <cell r="F26">
            <v>5</v>
          </cell>
          <cell r="G26">
            <v>5</v>
          </cell>
          <cell r="H26">
            <v>6</v>
          </cell>
          <cell r="I26" t="str">
            <v>N/A</v>
          </cell>
          <cell r="J26" t="str">
            <v>N/A</v>
          </cell>
        </row>
        <row r="27">
          <cell r="A27">
            <v>26</v>
          </cell>
          <cell r="B27" t="str">
            <v>Status 30</v>
          </cell>
          <cell r="C27">
            <v>3</v>
          </cell>
          <cell r="D27">
            <v>3</v>
          </cell>
          <cell r="E27">
            <v>3</v>
          </cell>
          <cell r="F27">
            <v>3</v>
          </cell>
          <cell r="G27">
            <v>3</v>
          </cell>
          <cell r="H27">
            <v>5</v>
          </cell>
          <cell r="I27">
            <v>5</v>
          </cell>
          <cell r="J27" t="str">
            <v>N/A</v>
          </cell>
        </row>
        <row r="28">
          <cell r="A28">
            <v>27</v>
          </cell>
          <cell r="B28" t="str">
            <v>1st Stage Material Available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>
            <v>4</v>
          </cell>
          <cell r="I28">
            <v>4</v>
          </cell>
          <cell r="J28" t="str">
            <v>N/A</v>
          </cell>
        </row>
        <row r="29">
          <cell r="A29">
            <v>28</v>
          </cell>
          <cell r="B29" t="str">
            <v>1st Stage Production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>
            <v>3</v>
          </cell>
          <cell r="I29">
            <v>3</v>
          </cell>
          <cell r="J29" t="str">
            <v>N/A</v>
          </cell>
        </row>
        <row r="30">
          <cell r="A30">
            <v>29</v>
          </cell>
          <cell r="B30" t="str">
            <v>Despatch to Co-packer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>
            <v>3</v>
          </cell>
          <cell r="I30">
            <v>3</v>
          </cell>
          <cell r="J30" t="str">
            <v>N/A</v>
          </cell>
        </row>
        <row r="31">
          <cell r="A31">
            <v>30</v>
          </cell>
          <cell r="B31" t="str">
            <v>All Material Available</v>
          </cell>
          <cell r="C31">
            <v>2</v>
          </cell>
          <cell r="D31">
            <v>2</v>
          </cell>
          <cell r="E31">
            <v>2</v>
          </cell>
          <cell r="F31">
            <v>2</v>
          </cell>
          <cell r="G31">
            <v>2</v>
          </cell>
          <cell r="H31">
            <v>3</v>
          </cell>
          <cell r="I31">
            <v>3</v>
          </cell>
          <cell r="J31" t="str">
            <v>N/A</v>
          </cell>
        </row>
        <row r="32">
          <cell r="A32">
            <v>31</v>
          </cell>
          <cell r="B32" t="str">
            <v>Finished Product Production</v>
          </cell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</v>
          </cell>
          <cell r="H32">
            <v>2</v>
          </cell>
          <cell r="I32">
            <v>2</v>
          </cell>
          <cell r="J32" t="str">
            <v>N/A</v>
          </cell>
        </row>
        <row r="33">
          <cell r="A33">
            <v>32</v>
          </cell>
          <cell r="B33" t="str">
            <v>Stock Available for Despatch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>
            <v>39083</v>
          </cell>
        </row>
      </sheetData>
      <sheetData sheetId="12"/>
      <sheetData sheetId="13">
        <row r="10">
          <cell r="C10">
            <v>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53">
          <cell r="I53">
            <v>1</v>
          </cell>
        </row>
      </sheetData>
      <sheetData sheetId="22"/>
      <sheetData sheetId="23"/>
      <sheetData sheetId="24"/>
      <sheetData sheetId="25"/>
      <sheetData sheetId="26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s"/>
      <sheetName val="Data"/>
      <sheetName val="MP Cost"/>
      <sheetName val="MP Cost Summary"/>
      <sheetName val="MP Cost Cumulative"/>
      <sheetName val="MP Cost Cumulative Summary"/>
      <sheetName val="MP Cost Analysis"/>
      <sheetName val="SS Cost"/>
      <sheetName val="SS Cost Summary"/>
      <sheetName val="SS Cost Cumulative"/>
      <sheetName val="SS Cost Analysis"/>
      <sheetName val="TDC Leadership"/>
      <sheetName val="CNS Leadership"/>
      <sheetName val="CNS Leadership Summary"/>
      <sheetName val="Head Count Report"/>
      <sheetName val="Cont"/>
      <sheetName val="Factors"/>
      <sheetName val="Sheet3"/>
      <sheetName val="Structure Bills Qty"/>
      <sheetName val="To be Discu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SOE"/>
      <sheetName val="SUMM"/>
      <sheetName val="SALCOMP"/>
      <sheetName val="OPEX"/>
      <sheetName val="TB"/>
      <sheetName val="SALES"/>
      <sheetName val="VCAP"/>
      <sheetName val="EWAP"/>
      <sheetName val="EXP_AP"/>
      <sheetName val="CS"/>
      <sheetName val="COS"/>
      <sheetName val="0000000"/>
      <sheetName val="1000000"/>
      <sheetName val="2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ective &amp; Scope"/>
      <sheetName val="INSTRUCTIONS"/>
      <sheetName val="MENU"/>
      <sheetName val="MIS MASTER"/>
      <sheetName val="SUB GROUP MASTER"/>
      <sheetName val="GL MASTER"/>
      <sheetName val="CHECK"/>
      <sheetName val="SUMMARY"/>
      <sheetName val="DEPT EXP-ADMN"/>
      <sheetName val="DEPT EXP-MFG"/>
      <sheetName val="DEVIATIONS"/>
      <sheetName val="ACTUAL Vs. AOP Vs. PY"/>
      <sheetName val="ACTUAL Vs. AOP"/>
      <sheetName val="SUB DEPARTMENT WISE"/>
      <sheetName val="Sub group"/>
      <sheetName val="HISTORICAL-Summary"/>
      <sheetName val="HISTORICAL-Admin"/>
      <sheetName val="HISTORICAL-Mfg"/>
    </sheetNames>
    <sheetDataSet>
      <sheetData sheetId="0"/>
      <sheetData sheetId="1"/>
      <sheetData sheetId="2">
        <row r="7">
          <cell r="E7">
            <v>41394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a"/>
      <sheetName val="P9a LE"/>
      <sheetName val="Cust Brand Sum"/>
      <sheetName val="Sector Brand vs WPC"/>
      <sheetName val="Mults v WPC"/>
      <sheetName val="TGB v WPC"/>
      <sheetName val="Foodservice"/>
      <sheetName val="Sector Phased"/>
      <sheetName val="Mults Phased"/>
      <sheetName val="Gen Sales v WPC"/>
      <sheetName val="Single Period Summ"/>
      <sheetName val="Brand View"/>
      <sheetName val="Sheet1"/>
      <sheetName val="WPC Data"/>
      <sheetName val="Summary by spend type"/>
      <sheetName val="Brand by Customer"/>
      <sheetName val="Data Lists"/>
      <sheetName val="XF costs"/>
    </sheetNames>
    <sheetDataSet>
      <sheetData sheetId="0">
        <row r="3">
          <cell r="C3" t="str">
            <v>3663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C3" t="str">
            <v>3663</v>
          </cell>
          <cell r="D3" t="str">
            <v>3663 FOODSERVICE</v>
          </cell>
          <cell r="E3" t="str">
            <v>G.Sugrue</v>
          </cell>
        </row>
        <row r="4">
          <cell r="C4" t="str">
            <v>Aberness</v>
          </cell>
          <cell r="D4" t="str">
            <v>SCF</v>
          </cell>
          <cell r="E4" t="str">
            <v>G.Reeves</v>
          </cell>
          <cell r="F4">
            <v>10071</v>
          </cell>
        </row>
        <row r="5">
          <cell r="C5" t="str">
            <v>Alldays</v>
          </cell>
          <cell r="D5" t="str">
            <v>COOP</v>
          </cell>
          <cell r="E5" t="str">
            <v>A Kieran</v>
          </cell>
          <cell r="F5">
            <v>10077</v>
          </cell>
        </row>
        <row r="6">
          <cell r="C6" t="str">
            <v>Appleby</v>
          </cell>
          <cell r="D6" t="str">
            <v>SCF</v>
          </cell>
          <cell r="E6" t="str">
            <v>G.Reeves</v>
          </cell>
          <cell r="F6">
            <v>10085</v>
          </cell>
        </row>
        <row r="7">
          <cell r="C7" t="str">
            <v>Aramark</v>
          </cell>
          <cell r="D7" t="str">
            <v>3663 FOODSERVICE</v>
          </cell>
          <cell r="E7" t="str">
            <v>J.Mumby</v>
          </cell>
        </row>
        <row r="8">
          <cell r="C8" t="str">
            <v>Aldi</v>
          </cell>
          <cell r="D8" t="str">
            <v>ALDI</v>
          </cell>
          <cell r="E8" t="str">
            <v>D.Brennan</v>
          </cell>
        </row>
        <row r="9">
          <cell r="C9" t="str">
            <v>Asda</v>
          </cell>
          <cell r="D9" t="str">
            <v>ASDA</v>
          </cell>
          <cell r="E9" t="str">
            <v>D.Brennan</v>
          </cell>
          <cell r="F9">
            <v>10005</v>
          </cell>
        </row>
        <row r="10">
          <cell r="C10" t="str">
            <v>Asda (F/S)</v>
          </cell>
          <cell r="D10" t="str">
            <v>DISTRIBUTORS</v>
          </cell>
          <cell r="E10" t="str">
            <v>J.Mumby</v>
          </cell>
        </row>
        <row r="11">
          <cell r="C11" t="str">
            <v>Balfours</v>
          </cell>
          <cell r="D11" t="str">
            <v>SCF</v>
          </cell>
          <cell r="E11" t="str">
            <v>G.Reeves</v>
          </cell>
        </row>
        <row r="12">
          <cell r="C12" t="str">
            <v>Batleys</v>
          </cell>
          <cell r="D12" t="str">
            <v>CASH/CARRY</v>
          </cell>
          <cell r="E12" t="str">
            <v>P.Brown</v>
          </cell>
          <cell r="F12">
            <v>10502</v>
          </cell>
        </row>
        <row r="13">
          <cell r="C13" t="str">
            <v>BB's Coffee &amp; Muffins</v>
          </cell>
          <cell r="D13" t="str">
            <v>INDEPENDENT WHOLESALE</v>
          </cell>
          <cell r="E13" t="str">
            <v>N.Britten</v>
          </cell>
        </row>
        <row r="14">
          <cell r="C14" t="str">
            <v>Beacon</v>
          </cell>
          <cell r="D14" t="str">
            <v>3663 FOODSERVICE</v>
          </cell>
          <cell r="E14" t="str">
            <v>N.Britten</v>
          </cell>
        </row>
        <row r="15">
          <cell r="C15" t="str">
            <v>Bells</v>
          </cell>
          <cell r="D15" t="str">
            <v>SAINSBURY</v>
          </cell>
          <cell r="E15" t="str">
            <v>L White</v>
          </cell>
          <cell r="F15">
            <v>15489</v>
          </cell>
        </row>
        <row r="16">
          <cell r="C16" t="str">
            <v>Benjys Food Group</v>
          </cell>
          <cell r="D16" t="str">
            <v>DISTRIBUTORS</v>
          </cell>
          <cell r="E16" t="str">
            <v>N.Britten</v>
          </cell>
        </row>
        <row r="17">
          <cell r="C17" t="str">
            <v>Bestway</v>
          </cell>
          <cell r="D17" t="str">
            <v>CASH/CARRY</v>
          </cell>
          <cell r="E17" t="str">
            <v>P.Brown</v>
          </cell>
          <cell r="F17">
            <v>15594</v>
          </cell>
        </row>
        <row r="18">
          <cell r="C18" t="str">
            <v>BHS</v>
          </cell>
          <cell r="D18" t="str">
            <v>INDEPENDENT WHOLESALE</v>
          </cell>
          <cell r="E18" t="str">
            <v>G.Sugrue</v>
          </cell>
        </row>
        <row r="19">
          <cell r="C19" t="str">
            <v>Blackpool PB</v>
          </cell>
          <cell r="D19" t="str">
            <v>3663 FOODSERVICE</v>
          </cell>
          <cell r="E19" t="str">
            <v>J.Mumby</v>
          </cell>
        </row>
        <row r="20">
          <cell r="C20" t="str">
            <v>Blakemore</v>
          </cell>
          <cell r="D20" t="str">
            <v>CASH/CARRY</v>
          </cell>
          <cell r="E20" t="str">
            <v>J. simpson</v>
          </cell>
          <cell r="F20">
            <v>10066</v>
          </cell>
        </row>
        <row r="21">
          <cell r="C21" t="str">
            <v>BMI Health</v>
          </cell>
          <cell r="D21" t="str">
            <v>3663 FOODSERVICE</v>
          </cell>
          <cell r="E21" t="str">
            <v>N.Britten</v>
          </cell>
        </row>
        <row r="22">
          <cell r="C22" t="str">
            <v>Booker</v>
          </cell>
          <cell r="D22" t="str">
            <v>CASH/CARRY</v>
          </cell>
          <cell r="E22" t="str">
            <v>P.Brown</v>
          </cell>
          <cell r="F22">
            <v>10002</v>
          </cell>
        </row>
        <row r="23">
          <cell r="C23" t="str">
            <v>Booths</v>
          </cell>
          <cell r="D23" t="str">
            <v>SCF</v>
          </cell>
          <cell r="E23" t="str">
            <v>G.Reeves</v>
          </cell>
          <cell r="F23">
            <v>10244</v>
          </cell>
        </row>
        <row r="24">
          <cell r="C24" t="str">
            <v>Brakes</v>
          </cell>
          <cell r="D24" t="str">
            <v>BRAKES</v>
          </cell>
          <cell r="E24" t="str">
            <v>N.Britten</v>
          </cell>
        </row>
        <row r="25">
          <cell r="C25" t="str">
            <v>Budgens</v>
          </cell>
          <cell r="D25" t="str">
            <v>SCF</v>
          </cell>
          <cell r="E25" t="str">
            <v>G.Reeves</v>
          </cell>
          <cell r="F25">
            <v>10003</v>
          </cell>
        </row>
        <row r="26">
          <cell r="C26" t="str">
            <v>Bunzl</v>
          </cell>
          <cell r="D26" t="str">
            <v>BUNZL CATERING</v>
          </cell>
          <cell r="E26" t="str">
            <v>B. May</v>
          </cell>
        </row>
        <row r="27">
          <cell r="C27" t="str">
            <v>BUPA</v>
          </cell>
          <cell r="D27" t="str">
            <v>3663 FOODSERVICE</v>
          </cell>
          <cell r="E27" t="str">
            <v>J.Mumby</v>
          </cell>
        </row>
        <row r="28">
          <cell r="C28" t="str">
            <v>Burbridge</v>
          </cell>
          <cell r="D28" t="str">
            <v>SCF</v>
          </cell>
          <cell r="E28" t="str">
            <v>D.Clark</v>
          </cell>
        </row>
        <row r="29">
          <cell r="C29" t="str">
            <v>Burger King</v>
          </cell>
          <cell r="D29" t="str">
            <v>VENDING</v>
          </cell>
          <cell r="E29" t="str">
            <v>N.Britten</v>
          </cell>
        </row>
        <row r="30">
          <cell r="C30" t="str">
            <v>C&amp;C</v>
          </cell>
          <cell r="D30" t="str">
            <v>CASH/CARRY</v>
          </cell>
          <cell r="E30" t="str">
            <v>P.Brown</v>
          </cell>
        </row>
        <row r="31">
          <cell r="C31" t="str">
            <v>Capper</v>
          </cell>
          <cell r="D31" t="str">
            <v>SCF</v>
          </cell>
          <cell r="E31" t="str">
            <v>G.Reeves</v>
          </cell>
          <cell r="F31">
            <v>10184</v>
          </cell>
        </row>
        <row r="32">
          <cell r="C32" t="str">
            <v>Caterleisure</v>
          </cell>
          <cell r="D32" t="str">
            <v>BRAKES</v>
          </cell>
          <cell r="E32" t="str">
            <v>N.Britten</v>
          </cell>
        </row>
        <row r="33">
          <cell r="C33" t="str">
            <v>CJ Lang</v>
          </cell>
          <cell r="D33" t="str">
            <v>SCF</v>
          </cell>
          <cell r="E33" t="str">
            <v>G.Reeves</v>
          </cell>
          <cell r="F33">
            <v>10179</v>
          </cell>
        </row>
        <row r="34">
          <cell r="C34" t="str">
            <v>Conveco</v>
          </cell>
          <cell r="D34" t="str">
            <v>SCF</v>
          </cell>
          <cell r="E34" t="str">
            <v>G.Reeves</v>
          </cell>
        </row>
        <row r="35">
          <cell r="C35" t="str">
            <v>Coop</v>
          </cell>
          <cell r="D35" t="str">
            <v>COOP</v>
          </cell>
          <cell r="E35" t="str">
            <v>A Kieran</v>
          </cell>
          <cell r="F35">
            <v>10004</v>
          </cell>
        </row>
        <row r="36">
          <cell r="C36" t="str">
            <v>Costco</v>
          </cell>
          <cell r="D36" t="str">
            <v>CASH/CARRY</v>
          </cell>
          <cell r="E36" t="str">
            <v>G.Reeves</v>
          </cell>
          <cell r="F36">
            <v>10200</v>
          </cell>
        </row>
        <row r="37">
          <cell r="C37" t="str">
            <v>Costcutter</v>
          </cell>
          <cell r="D37" t="str">
            <v>SCF</v>
          </cell>
          <cell r="E37" t="str">
            <v>G.Reeves</v>
          </cell>
        </row>
        <row r="38">
          <cell r="C38" t="str">
            <v>Craegmoor Health</v>
          </cell>
          <cell r="D38" t="str">
            <v>3663 FOODSERVICE</v>
          </cell>
          <cell r="E38" t="str">
            <v>N.Britten</v>
          </cell>
        </row>
        <row r="39">
          <cell r="C39" t="str">
            <v>CRG</v>
          </cell>
          <cell r="D39" t="str">
            <v>INDEPENDENT WHOLESALE</v>
          </cell>
          <cell r="E39" t="str">
            <v>P. Churcher</v>
          </cell>
        </row>
        <row r="40">
          <cell r="C40" t="str">
            <v>DBC</v>
          </cell>
          <cell r="D40" t="str">
            <v>INDEPENDENT WHOLESALE</v>
          </cell>
          <cell r="E40" t="str">
            <v>G.Sugrue</v>
          </cell>
        </row>
        <row r="41">
          <cell r="C41" t="str">
            <v>Debenhams</v>
          </cell>
          <cell r="D41" t="str">
            <v>BRAKES</v>
          </cell>
          <cell r="E41" t="str">
            <v>N.Britten</v>
          </cell>
        </row>
        <row r="42">
          <cell r="C42" t="str">
            <v>DeVere</v>
          </cell>
          <cell r="D42" t="str">
            <v>3663 FOODSERVICE</v>
          </cell>
          <cell r="E42" t="str">
            <v>J.Mumby</v>
          </cell>
        </row>
        <row r="43">
          <cell r="C43" t="str">
            <v>Distributors</v>
          </cell>
          <cell r="D43" t="str">
            <v>DISTRIBUTORS</v>
          </cell>
          <cell r="E43" t="str">
            <v>G.Sugrue</v>
          </cell>
        </row>
        <row r="44">
          <cell r="C44" t="str">
            <v>Eaton</v>
          </cell>
          <cell r="D44" t="str">
            <v>BUNZL CATERING</v>
          </cell>
          <cell r="E44" t="str">
            <v>B. May</v>
          </cell>
        </row>
        <row r="45">
          <cell r="C45" t="str">
            <v>Europa Foods</v>
          </cell>
          <cell r="D45" t="str">
            <v>SCF</v>
          </cell>
          <cell r="E45" t="str">
            <v>G.Reeves</v>
          </cell>
          <cell r="F45">
            <v>10255</v>
          </cell>
        </row>
        <row r="46">
          <cell r="C46" t="str">
            <v>Family Hampers</v>
          </cell>
          <cell r="D46" t="str">
            <v>HAMPERS</v>
          </cell>
          <cell r="E46" t="str">
            <v>J.Sutcliffe</v>
          </cell>
        </row>
        <row r="47">
          <cell r="C47" t="str">
            <v>Four Seasons/PSS</v>
          </cell>
          <cell r="D47" t="str">
            <v>BRAKES</v>
          </cell>
          <cell r="E47" t="str">
            <v>N.Britten</v>
          </cell>
        </row>
        <row r="48">
          <cell r="C48" t="str">
            <v>Gala</v>
          </cell>
          <cell r="D48" t="str">
            <v>INDEPENDENT WHOLESALE</v>
          </cell>
          <cell r="E48" t="str">
            <v>N.Britten</v>
          </cell>
        </row>
        <row r="49">
          <cell r="C49" t="str">
            <v>Greggs</v>
          </cell>
          <cell r="D49" t="str">
            <v>INDEPENDENT WHOLESALE</v>
          </cell>
          <cell r="E49" t="str">
            <v>N.Britten</v>
          </cell>
        </row>
        <row r="50">
          <cell r="C50" t="str">
            <v>GT Smith</v>
          </cell>
          <cell r="D50" t="str">
            <v>SCF</v>
          </cell>
          <cell r="E50" t="str">
            <v>G.Reeves</v>
          </cell>
        </row>
        <row r="51">
          <cell r="C51" t="str">
            <v>Hampers</v>
          </cell>
          <cell r="D51" t="str">
            <v>HAMPERS</v>
          </cell>
          <cell r="E51" t="str">
            <v>P.Brown</v>
          </cell>
        </row>
        <row r="52">
          <cell r="C52" t="str">
            <v>Herts County Council</v>
          </cell>
          <cell r="D52" t="str">
            <v>BRAKES</v>
          </cell>
          <cell r="E52" t="str">
            <v>N.Britten</v>
          </cell>
        </row>
        <row r="53">
          <cell r="C53" t="str">
            <v>Iceland</v>
          </cell>
          <cell r="D53" t="str">
            <v>ICELAND</v>
          </cell>
          <cell r="E53" t="str">
            <v>A Kieran</v>
          </cell>
          <cell r="F53">
            <v>10006</v>
          </cell>
        </row>
        <row r="54">
          <cell r="C54" t="str">
            <v>ISS Mediclean</v>
          </cell>
          <cell r="D54" t="str">
            <v>INDEPENDENT WHOLESALE</v>
          </cell>
          <cell r="E54" t="str">
            <v>N.Britten</v>
          </cell>
        </row>
        <row r="55">
          <cell r="C55" t="str">
            <v>Jacksons</v>
          </cell>
          <cell r="D55" t="str">
            <v>SCF</v>
          </cell>
          <cell r="E55" t="str">
            <v>G.Reeves</v>
          </cell>
          <cell r="F55">
            <v>10313</v>
          </cell>
        </row>
        <row r="56">
          <cell r="C56" t="str">
            <v>James Hall</v>
          </cell>
          <cell r="D56" t="str">
            <v>SCF</v>
          </cell>
          <cell r="E56" t="str">
            <v>G.Reeves</v>
          </cell>
          <cell r="F56">
            <v>10314</v>
          </cell>
        </row>
        <row r="57">
          <cell r="C57" t="str">
            <v>JD Wetherspoon</v>
          </cell>
          <cell r="D57" t="str">
            <v>DISTRIBUTORS</v>
          </cell>
          <cell r="E57" t="str">
            <v>N.Britten</v>
          </cell>
        </row>
        <row r="58">
          <cell r="C58" t="str">
            <v>Kent County Supplies</v>
          </cell>
          <cell r="D58" t="str">
            <v>BRAKES</v>
          </cell>
          <cell r="E58" t="str">
            <v>N.Britten</v>
          </cell>
        </row>
        <row r="59">
          <cell r="C59" t="str">
            <v>King</v>
          </cell>
          <cell r="D59" t="str">
            <v>KING UK LIMITED</v>
          </cell>
          <cell r="E59" t="str">
            <v>M. Grantham</v>
          </cell>
        </row>
        <row r="60">
          <cell r="C60" t="str">
            <v>Landmark</v>
          </cell>
          <cell r="D60" t="str">
            <v>CASH/CARRY</v>
          </cell>
          <cell r="E60" t="str">
            <v>D.Clark</v>
          </cell>
        </row>
        <row r="61">
          <cell r="C61" t="str">
            <v>Leisure GB</v>
          </cell>
          <cell r="D61" t="str">
            <v>3663 FOODSERVICE</v>
          </cell>
          <cell r="E61" t="str">
            <v>J.Mumby</v>
          </cell>
        </row>
        <row r="62">
          <cell r="C62" t="str">
            <v>Leisureplex</v>
          </cell>
          <cell r="D62" t="str">
            <v>3663 FOODSERVICE</v>
          </cell>
          <cell r="E62" t="str">
            <v>J.Mumby</v>
          </cell>
        </row>
        <row r="63">
          <cell r="C63" t="str">
            <v>Le Riche</v>
          </cell>
          <cell r="D63" t="str">
            <v>SCF</v>
          </cell>
          <cell r="E63" t="str">
            <v>G.Reeves</v>
          </cell>
        </row>
        <row r="64">
          <cell r="C64" t="str">
            <v>Londis</v>
          </cell>
          <cell r="D64" t="str">
            <v>SCF</v>
          </cell>
          <cell r="E64" t="str">
            <v>G.Reeves</v>
          </cell>
          <cell r="F64">
            <v>10329</v>
          </cell>
        </row>
        <row r="65">
          <cell r="C65" t="str">
            <v>Little Chef</v>
          </cell>
          <cell r="D65" t="str">
            <v>INDEPENDENT WHOLESALE</v>
          </cell>
          <cell r="E65" t="str">
            <v>M.Miller</v>
          </cell>
        </row>
        <row r="66">
          <cell r="C66" t="str">
            <v>Makro</v>
          </cell>
          <cell r="D66" t="str">
            <v>CASH/CARRY</v>
          </cell>
          <cell r="E66" t="str">
            <v>J.Sutcliffe</v>
          </cell>
          <cell r="F66">
            <v>10008</v>
          </cell>
        </row>
        <row r="67">
          <cell r="C67" t="str">
            <v>Martex</v>
          </cell>
          <cell r="D67" t="str">
            <v>CASH/CARRY</v>
          </cell>
          <cell r="E67" t="str">
            <v>J.Sutcliffe</v>
          </cell>
          <cell r="F67">
            <v>10181</v>
          </cell>
        </row>
        <row r="68">
          <cell r="C68" t="str">
            <v>McDonalds</v>
          </cell>
          <cell r="D68" t="str">
            <v>DISTRIBUTORS</v>
          </cell>
          <cell r="E68" t="str">
            <v>A.Hilton</v>
          </cell>
        </row>
        <row r="69">
          <cell r="C69" t="str">
            <v>Met Police</v>
          </cell>
          <cell r="D69" t="str">
            <v>3663 FOODSERVICE</v>
          </cell>
          <cell r="E69" t="str">
            <v>A.Hilton</v>
          </cell>
        </row>
        <row r="70">
          <cell r="C70" t="str">
            <v>Mills</v>
          </cell>
          <cell r="D70" t="str">
            <v>SCF</v>
          </cell>
          <cell r="E70" t="str">
            <v>G.Reeves</v>
          </cell>
        </row>
        <row r="71">
          <cell r="C71" t="str">
            <v>MNN</v>
          </cell>
          <cell r="D71" t="str">
            <v>SCF</v>
          </cell>
          <cell r="E71" t="str">
            <v>G.Reeves</v>
          </cell>
        </row>
        <row r="72">
          <cell r="C72" t="str">
            <v>MOD</v>
          </cell>
          <cell r="D72" t="str">
            <v>INDEPENDENT WHOLESALE</v>
          </cell>
          <cell r="E72" t="str">
            <v>N.Britten</v>
          </cell>
        </row>
        <row r="73">
          <cell r="C73" t="str">
            <v>Morrison</v>
          </cell>
          <cell r="D73" t="str">
            <v>MORRISONS</v>
          </cell>
          <cell r="E73" t="str">
            <v>P Haigh</v>
          </cell>
          <cell r="F73">
            <v>10484</v>
          </cell>
        </row>
        <row r="74">
          <cell r="C74" t="str">
            <v>Nestle</v>
          </cell>
          <cell r="D74" t="str">
            <v>VENDING</v>
          </cell>
          <cell r="E74" t="str">
            <v>M.Grantham</v>
          </cell>
        </row>
        <row r="75">
          <cell r="C75" t="str">
            <v>Netto</v>
          </cell>
          <cell r="D75" t="str">
            <v>NETTO</v>
          </cell>
          <cell r="E75" t="str">
            <v>I.Shepherd</v>
          </cell>
          <cell r="F75">
            <v>10348</v>
          </cell>
        </row>
        <row r="76">
          <cell r="C76" t="str">
            <v>Nicholson</v>
          </cell>
          <cell r="D76" t="str">
            <v>SCF</v>
          </cell>
          <cell r="E76" t="str">
            <v>G.Reeves</v>
          </cell>
        </row>
        <row r="77">
          <cell r="C77" t="str">
            <v>NHS</v>
          </cell>
          <cell r="D77" t="str">
            <v>INDEPENDENT WHOLESALE</v>
          </cell>
          <cell r="E77" t="str">
            <v>N.Britten</v>
          </cell>
        </row>
        <row r="78">
          <cell r="C78" t="str">
            <v>Nisa - CBC</v>
          </cell>
          <cell r="D78" t="str">
            <v>SCF</v>
          </cell>
          <cell r="E78" t="str">
            <v>G.Reeves</v>
          </cell>
        </row>
        <row r="79">
          <cell r="C79" t="str">
            <v>Nisaway</v>
          </cell>
          <cell r="D79" t="str">
            <v>SCF</v>
          </cell>
          <cell r="E79" t="str">
            <v>G.Reeves</v>
          </cell>
          <cell r="F79">
            <v>10355</v>
          </cell>
        </row>
        <row r="80">
          <cell r="C80" t="str">
            <v>NWT</v>
          </cell>
          <cell r="D80" t="str">
            <v>INDEPENDENT WHOLESALE</v>
          </cell>
          <cell r="E80" t="str">
            <v>P. Churcher</v>
          </cell>
        </row>
        <row r="81">
          <cell r="C81" t="str">
            <v>Odeon</v>
          </cell>
          <cell r="D81" t="str">
            <v>BUNZL CATERING</v>
          </cell>
          <cell r="E81" t="str">
            <v>N.Britten</v>
          </cell>
        </row>
        <row r="82">
          <cell r="C82" t="str">
            <v>Office Catalogue</v>
          </cell>
          <cell r="D82" t="str">
            <v>OFFICE CATALOGUE</v>
          </cell>
          <cell r="E82" t="str">
            <v>M. Grantham</v>
          </cell>
        </row>
        <row r="83">
          <cell r="C83" t="str">
            <v>Other Wsale</v>
          </cell>
          <cell r="D83" t="str">
            <v>INDEPENDENT WHOLESALE</v>
          </cell>
          <cell r="E83" t="str">
            <v>G.Sugrue</v>
          </cell>
        </row>
        <row r="84">
          <cell r="C84" t="str">
            <v>P&amp;H</v>
          </cell>
          <cell r="D84" t="str">
            <v>SCF</v>
          </cell>
          <cell r="E84" t="str">
            <v>G.Reeves</v>
          </cell>
          <cell r="F84">
            <v>10362</v>
          </cell>
        </row>
        <row r="85">
          <cell r="C85" t="str">
            <v>P&amp;O</v>
          </cell>
          <cell r="D85" t="str">
            <v>INDEPENDENT WHOLESALE</v>
          </cell>
          <cell r="E85" t="str">
            <v>A.Hilton</v>
          </cell>
        </row>
        <row r="86">
          <cell r="C86" t="str">
            <v>Pizza Express</v>
          </cell>
          <cell r="D86" t="str">
            <v>DISTRIBUTORS</v>
          </cell>
          <cell r="E86" t="str">
            <v>N.Britten</v>
          </cell>
        </row>
        <row r="87">
          <cell r="C87" t="str">
            <v>Prima</v>
          </cell>
          <cell r="D87" t="str">
            <v>PRIMA TRADING</v>
          </cell>
          <cell r="E87" t="str">
            <v>P.Brown</v>
          </cell>
          <cell r="F87">
            <v>10028</v>
          </cell>
        </row>
        <row r="88">
          <cell r="C88" t="str">
            <v>Qual Fare</v>
          </cell>
          <cell r="D88" t="str">
            <v>SCF</v>
          </cell>
          <cell r="E88" t="str">
            <v>G.Reeves</v>
          </cell>
          <cell r="F88">
            <v>10403</v>
          </cell>
        </row>
        <row r="89">
          <cell r="C89" t="str">
            <v>Rail Gourmet</v>
          </cell>
          <cell r="D89" t="str">
            <v>INDEPENDENT WHOLESALE</v>
          </cell>
          <cell r="E89" t="str">
            <v>A.Hilton</v>
          </cell>
        </row>
        <row r="90">
          <cell r="C90" t="str">
            <v>Rank</v>
          </cell>
          <cell r="D90" t="str">
            <v>3663 FOODSERVICE</v>
          </cell>
          <cell r="E90" t="str">
            <v>J.Mumby</v>
          </cell>
        </row>
        <row r="91">
          <cell r="C91" t="str">
            <v>S.Lynch</v>
          </cell>
          <cell r="D91" t="str">
            <v>STAFFORD LYNCH</v>
          </cell>
          <cell r="E91" t="str">
            <v>P.Brown</v>
          </cell>
          <cell r="F91">
            <v>10426</v>
          </cell>
        </row>
        <row r="92">
          <cell r="C92" t="str">
            <v>Safeway</v>
          </cell>
          <cell r="D92" t="str">
            <v>SAFEWAY</v>
          </cell>
          <cell r="E92" t="str">
            <v>P Haigh</v>
          </cell>
          <cell r="F92">
            <v>10009</v>
          </cell>
        </row>
        <row r="93">
          <cell r="C93" t="str">
            <v>Sainsbury</v>
          </cell>
          <cell r="D93" t="str">
            <v>SAINSBURY</v>
          </cell>
          <cell r="E93" t="str">
            <v>L White</v>
          </cell>
          <cell r="F93">
            <v>10007</v>
          </cell>
        </row>
        <row r="94">
          <cell r="C94" t="str">
            <v>SCF</v>
          </cell>
          <cell r="D94" t="str">
            <v>SCF</v>
          </cell>
          <cell r="E94" t="str">
            <v>G.Reeves</v>
          </cell>
        </row>
        <row r="95">
          <cell r="C95" t="str">
            <v>Shearings</v>
          </cell>
          <cell r="D95" t="str">
            <v>3663 FOODSERVICE</v>
          </cell>
          <cell r="E95" t="str">
            <v>A.Hilton</v>
          </cell>
        </row>
        <row r="96">
          <cell r="C96" t="str">
            <v>SL Group</v>
          </cell>
          <cell r="D96" t="str">
            <v>OFFICE CATALOGUE</v>
          </cell>
          <cell r="E96" t="str">
            <v>M. Grantham</v>
          </cell>
        </row>
        <row r="97">
          <cell r="C97" t="str">
            <v>Somerfield</v>
          </cell>
          <cell r="D97" t="str">
            <v>SOMERFIELD</v>
          </cell>
          <cell r="E97" t="str">
            <v>I.Shepherd</v>
          </cell>
          <cell r="F97">
            <v>10029</v>
          </cell>
        </row>
        <row r="98">
          <cell r="C98" t="str">
            <v>Spar</v>
          </cell>
          <cell r="D98" t="str">
            <v>SCF</v>
          </cell>
          <cell r="E98" t="str">
            <v>G.Reeves</v>
          </cell>
        </row>
        <row r="99">
          <cell r="C99" t="str">
            <v>Sterling</v>
          </cell>
          <cell r="D99" t="str">
            <v>CASH/CARRY</v>
          </cell>
          <cell r="E99" t="str">
            <v>J.Sutcliffe</v>
          </cell>
        </row>
        <row r="100">
          <cell r="C100" t="str">
            <v>Subway</v>
          </cell>
          <cell r="D100" t="str">
            <v>BRAKES</v>
          </cell>
          <cell r="E100" t="str">
            <v>N.Britten</v>
          </cell>
        </row>
        <row r="101">
          <cell r="C101" t="str">
            <v>Sugro</v>
          </cell>
          <cell r="D101" t="str">
            <v>SCF</v>
          </cell>
          <cell r="E101" t="str">
            <v>G.Reeves</v>
          </cell>
        </row>
        <row r="102">
          <cell r="C102" t="str">
            <v>T&amp;S</v>
          </cell>
          <cell r="D102" t="str">
            <v>TESCO</v>
          </cell>
          <cell r="E102" t="str">
            <v>S.Carpmael</v>
          </cell>
          <cell r="F102">
            <v>1534</v>
          </cell>
        </row>
        <row r="103">
          <cell r="C103" t="str">
            <v>TFTG</v>
          </cell>
          <cell r="D103" t="str">
            <v>INDEPENDENT WHOLESALE</v>
          </cell>
          <cell r="E103" t="str">
            <v>P. Churcher</v>
          </cell>
        </row>
        <row r="104">
          <cell r="C104" t="str">
            <v>Tesco</v>
          </cell>
          <cell r="D104" t="str">
            <v>TESCO</v>
          </cell>
          <cell r="E104" t="str">
            <v>S.Carpmael</v>
          </cell>
          <cell r="F104">
            <v>10011</v>
          </cell>
        </row>
        <row r="105">
          <cell r="C105" t="str">
            <v>Today</v>
          </cell>
          <cell r="D105" t="str">
            <v>CASH/CARRY</v>
          </cell>
          <cell r="E105" t="str">
            <v>J.Sutcliffe</v>
          </cell>
        </row>
        <row r="106">
          <cell r="C106" t="str">
            <v>Travelodge</v>
          </cell>
          <cell r="D106" t="str">
            <v>DISTRIBUTORS</v>
          </cell>
          <cell r="E106" t="str">
            <v>N.Britten</v>
          </cell>
        </row>
        <row r="107">
          <cell r="C107" t="str">
            <v>Turner &amp; Price</v>
          </cell>
          <cell r="D107" t="str">
            <v>HAMPERS</v>
          </cell>
          <cell r="E107" t="str">
            <v>J.Sutcliffe</v>
          </cell>
        </row>
        <row r="108">
          <cell r="C108" t="str">
            <v>Tussauds</v>
          </cell>
          <cell r="D108" t="str">
            <v>INDEPENDENT WHOLESALE</v>
          </cell>
          <cell r="E108" t="str">
            <v>M. Grantham</v>
          </cell>
        </row>
        <row r="109">
          <cell r="C109" t="str">
            <v>Vending</v>
          </cell>
          <cell r="D109" t="str">
            <v>VENDING</v>
          </cell>
          <cell r="E109" t="str">
            <v>M. Grantham</v>
          </cell>
        </row>
        <row r="110">
          <cell r="C110" t="str">
            <v>Waitrose</v>
          </cell>
          <cell r="D110" t="str">
            <v>WAITROSE</v>
          </cell>
          <cell r="E110" t="str">
            <v>L White</v>
          </cell>
          <cell r="F110">
            <v>10024</v>
          </cell>
        </row>
        <row r="111">
          <cell r="C111" t="str">
            <v>Wallace</v>
          </cell>
          <cell r="D111" t="str">
            <v>3663 FOODSERVICE</v>
          </cell>
          <cell r="E111" t="str">
            <v>A.Hilton</v>
          </cell>
        </row>
        <row r="112">
          <cell r="C112" t="str">
            <v>Westminster Hosp.</v>
          </cell>
          <cell r="D112" t="str">
            <v>3663 FOODSERVICE</v>
          </cell>
          <cell r="E112" t="str">
            <v>J.Mumby</v>
          </cell>
        </row>
        <row r="113">
          <cell r="C113" t="str">
            <v>Wimpy</v>
          </cell>
          <cell r="D113" t="str">
            <v>3663 FOODSERVICE</v>
          </cell>
          <cell r="E113" t="str">
            <v>J.Mumby</v>
          </cell>
        </row>
        <row r="114">
          <cell r="C114" t="str">
            <v>Woodwards</v>
          </cell>
          <cell r="D114" t="str">
            <v>INDEPENDENT WHOLESALE</v>
          </cell>
          <cell r="E114" t="str">
            <v>G.Sugrue</v>
          </cell>
        </row>
        <row r="115">
          <cell r="C115" t="str">
            <v>Yates</v>
          </cell>
          <cell r="D115" t="str">
            <v>DISTRIBUTORS</v>
          </cell>
          <cell r="E115" t="str">
            <v>N.Britten</v>
          </cell>
        </row>
      </sheetData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Co #"/>
      <sheetName val="JE"/>
      <sheetName val="Tony"/>
      <sheetName val="Co 59"/>
      <sheetName val="59-1999"/>
      <sheetName val="Total - Summary"/>
      <sheetName val="Co50"/>
      <sheetName val="Co56"/>
      <sheetName val="Co40"/>
      <sheetName val="Co64"/>
      <sheetName val="Co17"/>
      <sheetName val="Co44"/>
      <sheetName val="Co33"/>
      <sheetName val="Co65"/>
      <sheetName val="Co 01"/>
      <sheetName val="POLY"/>
    </sheetNames>
    <sheetDataSet>
      <sheetData sheetId="0"/>
      <sheetData sheetId="1"/>
      <sheetData sheetId="2"/>
      <sheetData sheetId="3"/>
      <sheetData sheetId="4" refreshError="1">
        <row r="5">
          <cell r="B5">
            <v>66.394208313872028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Entry"/>
      <sheetName val="Cust Tot Fiscal"/>
      <sheetName val="Cust Brand Sum"/>
      <sheetName val="Sector Sum"/>
      <sheetName val="C&amp;C Detail"/>
      <sheetName val="Sector Brand v WPC"/>
      <sheetName val="Mults v WPC"/>
      <sheetName val="Phased"/>
      <sheetName val="Phased (2)"/>
      <sheetName val="TGB v WPC"/>
      <sheetName val="WPC Data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A3" t="str">
            <v>C&amp;C</v>
          </cell>
          <cell r="C3" t="str">
            <v>Aberness</v>
          </cell>
          <cell r="K3">
            <v>40</v>
          </cell>
          <cell r="M3" t="str">
            <v>AA-Promo</v>
          </cell>
        </row>
        <row r="4">
          <cell r="A4" t="str">
            <v>Foodservice</v>
          </cell>
          <cell r="C4" t="str">
            <v>Alldays</v>
          </cell>
          <cell r="K4">
            <v>80</v>
          </cell>
          <cell r="M4" t="str">
            <v>AA-Tactical</v>
          </cell>
        </row>
        <row r="5">
          <cell r="A5" t="str">
            <v>Hampers</v>
          </cell>
          <cell r="C5" t="str">
            <v>Appleby</v>
          </cell>
          <cell r="K5">
            <v>160</v>
          </cell>
          <cell r="M5" t="str">
            <v>Coupon</v>
          </cell>
        </row>
        <row r="6">
          <cell r="A6" t="str">
            <v>Mults</v>
          </cell>
          <cell r="C6" t="str">
            <v>Asda</v>
          </cell>
          <cell r="K6">
            <v>240</v>
          </cell>
          <cell r="M6" t="str">
            <v>In/On Pack</v>
          </cell>
        </row>
        <row r="7">
          <cell r="A7" t="str">
            <v>Prima</v>
          </cell>
          <cell r="C7" t="str">
            <v>Balfours</v>
          </cell>
          <cell r="K7">
            <v>440</v>
          </cell>
          <cell r="M7" t="str">
            <v>Money Off</v>
          </cell>
        </row>
        <row r="8">
          <cell r="A8" t="str">
            <v>S.Lynch</v>
          </cell>
          <cell r="C8" t="str">
            <v>Batleys</v>
          </cell>
          <cell r="K8">
            <v>1100</v>
          </cell>
          <cell r="M8" t="str">
            <v>Multibuy / Retro.</v>
          </cell>
        </row>
        <row r="9">
          <cell r="A9" t="str">
            <v>SCF</v>
          </cell>
          <cell r="C9" t="str">
            <v>Bells</v>
          </cell>
          <cell r="K9">
            <v>1540</v>
          </cell>
          <cell r="M9" t="str">
            <v>Trade Dev.</v>
          </cell>
        </row>
        <row r="10">
          <cell r="A10" t="str">
            <v>Non Spec.</v>
          </cell>
          <cell r="C10" t="str">
            <v>Bestway</v>
          </cell>
          <cell r="K10" t="str">
            <v>40g</v>
          </cell>
          <cell r="M10" t="str">
            <v>Deep Cut Tactical</v>
          </cell>
        </row>
        <row r="11">
          <cell r="C11" t="str">
            <v>Blakemore</v>
          </cell>
          <cell r="K11" t="str">
            <v>125g</v>
          </cell>
          <cell r="M11" t="str">
            <v>Sales Aids / Presenters</v>
          </cell>
        </row>
        <row r="12">
          <cell r="C12" t="str">
            <v>Booker</v>
          </cell>
          <cell r="K12" t="str">
            <v>250g</v>
          </cell>
        </row>
        <row r="13">
          <cell r="C13" t="str">
            <v>Booths</v>
          </cell>
          <cell r="K13">
            <v>100</v>
          </cell>
        </row>
        <row r="14">
          <cell r="C14" t="str">
            <v>Budgens</v>
          </cell>
          <cell r="K14">
            <v>50</v>
          </cell>
        </row>
        <row r="15">
          <cell r="C15" t="str">
            <v>Burbridge</v>
          </cell>
        </row>
        <row r="16">
          <cell r="C16" t="str">
            <v>C&amp;C</v>
          </cell>
        </row>
        <row r="17">
          <cell r="C17" t="str">
            <v>Capper</v>
          </cell>
        </row>
        <row r="18">
          <cell r="C18" t="str">
            <v>CJ Lang</v>
          </cell>
        </row>
        <row r="19">
          <cell r="C19" t="str">
            <v>Conveco</v>
          </cell>
        </row>
        <row r="20">
          <cell r="C20" t="str">
            <v>Coop</v>
          </cell>
        </row>
        <row r="21">
          <cell r="C21" t="str">
            <v>Costco</v>
          </cell>
        </row>
        <row r="22">
          <cell r="C22" t="str">
            <v>Costcutter</v>
          </cell>
        </row>
        <row r="23">
          <cell r="C23" t="str">
            <v>GT Smith</v>
          </cell>
        </row>
        <row r="24">
          <cell r="C24" t="str">
            <v>Hampers</v>
          </cell>
        </row>
        <row r="25">
          <cell r="C25" t="str">
            <v>Iceland</v>
          </cell>
        </row>
        <row r="26">
          <cell r="C26" t="str">
            <v>Jacksons</v>
          </cell>
        </row>
        <row r="27">
          <cell r="C27" t="str">
            <v>James Hall</v>
          </cell>
        </row>
        <row r="28">
          <cell r="C28" t="str">
            <v>Landmark</v>
          </cell>
        </row>
        <row r="29">
          <cell r="C29" t="str">
            <v>Londis</v>
          </cell>
        </row>
        <row r="30">
          <cell r="C30" t="str">
            <v>Makro</v>
          </cell>
        </row>
        <row r="31">
          <cell r="C31" t="str">
            <v>Martex</v>
          </cell>
        </row>
        <row r="32">
          <cell r="C32" t="str">
            <v>Mills</v>
          </cell>
        </row>
        <row r="33">
          <cell r="C33" t="str">
            <v>MNN</v>
          </cell>
        </row>
        <row r="34">
          <cell r="C34" t="str">
            <v>Morrison</v>
          </cell>
        </row>
        <row r="35">
          <cell r="C35" t="str">
            <v>Netto</v>
          </cell>
        </row>
        <row r="36">
          <cell r="C36" t="str">
            <v>Nicholson</v>
          </cell>
        </row>
        <row r="37">
          <cell r="C37" t="str">
            <v>Nisa - CBC</v>
          </cell>
        </row>
        <row r="38">
          <cell r="C38" t="str">
            <v>Nisaway</v>
          </cell>
        </row>
        <row r="39">
          <cell r="C39" t="str">
            <v>P&amp;H</v>
          </cell>
        </row>
        <row r="40">
          <cell r="C40" t="str">
            <v>Prima</v>
          </cell>
        </row>
        <row r="41">
          <cell r="C41" t="str">
            <v>Qual Fare</v>
          </cell>
        </row>
        <row r="42">
          <cell r="C42" t="str">
            <v>S.Lynch</v>
          </cell>
        </row>
        <row r="43">
          <cell r="C43" t="str">
            <v>Safeway</v>
          </cell>
        </row>
        <row r="44">
          <cell r="C44" t="str">
            <v>Sainsbury</v>
          </cell>
        </row>
        <row r="45">
          <cell r="C45" t="str">
            <v>SCF</v>
          </cell>
        </row>
        <row r="46">
          <cell r="C46" t="str">
            <v>Somerfield</v>
          </cell>
        </row>
        <row r="47">
          <cell r="C47" t="str">
            <v>Spar</v>
          </cell>
        </row>
        <row r="48">
          <cell r="C48" t="str">
            <v>Sterling</v>
          </cell>
        </row>
        <row r="49">
          <cell r="C49" t="str">
            <v>Sugro</v>
          </cell>
        </row>
        <row r="50">
          <cell r="C50" t="str">
            <v>T&amp;S</v>
          </cell>
        </row>
        <row r="51">
          <cell r="C51" t="str">
            <v>Tesco</v>
          </cell>
        </row>
        <row r="52">
          <cell r="C52" t="str">
            <v>Today</v>
          </cell>
        </row>
        <row r="53">
          <cell r="C53" t="str">
            <v>Waitrose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Chart-3CD"/>
      <sheetName val="Form No. 3 CD"/>
      <sheetName val="Annexure I"/>
      <sheetName val="Annexure II"/>
      <sheetName val="Annexure IIIA"/>
      <sheetName val="Annexure IIIB"/>
      <sheetName val="Workings Annex IIIB"/>
      <sheetName val="Annexure IVA"/>
      <sheetName val="Annexure IVB1"/>
      <sheetName val="Annexure IVB2"/>
      <sheetName val="Annexure IVB3"/>
      <sheetName val="Annexure IVB4(a)"/>
      <sheetName val="Annexure IVB4(b)"/>
      <sheetName val="Annexure IVB4(c)"/>
      <sheetName val="Annexure IVB4(d)"/>
      <sheetName val="Annexure IVB5"/>
      <sheetName val="Annexure IVB6(a)"/>
      <sheetName val="Annexure IVB6(b)"/>
      <sheetName val="Annexure IVB7"/>
      <sheetName val="Annexure IVB8"/>
      <sheetName val="Annexure IVB9"/>
      <sheetName val="Annexure IVC"/>
      <sheetName val="Annexure V"/>
      <sheetName val="Annexure VI"/>
      <sheetName val="Capital items charged off"/>
      <sheetName val="Annexure VIIA"/>
      <sheetName val="Annexure VIIB"/>
      <sheetName val="Annexure VIIB.1"/>
      <sheetName val="Annexure VIIC"/>
      <sheetName val="Annexure VIID"/>
      <sheetName val="Annexure VIIIA"/>
      <sheetName val="Annexure VIIIB"/>
      <sheetName val="Annexure IXA"/>
      <sheetName val="Excise Reconciliation"/>
      <sheetName val="Annexure IXB"/>
      <sheetName val="Annexure XA"/>
      <sheetName val="Annexure XI"/>
      <sheetName val="Annexure XII"/>
      <sheetName val="Annexure XIII"/>
      <sheetName val="Annexure XIV"/>
      <sheetName val="Annexure XV"/>
      <sheetName val="Annexure XVI"/>
      <sheetName val="D"/>
      <sheetName val="BS"/>
      <sheetName val="Balance S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Sheet1"/>
      <sheetName val="old_serial no."/>
      <sheetName val="tot_ass_9697"/>
      <sheetName val="Annexure VI"/>
      <sheetName val="Capex - Hry"/>
      <sheetName val="Kevin Steele97-98"/>
      <sheetName val="mn"/>
      <sheetName val="BONUS RECO 2005"/>
      <sheetName val="BUILD."/>
      <sheetName val="Kurzbezeichnungen"/>
      <sheetName val="Tax Computation"/>
      <sheetName val="PointNo.5"/>
      <sheetName val="COST"/>
      <sheetName val="OPERATING HEAD"/>
      <sheetName val="Directors"/>
      <sheetName val="Co.26 Unfinished P&amp;E"/>
      <sheetName val="Cont"/>
      <sheetName val="Phase1"/>
      <sheetName val="Site config"/>
      <sheetName val="COMICRO ROM"/>
      <sheetName val="factors"/>
      <sheetName val="Main"/>
      <sheetName val="Currency Rates"/>
      <sheetName val="Sept Payout"/>
      <sheetName val="Oct Issues"/>
      <sheetName val="Salary &amp; Quotas"/>
      <sheetName val="Oct Payout in USD &amp; Native"/>
      <sheetName val="EX2_Revenue"/>
      <sheetName val="Cost Assumptions"/>
      <sheetName val="Usage Assumptions"/>
      <sheetName val="Tax Movement"/>
      <sheetName val="Reconciliation"/>
      <sheetName val="TB 2004"/>
      <sheetName val="Tables"/>
      <sheetName val="Q3-1"/>
      <sheetName val="31.3.02 "/>
      <sheetName val="__31.3.03"/>
      <sheetName val="Sheet3"/>
      <sheetName val="NAMES"/>
      <sheetName val="IKB3"/>
      <sheetName val="DEG"/>
      <sheetName val="ifcw"/>
      <sheetName val="#REF"/>
      <sheetName val="Bonus Calculator"/>
      <sheetName val="expired"/>
      <sheetName val="Balance Sheet Grouping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"/>
      <sheetName val="defaults"/>
      <sheetName val="P &amp; L"/>
      <sheetName val="Bal Sheet"/>
      <sheetName val="MenuData"/>
      <sheetName val="COAT&amp;WRAP-QIOT-#3"/>
      <sheetName val="PNT-QUOT-#3"/>
      <sheetName val="cont-june"/>
      <sheetName val="Sheet2"/>
      <sheetName val="Other"/>
      <sheetName val="Summary"/>
      <sheetName val="FORM-16"/>
      <sheetName val="Detals"/>
      <sheetName val="ZREV-Reim"/>
      <sheetName val="Tables"/>
      <sheetName val="Sheet1"/>
      <sheetName val="PF Payable"/>
      <sheetName val="Billing data"/>
      <sheetName val="INFO"/>
      <sheetName val="FF-50"/>
      <sheetName val="FF-21(a)"/>
      <sheetName val="Ketaki"/>
      <sheetName val="office equipment"/>
      <sheetName val="Prod Anal"/>
      <sheetName val="Orig SG&amp;A Corp"/>
      <sheetName val="horizontal"/>
      <sheetName val="Boiler&amp;TG"/>
      <sheetName val="JUN-FG-DIR"/>
      <sheetName val="E.1.j_debotrs credit bal dec'11"/>
      <sheetName val="Fcst vs Budgets"/>
      <sheetName val="staff-welfare"/>
      <sheetName val="Pistons EU"/>
      <sheetName val="CRITERIA1"/>
      <sheetName val="Current Year Dep."/>
      <sheetName val="FA Ac Codes"/>
      <sheetName val="MastComments"/>
      <sheetName val="Sup.Master"/>
    </sheetNames>
    <sheetDataSet>
      <sheetData sheetId="0" refreshError="1">
        <row r="3">
          <cell r="A3" t="str">
            <v>AUSTRIA</v>
          </cell>
          <cell r="D3" t="str">
            <v>INDIA</v>
          </cell>
        </row>
      </sheetData>
      <sheetData sheetId="1" refreshError="1">
        <row r="3">
          <cell r="A3" t="str">
            <v>AUSTRIA</v>
          </cell>
          <cell r="B3" t="str">
            <v>OSKFI</v>
          </cell>
          <cell r="C3" t="str">
            <v>OSKFS</v>
          </cell>
          <cell r="D3" t="str">
            <v>OSNHQ</v>
          </cell>
          <cell r="E3" t="str">
            <v>OSCEHQ</v>
          </cell>
          <cell r="F3" t="str">
            <v>OSEMKFI</v>
          </cell>
          <cell r="H3" t="str">
            <v>AUS</v>
          </cell>
          <cell r="I3" t="str">
            <v>Austrian Schillings</v>
          </cell>
          <cell r="J3">
            <v>12.64</v>
          </cell>
          <cell r="K3">
            <v>12.545</v>
          </cell>
          <cell r="L3">
            <v>1019</v>
          </cell>
          <cell r="M3" t="str">
            <v>OS</v>
          </cell>
          <cell r="O3">
            <v>39.729999999999997</v>
          </cell>
        </row>
        <row r="4">
          <cell r="A4" t="str">
            <v>BELGIUM</v>
          </cell>
          <cell r="B4" t="str">
            <v>BEKFI</v>
          </cell>
          <cell r="C4" t="str">
            <v>BEKFS</v>
          </cell>
          <cell r="D4" t="str">
            <v>BEAUD</v>
          </cell>
          <cell r="H4" t="str">
            <v>BEF</v>
          </cell>
          <cell r="I4" t="str">
            <v>Belgian Francs</v>
          </cell>
          <cell r="J4">
            <v>37.064999999999998</v>
          </cell>
          <cell r="K4">
            <v>36.811</v>
          </cell>
          <cell r="L4">
            <v>1002</v>
          </cell>
          <cell r="M4" t="str">
            <v>BE</v>
          </cell>
        </row>
        <row r="5">
          <cell r="A5" t="str">
            <v>CZECH</v>
          </cell>
          <cell r="B5" t="str">
            <v>CZKFI</v>
          </cell>
          <cell r="H5" t="str">
            <v>CZK</v>
          </cell>
          <cell r="I5" t="str">
            <v>Czech Crowns</v>
          </cell>
          <cell r="J5">
            <v>32.994999999999997</v>
          </cell>
          <cell r="K5">
            <v>33.543999999999997</v>
          </cell>
          <cell r="L5">
            <v>1020</v>
          </cell>
          <cell r="M5" t="str">
            <v>CZ</v>
          </cell>
        </row>
        <row r="6">
          <cell r="A6" t="str">
            <v>DENMARK</v>
          </cell>
          <cell r="B6" t="str">
            <v>DKKFI</v>
          </cell>
          <cell r="H6" t="str">
            <v>DKR</v>
          </cell>
          <cell r="I6" t="str">
            <v>Danish Crowns</v>
          </cell>
          <cell r="J6">
            <v>6.8475000000000001</v>
          </cell>
          <cell r="K6">
            <v>6.7919999999999998</v>
          </cell>
          <cell r="L6">
            <v>1268</v>
          </cell>
          <cell r="M6" t="str">
            <v>DK</v>
          </cell>
        </row>
        <row r="7">
          <cell r="A7" t="str">
            <v>FINLAND</v>
          </cell>
          <cell r="B7" t="str">
            <v>FNKFI</v>
          </cell>
          <cell r="H7" t="str">
            <v>FIM</v>
          </cell>
          <cell r="I7" t="str">
            <v>Finnish Marks</v>
          </cell>
          <cell r="J7">
            <v>5.4480000000000004</v>
          </cell>
          <cell r="K7">
            <v>5.375</v>
          </cell>
          <cell r="L7">
            <v>1259</v>
          </cell>
          <cell r="M7" t="str">
            <v>FI</v>
          </cell>
        </row>
        <row r="8">
          <cell r="A8" t="str">
            <v>FRANCE</v>
          </cell>
          <cell r="B8" t="str">
            <v>FRKFI</v>
          </cell>
          <cell r="C8" t="str">
            <v>FRKFS</v>
          </cell>
          <cell r="H8" t="str">
            <v>FRF</v>
          </cell>
          <cell r="I8" t="str">
            <v>French Francs</v>
          </cell>
          <cell r="J8">
            <v>6.02</v>
          </cell>
          <cell r="K8">
            <v>5.9909999999999997</v>
          </cell>
          <cell r="L8">
            <v>1004</v>
          </cell>
          <cell r="M8" t="str">
            <v>FR</v>
          </cell>
        </row>
        <row r="9">
          <cell r="A9" t="str">
            <v>GENEVA INT</v>
          </cell>
          <cell r="B9" t="str">
            <v>GIKFI</v>
          </cell>
          <cell r="C9" t="str">
            <v>GIEUKFI</v>
          </cell>
          <cell r="H9" t="str">
            <v>CHF</v>
          </cell>
          <cell r="I9" t="str">
            <v>Swiss Francs</v>
          </cell>
          <cell r="J9">
            <v>1.5009999999999999</v>
          </cell>
          <cell r="K9">
            <v>1.5009999999999999</v>
          </cell>
          <cell r="M9" t="str">
            <v>IN</v>
          </cell>
        </row>
        <row r="10">
          <cell r="A10" t="str">
            <v>GERMANY</v>
          </cell>
          <cell r="B10" t="str">
            <v>DEKFI</v>
          </cell>
          <cell r="C10" t="str">
            <v>DEKFS</v>
          </cell>
          <cell r="D10" t="str">
            <v>DENHQ</v>
          </cell>
          <cell r="E10" t="str">
            <v>DECEHQ</v>
          </cell>
          <cell r="H10" t="str">
            <v>DEM</v>
          </cell>
          <cell r="I10" t="str">
            <v>Deutsche Marks</v>
          </cell>
          <cell r="J10">
            <v>1.796</v>
          </cell>
          <cell r="K10">
            <v>1.796</v>
          </cell>
          <cell r="L10">
            <v>1005</v>
          </cell>
          <cell r="M10" t="str">
            <v>DE</v>
          </cell>
        </row>
        <row r="11">
          <cell r="A11" t="str">
            <v>GREECE</v>
          </cell>
          <cell r="B11" t="str">
            <v>GRKFI</v>
          </cell>
          <cell r="H11" t="str">
            <v>DRA</v>
          </cell>
          <cell r="I11" t="str">
            <v>Greek Drachmas</v>
          </cell>
          <cell r="J11">
            <v>314</v>
          </cell>
          <cell r="K11">
            <v>314</v>
          </cell>
          <cell r="L11">
            <v>1107</v>
          </cell>
          <cell r="M11" t="str">
            <v>HE</v>
          </cell>
        </row>
        <row r="12">
          <cell r="A12" t="str">
            <v>HEAG</v>
          </cell>
          <cell r="B12" t="str">
            <v>HEAG</v>
          </cell>
          <cell r="H12" t="str">
            <v>CHF</v>
          </cell>
          <cell r="I12" t="str">
            <v>Swiss Francs</v>
          </cell>
          <cell r="J12">
            <v>1.5009999999999999</v>
          </cell>
          <cell r="K12">
            <v>1.5009999999999999</v>
          </cell>
          <cell r="L12">
            <v>1184</v>
          </cell>
          <cell r="M12" t="str">
            <v>RU</v>
          </cell>
        </row>
        <row r="13">
          <cell r="A13" t="str">
            <v>HUNGARY</v>
          </cell>
          <cell r="B13" t="str">
            <v>HUKFI</v>
          </cell>
          <cell r="H13" t="str">
            <v>HUF</v>
          </cell>
          <cell r="I13" t="str">
            <v>Hungarian Forints</v>
          </cell>
          <cell r="J13">
            <v>210.87</v>
          </cell>
          <cell r="K13">
            <v>210.87</v>
          </cell>
          <cell r="L13">
            <v>1021</v>
          </cell>
          <cell r="M13" t="str">
            <v>HU</v>
          </cell>
        </row>
        <row r="14">
          <cell r="A14" t="str">
            <v>INDIA</v>
          </cell>
          <cell r="B14" t="str">
            <v>IAKFI</v>
          </cell>
          <cell r="H14" t="str">
            <v>INR</v>
          </cell>
          <cell r="I14" t="str">
            <v>Indian Rupees</v>
          </cell>
          <cell r="J14">
            <v>39.729999999999997</v>
          </cell>
          <cell r="K14">
            <v>39.729999999999997</v>
          </cell>
          <cell r="L14">
            <v>1180</v>
          </cell>
          <cell r="M14" t="str">
            <v>IA</v>
          </cell>
        </row>
        <row r="15">
          <cell r="A15" t="str">
            <v>INVIND</v>
          </cell>
          <cell r="B15" t="str">
            <v>INVIND</v>
          </cell>
          <cell r="H15" t="str">
            <v>USD</v>
          </cell>
          <cell r="I15" t="str">
            <v>US Dollars</v>
          </cell>
          <cell r="J15">
            <v>1</v>
          </cell>
          <cell r="K15">
            <v>1</v>
          </cell>
          <cell r="L15">
            <v>1181</v>
          </cell>
          <cell r="M15" t="str">
            <v>II</v>
          </cell>
        </row>
        <row r="16">
          <cell r="A16" t="str">
            <v>ITALY</v>
          </cell>
          <cell r="B16" t="str">
            <v>ITKFI</v>
          </cell>
          <cell r="C16" t="str">
            <v>ITKFS</v>
          </cell>
          <cell r="H16" t="str">
            <v>ITL</v>
          </cell>
          <cell r="I16" t="str">
            <v>Italian Lira</v>
          </cell>
          <cell r="J16">
            <v>1.772</v>
          </cell>
          <cell r="K16">
            <v>1.772</v>
          </cell>
          <cell r="L16">
            <v>1006</v>
          </cell>
          <cell r="M16" t="str">
            <v>IT</v>
          </cell>
        </row>
        <row r="17">
          <cell r="A17" t="str">
            <v>LUXEMBOURG</v>
          </cell>
          <cell r="B17" t="str">
            <v>LUKFI</v>
          </cell>
          <cell r="C17" t="str">
            <v>LUKFS</v>
          </cell>
          <cell r="D17" t="str">
            <v>LUAUD</v>
          </cell>
          <cell r="H17" t="str">
            <v>BEF</v>
          </cell>
          <cell r="I17" t="str">
            <v>Belgian Francs</v>
          </cell>
          <cell r="J17">
            <v>37.064999999999998</v>
          </cell>
          <cell r="K17">
            <v>37.064999999999998</v>
          </cell>
          <cell r="L17">
            <v>1003</v>
          </cell>
          <cell r="M17" t="str">
            <v>LU</v>
          </cell>
        </row>
        <row r="18">
          <cell r="A18" t="str">
            <v>NETH BV</v>
          </cell>
          <cell r="B18" t="str">
            <v>NLBVKFI</v>
          </cell>
          <cell r="C18" t="str">
            <v>NLBVKFS</v>
          </cell>
          <cell r="H18" t="str">
            <v>NLG</v>
          </cell>
          <cell r="I18" t="str">
            <v>Dutch Guilders</v>
          </cell>
          <cell r="J18">
            <v>2.0219999999999998</v>
          </cell>
          <cell r="K18">
            <v>2.0219999999999998</v>
          </cell>
          <cell r="L18">
            <v>1128</v>
          </cell>
          <cell r="M18" t="str">
            <v>BV</v>
          </cell>
        </row>
        <row r="19">
          <cell r="A19" t="str">
            <v>NETH SNC</v>
          </cell>
          <cell r="B19" t="str">
            <v>NLSNCKFI</v>
          </cell>
          <cell r="C19" t="str">
            <v>NLSNCKFS</v>
          </cell>
          <cell r="H19" t="str">
            <v>NLG</v>
          </cell>
          <cell r="I19" t="str">
            <v>Dutch Guilders</v>
          </cell>
          <cell r="J19">
            <v>2.0219999999999998</v>
          </cell>
          <cell r="K19">
            <v>2.0219999999999998</v>
          </cell>
          <cell r="L19">
            <v>1128</v>
          </cell>
          <cell r="M19" t="str">
            <v>NL</v>
          </cell>
        </row>
        <row r="20">
          <cell r="A20" t="str">
            <v>NORWAY</v>
          </cell>
          <cell r="B20" t="str">
            <v>NOKFI</v>
          </cell>
          <cell r="H20" t="str">
            <v>NOK</v>
          </cell>
          <cell r="I20" t="str">
            <v>Norwegian Krones</v>
          </cell>
          <cell r="J20">
            <v>7.4630000000000001</v>
          </cell>
          <cell r="K20">
            <v>7.4630000000000001</v>
          </cell>
          <cell r="L20">
            <v>1008</v>
          </cell>
          <cell r="M20" t="str">
            <v>NO</v>
          </cell>
        </row>
        <row r="21">
          <cell r="A21" t="str">
            <v>POLAND</v>
          </cell>
          <cell r="B21" t="str">
            <v>POKFI</v>
          </cell>
          <cell r="H21" t="str">
            <v>POZ</v>
          </cell>
          <cell r="I21" t="str">
            <v>Polish Zloty</v>
          </cell>
          <cell r="J21">
            <v>3.4060000000000001</v>
          </cell>
          <cell r="K21">
            <v>3.4060000000000001</v>
          </cell>
          <cell r="L21">
            <v>1022</v>
          </cell>
          <cell r="M21" t="str">
            <v>PO</v>
          </cell>
        </row>
        <row r="22">
          <cell r="A22" t="str">
            <v>REMCO</v>
          </cell>
          <cell r="B22" t="str">
            <v>REMCO</v>
          </cell>
          <cell r="H22" t="str">
            <v>CHF</v>
          </cell>
          <cell r="I22" t="str">
            <v>Swiss Francs</v>
          </cell>
          <cell r="J22">
            <v>1.5009999999999999</v>
          </cell>
          <cell r="K22">
            <v>1.5009999999999999</v>
          </cell>
          <cell r="L22">
            <v>1183</v>
          </cell>
          <cell r="M22" t="str">
            <v>RE</v>
          </cell>
        </row>
        <row r="23">
          <cell r="A23" t="str">
            <v>ROMANIA</v>
          </cell>
          <cell r="B23" t="str">
            <v>ROKFI</v>
          </cell>
          <cell r="H23" t="str">
            <v>USD</v>
          </cell>
          <cell r="I23" t="str">
            <v>US Dollars</v>
          </cell>
          <cell r="J23">
            <v>1</v>
          </cell>
          <cell r="K23">
            <v>1</v>
          </cell>
          <cell r="L23">
            <v>1023</v>
          </cell>
          <cell r="M23" t="str">
            <v>RO</v>
          </cell>
        </row>
        <row r="24">
          <cell r="A24" t="str">
            <v>SLOVAK</v>
          </cell>
          <cell r="B24" t="str">
            <v>SLKFI</v>
          </cell>
          <cell r="H24" t="str">
            <v>SOK</v>
          </cell>
          <cell r="I24" t="str">
            <v>Slovak Koruna</v>
          </cell>
          <cell r="J24">
            <v>34.545999999999999</v>
          </cell>
          <cell r="K24">
            <v>34.545999999999999</v>
          </cell>
          <cell r="L24">
            <v>1025</v>
          </cell>
          <cell r="M24" t="str">
            <v>SL</v>
          </cell>
        </row>
        <row r="25">
          <cell r="A25" t="str">
            <v>SPAIN</v>
          </cell>
          <cell r="B25" t="str">
            <v>ESKFI</v>
          </cell>
          <cell r="H25" t="str">
            <v>ESP</v>
          </cell>
          <cell r="I25" t="str">
            <v>Spanish Pesetas</v>
          </cell>
          <cell r="J25">
            <v>152.44999999999999</v>
          </cell>
          <cell r="K25">
            <v>152.44999999999999</v>
          </cell>
          <cell r="L25">
            <v>1009</v>
          </cell>
          <cell r="M25" t="str">
            <v>ES</v>
          </cell>
        </row>
        <row r="26">
          <cell r="A26" t="str">
            <v>SWEDEN</v>
          </cell>
          <cell r="B26" t="str">
            <v>SVKFI</v>
          </cell>
          <cell r="H26" t="str">
            <v>SEK</v>
          </cell>
          <cell r="I26" t="str">
            <v>Swedish Krona</v>
          </cell>
          <cell r="J26">
            <v>7.7389999999999999</v>
          </cell>
          <cell r="K26">
            <v>7.7389999999999999</v>
          </cell>
          <cell r="L26">
            <v>1010</v>
          </cell>
          <cell r="M26" t="str">
            <v>SV</v>
          </cell>
        </row>
        <row r="27">
          <cell r="A27" t="str">
            <v>SWITZERLAND</v>
          </cell>
          <cell r="B27" t="str">
            <v>ZUKFI</v>
          </cell>
          <cell r="C27" t="str">
            <v>ZUKFS</v>
          </cell>
          <cell r="H27" t="str">
            <v>CHF</v>
          </cell>
          <cell r="I27" t="str">
            <v>Swiss Francs</v>
          </cell>
          <cell r="J27">
            <v>1.5009999999999999</v>
          </cell>
          <cell r="K27">
            <v>1.5009999999999999</v>
          </cell>
          <cell r="L27">
            <v>1016</v>
          </cell>
          <cell r="M27" t="str">
            <v>ZU</v>
          </cell>
        </row>
        <row r="28">
          <cell r="A28" t="str">
            <v>TURKEY</v>
          </cell>
          <cell r="B28" t="str">
            <v>TUKFI</v>
          </cell>
          <cell r="H28" t="str">
            <v>TKL</v>
          </cell>
          <cell r="I28" t="str">
            <v>Turkish Lira</v>
          </cell>
          <cell r="J28">
            <v>1</v>
          </cell>
          <cell r="K28">
            <v>1</v>
          </cell>
          <cell r="L28">
            <v>1237</v>
          </cell>
          <cell r="M28" t="str">
            <v>TU</v>
          </cell>
        </row>
        <row r="29">
          <cell r="A29" t="str">
            <v>UAE</v>
          </cell>
          <cell r="B29" t="str">
            <v>UAKFI</v>
          </cell>
          <cell r="H29" t="str">
            <v>UAE</v>
          </cell>
          <cell r="I29" t="str">
            <v>United Arab Emir. Dirham</v>
          </cell>
          <cell r="J29">
            <v>3.67</v>
          </cell>
          <cell r="K29">
            <v>3.67</v>
          </cell>
          <cell r="L29">
            <v>6061</v>
          </cell>
          <cell r="M29" t="str">
            <v>UA</v>
          </cell>
        </row>
        <row r="30">
          <cell r="A30" t="str">
            <v>WORLDWIDE</v>
          </cell>
          <cell r="B30" t="str">
            <v>WWKFI</v>
          </cell>
          <cell r="C30" t="str">
            <v>WWEUKFI</v>
          </cell>
          <cell r="H30" t="str">
            <v>USD</v>
          </cell>
          <cell r="I30" t="str">
            <v>US Dollars</v>
          </cell>
          <cell r="J30">
            <v>1</v>
          </cell>
          <cell r="K30">
            <v>1</v>
          </cell>
          <cell r="M30" t="str">
            <v>WW</v>
          </cell>
        </row>
      </sheetData>
      <sheetData sheetId="2" refreshError="1">
        <row r="4">
          <cell r="F4" t="str">
            <v>April - 99</v>
          </cell>
        </row>
      </sheetData>
      <sheetData sheetId="3" refreshError="1">
        <row r="9">
          <cell r="F9">
            <v>42.82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P3 - Timetable"/>
      <sheetName val="P4 - Balance Sheet"/>
      <sheetName val="P5 - Income Statement"/>
      <sheetName val="P6 - Exec. Summary"/>
      <sheetName val="P7 &amp; P8 - AR report"/>
      <sheetName val="P9 - AR recon."/>
      <sheetName val="P10 - Excluded AR"/>
      <sheetName val="P11 - FAM Instructions"/>
      <sheetName val="P12 - FAM (GlobalOne)"/>
      <sheetName val="P13 - FAM (Equant)"/>
      <sheetName val="P14 - WIP Ntwk"/>
      <sheetName val="P15 - WIP Admin"/>
      <sheetName val="P16 - Int'l Trans."/>
      <sheetName val="P17 - Other Ntwk Costs"/>
      <sheetName val="P18 - Checklist"/>
    </sheetNames>
    <sheetDataSet>
      <sheetData sheetId="0">
        <row r="21">
          <cell r="D21">
            <v>37407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_01"/>
      <sheetName val="S_02"/>
      <sheetName val="S_03"/>
      <sheetName val="S_04"/>
      <sheetName val="S_05"/>
      <sheetName val="H_01"/>
      <sheetName val="S_06"/>
      <sheetName val="S_07"/>
      <sheetName val="S_08"/>
      <sheetName val="S_09"/>
      <sheetName val="S_10"/>
      <sheetName val="S_11"/>
      <sheetName val="S_12"/>
      <sheetName val="S_13"/>
      <sheetName val="S_14"/>
      <sheetName val="S_15"/>
      <sheetName val="S_16"/>
      <sheetName val="S_17"/>
      <sheetName val="S_18"/>
      <sheetName val="S_19"/>
      <sheetName val="S_20"/>
      <sheetName val="S_21"/>
      <sheetName val="S_22"/>
      <sheetName val="S_23"/>
      <sheetName val="S_24"/>
      <sheetName val="S_25"/>
      <sheetName val="S_26"/>
      <sheetName val="ErrorLog"/>
      <sheetName val="S_08 (2)"/>
      <sheetName val="T_AA_001"/>
      <sheetName val="T_AA_002"/>
      <sheetName val="T_AA_003"/>
      <sheetName val="T_AA_004"/>
      <sheetName val="CustomiseHelp"/>
      <sheetName val="ÐLists"/>
      <sheetName val="Audit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2">
          <cell r="E2" t="str">
            <v>Aryzta</v>
          </cell>
          <cell r="AK2" t="str">
            <v>Yes</v>
          </cell>
        </row>
        <row r="3">
          <cell r="AK3" t="str">
            <v>No</v>
          </cell>
        </row>
      </sheetData>
      <sheetData sheetId="3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"/>
      <sheetName val="Samples"/>
      <sheetName val="furniture &amp; fixtures"/>
      <sheetName val="Office Eq"/>
      <sheetName val="software"/>
      <sheetName val="Vehicle"/>
      <sheetName val="Computer"/>
      <sheetName val="Computer."/>
      <sheetName val="Computer (stolen)"/>
      <sheetName val="Computer (Pune)"/>
      <sheetName val="Codes"/>
      <sheetName val="Tickmarks"/>
      <sheetName val="PBC-OE"/>
      <sheetName val="Emp Reward"/>
      <sheetName val="Purchase Order"/>
      <sheetName val="Saurabh's Entries"/>
      <sheetName val="WDV"/>
      <sheetName val="Summary"/>
      <sheetName val="FAR Scedule -Delhi- DHS-Mar-10"/>
      <sheetName val="FAR Bangalore -DHS-10"/>
      <sheetName val="Final FAR"/>
      <sheetName val="Com WDV-To be verify"/>
      <sheetName val="Transfer value"/>
      <sheetName val="PBC-Delhi"/>
      <sheetName val="PBC-Banglre"/>
      <sheetName val="FAR Scedule  (2)"/>
      <sheetName val="Excess Cal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8">
          <cell r="J38">
            <v>16640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BS "/>
      <sheetName val="Fund flow"/>
      <sheetName val="Ratio"/>
      <sheetName val="SBU"/>
      <sheetName val="PROJ-POLY"/>
      <sheetName val="PROJ-SPUN"/>
      <sheetName val="tdp"/>
      <sheetName val="tdint"/>
      <sheetName val="TDP(2)"/>
      <sheetName val="Intaccrual"/>
      <sheetName val="Intcash"/>
      <sheetName val="Payment"/>
      <sheetName val="Allocation"/>
      <sheetName val="Sheet2"/>
      <sheetName val="ASSUPTIONS"/>
      <sheetName val="Tax cal"/>
      <sheetName val="Dep Cal"/>
      <sheetName val="YTD"/>
      <sheetName val="Inter connect Revenue"/>
      <sheetName val="#REF"/>
      <sheetName val="FORM-16"/>
      <sheetName val="List_Information"/>
      <sheetName val="summ"/>
      <sheetName val="F A 2002"/>
      <sheetName val="Assumptions"/>
      <sheetName val="Proj5Y PSF now"/>
      <sheetName val="Licences"/>
      <sheetName val="Prod Anal"/>
      <sheetName val="PCS DATA"/>
      <sheetName val="Base data Security Procedures"/>
      <sheetName val="Cost summary"/>
      <sheetName val="SALE-RATE"/>
      <sheetName val="Sheet1"/>
      <sheetName val="BS_"/>
      <sheetName val="Fund_flow"/>
      <sheetName val="Tax_cal"/>
      <sheetName val="Dep_Cal"/>
    </sheetNames>
    <sheetDataSet>
      <sheetData sheetId="0">
        <row r="237">
          <cell r="C237">
            <v>1000000</v>
          </cell>
        </row>
      </sheetData>
      <sheetData sheetId="1">
        <row r="237">
          <cell r="C237">
            <v>1000000</v>
          </cell>
        </row>
      </sheetData>
      <sheetData sheetId="2"/>
      <sheetData sheetId="3">
        <row r="237">
          <cell r="C237">
            <v>1000000</v>
          </cell>
        </row>
      </sheetData>
      <sheetData sheetId="4">
        <row r="237">
          <cell r="C237">
            <v>1000000</v>
          </cell>
        </row>
      </sheetData>
      <sheetData sheetId="5"/>
      <sheetData sheetId="6">
        <row r="237">
          <cell r="C237">
            <v>1000000</v>
          </cell>
        </row>
      </sheetData>
      <sheetData sheetId="7"/>
      <sheetData sheetId="8">
        <row r="237">
          <cell r="C237">
            <v>1000000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ancellations and Ammends"/>
      <sheetName val="CS Losses"/>
      <sheetName val="Ticketing &amp; Compensation"/>
      <sheetName val="E-Vouchers"/>
      <sheetName val="TB, OTC &amp; T4L Sales Losses"/>
      <sheetName val="BAAWTs"/>
      <sheetName val="Relocations"/>
      <sheetName val="Supplier Recovery"/>
      <sheetName val="Validations"/>
    </sheetNames>
    <sheetDataSet>
      <sheetData sheetId="0">
        <row r="2">
          <cell r="A2" t="str">
            <v>CS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CS</v>
          </cell>
        </row>
      </sheetData>
      <sheetData sheetId="9">
        <row r="2">
          <cell r="A2" t="str">
            <v>CS</v>
          </cell>
          <cell r="C2" t="str">
            <v>LMN</v>
          </cell>
        </row>
        <row r="3">
          <cell r="A3" t="str">
            <v>Ticketing</v>
          </cell>
          <cell r="C3" t="str">
            <v>TB</v>
          </cell>
        </row>
        <row r="4">
          <cell r="A4" t="str">
            <v>Hotels</v>
          </cell>
          <cell r="C4" t="str">
            <v>T4L</v>
          </cell>
        </row>
        <row r="5">
          <cell r="A5" t="str">
            <v>Lifestyle</v>
          </cell>
          <cell r="C5" t="str">
            <v>OTC</v>
          </cell>
        </row>
        <row r="6">
          <cell r="A6" t="str">
            <v>Flights</v>
          </cell>
          <cell r="C6" t="str">
            <v>Cust. Rel.</v>
          </cell>
        </row>
        <row r="7">
          <cell r="A7" t="str">
            <v>Holidays</v>
          </cell>
          <cell r="C7" t="str">
            <v>Globepost</v>
          </cell>
        </row>
        <row r="8">
          <cell r="A8" t="str">
            <v>Finance</v>
          </cell>
        </row>
      </sheetData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stat_20030423143229"/>
      <sheetName val="EQ NETWORK CCTS-aug03"/>
      <sheetName val="Sheet 1"/>
      <sheetName val="Macro1"/>
    </sheetNames>
    <sheetDataSet>
      <sheetData sheetId="0">
        <row r="1">
          <cell r="D1" t="str">
            <v>Part</v>
          </cell>
          <cell r="E1" t="str">
            <v xml:space="preserve">Description                              </v>
          </cell>
        </row>
        <row r="2">
          <cell r="D2" t="str">
            <v>26361-K838-V150</v>
          </cell>
          <cell r="E2" t="str">
            <v xml:space="preserve">26361-K838-V150                         </v>
          </cell>
        </row>
        <row r="3">
          <cell r="D3" t="str">
            <v>ABNAMROCS01</v>
          </cell>
          <cell r="E3" t="str">
            <v xml:space="preserve">DELL Monitor                            </v>
          </cell>
        </row>
        <row r="4">
          <cell r="D4" t="str">
            <v>ABNAMROCS02</v>
          </cell>
          <cell r="E4" t="str">
            <v xml:space="preserve">COMPAQ Monitor                          </v>
          </cell>
        </row>
        <row r="5">
          <cell r="D5" t="str">
            <v>ABNAMROCS03</v>
          </cell>
          <cell r="E5" t="str">
            <v xml:space="preserve">HP Monitor                              </v>
          </cell>
        </row>
        <row r="6">
          <cell r="D6" t="str">
            <v>ABNAMROCS04</v>
          </cell>
          <cell r="E6" t="str">
            <v xml:space="preserve">SUN Monitor                             </v>
          </cell>
        </row>
        <row r="7">
          <cell r="D7" t="str">
            <v>ABNAMROCS05</v>
          </cell>
          <cell r="E7" t="str">
            <v xml:space="preserve">Server                                  </v>
          </cell>
        </row>
        <row r="8">
          <cell r="D8" t="str">
            <v>ABNAMROCS06</v>
          </cell>
          <cell r="E8" t="str">
            <v xml:space="preserve">Netscout 6050 WM Ethernet               </v>
          </cell>
        </row>
        <row r="9">
          <cell r="D9" t="str">
            <v>ABNAMROCS07</v>
          </cell>
          <cell r="E9" t="str">
            <v xml:space="preserve">IBM TKNW-53-1                           </v>
          </cell>
        </row>
        <row r="10">
          <cell r="D10" t="str">
            <v>ABNAMROCS08</v>
          </cell>
          <cell r="E10" t="str">
            <v xml:space="preserve">Nortel Magellem                         </v>
          </cell>
        </row>
        <row r="11">
          <cell r="D11" t="str">
            <v>ABNAMROCS09</v>
          </cell>
          <cell r="E11" t="str">
            <v xml:space="preserve">Compaq Deskpro                          </v>
          </cell>
        </row>
        <row r="12">
          <cell r="D12" t="str">
            <v>ABNAMROCS10</v>
          </cell>
          <cell r="E12" t="str">
            <v xml:space="preserve">COMPAQ Monitor                          </v>
          </cell>
        </row>
        <row r="13">
          <cell r="D13" t="str">
            <v>ABNAMROCS11</v>
          </cell>
          <cell r="E13" t="str">
            <v xml:space="preserve">Advance Connectivity System 80G2415     </v>
          </cell>
        </row>
        <row r="14">
          <cell r="D14" t="str">
            <v>ABNAMROCS12</v>
          </cell>
          <cell r="E14" t="str">
            <v xml:space="preserve">Advance Connectivity System 80G2415     </v>
          </cell>
        </row>
        <row r="15">
          <cell r="D15" t="str">
            <v>ABNAMROCS13</v>
          </cell>
          <cell r="E15" t="str">
            <v xml:space="preserve">Advance Connectivity System 80G2415     </v>
          </cell>
        </row>
        <row r="16">
          <cell r="D16" t="str">
            <v>ABNAMROCS14</v>
          </cell>
          <cell r="E16" t="str">
            <v xml:space="preserve">IBM 8250-006-HC                         </v>
          </cell>
        </row>
        <row r="17">
          <cell r="D17" t="str">
            <v>ABNAMROCS15</v>
          </cell>
          <cell r="E17" t="str">
            <v xml:space="preserve">HP Envizex II                           </v>
          </cell>
        </row>
        <row r="18">
          <cell r="D18" t="str">
            <v>ABNAMROCS16</v>
          </cell>
          <cell r="E18" t="str">
            <v xml:space="preserve">HP Envizex II                           </v>
          </cell>
        </row>
        <row r="19">
          <cell r="D19" t="str">
            <v>ABNAMROCS17</v>
          </cell>
          <cell r="E19" t="str">
            <v xml:space="preserve">Communication Card Module               </v>
          </cell>
        </row>
        <row r="20">
          <cell r="D20" t="str">
            <v>ABNAMROCS18</v>
          </cell>
          <cell r="E20" t="str">
            <v xml:space="preserve">SBE                                     </v>
          </cell>
        </row>
        <row r="21">
          <cell r="D21" t="str">
            <v>ABNAMROCS19</v>
          </cell>
          <cell r="E21" t="str">
            <v xml:space="preserve">SUN Monitor                             </v>
          </cell>
        </row>
        <row r="22">
          <cell r="D22" t="str">
            <v>ABNAMROCS20</v>
          </cell>
          <cell r="E22" t="str">
            <v xml:space="preserve">Sun 220R Rack mount Kit                 </v>
          </cell>
        </row>
        <row r="23">
          <cell r="D23" t="str">
            <v>ABNAMROCS21</v>
          </cell>
          <cell r="E23" t="str">
            <v xml:space="preserve">Sun 220R Rack mount Kit                 </v>
          </cell>
        </row>
        <row r="24">
          <cell r="D24" t="str">
            <v>ABNAMROCS22</v>
          </cell>
          <cell r="E24" t="str">
            <v xml:space="preserve">Sun 220R Rack mount Kit                 </v>
          </cell>
        </row>
        <row r="25">
          <cell r="D25" t="str">
            <v>ABNAMROCS23</v>
          </cell>
          <cell r="E25" t="str">
            <v xml:space="preserve">SONY Monitor                            </v>
          </cell>
        </row>
        <row r="26">
          <cell r="D26" t="str">
            <v>BKX-ECM25C-0002-MF</v>
          </cell>
          <cell r="E26" t="str">
            <v xml:space="preserve">BLACKBOX RE232 M/F DB25 CABLE 2FT       </v>
          </cell>
        </row>
        <row r="27">
          <cell r="D27" t="str">
            <v>C7063A-401</v>
          </cell>
          <cell r="E27" t="str">
            <v xml:space="preserve">C7063A-401                              </v>
          </cell>
        </row>
        <row r="28">
          <cell r="D28" t="str">
            <v>CAB-ACE-POWER</v>
          </cell>
          <cell r="E28" t="str">
            <v xml:space="preserve">CAB-ACE POWER CORD 110V INDIA           </v>
          </cell>
        </row>
        <row r="29">
          <cell r="D29" t="str">
            <v>CAB-ACU</v>
          </cell>
          <cell r="E29" t="str">
            <v xml:space="preserve">POWER CORD, UK                          </v>
          </cell>
        </row>
        <row r="30">
          <cell r="D30" t="str">
            <v>CAB-V35MT</v>
          </cell>
          <cell r="E30" t="str">
            <v xml:space="preserve">V.35 CABLE,DTE,MALE,10 FEET             </v>
          </cell>
        </row>
        <row r="31">
          <cell r="D31" t="str">
            <v>CDR-JEWEL</v>
          </cell>
          <cell r="E31" t="str">
            <v xml:space="preserve">CDR REPLICATION WITH JEWEL CASE         </v>
          </cell>
        </row>
        <row r="32">
          <cell r="D32" t="str">
            <v>CDR-JEWEL</v>
          </cell>
          <cell r="E32" t="str">
            <v xml:space="preserve">CDR REPLICATION WITH JEWEL CASE         </v>
          </cell>
        </row>
        <row r="33">
          <cell r="D33" t="str">
            <v>CDR-JEWEL</v>
          </cell>
          <cell r="E33" t="str">
            <v xml:space="preserve">CDR REPLICATION WITH JEWEL CASE         </v>
          </cell>
        </row>
        <row r="34">
          <cell r="D34" t="str">
            <v>CDR-JEWEL</v>
          </cell>
          <cell r="E34" t="str">
            <v xml:space="preserve">CDR REPLICATION WITH JEWEL CASE         </v>
          </cell>
        </row>
        <row r="35">
          <cell r="D35" t="str">
            <v>CIS-AR-ADDSRV-1.7</v>
          </cell>
          <cell r="E35" t="str">
            <v xml:space="preserve">ADDITIONAL SERVER LICENSE FOR AR 1.7    </v>
          </cell>
        </row>
        <row r="36">
          <cell r="D36" t="str">
            <v>CIS-AS2509-RJ</v>
          </cell>
          <cell r="E36" t="str">
            <v xml:space="preserve">CISCO ACCESS SERVER 2509-RJ ETHERNET    </v>
          </cell>
        </row>
        <row r="37">
          <cell r="D37" t="str">
            <v>CIS-AS2509-RJ</v>
          </cell>
          <cell r="E37" t="str">
            <v xml:space="preserve">CISCO ACCESS SERVER 2509-RJ ETHERNET    </v>
          </cell>
        </row>
        <row r="38">
          <cell r="D38" t="str">
            <v>CIS-AS2509-RJ</v>
          </cell>
          <cell r="E38" t="str">
            <v xml:space="preserve">CISCO ACCESS SERVER 2509-RJ ETHERNET    </v>
          </cell>
        </row>
        <row r="39">
          <cell r="D39" t="str">
            <v>CIS-C2651XM-2FEVPNK9</v>
          </cell>
          <cell r="E39" t="str">
            <v xml:space="preserve">2651XM/VPN BUNDLE AIM-VPN/EP/2FE/IOS FW </v>
          </cell>
        </row>
        <row r="40">
          <cell r="D40" t="str">
            <v>CIS-CAB-232MT</v>
          </cell>
          <cell r="E40" t="str">
            <v xml:space="preserve">Cisco Cable DTE Male RS-232             </v>
          </cell>
        </row>
        <row r="41">
          <cell r="D41" t="str">
            <v>CIS-CAB-SS-232MT</v>
          </cell>
          <cell r="E41" t="str">
            <v>RS-232 CABLE DTE MALE TO SMART SERIAL 10</v>
          </cell>
        </row>
        <row r="42">
          <cell r="D42" t="str">
            <v>CIS-CAB-SS-232MT</v>
          </cell>
          <cell r="E42" t="str">
            <v>RS-232 CABLE DTE MALE TO SMART SERIAL 10</v>
          </cell>
        </row>
        <row r="43">
          <cell r="D43" t="str">
            <v>CIS-CAB-SS-232MT</v>
          </cell>
          <cell r="E43" t="str">
            <v>RS-232 CABLE DTE MALE TO SMART SERIAL 10</v>
          </cell>
        </row>
        <row r="44">
          <cell r="D44" t="str">
            <v>CIS-CAB-SS-232MT</v>
          </cell>
          <cell r="E44" t="str">
            <v>RS-232 CABLE DTE MALE TO SMART SERIAL 10</v>
          </cell>
        </row>
        <row r="45">
          <cell r="D45" t="str">
            <v>CIS-CAB-V35MT</v>
          </cell>
          <cell r="E45" t="str">
            <v xml:space="preserve">Cisco Cable DTE Male V.35               </v>
          </cell>
        </row>
        <row r="46">
          <cell r="D46" t="str">
            <v>CIS-CAB-V35MT</v>
          </cell>
          <cell r="E46" t="str">
            <v xml:space="preserve">Cisco Cable DTE Male V.35               </v>
          </cell>
        </row>
        <row r="47">
          <cell r="D47" t="str">
            <v>CIS-CAB-V35MT</v>
          </cell>
          <cell r="E47" t="str">
            <v xml:space="preserve">Cisco Cable DTE Male V.35               </v>
          </cell>
        </row>
        <row r="48">
          <cell r="D48" t="str">
            <v>CIS-CAB-V35MT</v>
          </cell>
          <cell r="E48" t="str">
            <v xml:space="preserve">Cisco Cable DTE Male V.35               </v>
          </cell>
        </row>
        <row r="49">
          <cell r="D49" t="str">
            <v>CIS-CAB-V35MT</v>
          </cell>
          <cell r="E49" t="str">
            <v xml:space="preserve">Cisco Cable DTE Male V.35               </v>
          </cell>
        </row>
        <row r="50">
          <cell r="D50" t="str">
            <v>CIS-CISCO2620XM</v>
          </cell>
          <cell r="E50" t="str">
            <v>Mid Performance 10/100 Ethernet Router w</v>
          </cell>
        </row>
        <row r="51">
          <cell r="D51" t="str">
            <v>CIS-CISCO2620XM</v>
          </cell>
          <cell r="E51" t="str">
            <v>Mid Performance 10/100 Ethernet Router w</v>
          </cell>
        </row>
        <row r="52">
          <cell r="D52" t="str">
            <v>CIS-CISCO2621XM</v>
          </cell>
          <cell r="E52" t="str">
            <v>Mid Performance Dual 10/100 Ethernet Rou</v>
          </cell>
        </row>
        <row r="53">
          <cell r="D53" t="str">
            <v>CIS-CISCO2621XM</v>
          </cell>
          <cell r="E53" t="str">
            <v>Mid Performance Dual 10/100 Ethernet Rou</v>
          </cell>
        </row>
        <row r="54">
          <cell r="D54" t="str">
            <v>CIS-CISCO2621XM</v>
          </cell>
          <cell r="E54" t="str">
            <v>Mid Performance Dual 10/100 Ethernet Rou</v>
          </cell>
        </row>
        <row r="55">
          <cell r="D55" t="str">
            <v>CIS-CISCO2621XM</v>
          </cell>
          <cell r="E55" t="str">
            <v>Mid Performance Dual 10/100 Ethernet Rou</v>
          </cell>
        </row>
        <row r="56">
          <cell r="D56" t="str">
            <v>CIS-CISCO2621XM</v>
          </cell>
          <cell r="E56" t="str">
            <v>Mid Performance Dual 10/100 Ethernet Rou</v>
          </cell>
        </row>
        <row r="57">
          <cell r="D57" t="str">
            <v>CIS-CISCO2621XM</v>
          </cell>
          <cell r="E57" t="str">
            <v>Mid Performance Dual 10/100 Ethernet Rou</v>
          </cell>
        </row>
        <row r="58">
          <cell r="D58" t="str">
            <v>CIS-CISCO2621XM</v>
          </cell>
          <cell r="E58" t="str">
            <v>Mid Performance Dual 10/100 Ethernet Rou</v>
          </cell>
        </row>
        <row r="59">
          <cell r="D59" t="str">
            <v>CIS-CISCO2621XM</v>
          </cell>
          <cell r="E59" t="str">
            <v>Mid Performance Dual 10/100 Ethernet Rou</v>
          </cell>
        </row>
        <row r="60">
          <cell r="D60" t="str">
            <v>CIS-CISCO2621XM</v>
          </cell>
          <cell r="E60" t="str">
            <v>Mid Performance Dual 10/100 Ethernet Rou</v>
          </cell>
        </row>
        <row r="61">
          <cell r="D61" t="str">
            <v>CIS-CISCO2621XM</v>
          </cell>
          <cell r="E61" t="str">
            <v>Mid Performance Dual 10/100 Ethernet Rou</v>
          </cell>
        </row>
        <row r="62">
          <cell r="D62" t="str">
            <v>CIS-CISCO2621XM</v>
          </cell>
          <cell r="E62" t="str">
            <v>Mid Performance Dual 10/100 Ethernet Rou</v>
          </cell>
        </row>
        <row r="63">
          <cell r="D63" t="str">
            <v>CIS-CISCO2621XM</v>
          </cell>
          <cell r="E63" t="str">
            <v>Mid Performance Dual 10/100 Ethernet Rou</v>
          </cell>
        </row>
        <row r="64">
          <cell r="D64" t="str">
            <v>CIS-CISCO2621XM</v>
          </cell>
          <cell r="E64" t="str">
            <v>Mid Performance Dual 10/100 Ethernet Rou</v>
          </cell>
        </row>
        <row r="65">
          <cell r="D65" t="str">
            <v>CIS-CISCO2621XM</v>
          </cell>
          <cell r="E65" t="str">
            <v>Mid Performance Dual 10/100 Ethernet Rou</v>
          </cell>
        </row>
        <row r="66">
          <cell r="D66" t="str">
            <v>CIS-CISCO2621XM</v>
          </cell>
          <cell r="E66" t="str">
            <v>Mid Performance Dual 10/100 Ethernet Rou</v>
          </cell>
        </row>
        <row r="67">
          <cell r="D67" t="str">
            <v>CIS-CISCO2621XM</v>
          </cell>
          <cell r="E67" t="str">
            <v>Mid Performance Dual 10/100 Ethernet Rou</v>
          </cell>
        </row>
        <row r="68">
          <cell r="D68" t="str">
            <v>CIS-CISCO2621XM</v>
          </cell>
          <cell r="E68" t="str">
            <v>Mid Performance Dual 10/100 Ethernet Rou</v>
          </cell>
        </row>
        <row r="69">
          <cell r="D69" t="str">
            <v>CIS-CISCO2621XM</v>
          </cell>
          <cell r="E69" t="str">
            <v>Mid Performance Dual 10/100 Ethernet Rou</v>
          </cell>
        </row>
        <row r="70">
          <cell r="D70" t="str">
            <v>CIS-CISCO3745</v>
          </cell>
          <cell r="E70" t="str">
            <v xml:space="preserve">CISCO 3700 SERIES 4-SLOT MULTISERVICE   </v>
          </cell>
        </row>
        <row r="71">
          <cell r="D71" t="str">
            <v>CIS-CWW-DOC</v>
          </cell>
          <cell r="E71" t="str">
            <v xml:space="preserve">CISCOWORKS FOR WINDOWS USER GUIDES V.60 </v>
          </cell>
        </row>
        <row r="72">
          <cell r="D72" t="str">
            <v>CIS-FL45-C-A</v>
          </cell>
          <cell r="E72" t="str">
            <v>CISCO IOS 4500/4700 SERIES IP TO ENTERPR</v>
          </cell>
        </row>
        <row r="73">
          <cell r="D73" t="str">
            <v>CIS-MEM3600-16FC</v>
          </cell>
          <cell r="E73" t="str">
            <v xml:space="preserve">16MB FLASH CARD                         </v>
          </cell>
        </row>
        <row r="74">
          <cell r="D74" t="str">
            <v>CIS-NM-COMPR</v>
          </cell>
          <cell r="E74" t="str">
            <v xml:space="preserve">Cisco Compression Network Module        </v>
          </cell>
        </row>
        <row r="75">
          <cell r="D75" t="str">
            <v>CIS-NM-VPN/MP</v>
          </cell>
          <cell r="E75" t="str">
            <v>VPN NM encryption acceleration for the 3</v>
          </cell>
        </row>
        <row r="76">
          <cell r="D76" t="str">
            <v>CIS-PIX-515E-FO-BUN</v>
          </cell>
          <cell r="E76" t="str">
            <v>PIX 515E (Chassis, Failover SW, 2 FE Por</v>
          </cell>
        </row>
        <row r="77">
          <cell r="D77" t="str">
            <v>CIS-SA-VAM</v>
          </cell>
          <cell r="E77" t="str">
            <v xml:space="preserve">VPM ACCELERATION MODULE IPSEC &amp; IPCOM   </v>
          </cell>
        </row>
        <row r="78">
          <cell r="D78" t="str">
            <v>CIS-WIC-1T</v>
          </cell>
          <cell r="E78" t="str">
            <v>Cisco Module-I/F 1-Port Serial WAN Inter</v>
          </cell>
        </row>
        <row r="79">
          <cell r="D79" t="str">
            <v>CIS-WIC-1T</v>
          </cell>
          <cell r="E79" t="str">
            <v>Cisco Module-I/F 1-Port Serial WAN Inter</v>
          </cell>
        </row>
        <row r="80">
          <cell r="D80" t="str">
            <v>CIS-WIC-2A/S</v>
          </cell>
          <cell r="E80" t="str">
            <v>Cisco WIC-2A/S Dual-Port Async/Sync Seri</v>
          </cell>
        </row>
        <row r="81">
          <cell r="D81" t="str">
            <v>CIS-WS-C2950-12</v>
          </cell>
          <cell r="E81" t="str">
            <v>CATALYST2950, with 12 of 10/100 BASE T/T</v>
          </cell>
        </row>
        <row r="82">
          <cell r="D82" t="str">
            <v>CIS-WS-C2950-12</v>
          </cell>
          <cell r="E82" t="str">
            <v>CATALYST2950, with 12 of 10/100 BASE T/T</v>
          </cell>
        </row>
        <row r="83">
          <cell r="D83" t="str">
            <v>CIS-WS-C2950-12</v>
          </cell>
          <cell r="E83" t="str">
            <v>CATALYST2950, with 12 of 10/100 BASE T/T</v>
          </cell>
        </row>
        <row r="84">
          <cell r="D84" t="str">
            <v>CIS-WS-C2950-12</v>
          </cell>
          <cell r="E84" t="str">
            <v>CATALYST2950, with 12 of 10/100 BASE T/T</v>
          </cell>
        </row>
        <row r="85">
          <cell r="D85" t="str">
            <v>CIS-WS-C2950-12</v>
          </cell>
          <cell r="E85" t="str">
            <v>CATALYST2950, with 12 of 10/100 BASE T/T</v>
          </cell>
        </row>
        <row r="86">
          <cell r="D86" t="str">
            <v>CIS-WS-C2950-12</v>
          </cell>
          <cell r="E86" t="str">
            <v>CATALYST2950, with 12 of 10/100 BASE T/T</v>
          </cell>
        </row>
        <row r="87">
          <cell r="D87" t="str">
            <v>CIS-WS-C2950-12</v>
          </cell>
          <cell r="E87" t="str">
            <v>CATALYST2950, with 12 of 10/100 BASE T/T</v>
          </cell>
        </row>
        <row r="88">
          <cell r="D88" t="str">
            <v>CIS-WS-C2950-12</v>
          </cell>
          <cell r="E88" t="str">
            <v>CATALYST2950, with 12 of 10/100 BASE T/T</v>
          </cell>
        </row>
        <row r="89">
          <cell r="D89" t="str">
            <v>CIS-WS-C2950-12</v>
          </cell>
          <cell r="E89" t="str">
            <v>CATALYST2950, with 12 of 10/100 BASE T/T</v>
          </cell>
        </row>
        <row r="90">
          <cell r="D90" t="str">
            <v>CIS-WS-C2950-12</v>
          </cell>
          <cell r="E90" t="str">
            <v>CATALYST2950, with 12 of 10/100 BASE T/T</v>
          </cell>
        </row>
        <row r="91">
          <cell r="D91" t="str">
            <v>CIS-WS-C2950-12</v>
          </cell>
          <cell r="E91" t="str">
            <v>CATALYST2950, with 12 of 10/100 BASE T/T</v>
          </cell>
        </row>
        <row r="92">
          <cell r="D92" t="str">
            <v>CIS-WS-C2950-12</v>
          </cell>
          <cell r="E92" t="str">
            <v>CATALYST2950, with 12 of 10/100 BASE T/T</v>
          </cell>
        </row>
        <row r="93">
          <cell r="D93" t="str">
            <v>CIS-WS-C2950-12</v>
          </cell>
          <cell r="E93" t="str">
            <v>CATALYST2950, with 12 of 10/100 BASE T/T</v>
          </cell>
        </row>
        <row r="94">
          <cell r="D94" t="str">
            <v>CIS-WS-C2950-12</v>
          </cell>
          <cell r="E94" t="str">
            <v>CATALYST2950, with 12 of 10/100 BASE T/T</v>
          </cell>
        </row>
        <row r="95">
          <cell r="D95" t="str">
            <v>CIS-WS-C2950-12</v>
          </cell>
          <cell r="E95" t="str">
            <v>CATALYST2950, with 12 of 10/100 BASE T/T</v>
          </cell>
        </row>
        <row r="96">
          <cell r="D96" t="str">
            <v>CIS-WS-C2950-12</v>
          </cell>
          <cell r="E96" t="str">
            <v>CATALYST2950, with 12 of 10/100 BASE T/T</v>
          </cell>
        </row>
        <row r="97">
          <cell r="D97" t="str">
            <v>CIS-WS-C2950-12</v>
          </cell>
          <cell r="E97" t="str">
            <v>CATALYST2950, with 12 of 10/100 BASE T/T</v>
          </cell>
        </row>
        <row r="98">
          <cell r="D98" t="str">
            <v>CIS-WS-C2950-12</v>
          </cell>
          <cell r="E98" t="str">
            <v>CATALYST2950, with 12 of 10/100 BASE T/T</v>
          </cell>
        </row>
        <row r="99">
          <cell r="D99" t="str">
            <v>CIS-WS-C2950-12</v>
          </cell>
          <cell r="E99" t="str">
            <v>CATALYST2950, with 12 of 10/100 BASE T/T</v>
          </cell>
        </row>
        <row r="100">
          <cell r="D100" t="str">
            <v>CIS-WS-C2950-24</v>
          </cell>
          <cell r="E100" t="str">
            <v>CATALYST2950, with 24 of 10/100 BASE T/T</v>
          </cell>
        </row>
        <row r="101">
          <cell r="D101" t="str">
            <v>CIS-WS-C2950-24</v>
          </cell>
          <cell r="E101" t="str">
            <v>CATALYST2950, with 24 of 10/100 BASE T/T</v>
          </cell>
        </row>
        <row r="102">
          <cell r="D102" t="str">
            <v>CIS-WS-C2950G-24-EI</v>
          </cell>
          <cell r="E102" t="str">
            <v xml:space="preserve">CATALYST 2950, 24 10/100                </v>
          </cell>
        </row>
        <row r="103">
          <cell r="D103" t="str">
            <v>CIS-WS-C2950T-24</v>
          </cell>
          <cell r="E103" t="str">
            <v>CATALYST2950, with TWO GIGABIT ETHER-POR</v>
          </cell>
        </row>
        <row r="104">
          <cell r="D104" t="str">
            <v>CIS-WS-C2950T-24</v>
          </cell>
          <cell r="E104" t="str">
            <v>CATALYST2950, with TWO GIGABIT ETHER-POR</v>
          </cell>
        </row>
        <row r="105">
          <cell r="D105" t="str">
            <v>CIS-WS-C2950T-24</v>
          </cell>
          <cell r="E105" t="str">
            <v>CATALYST2950, with TWO GIGABIT ETHER-POR</v>
          </cell>
        </row>
        <row r="106">
          <cell r="D106" t="str">
            <v>CIS-WS-C2950T-24</v>
          </cell>
          <cell r="E106" t="str">
            <v>CATALYST2950, with TWO GIGABIT ETHER-POR</v>
          </cell>
        </row>
        <row r="107">
          <cell r="D107" t="str">
            <v>CIS-WS-C2950T-24</v>
          </cell>
          <cell r="E107" t="str">
            <v>CATALYST2950, with TWO GIGABIT ETHER-POR</v>
          </cell>
        </row>
        <row r="108">
          <cell r="D108" t="str">
            <v>CIS-WS-C2950T-24</v>
          </cell>
          <cell r="E108" t="str">
            <v>CATALYST2950, with TWO GIGABIT ETHER-POR</v>
          </cell>
        </row>
        <row r="109">
          <cell r="D109" t="str">
            <v>CIS-WS-C2950T-24</v>
          </cell>
          <cell r="E109" t="str">
            <v>CATALYST2950, with TWO GIGABIT ETHER-POR</v>
          </cell>
        </row>
        <row r="110">
          <cell r="D110" t="str">
            <v>CIS-WS-C3550-12T</v>
          </cell>
          <cell r="E110" t="str">
            <v xml:space="preserve">10-10/100/1000 BASE T PORTS &amp; 2 GBIC    </v>
          </cell>
        </row>
        <row r="111">
          <cell r="D111" t="str">
            <v>CIS-WS-C3550-12T</v>
          </cell>
          <cell r="E111" t="str">
            <v xml:space="preserve">10-10/100/1000 BASE T PORTS &amp; 2 GBIC    </v>
          </cell>
        </row>
        <row r="112">
          <cell r="D112" t="str">
            <v>CIS-WS-C3550-48-SMI</v>
          </cell>
          <cell r="E112" t="str">
            <v xml:space="preserve">48-10/100 AND 2 GBIC PORT               </v>
          </cell>
        </row>
        <row r="113">
          <cell r="D113" t="str">
            <v>CIS-WS-C6509</v>
          </cell>
          <cell r="E113" t="str">
            <v xml:space="preserve">Catalyst 6509 Chassis                   </v>
          </cell>
        </row>
        <row r="114">
          <cell r="D114" t="str">
            <v>CIS-WS-G5484</v>
          </cell>
          <cell r="E114" t="str">
            <v>1000Base-SX Short Wavelength GBIC (Multi</v>
          </cell>
        </row>
        <row r="115">
          <cell r="D115" t="str">
            <v>CIS-WS-G5484</v>
          </cell>
          <cell r="E115" t="str">
            <v>1000Base-SX Short Wavelength GBIC (Multi</v>
          </cell>
        </row>
        <row r="116">
          <cell r="D116" t="str">
            <v>CIS-WS-G5484</v>
          </cell>
          <cell r="E116" t="str">
            <v>1000Base-SX Short Wavelength GBIC (Multi</v>
          </cell>
        </row>
        <row r="117">
          <cell r="D117" t="str">
            <v>CIS-WS-G5484</v>
          </cell>
          <cell r="E117" t="str">
            <v>1000Base-SX Short Wavelength GBIC (Multi</v>
          </cell>
        </row>
        <row r="118">
          <cell r="D118" t="str">
            <v>CIS-WS-G5484</v>
          </cell>
          <cell r="E118" t="str">
            <v>1000Base-SX Short Wavelength GBIC (Multi</v>
          </cell>
        </row>
        <row r="119">
          <cell r="D119" t="str">
            <v>CIS-WS-G5484</v>
          </cell>
          <cell r="E119" t="str">
            <v>1000Base-SX Short Wavelength GBIC (Multi</v>
          </cell>
        </row>
        <row r="120">
          <cell r="D120" t="str">
            <v>CIS-WS-G5484</v>
          </cell>
          <cell r="E120" t="str">
            <v>1000Base-SX Short Wavelength GBIC (Multi</v>
          </cell>
        </row>
        <row r="121">
          <cell r="D121" t="str">
            <v>CIS-WS-G5486</v>
          </cell>
          <cell r="E121" t="str">
            <v>Cisco 100Base-LX/LH Long Haul GBIC (Sing</v>
          </cell>
        </row>
        <row r="122">
          <cell r="D122" t="str">
            <v>CIS-WS-G5486</v>
          </cell>
          <cell r="E122" t="str">
            <v>Cisco 100Base-LX/LH Long Haul GBIC (Sing</v>
          </cell>
        </row>
        <row r="123">
          <cell r="D123" t="str">
            <v>CIS-WS-X2931-XL</v>
          </cell>
          <cell r="E123" t="str">
            <v>CISCO 1000BaseX uplink for Catalyst 2900</v>
          </cell>
        </row>
        <row r="124">
          <cell r="D124" t="str">
            <v>CISCO2621</v>
          </cell>
          <cell r="E124" t="str">
            <v>DUAL 10/100 ETHERNET ROUTER WITH 2 WIC S</v>
          </cell>
        </row>
        <row r="125">
          <cell r="D125" t="str">
            <v>CISCO2621</v>
          </cell>
          <cell r="E125" t="str">
            <v>DUAL 10/100 ETHERNET ROUTER WITH 2 WIC S</v>
          </cell>
        </row>
        <row r="126">
          <cell r="D126" t="str">
            <v>CMP-CPMP-SCT-U-NG</v>
          </cell>
          <cell r="E126" t="str">
            <v xml:space="preserve">SMARTCENTRE-UNLIMITED GATEWAYS U-NG-PDT </v>
          </cell>
        </row>
        <row r="127">
          <cell r="D127" t="str">
            <v>CMP-SS-CPMP-SCT-U</v>
          </cell>
          <cell r="E127" t="str">
            <v xml:space="preserve">1-YR SS SMARTCENTRE-UNLIMITED GATEWAY-U </v>
          </cell>
        </row>
        <row r="128">
          <cell r="D128" t="str">
            <v>CMP-SS-CPVP-HVM-U</v>
          </cell>
          <cell r="E128" t="str">
            <v xml:space="preserve">VPN-1 PRO HIGH AVAILABILTY BUNDLES      </v>
          </cell>
        </row>
        <row r="129">
          <cell r="E129" t="str">
            <v xml:space="preserve">0.5M CAT STRAIGHT RJ45-RJ45 UTP PATCH   </v>
          </cell>
        </row>
        <row r="130">
          <cell r="E130" t="str">
            <v xml:space="preserve">0.5M CAT STRAIGHT RJ45-RJ45 UTP PATCH   </v>
          </cell>
        </row>
        <row r="131">
          <cell r="E131" t="str">
            <v xml:space="preserve">0.5M CAT STRAIGHT RJ45-RJ45 UTP PATCH   </v>
          </cell>
        </row>
        <row r="132">
          <cell r="D132" t="str">
            <v>CORD2</v>
          </cell>
          <cell r="E132" t="str">
            <v xml:space="preserve">1M CAT 5 STRAIGHT RJ45-UTP PACTH CORD B </v>
          </cell>
        </row>
        <row r="133">
          <cell r="D133" t="str">
            <v>CORD</v>
          </cell>
          <cell r="E133" t="str">
            <v xml:space="preserve">1M CAT 5 STRAIGHT RJ45-UTP PACTH CORD B </v>
          </cell>
        </row>
        <row r="134">
          <cell r="D134" t="str">
            <v>CORD</v>
          </cell>
          <cell r="E134" t="str">
            <v xml:space="preserve">1M CAT 5 STRAIGHT RJ45-UTP PACTH CORD B </v>
          </cell>
        </row>
        <row r="135">
          <cell r="D135" t="str">
            <v>CORD</v>
          </cell>
          <cell r="E135" t="str">
            <v xml:space="preserve">0.5M CAT 5 STRAIGHT RJ45 UTP CORD BLUE  </v>
          </cell>
        </row>
        <row r="136">
          <cell r="D136" t="str">
            <v>CORD</v>
          </cell>
          <cell r="E136" t="str">
            <v xml:space="preserve">0.5M CAT 5 STRAIGHT RJ45 UTP CORD BLUE  </v>
          </cell>
        </row>
        <row r="137">
          <cell r="D137" t="str">
            <v>CORD</v>
          </cell>
          <cell r="E137" t="str">
            <v xml:space="preserve">0.5M CAT 5 STRAIGHT RJ45 UTP CORD BLUE  </v>
          </cell>
        </row>
        <row r="138">
          <cell r="D138" t="str">
            <v>CORD</v>
          </cell>
          <cell r="E138" t="str">
            <v xml:space="preserve">2M CAT 5 STRAIGHT RJ45 CORD YELLOW      </v>
          </cell>
        </row>
        <row r="139">
          <cell r="D139" t="str">
            <v>CORD</v>
          </cell>
          <cell r="E139" t="str">
            <v xml:space="preserve">2M CAT 5 STRAIGHT RJ45 CORD YELLOW      </v>
          </cell>
        </row>
        <row r="140">
          <cell r="D140" t="str">
            <v>CORD</v>
          </cell>
          <cell r="E140" t="str">
            <v xml:space="preserve">2M CAT 5 STRAIGHT RJ45 CORD YELLOW      </v>
          </cell>
        </row>
        <row r="141">
          <cell r="D141" t="str">
            <v>DISK-50X70</v>
          </cell>
          <cell r="E141" t="str">
            <v>DISKETTE DUPLILAITON 2 COLOR LABEL 50X70</v>
          </cell>
        </row>
        <row r="142">
          <cell r="D142" t="str">
            <v>DISK-50X70</v>
          </cell>
          <cell r="E142" t="str">
            <v>DISKETTE DUPLILAITON 2 COLOR LABEL 50X70</v>
          </cell>
        </row>
        <row r="143">
          <cell r="D143" t="str">
            <v>DISK-50X70</v>
          </cell>
          <cell r="E143" t="str">
            <v>DISKETTE DUPLILAITON 2 COLOR LABEL 50X70</v>
          </cell>
        </row>
        <row r="144">
          <cell r="D144" t="str">
            <v>DISK-50X70</v>
          </cell>
          <cell r="E144" t="str">
            <v>DISKETTE DUPLILAITON 2 COLOR LABEL 50X70</v>
          </cell>
        </row>
        <row r="145">
          <cell r="D145" t="str">
            <v>DISK-50X70</v>
          </cell>
          <cell r="E145" t="str">
            <v>DISKETTE DUPLILAITON 2 COLOR LABEL 50X70</v>
          </cell>
        </row>
        <row r="146">
          <cell r="D146" t="str">
            <v>DISK-50X70</v>
          </cell>
          <cell r="E146" t="str">
            <v>DISKETTE DUPLILAITON 2 COLOR LABEL 50X70</v>
          </cell>
        </row>
        <row r="147">
          <cell r="D147" t="str">
            <v>DISK-50X70</v>
          </cell>
          <cell r="E147" t="str">
            <v>DISKETTE DUPLILAITON 2 COLOR LABEL 50X70</v>
          </cell>
        </row>
        <row r="148">
          <cell r="D148" t="str">
            <v>DISK-50X70</v>
          </cell>
          <cell r="E148" t="str">
            <v>DISKETTE DUPLILAITON 2 COLOR LABEL 50X70</v>
          </cell>
        </row>
        <row r="149">
          <cell r="D149" t="str">
            <v>DISK-50X70</v>
          </cell>
          <cell r="E149" t="str">
            <v>DISKETTE DUPLILAITON 2 COLOR LABEL 50X70</v>
          </cell>
        </row>
        <row r="150">
          <cell r="D150" t="str">
            <v>DISK-50X70</v>
          </cell>
          <cell r="E150" t="str">
            <v>DISKETTE DUPLILAITON 2 COLOR LABEL 50X70</v>
          </cell>
        </row>
        <row r="151">
          <cell r="D151" t="str">
            <v>DISK-50X70</v>
          </cell>
          <cell r="E151" t="str">
            <v>DISKETTE DUPLILAITON 2 COLOR LABEL 50X70</v>
          </cell>
        </row>
        <row r="152">
          <cell r="D152" t="str">
            <v>DISK-50X70</v>
          </cell>
          <cell r="E152" t="str">
            <v>DISKETTE DUPLILAITON 2 COLOR LABEL 50X70</v>
          </cell>
        </row>
        <row r="153">
          <cell r="D153" t="str">
            <v>DISK-50X70</v>
          </cell>
          <cell r="E153" t="str">
            <v>DISKETTE DUPLILAITON 2 COLOR LABEL 50X70</v>
          </cell>
        </row>
        <row r="154">
          <cell r="D154" t="str">
            <v>DISK-50X70</v>
          </cell>
          <cell r="E154" t="str">
            <v>DISKETTE DUPLILAITON 2 COLOR LABEL 50X70</v>
          </cell>
        </row>
        <row r="155">
          <cell r="D155" t="str">
            <v>DISK-50X70</v>
          </cell>
          <cell r="E155" t="str">
            <v>DISKETTE DUPLILAITON 2 COLOR LABEL 50X70</v>
          </cell>
        </row>
        <row r="156">
          <cell r="D156" t="str">
            <v>DISK-50X70</v>
          </cell>
          <cell r="E156" t="str">
            <v>DISKETTE DUPLILAITON 2 COLOR LABEL 50X70</v>
          </cell>
        </row>
        <row r="157">
          <cell r="D157" t="str">
            <v>DISK-50X70</v>
          </cell>
          <cell r="E157" t="str">
            <v>DISKETTE DUPLILAITON 2 COLOR LABEL 50X70</v>
          </cell>
        </row>
        <row r="158">
          <cell r="D158" t="str">
            <v>DISK-50X70</v>
          </cell>
          <cell r="E158" t="str">
            <v>DISKETTE DUPLILAITON 2 COLOR LABEL 50X70</v>
          </cell>
        </row>
        <row r="159">
          <cell r="D159" t="str">
            <v>DISK-50X70</v>
          </cell>
          <cell r="E159" t="str">
            <v>DISKETTE DUPLILAITON 2 COLOR LABEL 50X70</v>
          </cell>
        </row>
        <row r="160">
          <cell r="D160" t="str">
            <v>DISK-50X70</v>
          </cell>
          <cell r="E160" t="str">
            <v>DISKETTE DUPLILAITON 2 COLOR LABEL 50X70</v>
          </cell>
        </row>
        <row r="161">
          <cell r="D161" t="str">
            <v>DISK-50X70</v>
          </cell>
          <cell r="E161" t="str">
            <v>DISKETTE DUPLILAITON 2 COLOR LABEL 50X70</v>
          </cell>
        </row>
        <row r="162">
          <cell r="D162" t="str">
            <v>DISK-50X70</v>
          </cell>
          <cell r="E162" t="str">
            <v>DISKETTE DUPLILAITON 2 COLOR LABEL 50X70</v>
          </cell>
        </row>
        <row r="163">
          <cell r="D163" t="str">
            <v>DISK-50X70</v>
          </cell>
          <cell r="E163" t="str">
            <v>DISKETTE DUPLILAITON 2 COLOR LABEL 50X70</v>
          </cell>
        </row>
        <row r="164">
          <cell r="D164" t="str">
            <v>DISK-50X70</v>
          </cell>
          <cell r="E164" t="str">
            <v>DISKETTE DUPLILAITON 2 COLOR LABEL 50X70</v>
          </cell>
        </row>
        <row r="165">
          <cell r="D165" t="str">
            <v>DISK-50X70</v>
          </cell>
          <cell r="E165" t="str">
            <v>DISKETTE DUPLILAITON 2 COLOR LABEL 50X70</v>
          </cell>
        </row>
        <row r="166">
          <cell r="D166" t="str">
            <v>DISK-50X70</v>
          </cell>
          <cell r="E166" t="str">
            <v>DISKETTE DUPLILAITON 2 COLOR LABEL 50X70</v>
          </cell>
        </row>
        <row r="167">
          <cell r="D167" t="str">
            <v>DISK-50X70</v>
          </cell>
          <cell r="E167" t="str">
            <v>DISKETTE DUPLILAITON 2 COLOR LABEL 50X70</v>
          </cell>
        </row>
        <row r="168">
          <cell r="D168" t="str">
            <v>DISK-50X70</v>
          </cell>
          <cell r="E168" t="str">
            <v>DISKETTE DUPLILAITON 2 COLOR LABEL 50X70</v>
          </cell>
        </row>
        <row r="169">
          <cell r="D169" t="str">
            <v>DISK-50X70</v>
          </cell>
          <cell r="E169" t="str">
            <v>DISKETTE DUPLILAITON 2 COLOR LABEL 50X70</v>
          </cell>
        </row>
        <row r="170">
          <cell r="D170" t="str">
            <v>DISK-50X70</v>
          </cell>
          <cell r="E170" t="str">
            <v>DISKETTE DUPLILAITON 2 COLOR LABEL 50X70</v>
          </cell>
        </row>
        <row r="171">
          <cell r="D171" t="str">
            <v>DISK-50X70</v>
          </cell>
          <cell r="E171" t="str">
            <v>DISKETTE DUPLILAITON 2 COLOR LABEL 50X70</v>
          </cell>
        </row>
        <row r="172">
          <cell r="D172" t="str">
            <v>DISK-50X70</v>
          </cell>
          <cell r="E172" t="str">
            <v>DISKETTE DUPLILAITON 2 COLOR LABEL 50X70</v>
          </cell>
        </row>
        <row r="173">
          <cell r="D173" t="str">
            <v>DISK-50X70</v>
          </cell>
          <cell r="E173" t="str">
            <v>DISKETTE DUPLILAITON 2 COLOR LABEL 50X70</v>
          </cell>
        </row>
        <row r="174">
          <cell r="D174" t="str">
            <v>DISK-50X70</v>
          </cell>
          <cell r="E174" t="str">
            <v>DISKETTE DUPLILAITON 2 COLOR LABEL 50X70</v>
          </cell>
        </row>
        <row r="175">
          <cell r="D175" t="str">
            <v>DISK-50X70</v>
          </cell>
          <cell r="E175" t="str">
            <v>DISKETTE DUPLILAITON 2 COLOR LABEL 50X70</v>
          </cell>
        </row>
        <row r="176">
          <cell r="D176" t="str">
            <v>DISK-50X70</v>
          </cell>
          <cell r="E176" t="str">
            <v>DISKETTE DUPLILAITON 2 COLOR LABEL 50X70</v>
          </cell>
        </row>
        <row r="177">
          <cell r="D177" t="str">
            <v>DISK-50X70</v>
          </cell>
          <cell r="E177" t="str">
            <v>DISKETTE DUPLILAITON 2 COLOR LABEL 50X70</v>
          </cell>
        </row>
        <row r="178">
          <cell r="D178" t="str">
            <v>DISK-50X70</v>
          </cell>
          <cell r="E178" t="str">
            <v>DISKETTE DUPLILAITON 2 COLOR LABEL 50X70</v>
          </cell>
        </row>
        <row r="179">
          <cell r="D179" t="str">
            <v>DISK-50X70</v>
          </cell>
          <cell r="E179" t="str">
            <v>DISKETTE DUPLILAITON 2 COLOR LABEL 50X70</v>
          </cell>
        </row>
        <row r="180">
          <cell r="D180" t="str">
            <v>DISK-50X70</v>
          </cell>
          <cell r="E180" t="str">
            <v>DISKETTE DUPLILAITON 2 COLOR LABEL 50X70</v>
          </cell>
        </row>
        <row r="181">
          <cell r="D181" t="str">
            <v>DISK-50X70</v>
          </cell>
          <cell r="E181" t="str">
            <v>DISKETTE DUPLILAITON 2 COLOR LABEL 50X70</v>
          </cell>
        </row>
        <row r="182">
          <cell r="D182" t="str">
            <v>DISK-50X70</v>
          </cell>
          <cell r="E182" t="str">
            <v>DISKETTE DUPLILAITON 2 COLOR LABEL 50X70</v>
          </cell>
        </row>
        <row r="183">
          <cell r="D183" t="str">
            <v>DISK-50X70</v>
          </cell>
          <cell r="E183" t="str">
            <v>DISKETTE DUPLILAITON 2 COLOR LABEL 50X70</v>
          </cell>
        </row>
        <row r="184">
          <cell r="D184" t="str">
            <v>DISK-50X70</v>
          </cell>
          <cell r="E184" t="str">
            <v>DISKETTE DUPLILAITON 2 COLOR LABEL 50X70</v>
          </cell>
        </row>
        <row r="185">
          <cell r="D185" t="str">
            <v>DISK-50X70</v>
          </cell>
          <cell r="E185" t="str">
            <v>DISKETTE DUPLILAITON 2 COLOR LABEL 50X70</v>
          </cell>
        </row>
        <row r="186">
          <cell r="D186" t="str">
            <v>DISK-50X70</v>
          </cell>
          <cell r="E186" t="str">
            <v>DISKETTE DUPLILAITON 2 COLOR LABEL 50X70</v>
          </cell>
        </row>
        <row r="187">
          <cell r="D187" t="str">
            <v>DISK-50X70</v>
          </cell>
          <cell r="E187" t="str">
            <v>DISKETTE DUPLILAITON 2 COLOR LABEL 50X70</v>
          </cell>
        </row>
        <row r="188">
          <cell r="D188" t="str">
            <v>DISK-50X70</v>
          </cell>
          <cell r="E188" t="str">
            <v>DISKETTE DUPLILAITON 2 COLOR LABEL 50X70</v>
          </cell>
        </row>
        <row r="189">
          <cell r="D189" t="str">
            <v>DISK-50X70</v>
          </cell>
          <cell r="E189" t="str">
            <v>DISKETTE DUPLILAITON 2 COLOR LABEL 50X70</v>
          </cell>
        </row>
        <row r="190">
          <cell r="D190" t="str">
            <v>DISK-50X70</v>
          </cell>
          <cell r="E190" t="str">
            <v>DISKETTE DUPLILAITON 2 COLOR LABEL 50X70</v>
          </cell>
        </row>
        <row r="191">
          <cell r="D191" t="str">
            <v>DISK-50X70</v>
          </cell>
          <cell r="E191" t="str">
            <v>DISKETTE DUPLILAITON 2 COLOR LABEL 50X70</v>
          </cell>
        </row>
        <row r="192">
          <cell r="D192" t="str">
            <v>DISK-50X70</v>
          </cell>
          <cell r="E192" t="str">
            <v>DISKETTE DUPLILAITON 2 COLOR LABEL 50X70</v>
          </cell>
        </row>
        <row r="193">
          <cell r="D193" t="str">
            <v>DU-H4</v>
          </cell>
          <cell r="E193" t="str">
            <v xml:space="preserve">DU-H4                                   </v>
          </cell>
        </row>
        <row r="194">
          <cell r="D194" t="str">
            <v>FKR121170-014</v>
          </cell>
          <cell r="E194" t="str">
            <v xml:space="preserve">FKR121170-014                           </v>
          </cell>
        </row>
        <row r="195">
          <cell r="D195" t="str">
            <v>FKR673413</v>
          </cell>
          <cell r="E195" t="str">
            <v xml:space="preserve">FKR673413                               </v>
          </cell>
        </row>
        <row r="196">
          <cell r="D196" t="str">
            <v>IBM-37L7201</v>
          </cell>
          <cell r="E196" t="str">
            <v xml:space="preserve">IBM HARD DRIVE                          </v>
          </cell>
        </row>
        <row r="197">
          <cell r="D197" t="str">
            <v>INT-PRO100</v>
          </cell>
          <cell r="E197" t="str">
            <v xml:space="preserve">INTEL PRO100+DESKTOP ADAPTOR            </v>
          </cell>
        </row>
        <row r="198">
          <cell r="D198" t="str">
            <v>INT-PRO100</v>
          </cell>
          <cell r="E198" t="str">
            <v xml:space="preserve">INTEL PRO100+DESKTOP ADAPTOR            </v>
          </cell>
        </row>
        <row r="199">
          <cell r="D199" t="str">
            <v>INT-PRO100</v>
          </cell>
          <cell r="E199" t="str">
            <v xml:space="preserve">INTEL PRO100+DESKTOP ADAPTOR            </v>
          </cell>
        </row>
        <row r="200">
          <cell r="D200" t="str">
            <v>INT-PRO100</v>
          </cell>
          <cell r="E200" t="str">
            <v xml:space="preserve">INTEL PRO100+DESKTOP ADAPTOR            </v>
          </cell>
        </row>
        <row r="201">
          <cell r="D201" t="str">
            <v>INT-PRO100</v>
          </cell>
          <cell r="E201" t="str">
            <v xml:space="preserve">INTEL PRO100+DESKTOP ADAPTOR            </v>
          </cell>
        </row>
        <row r="202">
          <cell r="D202" t="str">
            <v>INT-PRO100</v>
          </cell>
          <cell r="E202" t="str">
            <v xml:space="preserve">INTEL PRO100+DESKTOP ADAPTOR            </v>
          </cell>
        </row>
        <row r="203">
          <cell r="D203" t="str">
            <v>INT-PRO100</v>
          </cell>
          <cell r="E203" t="str">
            <v xml:space="preserve">INTEL PRO100+DESKTOP ADAPTOR            </v>
          </cell>
        </row>
        <row r="204">
          <cell r="D204" t="str">
            <v>INT-PRO100</v>
          </cell>
          <cell r="E204" t="str">
            <v xml:space="preserve">INTEL PRO100+DESKTOP ADAPTOR            </v>
          </cell>
        </row>
        <row r="205">
          <cell r="D205" t="str">
            <v>INT-PRO100</v>
          </cell>
          <cell r="E205" t="str">
            <v xml:space="preserve">INTEL PRO100+DESKTOP ADAPTOR            </v>
          </cell>
        </row>
        <row r="206">
          <cell r="D206" t="str">
            <v>INT-PRO100</v>
          </cell>
          <cell r="E206" t="str">
            <v xml:space="preserve">INTEL PRO100+DESKTOP ADAPTOR            </v>
          </cell>
        </row>
        <row r="207">
          <cell r="D207" t="str">
            <v>INT-PRO100</v>
          </cell>
          <cell r="E207" t="str">
            <v xml:space="preserve">INTEL PRO100+DESKTOP ADAPTOR            </v>
          </cell>
        </row>
        <row r="208">
          <cell r="D208" t="str">
            <v>INT-PRO100</v>
          </cell>
          <cell r="E208" t="str">
            <v xml:space="preserve">INTEL PRO100+DESKTOP ADAPTOR            </v>
          </cell>
        </row>
        <row r="209">
          <cell r="D209" t="str">
            <v>INT-PRO100</v>
          </cell>
          <cell r="E209" t="str">
            <v xml:space="preserve">INTEL PRO100+DESKTOP ADAPTOR            </v>
          </cell>
        </row>
        <row r="210">
          <cell r="D210" t="str">
            <v>INT-PRO100</v>
          </cell>
          <cell r="E210" t="str">
            <v xml:space="preserve">INTEL PRO100+DESKTOP ADAPTOR            </v>
          </cell>
        </row>
        <row r="211">
          <cell r="D211" t="str">
            <v>INT-PRO100</v>
          </cell>
          <cell r="E211" t="str">
            <v xml:space="preserve">INTEL PRO100+DESKTOP ADAPTOR            </v>
          </cell>
        </row>
        <row r="212">
          <cell r="D212" t="str">
            <v>KEYBOARD</v>
          </cell>
          <cell r="E212" t="str">
            <v xml:space="preserve">KEYBOARD                                </v>
          </cell>
        </row>
        <row r="213">
          <cell r="D213" t="str">
            <v>KIT</v>
          </cell>
          <cell r="E213" t="str">
            <v xml:space="preserve">UPGRADING KIT FR TYPE 3 TO TYPE 4 VAP   </v>
          </cell>
        </row>
        <row r="214">
          <cell r="D214" t="str">
            <v>KIT</v>
          </cell>
          <cell r="E214" t="str">
            <v xml:space="preserve">UPGRADING KIT FR TYPE 3 TO TYPE 4 VAP   </v>
          </cell>
        </row>
        <row r="215">
          <cell r="D215" t="str">
            <v>KIT</v>
          </cell>
          <cell r="E215" t="str">
            <v xml:space="preserve">UPGRADING KIT FR TYPE 3 TO TYPE 4 VAP   </v>
          </cell>
        </row>
        <row r="216">
          <cell r="D216" t="str">
            <v>KIT</v>
          </cell>
          <cell r="E216" t="str">
            <v xml:space="preserve">UPGRADING KIT FR TYPE 3 TO TYPE 4 VAP   </v>
          </cell>
        </row>
        <row r="217">
          <cell r="D217" t="str">
            <v>KIT</v>
          </cell>
          <cell r="E217" t="str">
            <v xml:space="preserve">UPGRADING KIT FR TYPE 3 TO TYPE 4 VAP   </v>
          </cell>
        </row>
        <row r="218">
          <cell r="D218" t="str">
            <v>KVM-2PCA</v>
          </cell>
          <cell r="E218" t="str">
            <v xml:space="preserve">CAT 5 AB SWITCH C/W CABLES              </v>
          </cell>
        </row>
        <row r="219">
          <cell r="D219" t="str">
            <v>KVM-2PCA</v>
          </cell>
          <cell r="E219" t="str">
            <v xml:space="preserve">CAT 5 AB SWITCH C/W CABLES              </v>
          </cell>
        </row>
        <row r="220">
          <cell r="D220" t="str">
            <v>KVM-2PCA</v>
          </cell>
          <cell r="E220" t="str">
            <v xml:space="preserve">CAT 5 AB SWITCH C/W CABLES              </v>
          </cell>
        </row>
        <row r="221">
          <cell r="D221" t="str">
            <v>KVM-2PCA</v>
          </cell>
          <cell r="E221" t="str">
            <v xml:space="preserve">CAT 5 AB SWITCH C/W CABLES              </v>
          </cell>
        </row>
        <row r="222">
          <cell r="D222" t="str">
            <v>KVM-2PCA</v>
          </cell>
          <cell r="E222" t="str">
            <v xml:space="preserve">CAT 5 AB SWITCH C/W CABLES              </v>
          </cell>
        </row>
        <row r="223">
          <cell r="D223" t="str">
            <v>MEM2600-32U48D</v>
          </cell>
          <cell r="E223" t="str">
            <v>32TO48-MB DRAM FACTORY UPGRADE FOR CISCO</v>
          </cell>
        </row>
        <row r="224">
          <cell r="D224" t="str">
            <v>MEM2600-8U16FS</v>
          </cell>
          <cell r="E224" t="str">
            <v>8 TO 16MB FLASH FACTORY UPGRADE FOR CISC</v>
          </cell>
        </row>
        <row r="225">
          <cell r="D225" t="str">
            <v>NTE-NT8P31DA</v>
          </cell>
          <cell r="E225" t="str">
            <v xml:space="preserve">NT Module-PI V35 8-Prts                 </v>
          </cell>
        </row>
        <row r="226">
          <cell r="D226" t="str">
            <v>PAR-3920-4209</v>
          </cell>
          <cell r="E226" t="str">
            <v xml:space="preserve">1-PORT STAND-ALONE MODEM                </v>
          </cell>
        </row>
        <row r="227">
          <cell r="D227" t="str">
            <v>PAR-3920-A1-411</v>
          </cell>
          <cell r="E227" t="str">
            <v>Paradyne Analog Standalone Modem 3920plu</v>
          </cell>
        </row>
        <row r="228">
          <cell r="D228" t="str">
            <v>PAR-3920-A1-411</v>
          </cell>
          <cell r="E228" t="str">
            <v>Paradyne Analog Standalone Modem 3920plu</v>
          </cell>
        </row>
        <row r="229">
          <cell r="D229" t="str">
            <v>PIX-506E</v>
          </cell>
          <cell r="E229" t="str">
            <v>PIX-506E CHASSIS SOFTWARE TWO PT ETH RJ4</v>
          </cell>
        </row>
        <row r="230">
          <cell r="D230" t="str">
            <v>POCC-NS-0010</v>
          </cell>
          <cell r="E230" t="str">
            <v xml:space="preserve">MARTIS SBM2048 NTU                      </v>
          </cell>
        </row>
        <row r="231">
          <cell r="D231" t="str">
            <v>POCC-NS-0012</v>
          </cell>
          <cell r="E231" t="str">
            <v xml:space="preserve">CISCO 7513 (APNRPOC1)                   </v>
          </cell>
        </row>
        <row r="232">
          <cell r="D232" t="str">
            <v>POCC-NS-0013</v>
          </cell>
          <cell r="E232" t="str">
            <v xml:space="preserve">NETSCOUT PROBE                          </v>
          </cell>
        </row>
        <row r="233">
          <cell r="D233" t="str">
            <v>POCC-NS-0014</v>
          </cell>
          <cell r="E233" t="str">
            <v xml:space="preserve">NETSCOUT PROBE                          </v>
          </cell>
        </row>
        <row r="234">
          <cell r="D234" t="str">
            <v>POCC-NS-0015</v>
          </cell>
          <cell r="E234" t="str">
            <v xml:space="preserve">NETSCOUT PROBE                          </v>
          </cell>
        </row>
        <row r="235">
          <cell r="D235" t="str">
            <v>POCC-NS-0016</v>
          </cell>
          <cell r="E235" t="str">
            <v xml:space="preserve">3COM SUPER STACK II                     </v>
          </cell>
        </row>
        <row r="236">
          <cell r="D236" t="str">
            <v>POCC-NS-0026</v>
          </cell>
          <cell r="E236" t="str">
            <v xml:space="preserve">BLACKBOX HIGH SPEED MODEM               </v>
          </cell>
        </row>
        <row r="237">
          <cell r="D237" t="str">
            <v>POCC-NS-0028</v>
          </cell>
          <cell r="E237" t="str">
            <v xml:space="preserve">NORTEL ACCESS INTEGRATOR 5KT PRO        </v>
          </cell>
        </row>
        <row r="238">
          <cell r="D238" t="str">
            <v>POCC-NS-0031</v>
          </cell>
          <cell r="E238" t="str">
            <v xml:space="preserve">MARTIS SBM384 NTU                       </v>
          </cell>
        </row>
        <row r="239">
          <cell r="D239" t="str">
            <v>POCC-NS-0032</v>
          </cell>
          <cell r="E239" t="str">
            <v xml:space="preserve">MARTIS SBM384 NTU                       </v>
          </cell>
        </row>
        <row r="240">
          <cell r="D240" t="str">
            <v>POCC-NS-0033</v>
          </cell>
          <cell r="E240" t="str">
            <v xml:space="preserve">IBM2210 –12T (SRI LANKA)                </v>
          </cell>
        </row>
        <row r="241">
          <cell r="D241" t="str">
            <v>POCC-NS-0034</v>
          </cell>
          <cell r="E241" t="str">
            <v xml:space="preserve">CISCO CAT-2926                          </v>
          </cell>
        </row>
        <row r="242">
          <cell r="D242" t="str">
            <v>POCC-NS-0035</v>
          </cell>
          <cell r="E242" t="str">
            <v>RACAL EXCALIBUR CHASSIS W/ 2 X 8010 CARD</v>
          </cell>
        </row>
        <row r="243">
          <cell r="D243" t="str">
            <v>POCC-NS-0037</v>
          </cell>
          <cell r="E243" t="str">
            <v xml:space="preserve">WESTERN DATACOM QUADRA PRESS(AU)        </v>
          </cell>
        </row>
        <row r="244">
          <cell r="D244" t="str">
            <v>POCC-NS-0040</v>
          </cell>
          <cell r="E244" t="str">
            <v>WESTERN DATACOM QUADRA PRESS W/2 X 810 C</v>
          </cell>
        </row>
        <row r="245">
          <cell r="D245" t="str">
            <v>POCC-NS-0045</v>
          </cell>
          <cell r="E245" t="str">
            <v xml:space="preserve">IBM 5250 TOKEN RING SWITCH              </v>
          </cell>
        </row>
        <row r="246">
          <cell r="D246" t="str">
            <v>POCC-NS-0051</v>
          </cell>
          <cell r="E246" t="str">
            <v xml:space="preserve">LAN.WAN OPTIMIZER                       </v>
          </cell>
        </row>
        <row r="247">
          <cell r="D247" t="str">
            <v>POCC-NS-0052</v>
          </cell>
          <cell r="E247" t="str">
            <v xml:space="preserve">ISDN-NT (ID ISDN)                       </v>
          </cell>
        </row>
        <row r="248">
          <cell r="D248" t="str">
            <v>POCC-NS-0054</v>
          </cell>
          <cell r="E248" t="str">
            <v xml:space="preserve">PHILIPS MONITOR                         </v>
          </cell>
        </row>
        <row r="249">
          <cell r="D249" t="str">
            <v>POCC-NS-0056</v>
          </cell>
          <cell r="E249" t="str">
            <v xml:space="preserve">COMPAQ KEYBOARD                         </v>
          </cell>
        </row>
        <row r="250">
          <cell r="D250" t="str">
            <v>POCC-NS-0058</v>
          </cell>
          <cell r="E250" t="str">
            <v xml:space="preserve">IBM PC 300PL                            </v>
          </cell>
        </row>
        <row r="251">
          <cell r="D251" t="str">
            <v>POCC-NS-0059</v>
          </cell>
          <cell r="E251" t="str">
            <v xml:space="preserve">WYSE TERMINAL                           </v>
          </cell>
        </row>
        <row r="252">
          <cell r="D252" t="str">
            <v>POCC-NS-0060</v>
          </cell>
          <cell r="E252" t="str">
            <v xml:space="preserve">WYSE KEYBOARD                           </v>
          </cell>
        </row>
        <row r="253">
          <cell r="D253" t="str">
            <v>POCC-NS-0061</v>
          </cell>
          <cell r="E253" t="str">
            <v xml:space="preserve">1 BOX PASSPORT PARTS                    </v>
          </cell>
        </row>
        <row r="254">
          <cell r="D254" t="str">
            <v>POCC-NS-0062</v>
          </cell>
          <cell r="E254" t="str">
            <v xml:space="preserve">NETSCOUT PROBE                          </v>
          </cell>
        </row>
        <row r="255">
          <cell r="D255" t="str">
            <v>POCC-NS-0063</v>
          </cell>
          <cell r="E255" t="str">
            <v xml:space="preserve">IBM 2210                                </v>
          </cell>
        </row>
        <row r="256">
          <cell r="D256" t="str">
            <v>POCC-NS-0064</v>
          </cell>
          <cell r="E256" t="str">
            <v xml:space="preserve">IBM 2210                                </v>
          </cell>
        </row>
        <row r="257">
          <cell r="D257" t="str">
            <v>POCC-NS-0065</v>
          </cell>
          <cell r="E257" t="str">
            <v xml:space="preserve">ABN Spares                              </v>
          </cell>
        </row>
        <row r="258">
          <cell r="D258" t="str">
            <v>POCC-NS-0069</v>
          </cell>
          <cell r="E258" t="str">
            <v xml:space="preserve">1 BOX CISCO CABLES                      </v>
          </cell>
        </row>
        <row r="259">
          <cell r="D259" t="str">
            <v>POCC-NS-0074</v>
          </cell>
          <cell r="E259" t="str">
            <v xml:space="preserve">1 BOX CABLES                            </v>
          </cell>
        </row>
        <row r="260">
          <cell r="D260" t="str">
            <v>POWERCORD</v>
          </cell>
          <cell r="E260" t="str">
            <v xml:space="preserve">POWER CORD L:15-1.8M SOCKET ONE END     </v>
          </cell>
        </row>
        <row r="261">
          <cell r="D261" t="str">
            <v>Q1605A-ABU</v>
          </cell>
          <cell r="E261" t="str">
            <v xml:space="preserve">Q1605A-ABU                              </v>
          </cell>
        </row>
        <row r="262">
          <cell r="D262" t="str">
            <v>Q2180A-ACS</v>
          </cell>
          <cell r="E262" t="str">
            <v xml:space="preserve">Q1280A-ACS                              </v>
          </cell>
        </row>
        <row r="263">
          <cell r="D263" t="str">
            <v>Q2907A-ABB</v>
          </cell>
          <cell r="E263" t="str">
            <v xml:space="preserve">Q2907A-ABB                              </v>
          </cell>
        </row>
        <row r="264">
          <cell r="D264" t="str">
            <v>RAD-ASM-20</v>
          </cell>
          <cell r="E264" t="str">
            <v xml:space="preserve">RAD Sync/Async Short Range Modem        </v>
          </cell>
        </row>
        <row r="265">
          <cell r="D265" t="str">
            <v>S26AP-12101T</v>
          </cell>
          <cell r="E265" t="str">
            <v xml:space="preserve">1-PORT SERIAL WAN INTERFACE CARD        </v>
          </cell>
        </row>
        <row r="266">
          <cell r="D266" t="str">
            <v>SMC9432TX</v>
          </cell>
          <cell r="E266" t="str">
            <v xml:space="preserve">SMC ETHERPOWER II FE PCI ADAPTER        </v>
          </cell>
        </row>
        <row r="267">
          <cell r="D267" t="str">
            <v>SUA1000</v>
          </cell>
          <cell r="E267" t="str">
            <v xml:space="preserve">SUA1000                                 </v>
          </cell>
        </row>
        <row r="268">
          <cell r="D268" t="str">
            <v>SWITCH</v>
          </cell>
          <cell r="E268" t="str">
            <v xml:space="preserve">CAT 5 AB SWITCH 2 WAY                   </v>
          </cell>
        </row>
        <row r="269">
          <cell r="D269" t="str">
            <v>SWITCH</v>
          </cell>
          <cell r="E269" t="str">
            <v xml:space="preserve">CAT 5 AB SWITCH 2 WAY                   </v>
          </cell>
        </row>
        <row r="270">
          <cell r="D270" t="str">
            <v>SWITCH</v>
          </cell>
          <cell r="E270" t="str">
            <v xml:space="preserve">CAT 5 AB SWITCH 2 WAY                   </v>
          </cell>
        </row>
        <row r="271">
          <cell r="D271" t="str">
            <v>SWITCH</v>
          </cell>
          <cell r="E271" t="str">
            <v xml:space="preserve">CAT 5 AB SWITCH 2 WAY                   </v>
          </cell>
        </row>
        <row r="272">
          <cell r="D272" t="str">
            <v>SWITCH</v>
          </cell>
          <cell r="E272" t="str">
            <v xml:space="preserve">CAT 5 AB SWITCH 2 WAY                   </v>
          </cell>
        </row>
        <row r="273">
          <cell r="D273" t="str">
            <v>VISACD</v>
          </cell>
          <cell r="E273" t="str">
            <v xml:space="preserve">CDR REPLICATION WITH JEWEL CASE         </v>
          </cell>
        </row>
        <row r="274">
          <cell r="D274" t="str">
            <v>VISACD</v>
          </cell>
          <cell r="E274" t="str">
            <v xml:space="preserve">CDR REPLICATION WITH JEWEL CASE         </v>
          </cell>
        </row>
        <row r="275">
          <cell r="D275" t="str">
            <v>VISACD</v>
          </cell>
          <cell r="E275" t="str">
            <v xml:space="preserve">CDR REPLICATION WITH JEWEL CASE         </v>
          </cell>
        </row>
        <row r="276">
          <cell r="D276" t="str">
            <v>VISADK</v>
          </cell>
          <cell r="E276" t="str">
            <v>DISKETTE DUPLICATION INCLUDES : 2 COLOUR</v>
          </cell>
        </row>
        <row r="277">
          <cell r="D277" t="str">
            <v>VISADK</v>
          </cell>
          <cell r="E277" t="str">
            <v>DISKETTE DUPLICATION INCLUDES : 2 COLOUR</v>
          </cell>
        </row>
        <row r="278">
          <cell r="D278" t="str">
            <v>VISADK</v>
          </cell>
          <cell r="E278" t="str">
            <v>DISKETTE DUPLICATION INCLUDES : 2 COLOUR</v>
          </cell>
        </row>
        <row r="279">
          <cell r="D279" t="str">
            <v>WES-6D20861G01</v>
          </cell>
          <cell r="E279" t="str">
            <v xml:space="preserve">Westinghouse 838 MPU BOARD              </v>
          </cell>
        </row>
        <row r="280">
          <cell r="D280" t="str">
            <v>WES-6D20861G01</v>
          </cell>
          <cell r="E280" t="str">
            <v xml:space="preserve">Westinghouse 838 MPU BOARD              </v>
          </cell>
        </row>
        <row r="281">
          <cell r="D281" t="str">
            <v>WIC-1T=</v>
          </cell>
          <cell r="E281" t="str">
            <v xml:space="preserve">1-PORT SERIAL WAN INTERFACE CARD        </v>
          </cell>
        </row>
        <row r="282">
          <cell r="D282" t="str">
            <v>WIC-1T=</v>
          </cell>
          <cell r="E282" t="str">
            <v xml:space="preserve">1-PORT SERIAL WAN INTERFACE CARD        </v>
          </cell>
        </row>
        <row r="283">
          <cell r="D283" t="str">
            <v>WS-X6K-S2-MSFC2=</v>
          </cell>
          <cell r="E283" t="str">
            <v xml:space="preserve">CATALYST 6500 SUPERVISOR ENG-2 2GE PLUS </v>
          </cell>
        </row>
        <row r="284">
          <cell r="D284" t="str">
            <v>ZIP-250-MB-USB</v>
          </cell>
          <cell r="E284" t="str">
            <v xml:space="preserve">ZIP-250-MB-USB                          </v>
          </cell>
        </row>
      </sheetData>
      <sheetData sheetId="1" refreshError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ch-06 (2)"/>
      <sheetName val="To be Discuss"/>
      <sheetName val="September-06"/>
      <sheetName val="August-06"/>
      <sheetName val="July-06"/>
      <sheetName val="Narayan Shau"/>
      <sheetName val="June-06"/>
      <sheetName val="May-06"/>
      <sheetName val="PF Payab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Intaccrual"/>
      <sheetName val="SBU"/>
      <sheetName val="tdint"/>
      <sheetName val="Assumption"/>
      <sheetName val="Trial Balance"/>
      <sheetName val="Factor_sheet"/>
      <sheetName val="2002 SALARY"/>
      <sheetName val="old_serial no."/>
      <sheetName val="tot_ass_9697"/>
      <sheetName val="NSR_E"/>
      <sheetName val="TOT_COST"/>
      <sheetName val="00182 -Apr-2000"/>
      <sheetName val="YTD"/>
      <sheetName val="Fill this out first..."/>
      <sheetName val="girder"/>
      <sheetName val="Reference Information"/>
      <sheetName val="Employee List"/>
      <sheetName val="Sales Office"/>
      <sheetName val="Financials"/>
      <sheetName val="capg"/>
      <sheetName val="Register SAP(Mar'12)"/>
    </sheetNames>
    <sheetDataSet>
      <sheetData sheetId="0">
        <row r="1">
          <cell r="A1" t="str">
            <v>SUBPROCESS</v>
          </cell>
        </row>
        <row r="2">
          <cell r="A2" t="str">
            <v>AA</v>
          </cell>
          <cell r="B2" t="str">
            <v>OPERATIONS</v>
          </cell>
          <cell r="C2" t="str">
            <v>RAJEEV GROVER</v>
          </cell>
          <cell r="D2" t="str">
            <v>M</v>
          </cell>
          <cell r="E2" t="str">
            <v>MARRIED</v>
          </cell>
          <cell r="F2" t="str">
            <v>TM</v>
          </cell>
        </row>
        <row r="3">
          <cell r="A3" t="str">
            <v>C&amp;D</v>
          </cell>
          <cell r="B3" t="str">
            <v>SUPPORT</v>
          </cell>
          <cell r="C3" t="str">
            <v>BINDU KRISHNAN</v>
          </cell>
          <cell r="D3" t="str">
            <v>F</v>
          </cell>
          <cell r="E3" t="str">
            <v>UNMARRIED</v>
          </cell>
          <cell r="F3" t="str">
            <v>TD</v>
          </cell>
        </row>
        <row r="4">
          <cell r="A4" t="str">
            <v>CE</v>
          </cell>
          <cell r="C4" t="str">
            <v>ASHOK MATHUR</v>
          </cell>
          <cell r="E4" t="str">
            <v>DIVORCEE</v>
          </cell>
          <cell r="F4" t="str">
            <v>TL</v>
          </cell>
        </row>
        <row r="5">
          <cell r="A5" t="str">
            <v>CNNC</v>
          </cell>
          <cell r="C5" t="str">
            <v>ROHIT WADHAWAN</v>
          </cell>
          <cell r="E5" t="str">
            <v>WIDOW</v>
          </cell>
          <cell r="F5" t="str">
            <v>CM</v>
          </cell>
        </row>
        <row r="6">
          <cell r="A6" t="str">
            <v>CONNECTIONS</v>
          </cell>
          <cell r="C6" t="str">
            <v>SACHIN KOHLI</v>
          </cell>
          <cell r="F6" t="str">
            <v>UM</v>
          </cell>
        </row>
        <row r="7">
          <cell r="A7" t="str">
            <v>DBP</v>
          </cell>
          <cell r="C7" t="str">
            <v>GAUTAM RAMDEV</v>
          </cell>
          <cell r="F7" t="str">
            <v>DGM</v>
          </cell>
        </row>
        <row r="8">
          <cell r="A8" t="str">
            <v>DC</v>
          </cell>
          <cell r="C8" t="str">
            <v>ARUN NAGRATH</v>
          </cell>
          <cell r="F8" t="str">
            <v>BGM</v>
          </cell>
        </row>
        <row r="9">
          <cell r="A9" t="str">
            <v>FA</v>
          </cell>
          <cell r="C9" t="str">
            <v>ISHA</v>
          </cell>
        </row>
        <row r="10">
          <cell r="A10" t="str">
            <v>FM</v>
          </cell>
          <cell r="C10" t="str">
            <v>RAVISH DHAMIJA</v>
          </cell>
        </row>
        <row r="11">
          <cell r="A11" t="str">
            <v>HM</v>
          </cell>
          <cell r="C11" t="str">
            <v>AMIT BAKSHI</v>
          </cell>
        </row>
        <row r="12">
          <cell r="A12" t="str">
            <v>OPS</v>
          </cell>
          <cell r="C12" t="str">
            <v>MADHAVI NAIR</v>
          </cell>
        </row>
        <row r="13">
          <cell r="A13" t="str">
            <v>QUALITY</v>
          </cell>
          <cell r="C13" t="str">
            <v>BHAVANA GUPTA</v>
          </cell>
        </row>
        <row r="14">
          <cell r="A14" t="str">
            <v>T&amp;I</v>
          </cell>
          <cell r="C14" t="str">
            <v>POOJA MADNANI</v>
          </cell>
        </row>
        <row r="15">
          <cell r="A15" t="str">
            <v>VOICE-BRC</v>
          </cell>
          <cell r="C15" t="str">
            <v>SACHIN KOHLI</v>
          </cell>
        </row>
        <row r="16">
          <cell r="A16" t="str">
            <v>WOA</v>
          </cell>
          <cell r="C16" t="str">
            <v>SUMIT KAPOOR</v>
          </cell>
        </row>
        <row r="17">
          <cell r="A17" t="str">
            <v>YSA</v>
          </cell>
          <cell r="C17" t="str">
            <v>Geojo Thykkattle</v>
          </cell>
        </row>
        <row r="18">
          <cell r="C18" t="str">
            <v>PANJAJ K. GAUTAM</v>
          </cell>
        </row>
        <row r="19">
          <cell r="C19" t="str">
            <v>ANUPAM SRIVASTAVA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"/>
      <sheetName val="Employee Master"/>
      <sheetName val="TDS"/>
      <sheetName val="Designations"/>
      <sheetName val="Sheet4"/>
      <sheetName val="ReportFormats"/>
      <sheetName val="Control"/>
      <sheetName val="macro1"/>
      <sheetName val="Form16"/>
      <sheetName val="Computation"/>
      <sheetName val="Pending"/>
      <sheetName val="Master"/>
      <sheetName val="Form16AA(1)"/>
      <sheetName val="Form16AA(2)"/>
      <sheetName val="Form16AA(3)"/>
      <sheetName val="macro2"/>
      <sheetName val="Form12BA"/>
      <sheetName val="Form24Q(1)"/>
      <sheetName val="Form24Q(2)"/>
      <sheetName val="Form24Q(3)"/>
      <sheetName val="Overall"/>
      <sheetName val="Compensation"/>
      <sheetName val="Attrition (Current Month)"/>
      <sheetName val="HC Characteristics"/>
      <sheetName val="JCI Grouping"/>
      <sheetName val="JCI Ratios"/>
    </sheetNames>
    <sheetDataSet>
      <sheetData sheetId="0"/>
      <sheetData sheetId="1"/>
      <sheetData sheetId="2"/>
      <sheetData sheetId="3">
        <row r="1">
          <cell r="A1" t="str">
            <v>Public</v>
          </cell>
        </row>
        <row r="2">
          <cell r="A2" t="str">
            <v>EMPLOYEE NO.</v>
          </cell>
        </row>
        <row r="3">
          <cell r="A3">
            <v>5074986</v>
          </cell>
        </row>
        <row r="4">
          <cell r="A4">
            <v>5076356</v>
          </cell>
        </row>
        <row r="5">
          <cell r="A5">
            <v>5076357</v>
          </cell>
        </row>
        <row r="6">
          <cell r="A6">
            <v>5076744</v>
          </cell>
        </row>
        <row r="7">
          <cell r="A7">
            <v>5081986</v>
          </cell>
        </row>
        <row r="8">
          <cell r="A8">
            <v>5081861</v>
          </cell>
        </row>
        <row r="9">
          <cell r="A9">
            <v>413148</v>
          </cell>
        </row>
        <row r="10">
          <cell r="A10">
            <v>4750192</v>
          </cell>
        </row>
        <row r="11">
          <cell r="A11">
            <v>5076358</v>
          </cell>
        </row>
        <row r="12">
          <cell r="A12">
            <v>5076622</v>
          </cell>
        </row>
        <row r="13">
          <cell r="A13">
            <v>5080295</v>
          </cell>
        </row>
        <row r="14">
          <cell r="A14">
            <v>5080594</v>
          </cell>
        </row>
        <row r="15">
          <cell r="A15">
            <v>184910</v>
          </cell>
        </row>
        <row r="16">
          <cell r="A16">
            <v>184957</v>
          </cell>
        </row>
        <row r="17">
          <cell r="A17">
            <v>184962</v>
          </cell>
        </row>
        <row r="18">
          <cell r="A18">
            <v>184990</v>
          </cell>
        </row>
        <row r="19">
          <cell r="A19">
            <v>184991</v>
          </cell>
        </row>
        <row r="20">
          <cell r="A20">
            <v>184997</v>
          </cell>
        </row>
        <row r="21">
          <cell r="A21">
            <v>184998</v>
          </cell>
        </row>
        <row r="22">
          <cell r="A22">
            <v>185121</v>
          </cell>
        </row>
        <row r="23">
          <cell r="A23">
            <v>185122</v>
          </cell>
        </row>
        <row r="24">
          <cell r="A24" t="str">
            <v>0185126</v>
          </cell>
        </row>
        <row r="25">
          <cell r="A25">
            <v>271262</v>
          </cell>
        </row>
        <row r="26">
          <cell r="A26">
            <v>413007</v>
          </cell>
        </row>
        <row r="27">
          <cell r="A27">
            <v>413013</v>
          </cell>
        </row>
        <row r="28">
          <cell r="A28">
            <v>413126</v>
          </cell>
        </row>
        <row r="29">
          <cell r="A29">
            <v>413128</v>
          </cell>
        </row>
        <row r="30">
          <cell r="A30" t="str">
            <v>0413129</v>
          </cell>
        </row>
        <row r="31">
          <cell r="A31">
            <v>413137</v>
          </cell>
        </row>
        <row r="32">
          <cell r="A32">
            <v>413146</v>
          </cell>
        </row>
        <row r="33">
          <cell r="A33">
            <v>5080238</v>
          </cell>
        </row>
        <row r="34">
          <cell r="A34">
            <v>5080426</v>
          </cell>
        </row>
        <row r="35">
          <cell r="A35">
            <v>5077329</v>
          </cell>
        </row>
        <row r="36">
          <cell r="A36">
            <v>5075647</v>
          </cell>
        </row>
        <row r="37">
          <cell r="A37">
            <v>5080274</v>
          </cell>
        </row>
        <row r="38">
          <cell r="A38">
            <v>5081014</v>
          </cell>
        </row>
        <row r="39">
          <cell r="A39">
            <v>5081399</v>
          </cell>
        </row>
        <row r="40">
          <cell r="A40">
            <v>5081897</v>
          </cell>
        </row>
        <row r="41">
          <cell r="A41" t="str">
            <v>0467091</v>
          </cell>
        </row>
        <row r="42">
          <cell r="A42" t="str">
            <v>0505621</v>
          </cell>
        </row>
        <row r="43">
          <cell r="A43">
            <v>505856</v>
          </cell>
        </row>
        <row r="44">
          <cell r="A44">
            <v>525312</v>
          </cell>
        </row>
        <row r="45">
          <cell r="A45">
            <v>531523</v>
          </cell>
        </row>
        <row r="46">
          <cell r="A46">
            <v>5080008</v>
          </cell>
        </row>
        <row r="47">
          <cell r="A47">
            <v>5079705</v>
          </cell>
        </row>
        <row r="48">
          <cell r="A48">
            <v>5074668</v>
          </cell>
        </row>
        <row r="49">
          <cell r="A49">
            <v>5072214</v>
          </cell>
        </row>
        <row r="50">
          <cell r="A50">
            <v>5074822</v>
          </cell>
        </row>
        <row r="51">
          <cell r="A51">
            <v>5076297</v>
          </cell>
        </row>
        <row r="52">
          <cell r="A52">
            <v>5079537</v>
          </cell>
        </row>
        <row r="53">
          <cell r="A53">
            <v>5080292</v>
          </cell>
        </row>
        <row r="54">
          <cell r="A54">
            <v>5080866</v>
          </cell>
        </row>
        <row r="55">
          <cell r="A55">
            <v>5081860</v>
          </cell>
        </row>
        <row r="56">
          <cell r="A56">
            <v>4712836</v>
          </cell>
        </row>
        <row r="57">
          <cell r="A57">
            <v>4713091</v>
          </cell>
        </row>
        <row r="58">
          <cell r="A58">
            <v>4750194</v>
          </cell>
        </row>
        <row r="59">
          <cell r="A59">
            <v>4750363</v>
          </cell>
        </row>
        <row r="60">
          <cell r="A60">
            <v>4750409</v>
          </cell>
        </row>
        <row r="61">
          <cell r="A61">
            <v>4750499</v>
          </cell>
        </row>
        <row r="62">
          <cell r="A62">
            <v>5009002</v>
          </cell>
        </row>
        <row r="63">
          <cell r="A63">
            <v>5021748</v>
          </cell>
        </row>
        <row r="64">
          <cell r="A64">
            <v>5021749</v>
          </cell>
        </row>
        <row r="65">
          <cell r="A65">
            <v>5025390</v>
          </cell>
        </row>
        <row r="66">
          <cell r="A66">
            <v>5034124</v>
          </cell>
        </row>
        <row r="67">
          <cell r="A67">
            <v>5036530</v>
          </cell>
        </row>
        <row r="68">
          <cell r="A68">
            <v>5044719</v>
          </cell>
        </row>
        <row r="69">
          <cell r="A69">
            <v>5044839</v>
          </cell>
        </row>
        <row r="70">
          <cell r="A70">
            <v>5055671</v>
          </cell>
        </row>
        <row r="71">
          <cell r="A71">
            <v>5057192</v>
          </cell>
        </row>
        <row r="72">
          <cell r="A72">
            <v>5058243</v>
          </cell>
        </row>
        <row r="73">
          <cell r="A73">
            <v>5058302</v>
          </cell>
        </row>
        <row r="74">
          <cell r="A74">
            <v>5058742</v>
          </cell>
        </row>
        <row r="75">
          <cell r="A75">
            <v>5058824</v>
          </cell>
        </row>
        <row r="76">
          <cell r="A76">
            <v>5059588</v>
          </cell>
        </row>
        <row r="77">
          <cell r="A77">
            <v>5059794</v>
          </cell>
        </row>
        <row r="78">
          <cell r="A78">
            <v>5059807</v>
          </cell>
        </row>
        <row r="79">
          <cell r="A79">
            <v>5059949</v>
          </cell>
        </row>
        <row r="80">
          <cell r="A80">
            <v>5059961</v>
          </cell>
        </row>
        <row r="81">
          <cell r="A81">
            <v>5060125</v>
          </cell>
        </row>
        <row r="82">
          <cell r="A82">
            <v>5060129</v>
          </cell>
        </row>
        <row r="83">
          <cell r="A83">
            <v>5060131</v>
          </cell>
        </row>
        <row r="84">
          <cell r="A84">
            <v>5060237</v>
          </cell>
        </row>
        <row r="85">
          <cell r="A85">
            <v>5060267</v>
          </cell>
        </row>
        <row r="86">
          <cell r="A86">
            <v>5060271</v>
          </cell>
        </row>
        <row r="87">
          <cell r="A87">
            <v>5060434</v>
          </cell>
        </row>
        <row r="88">
          <cell r="A88">
            <v>5060435</v>
          </cell>
        </row>
        <row r="89">
          <cell r="A89">
            <v>5060465</v>
          </cell>
        </row>
        <row r="90">
          <cell r="A90">
            <v>5060603</v>
          </cell>
        </row>
        <row r="91">
          <cell r="A91">
            <v>5060605</v>
          </cell>
        </row>
        <row r="92">
          <cell r="A92">
            <v>5060673</v>
          </cell>
        </row>
        <row r="93">
          <cell r="A93">
            <v>5061129</v>
          </cell>
        </row>
        <row r="94">
          <cell r="A94">
            <v>5061291</v>
          </cell>
        </row>
        <row r="95">
          <cell r="A95">
            <v>5061423</v>
          </cell>
        </row>
        <row r="96">
          <cell r="A96">
            <v>5061576</v>
          </cell>
        </row>
        <row r="97">
          <cell r="A97">
            <v>5061613</v>
          </cell>
        </row>
        <row r="98">
          <cell r="A98">
            <v>5061772</v>
          </cell>
        </row>
        <row r="99">
          <cell r="A99">
            <v>5061794</v>
          </cell>
        </row>
        <row r="100">
          <cell r="A100">
            <v>5061977</v>
          </cell>
        </row>
        <row r="101">
          <cell r="A101">
            <v>5061978</v>
          </cell>
        </row>
        <row r="102">
          <cell r="A102">
            <v>5062078</v>
          </cell>
        </row>
        <row r="103">
          <cell r="A103">
            <v>5062079</v>
          </cell>
        </row>
        <row r="104">
          <cell r="A104">
            <v>5062302</v>
          </cell>
        </row>
        <row r="105">
          <cell r="A105">
            <v>5062345</v>
          </cell>
        </row>
        <row r="106">
          <cell r="A106">
            <v>5062530</v>
          </cell>
        </row>
        <row r="107">
          <cell r="A107">
            <v>5062656</v>
          </cell>
        </row>
        <row r="108">
          <cell r="A108">
            <v>5062755</v>
          </cell>
        </row>
        <row r="109">
          <cell r="A109">
            <v>5062756</v>
          </cell>
        </row>
        <row r="110">
          <cell r="A110">
            <v>5062974</v>
          </cell>
        </row>
        <row r="111">
          <cell r="A111">
            <v>5063115</v>
          </cell>
        </row>
        <row r="112">
          <cell r="A112">
            <v>5063387</v>
          </cell>
        </row>
        <row r="113">
          <cell r="A113">
            <v>5064692</v>
          </cell>
        </row>
        <row r="114">
          <cell r="A114">
            <v>5064940</v>
          </cell>
        </row>
        <row r="115">
          <cell r="A115">
            <v>5065738</v>
          </cell>
        </row>
        <row r="116">
          <cell r="A116">
            <v>5065890</v>
          </cell>
        </row>
        <row r="117">
          <cell r="A117">
            <v>5066188</v>
          </cell>
        </row>
        <row r="118">
          <cell r="A118">
            <v>5066199</v>
          </cell>
        </row>
        <row r="119">
          <cell r="A119">
            <v>5066240</v>
          </cell>
        </row>
        <row r="120">
          <cell r="A120">
            <v>5066341</v>
          </cell>
        </row>
        <row r="121">
          <cell r="A121">
            <v>5066365</v>
          </cell>
        </row>
        <row r="122">
          <cell r="A122">
            <v>5066620</v>
          </cell>
        </row>
        <row r="123">
          <cell r="A123">
            <v>5066649</v>
          </cell>
        </row>
        <row r="124">
          <cell r="A124">
            <v>5066732</v>
          </cell>
        </row>
        <row r="125">
          <cell r="A125">
            <v>5067015</v>
          </cell>
        </row>
        <row r="126">
          <cell r="A126">
            <v>5067803</v>
          </cell>
        </row>
        <row r="127">
          <cell r="A127">
            <v>5067831</v>
          </cell>
        </row>
        <row r="128">
          <cell r="A128">
            <v>5067832</v>
          </cell>
        </row>
        <row r="129">
          <cell r="A129">
            <v>5068634</v>
          </cell>
        </row>
        <row r="130">
          <cell r="A130">
            <v>5068636</v>
          </cell>
        </row>
        <row r="131">
          <cell r="A131">
            <v>5068991</v>
          </cell>
        </row>
        <row r="132">
          <cell r="A132">
            <v>5069058</v>
          </cell>
        </row>
        <row r="133">
          <cell r="A133">
            <v>5069132</v>
          </cell>
        </row>
        <row r="134">
          <cell r="A134">
            <v>5069404</v>
          </cell>
        </row>
        <row r="135">
          <cell r="A135">
            <v>5069444</v>
          </cell>
        </row>
        <row r="136">
          <cell r="A136">
            <v>5070172</v>
          </cell>
        </row>
        <row r="137">
          <cell r="A137">
            <v>5070272</v>
          </cell>
        </row>
        <row r="138">
          <cell r="A138">
            <v>5070306</v>
          </cell>
        </row>
        <row r="139">
          <cell r="A139">
            <v>5070619</v>
          </cell>
        </row>
        <row r="140">
          <cell r="A140">
            <v>5070755</v>
          </cell>
        </row>
        <row r="141">
          <cell r="A141">
            <v>5070810</v>
          </cell>
        </row>
        <row r="142">
          <cell r="A142">
            <v>5070824</v>
          </cell>
        </row>
        <row r="143">
          <cell r="A143">
            <v>5070825</v>
          </cell>
        </row>
        <row r="144">
          <cell r="A144">
            <v>5070836</v>
          </cell>
        </row>
        <row r="145">
          <cell r="A145">
            <v>5070914</v>
          </cell>
        </row>
        <row r="146">
          <cell r="A146">
            <v>5070994</v>
          </cell>
        </row>
        <row r="147">
          <cell r="A147">
            <v>5071275</v>
          </cell>
        </row>
        <row r="148">
          <cell r="A148">
            <v>5071276</v>
          </cell>
        </row>
        <row r="149">
          <cell r="A149">
            <v>5071277</v>
          </cell>
        </row>
        <row r="150">
          <cell r="A150">
            <v>5071387</v>
          </cell>
        </row>
        <row r="151">
          <cell r="A151">
            <v>5071402</v>
          </cell>
        </row>
        <row r="152">
          <cell r="A152">
            <v>5071403</v>
          </cell>
        </row>
        <row r="153">
          <cell r="A153">
            <v>5071445</v>
          </cell>
        </row>
        <row r="154">
          <cell r="A154">
            <v>5071450</v>
          </cell>
        </row>
        <row r="155">
          <cell r="A155">
            <v>5071452</v>
          </cell>
        </row>
        <row r="156">
          <cell r="A156">
            <v>5071454</v>
          </cell>
        </row>
        <row r="157">
          <cell r="A157">
            <v>5071537</v>
          </cell>
        </row>
        <row r="158">
          <cell r="A158">
            <v>5071563</v>
          </cell>
        </row>
        <row r="159">
          <cell r="A159">
            <v>5071635</v>
          </cell>
        </row>
        <row r="160">
          <cell r="A160">
            <v>5071654</v>
          </cell>
        </row>
        <row r="161">
          <cell r="A161">
            <v>5071707</v>
          </cell>
        </row>
        <row r="162">
          <cell r="A162">
            <v>5071767</v>
          </cell>
        </row>
        <row r="163">
          <cell r="A163">
            <v>5071780</v>
          </cell>
        </row>
        <row r="164">
          <cell r="A164">
            <v>5071802</v>
          </cell>
        </row>
        <row r="165">
          <cell r="A165">
            <v>5071863</v>
          </cell>
        </row>
        <row r="166">
          <cell r="A166">
            <v>5071891</v>
          </cell>
        </row>
        <row r="167">
          <cell r="A167">
            <v>5071894</v>
          </cell>
        </row>
        <row r="168">
          <cell r="A168">
            <v>5071918</v>
          </cell>
        </row>
        <row r="169">
          <cell r="A169">
            <v>5071932</v>
          </cell>
        </row>
        <row r="170">
          <cell r="A170">
            <v>5071982</v>
          </cell>
        </row>
        <row r="171">
          <cell r="A171">
            <v>5071984</v>
          </cell>
        </row>
        <row r="172">
          <cell r="A172">
            <v>5072033</v>
          </cell>
        </row>
        <row r="173">
          <cell r="A173">
            <v>5072061</v>
          </cell>
        </row>
        <row r="174">
          <cell r="A174">
            <v>5072070</v>
          </cell>
        </row>
        <row r="175">
          <cell r="A175">
            <v>5072088</v>
          </cell>
        </row>
        <row r="176">
          <cell r="A176">
            <v>5072195</v>
          </cell>
        </row>
        <row r="177">
          <cell r="A177">
            <v>5072256</v>
          </cell>
        </row>
        <row r="178">
          <cell r="A178">
            <v>5072333</v>
          </cell>
        </row>
        <row r="179">
          <cell r="A179">
            <v>5072335</v>
          </cell>
        </row>
        <row r="180">
          <cell r="A180">
            <v>5072413</v>
          </cell>
        </row>
        <row r="181">
          <cell r="A181">
            <v>5072418</v>
          </cell>
        </row>
        <row r="182">
          <cell r="A182">
            <v>5072419</v>
          </cell>
        </row>
        <row r="183">
          <cell r="A183">
            <v>5072421</v>
          </cell>
        </row>
        <row r="184">
          <cell r="A184">
            <v>5072467</v>
          </cell>
        </row>
        <row r="185">
          <cell r="A185">
            <v>5072468</v>
          </cell>
        </row>
        <row r="186">
          <cell r="A186">
            <v>5072553</v>
          </cell>
        </row>
        <row r="187">
          <cell r="A187">
            <v>5072559</v>
          </cell>
        </row>
        <row r="188">
          <cell r="A188">
            <v>5072578</v>
          </cell>
        </row>
        <row r="189">
          <cell r="A189">
            <v>5072621</v>
          </cell>
        </row>
        <row r="190">
          <cell r="A190">
            <v>5072708</v>
          </cell>
        </row>
        <row r="191">
          <cell r="A191">
            <v>5072717</v>
          </cell>
        </row>
        <row r="192">
          <cell r="A192">
            <v>5072802</v>
          </cell>
        </row>
        <row r="193">
          <cell r="A193">
            <v>5072846</v>
          </cell>
        </row>
        <row r="194">
          <cell r="A194">
            <v>5072847</v>
          </cell>
        </row>
        <row r="195">
          <cell r="A195">
            <v>5072893</v>
          </cell>
        </row>
        <row r="196">
          <cell r="A196">
            <v>5072895</v>
          </cell>
        </row>
        <row r="197">
          <cell r="A197">
            <v>5072924</v>
          </cell>
        </row>
        <row r="198">
          <cell r="A198">
            <v>5072929</v>
          </cell>
        </row>
        <row r="199">
          <cell r="A199">
            <v>5072952</v>
          </cell>
        </row>
        <row r="200">
          <cell r="A200">
            <v>5072956</v>
          </cell>
        </row>
        <row r="201">
          <cell r="A201">
            <v>5072957</v>
          </cell>
        </row>
        <row r="202">
          <cell r="A202">
            <v>5072970</v>
          </cell>
        </row>
        <row r="203">
          <cell r="A203">
            <v>5072991</v>
          </cell>
        </row>
        <row r="204">
          <cell r="A204">
            <v>5073021</v>
          </cell>
        </row>
        <row r="205">
          <cell r="A205">
            <v>5073045</v>
          </cell>
        </row>
        <row r="206">
          <cell r="A206">
            <v>5073076</v>
          </cell>
        </row>
        <row r="207">
          <cell r="A207">
            <v>5073077</v>
          </cell>
        </row>
        <row r="208">
          <cell r="A208">
            <v>5073137</v>
          </cell>
        </row>
        <row r="209">
          <cell r="A209">
            <v>5073138</v>
          </cell>
        </row>
        <row r="210">
          <cell r="A210">
            <v>5073141</v>
          </cell>
        </row>
        <row r="211">
          <cell r="A211">
            <v>5073146</v>
          </cell>
        </row>
        <row r="212">
          <cell r="A212">
            <v>5073152</v>
          </cell>
        </row>
        <row r="213">
          <cell r="A213">
            <v>5073184</v>
          </cell>
        </row>
        <row r="214">
          <cell r="A214">
            <v>5073237</v>
          </cell>
        </row>
        <row r="215">
          <cell r="A215">
            <v>5073251</v>
          </cell>
        </row>
        <row r="216">
          <cell r="A216">
            <v>5073253</v>
          </cell>
        </row>
        <row r="217">
          <cell r="A217">
            <v>5073259</v>
          </cell>
        </row>
        <row r="218">
          <cell r="A218">
            <v>5073260</v>
          </cell>
        </row>
        <row r="219">
          <cell r="A219">
            <v>5073335</v>
          </cell>
        </row>
        <row r="220">
          <cell r="A220">
            <v>5073337</v>
          </cell>
        </row>
        <row r="221">
          <cell r="A221">
            <v>5073486</v>
          </cell>
        </row>
        <row r="222">
          <cell r="A222">
            <v>5073487</v>
          </cell>
        </row>
        <row r="223">
          <cell r="A223">
            <v>5073510</v>
          </cell>
        </row>
        <row r="224">
          <cell r="A224">
            <v>5073554</v>
          </cell>
        </row>
        <row r="225">
          <cell r="A225">
            <v>5073556</v>
          </cell>
        </row>
        <row r="226">
          <cell r="A226">
            <v>5073575</v>
          </cell>
        </row>
        <row r="227">
          <cell r="A227">
            <v>5073755</v>
          </cell>
        </row>
        <row r="228">
          <cell r="A228">
            <v>5073761</v>
          </cell>
        </row>
        <row r="229">
          <cell r="A229">
            <v>5073865</v>
          </cell>
        </row>
        <row r="230">
          <cell r="A230">
            <v>5073904</v>
          </cell>
        </row>
        <row r="231">
          <cell r="A231">
            <v>5073906</v>
          </cell>
        </row>
        <row r="232">
          <cell r="A232">
            <v>5073920</v>
          </cell>
        </row>
        <row r="233">
          <cell r="A233">
            <v>5073923</v>
          </cell>
        </row>
        <row r="234">
          <cell r="A234">
            <v>5074007</v>
          </cell>
        </row>
        <row r="235">
          <cell r="A235">
            <v>5074021</v>
          </cell>
        </row>
        <row r="236">
          <cell r="A236">
            <v>5074026</v>
          </cell>
        </row>
        <row r="237">
          <cell r="A237">
            <v>5074120</v>
          </cell>
        </row>
        <row r="238">
          <cell r="A238">
            <v>5074147</v>
          </cell>
        </row>
        <row r="239">
          <cell r="A239">
            <v>5074186</v>
          </cell>
        </row>
        <row r="240">
          <cell r="A240">
            <v>5074192</v>
          </cell>
        </row>
        <row r="241">
          <cell r="A241">
            <v>5074262</v>
          </cell>
        </row>
        <row r="242">
          <cell r="A242">
            <v>5074267</v>
          </cell>
        </row>
        <row r="243">
          <cell r="A243">
            <v>5074275</v>
          </cell>
        </row>
        <row r="244">
          <cell r="A244">
            <v>5074336</v>
          </cell>
        </row>
        <row r="245">
          <cell r="A245">
            <v>5074337</v>
          </cell>
        </row>
        <row r="246">
          <cell r="A246">
            <v>5074338</v>
          </cell>
        </row>
        <row r="247">
          <cell r="A247">
            <v>5074375</v>
          </cell>
        </row>
        <row r="248">
          <cell r="A248">
            <v>5074389</v>
          </cell>
        </row>
        <row r="249">
          <cell r="A249">
            <v>5074390</v>
          </cell>
        </row>
        <row r="250">
          <cell r="A250">
            <v>5074391</v>
          </cell>
        </row>
        <row r="251">
          <cell r="A251">
            <v>5074392</v>
          </cell>
        </row>
        <row r="252">
          <cell r="A252">
            <v>5074396</v>
          </cell>
        </row>
        <row r="253">
          <cell r="A253">
            <v>5074416</v>
          </cell>
        </row>
        <row r="254">
          <cell r="A254">
            <v>5074431</v>
          </cell>
        </row>
        <row r="255">
          <cell r="A255">
            <v>5074448</v>
          </cell>
        </row>
        <row r="256">
          <cell r="A256">
            <v>5074533</v>
          </cell>
        </row>
        <row r="257">
          <cell r="A257">
            <v>5074536</v>
          </cell>
        </row>
        <row r="258">
          <cell r="A258">
            <v>5074575</v>
          </cell>
        </row>
        <row r="259">
          <cell r="A259">
            <v>5074615</v>
          </cell>
        </row>
        <row r="260">
          <cell r="A260">
            <v>5074616</v>
          </cell>
        </row>
        <row r="261">
          <cell r="A261">
            <v>5074617</v>
          </cell>
        </row>
        <row r="262">
          <cell r="A262">
            <v>5074751</v>
          </cell>
        </row>
        <row r="263">
          <cell r="A263">
            <v>5074798</v>
          </cell>
        </row>
        <row r="264">
          <cell r="A264">
            <v>5074856</v>
          </cell>
        </row>
        <row r="265">
          <cell r="A265">
            <v>5074863</v>
          </cell>
        </row>
        <row r="266">
          <cell r="A266">
            <v>5074872</v>
          </cell>
        </row>
        <row r="267">
          <cell r="A267">
            <v>5074987</v>
          </cell>
        </row>
        <row r="268">
          <cell r="A268">
            <v>5075029</v>
          </cell>
        </row>
        <row r="269">
          <cell r="A269">
            <v>5075030</v>
          </cell>
        </row>
        <row r="270">
          <cell r="A270">
            <v>5075031</v>
          </cell>
        </row>
        <row r="271">
          <cell r="A271">
            <v>5075044</v>
          </cell>
        </row>
        <row r="272">
          <cell r="A272">
            <v>5075078</v>
          </cell>
        </row>
        <row r="273">
          <cell r="A273">
            <v>5075079</v>
          </cell>
        </row>
        <row r="274">
          <cell r="A274">
            <v>5075112</v>
          </cell>
        </row>
        <row r="275">
          <cell r="A275">
            <v>5075416</v>
          </cell>
        </row>
        <row r="276">
          <cell r="A276">
            <v>5075484</v>
          </cell>
        </row>
        <row r="277">
          <cell r="A277">
            <v>5075485</v>
          </cell>
        </row>
        <row r="278">
          <cell r="A278">
            <v>5075540</v>
          </cell>
        </row>
        <row r="279">
          <cell r="A279">
            <v>5075580</v>
          </cell>
        </row>
        <row r="280">
          <cell r="A280">
            <v>5075664</v>
          </cell>
        </row>
        <row r="281">
          <cell r="A281">
            <v>5075757</v>
          </cell>
        </row>
        <row r="282">
          <cell r="A282">
            <v>5075846</v>
          </cell>
        </row>
        <row r="283">
          <cell r="A283">
            <v>5075979</v>
          </cell>
        </row>
        <row r="284">
          <cell r="A284">
            <v>5076002</v>
          </cell>
        </row>
        <row r="285">
          <cell r="A285">
            <v>5076010</v>
          </cell>
        </row>
        <row r="286">
          <cell r="A286">
            <v>5076077</v>
          </cell>
        </row>
        <row r="287">
          <cell r="A287">
            <v>5076147</v>
          </cell>
        </row>
        <row r="288">
          <cell r="A288">
            <v>5076180</v>
          </cell>
        </row>
        <row r="289">
          <cell r="A289">
            <v>5076224</v>
          </cell>
        </row>
        <row r="290">
          <cell r="A290">
            <v>5076261</v>
          </cell>
        </row>
        <row r="291">
          <cell r="A291">
            <v>5076262</v>
          </cell>
        </row>
        <row r="292">
          <cell r="A292">
            <v>5076271</v>
          </cell>
        </row>
        <row r="293">
          <cell r="A293">
            <v>5076294</v>
          </cell>
        </row>
        <row r="294">
          <cell r="A294">
            <v>5076296</v>
          </cell>
        </row>
        <row r="295">
          <cell r="A295">
            <v>5076355</v>
          </cell>
        </row>
        <row r="296">
          <cell r="A296">
            <v>5076393</v>
          </cell>
        </row>
        <row r="297">
          <cell r="A297">
            <v>5076490</v>
          </cell>
        </row>
        <row r="298">
          <cell r="A298">
            <v>5076623</v>
          </cell>
        </row>
        <row r="299">
          <cell r="A299">
            <v>5076680</v>
          </cell>
        </row>
        <row r="300">
          <cell r="A300">
            <v>5076684</v>
          </cell>
        </row>
        <row r="301">
          <cell r="A301">
            <v>5076762</v>
          </cell>
        </row>
        <row r="302">
          <cell r="A302">
            <v>5076973</v>
          </cell>
        </row>
        <row r="303">
          <cell r="A303">
            <v>5077037</v>
          </cell>
        </row>
        <row r="304">
          <cell r="A304">
            <v>5077360</v>
          </cell>
        </row>
        <row r="305">
          <cell r="A305">
            <v>5077194</v>
          </cell>
        </row>
        <row r="306">
          <cell r="A306">
            <v>5077195</v>
          </cell>
        </row>
        <row r="307">
          <cell r="A307">
            <v>5077197</v>
          </cell>
        </row>
        <row r="308">
          <cell r="A308">
            <v>5077204</v>
          </cell>
        </row>
        <row r="309">
          <cell r="A309">
            <v>5077259</v>
          </cell>
        </row>
        <row r="310">
          <cell r="A310">
            <v>5077260</v>
          </cell>
        </row>
        <row r="311">
          <cell r="A311">
            <v>5077330</v>
          </cell>
        </row>
        <row r="312">
          <cell r="A312">
            <v>5077361</v>
          </cell>
        </row>
        <row r="313">
          <cell r="A313">
            <v>5077427</v>
          </cell>
        </row>
        <row r="314">
          <cell r="A314">
            <v>5077611</v>
          </cell>
        </row>
        <row r="315">
          <cell r="A315">
            <v>5077713</v>
          </cell>
        </row>
        <row r="316">
          <cell r="A316">
            <v>5077794</v>
          </cell>
        </row>
        <row r="317">
          <cell r="A317">
            <v>5077925</v>
          </cell>
        </row>
        <row r="318">
          <cell r="A318">
            <v>5077961</v>
          </cell>
        </row>
        <row r="319">
          <cell r="A319">
            <v>5078021</v>
          </cell>
        </row>
        <row r="320">
          <cell r="A320">
            <v>5078066</v>
          </cell>
        </row>
        <row r="321">
          <cell r="A321">
            <v>5078136</v>
          </cell>
        </row>
        <row r="322">
          <cell r="A322">
            <v>5078138</v>
          </cell>
        </row>
        <row r="323">
          <cell r="A323">
            <v>5078139</v>
          </cell>
        </row>
        <row r="324">
          <cell r="A324">
            <v>5078140</v>
          </cell>
        </row>
        <row r="325">
          <cell r="A325">
            <v>5078227</v>
          </cell>
        </row>
        <row r="326">
          <cell r="A326">
            <v>5078502</v>
          </cell>
        </row>
        <row r="327">
          <cell r="A327">
            <v>5078680</v>
          </cell>
        </row>
        <row r="328">
          <cell r="A328">
            <v>5078682</v>
          </cell>
        </row>
        <row r="329">
          <cell r="A329">
            <v>5078737</v>
          </cell>
        </row>
        <row r="330">
          <cell r="A330">
            <v>5078821</v>
          </cell>
        </row>
        <row r="331">
          <cell r="A331">
            <v>5078822</v>
          </cell>
        </row>
        <row r="332">
          <cell r="A332">
            <v>5078991</v>
          </cell>
        </row>
        <row r="333">
          <cell r="A333">
            <v>5078993</v>
          </cell>
        </row>
        <row r="334">
          <cell r="A334">
            <v>5079037</v>
          </cell>
        </row>
        <row r="335">
          <cell r="A335">
            <v>5079043</v>
          </cell>
        </row>
        <row r="336">
          <cell r="A336">
            <v>5079111</v>
          </cell>
        </row>
        <row r="337">
          <cell r="A337">
            <v>5079125</v>
          </cell>
        </row>
        <row r="338">
          <cell r="A338">
            <v>5079130</v>
          </cell>
        </row>
        <row r="339">
          <cell r="A339">
            <v>5079173</v>
          </cell>
        </row>
        <row r="340">
          <cell r="A340">
            <v>5079248</v>
          </cell>
        </row>
        <row r="341">
          <cell r="A341">
            <v>5079254</v>
          </cell>
        </row>
        <row r="342">
          <cell r="A342">
            <v>5079269</v>
          </cell>
        </row>
        <row r="343">
          <cell r="A343">
            <v>5079271</v>
          </cell>
        </row>
        <row r="344">
          <cell r="A344">
            <v>5079273</v>
          </cell>
        </row>
        <row r="345">
          <cell r="A345">
            <v>5079275</v>
          </cell>
        </row>
        <row r="346">
          <cell r="A346">
            <v>5079278</v>
          </cell>
        </row>
        <row r="347">
          <cell r="A347">
            <v>5079330</v>
          </cell>
        </row>
        <row r="348">
          <cell r="A348">
            <v>5079345</v>
          </cell>
        </row>
        <row r="349">
          <cell r="A349">
            <v>5079353</v>
          </cell>
        </row>
        <row r="350">
          <cell r="A350">
            <v>5079392</v>
          </cell>
        </row>
        <row r="351">
          <cell r="A351">
            <v>5079637</v>
          </cell>
        </row>
        <row r="352">
          <cell r="A352">
            <v>5079715</v>
          </cell>
        </row>
        <row r="353">
          <cell r="A353">
            <v>5080293</v>
          </cell>
        </row>
        <row r="354">
          <cell r="A354">
            <v>5080089</v>
          </cell>
        </row>
        <row r="355">
          <cell r="A355">
            <v>5080228</v>
          </cell>
        </row>
        <row r="356">
          <cell r="A356">
            <v>5080268</v>
          </cell>
        </row>
        <row r="357">
          <cell r="A357">
            <v>5080287</v>
          </cell>
        </row>
        <row r="358">
          <cell r="A358">
            <v>5080343</v>
          </cell>
        </row>
        <row r="359">
          <cell r="A359">
            <v>5080478</v>
          </cell>
        </row>
        <row r="360">
          <cell r="A360">
            <v>5080664</v>
          </cell>
        </row>
        <row r="361">
          <cell r="A361">
            <v>5080785</v>
          </cell>
        </row>
        <row r="362">
          <cell r="A362">
            <v>5080826</v>
          </cell>
        </row>
        <row r="363">
          <cell r="A363">
            <v>5080851</v>
          </cell>
        </row>
        <row r="364">
          <cell r="A364">
            <v>5080905</v>
          </cell>
        </row>
        <row r="365">
          <cell r="A365">
            <v>5080906</v>
          </cell>
        </row>
        <row r="366">
          <cell r="A366">
            <v>5080980</v>
          </cell>
        </row>
        <row r="367">
          <cell r="A367">
            <v>5081004</v>
          </cell>
        </row>
        <row r="368">
          <cell r="A368">
            <v>5081007</v>
          </cell>
        </row>
        <row r="369">
          <cell r="A369">
            <v>5081010</v>
          </cell>
        </row>
        <row r="370">
          <cell r="A370">
            <v>5081028</v>
          </cell>
        </row>
        <row r="371">
          <cell r="A371">
            <v>5081039</v>
          </cell>
        </row>
        <row r="372">
          <cell r="A372">
            <v>5081337</v>
          </cell>
        </row>
        <row r="373">
          <cell r="A373">
            <v>5081371</v>
          </cell>
        </row>
        <row r="374">
          <cell r="A374">
            <v>5081372</v>
          </cell>
        </row>
        <row r="375">
          <cell r="A375">
            <v>5081476</v>
          </cell>
        </row>
        <row r="376">
          <cell r="A376">
            <v>5081591</v>
          </cell>
        </row>
        <row r="377">
          <cell r="A377">
            <v>5081665</v>
          </cell>
        </row>
        <row r="378">
          <cell r="A378">
            <v>5081912</v>
          </cell>
        </row>
        <row r="379">
          <cell r="A379">
            <v>5080927</v>
          </cell>
        </row>
        <row r="380">
          <cell r="A380">
            <v>184968</v>
          </cell>
        </row>
        <row r="381">
          <cell r="A381">
            <v>5076745</v>
          </cell>
        </row>
        <row r="382">
          <cell r="A382">
            <v>5071981</v>
          </cell>
        </row>
        <row r="383">
          <cell r="A383">
            <v>5075847</v>
          </cell>
        </row>
        <row r="384">
          <cell r="A384">
            <v>5081975</v>
          </cell>
        </row>
        <row r="385">
          <cell r="A385">
            <v>5073191</v>
          </cell>
        </row>
        <row r="386">
          <cell r="A386">
            <v>5072657</v>
          </cell>
        </row>
        <row r="387">
          <cell r="A387">
            <v>5073903</v>
          </cell>
        </row>
        <row r="388">
          <cell r="A388">
            <v>5059521</v>
          </cell>
        </row>
        <row r="389">
          <cell r="A389">
            <v>5072423</v>
          </cell>
        </row>
        <row r="390">
          <cell r="A390">
            <v>5077516</v>
          </cell>
        </row>
        <row r="391">
          <cell r="A391">
            <v>5062198</v>
          </cell>
        </row>
        <row r="392">
          <cell r="A392">
            <v>5078498</v>
          </cell>
        </row>
        <row r="393">
          <cell r="A393">
            <v>5072973</v>
          </cell>
        </row>
        <row r="394">
          <cell r="A394">
            <v>5075915</v>
          </cell>
        </row>
        <row r="395">
          <cell r="A395">
            <v>5071448</v>
          </cell>
        </row>
        <row r="396">
          <cell r="A396">
            <v>5079880</v>
          </cell>
        </row>
        <row r="397">
          <cell r="A397">
            <v>5078067</v>
          </cell>
        </row>
        <row r="398">
          <cell r="A398">
            <v>5060440</v>
          </cell>
        </row>
        <row r="399">
          <cell r="A399">
            <v>5074022</v>
          </cell>
        </row>
        <row r="400">
          <cell r="A400">
            <v>5070785</v>
          </cell>
        </row>
        <row r="401">
          <cell r="A401">
            <v>5077196</v>
          </cell>
        </row>
        <row r="402">
          <cell r="A402">
            <v>5072796</v>
          </cell>
        </row>
        <row r="403">
          <cell r="A403">
            <v>182698</v>
          </cell>
        </row>
        <row r="404">
          <cell r="A404">
            <v>5073136</v>
          </cell>
        </row>
        <row r="405">
          <cell r="A405">
            <v>5072622</v>
          </cell>
        </row>
        <row r="406">
          <cell r="A406">
            <v>5063552</v>
          </cell>
        </row>
        <row r="407">
          <cell r="A407">
            <v>5071782</v>
          </cell>
        </row>
        <row r="408">
          <cell r="A408">
            <v>5080853</v>
          </cell>
        </row>
        <row r="409">
          <cell r="A409">
            <v>184982</v>
          </cell>
        </row>
        <row r="410">
          <cell r="A410">
            <v>5062744</v>
          </cell>
        </row>
        <row r="411">
          <cell r="A411">
            <v>5081760</v>
          </cell>
        </row>
        <row r="412">
          <cell r="A412">
            <v>469415</v>
          </cell>
        </row>
        <row r="413">
          <cell r="A413">
            <v>5077399</v>
          </cell>
        </row>
        <row r="414">
          <cell r="A414">
            <v>5071302</v>
          </cell>
        </row>
        <row r="415">
          <cell r="A415">
            <v>5072730</v>
          </cell>
        </row>
        <row r="416">
          <cell r="A416">
            <v>5075641</v>
          </cell>
        </row>
        <row r="417">
          <cell r="A417">
            <v>5053270</v>
          </cell>
        </row>
        <row r="418">
          <cell r="A418">
            <v>5063465</v>
          </cell>
        </row>
        <row r="419">
          <cell r="A419">
            <v>5079912</v>
          </cell>
        </row>
        <row r="420">
          <cell r="A420">
            <v>184995</v>
          </cell>
        </row>
        <row r="421">
          <cell r="A421">
            <v>5075982</v>
          </cell>
        </row>
        <row r="422">
          <cell r="A422">
            <v>5073132</v>
          </cell>
        </row>
        <row r="423">
          <cell r="A423">
            <v>5077931</v>
          </cell>
        </row>
        <row r="424">
          <cell r="A424">
            <v>5079536</v>
          </cell>
        </row>
        <row r="425">
          <cell r="A425">
            <v>5073748</v>
          </cell>
        </row>
        <row r="426">
          <cell r="A426">
            <v>5063586</v>
          </cell>
        </row>
        <row r="427">
          <cell r="A427">
            <v>5077864</v>
          </cell>
        </row>
        <row r="428">
          <cell r="A428">
            <v>5070659</v>
          </cell>
        </row>
        <row r="429">
          <cell r="A429">
            <v>5073047</v>
          </cell>
        </row>
        <row r="430">
          <cell r="A430">
            <v>5072774</v>
          </cell>
        </row>
        <row r="431">
          <cell r="A431">
            <v>413018</v>
          </cell>
        </row>
        <row r="432">
          <cell r="A432">
            <v>511187</v>
          </cell>
        </row>
        <row r="433">
          <cell r="A433">
            <v>5076069</v>
          </cell>
        </row>
        <row r="434">
          <cell r="A434">
            <v>5074401</v>
          </cell>
        </row>
        <row r="435">
          <cell r="A435">
            <v>5081400</v>
          </cell>
        </row>
        <row r="436">
          <cell r="A436">
            <v>5074445</v>
          </cell>
        </row>
        <row r="437">
          <cell r="A437">
            <v>5067963</v>
          </cell>
        </row>
        <row r="438">
          <cell r="A438">
            <v>5072231</v>
          </cell>
        </row>
        <row r="439">
          <cell r="A439">
            <v>5076974</v>
          </cell>
        </row>
        <row r="440">
          <cell r="A440">
            <v>5071706</v>
          </cell>
        </row>
        <row r="441">
          <cell r="A441">
            <v>5077038</v>
          </cell>
        </row>
        <row r="442">
          <cell r="A442">
            <v>5062667</v>
          </cell>
        </row>
        <row r="443">
          <cell r="A443">
            <v>5082270</v>
          </cell>
        </row>
        <row r="444">
          <cell r="A444">
            <v>5081858</v>
          </cell>
        </row>
        <row r="445">
          <cell r="A445">
            <v>5070840</v>
          </cell>
        </row>
        <row r="446">
          <cell r="A446" t="str">
            <v>0900419</v>
          </cell>
        </row>
        <row r="447">
          <cell r="A447">
            <v>5061534</v>
          </cell>
        </row>
        <row r="448">
          <cell r="A448">
            <v>5063912</v>
          </cell>
        </row>
        <row r="449">
          <cell r="A449">
            <v>5067072</v>
          </cell>
        </row>
        <row r="450">
          <cell r="A450">
            <v>5071739</v>
          </cell>
        </row>
        <row r="451">
          <cell r="A451">
            <v>5071781</v>
          </cell>
        </row>
        <row r="452">
          <cell r="A452">
            <v>5072447</v>
          </cell>
        </row>
        <row r="453">
          <cell r="A453">
            <v>5072848</v>
          </cell>
        </row>
        <row r="454">
          <cell r="A454">
            <v>5076256</v>
          </cell>
        </row>
        <row r="455">
          <cell r="A455">
            <v>5080198</v>
          </cell>
        </row>
        <row r="456">
          <cell r="A456">
            <v>5080850</v>
          </cell>
        </row>
        <row r="457">
          <cell r="A457">
            <v>184993</v>
          </cell>
        </row>
        <row r="458">
          <cell r="A458">
            <v>5051194</v>
          </cell>
        </row>
        <row r="459">
          <cell r="A459">
            <v>5058726</v>
          </cell>
        </row>
        <row r="460">
          <cell r="A460">
            <v>5059793</v>
          </cell>
        </row>
        <row r="461">
          <cell r="A461">
            <v>5060262</v>
          </cell>
        </row>
        <row r="462">
          <cell r="A462">
            <v>5060606</v>
          </cell>
        </row>
        <row r="463">
          <cell r="A463">
            <v>5062401</v>
          </cell>
        </row>
        <row r="464">
          <cell r="A464">
            <v>5062959</v>
          </cell>
        </row>
        <row r="465">
          <cell r="A465">
            <v>5063212</v>
          </cell>
        </row>
        <row r="466">
          <cell r="A466">
            <v>5063768</v>
          </cell>
        </row>
        <row r="467">
          <cell r="A467">
            <v>5067016</v>
          </cell>
        </row>
        <row r="468">
          <cell r="A468">
            <v>5068167</v>
          </cell>
        </row>
        <row r="469">
          <cell r="A469">
            <v>5069231</v>
          </cell>
        </row>
        <row r="470">
          <cell r="A470">
            <v>5069504</v>
          </cell>
        </row>
        <row r="471">
          <cell r="A471">
            <v>5070620</v>
          </cell>
        </row>
        <row r="472">
          <cell r="A472">
            <v>5070756</v>
          </cell>
        </row>
        <row r="473">
          <cell r="A473">
            <v>5070309</v>
          </cell>
        </row>
        <row r="474">
          <cell r="A474">
            <v>5071110</v>
          </cell>
        </row>
        <row r="475">
          <cell r="A475">
            <v>5070784</v>
          </cell>
        </row>
        <row r="476">
          <cell r="A476">
            <v>5070842</v>
          </cell>
        </row>
        <row r="477">
          <cell r="A477">
            <v>5071444</v>
          </cell>
        </row>
        <row r="478">
          <cell r="A478">
            <v>5071278</v>
          </cell>
        </row>
        <row r="479">
          <cell r="A479">
            <v>5071423</v>
          </cell>
        </row>
        <row r="480">
          <cell r="A480">
            <v>5071400</v>
          </cell>
        </row>
        <row r="481">
          <cell r="A481">
            <v>5071401</v>
          </cell>
        </row>
        <row r="482">
          <cell r="A482">
            <v>5072283</v>
          </cell>
        </row>
        <row r="483">
          <cell r="A483">
            <v>5072403</v>
          </cell>
        </row>
        <row r="484">
          <cell r="A484">
            <v>460105</v>
          </cell>
        </row>
        <row r="485">
          <cell r="A485">
            <v>5072355</v>
          </cell>
        </row>
        <row r="486">
          <cell r="A486">
            <v>5071838</v>
          </cell>
        </row>
        <row r="487">
          <cell r="A487">
            <v>5072281</v>
          </cell>
        </row>
        <row r="488">
          <cell r="A488">
            <v>5071837</v>
          </cell>
        </row>
        <row r="489">
          <cell r="A489">
            <v>5072554</v>
          </cell>
        </row>
        <row r="490">
          <cell r="A490">
            <v>5072577</v>
          </cell>
        </row>
        <row r="491">
          <cell r="A491">
            <v>5072659</v>
          </cell>
        </row>
        <row r="492">
          <cell r="A492">
            <v>5073145</v>
          </cell>
        </row>
        <row r="493">
          <cell r="A493">
            <v>5072925</v>
          </cell>
        </row>
        <row r="494">
          <cell r="A494">
            <v>5073144</v>
          </cell>
        </row>
        <row r="495">
          <cell r="A495">
            <v>5073187</v>
          </cell>
        </row>
        <row r="496">
          <cell r="A496">
            <v>5073864</v>
          </cell>
        </row>
        <row r="497">
          <cell r="A497">
            <v>5073902</v>
          </cell>
        </row>
        <row r="498">
          <cell r="A498">
            <v>5074553</v>
          </cell>
        </row>
        <row r="499">
          <cell r="A499">
            <v>5074386</v>
          </cell>
        </row>
        <row r="500">
          <cell r="A500">
            <v>5074475</v>
          </cell>
        </row>
        <row r="501">
          <cell r="A501">
            <v>5074582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A.T. SPLIT"/>
      <sheetName val="Standard jnl"/>
    </sheetNames>
    <sheetDataSet>
      <sheetData sheetId="0" refreshError="1"/>
      <sheetData sheetId="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ST"/>
      <sheetName val="RATES"/>
      <sheetName val="CURRENT"/>
      <sheetName val="RATEDIFF"/>
      <sheetName val="RATEDIFFSUM"/>
    </sheetNames>
    <sheetDataSet>
      <sheetData sheetId="0"/>
      <sheetData sheetId="1">
        <row r="3280">
          <cell r="E3280" t="str">
            <v>DHAN</v>
          </cell>
        </row>
        <row r="3281">
          <cell r="E3281" t="str">
            <v>A0101D010</v>
          </cell>
          <cell r="F3281" t="str">
            <v>DEXTRIN POWDER</v>
          </cell>
          <cell r="G3281" t="str">
            <v>Kgs</v>
          </cell>
          <cell r="H3281">
            <v>21.7454</v>
          </cell>
        </row>
        <row r="3282">
          <cell r="E3282" t="str">
            <v>A0101S010</v>
          </cell>
          <cell r="F3282" t="str">
            <v>STARCH CORN/TOPOICA</v>
          </cell>
          <cell r="G3282" t="str">
            <v>Kgs</v>
          </cell>
        </row>
        <row r="3283">
          <cell r="E3283" t="str">
            <v>A0102G011</v>
          </cell>
          <cell r="F3283" t="str">
            <v>GLUCOSE LIQUID</v>
          </cell>
          <cell r="G3283" t="str">
            <v>Kgs</v>
          </cell>
          <cell r="H3283">
            <v>15.978590000000001</v>
          </cell>
        </row>
        <row r="3284">
          <cell r="E3284" t="str">
            <v>A0102S030</v>
          </cell>
          <cell r="F3284" t="str">
            <v>SUGAR</v>
          </cell>
          <cell r="G3284" t="str">
            <v>Kgs</v>
          </cell>
          <cell r="H3284">
            <v>12.697749999999999</v>
          </cell>
        </row>
        <row r="3285">
          <cell r="E3285" t="str">
            <v>A0102S050</v>
          </cell>
          <cell r="F3285" t="str">
            <v>SUGAR (50 KG BAG)</v>
          </cell>
          <cell r="G3285" t="str">
            <v>Kgs</v>
          </cell>
        </row>
        <row r="3286">
          <cell r="E3286" t="str">
            <v>A0103V010</v>
          </cell>
          <cell r="F3286" t="str">
            <v>VANASPATI/BAKERY SHOR</v>
          </cell>
          <cell r="G3286" t="str">
            <v>Kgs</v>
          </cell>
          <cell r="H3286">
            <v>46.96604</v>
          </cell>
        </row>
        <row r="3287">
          <cell r="E3287" t="str">
            <v>A0105M010</v>
          </cell>
          <cell r="F3287" t="str">
            <v>MILK POWDER SKIMMED (</v>
          </cell>
          <cell r="G3287" t="str">
            <v>Kgs</v>
          </cell>
          <cell r="H3287">
            <v>94.805970000000002</v>
          </cell>
        </row>
        <row r="3288">
          <cell r="E3288" t="str">
            <v>A0201A020</v>
          </cell>
          <cell r="F3288" t="str">
            <v>APPLE FLAVOUR 28836 (</v>
          </cell>
          <cell r="G3288" t="str">
            <v>Kgs</v>
          </cell>
        </row>
        <row r="3289">
          <cell r="E3289" t="str">
            <v>A0201B010</v>
          </cell>
          <cell r="F3289" t="str">
            <v>BANANA FLAVOUR (FOR P</v>
          </cell>
          <cell r="G3289" t="str">
            <v>Kgs</v>
          </cell>
        </row>
        <row r="3290">
          <cell r="E3290" t="str">
            <v>A0201B070</v>
          </cell>
          <cell r="F3290" t="str">
            <v>BLACK CURRENT FLAVOUR</v>
          </cell>
          <cell r="G3290" t="str">
            <v>Kgs</v>
          </cell>
        </row>
        <row r="3291">
          <cell r="E3291" t="str">
            <v>A0201C010</v>
          </cell>
          <cell r="F3291" t="str">
            <v>CARDAMMOM ESSENCE</v>
          </cell>
          <cell r="G3291" t="str">
            <v>Kgs</v>
          </cell>
          <cell r="H3291">
            <v>324.36552999999998</v>
          </cell>
        </row>
        <row r="3292">
          <cell r="E3292" t="str">
            <v>A0201G020</v>
          </cell>
          <cell r="F3292" t="str">
            <v>GRAPE FLAVOUR 25752 (</v>
          </cell>
          <cell r="G3292" t="str">
            <v>Kgs</v>
          </cell>
        </row>
        <row r="3293">
          <cell r="E3293" t="str">
            <v>A0201G030</v>
          </cell>
          <cell r="F3293" t="str">
            <v>GUAVA FLAVOUR DFI 005</v>
          </cell>
          <cell r="G3293" t="str">
            <v>Kgs</v>
          </cell>
        </row>
        <row r="3294">
          <cell r="E3294" t="str">
            <v>A0201G040</v>
          </cell>
          <cell r="F3294" t="str">
            <v>GREEN APPLE FLAVOUR</v>
          </cell>
          <cell r="G3294" t="str">
            <v>Kgs</v>
          </cell>
          <cell r="H3294">
            <v>667.78</v>
          </cell>
        </row>
        <row r="3295">
          <cell r="E3295" t="str">
            <v>A0201G060</v>
          </cell>
          <cell r="F3295" t="str">
            <v>GAUVA FLAVOUR RED D -</v>
          </cell>
          <cell r="G3295" t="str">
            <v>Ltr</v>
          </cell>
        </row>
        <row r="3296">
          <cell r="E3296" t="str">
            <v>A0201L010</v>
          </cell>
          <cell r="F3296" t="str">
            <v>LEMON 547</v>
          </cell>
          <cell r="G3296" t="str">
            <v>Kgs</v>
          </cell>
        </row>
        <row r="3297">
          <cell r="E3297" t="str">
            <v>A0201L030</v>
          </cell>
          <cell r="F3297" t="str">
            <v>LYCHEE FLAVOUR</v>
          </cell>
          <cell r="G3297" t="str">
            <v>Ltr</v>
          </cell>
          <cell r="H3297">
            <v>636.16426000000001</v>
          </cell>
        </row>
        <row r="3298">
          <cell r="E3298" t="str">
            <v>A0201M020</v>
          </cell>
          <cell r="F3298" t="str">
            <v>MANGO POWDER</v>
          </cell>
          <cell r="G3298" t="str">
            <v>Kgs</v>
          </cell>
        </row>
        <row r="3299">
          <cell r="E3299" t="str">
            <v>A0201M030</v>
          </cell>
          <cell r="F3299" t="str">
            <v>MANGO P B</v>
          </cell>
          <cell r="G3299" t="str">
            <v>Kgs</v>
          </cell>
          <cell r="H3299">
            <v>817.63306999999998</v>
          </cell>
        </row>
        <row r="3300">
          <cell r="E3300" t="str">
            <v>A0201M060</v>
          </cell>
          <cell r="F3300" t="str">
            <v>MELON FLAVOUR</v>
          </cell>
          <cell r="G3300" t="str">
            <v>Kgs</v>
          </cell>
        </row>
        <row r="3301">
          <cell r="E3301" t="str">
            <v>A0201M080</v>
          </cell>
          <cell r="F3301" t="str">
            <v>MANGOLI  SHAPE  FLAVO</v>
          </cell>
          <cell r="G3301" t="str">
            <v>Kgs</v>
          </cell>
        </row>
        <row r="3302">
          <cell r="E3302" t="str">
            <v>A0201M110</v>
          </cell>
          <cell r="F3302" t="str">
            <v>MANGO PANNA FLAVOUR</v>
          </cell>
          <cell r="G3302" t="str">
            <v>Kgs</v>
          </cell>
        </row>
        <row r="3303">
          <cell r="E3303" t="str">
            <v>A0201M130</v>
          </cell>
          <cell r="F3303" t="str">
            <v>FRESH MINT - 9/T11959</v>
          </cell>
          <cell r="G3303" t="str">
            <v>Kgs</v>
          </cell>
          <cell r="H3303">
            <v>1160.1025</v>
          </cell>
        </row>
        <row r="3304">
          <cell r="E3304" t="str">
            <v>A0201O020</v>
          </cell>
          <cell r="F3304" t="str">
            <v>ORANGE OIL 403 (FOR C</v>
          </cell>
          <cell r="G3304" t="str">
            <v>Kgs</v>
          </cell>
          <cell r="H3304">
            <v>404.08150000000001</v>
          </cell>
        </row>
        <row r="3305">
          <cell r="E3305" t="str">
            <v>A0201O050</v>
          </cell>
          <cell r="F3305" t="str">
            <v>ORANGE SP FLAVOUR</v>
          </cell>
          <cell r="G3305" t="str">
            <v>Kgs</v>
          </cell>
        </row>
        <row r="3306">
          <cell r="E3306" t="str">
            <v>A0201P020</v>
          </cell>
          <cell r="F3306" t="str">
            <v>PINEAPPLE FLAVOUR ST6</v>
          </cell>
          <cell r="G3306" t="str">
            <v>Kgs</v>
          </cell>
          <cell r="H3306">
            <v>312.55309</v>
          </cell>
        </row>
        <row r="3307">
          <cell r="E3307" t="str">
            <v>A0201P070</v>
          </cell>
          <cell r="F3307" t="str">
            <v>PEACH ORANGE FLAVOUR</v>
          </cell>
          <cell r="G3307" t="str">
            <v>Kgs</v>
          </cell>
        </row>
        <row r="3308">
          <cell r="E3308" t="str">
            <v>A0201P080</v>
          </cell>
          <cell r="F3308" t="str">
            <v>PAAN FLAVOUR</v>
          </cell>
          <cell r="G3308" t="str">
            <v>Kgs</v>
          </cell>
        </row>
        <row r="3309">
          <cell r="E3309" t="str">
            <v>A0201R010</v>
          </cell>
          <cell r="F3309" t="str">
            <v>RASPBERRY PP</v>
          </cell>
          <cell r="G3309" t="str">
            <v>Kgs</v>
          </cell>
          <cell r="H3309">
            <v>546.64</v>
          </cell>
        </row>
        <row r="3310">
          <cell r="E3310" t="str">
            <v>A0201S010</v>
          </cell>
          <cell r="F3310" t="str">
            <v>STRAWBERRY FLAVOUR</v>
          </cell>
          <cell r="G3310" t="str">
            <v>Kgs</v>
          </cell>
        </row>
        <row r="3311">
          <cell r="E3311" t="str">
            <v>A0201S020</v>
          </cell>
          <cell r="F3311" t="str">
            <v>STRAWBERRY GOLD FLAVO</v>
          </cell>
          <cell r="G3311" t="str">
            <v>Kgs</v>
          </cell>
        </row>
        <row r="3312">
          <cell r="E3312" t="str">
            <v>A0201W010</v>
          </cell>
          <cell r="F3312" t="str">
            <v>WATERMELON  502850C</v>
          </cell>
          <cell r="G3312" t="str">
            <v>Kgs</v>
          </cell>
        </row>
        <row r="3313">
          <cell r="E3313" t="str">
            <v>A0203B010</v>
          </cell>
          <cell r="F3313" t="str">
            <v>BLUE HD INDIGO CARMIN</v>
          </cell>
          <cell r="G3313" t="str">
            <v>Kgs</v>
          </cell>
        </row>
        <row r="3314">
          <cell r="E3314" t="str">
            <v>A0203B020</v>
          </cell>
          <cell r="F3314" t="str">
            <v>BRILLIANT BLUE F.C.F.</v>
          </cell>
          <cell r="G3314" t="str">
            <v>Kgs</v>
          </cell>
          <cell r="H3314">
            <v>1693.80045</v>
          </cell>
        </row>
        <row r="3315">
          <cell r="E3315" t="str">
            <v>A0203C010</v>
          </cell>
          <cell r="F3315" t="str">
            <v>CARMOISINE</v>
          </cell>
          <cell r="G3315" t="str">
            <v>Kgs</v>
          </cell>
          <cell r="H3315">
            <v>460.19200000000001</v>
          </cell>
        </row>
        <row r="3316">
          <cell r="E3316" t="str">
            <v>A0203C030</v>
          </cell>
          <cell r="F3316" t="str">
            <v>CARAMEL COLOUR D.S.-</v>
          </cell>
          <cell r="G3316" t="str">
            <v>Kgs</v>
          </cell>
          <cell r="H3316">
            <v>37.220120000000001</v>
          </cell>
        </row>
        <row r="3317">
          <cell r="E3317" t="str">
            <v>A0203E010</v>
          </cell>
          <cell r="F3317" t="str">
            <v>ERYTHROSINE</v>
          </cell>
          <cell r="G3317" t="str">
            <v>Kgs</v>
          </cell>
          <cell r="H3317">
            <v>2116.9279999999999</v>
          </cell>
        </row>
        <row r="3318">
          <cell r="E3318" t="str">
            <v>A0203L010</v>
          </cell>
          <cell r="F3318" t="str">
            <v>LEMON YELLOW (TARTRAZ</v>
          </cell>
          <cell r="G3318" t="str">
            <v>Kgs</v>
          </cell>
          <cell r="H3318">
            <v>291.12195000000003</v>
          </cell>
        </row>
        <row r="3319">
          <cell r="E3319" t="str">
            <v>A0203P010</v>
          </cell>
          <cell r="F3319" t="str">
            <v>PONCEAU 4R SUPRA ROSE</v>
          </cell>
          <cell r="G3319" t="str">
            <v>Kgs</v>
          </cell>
        </row>
        <row r="3320">
          <cell r="E3320" t="str">
            <v>A0203Y010</v>
          </cell>
          <cell r="F3320" t="str">
            <v>YELLOW SUNSET</v>
          </cell>
          <cell r="G3320" t="str">
            <v>Kgs</v>
          </cell>
          <cell r="H3320">
            <v>285.82882999999998</v>
          </cell>
        </row>
        <row r="3321">
          <cell r="E3321" t="str">
            <v>A0204L010</v>
          </cell>
          <cell r="F3321" t="str">
            <v>LEMON OIL PPL NO.27</v>
          </cell>
          <cell r="G3321" t="str">
            <v>Kgs</v>
          </cell>
        </row>
        <row r="3322">
          <cell r="E3322" t="str">
            <v>A0204M030</v>
          </cell>
          <cell r="F3322" t="str">
            <v>MALIC ACID FG GRADE</v>
          </cell>
          <cell r="G3322" t="str">
            <v>Kgs</v>
          </cell>
          <cell r="H3322">
            <v>89.983199999999997</v>
          </cell>
        </row>
        <row r="3323">
          <cell r="E3323" t="str">
            <v>A0204M050</v>
          </cell>
          <cell r="F3323" t="str">
            <v>COLA FLAVOUR MIX</v>
          </cell>
          <cell r="G3323" t="str">
            <v>Kgs</v>
          </cell>
          <cell r="H3323">
            <v>773.02917000000002</v>
          </cell>
        </row>
        <row r="3324">
          <cell r="E3324" t="str">
            <v>A0204M060</v>
          </cell>
          <cell r="F3324" t="str">
            <v>HONEY DEW MELON FLAVO</v>
          </cell>
          <cell r="G3324" t="str">
            <v>Kgs</v>
          </cell>
        </row>
        <row r="3325">
          <cell r="E3325" t="str">
            <v>A0204S010</v>
          </cell>
          <cell r="F3325" t="str">
            <v>STEARIC ACID</v>
          </cell>
          <cell r="G3325" t="str">
            <v>Kgs</v>
          </cell>
          <cell r="H3325">
            <v>62.644799999999996</v>
          </cell>
        </row>
        <row r="3326">
          <cell r="E3326" t="str">
            <v>A0204S020</v>
          </cell>
          <cell r="F3326" t="str">
            <v>SALT REFINED</v>
          </cell>
          <cell r="G3326" t="str">
            <v>Kgs</v>
          </cell>
          <cell r="H3326">
            <v>4.25</v>
          </cell>
        </row>
        <row r="3327">
          <cell r="E3327" t="str">
            <v>A0204S090</v>
          </cell>
          <cell r="F3327" t="str">
            <v>SOYALECITHIN</v>
          </cell>
          <cell r="G3327" t="str">
            <v>Kgs</v>
          </cell>
          <cell r="H3327">
            <v>25.808900000000001</v>
          </cell>
        </row>
        <row r="3328">
          <cell r="E3328" t="str">
            <v>B0201P020</v>
          </cell>
          <cell r="F3328" t="str">
            <v>POPPINS EXP. CARTONS</v>
          </cell>
          <cell r="G3328" t="str">
            <v>Nos</v>
          </cell>
        </row>
        <row r="3329">
          <cell r="E3329" t="str">
            <v>B0201P030</v>
          </cell>
          <cell r="F3329" t="str">
            <v>ROLACOLA EXP. CARTONS</v>
          </cell>
          <cell r="G3329" t="str">
            <v>Nos</v>
          </cell>
        </row>
        <row r="3330">
          <cell r="E3330" t="str">
            <v>B0201P040</v>
          </cell>
          <cell r="F3330" t="str">
            <v>POPPINS EXP.CARTON-18</v>
          </cell>
          <cell r="G3330" t="str">
            <v>Nos</v>
          </cell>
          <cell r="H3330">
            <v>1.4422600000000001</v>
          </cell>
        </row>
        <row r="3331">
          <cell r="E3331" t="str">
            <v>B0201P050</v>
          </cell>
          <cell r="F3331" t="str">
            <v>ROLACOLA EXP.CARTON-1</v>
          </cell>
          <cell r="G3331" t="str">
            <v>Nos</v>
          </cell>
          <cell r="H3331">
            <v>1.4422600000000001</v>
          </cell>
        </row>
        <row r="3332">
          <cell r="E3332" t="str">
            <v>B0201P060</v>
          </cell>
          <cell r="F3332" t="str">
            <v>MINTOL  EXP.CARTON-18</v>
          </cell>
          <cell r="G3332" t="str">
            <v>Nos</v>
          </cell>
          <cell r="H3332">
            <v>1.44238</v>
          </cell>
        </row>
        <row r="3333">
          <cell r="E3333" t="str">
            <v>B0201P070</v>
          </cell>
          <cell r="F3333" t="str">
            <v>POPPINS EXP.CARTON-18</v>
          </cell>
          <cell r="G3333" t="str">
            <v>Nos</v>
          </cell>
          <cell r="H3333">
            <v>1.05</v>
          </cell>
        </row>
        <row r="3334">
          <cell r="E3334" t="str">
            <v>B0201P080</v>
          </cell>
          <cell r="F3334" t="str">
            <v>ROLA - COLA EXP.CARTO</v>
          </cell>
          <cell r="G3334" t="str">
            <v>Nos</v>
          </cell>
          <cell r="H3334">
            <v>1.05</v>
          </cell>
        </row>
        <row r="3335">
          <cell r="E3335" t="str">
            <v>B0201T190</v>
          </cell>
          <cell r="F3335" t="str">
            <v>MINTOL EXPORT TRAYS (</v>
          </cell>
          <cell r="G3335" t="str">
            <v>Nos</v>
          </cell>
          <cell r="H3335">
            <v>1.05</v>
          </cell>
        </row>
        <row r="3336">
          <cell r="E3336" t="str">
            <v>B0301P010</v>
          </cell>
          <cell r="F3336" t="str">
            <v>P.BAGS POPPINS/MANGO</v>
          </cell>
          <cell r="G3336" t="str">
            <v>Nos</v>
          </cell>
        </row>
        <row r="3337">
          <cell r="E3337" t="str">
            <v>B0301P040</v>
          </cell>
          <cell r="F3337" t="str">
            <v>LDPE POLY BAGS FOR OR</v>
          </cell>
          <cell r="G3337" t="str">
            <v>Nos</v>
          </cell>
        </row>
        <row r="3338">
          <cell r="E3338" t="str">
            <v>B0301P050</v>
          </cell>
          <cell r="F3338" t="str">
            <v>LDPE POLY BAGS FOR KI</v>
          </cell>
          <cell r="G3338" t="str">
            <v>Nos</v>
          </cell>
          <cell r="H3338">
            <v>0.87738000000000005</v>
          </cell>
        </row>
        <row r="3339">
          <cell r="E3339" t="str">
            <v>B0301P100</v>
          </cell>
          <cell r="F3339" t="str">
            <v>POLYBAGS FOR MANGO BI</v>
          </cell>
          <cell r="G3339" t="str">
            <v>Nos</v>
          </cell>
        </row>
        <row r="3340">
          <cell r="E3340" t="str">
            <v>B0301P140</v>
          </cell>
          <cell r="F3340" t="str">
            <v>POLYBAGS FOR LUX TOFF</v>
          </cell>
          <cell r="G3340" t="str">
            <v>Nos</v>
          </cell>
        </row>
        <row r="3341">
          <cell r="E3341" t="str">
            <v>B0301P370</v>
          </cell>
          <cell r="F3341" t="str">
            <v>POLYBAGS FOR MANGO BI</v>
          </cell>
          <cell r="G3341" t="str">
            <v>Nos</v>
          </cell>
        </row>
        <row r="3342">
          <cell r="E3342" t="str">
            <v>B0301P510</v>
          </cell>
          <cell r="F3342" t="str">
            <v>ORANGE CANDY 400GM(18</v>
          </cell>
          <cell r="G3342" t="str">
            <v>Nos</v>
          </cell>
        </row>
        <row r="3343">
          <cell r="E3343" t="str">
            <v>B0301P520</v>
          </cell>
          <cell r="F3343" t="str">
            <v>KISMI TOFFEE 400GM (1</v>
          </cell>
          <cell r="G3343" t="str">
            <v>Nos</v>
          </cell>
        </row>
        <row r="3344">
          <cell r="E3344" t="str">
            <v>B0301P560</v>
          </cell>
          <cell r="F3344" t="str">
            <v>MANGO BITE-500GM POUC</v>
          </cell>
          <cell r="G3344" t="str">
            <v>Nos</v>
          </cell>
        </row>
        <row r="3345">
          <cell r="E3345" t="str">
            <v>B0301P670</v>
          </cell>
          <cell r="F3345" t="str">
            <v>P.BAGS ORANGE SLICE C</v>
          </cell>
          <cell r="G3345" t="str">
            <v>Nos</v>
          </cell>
        </row>
        <row r="3346">
          <cell r="E3346" t="str">
            <v>B0301P830</v>
          </cell>
          <cell r="F3346" t="str">
            <v>P.BAGS PAAN CANDY 200</v>
          </cell>
          <cell r="G3346" t="str">
            <v>Nos</v>
          </cell>
        </row>
        <row r="3347">
          <cell r="E3347" t="str">
            <v>B0301P840</v>
          </cell>
          <cell r="F3347" t="str">
            <v>P.BAGS MANGO CANDY 20</v>
          </cell>
          <cell r="G3347" t="str">
            <v>Nos</v>
          </cell>
        </row>
        <row r="3348">
          <cell r="E3348" t="str">
            <v>B0302P180</v>
          </cell>
          <cell r="F3348" t="str">
            <v>SILSACK BAG - 1 KG (1</v>
          </cell>
          <cell r="G3348" t="str">
            <v>Nos</v>
          </cell>
        </row>
        <row r="3349">
          <cell r="E3349" t="str">
            <v>B0302P190</v>
          </cell>
          <cell r="F3349" t="str">
            <v>SILSACK BAG - 500 GM</v>
          </cell>
          <cell r="G3349" t="str">
            <v>Nos</v>
          </cell>
        </row>
        <row r="3350">
          <cell r="E3350" t="str">
            <v>B0302P230</v>
          </cell>
          <cell r="F3350" t="str">
            <v>SILSACK BAGS FOR 24 K</v>
          </cell>
          <cell r="G3350" t="str">
            <v>Nos</v>
          </cell>
        </row>
        <row r="3351">
          <cell r="E3351" t="str">
            <v>B0302P240</v>
          </cell>
          <cell r="F3351" t="str">
            <v>SILACK BAG - 400 GM (</v>
          </cell>
          <cell r="G3351" t="str">
            <v>Nos</v>
          </cell>
        </row>
        <row r="3352">
          <cell r="E3352" t="str">
            <v>B0302P810</v>
          </cell>
          <cell r="F3352" t="str">
            <v>PVC SHRINKS EXPORT PO</v>
          </cell>
          <cell r="G3352" t="str">
            <v>Nos</v>
          </cell>
          <cell r="H3352">
            <v>0.82443999999999995</v>
          </cell>
        </row>
        <row r="3353">
          <cell r="E3353" t="str">
            <v>B0302P960</v>
          </cell>
          <cell r="F3353" t="str">
            <v>POLYBAG EXP.POPPINS/R</v>
          </cell>
          <cell r="G3353" t="str">
            <v>Nos</v>
          </cell>
          <cell r="H3353">
            <v>3.0131000000000001</v>
          </cell>
        </row>
        <row r="3354">
          <cell r="E3354" t="str">
            <v>B0302P980</v>
          </cell>
          <cell r="F3354" t="str">
            <v>P.BAGS - 25GM x 25ROL</v>
          </cell>
          <cell r="G3354" t="str">
            <v>Nos</v>
          </cell>
        </row>
        <row r="3355">
          <cell r="E3355" t="str">
            <v>B0303P230</v>
          </cell>
          <cell r="F3355" t="str">
            <v>POLYBAGS FOR LUX  500</v>
          </cell>
          <cell r="G3355" t="str">
            <v>Nos</v>
          </cell>
        </row>
        <row r="3356">
          <cell r="E3356" t="str">
            <v>B0303P350</v>
          </cell>
          <cell r="F3356" t="str">
            <v>CANDIES 1KG HDPP BAGS</v>
          </cell>
          <cell r="G3356" t="str">
            <v>Nos</v>
          </cell>
          <cell r="H3356">
            <v>10.81912</v>
          </cell>
        </row>
        <row r="3357">
          <cell r="E3357" t="str">
            <v>B0303P360</v>
          </cell>
          <cell r="F3357" t="str">
            <v>CANDIES 500GM HDPP BA</v>
          </cell>
          <cell r="G3357" t="str">
            <v>Nos</v>
          </cell>
        </row>
        <row r="3358">
          <cell r="E3358" t="str">
            <v>B0303P370</v>
          </cell>
          <cell r="F3358" t="str">
            <v>CANDIES 400GM HDPP BA</v>
          </cell>
          <cell r="G3358" t="str">
            <v>Nos</v>
          </cell>
        </row>
        <row r="3359">
          <cell r="E3359" t="str">
            <v>B0303P380</v>
          </cell>
          <cell r="F3359" t="str">
            <v>TOFFEES 1KG HDPP BAGS</v>
          </cell>
          <cell r="G3359" t="str">
            <v>Nos</v>
          </cell>
          <cell r="H3359">
            <v>9.6542399999999997</v>
          </cell>
        </row>
        <row r="3360">
          <cell r="E3360" t="str">
            <v>B0303P390</v>
          </cell>
          <cell r="F3360" t="str">
            <v>TOFFEES 500GM HDPP BA</v>
          </cell>
          <cell r="G3360" t="str">
            <v>Nos</v>
          </cell>
        </row>
        <row r="3361">
          <cell r="E3361" t="str">
            <v>B0303P400</v>
          </cell>
          <cell r="F3361" t="str">
            <v>TOFFEES 400GM HDPP BA</v>
          </cell>
          <cell r="G3361" t="str">
            <v>Nos</v>
          </cell>
        </row>
        <row r="3362">
          <cell r="E3362" t="str">
            <v>B0303P490</v>
          </cell>
          <cell r="F3362" t="str">
            <v>ORANGE CANDY 4.5KG  J</v>
          </cell>
          <cell r="G3362" t="str">
            <v>Nos</v>
          </cell>
        </row>
        <row r="3363">
          <cell r="E3363" t="str">
            <v>B0303P510</v>
          </cell>
          <cell r="F3363" t="str">
            <v>MANGO BITE 2 KG  JAR</v>
          </cell>
          <cell r="G3363" t="str">
            <v>Nos</v>
          </cell>
        </row>
        <row r="3364">
          <cell r="E3364" t="str">
            <v>B0303P520</v>
          </cell>
          <cell r="F3364" t="str">
            <v>KISMI TOFFEE 4 KG  JA</v>
          </cell>
          <cell r="G3364" t="str">
            <v>Nos</v>
          </cell>
        </row>
        <row r="3365">
          <cell r="E3365" t="str">
            <v>B0303P530</v>
          </cell>
          <cell r="F3365" t="str">
            <v>PVC SHRINKS EXPORT PO</v>
          </cell>
          <cell r="G3365" t="str">
            <v>Nos</v>
          </cell>
          <cell r="H3365">
            <v>0.62743000000000004</v>
          </cell>
        </row>
        <row r="3366">
          <cell r="E3366" t="str">
            <v>B0303P580</v>
          </cell>
          <cell r="F3366" t="str">
            <v>LUX 2 KG JAR PRINTED</v>
          </cell>
          <cell r="G3366" t="str">
            <v>Nos</v>
          </cell>
        </row>
        <row r="3367">
          <cell r="E3367" t="str">
            <v>B0303P590</v>
          </cell>
          <cell r="F3367" t="str">
            <v>KISMI TOFFEE 2 KG  JA</v>
          </cell>
          <cell r="G3367" t="str">
            <v>Nos</v>
          </cell>
        </row>
        <row r="3368">
          <cell r="E3368" t="str">
            <v>B0303P600</v>
          </cell>
          <cell r="F3368" t="str">
            <v>KISMI TOFFEE 340GM (1</v>
          </cell>
          <cell r="G3368" t="str">
            <v>Nos</v>
          </cell>
          <cell r="H3368">
            <v>0.26750000000000002</v>
          </cell>
        </row>
        <row r="3369">
          <cell r="E3369" t="str">
            <v>B0303P620</v>
          </cell>
          <cell r="F3369" t="str">
            <v>TOFFEES 340GM  WOVEN</v>
          </cell>
          <cell r="G3369" t="str">
            <v>Nos</v>
          </cell>
          <cell r="H3369">
            <v>9.5440000000000005</v>
          </cell>
        </row>
        <row r="3370">
          <cell r="E3370" t="str">
            <v>B0303P880</v>
          </cell>
          <cell r="F3370" t="str">
            <v>P.BAG EXP.POPPINS/RAC</v>
          </cell>
          <cell r="G3370" t="str">
            <v>Nos</v>
          </cell>
          <cell r="H3370">
            <v>-0.17058999999999999</v>
          </cell>
        </row>
        <row r="3371">
          <cell r="E3371" t="str">
            <v>B0303P990</v>
          </cell>
          <cell r="F3371" t="str">
            <v>POLY BAGS KISMI GOLD</v>
          </cell>
          <cell r="G3371" t="str">
            <v>Nos</v>
          </cell>
          <cell r="H3371">
            <v>232.37322</v>
          </cell>
        </row>
        <row r="3372">
          <cell r="E3372" t="str">
            <v>B0304P070</v>
          </cell>
          <cell r="F3372" t="str">
            <v>POLY BAGS KISMI GOLD</v>
          </cell>
          <cell r="G3372" t="str">
            <v>Nos</v>
          </cell>
        </row>
        <row r="3373">
          <cell r="E3373" t="str">
            <v>B0402C400</v>
          </cell>
          <cell r="F3373" t="str">
            <v>C.SLIPS MANGO-25GMx25</v>
          </cell>
          <cell r="G3373" t="str">
            <v>Nos</v>
          </cell>
        </row>
        <row r="3374">
          <cell r="E3374" t="str">
            <v>B0402C450</v>
          </cell>
          <cell r="F3374" t="str">
            <v>C.SLIPS POPPINS -25GM</v>
          </cell>
          <cell r="G3374" t="str">
            <v>Nos</v>
          </cell>
        </row>
        <row r="3375">
          <cell r="E3375" t="str">
            <v>B0402M140</v>
          </cell>
          <cell r="F3375" t="str">
            <v>COMPLAINT SLIPS MANGO</v>
          </cell>
          <cell r="G3375" t="str">
            <v>Nos</v>
          </cell>
        </row>
        <row r="3376">
          <cell r="E3376" t="str">
            <v>B0402P050</v>
          </cell>
          <cell r="F3376" t="str">
            <v>COMPLAINT SLIPS POPPI</v>
          </cell>
          <cell r="G3376" t="str">
            <v>Nos</v>
          </cell>
        </row>
        <row r="3377">
          <cell r="E3377" t="str">
            <v>B0801G060</v>
          </cell>
          <cell r="F3377" t="str">
            <v>GIP WAXED MANGO BITE</v>
          </cell>
          <cell r="G3377" t="str">
            <v>Kgs</v>
          </cell>
        </row>
        <row r="3378">
          <cell r="E3378" t="str">
            <v>B0801K010</v>
          </cell>
          <cell r="F3378" t="str">
            <v>KISMI GIP WAXED PAPER</v>
          </cell>
          <cell r="G3378" t="str">
            <v>Kgs</v>
          </cell>
          <cell r="H3378">
            <v>132.12253999999999</v>
          </cell>
        </row>
        <row r="3379">
          <cell r="E3379" t="str">
            <v>B0801M210</v>
          </cell>
          <cell r="F3379" t="str">
            <v>MINTOL EXPORT WRAPPER</v>
          </cell>
          <cell r="G3379" t="str">
            <v>Kgs</v>
          </cell>
          <cell r="H3379">
            <v>110.63477</v>
          </cell>
        </row>
        <row r="3380">
          <cell r="E3380" t="str">
            <v>B0801M390</v>
          </cell>
          <cell r="F3380" t="str">
            <v>MANGO ROLL  25GM OUTE</v>
          </cell>
          <cell r="G3380" t="str">
            <v>Kgs</v>
          </cell>
        </row>
        <row r="3381">
          <cell r="E3381" t="str">
            <v>B0801P200</v>
          </cell>
          <cell r="F3381" t="str">
            <v>POPPINS OUTER WR. (80</v>
          </cell>
          <cell r="G3381" t="str">
            <v>Kgs</v>
          </cell>
        </row>
        <row r="3382">
          <cell r="E3382" t="str">
            <v>B0801P210</v>
          </cell>
          <cell r="F3382" t="str">
            <v>POPPINS NEW INNER FOI</v>
          </cell>
          <cell r="G3382" t="str">
            <v>Kgs</v>
          </cell>
          <cell r="H3382">
            <v>161.8048</v>
          </cell>
        </row>
        <row r="3383">
          <cell r="E3383" t="str">
            <v>B0801P340</v>
          </cell>
          <cell r="F3383" t="str">
            <v>POPPINS  CHROMO  WRAP</v>
          </cell>
          <cell r="G3383" t="str">
            <v>Kgs</v>
          </cell>
          <cell r="H3383">
            <v>112.80052999999999</v>
          </cell>
        </row>
        <row r="3384">
          <cell r="E3384" t="str">
            <v>B0801P960</v>
          </cell>
          <cell r="F3384" t="str">
            <v>GIP WAXED LUX  INNER</v>
          </cell>
          <cell r="G3384" t="str">
            <v>Kgs</v>
          </cell>
        </row>
        <row r="3385">
          <cell r="E3385" t="str">
            <v>B0801R030</v>
          </cell>
          <cell r="F3385" t="str">
            <v>ROLA  COLA CHROMO  WR</v>
          </cell>
          <cell r="G3385" t="str">
            <v>Kgs</v>
          </cell>
          <cell r="H3385">
            <v>110.89821999999999</v>
          </cell>
        </row>
        <row r="3386">
          <cell r="E3386" t="str">
            <v>B0801W410</v>
          </cell>
          <cell r="F3386" t="str">
            <v>POPPINS INNER FOIL -</v>
          </cell>
          <cell r="G3386" t="str">
            <v>Kgs</v>
          </cell>
          <cell r="H3386">
            <v>163.6224</v>
          </cell>
        </row>
        <row r="3387">
          <cell r="E3387" t="str">
            <v>B0801W600</v>
          </cell>
          <cell r="F3387" t="str">
            <v>POPPINS CHROMO  WRAPP</v>
          </cell>
          <cell r="G3387" t="str">
            <v>Kgs</v>
          </cell>
        </row>
        <row r="3388">
          <cell r="E3388" t="str">
            <v>B0802F080</v>
          </cell>
          <cell r="F3388" t="str">
            <v>FRUIT DROPS WRAPPER</v>
          </cell>
          <cell r="G3388" t="str">
            <v>Kgs</v>
          </cell>
        </row>
        <row r="3389">
          <cell r="E3389" t="str">
            <v>B0802L070</v>
          </cell>
          <cell r="F3389" t="str">
            <v>LUX OUTTER  WRAPPER</v>
          </cell>
          <cell r="G3389" t="str">
            <v>Kgs</v>
          </cell>
        </row>
        <row r="3390">
          <cell r="E3390" t="str">
            <v>B0802L080</v>
          </cell>
          <cell r="F3390" t="str">
            <v>LUX  METALISED  PVC</v>
          </cell>
          <cell r="G3390" t="str">
            <v>Kgs</v>
          </cell>
        </row>
        <row r="3391">
          <cell r="E3391" t="str">
            <v>B0802M090</v>
          </cell>
          <cell r="F3391" t="str">
            <v>PVC MANGO BITE OUTTER</v>
          </cell>
          <cell r="G3391" t="str">
            <v>Kgs</v>
          </cell>
        </row>
        <row r="3392">
          <cell r="E3392" t="str">
            <v>B0802M110</v>
          </cell>
          <cell r="F3392" t="str">
            <v>MANGO BITE POLY COATE</v>
          </cell>
          <cell r="G3392" t="str">
            <v>Kgs</v>
          </cell>
        </row>
        <row r="3393">
          <cell r="E3393" t="str">
            <v>B0802O060</v>
          </cell>
          <cell r="F3393" t="str">
            <v>ORANGE HMHD CANDY (OV</v>
          </cell>
          <cell r="G3393" t="str">
            <v>Kgs</v>
          </cell>
        </row>
        <row r="3394">
          <cell r="E3394" t="str">
            <v>B0802W220</v>
          </cell>
          <cell r="F3394" t="str">
            <v>POPPINS CHROMO  WRAPP</v>
          </cell>
          <cell r="G3394" t="str">
            <v>Kgs</v>
          </cell>
          <cell r="H3394">
            <v>111.78634</v>
          </cell>
        </row>
        <row r="3395">
          <cell r="E3395" t="str">
            <v>B0802W230</v>
          </cell>
          <cell r="F3395" t="str">
            <v>ROLA COLA CHROMO  WRA</v>
          </cell>
          <cell r="G3395" t="str">
            <v>Kgs</v>
          </cell>
          <cell r="H3395">
            <v>109.63021000000001</v>
          </cell>
        </row>
        <row r="3396">
          <cell r="E3396" t="str">
            <v>B0802W240</v>
          </cell>
          <cell r="F3396" t="str">
            <v>MINTHOL CHROMO  WRAPP</v>
          </cell>
          <cell r="G3396" t="str">
            <v>Kgs</v>
          </cell>
          <cell r="H3396">
            <v>109.36749</v>
          </cell>
        </row>
        <row r="3397">
          <cell r="E3397" t="str">
            <v>B0802W600</v>
          </cell>
          <cell r="F3397" t="str">
            <v>KISMI GOLD TOFFEE INN</v>
          </cell>
          <cell r="G3397" t="str">
            <v>Kgs</v>
          </cell>
          <cell r="H3397">
            <v>591.74418000000003</v>
          </cell>
        </row>
        <row r="3398">
          <cell r="E3398" t="str">
            <v>B0802W610</v>
          </cell>
          <cell r="F3398" t="str">
            <v>KISMI GOLD TOFFEE OUT</v>
          </cell>
          <cell r="G3398" t="str">
            <v>Kgs</v>
          </cell>
          <cell r="H3398">
            <v>248.60837000000001</v>
          </cell>
        </row>
        <row r="3399">
          <cell r="E3399" t="str">
            <v>B0902C060</v>
          </cell>
          <cell r="F3399" t="str">
            <v>K.TOFFEE-7ply(470x245</v>
          </cell>
          <cell r="G3399" t="str">
            <v>Nos</v>
          </cell>
        </row>
        <row r="3400">
          <cell r="E3400" t="str">
            <v>B0902C450</v>
          </cell>
          <cell r="F3400" t="str">
            <v>C.BOX TOFFEE 400GM -</v>
          </cell>
          <cell r="G3400" t="str">
            <v>Nos</v>
          </cell>
        </row>
        <row r="3401">
          <cell r="E3401" t="str">
            <v>B0902C770</v>
          </cell>
          <cell r="F3401" t="str">
            <v>C.BOX POPPINS/MANGO B</v>
          </cell>
          <cell r="G3401" t="str">
            <v>Nos</v>
          </cell>
        </row>
        <row r="3402">
          <cell r="E3402" t="str">
            <v>B0902C850</v>
          </cell>
          <cell r="F3402" t="str">
            <v>C.BOX EXPORT-CANDY (4</v>
          </cell>
          <cell r="G3402" t="str">
            <v>Nos</v>
          </cell>
        </row>
        <row r="3403">
          <cell r="E3403" t="str">
            <v>B0903C820</v>
          </cell>
          <cell r="F3403" t="str">
            <v>CB.EXP.POP/ROL. 25Gx4</v>
          </cell>
          <cell r="G3403" t="str">
            <v>Nos</v>
          </cell>
        </row>
        <row r="3404">
          <cell r="E3404" t="str">
            <v>B0904C210</v>
          </cell>
          <cell r="F3404" t="str">
            <v>C.BOX - 25GM x 500 RO</v>
          </cell>
          <cell r="G3404" t="str">
            <v>Nos</v>
          </cell>
        </row>
        <row r="3405">
          <cell r="E3405" t="str">
            <v>B0904C640</v>
          </cell>
          <cell r="F3405" t="str">
            <v>CB.EXP.POP 18Gx60ROLL</v>
          </cell>
          <cell r="G3405" t="str">
            <v>Nos</v>
          </cell>
          <cell r="H3405">
            <v>8.4873600000000007</v>
          </cell>
        </row>
        <row r="3406">
          <cell r="E3406" t="str">
            <v>B0904C650</v>
          </cell>
          <cell r="F3406" t="str">
            <v>CB.EXP.ROL-A-COLA 18G</v>
          </cell>
          <cell r="G3406" t="str">
            <v>Nos</v>
          </cell>
          <cell r="H3406">
            <v>8.3669799999999999</v>
          </cell>
        </row>
        <row r="3407">
          <cell r="E3407" t="str">
            <v>B0904C660</v>
          </cell>
          <cell r="F3407" t="str">
            <v>CB.EXP. MINTOL  18Gx6</v>
          </cell>
          <cell r="G3407" t="str">
            <v>Nos</v>
          </cell>
          <cell r="H3407">
            <v>10.87177</v>
          </cell>
        </row>
        <row r="3408">
          <cell r="E3408" t="str">
            <v>B0904C980</v>
          </cell>
          <cell r="F3408" t="str">
            <v>C.B.NO.64- LUX TOFFEE</v>
          </cell>
          <cell r="G3408" t="str">
            <v>Nos</v>
          </cell>
        </row>
        <row r="3409">
          <cell r="E3409" t="str">
            <v>B0905C010</v>
          </cell>
          <cell r="F3409" t="str">
            <v>C. B. NO.13-ORANGE CA</v>
          </cell>
          <cell r="G3409" t="str">
            <v>Nos</v>
          </cell>
        </row>
        <row r="3410">
          <cell r="E3410" t="str">
            <v>B0905C020</v>
          </cell>
          <cell r="F3410" t="str">
            <v>CB.EXP. MINTOL  18Gx3</v>
          </cell>
          <cell r="G3410" t="str">
            <v>Nos</v>
          </cell>
        </row>
        <row r="3411">
          <cell r="E3411" t="str">
            <v>B0905C030</v>
          </cell>
          <cell r="F3411" t="str">
            <v>CB.EXP.ROL-A-COLA 18G</v>
          </cell>
          <cell r="G3411" t="str">
            <v>Nos</v>
          </cell>
        </row>
        <row r="3412">
          <cell r="E3412" t="str">
            <v>B0905C040</v>
          </cell>
          <cell r="F3412" t="str">
            <v>CB.EXP.POP 18Gx30ROLL</v>
          </cell>
          <cell r="G3412" t="str">
            <v>Nos</v>
          </cell>
        </row>
        <row r="3413">
          <cell r="E3413" t="str">
            <v>B0905C050</v>
          </cell>
          <cell r="F3413" t="str">
            <v>C. B. NO.308 - MANGO</v>
          </cell>
          <cell r="G3413" t="str">
            <v>Nos</v>
          </cell>
        </row>
        <row r="3414">
          <cell r="E3414" t="str">
            <v>B0905C060</v>
          </cell>
          <cell r="F3414" t="str">
            <v>C. B. NO.326 - KISMI</v>
          </cell>
          <cell r="G3414" t="str">
            <v>Nos</v>
          </cell>
        </row>
        <row r="3415">
          <cell r="E3415" t="str">
            <v>B0905C150</v>
          </cell>
          <cell r="F3415" t="str">
            <v>C. B. NO.289 - KISMI</v>
          </cell>
          <cell r="G3415" t="str">
            <v>Nos</v>
          </cell>
        </row>
        <row r="3416">
          <cell r="E3416" t="str">
            <v>B0905C220</v>
          </cell>
          <cell r="F3416" t="str">
            <v>CB.EXP. POPPINS WHITE</v>
          </cell>
          <cell r="G3416" t="str">
            <v>Nos</v>
          </cell>
        </row>
        <row r="3417">
          <cell r="E3417" t="str">
            <v>B0905C230</v>
          </cell>
          <cell r="F3417" t="str">
            <v>CB.EXP.ROLA COLA WHIT</v>
          </cell>
          <cell r="G3417" t="str">
            <v>Nos</v>
          </cell>
        </row>
        <row r="3418">
          <cell r="E3418" t="str">
            <v>B0905C240</v>
          </cell>
          <cell r="F3418" t="str">
            <v>CB.EXP. MINTOL  WHITE</v>
          </cell>
          <cell r="G3418" t="str">
            <v>Nos</v>
          </cell>
        </row>
        <row r="3419">
          <cell r="E3419" t="str">
            <v>B0905C550</v>
          </cell>
          <cell r="F3419" t="str">
            <v>C. B. NO.124-ORANGE C</v>
          </cell>
          <cell r="G3419" t="str">
            <v>Nos</v>
          </cell>
        </row>
        <row r="3420">
          <cell r="E3420" t="str">
            <v>B0905C600</v>
          </cell>
          <cell r="F3420" t="str">
            <v>CB.EXP.POP 18Gx30ROLL</v>
          </cell>
          <cell r="G3420" t="str">
            <v>Nos</v>
          </cell>
          <cell r="H3420">
            <v>6.9059499999999998</v>
          </cell>
        </row>
        <row r="3421">
          <cell r="E3421" t="str">
            <v>B0905C610</v>
          </cell>
          <cell r="F3421" t="str">
            <v>CB.EXP.ROLA- 18Gx30RO</v>
          </cell>
          <cell r="G3421" t="str">
            <v>Nos</v>
          </cell>
          <cell r="H3421">
            <v>6.9</v>
          </cell>
        </row>
        <row r="3422">
          <cell r="E3422" t="str">
            <v>B0905C620</v>
          </cell>
          <cell r="F3422" t="str">
            <v>CB.EXP.MINTOL 18Gx30R</v>
          </cell>
          <cell r="G3422" t="str">
            <v>Nos</v>
          </cell>
          <cell r="H3422">
            <v>6.9</v>
          </cell>
        </row>
        <row r="3423">
          <cell r="E3423" t="str">
            <v>B0905C840</v>
          </cell>
          <cell r="F3423" t="str">
            <v>C. B. NO.368-KISMI GO</v>
          </cell>
          <cell r="G3423" t="str">
            <v>Nos</v>
          </cell>
          <cell r="H3423">
            <v>16.3</v>
          </cell>
        </row>
        <row r="3424">
          <cell r="E3424" t="str">
            <v>B0905C970</v>
          </cell>
          <cell r="F3424" t="str">
            <v>CB- 373 -K. GOLD 1KG-</v>
          </cell>
          <cell r="G3424" t="str">
            <v>Nos</v>
          </cell>
        </row>
        <row r="3425">
          <cell r="E3425" t="str">
            <v>B9901B030</v>
          </cell>
          <cell r="F3425" t="str">
            <v>BOPP PRINTED TAPE(WIT</v>
          </cell>
          <cell r="G3425" t="str">
            <v>Nos</v>
          </cell>
          <cell r="H3425">
            <v>19.222090000000001</v>
          </cell>
        </row>
        <row r="3426">
          <cell r="E3426" t="str">
            <v>B9901F010</v>
          </cell>
          <cell r="F3426" t="str">
            <v>FEVICOL SA 7505M</v>
          </cell>
          <cell r="G3426" t="str">
            <v>Kgs</v>
          </cell>
          <cell r="H3426">
            <v>159.02546000000001</v>
          </cell>
        </row>
        <row r="3427">
          <cell r="E3427" t="str">
            <v>B9901H010</v>
          </cell>
          <cell r="F3427" t="str">
            <v>HOT MELT ADHESIVE POP</v>
          </cell>
          <cell r="G3427" t="str">
            <v>Kgs</v>
          </cell>
          <cell r="H3427">
            <v>136.71979999999999</v>
          </cell>
        </row>
        <row r="3428">
          <cell r="E3428" t="str">
            <v>B9999J130</v>
          </cell>
          <cell r="F3428" t="str">
            <v>KISMI 2KG JAR-WT.WITH</v>
          </cell>
          <cell r="G3428" t="str">
            <v>Nos</v>
          </cell>
        </row>
        <row r="3429">
          <cell r="E3429" t="str">
            <v>B9999J140</v>
          </cell>
          <cell r="F3429" t="str">
            <v>OR. CANDY  2KG JAR-WT</v>
          </cell>
          <cell r="G3429" t="str">
            <v>Nos</v>
          </cell>
        </row>
        <row r="3430">
          <cell r="E3430" t="str">
            <v>B9999J150</v>
          </cell>
          <cell r="F3430" t="str">
            <v>KISMI 4KG JAR-WT.WITH</v>
          </cell>
          <cell r="G3430" t="str">
            <v>Nos</v>
          </cell>
        </row>
        <row r="3431">
          <cell r="E3431" t="str">
            <v>B9999J160</v>
          </cell>
          <cell r="F3431" t="str">
            <v>OR. CANDY  4KG JAR-WT</v>
          </cell>
          <cell r="G3431" t="str">
            <v>Nos</v>
          </cell>
        </row>
        <row r="3432">
          <cell r="E3432" t="str">
            <v>B9999J170</v>
          </cell>
          <cell r="F3432" t="str">
            <v>MANGO BITE 2KG JAR-WT</v>
          </cell>
          <cell r="G3432" t="str">
            <v>Nos</v>
          </cell>
        </row>
        <row r="3433">
          <cell r="E3433" t="str">
            <v>B9999J220</v>
          </cell>
          <cell r="F3433" t="str">
            <v>STICKERS - KISMI TOFF</v>
          </cell>
          <cell r="G3433" t="str">
            <v>Nos</v>
          </cell>
        </row>
        <row r="3434">
          <cell r="E3434" t="str">
            <v>B9999J280</v>
          </cell>
          <cell r="F3434" t="str">
            <v>ORANGE CANDY  4.5KG J</v>
          </cell>
          <cell r="G3434" t="str">
            <v>Nos</v>
          </cell>
        </row>
        <row r="3435">
          <cell r="E3435" t="str">
            <v>B9999J290</v>
          </cell>
          <cell r="F3435" t="str">
            <v>ORANGE CANDY 4.5 KG J</v>
          </cell>
          <cell r="G3435" t="str">
            <v>Nos</v>
          </cell>
        </row>
        <row r="3436">
          <cell r="E3436" t="str">
            <v>B9999J300</v>
          </cell>
          <cell r="F3436" t="str">
            <v>MANGO BITE   2 KG JAR</v>
          </cell>
          <cell r="G3436" t="str">
            <v>Nos</v>
          </cell>
        </row>
        <row r="3437">
          <cell r="E3437" t="str">
            <v>B9999J330</v>
          </cell>
          <cell r="F3437" t="str">
            <v>LUX  2 KG JAR PREFORM</v>
          </cell>
          <cell r="G3437" t="str">
            <v>Nos</v>
          </cell>
        </row>
        <row r="3438">
          <cell r="E3438" t="str">
            <v>B9999J340</v>
          </cell>
          <cell r="F3438" t="str">
            <v>LUX 2 KG JAR  WITH CA</v>
          </cell>
          <cell r="G3438" t="str">
            <v>Nos</v>
          </cell>
        </row>
        <row r="3439">
          <cell r="E3439" t="str">
            <v>B9999J350</v>
          </cell>
          <cell r="F3439" t="str">
            <v>KISMI 2KG JAR- WEIGHT</v>
          </cell>
          <cell r="G3439" t="str">
            <v>Nos</v>
          </cell>
        </row>
        <row r="3440">
          <cell r="E3440" t="str">
            <v>B9999J380</v>
          </cell>
          <cell r="F3440" t="str">
            <v>KISMI TOFFEE 2KG JAR</v>
          </cell>
          <cell r="G3440" t="str">
            <v>Nos</v>
          </cell>
        </row>
        <row r="3441">
          <cell r="E3441" t="str">
            <v>B9999M010</v>
          </cell>
          <cell r="F3441" t="str">
            <v>MARKING INK (BLACK) 5</v>
          </cell>
          <cell r="G3441" t="str">
            <v>Nos</v>
          </cell>
        </row>
        <row r="3442">
          <cell r="E3442" t="str">
            <v>B9999T010</v>
          </cell>
          <cell r="F3442" t="str">
            <v>SYN. THREAD NO.612 WI</v>
          </cell>
          <cell r="G3442" t="str">
            <v>Nos</v>
          </cell>
          <cell r="H3442">
            <v>42</v>
          </cell>
        </row>
      </sheetData>
      <sheetData sheetId="2"/>
      <sheetData sheetId="3"/>
      <sheetData sheetId="4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for tax"/>
      <sheetName val="currency (2)"/>
      <sheetName val="for challans"/>
      <sheetName val="CRITERIA4"/>
      <sheetName val="cover_for_tax"/>
      <sheetName val="currency_(2)"/>
      <sheetName val="for_challans"/>
      <sheetName val="currency"/>
      <sheetName val="Assumptions"/>
      <sheetName val="INFO"/>
      <sheetName val="Factors"/>
      <sheetName val="NOTES "/>
      <sheetName val="Scenarios"/>
      <sheetName val="Emp_Master"/>
      <sheetName val="Location_Master"/>
      <sheetName val="Project_Master"/>
      <sheetName val="Sheet1"/>
      <sheetName val="Designations"/>
      <sheetName val="General hypothesis"/>
      <sheetName val="DG-201(1A)"/>
      <sheetName val="Greenwood-client"/>
      <sheetName val="Greenwood-tax"/>
      <sheetName val="DG-F16-pg2"/>
      <sheetName val="DG-F16-pg3"/>
      <sheetName val="DG-F16-pg4"/>
    </sheetNames>
    <sheetDataSet>
      <sheetData sheetId="0">
        <row r="2">
          <cell r="A2" t="str">
            <v>Name :</v>
          </cell>
          <cell r="B2" t="str">
            <v>Christopher Howard Lambert</v>
          </cell>
        </row>
        <row r="3">
          <cell r="A3" t="str">
            <v>Residential Status :</v>
          </cell>
          <cell r="B3" t="str">
            <v>Resident but not ordinarily resident</v>
          </cell>
        </row>
        <row r="4">
          <cell r="A4" t="str">
            <v xml:space="preserve">Period : </v>
          </cell>
          <cell r="B4" t="str">
            <v>1 April 2001 to 31st March  2002</v>
          </cell>
        </row>
        <row r="5">
          <cell r="A5" t="str">
            <v xml:space="preserve">Assessment Year : </v>
          </cell>
          <cell r="B5" t="str">
            <v>2002-03</v>
          </cell>
        </row>
        <row r="8">
          <cell r="A8" t="str">
            <v>Income under the head Salaries</v>
          </cell>
          <cell r="C8" t="str">
            <v>perannum</v>
          </cell>
          <cell r="D8" t="str">
            <v>perannum</v>
          </cell>
          <cell r="E8" t="str">
            <v>Taxable</v>
          </cell>
        </row>
        <row r="9">
          <cell r="C9" t="str">
            <v>£</v>
          </cell>
          <cell r="D9" t="str">
            <v>Rs</v>
          </cell>
          <cell r="E9" t="str">
            <v>Rs</v>
          </cell>
        </row>
        <row r="11">
          <cell r="A11" t="str">
            <v>Salary for the period</v>
          </cell>
          <cell r="C11">
            <v>58844.500000000007</v>
          </cell>
          <cell r="D11">
            <v>4003191.334999999</v>
          </cell>
          <cell r="E11">
            <v>4003191.334999999</v>
          </cell>
        </row>
        <row r="12">
          <cell r="A12" t="str">
            <v>Bonus</v>
          </cell>
          <cell r="C12">
            <v>5810</v>
          </cell>
          <cell r="D12">
            <v>398043.10000000003</v>
          </cell>
          <cell r="E12">
            <v>398043.10000000003</v>
          </cell>
        </row>
        <row r="13">
          <cell r="A13" t="str">
            <v>Medical Plan</v>
          </cell>
          <cell r="C13">
            <v>589</v>
          </cell>
          <cell r="D13">
            <v>40103.684999999998</v>
          </cell>
          <cell r="E13">
            <v>40103.684999999998</v>
          </cell>
        </row>
        <row r="14">
          <cell r="A14" t="str">
            <v>Rent Free Accommodation</v>
          </cell>
          <cell r="E14">
            <v>665483.58757913753</v>
          </cell>
        </row>
        <row r="15">
          <cell r="A15" t="str">
            <v>Tax paid by the employer</v>
          </cell>
          <cell r="E15">
            <v>2213497.7557913773</v>
          </cell>
        </row>
        <row r="17">
          <cell r="A17" t="str">
            <v>GROSS TAXABLE SALARY</v>
          </cell>
          <cell r="C17">
            <v>65243.500000000007</v>
          </cell>
          <cell r="E17">
            <v>7320319.4633705132</v>
          </cell>
        </row>
        <row r="19">
          <cell r="A19" t="str">
            <v>Less: Standard deduction</v>
          </cell>
          <cell r="E19">
            <v>0</v>
          </cell>
        </row>
        <row r="21">
          <cell r="A21" t="str">
            <v>NET TAXABLE SALARY</v>
          </cell>
          <cell r="E21">
            <v>7320319.4633705132</v>
          </cell>
        </row>
        <row r="23">
          <cell r="A23" t="str">
            <v>Tax on above</v>
          </cell>
          <cell r="E23">
            <v>2170097</v>
          </cell>
        </row>
        <row r="25">
          <cell r="A25" t="str">
            <v>Add : Surcharge on tax @ 2%</v>
          </cell>
          <cell r="E25">
            <v>43401.94</v>
          </cell>
        </row>
        <row r="27">
          <cell r="A27" t="str">
            <v>TOTAL TAX PAYABLE</v>
          </cell>
          <cell r="E27">
            <v>2213498.94</v>
          </cell>
        </row>
        <row r="29">
          <cell r="A29" t="str">
            <v>Tax deposited in September 2001 (remittance received in July 2001)</v>
          </cell>
          <cell r="E29">
            <v>800456</v>
          </cell>
        </row>
        <row r="31">
          <cell r="A31" t="str">
            <v>NET TAX PAYABLE</v>
          </cell>
          <cell r="E31">
            <v>1413042.94</v>
          </cell>
        </row>
        <row r="33">
          <cell r="A33" t="str">
            <v xml:space="preserve">Tax to be deposited for Dec 2001 intsallment </v>
          </cell>
          <cell r="E33">
            <v>450000</v>
          </cell>
        </row>
        <row r="35">
          <cell r="A35" t="str">
            <v xml:space="preserve">Balance tax payable </v>
          </cell>
          <cell r="E35">
            <v>963042.94</v>
          </cell>
        </row>
        <row r="37">
          <cell r="A37" t="str">
            <v>Add: Interest under Section 234C</v>
          </cell>
          <cell r="E37">
            <v>0</v>
          </cell>
        </row>
        <row r="39">
          <cell r="A39" t="str">
            <v xml:space="preserve">Total tax and interest payable </v>
          </cell>
          <cell r="E39">
            <v>963042.94</v>
          </cell>
        </row>
        <row r="43">
          <cell r="A43" t="str">
            <v>Notes :</v>
          </cell>
        </row>
        <row r="45">
          <cell r="A45" t="str">
            <v>1. The above is subject to exchange rate fluctuations.</v>
          </cell>
        </row>
        <row r="47">
          <cell r="A47" t="str">
            <v>2. Valuation of Company leased accommodation</v>
          </cell>
        </row>
        <row r="49">
          <cell r="A49" t="str">
            <v>Salary for the purposes of valuation of company leased accommodation</v>
          </cell>
        </row>
        <row r="51">
          <cell r="A51" t="str">
            <v>Salary from Glaxo Smithkline Plc</v>
          </cell>
          <cell r="D51">
            <v>4441338.1199999982</v>
          </cell>
        </row>
        <row r="52">
          <cell r="A52" t="str">
            <v>Tax paid by the employer</v>
          </cell>
          <cell r="D52">
            <v>2213497.7557913768</v>
          </cell>
        </row>
        <row r="53">
          <cell r="A53" t="str">
            <v>Total Salary</v>
          </cell>
          <cell r="D53">
            <v>6654835.8757913746</v>
          </cell>
        </row>
        <row r="55">
          <cell r="A55" t="str">
            <v>10% of salary</v>
          </cell>
          <cell r="D55">
            <v>665483.58757913753</v>
          </cell>
        </row>
        <row r="56">
          <cell r="A56" t="str">
            <v>60% of salary</v>
          </cell>
          <cell r="D56">
            <v>3992901.5254748245</v>
          </cell>
        </row>
        <row r="57">
          <cell r="A57" t="str">
            <v>Rent Paid</v>
          </cell>
          <cell r="D57">
            <v>666750</v>
          </cell>
        </row>
        <row r="59">
          <cell r="A59" t="str">
            <v>As rent paid is more than 10% of salary but less than 60%</v>
          </cell>
        </row>
        <row r="60">
          <cell r="A60" t="str">
            <v>of salary, taxable value of the perquisite is 10% of salary</v>
          </cell>
          <cell r="D60">
            <v>665483.58757913753</v>
          </cell>
        </row>
        <row r="62">
          <cell r="A62" t="str">
            <v>2. Salary paid in India has not been considered for the purposes of our</v>
          </cell>
        </row>
        <row r="63">
          <cell r="A63" t="str">
            <v>computation on assumption that taxes on the same are being deducted</v>
          </cell>
        </row>
        <row r="64">
          <cell r="A64" t="str">
            <v>at source by the Company and deposited with the Indian tax authorities.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29B-St2"/>
      <sheetName val="INDEX-FINAL"/>
      <sheetName val="Compu (Annex-1)"/>
      <sheetName val="CAPITAL GAIN_LT"/>
      <sheetName val="115JB (Annex2)-"/>
      <sheetName val="Deduction 50 B"/>
      <sheetName val="TaxLiab.(Annex4)-FINAL"/>
      <sheetName val="Depreciation (Annex5)-FINAL"/>
      <sheetName val="Section 35 (Annex-10)-FINAL"/>
      <sheetName val="35AC (Annexure 11)-FINAL"/>
      <sheetName val="80G (Annexure-12)-FINAL"/>
      <sheetName val="80IB &amp; 80IC (Annx-13)"/>
      <sheetName val="43B (Annex__)"/>
      <sheetName val="Dividend (Annex19)-FINAL"/>
      <sheetName val="FBT "/>
      <sheetName val="Mat credit115JAA"/>
      <sheetName val="Assets (Annex20)-FINAL"/>
      <sheetName val="TDS Cert.(Annex.21)_Final"/>
      <sheetName val="TDS Cert.(Anx.21)-Revised Final"/>
      <sheetName val="Adv.Tax (Annex22)-FINAL"/>
      <sheetName val="Shareholding (Annex.26)-FINAL"/>
      <sheetName val="Branches(Annex-28)-FINAL"/>
      <sheetName val="Subsidiary (Annex-29)-FINAL"/>
      <sheetName val="Form29B-St2 "/>
      <sheetName val="Form29B-Annex"/>
      <sheetName val="Form29B-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T-PW"/>
      <sheetName val="Manpower"/>
      <sheetName val="INDICATORS"/>
      <sheetName val="Key variance"/>
      <sheetName val="P&amp;L "/>
      <sheetName val="BTS ( DELHI)"/>
      <sheetName val="monthwise - bs "/>
      <sheetName val="BTS, CAL"/>
      <sheetName val="Cash flow "/>
      <sheetName val="BBRG-JPR"/>
      <sheetName val="BBRG-NW"/>
      <sheetName val="TAPER"/>
      <sheetName val="LDB"/>
      <sheetName val="SPH"/>
      <sheetName val="CYL"/>
      <sheetName val="CART"/>
      <sheetName val="OTHERS"/>
      <sheetName val="OVERALL"/>
      <sheetName val="SALE"/>
      <sheetName val="SUMM-RMCON"/>
      <sheetName val="other_income"/>
      <sheetName val="cost redn."/>
      <sheetName val="STORCON"/>
      <sheetName val="POWER-SUMMARY"/>
      <sheetName val="short term"/>
      <sheetName val="liab. mat. &amp; block"/>
      <sheetName val="block"/>
      <sheetName val="loan given"/>
      <sheetName val="RMSTOCK"/>
      <sheetName val="PROCESS"/>
      <sheetName val="PSC_ANNUAL"/>
      <sheetName val="PTALLY"/>
      <sheetName val="wages#1"/>
      <sheetName val="wages#2"/>
      <sheetName val="comp.labour"/>
      <sheetName val="Salary tally"/>
      <sheetName val="BAD debts"/>
      <sheetName val="brg scrap"/>
      <sheetName val="ABOX-SCRP"/>
      <sheetName val="taper scrap"/>
      <sheetName val="Dividend (Annex19)-FINAL"/>
      <sheetName val="VL,NC,MTC"/>
      <sheetName val="Factor_sheet"/>
      <sheetName val="Sheet2 (2)"/>
      <sheetName val="PL"/>
      <sheetName val="Sheet1"/>
      <sheetName val="Simulator Detail"/>
      <sheetName val="Assum SG&amp;A-ROW"/>
      <sheetName val="Assumptions IRMG"/>
      <sheetName val="Assumptions US-Rev"/>
      <sheetName val="Codes"/>
      <sheetName val="PW-BGT"/>
      <sheetName val="WORK TABLE"/>
      <sheetName val="Intro"/>
      <sheetName val="Calendar"/>
      <sheetName val="Cash flow -not to use"/>
      <sheetName val="productwise P&amp;L"/>
      <sheetName val="POWER-DEPT"/>
      <sheetName val="CWIP"/>
      <sheetName val="BP DECLINE IT"/>
      <sheetName val="Cash"/>
      <sheetName val="Sales Inv"/>
      <sheetName val="General hypothesis"/>
      <sheetName val="Sheet9"/>
      <sheetName val="PF Pay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Checks"/>
      <sheetName val="Total base"/>
      <sheetName val="Tetley Teabags"/>
      <sheetName val="Decaff"/>
      <sheetName val="Organic"/>
      <sheetName val="Extra Strong"/>
      <sheetName val="Drawstring"/>
      <sheetName val="Quickbrew"/>
      <sheetName val="Catering"/>
      <sheetName val="Speciality Black"/>
      <sheetName val="Green"/>
      <sheetName val="Fruit and Herbal"/>
      <sheetName val="Other"/>
      <sheetName val="Overheads"/>
      <sheetName val="Checks Sc"/>
      <sheetName val="Total scenarios"/>
      <sheetName val="Bering"/>
      <sheetName val="Chaya (FS)"/>
      <sheetName val="Chaya (R)"/>
      <sheetName val="Kingdom"/>
      <sheetName val="Seine"/>
      <sheetName val="Discounters"/>
      <sheetName val="Good Earth"/>
      <sheetName val="Price Increase"/>
      <sheetName val="OOH Contracts"/>
      <sheetName val="Colorado"/>
      <sheetName val="RTD"/>
      <sheetName val="Acquisitions"/>
      <sheetName val="Le Adjust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FORM_16"/>
      <sheetName val="Thomas_00_01_FINAL_18july"/>
      <sheetName val="DPT-PW"/>
      <sheetName val="Ref"/>
      <sheetName val="Input Form"/>
      <sheetName val="NGPISR"/>
      <sheetName val="Form 16"/>
      <sheetName val="환율"/>
      <sheetName val="Eqpmnt Plng"/>
      <sheetName val="Eqpmnt_Plng"/>
      <sheetName val="cover for tax"/>
      <sheetName val="DPR 31st march"/>
      <sheetName val="database-NO"/>
      <sheetName val="Edge_Multiservice"/>
      <sheetName val="Input_Form"/>
      <sheetName val="DPR_31st_march"/>
      <sheetName val="for challans"/>
      <sheetName val="CRITERIA4"/>
      <sheetName val="Assumptions"/>
      <sheetName val="DATA CH. 281"/>
      <sheetName val="Pub Rts 1.5 Standalone"/>
      <sheetName val="qAPInvoiceDistributionDetail"/>
      <sheetName val="Assume"/>
      <sheetName val="TB9899"/>
      <sheetName val="Fixed Assets-Last year"/>
      <sheetName val="BS Schdl- 1 &amp; 2"/>
      <sheetName val="wrkg"/>
      <sheetName val="H"/>
      <sheetName val="mast"/>
      <sheetName val="DURING"/>
      <sheetName val="Out_St.Exp(Q2)"/>
      <sheetName val="Sheet2"/>
      <sheetName val="P&amp;L SEPT. 05"/>
      <sheetName val="Capex - Hry"/>
      <sheetName val="entitlements"/>
      <sheetName val="Designations"/>
      <sheetName val="Lookup Tables"/>
      <sheetName val="DG-201(1A)"/>
      <sheetName val="Greenwood-client"/>
      <sheetName val="Greenwood-tax"/>
      <sheetName val="DG-F16-pg2"/>
      <sheetName val="DG-F16-pg3"/>
      <sheetName val="DG-F16-pg4"/>
      <sheetName val="BUDGET"/>
    </sheetNames>
    <sheetDataSet>
      <sheetData sheetId="0">
        <row r="9">
          <cell r="A9" t="str">
            <v>Name and Address of the Employer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 t="str">
            <v>Name and Designation of the</v>
          </cell>
        </row>
        <row r="10">
          <cell r="H10" t="str">
            <v>Employee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 t="str">
            <v>15 April 2000 to 31 March 2001</v>
          </cell>
        </row>
        <row r="14">
          <cell r="A14">
            <v>0</v>
          </cell>
        </row>
        <row r="15">
          <cell r="A15" t="str">
            <v>PAN/GIR NO.</v>
          </cell>
          <cell r="B15">
            <v>0</v>
          </cell>
          <cell r="C15">
            <v>0</v>
          </cell>
          <cell r="D15" t="str">
            <v>TAN</v>
          </cell>
          <cell r="E15">
            <v>0</v>
          </cell>
          <cell r="F15">
            <v>0</v>
          </cell>
          <cell r="G15">
            <v>0</v>
          </cell>
          <cell r="H15" t="str">
            <v>PAN/GIR NO.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F17" t="str">
            <v>PERIOD</v>
          </cell>
          <cell r="G17">
            <v>0</v>
          </cell>
          <cell r="H17">
            <v>0</v>
          </cell>
          <cell r="I17" t="str">
            <v>ASSESSMENT</v>
          </cell>
        </row>
        <row r="18">
          <cell r="A18" t="str">
            <v>TDS Circle where Annual Return/Statement under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 t="str">
            <v>FROM</v>
          </cell>
          <cell r="G18">
            <v>0</v>
          </cell>
          <cell r="H18" t="str">
            <v>TO</v>
          </cell>
          <cell r="I18" t="str">
            <v>YEAR</v>
          </cell>
        </row>
        <row r="19">
          <cell r="A19" t="str">
            <v>section 206 is to be filed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 t="str">
            <v>2001-2002</v>
          </cell>
          <cell r="G19">
            <v>0</v>
          </cell>
          <cell r="H19">
            <v>0</v>
          </cell>
          <cell r="I19" t="str">
            <v>THOMAS MUDAYANKAVIL</v>
          </cell>
          <cell r="J19" t="str">
            <v/>
          </cell>
        </row>
        <row r="22">
          <cell r="A22" t="str">
            <v>DETAILS OF SALARY PAID AND ANY OTHER INCOME AND TAX DEDUCTED</v>
          </cell>
        </row>
        <row r="24">
          <cell r="I24" t="str">
            <v>Rs.</v>
          </cell>
          <cell r="J24" t="str">
            <v>Rs.</v>
          </cell>
        </row>
        <row r="25">
          <cell r="A25" t="str">
            <v>1.</v>
          </cell>
          <cell r="B25" t="str">
            <v>GROSS SALARY *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4826770</v>
          </cell>
        </row>
        <row r="27">
          <cell r="A27" t="str">
            <v>2.</v>
          </cell>
          <cell r="B27" t="str">
            <v>LESS :</v>
          </cell>
          <cell r="C27" t="str">
            <v>Allowance to the extent exempt under</v>
          </cell>
        </row>
        <row r="28">
          <cell r="C28" t="str">
            <v>section 10 :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30">
          <cell r="A30" t="str">
            <v>3.</v>
          </cell>
          <cell r="B30" t="str">
            <v>BALANCE (1-2)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4826770</v>
          </cell>
        </row>
        <row r="32">
          <cell r="A32" t="str">
            <v>4.</v>
          </cell>
          <cell r="B32" t="str">
            <v>DEDUCTIONS :</v>
          </cell>
        </row>
        <row r="33">
          <cell r="B33" t="str">
            <v>(a)  Standard deduction</v>
          </cell>
          <cell r="C33">
            <v>0</v>
          </cell>
          <cell r="D33">
            <v>0</v>
          </cell>
          <cell r="E33">
            <v>0</v>
          </cell>
          <cell r="F33" t="str">
            <v/>
          </cell>
          <cell r="G33">
            <v>0</v>
          </cell>
          <cell r="H33">
            <v>0</v>
          </cell>
        </row>
        <row r="34">
          <cell r="B34" t="str">
            <v>(b)  Entertainment allowance</v>
          </cell>
          <cell r="C34">
            <v>0</v>
          </cell>
          <cell r="D34">
            <v>0</v>
          </cell>
          <cell r="E34">
            <v>0</v>
          </cell>
          <cell r="F34" t="str">
            <v/>
          </cell>
        </row>
        <row r="35">
          <cell r="B35" t="str">
            <v>(c)  Tax on Employment</v>
          </cell>
          <cell r="C35">
            <v>0</v>
          </cell>
          <cell r="D35">
            <v>0</v>
          </cell>
          <cell r="E35">
            <v>0</v>
          </cell>
          <cell r="F35" t="str">
            <v/>
          </cell>
        </row>
        <row r="37">
          <cell r="A37" t="str">
            <v>5.</v>
          </cell>
          <cell r="B37" t="str">
            <v>AGGREGATE OF 4 (a to c)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 t="str">
            <v/>
          </cell>
        </row>
        <row r="39">
          <cell r="A39" t="str">
            <v>6.</v>
          </cell>
          <cell r="B39" t="str">
            <v>INCOME CHARGEABLE UNDER</v>
          </cell>
        </row>
        <row r="40">
          <cell r="B40" t="str">
            <v>THE HEAD SALARIES (3-5)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4826770</v>
          </cell>
        </row>
        <row r="42">
          <cell r="A42" t="str">
            <v>7.</v>
          </cell>
          <cell r="B42" t="str">
            <v>ADD :</v>
          </cell>
          <cell r="C42" t="str">
            <v>Any other income reported by the</v>
          </cell>
        </row>
        <row r="43">
          <cell r="B43" t="str">
            <v>employee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5">
          <cell r="A45" t="str">
            <v>8.</v>
          </cell>
          <cell r="B45" t="str">
            <v>GROSS TOTAL INCOME (6+7)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4826770</v>
          </cell>
        </row>
        <row r="47">
          <cell r="A47" t="str">
            <v>9.</v>
          </cell>
          <cell r="B47" t="str">
            <v>DEDUCTIONS UNDER CHAPTER VI-A</v>
          </cell>
          <cell r="C47">
            <v>0</v>
          </cell>
          <cell r="D47">
            <v>0</v>
          </cell>
          <cell r="E47">
            <v>0</v>
          </cell>
          <cell r="F47" t="str">
            <v>GROSS</v>
          </cell>
          <cell r="G47">
            <v>0</v>
          </cell>
          <cell r="H47" t="str">
            <v>QUALIFYING</v>
          </cell>
          <cell r="I47" t="str">
            <v>DEDUCTIBLE</v>
          </cell>
        </row>
        <row r="48">
          <cell r="F48" t="str">
            <v>AMOUNT</v>
          </cell>
          <cell r="G48">
            <v>0</v>
          </cell>
          <cell r="H48" t="str">
            <v>AMOUNT</v>
          </cell>
          <cell r="I48" t="str">
            <v>AMOUNT</v>
          </cell>
        </row>
        <row r="50">
          <cell r="B50" t="str">
            <v>(a)</v>
          </cell>
          <cell r="C50">
            <v>0</v>
          </cell>
          <cell r="D50">
            <v>0</v>
          </cell>
          <cell r="E50">
            <v>0</v>
          </cell>
          <cell r="F50" t="str">
            <v>Rs.............</v>
          </cell>
          <cell r="G50">
            <v>0</v>
          </cell>
          <cell r="H50" t="str">
            <v>Rs.............</v>
          </cell>
          <cell r="I50" t="str">
            <v>Rs.............</v>
          </cell>
        </row>
        <row r="51">
          <cell r="B51" t="str">
            <v>(b)</v>
          </cell>
          <cell r="C51">
            <v>0</v>
          </cell>
          <cell r="D51">
            <v>0</v>
          </cell>
          <cell r="E51">
            <v>0</v>
          </cell>
          <cell r="F51" t="str">
            <v>Rs.............</v>
          </cell>
          <cell r="G51">
            <v>0</v>
          </cell>
          <cell r="H51" t="str">
            <v>Rs.............</v>
          </cell>
          <cell r="I51" t="str">
            <v>Rs.............</v>
          </cell>
        </row>
        <row r="52">
          <cell r="B52" t="str">
            <v>(c)</v>
          </cell>
          <cell r="C52">
            <v>0</v>
          </cell>
          <cell r="D52">
            <v>0</v>
          </cell>
          <cell r="E52">
            <v>0</v>
          </cell>
          <cell r="F52" t="str">
            <v>Rs.............</v>
          </cell>
          <cell r="G52">
            <v>0</v>
          </cell>
          <cell r="H52" t="str">
            <v>Rs.............</v>
          </cell>
          <cell r="I52" t="str">
            <v>Rs.............</v>
          </cell>
        </row>
        <row r="53">
          <cell r="B53" t="str">
            <v>(d)</v>
          </cell>
          <cell r="C53">
            <v>0</v>
          </cell>
          <cell r="D53">
            <v>0</v>
          </cell>
          <cell r="E53">
            <v>0</v>
          </cell>
          <cell r="F53" t="str">
            <v>Rs.............</v>
          </cell>
          <cell r="G53">
            <v>0</v>
          </cell>
          <cell r="H53" t="str">
            <v>Rs.............</v>
          </cell>
          <cell r="I53" t="str">
            <v>Rs.............</v>
          </cell>
        </row>
        <row r="55">
          <cell r="A55" t="str">
            <v>10.</v>
          </cell>
          <cell r="B55" t="str">
            <v>Aggregate of deductible amount under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 t="str">
            <v/>
          </cell>
        </row>
        <row r="56">
          <cell r="B56" t="str">
            <v>Chapter VI-A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J57" t="str">
            <v/>
          </cell>
        </row>
        <row r="58">
          <cell r="A58" t="str">
            <v>11.</v>
          </cell>
          <cell r="B58" t="str">
            <v>TOTAL INCOME (8-10)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4826770</v>
          </cell>
        </row>
        <row r="59">
          <cell r="J59" t="str">
            <v/>
          </cell>
        </row>
        <row r="60">
          <cell r="A60" t="str">
            <v>12.</v>
          </cell>
          <cell r="B60" t="str">
            <v>TAX ON TOTAL INCOME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1422031</v>
          </cell>
        </row>
        <row r="63">
          <cell r="I63" t="str">
            <v>Rs.</v>
          </cell>
          <cell r="J63" t="str">
            <v>Rs.</v>
          </cell>
        </row>
        <row r="64">
          <cell r="A64" t="str">
            <v>13.</v>
          </cell>
          <cell r="B64" t="str">
            <v>REBATE AND RELIEF UNDER CHAPTER VIII</v>
          </cell>
        </row>
        <row r="66">
          <cell r="F66" t="str">
            <v>GROSS</v>
          </cell>
          <cell r="G66">
            <v>0</v>
          </cell>
          <cell r="H66" t="str">
            <v>QUALIFYING</v>
          </cell>
          <cell r="I66" t="str">
            <v>TAX REBATE/</v>
          </cell>
        </row>
        <row r="67">
          <cell r="B67" t="str">
            <v>I.   Under Section 88 (please specify)</v>
          </cell>
          <cell r="C67">
            <v>0</v>
          </cell>
          <cell r="D67">
            <v>0</v>
          </cell>
          <cell r="E67">
            <v>0</v>
          </cell>
          <cell r="F67" t="str">
            <v>AMOUNT</v>
          </cell>
          <cell r="G67">
            <v>0</v>
          </cell>
          <cell r="H67" t="str">
            <v>AMOUNT</v>
          </cell>
          <cell r="I67" t="str">
            <v>RELIEF</v>
          </cell>
        </row>
        <row r="69">
          <cell r="B69" t="str">
            <v>(a) LIC</v>
          </cell>
          <cell r="C69">
            <v>0</v>
          </cell>
          <cell r="D69">
            <v>0</v>
          </cell>
          <cell r="E69">
            <v>0</v>
          </cell>
          <cell r="F69" t="str">
            <v>Rs.</v>
          </cell>
          <cell r="G69">
            <v>0</v>
          </cell>
          <cell r="H69" t="str">
            <v>Rs.</v>
          </cell>
        </row>
        <row r="70">
          <cell r="B70" t="str">
            <v>(b) PPF</v>
          </cell>
          <cell r="C70">
            <v>0</v>
          </cell>
          <cell r="D70">
            <v>0</v>
          </cell>
          <cell r="E70">
            <v>0</v>
          </cell>
          <cell r="F70" t="str">
            <v>Rs.</v>
          </cell>
          <cell r="G70">
            <v>0</v>
          </cell>
          <cell r="H70" t="str">
            <v>Rs.</v>
          </cell>
        </row>
        <row r="71">
          <cell r="B71" t="str">
            <v>(c) National Savings Certificates</v>
          </cell>
          <cell r="C71">
            <v>0</v>
          </cell>
          <cell r="D71">
            <v>0</v>
          </cell>
          <cell r="E71">
            <v>0</v>
          </cell>
          <cell r="F71" t="str">
            <v>Rs.</v>
          </cell>
          <cell r="G71">
            <v>0</v>
          </cell>
          <cell r="H71" t="str">
            <v>Rs.</v>
          </cell>
        </row>
        <row r="72">
          <cell r="B72" t="str">
            <v>(d)UTI(s)</v>
          </cell>
          <cell r="C72">
            <v>0</v>
          </cell>
          <cell r="D72">
            <v>0</v>
          </cell>
          <cell r="E72">
            <v>0</v>
          </cell>
          <cell r="F72" t="str">
            <v>Rs.</v>
          </cell>
          <cell r="G72">
            <v>0</v>
          </cell>
          <cell r="H72" t="str">
            <v>Rs.</v>
          </cell>
        </row>
        <row r="73">
          <cell r="B73" t="str">
            <v>(e)</v>
          </cell>
          <cell r="C73">
            <v>0</v>
          </cell>
          <cell r="D73">
            <v>0</v>
          </cell>
          <cell r="E73">
            <v>0</v>
          </cell>
          <cell r="F73" t="str">
            <v>Rs.</v>
          </cell>
          <cell r="G73">
            <v>0</v>
          </cell>
          <cell r="H73" t="str">
            <v>Rs.</v>
          </cell>
        </row>
        <row r="74">
          <cell r="B74" t="str">
            <v>(f)  TOTAL (a) to (e)</v>
          </cell>
          <cell r="C74">
            <v>0</v>
          </cell>
          <cell r="D74">
            <v>0</v>
          </cell>
          <cell r="E74">
            <v>0</v>
          </cell>
          <cell r="F74" t="str">
            <v>Rs.</v>
          </cell>
          <cell r="G74">
            <v>0</v>
          </cell>
          <cell r="H74" t="str">
            <v>Rs.</v>
          </cell>
          <cell r="I74">
            <v>0</v>
          </cell>
        </row>
        <row r="76">
          <cell r="F76" t="str">
            <v>GROSS</v>
          </cell>
          <cell r="G76">
            <v>0</v>
          </cell>
          <cell r="H76" t="str">
            <v>QUALIFYING</v>
          </cell>
        </row>
        <row r="77">
          <cell r="B77" t="str">
            <v>II.   Under Section 88A (please specify)</v>
          </cell>
          <cell r="C77">
            <v>0</v>
          </cell>
          <cell r="D77">
            <v>0</v>
          </cell>
          <cell r="E77">
            <v>0</v>
          </cell>
          <cell r="F77" t="str">
            <v>AMOUNT</v>
          </cell>
          <cell r="G77">
            <v>0</v>
          </cell>
          <cell r="H77" t="str">
            <v>AMOUNT</v>
          </cell>
        </row>
        <row r="79">
          <cell r="B79" t="str">
            <v>(a)</v>
          </cell>
          <cell r="C79">
            <v>0</v>
          </cell>
          <cell r="D79">
            <v>0</v>
          </cell>
          <cell r="E79">
            <v>0</v>
          </cell>
          <cell r="F79" t="str">
            <v>Rs.............</v>
          </cell>
          <cell r="G79">
            <v>0</v>
          </cell>
          <cell r="H79" t="str">
            <v>Rs.............</v>
          </cell>
        </row>
        <row r="80">
          <cell r="B80" t="str">
            <v>(b)</v>
          </cell>
          <cell r="C80">
            <v>0</v>
          </cell>
          <cell r="D80">
            <v>0</v>
          </cell>
          <cell r="E80">
            <v>0</v>
          </cell>
          <cell r="F80" t="str">
            <v>Rs.............</v>
          </cell>
          <cell r="G80">
            <v>0</v>
          </cell>
          <cell r="H80" t="str">
            <v>Rs.............</v>
          </cell>
        </row>
        <row r="81">
          <cell r="B81" t="str">
            <v>(c)  TOTAL [(a) + (b)]</v>
          </cell>
          <cell r="C81">
            <v>0</v>
          </cell>
          <cell r="D81">
            <v>0</v>
          </cell>
          <cell r="E81">
            <v>0</v>
          </cell>
          <cell r="F81" t="str">
            <v>Rs.............</v>
          </cell>
          <cell r="G81">
            <v>0</v>
          </cell>
          <cell r="H81" t="str">
            <v>Rs.............</v>
          </cell>
          <cell r="I81" t="str">
            <v>Nil</v>
          </cell>
        </row>
        <row r="83">
          <cell r="B83" t="str">
            <v>III.  Under Section 89 (attach details)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 t="str">
            <v>Nil</v>
          </cell>
        </row>
        <row r="85">
          <cell r="A85" t="str">
            <v>14.</v>
          </cell>
          <cell r="B85" t="str">
            <v>AGGREGATE OF TAX REBATES</v>
          </cell>
        </row>
        <row r="86">
          <cell r="B86" t="str">
            <v>AND RELIEF AT 13 ABOVE</v>
          </cell>
        </row>
        <row r="87">
          <cell r="B87" t="str">
            <v>[I(f) + II(c) + III]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9">
          <cell r="A89" t="str">
            <v>15.</v>
          </cell>
          <cell r="B89" t="str">
            <v>TAX PAYABLE (12-14) AND</v>
          </cell>
        </row>
        <row r="90">
          <cell r="B90" t="str">
            <v>SURCHARGE THEREON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1564234.1</v>
          </cell>
        </row>
        <row r="92">
          <cell r="A92" t="str">
            <v>16.</v>
          </cell>
          <cell r="B92" t="str">
            <v>LESS TAX DEDUCTED AT SOURCE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5">
          <cell r="A95" t="str">
            <v>17.</v>
          </cell>
          <cell r="B95" t="str">
            <v>TAX PAYABLE/(REFUNDABLE) (15-16)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1564234.1</v>
          </cell>
        </row>
        <row r="98">
          <cell r="A98" t="str">
            <v>DETAILS OF TAX DEDUCTED AND DEPOSITED INTO CENTRAL GOVERNMENT ACCOUNT</v>
          </cell>
        </row>
        <row r="100">
          <cell r="A100" t="str">
            <v>AMOUNT (Rs.)</v>
          </cell>
          <cell r="B100">
            <v>0</v>
          </cell>
          <cell r="C100" t="str">
            <v>DATE OF PAYMENT</v>
          </cell>
          <cell r="D100">
            <v>0</v>
          </cell>
          <cell r="E100" t="str">
            <v>NAME OF BANK AND BRANCH WHERE TAX DEPOSITED</v>
          </cell>
        </row>
        <row r="117">
          <cell r="B117">
            <v>0</v>
          </cell>
        </row>
        <row r="120">
          <cell r="A120" t="str">
            <v>Certified that a sum of Rs. ………………………………………………………………………………………………………………………………………………………………………………………</v>
          </cell>
        </row>
        <row r="121">
          <cell r="A121" t="str">
            <v>has been deducted and paid to the credit of the Central Government. Further certified that the above information is true and</v>
          </cell>
        </row>
        <row r="122">
          <cell r="A122" t="str">
            <v>correct as per records.</v>
          </cell>
        </row>
        <row r="124">
          <cell r="F124" t="str">
            <v>....................................................................................................</v>
          </cell>
        </row>
        <row r="125">
          <cell r="F125" t="str">
            <v>Signature of the person responsible for deduction of tax</v>
          </cell>
        </row>
        <row r="127">
          <cell r="A127" t="str">
            <v>Place: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 t="str">
            <v>Full Name :</v>
          </cell>
        </row>
        <row r="128">
          <cell r="A128" t="str">
            <v>Date: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 t="str">
            <v>Designation :</v>
          </cell>
        </row>
        <row r="130">
          <cell r="A130" t="str">
            <v>*  See sections 15 and 17 and rule 3. Furnish separate details of value of the perquisites and profits in lieu of or in</v>
          </cell>
        </row>
        <row r="131">
          <cell r="A131" t="str">
            <v>addition to salary or wages.</v>
          </cell>
        </row>
        <row r="134">
          <cell r="A134" t="str">
            <v>As per Income Tax (6th Amendment) Rules, 1991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Intt"/>
      <sheetName val="Saral"/>
      <sheetName val="Cover"/>
      <sheetName val="Ann A"/>
      <sheetName val="Ann B"/>
      <sheetName val="Ann C"/>
      <sheetName val="Ann D"/>
      <sheetName val="New Form 16"/>
      <sheetName val="Form 12BA"/>
      <sheetName val="entitlements"/>
      <sheetName val="FORM_16"/>
      <sheetName val="Switch costs lookup"/>
      <sheetName val="Ann_A"/>
      <sheetName val="Ann_B"/>
      <sheetName val="Ann_C"/>
      <sheetName val="Ann_D"/>
      <sheetName val="New_Form_16"/>
      <sheetName val="Form_12BA"/>
      <sheetName val="Switch_costs_lookup"/>
      <sheetName val="Internal Data"/>
      <sheetName val="Input Form"/>
      <sheetName val="Ref"/>
      <sheetName val="Dels"/>
      <sheetName val="Site wise NADs"/>
      <sheetName val="Eqpmnt Plng"/>
      <sheetName val="Factor_sheet"/>
      <sheetName val="#REF"/>
      <sheetName val="UNIT-II"/>
      <sheetName val="Forecast"/>
      <sheetName val="P&amp;L SEPT. 05"/>
      <sheetName val="RELATED PARTY-DEC.06-Summery(A)"/>
      <sheetName val="cover for tax"/>
      <sheetName val="Sheet2"/>
    </sheetNames>
    <sheetDataSet>
      <sheetData sheetId="0" refreshError="1">
        <row r="8">
          <cell r="A8" t="str">
            <v xml:space="preserve">    Name and Address of the Employer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 t="str">
            <v>Name and Designation of the</v>
          </cell>
        </row>
        <row r="9">
          <cell r="H9" t="str">
            <v>Employee</v>
          </cell>
        </row>
        <row r="11">
          <cell r="A11" t="str">
            <v>IKEA Trading (India) Ltd.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 t="str">
            <v>BART HERMAN HEGEMAN</v>
          </cell>
        </row>
        <row r="12">
          <cell r="A12" t="str">
            <v>Plot No. 8, First Floor, Balaji Estate, Guru Ravi Das Marg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str">
            <v>Office Manager</v>
          </cell>
        </row>
        <row r="13">
          <cell r="A13" t="str">
            <v>Kalkaji, New Delhi- 110019</v>
          </cell>
        </row>
        <row r="14">
          <cell r="A14" t="str">
            <v xml:space="preserve">               PAN/GIR NO.</v>
          </cell>
          <cell r="B14">
            <v>0</v>
          </cell>
          <cell r="C14">
            <v>0</v>
          </cell>
          <cell r="D14" t="str">
            <v xml:space="preserve">            TAN</v>
          </cell>
          <cell r="E14">
            <v>0</v>
          </cell>
          <cell r="F14">
            <v>0</v>
          </cell>
          <cell r="G14">
            <v>0</v>
          </cell>
          <cell r="H14" t="str">
            <v xml:space="preserve">            PAN/GIR NO.</v>
          </cell>
        </row>
        <row r="15">
          <cell r="B15" t="str">
            <v>AAACI1483Q</v>
          </cell>
          <cell r="C15">
            <v>0</v>
          </cell>
          <cell r="D15" t="str">
            <v>I - 2811C (SCF)</v>
          </cell>
          <cell r="E15">
            <v>0</v>
          </cell>
          <cell r="F15">
            <v>0</v>
          </cell>
          <cell r="G15">
            <v>0</v>
          </cell>
          <cell r="H15" t="str">
            <v>Applied For</v>
          </cell>
        </row>
        <row r="16">
          <cell r="F16" t="str">
            <v xml:space="preserve">      PERIOD</v>
          </cell>
          <cell r="G16">
            <v>0</v>
          </cell>
          <cell r="H16">
            <v>0</v>
          </cell>
          <cell r="I16" t="str">
            <v>ASSESSMENT</v>
          </cell>
        </row>
        <row r="17">
          <cell r="A17" t="str">
            <v xml:space="preserve">TDS Circle where Annual Return/Statement under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 t="str">
            <v>FROM</v>
          </cell>
          <cell r="G17">
            <v>0</v>
          </cell>
          <cell r="H17" t="str">
            <v>TO</v>
          </cell>
          <cell r="I17" t="str">
            <v>YEAR</v>
          </cell>
        </row>
        <row r="18">
          <cell r="A18" t="str">
            <v xml:space="preserve">section 206 is to be filed               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36617</v>
          </cell>
          <cell r="G18">
            <v>0</v>
          </cell>
          <cell r="H18" t="str">
            <v xml:space="preserve"> March 31, 2001</v>
          </cell>
          <cell r="I18" t="str">
            <v>2001-2002</v>
          </cell>
        </row>
        <row r="19">
          <cell r="B19" t="str">
            <v>T.D.S.Circle 23(3)</v>
          </cell>
        </row>
        <row r="21">
          <cell r="A21" t="str">
            <v>DETAILS OF SALARY PAID AND ANY OTHER INCOME AND TAX DEDUCTED</v>
          </cell>
        </row>
        <row r="23">
          <cell r="I23" t="str">
            <v>Rs.</v>
          </cell>
          <cell r="J23" t="str">
            <v>Rs.</v>
          </cell>
        </row>
        <row r="24">
          <cell r="A24" t="str">
            <v>1.</v>
          </cell>
          <cell r="B24" t="str">
            <v>GROSS SALARY *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533881.2396071573</v>
          </cell>
        </row>
        <row r="26">
          <cell r="A26" t="str">
            <v>2.</v>
          </cell>
          <cell r="B26" t="str">
            <v>LESS :</v>
          </cell>
          <cell r="C26" t="str">
            <v>Allowance to the extent exempt under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C27" t="str">
            <v xml:space="preserve">section 10 : 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 t="str">
            <v xml:space="preserve"> </v>
          </cell>
        </row>
        <row r="29">
          <cell r="A29" t="str">
            <v>3.</v>
          </cell>
          <cell r="B29" t="str">
            <v>BALANCE (1-2)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533881.2396071573</v>
          </cell>
        </row>
        <row r="31">
          <cell r="A31" t="str">
            <v>4.</v>
          </cell>
          <cell r="B31" t="str">
            <v>DEDUCTIONS :</v>
          </cell>
        </row>
        <row r="32">
          <cell r="B32" t="str">
            <v>(a)  Standard deduction</v>
          </cell>
          <cell r="C32">
            <v>0</v>
          </cell>
          <cell r="D32">
            <v>0</v>
          </cell>
          <cell r="E32">
            <v>0</v>
          </cell>
          <cell r="F32" t="str">
            <v xml:space="preserve"> </v>
          </cell>
          <cell r="G32">
            <v>0</v>
          </cell>
          <cell r="H32">
            <v>0</v>
          </cell>
        </row>
        <row r="33">
          <cell r="B33" t="str">
            <v>(b)  Entertainment allowance</v>
          </cell>
          <cell r="C33">
            <v>0</v>
          </cell>
          <cell r="D33">
            <v>0</v>
          </cell>
          <cell r="E33">
            <v>0</v>
          </cell>
          <cell r="F33" t="str">
            <v xml:space="preserve"> </v>
          </cell>
          <cell r="G33">
            <v>0</v>
          </cell>
          <cell r="H33">
            <v>0</v>
          </cell>
        </row>
        <row r="34">
          <cell r="B34" t="str">
            <v>(c)  Tax on Employment</v>
          </cell>
          <cell r="C34">
            <v>0</v>
          </cell>
          <cell r="D34">
            <v>0</v>
          </cell>
          <cell r="E34">
            <v>0</v>
          </cell>
          <cell r="F34" t="str">
            <v xml:space="preserve"> </v>
          </cell>
          <cell r="G34">
            <v>0</v>
          </cell>
          <cell r="H34">
            <v>0</v>
          </cell>
        </row>
        <row r="36">
          <cell r="A36" t="str">
            <v>5.</v>
          </cell>
          <cell r="B36" t="str">
            <v>AGGREGATE OF 4 (a to c)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 t="str">
            <v xml:space="preserve"> </v>
          </cell>
          <cell r="I36">
            <v>0</v>
          </cell>
          <cell r="J36">
            <v>0</v>
          </cell>
        </row>
        <row r="38">
          <cell r="A38" t="str">
            <v>6.</v>
          </cell>
          <cell r="B38" t="str">
            <v>INCOME CHARGEABLE UNDER</v>
          </cell>
        </row>
        <row r="39">
          <cell r="B39" t="str">
            <v>THE HEAD SALARIES (3-5)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533881.2396071573</v>
          </cell>
        </row>
        <row r="41">
          <cell r="A41" t="str">
            <v>7.</v>
          </cell>
          <cell r="B41" t="str">
            <v>ADD :</v>
          </cell>
          <cell r="C41" t="str">
            <v>Any other income reported by the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 t="str">
            <v xml:space="preserve">          Nil</v>
          </cell>
        </row>
        <row r="42">
          <cell r="B42" t="str">
            <v>employee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 t="str">
            <v xml:space="preserve"> </v>
          </cell>
        </row>
        <row r="44">
          <cell r="A44" t="str">
            <v>8.</v>
          </cell>
          <cell r="B44" t="str">
            <v>GROSS TOTAL INCOME (6+7)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533881.2396071573</v>
          </cell>
        </row>
        <row r="46">
          <cell r="A46" t="str">
            <v>9.</v>
          </cell>
          <cell r="B46" t="str">
            <v>DEDUCTIONS UNDER CHAPTER VI-A</v>
          </cell>
          <cell r="C46">
            <v>0</v>
          </cell>
          <cell r="D46">
            <v>0</v>
          </cell>
          <cell r="E46">
            <v>0</v>
          </cell>
          <cell r="F46" t="str">
            <v>GROSS</v>
          </cell>
          <cell r="G46">
            <v>0</v>
          </cell>
          <cell r="H46" t="str">
            <v>QUALIFYING</v>
          </cell>
          <cell r="I46" t="str">
            <v>DEDUCTIBLE</v>
          </cell>
        </row>
        <row r="47">
          <cell r="F47" t="str">
            <v>AMOUNT</v>
          </cell>
          <cell r="G47">
            <v>0</v>
          </cell>
          <cell r="H47" t="str">
            <v>AMOUNT</v>
          </cell>
          <cell r="I47" t="str">
            <v>AMOUNT</v>
          </cell>
        </row>
        <row r="49">
          <cell r="B49" t="str">
            <v>(a)</v>
          </cell>
          <cell r="C49">
            <v>0</v>
          </cell>
          <cell r="D49">
            <v>0</v>
          </cell>
          <cell r="E49">
            <v>0</v>
          </cell>
          <cell r="F49" t="str">
            <v>Rs.............</v>
          </cell>
          <cell r="G49">
            <v>0</v>
          </cell>
          <cell r="H49" t="str">
            <v>Rs.............</v>
          </cell>
          <cell r="I49" t="str">
            <v>Rs.............</v>
          </cell>
        </row>
        <row r="50">
          <cell r="B50" t="str">
            <v>(b)</v>
          </cell>
          <cell r="C50">
            <v>0</v>
          </cell>
          <cell r="D50">
            <v>0</v>
          </cell>
          <cell r="E50">
            <v>0</v>
          </cell>
          <cell r="F50" t="str">
            <v>Rs.............</v>
          </cell>
          <cell r="G50">
            <v>0</v>
          </cell>
          <cell r="H50" t="str">
            <v>Rs.............</v>
          </cell>
          <cell r="I50" t="str">
            <v>Rs.............</v>
          </cell>
        </row>
        <row r="51">
          <cell r="B51" t="str">
            <v>(c)</v>
          </cell>
          <cell r="C51">
            <v>0</v>
          </cell>
          <cell r="D51">
            <v>0</v>
          </cell>
          <cell r="E51">
            <v>0</v>
          </cell>
          <cell r="F51" t="str">
            <v>Rs.....Nil........</v>
          </cell>
          <cell r="G51">
            <v>0</v>
          </cell>
          <cell r="H51" t="str">
            <v>Rs.....Nil........</v>
          </cell>
          <cell r="I51" t="str">
            <v>Rs.......Nil..</v>
          </cell>
        </row>
        <row r="52">
          <cell r="B52" t="str">
            <v>(d)</v>
          </cell>
          <cell r="C52">
            <v>0</v>
          </cell>
          <cell r="D52">
            <v>0</v>
          </cell>
          <cell r="E52">
            <v>0</v>
          </cell>
          <cell r="F52" t="str">
            <v>Rs.............</v>
          </cell>
          <cell r="G52">
            <v>0</v>
          </cell>
          <cell r="H52" t="str">
            <v>Rs.............</v>
          </cell>
          <cell r="I52" t="str">
            <v>Rs.............</v>
          </cell>
        </row>
        <row r="54">
          <cell r="A54" t="str">
            <v>10.</v>
          </cell>
          <cell r="B54" t="str">
            <v>Aggregate of deductible amount under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 xml:space="preserve"> </v>
          </cell>
        </row>
        <row r="55">
          <cell r="B55" t="str">
            <v>Chapter VI-A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 t="str">
            <v>Nil</v>
          </cell>
        </row>
        <row r="56">
          <cell r="J56">
            <v>0</v>
          </cell>
        </row>
        <row r="57">
          <cell r="A57" t="str">
            <v>11.</v>
          </cell>
          <cell r="B57" t="str">
            <v>TOTAL INCOME (8-10)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533880</v>
          </cell>
        </row>
        <row r="58">
          <cell r="J58">
            <v>0</v>
          </cell>
        </row>
        <row r="59">
          <cell r="A59" t="str">
            <v>12.</v>
          </cell>
          <cell r="B59" t="str">
            <v>TAX ON TOTAL INCOME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134164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cal-99"/>
      <sheetName val="Phone-99"/>
      <sheetName val="FAX &amp; E-Mail -99"/>
      <sheetName val="Water &amp; Elec-99"/>
      <sheetName val="Advt-99"/>
      <sheetName val="Comm_paid-99"/>
      <sheetName val="Rent -99"/>
      <sheetName val="Typewriter-99"/>
      <sheetName val="Recruitment (ksd)"/>
      <sheetName val="Insurance -99"/>
      <sheetName val="Medical_99"/>
      <sheetName val="Phone_99"/>
      <sheetName val="FAX _ E_Mail _99"/>
      <sheetName val="Water _ Elec_99"/>
      <sheetName val="Advt_99"/>
      <sheetName val="Comm_paid_99"/>
      <sheetName val="Rent _99"/>
      <sheetName val="Typewriter_99"/>
      <sheetName val="Recruitment _ksd_"/>
      <sheetName val="Insurance _99"/>
      <sheetName val="TGT"/>
      <sheetName val="Annex_A1-A28"/>
      <sheetName val="Bal_Sheet-00"/>
      <sheetName val="Sched's-00"/>
      <sheetName val="for challa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lements"/>
      <sheetName val="E_98-99"/>
      <sheetName val="FORM-16"/>
      <sheetName val="Switch costs lookup"/>
      <sheetName val="currency (2)"/>
      <sheetName val="Factors"/>
      <sheetName val="Switch_costs_lookup"/>
      <sheetName val="currency_(2)"/>
      <sheetName val="currency"/>
      <sheetName val="samik - dues"/>
      <sheetName val="Samik"/>
      <sheetName val="Samik (3)"/>
      <sheetName val="FORM-16 Samik"/>
      <sheetName val="dividend"/>
      <sheetName val="alok - for f-16"/>
      <sheetName val="alok"/>
      <sheetName val="Tax deposits"/>
      <sheetName val="payslip"/>
      <sheetName val="cover for tax"/>
      <sheetName val="Schedule A"/>
      <sheetName val="DSM checkbook"/>
      <sheetName val="2266957"/>
      <sheetName val="Assume"/>
      <sheetName val="PointNo.5"/>
      <sheetName val="Sheet1"/>
      <sheetName val="Delhi"/>
      <sheetName val="Outgoing"/>
      <sheetName val="Incoming"/>
      <sheetName val="Cover "/>
      <sheetName val="RELATED PARTY-DEC.06-Summery(A)"/>
      <sheetName val="P &amp; L"/>
      <sheetName val="Bal Sheet"/>
      <sheetName val="defaults"/>
      <sheetName val="header"/>
      <sheetName val="X"/>
      <sheetName val="Settings"/>
      <sheetName val="OC5-Push Diag"/>
      <sheetName val="Franchise Input"/>
      <sheetName val="Other notes"/>
      <sheetName val="Building"/>
      <sheetName val="samik_-_dues"/>
      <sheetName val="Samik_(3)"/>
      <sheetName val="FORM-16_Samik"/>
      <sheetName val="alok_-_for_f-16"/>
      <sheetName val="Tax_deposits"/>
      <sheetName val="PLJAN"/>
      <sheetName val="Sheet Index"/>
      <sheetName val="Scenarios"/>
      <sheetName val="Input Sheet"/>
      <sheetName val="IRR Gaming"/>
      <sheetName val="P&amp;L breakup"/>
      <sheetName val="comp."/>
      <sheetName val="INDORAMA Group June 02"/>
      <sheetName val="SUN Variables"/>
      <sheetName val="SALES-VAL"/>
      <sheetName val="US P&amp;L"/>
      <sheetName val="LCD"/>
      <sheetName val="Generate Mail-file"/>
      <sheetName val="AANEX-L(TDS)"/>
      <sheetName val="Input"/>
      <sheetName val="b"/>
      <sheetName val="Assumptions"/>
      <sheetName val="LTA"/>
      <sheetName val="B_Sheet_1lacs"/>
      <sheetName val="B_Sheet"/>
      <sheetName val="VLU"/>
      <sheetName val="factor sheet"/>
      <sheetName val="DATA CH. 281"/>
      <sheetName val="Interface"/>
      <sheetName val="FORM_16"/>
      <sheetName val="Payroll_TDC"/>
      <sheetName val="Assumption"/>
      <sheetName val="Nitesh"/>
      <sheetName val="Form"/>
      <sheetName val="Challan"/>
      <sheetName val="MainComp"/>
      <sheetName val="Annexure A LTCG"/>
      <sheetName val="Annex A"/>
      <sheetName val="main"/>
      <sheetName val="Perquisites"/>
      <sheetName val="Tables"/>
      <sheetName val="Cover"/>
      <sheetName val="MgtRpt Export"/>
      <sheetName val="AN 2000"/>
      <sheetName val="Utilization"/>
      <sheetName val="DOWNLOAD"/>
      <sheetName val="SUN_Variables"/>
      <sheetName val="Licences"/>
      <sheetName val="Input-Pack Level"/>
      <sheetName val="UNIT-II"/>
      <sheetName val="Comp"/>
      <sheetName val="Other"/>
      <sheetName val="Summary"/>
      <sheetName val="WORKINGS"/>
      <sheetName val="DF"/>
      <sheetName val="Schedule_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KU_DE"/>
      <sheetName val="Unterkategorie_DE"/>
      <sheetName val="DOKU_EN"/>
      <sheetName val="Subcategory_EN"/>
      <sheetName val="HHFG"/>
      <sheetName val="Sheet1"/>
      <sheetName val="Addition During Jan Dec 201"/>
      <sheetName val="Mapping_Sonst"/>
      <sheetName val="Mapping_KST"/>
      <sheetName val="DD_KST"/>
      <sheetName val="Mapping_Abt"/>
      <sheetName val="DD_A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0">
          <cell r="A20" t="str">
            <v>Investment</v>
          </cell>
        </row>
        <row r="21">
          <cell r="A21" t="str">
            <v>Project</v>
          </cell>
        </row>
        <row r="22">
          <cell r="A22" t="str">
            <v>Leasing</v>
          </cell>
        </row>
        <row r="35">
          <cell r="A35" t="str">
            <v>EW</v>
          </cell>
        </row>
        <row r="36">
          <cell r="A36" t="str">
            <v>ER</v>
          </cell>
        </row>
        <row r="37">
          <cell r="A37" t="str">
            <v>RA</v>
          </cell>
        </row>
        <row r="38">
          <cell r="A38" t="str">
            <v>SP</v>
          </cell>
        </row>
        <row r="46">
          <cell r="A46" t="str">
            <v>M1</v>
          </cell>
        </row>
        <row r="47">
          <cell r="A47" t="str">
            <v>M2</v>
          </cell>
        </row>
        <row r="48">
          <cell r="A48" t="str">
            <v>M3</v>
          </cell>
        </row>
        <row r="49">
          <cell r="A49" t="str">
            <v>M4</v>
          </cell>
        </row>
        <row r="50">
          <cell r="A50" t="str">
            <v>M5</v>
          </cell>
        </row>
        <row r="51">
          <cell r="A51" t="str">
            <v>M6</v>
          </cell>
        </row>
        <row r="52">
          <cell r="A52" t="str">
            <v>M7</v>
          </cell>
        </row>
        <row r="53">
          <cell r="A53" t="str">
            <v>M8</v>
          </cell>
        </row>
        <row r="58">
          <cell r="A58" t="str">
            <v>S1</v>
          </cell>
        </row>
        <row r="59">
          <cell r="A59" t="str">
            <v>S2</v>
          </cell>
        </row>
        <row r="60">
          <cell r="A60" t="str">
            <v>S3</v>
          </cell>
        </row>
        <row r="61">
          <cell r="A61" t="str">
            <v>S4</v>
          </cell>
        </row>
        <row r="62">
          <cell r="A62" t="str">
            <v>S5</v>
          </cell>
        </row>
      </sheetData>
      <sheetData sheetId="8"/>
      <sheetData sheetId="9">
        <row r="7">
          <cell r="A7" t="str">
            <v>-</v>
          </cell>
          <cell r="B7" t="str">
            <v>2HD SP. Z o. o.</v>
          </cell>
          <cell r="C7" t="str">
            <v>Heinz Glas Asia</v>
          </cell>
          <cell r="D7" t="str">
            <v>Farbenwerke Teuschnitz</v>
          </cell>
          <cell r="E7" t="str">
            <v>GTP Glastechnik Piesau GmbH &amp; Co. KG</v>
          </cell>
          <cell r="F7" t="str">
            <v>Haldyn - Heinz Fine Glass Ltd</v>
          </cell>
          <cell r="G7" t="str">
            <v>Heinz - Glas Produktion GmbH &amp; Co. KGaA</v>
          </cell>
          <cell r="H7" t="str">
            <v>Heinz Glas Decor s.r.o.</v>
          </cell>
          <cell r="I7" t="str">
            <v>Heinz Glas Dzialdowo Sp. Z o.o.</v>
          </cell>
          <cell r="J7" t="str">
            <v>Heinz Glas France S.a.r.L.</v>
          </cell>
          <cell r="K7" t="str">
            <v>Heinz Glas GmbH &amp; Co. KGaA</v>
          </cell>
          <cell r="L7" t="str">
            <v>Heinz Glas Iberica S.L.</v>
          </cell>
          <cell r="M7" t="str">
            <v>Heinz Glas Peru S.A.C.</v>
          </cell>
          <cell r="N7" t="str">
            <v>Heinz Glas UK Limited</v>
          </cell>
          <cell r="O7" t="str">
            <v>Heinz Glas USA Inc.</v>
          </cell>
          <cell r="P7" t="str">
            <v>Heinz Veredelungs-GmbH</v>
          </cell>
          <cell r="Q7" t="str">
            <v>Heinz-Glas Financial Services Malta Limited</v>
          </cell>
          <cell r="R7" t="str">
            <v>Heinz-Glas International GmbH</v>
          </cell>
          <cell r="S7" t="str">
            <v>LST Logistic-Service Teuschnitz GmbH</v>
          </cell>
          <cell r="T7" t="str">
            <v>Schottische Hochland-Rinderzucht Frankenwald GmbH &amp; Co. KG</v>
          </cell>
          <cell r="U7" t="str">
            <v>SP Spezial Glas Piesau GmbH</v>
          </cell>
          <cell r="V7" t="str">
            <v>Vertriebsbüro Brasilien</v>
          </cell>
        </row>
        <row r="8">
          <cell r="A8" t="str">
            <v>N/A</v>
          </cell>
          <cell r="B8" t="str">
            <v>N/A</v>
          </cell>
          <cell r="C8" t="str">
            <v>N/A</v>
          </cell>
          <cell r="D8" t="str">
            <v>N/A</v>
          </cell>
          <cell r="E8" t="str">
            <v>N/A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>
            <v>0</v>
          </cell>
        </row>
        <row r="9">
          <cell r="D9" t="str">
            <v>118000 - Farbenwerke Teuschnitz</v>
          </cell>
          <cell r="E9" t="str">
            <v>150010 - Grundstück u. Gebäude Piesau</v>
          </cell>
          <cell r="G9" t="str">
            <v>90010 - Grundstück u. Gebäude Klt.</v>
          </cell>
          <cell r="H9" t="str">
            <v>99100 - Siebdruck</v>
          </cell>
          <cell r="I9" t="str">
            <v>50001 - KOSZTY PROD. PODST.-WANNA 1</v>
          </cell>
          <cell r="K9" t="str">
            <v>10001 - Hochlandrinderzucht</v>
          </cell>
          <cell r="M9" t="str">
            <v>101000 - Firepolishing</v>
          </cell>
          <cell r="P9" t="str">
            <v>20010 - Grundstück u. Gebäude Spechts.</v>
          </cell>
          <cell r="S9" t="str">
            <v>510010 - Grundstück u. Gebäude</v>
          </cell>
          <cell r="U9" t="str">
            <v>70010 - Grundstück u. Gebäude Piesau</v>
          </cell>
          <cell r="W9">
            <v>1</v>
          </cell>
        </row>
        <row r="10">
          <cell r="E10" t="str">
            <v>158000 - Verwaltung/Administration</v>
          </cell>
          <cell r="G10" t="str">
            <v>90031 - Lehrlingsausbildung</v>
          </cell>
          <cell r="H10" t="str">
            <v>99200 - Heissprägung</v>
          </cell>
          <cell r="I10" t="str">
            <v>50002 - KOSZTY PROD. PODST.-WANNA 2</v>
          </cell>
          <cell r="K10" t="str">
            <v>10005 - Grundstück u. Gebäude Piesau</v>
          </cell>
          <cell r="M10" t="str">
            <v>102000 - Colour Feeder</v>
          </cell>
          <cell r="P10" t="str">
            <v>20031 - Lehrlingsausbildung</v>
          </cell>
          <cell r="S10" t="str">
            <v>511921 - Nachsortierung</v>
          </cell>
          <cell r="U10" t="str">
            <v>70030 - Sozialdienst allgemein</v>
          </cell>
          <cell r="W10">
            <v>2</v>
          </cell>
        </row>
        <row r="11">
          <cell r="E11" t="str">
            <v>159181 - Logistikzentrum</v>
          </cell>
          <cell r="G11" t="str">
            <v>90095 - Kaltendtechnik Verteiler</v>
          </cell>
          <cell r="H11" t="str">
            <v>99300 - Nachsortierung</v>
          </cell>
          <cell r="I11" t="str">
            <v>50501 - KOSZTY WYDZIALOWE L-1 IS-8</v>
          </cell>
          <cell r="K11" t="str">
            <v>10006 - Gebäude Halle 6</v>
          </cell>
          <cell r="M11" t="str">
            <v>103000 - Batchhouse</v>
          </cell>
          <cell r="P11" t="str">
            <v>21000 - Betriebsleitung Veredelung</v>
          </cell>
          <cell r="S11" t="str">
            <v>518000 - Verwaltung/Administration</v>
          </cell>
          <cell r="U11" t="str">
            <v>70031 - Lehrlingsausbildung</v>
          </cell>
          <cell r="W11">
            <v>3</v>
          </cell>
        </row>
        <row r="12">
          <cell r="E12" t="str">
            <v>159200 - Lager Schmiedefeld</v>
          </cell>
          <cell r="G12" t="str">
            <v>90099 - Vorrichtungsbau/Feuerpolierung</v>
          </cell>
          <cell r="H12" t="str">
            <v>99999 - Sonstiges</v>
          </cell>
          <cell r="I12" t="str">
            <v>50502 - KOSZTY WYDZIALOWE L-2 IS-8</v>
          </cell>
          <cell r="K12" t="str">
            <v>10008 - Tropenhaus</v>
          </cell>
          <cell r="M12" t="str">
            <v>104100 - IS General</v>
          </cell>
          <cell r="P12" t="str">
            <v>21102 - QS-Veredelung</v>
          </cell>
          <cell r="S12" t="str">
            <v>519184 - Lager</v>
          </cell>
          <cell r="U12" t="str">
            <v>70099 - Feuerpolierung</v>
          </cell>
          <cell r="W12">
            <v>4</v>
          </cell>
        </row>
        <row r="13">
          <cell r="G13" t="str">
            <v>90100 - Offline Feuerpolierung</v>
          </cell>
          <cell r="I13" t="str">
            <v>50503 - KOSZTY WYDZIALOWE L-3 IS-6/3</v>
          </cell>
          <cell r="K13" t="str">
            <v>10009 - Grundstücke</v>
          </cell>
          <cell r="M13" t="str">
            <v>104200 - Cambios de Referencia</v>
          </cell>
          <cell r="P13" t="str">
            <v>21925 - Nachsortierung</v>
          </cell>
          <cell r="U13" t="str">
            <v>70150 - Fuhrpark</v>
          </cell>
          <cell r="W13">
            <v>5</v>
          </cell>
        </row>
        <row r="14">
          <cell r="G14" t="str">
            <v>90210 - Energie Strom</v>
          </cell>
          <cell r="I14" t="str">
            <v>50504 - KOSZTY WYDZIALOWE L-4 IS-6/2</v>
          </cell>
          <cell r="K14" t="str">
            <v>10010 - Gebäude Klt.</v>
          </cell>
          <cell r="M14" t="str">
            <v>109900 - Jefatura Flint</v>
          </cell>
          <cell r="P14" t="str">
            <v>23000 - Mattierabteilung allgemein</v>
          </cell>
          <cell r="U14" t="str">
            <v>70210 - Energie Strom u. Gas</v>
          </cell>
          <cell r="W14">
            <v>6</v>
          </cell>
        </row>
        <row r="15">
          <cell r="G15" t="str">
            <v>90220 - Energie Wasser</v>
          </cell>
          <cell r="I15" t="str">
            <v>50505 - KOSZTY WYDZIALOWE L-5 IS-8</v>
          </cell>
          <cell r="K15" t="str">
            <v>10011 - Gebäude Halle 5</v>
          </cell>
          <cell r="M15" t="str">
            <v>114300 - Horno 1</v>
          </cell>
          <cell r="P15" t="str">
            <v>23100 - Neutralisation</v>
          </cell>
          <cell r="U15" t="str">
            <v>70220 - Energie Wasser</v>
          </cell>
          <cell r="W15">
            <v>7</v>
          </cell>
        </row>
        <row r="16">
          <cell r="G16" t="str">
            <v>90230 - Energie Pressluft</v>
          </cell>
          <cell r="I16" t="str">
            <v>50509 - KOSZTY WYDZIALOWE WANNY 1</v>
          </cell>
          <cell r="K16" t="str">
            <v>10012 - Wohngebäude</v>
          </cell>
          <cell r="M16" t="str">
            <v>114301 - IS 1</v>
          </cell>
          <cell r="P16" t="str">
            <v>23120 - Waschen Hand</v>
          </cell>
          <cell r="U16" t="str">
            <v>70230 - Energie Pressluft</v>
          </cell>
          <cell r="W16">
            <v>8</v>
          </cell>
        </row>
        <row r="17">
          <cell r="G17" t="str">
            <v>90235 - Energie BHKW</v>
          </cell>
          <cell r="I17" t="str">
            <v>50511 - KOSZTY WYDZ. L-11 IS-8 WANNA 2</v>
          </cell>
          <cell r="K17" t="str">
            <v>10020 - Joint Venture/Beteiligungen</v>
          </cell>
          <cell r="M17" t="str">
            <v>114302 - IS 2</v>
          </cell>
          <cell r="P17" t="str">
            <v>23130 - Robo Mattieren</v>
          </cell>
          <cell r="U17" t="str">
            <v>71000 - Betriebsleitung Glas</v>
          </cell>
          <cell r="W17">
            <v>9</v>
          </cell>
        </row>
        <row r="18">
          <cell r="G18" t="str">
            <v>90260 - Energie Gas</v>
          </cell>
          <cell r="I18" t="str">
            <v>50512 - KOSZTY WYDZ. L-12 IS-6 WANNA 2</v>
          </cell>
          <cell r="K18" t="str">
            <v>10030 - Sozialdienst allgemein</v>
          </cell>
          <cell r="M18" t="str">
            <v>114401 - Cooling Conveyor 1</v>
          </cell>
          <cell r="P18" t="str">
            <v>23500 - Metallisierung allgemein</v>
          </cell>
          <cell r="U18" t="str">
            <v>71020 - Kaltendeinrichter</v>
          </cell>
          <cell r="W18">
            <v>10</v>
          </cell>
        </row>
        <row r="19">
          <cell r="G19" t="str">
            <v>91000 - Betriebsleitung Glas</v>
          </cell>
          <cell r="I19" t="str">
            <v>50519 - KOSZTY WYDZIA£OWE WANNY 2</v>
          </cell>
          <cell r="K19" t="str">
            <v>10031 - Lehrlingsausbildung</v>
          </cell>
          <cell r="M19" t="str">
            <v>114402 - Cooling Conveyor 2</v>
          </cell>
          <cell r="P19" t="str">
            <v>23501 - Farbbesprühung allgemein</v>
          </cell>
          <cell r="U19" t="str">
            <v>71025 - Glaserzeugung</v>
          </cell>
          <cell r="W19">
            <v>11</v>
          </cell>
        </row>
        <row r="20">
          <cell r="G20" t="str">
            <v>91002 - Rauchgasanlage Wanne 2+3</v>
          </cell>
          <cell r="I20" t="str">
            <v>50530 - KOSZTY WYDZIA£OWE OGÓLNE</v>
          </cell>
          <cell r="K20" t="str">
            <v>10032 - Kantine</v>
          </cell>
          <cell r="M20" t="str">
            <v>124300 - Horno 2</v>
          </cell>
          <cell r="P20" t="str">
            <v>23502 - Maschinen Farbbesprühung</v>
          </cell>
          <cell r="U20" t="str">
            <v>71050 - Gemengeaufbereitung</v>
          </cell>
          <cell r="W20">
            <v>12</v>
          </cell>
        </row>
        <row r="21">
          <cell r="G21" t="str">
            <v>91003 - Rauchgasanlage Wanne 5</v>
          </cell>
          <cell r="I21" t="str">
            <v>52701 - KOSZTY SPRZEDAZY KRAJOWEJ</v>
          </cell>
          <cell r="K21" t="str">
            <v>10040 - Magazin</v>
          </cell>
          <cell r="M21" t="str">
            <v>124303 - IS 3</v>
          </cell>
          <cell r="P21" t="str">
            <v>23506 - Sonderlackierungsanlage 6/7</v>
          </cell>
          <cell r="U21" t="str">
            <v>71070 - IS-Automaten allgemein</v>
          </cell>
          <cell r="W21">
            <v>13</v>
          </cell>
        </row>
        <row r="22">
          <cell r="G22" t="str">
            <v>91020 - Kaltendeinrichter</v>
          </cell>
          <cell r="I22" t="str">
            <v>52702 - KOSZTY SPRZEDAZY EKSPORTOWEJ</v>
          </cell>
          <cell r="K22" t="str">
            <v>10150 - Fuhrpark</v>
          </cell>
          <cell r="M22" t="str">
            <v>124304 - IS 4</v>
          </cell>
          <cell r="P22" t="str">
            <v>23509 - Kleinchargenanlage Masch. 9</v>
          </cell>
          <cell r="U22" t="str">
            <v>71072 - Umbau-Vorbereitung/Tuning</v>
          </cell>
          <cell r="W22">
            <v>14</v>
          </cell>
        </row>
        <row r="23">
          <cell r="G23" t="str">
            <v>91025 - Glaserzeugung</v>
          </cell>
          <cell r="I23" t="str">
            <v>53002 - WARSZTATY PROD.FORM I REGENER.</v>
          </cell>
          <cell r="K23" t="str">
            <v>10160 - LKW</v>
          </cell>
          <cell r="M23" t="str">
            <v>124305 - IS 5</v>
          </cell>
          <cell r="P23" t="str">
            <v>23510 - Farbsprühanlagen F10/F11</v>
          </cell>
          <cell r="U23" t="str">
            <v>71105 - Qualitätskontrolle Piesau</v>
          </cell>
          <cell r="W23">
            <v>15</v>
          </cell>
        </row>
        <row r="24">
          <cell r="G24" t="str">
            <v>91050 - Gemengeaufbereitung</v>
          </cell>
          <cell r="I24" t="str">
            <v>53003 - TRANSPORT OSOBOWY</v>
          </cell>
          <cell r="K24" t="str">
            <v>10170 - Lager Kleintettau</v>
          </cell>
          <cell r="M24" t="str">
            <v>124306 - IS 6</v>
          </cell>
          <cell r="P24" t="str">
            <v>23530 - Metallisierung Maschine 1</v>
          </cell>
          <cell r="U24" t="str">
            <v>71112 - Qualitätsprüfung Piesau</v>
          </cell>
          <cell r="W24">
            <v>16</v>
          </cell>
        </row>
        <row r="25">
          <cell r="G25" t="str">
            <v>91070 - IS-Automaten allgemein</v>
          </cell>
          <cell r="I25" t="str">
            <v>53004 - TRANSPORT DOSTAWCZY</v>
          </cell>
          <cell r="K25" t="str">
            <v>10171 - Lager Piesau</v>
          </cell>
          <cell r="M25" t="str">
            <v>124403 - Cooling Conveyor 3</v>
          </cell>
          <cell r="P25" t="str">
            <v>23540 - Metallisierung Maschine 3</v>
          </cell>
          <cell r="U25" t="str">
            <v>71701 - Wanne 7</v>
          </cell>
          <cell r="W25">
            <v>17</v>
          </cell>
        </row>
        <row r="26">
          <cell r="G26" t="str">
            <v>91072 - Umbau-Vorbereitung/Tuning</v>
          </cell>
          <cell r="I26" t="str">
            <v>53005 - TRANSPORT CIAGNIKI I EKIPA</v>
          </cell>
          <cell r="K26" t="str">
            <v>10210 - Energie Strom</v>
          </cell>
          <cell r="M26" t="str">
            <v>124404 - Cooling Conveyor 4</v>
          </cell>
          <cell r="P26" t="str">
            <v>23560 - Instandhaltung Spechtsbrunn</v>
          </cell>
          <cell r="U26" t="str">
            <v>71702 - Rauchgasanlage</v>
          </cell>
          <cell r="W26">
            <v>18</v>
          </cell>
        </row>
        <row r="27">
          <cell r="G27" t="str">
            <v>91073 - IS-Werkstatt</v>
          </cell>
          <cell r="I27" t="str">
            <v>53007 - PRZYSTAN WEDKARSKA I KORT TENI</v>
          </cell>
          <cell r="K27" t="str">
            <v>10220 - Energie Wasser</v>
          </cell>
          <cell r="M27" t="str">
            <v>124405 - Cooling Conveyor 5</v>
          </cell>
          <cell r="P27" t="str">
            <v>23570 - Werkzeugaufnahme Technik</v>
          </cell>
          <cell r="U27" t="str">
            <v>71710 - IS 21, 10 sec. Automat</v>
          </cell>
          <cell r="W27">
            <v>19</v>
          </cell>
        </row>
        <row r="28">
          <cell r="G28" t="str">
            <v>91112 - Qualitätsprüfung Kleintettau</v>
          </cell>
          <cell r="I28" t="str">
            <v>53008 - PLANOWANIE PRODUKCJI PPS</v>
          </cell>
          <cell r="K28" t="str">
            <v>10260 - Energie Gas</v>
          </cell>
          <cell r="M28" t="str">
            <v>124406 - Cooling Conveyor 6</v>
          </cell>
          <cell r="P28" t="str">
            <v>23600 - Tampondruck</v>
          </cell>
          <cell r="U28" t="str">
            <v>71715 - Kühlbahn IS 21</v>
          </cell>
          <cell r="W28">
            <v>20</v>
          </cell>
        </row>
        <row r="29">
          <cell r="G29" t="str">
            <v>91201 - Wanne 2</v>
          </cell>
          <cell r="I29" t="str">
            <v>53009 - GABINET LEKARSKO-STOMATOLOG.</v>
          </cell>
          <cell r="K29" t="str">
            <v>11000 - Techn. Leitung Glasproduktion</v>
          </cell>
          <cell r="M29" t="str">
            <v>134000 - Cold end technic</v>
          </cell>
          <cell r="P29" t="str">
            <v>23610 - Digitaldruck</v>
          </cell>
          <cell r="U29" t="str">
            <v>71716 - QP IS 21 Kühlbahn Lohn</v>
          </cell>
          <cell r="W29">
            <v>21</v>
          </cell>
        </row>
        <row r="30">
          <cell r="G30" t="str">
            <v>91210 - IS 1, 6 sec. Automat</v>
          </cell>
          <cell r="I30" t="str">
            <v>53010 - DZIA£.ROZWOJU PROD.-PRAC.PROJ.</v>
          </cell>
          <cell r="K30" t="str">
            <v>11030 - Konstruktionsbüro</v>
          </cell>
          <cell r="M30" t="str">
            <v>201000 - Templas</v>
          </cell>
          <cell r="P30" t="str">
            <v>23620 - Bildtransfer</v>
          </cell>
          <cell r="U30" t="str">
            <v>71717 - Kaltendtechnik IS 21</v>
          </cell>
          <cell r="W30">
            <v>22</v>
          </cell>
        </row>
        <row r="31">
          <cell r="G31" t="str">
            <v>91215 - Kühlbahn IS 1</v>
          </cell>
          <cell r="I31" t="str">
            <v>53101 - ZESTAWIARNIA</v>
          </cell>
          <cell r="K31" t="str">
            <v>11082 - Werkzeugentwicklung</v>
          </cell>
          <cell r="M31" t="str">
            <v>202000 - Hotstamping</v>
          </cell>
          <cell r="P31" t="str">
            <v>23710 - Kleben</v>
          </cell>
          <cell r="U31" t="str">
            <v>71720 - IS 22, 10 sec. Automat</v>
          </cell>
          <cell r="W31">
            <v>23</v>
          </cell>
        </row>
        <row r="32">
          <cell r="G32" t="str">
            <v>91216 - QP IS 1 Kühlbahn Lohn</v>
          </cell>
          <cell r="I32" t="str">
            <v>53103 - KONTROLA JAKOSCI</v>
          </cell>
          <cell r="K32" t="str">
            <v>11083 - Technisches Projekt Management</v>
          </cell>
          <cell r="M32" t="str">
            <v>203000 - Gluing</v>
          </cell>
          <cell r="P32" t="str">
            <v>23730 - Etikettieren</v>
          </cell>
          <cell r="U32" t="str">
            <v>71725 - Kühlbahn IS 22</v>
          </cell>
          <cell r="W32">
            <v>24</v>
          </cell>
        </row>
        <row r="33">
          <cell r="G33" t="str">
            <v>91217 - Kaltendtechnik IS 1</v>
          </cell>
          <cell r="I33" t="str">
            <v>53104 - MAGAZYNY</v>
          </cell>
          <cell r="K33" t="str">
            <v>11084 - Musterabteilung Veredelung</v>
          </cell>
          <cell r="M33" t="str">
            <v>204000 - Pavonado</v>
          </cell>
          <cell r="P33" t="str">
            <v>27000 - Leitung Veredelung</v>
          </cell>
          <cell r="U33" t="str">
            <v>71726 - QP IS 22 Kühlbahn Lohn</v>
          </cell>
          <cell r="W33">
            <v>25</v>
          </cell>
        </row>
        <row r="34">
          <cell r="G34" t="str">
            <v>91220 - IS 2, 8 sec. Automat</v>
          </cell>
          <cell r="I34" t="str">
            <v>53501 - WARSZTAT ELEKTRYCZNY L-1</v>
          </cell>
          <cell r="K34" t="str">
            <v>11101 - Prüfplanung/Erstmusterprüfung</v>
          </cell>
          <cell r="M34" t="str">
            <v>205000 - Jefatura Spraying</v>
          </cell>
          <cell r="P34" t="str">
            <v>28000 - Verwaltung/Administration</v>
          </cell>
          <cell r="U34" t="str">
            <v>71727 - Kaltendtechnik IS 22</v>
          </cell>
          <cell r="W34">
            <v>26</v>
          </cell>
        </row>
        <row r="35">
          <cell r="G35" t="str">
            <v>91225 - Kühlbahn IS 2</v>
          </cell>
          <cell r="I35" t="str">
            <v>53502 - WARSZTAT ELEKTRYCZNY L-2</v>
          </cell>
          <cell r="K35" t="str">
            <v>11103 - QS-Key Account</v>
          </cell>
          <cell r="M35" t="str">
            <v>205001 - Spraying Maq 1</v>
          </cell>
          <cell r="U35" t="str">
            <v>71730 - IS 23, 10 sec. Automat</v>
          </cell>
          <cell r="W35">
            <v>27</v>
          </cell>
        </row>
        <row r="36">
          <cell r="G36" t="str">
            <v>91226 - QP IS 2 Kühlbahn Lohn</v>
          </cell>
          <cell r="I36" t="str">
            <v>53503 - WARSZTAT ELEKTRYCZNY L-3</v>
          </cell>
          <cell r="K36" t="str">
            <v>11104 - Integrierte Managementsysteme</v>
          </cell>
          <cell r="M36" t="str">
            <v>205002 - Spraying Maq 2</v>
          </cell>
          <cell r="U36" t="str">
            <v>71735 - Kühlbahn IS 23</v>
          </cell>
          <cell r="W36">
            <v>28</v>
          </cell>
        </row>
        <row r="37">
          <cell r="G37" t="str">
            <v>91227 - Kaltendtechnik IS 2</v>
          </cell>
          <cell r="I37" t="str">
            <v>53504 - WARSZTAT ELEKTRYCZNY L-4</v>
          </cell>
          <cell r="K37" t="str">
            <v>11105 - Leitung Qualitätssicherung</v>
          </cell>
          <cell r="M37" t="str">
            <v>206000 - Printing</v>
          </cell>
          <cell r="U37" t="str">
            <v>71736 - QP IS 23 Kühlbahn Lohn</v>
          </cell>
          <cell r="W37">
            <v>29</v>
          </cell>
        </row>
        <row r="38">
          <cell r="G38" t="str">
            <v>91230 - IS 3, 8 sec. Automat</v>
          </cell>
          <cell r="I38" t="str">
            <v>53505 - WARSZTAT ELEKTRYCZNY L-5</v>
          </cell>
          <cell r="K38" t="str">
            <v>11106 - Qualitätskontrolle Piesau</v>
          </cell>
          <cell r="M38" t="str">
            <v>206001 - Tampon</v>
          </cell>
          <cell r="U38" t="str">
            <v>71737 - Kaltendtechnik IS 23</v>
          </cell>
          <cell r="W38">
            <v>30</v>
          </cell>
        </row>
        <row r="39">
          <cell r="G39" t="str">
            <v>91235 - Kühlbahn IS 3</v>
          </cell>
          <cell r="I39" t="str">
            <v>53509 - WARSZTAT ELEKTRYCZNY W-1</v>
          </cell>
          <cell r="K39" t="str">
            <v>11111 - Eingangsprüfung Veredelung</v>
          </cell>
          <cell r="M39" t="str">
            <v>206002 - Kamman 2-3</v>
          </cell>
          <cell r="U39" t="str">
            <v>71740 - IS 24, 10 sec. Automat</v>
          </cell>
          <cell r="W39">
            <v>31</v>
          </cell>
        </row>
        <row r="40">
          <cell r="G40" t="str">
            <v>91236 - QP IS 3 Kühlbahn Lohn</v>
          </cell>
          <cell r="I40" t="str">
            <v>53511 - WARSZTAT ELEKTRYCZNY L-11</v>
          </cell>
          <cell r="K40" t="str">
            <v>11112 - Qualitätsprüfung Kleintettau</v>
          </cell>
          <cell r="M40" t="str">
            <v>206003 - Kamman (Oval)</v>
          </cell>
          <cell r="U40" t="str">
            <v>71745 - Kühlbahn IS 24</v>
          </cell>
          <cell r="W40">
            <v>32</v>
          </cell>
        </row>
        <row r="41">
          <cell r="G41" t="str">
            <v>91237 - Kaltendtechnik IS 3</v>
          </cell>
          <cell r="I41" t="str">
            <v>53512 - WARSZTAT ELEKTRYCZNY L-12</v>
          </cell>
          <cell r="K41" t="str">
            <v>11113 - Qualitätsprüfung Piesau</v>
          </cell>
          <cell r="M41" t="str">
            <v>206004 - Kamman (Pots)</v>
          </cell>
          <cell r="U41" t="str">
            <v>71746 - QP IS 24 Kühlbahn Lohn</v>
          </cell>
          <cell r="W41">
            <v>33</v>
          </cell>
        </row>
        <row r="42">
          <cell r="G42" t="str">
            <v>91240 - IS 4, 6 sec. Automat</v>
          </cell>
          <cell r="I42" t="str">
            <v>53519 - WARSZTAT ELEKTRYCZNY W-2</v>
          </cell>
          <cell r="K42" t="str">
            <v>11115 - Prüfmittel/AV</v>
          </cell>
          <cell r="M42" t="str">
            <v>206005 - Decormec</v>
          </cell>
          <cell r="U42" t="str">
            <v>71747 - Kaltendtechnik IS 24</v>
          </cell>
          <cell r="W42">
            <v>34</v>
          </cell>
        </row>
        <row r="43">
          <cell r="G43" t="str">
            <v>91245 - Kühlbahn IS 4</v>
          </cell>
          <cell r="I43" t="str">
            <v>53530 - WARSZTAT ELEKTRYCZNY WYDZ.OGÓL</v>
          </cell>
          <cell r="K43" t="str">
            <v>11116 - Forschung u. Entwicklung</v>
          </cell>
          <cell r="M43" t="str">
            <v>206006 - (Semi) Automatic</v>
          </cell>
          <cell r="U43" t="str">
            <v>71750 - IS 25, Mustermaschine (MM)</v>
          </cell>
          <cell r="W43">
            <v>35</v>
          </cell>
        </row>
        <row r="44">
          <cell r="G44" t="str">
            <v>91246 - QP IS 4 Kühlbahn Lohn</v>
          </cell>
          <cell r="I44" t="str">
            <v>53599 - WARSZTAT ELEKTRYCZNY</v>
          </cell>
          <cell r="K44" t="str">
            <v>11117 - Labor/Veredelung</v>
          </cell>
          <cell r="M44" t="str">
            <v>209900 - Jefatura Decorado</v>
          </cell>
          <cell r="U44" t="str">
            <v>71755 - Kühlbahn IS 25 (MM)</v>
          </cell>
          <cell r="W44">
            <v>36</v>
          </cell>
        </row>
        <row r="45">
          <cell r="G45" t="str">
            <v>91247 - Kaltendtechnik IS 4</v>
          </cell>
          <cell r="I45" t="str">
            <v>53601 - WARSZTAT MECHANICZNY L-1</v>
          </cell>
          <cell r="K45" t="str">
            <v>11216 - QP IS 1 Kühlbahn Lohn</v>
          </cell>
          <cell r="M45" t="str">
            <v>301000 - Calidad</v>
          </cell>
          <cell r="U45" t="str">
            <v>71760 - IS 26, 8 sec. Automat</v>
          </cell>
          <cell r="W45">
            <v>37</v>
          </cell>
        </row>
        <row r="46">
          <cell r="G46" t="str">
            <v>91250 - IS 5, 6 sec. Automat</v>
          </cell>
          <cell r="I46" t="str">
            <v>53602 - WARSZTAT MECHANICZNY L-2</v>
          </cell>
          <cell r="K46" t="str">
            <v>11226 - QP IS 2 Kühlbahn Lohn</v>
          </cell>
          <cell r="M46" t="str">
            <v>301001 - Quality Workers</v>
          </cell>
          <cell r="U46" t="str">
            <v>71765 - Kühlbahn IS 26</v>
          </cell>
          <cell r="W46">
            <v>38</v>
          </cell>
        </row>
        <row r="47">
          <cell r="G47" t="str">
            <v>91255 - Kühlbahn IS 5</v>
          </cell>
          <cell r="I47" t="str">
            <v>53603 - WARSZTAT MECHANICZNY L-3</v>
          </cell>
          <cell r="K47" t="str">
            <v>11236 - QP IS 3 Kühlbahn Lohn</v>
          </cell>
          <cell r="M47" t="str">
            <v>302000 - Planeamiento</v>
          </cell>
          <cell r="U47" t="str">
            <v>71766 - QP IS 26 Kühlbahn Lohn</v>
          </cell>
          <cell r="W47">
            <v>39</v>
          </cell>
        </row>
        <row r="48">
          <cell r="G48" t="str">
            <v>91256 - QP IS 5 Kühlbahn Lohn</v>
          </cell>
          <cell r="I48" t="str">
            <v>53604 - WARSZTAT MECHANICZNY L-4</v>
          </cell>
          <cell r="K48" t="str">
            <v>11246 - QP IS 4 Kühlbahn Lohn</v>
          </cell>
          <cell r="M48" t="str">
            <v>303000 - Desarollo</v>
          </cell>
          <cell r="U48" t="str">
            <v>71767 - Kaltendtechnik IS 26</v>
          </cell>
          <cell r="W48">
            <v>40</v>
          </cell>
        </row>
        <row r="49">
          <cell r="G49" t="str">
            <v>91257 - Kaltendtechnik IS 5</v>
          </cell>
          <cell r="I49" t="str">
            <v>53605 - WARSZTAT MECHANICZNY L-5</v>
          </cell>
          <cell r="K49" t="str">
            <v>11256 - QP IS 5 Kühlbahn Lohn</v>
          </cell>
          <cell r="M49" t="str">
            <v>304000 - Moldes</v>
          </cell>
          <cell r="U49" t="str">
            <v>71920 - Nachsortierung Piesau</v>
          </cell>
          <cell r="W49">
            <v>41</v>
          </cell>
        </row>
        <row r="50">
          <cell r="G50" t="str">
            <v>91401 - Wanne 3</v>
          </cell>
          <cell r="I50" t="str">
            <v>53609 - WARSZTAT MECHANICZNY W-1</v>
          </cell>
          <cell r="K50" t="str">
            <v>11466 - QP IS 6 Kühlbahn Lohn</v>
          </cell>
          <cell r="M50" t="str">
            <v>304001 - Mould Control</v>
          </cell>
          <cell r="U50" t="str">
            <v>71925 - Fremdsortieren</v>
          </cell>
          <cell r="W50">
            <v>42</v>
          </cell>
        </row>
        <row r="51">
          <cell r="G51" t="str">
            <v>91460 - IS 6, 10 sec. Automat</v>
          </cell>
          <cell r="I51" t="str">
            <v>53611 - WARSZTAT MECHANICZNY L-11</v>
          </cell>
          <cell r="K51" t="str">
            <v>11476 - QP IS 7 Kühlbahn Lohn</v>
          </cell>
          <cell r="M51" t="str">
            <v>305000 - Mantenimiento</v>
          </cell>
          <cell r="U51" t="str">
            <v>71927 - Nachsortierung (Pool)</v>
          </cell>
          <cell r="W51">
            <v>43</v>
          </cell>
        </row>
        <row r="52">
          <cell r="G52" t="str">
            <v>91465 - Kühlbahn IS 6</v>
          </cell>
          <cell r="I52" t="str">
            <v>53612 - WARSZTAT MECHANICZNY L-12</v>
          </cell>
          <cell r="K52" t="str">
            <v>11486 - QP IS 8 Kühlbahn Lohn</v>
          </cell>
          <cell r="M52" t="str">
            <v>306000 - Energia</v>
          </cell>
          <cell r="U52" t="str">
            <v>75200 - Formenreparatur</v>
          </cell>
          <cell r="W52">
            <v>44</v>
          </cell>
        </row>
        <row r="53">
          <cell r="G53" t="str">
            <v>91466 - QP IS 6 Kühlbahn Lohn</v>
          </cell>
          <cell r="I53" t="str">
            <v>53619 - WARSZTAT MECHANICZNY W-2</v>
          </cell>
          <cell r="K53" t="str">
            <v>11496 - QP IS 9 Kühlbahn Lohn</v>
          </cell>
          <cell r="M53" t="str">
            <v>307000 - Laboratory</v>
          </cell>
          <cell r="U53" t="str">
            <v>75300 - Formen Glas</v>
          </cell>
          <cell r="W53">
            <v>45</v>
          </cell>
        </row>
        <row r="54">
          <cell r="G54" t="str">
            <v>91467 - Kaltendtechnik IS 6</v>
          </cell>
          <cell r="I54" t="str">
            <v>53630 - WARSZTAT MECHANICZNY WYDZ.OGÓL</v>
          </cell>
          <cell r="K54" t="str">
            <v>11516 - QP IS 51 Kühlbahn Lohn</v>
          </cell>
          <cell r="M54" t="str">
            <v>401000 - Almacen/Logistica</v>
          </cell>
          <cell r="U54" t="str">
            <v>76520 - Mündungsbeschichtung</v>
          </cell>
          <cell r="W54">
            <v>46</v>
          </cell>
        </row>
        <row r="55">
          <cell r="G55" t="str">
            <v>91470 - IS 7, 6 sec. Automat</v>
          </cell>
          <cell r="I55" t="str">
            <v>53699 - WARSZTAT MECHANICZNY</v>
          </cell>
          <cell r="K55" t="str">
            <v>11526 - QP IS 52 Kühlbahn Lohn</v>
          </cell>
          <cell r="M55" t="str">
            <v>402000 - Compras</v>
          </cell>
          <cell r="U55" t="str">
            <v>77500 - Betriebsinstandhaltung</v>
          </cell>
          <cell r="W55">
            <v>47</v>
          </cell>
        </row>
        <row r="56">
          <cell r="G56" t="str">
            <v>91475 - Kühlbahn IS 7</v>
          </cell>
          <cell r="I56" t="str">
            <v>53701 - WARSZTAT LKP L-1</v>
          </cell>
          <cell r="K56" t="str">
            <v>11536 - QP IS 53 Kühlbahn Lohn</v>
          </cell>
          <cell r="M56" t="str">
            <v>901000 - Sales</v>
          </cell>
          <cell r="U56" t="str">
            <v>77700 - Elektroinstandhaltung</v>
          </cell>
          <cell r="W56">
            <v>48</v>
          </cell>
        </row>
        <row r="57">
          <cell r="G57" t="str">
            <v>91476 - QP IS 7 Kühlbahn Lohn</v>
          </cell>
          <cell r="I57" t="str">
            <v>53702 - WARSZTAT LKP L-2</v>
          </cell>
          <cell r="K57" t="str">
            <v>11546 - QP IS 54 Kühlbahn Lohn</v>
          </cell>
          <cell r="M57" t="str">
            <v>902000 - Contabilidad</v>
          </cell>
          <cell r="U57" t="str">
            <v>78000 - Verwaltung/Administration</v>
          </cell>
          <cell r="W57">
            <v>49</v>
          </cell>
        </row>
        <row r="58">
          <cell r="G58" t="str">
            <v>91477 - Kaltendtechnik IS 7</v>
          </cell>
          <cell r="I58" t="str">
            <v>53703 - WARSZTAT LKP L-3</v>
          </cell>
          <cell r="K58" t="str">
            <v>11716 - QP IS 21 Kühlbahn Lohn</v>
          </cell>
          <cell r="M58" t="str">
            <v>903000 - Controlling/IT</v>
          </cell>
          <cell r="U58" t="str">
            <v>79171 - Schrumpfen Piesau</v>
          </cell>
          <cell r="W58">
            <v>50</v>
          </cell>
        </row>
        <row r="59">
          <cell r="G59" t="str">
            <v>91480 - IS 8, 8 sec. Automat</v>
          </cell>
          <cell r="I59" t="str">
            <v>53704 - WARSZTAT LKP L-4</v>
          </cell>
          <cell r="K59" t="str">
            <v>11726 - QP IS 22 Kühlbahn Lohn</v>
          </cell>
          <cell r="M59" t="str">
            <v>904000 - Recursos Humanos</v>
          </cell>
          <cell r="W59">
            <v>51</v>
          </cell>
        </row>
        <row r="60">
          <cell r="G60" t="str">
            <v>91485 - Kühlbahn IS 8</v>
          </cell>
          <cell r="I60" t="str">
            <v>53705 - WARSZTAT LKP L-5</v>
          </cell>
          <cell r="K60" t="str">
            <v>11736 - QP IS 23 Kühlbahn Lohn</v>
          </cell>
          <cell r="M60" t="str">
            <v>905000 - Terrenos y Edificios</v>
          </cell>
          <cell r="W60">
            <v>52</v>
          </cell>
        </row>
        <row r="61">
          <cell r="G61" t="str">
            <v>91486 - QP IS 8 Kühlbahn Lohn</v>
          </cell>
          <cell r="I61" t="str">
            <v>53709 - WARSZTAT LKP W-1</v>
          </cell>
          <cell r="K61" t="str">
            <v>11746 - QP IS 24 Kühlbahn Lohn</v>
          </cell>
          <cell r="M61" t="str">
            <v>909900 - Gerencia</v>
          </cell>
          <cell r="W61">
            <v>53</v>
          </cell>
        </row>
        <row r="62">
          <cell r="G62" t="str">
            <v>91487 - Kaltendtechnik IS 8</v>
          </cell>
          <cell r="I62" t="str">
            <v>53711 - WARSZTAT LKP L-11</v>
          </cell>
          <cell r="K62" t="str">
            <v>11756 - QP IS 25 (MuMa) Kühlbahn Lohn</v>
          </cell>
          <cell r="W62">
            <v>54</v>
          </cell>
        </row>
        <row r="63">
          <cell r="G63" t="str">
            <v>91490 - IS 9, 8 sec. Automat</v>
          </cell>
          <cell r="I63" t="str">
            <v>53712 - WARSZTAT LKP L-12</v>
          </cell>
          <cell r="K63" t="str">
            <v>11766 - QP IS 26 Kühlbahn Lohn</v>
          </cell>
          <cell r="W63">
            <v>55</v>
          </cell>
        </row>
        <row r="64">
          <cell r="G64" t="str">
            <v>91495 - Kühlbahn IS 9</v>
          </cell>
          <cell r="I64" t="str">
            <v>53719 - WARSZTAT LKP W-2</v>
          </cell>
          <cell r="K64" t="str">
            <v>11920 - QS-Nachsortierung</v>
          </cell>
          <cell r="W64">
            <v>56</v>
          </cell>
        </row>
        <row r="65">
          <cell r="G65" t="str">
            <v>91496 - QP IS 9 Kühlbahn Lohn</v>
          </cell>
          <cell r="I65" t="str">
            <v>53730 - WARSZTAT LKP WYDZ.OGÓL.</v>
          </cell>
          <cell r="K65" t="str">
            <v>11921 - Nachsortierung Teuschnitz</v>
          </cell>
          <cell r="W65">
            <v>57</v>
          </cell>
        </row>
        <row r="66">
          <cell r="G66" t="str">
            <v>91497 - Kaltendtechnik IS 9</v>
          </cell>
          <cell r="I66" t="str">
            <v>53799 - WARSZTAT LKP</v>
          </cell>
          <cell r="K66" t="str">
            <v>11922 - Nachsortierung Hütte</v>
          </cell>
          <cell r="W66">
            <v>58</v>
          </cell>
        </row>
        <row r="67">
          <cell r="G67" t="str">
            <v>91501 - Wanne 5</v>
          </cell>
          <cell r="I67" t="str">
            <v>53801 - WARSZTAT PRZEBUDOWY L-1</v>
          </cell>
          <cell r="K67" t="str">
            <v>11925 - Nachsortierung Sonstige</v>
          </cell>
          <cell r="W67">
            <v>59</v>
          </cell>
        </row>
        <row r="68">
          <cell r="G68" t="str">
            <v>91510 - IS 51, 8 sec. Automat</v>
          </cell>
          <cell r="I68" t="str">
            <v>53802 - WARSZTAT PRZEBUDOWY L-2</v>
          </cell>
          <cell r="K68" t="str">
            <v>11926 - Nachsortierung Piesau</v>
          </cell>
          <cell r="W68">
            <v>60</v>
          </cell>
        </row>
        <row r="69">
          <cell r="G69" t="str">
            <v>91515 - Kühlbahn IS 51</v>
          </cell>
          <cell r="I69" t="str">
            <v>53803 - WARSZTAT PRZEBUDOWY L-3</v>
          </cell>
          <cell r="K69" t="str">
            <v>11927 - Nachsortierung Piesau (Pool)</v>
          </cell>
          <cell r="W69">
            <v>61</v>
          </cell>
        </row>
        <row r="70">
          <cell r="G70" t="str">
            <v>91516 - QP IS 51 Kühlbahn Lohn</v>
          </cell>
          <cell r="I70" t="str">
            <v>53804 - WARSZTAT PRZEBUDOWY L-4</v>
          </cell>
          <cell r="K70" t="str">
            <v>15100 - Formenbau</v>
          </cell>
          <cell r="W70">
            <v>62</v>
          </cell>
        </row>
        <row r="71">
          <cell r="G71" t="str">
            <v>91517 - Kaltendtechnik IS 51</v>
          </cell>
          <cell r="I71" t="str">
            <v>53805 - WARSZTAT PRZEBUDOWY L-5</v>
          </cell>
          <cell r="K71" t="str">
            <v>15200 - Formenreparatur u. -kontrolle</v>
          </cell>
          <cell r="W71">
            <v>63</v>
          </cell>
        </row>
        <row r="72">
          <cell r="G72" t="str">
            <v>91520 - IS 52, 8 sec. Automat</v>
          </cell>
          <cell r="I72" t="str">
            <v>53809 - WARSZTAT PRZEBUDOWY W-1</v>
          </cell>
          <cell r="K72" t="str">
            <v>15300 - Formen Glas</v>
          </cell>
          <cell r="W72">
            <v>64</v>
          </cell>
        </row>
        <row r="73">
          <cell r="G73" t="str">
            <v>91525 - Kühlbahn IS 52</v>
          </cell>
          <cell r="I73" t="str">
            <v>53811 - WARSZTAT PRZEBUDOWY L-11</v>
          </cell>
          <cell r="K73" t="str">
            <v>16001 - Am Gründlein 1</v>
          </cell>
          <cell r="W73">
            <v>65</v>
          </cell>
        </row>
        <row r="74">
          <cell r="G74" t="str">
            <v>91526 - QP IS 52 Kühlbahn Lohn</v>
          </cell>
          <cell r="I74" t="str">
            <v>53812 - WARSZTAT PRZEBUDOWY L-12</v>
          </cell>
          <cell r="K74" t="str">
            <v>16002 - Werk II Böhm Industriestr.2-10</v>
          </cell>
          <cell r="W74">
            <v>66</v>
          </cell>
        </row>
        <row r="75">
          <cell r="G75" t="str">
            <v>91527 - Kaltendtechnik IS 52</v>
          </cell>
          <cell r="I75" t="str">
            <v>53819 - WARSZTAT PRZEBUDOWY W-2</v>
          </cell>
          <cell r="K75" t="str">
            <v>16004 - Glasmeister-Heinz-Str. 4</v>
          </cell>
          <cell r="W75">
            <v>67</v>
          </cell>
        </row>
        <row r="76">
          <cell r="G76" t="str">
            <v>91530 - IS 53, 10 sec. Automat</v>
          </cell>
          <cell r="I76" t="str">
            <v>53830 - WARSZTAT PRZEBUDOWY WYDZ.OGÓL.</v>
          </cell>
          <cell r="K76" t="str">
            <v>16025 - Chr.Hammerschmidt Str. 25</v>
          </cell>
          <cell r="W76">
            <v>68</v>
          </cell>
        </row>
        <row r="77">
          <cell r="G77" t="str">
            <v>91535 - Kühlbahn IS 53</v>
          </cell>
          <cell r="I77" t="str">
            <v>53899 - WARSZTAT PRZEBUDOWY</v>
          </cell>
          <cell r="K77" t="str">
            <v>16029 - Bergstraße 29</v>
          </cell>
          <cell r="W77">
            <v>69</v>
          </cell>
        </row>
        <row r="78">
          <cell r="G78" t="str">
            <v>91536 - QP IS 53 Kühlbahn Lohn</v>
          </cell>
          <cell r="I78" t="str">
            <v>540 - ROZLICZ.MIÊDZYOKRESOWE K-TÓW</v>
          </cell>
          <cell r="K78" t="str">
            <v>16057 - Geb. Polytech C.-Hammer. 57</v>
          </cell>
          <cell r="W78">
            <v>70</v>
          </cell>
        </row>
        <row r="79">
          <cell r="G79" t="str">
            <v>91537 - Kaltendtechnik IS 53</v>
          </cell>
          <cell r="I79" t="str">
            <v>54101 - K-TY ZAKUPU MATER. MASOWYCH</v>
          </cell>
          <cell r="K79" t="str">
            <v>16061 - Seifengrund 4</v>
          </cell>
          <cell r="W79">
            <v>71</v>
          </cell>
        </row>
        <row r="80">
          <cell r="G80" t="str">
            <v>91540 - IS 54, 8 sec. Automat</v>
          </cell>
          <cell r="I80" t="str">
            <v>54102 - K-TY ZAKUPU MATER.POZOSTA£YCH</v>
          </cell>
          <cell r="K80" t="str">
            <v>16062 - Glasmeister-Heinz-Str. 62</v>
          </cell>
          <cell r="W80">
            <v>72</v>
          </cell>
        </row>
        <row r="81">
          <cell r="G81" t="str">
            <v>91545 - Kühlbahn IS 54</v>
          </cell>
          <cell r="I81" t="str">
            <v>550 - KOSZTY ZARZADU</v>
          </cell>
          <cell r="K81" t="str">
            <v>16510 - Verpackungsentwicklung</v>
          </cell>
          <cell r="W81">
            <v>73</v>
          </cell>
        </row>
        <row r="82">
          <cell r="G82" t="str">
            <v>91546 - QP IS 54 Kühlbahn Lohn</v>
          </cell>
          <cell r="I82" t="str">
            <v>55001 - KOSZTY DZIA£ KSIÊGOWO¦CI</v>
          </cell>
          <cell r="K82" t="str">
            <v>16526 - QP MÜB Kühlbahn Lohn</v>
          </cell>
          <cell r="W82">
            <v>74</v>
          </cell>
        </row>
        <row r="83">
          <cell r="G83" t="str">
            <v>91547 - Kaltendtechnik IS 54</v>
          </cell>
          <cell r="I83" t="str">
            <v>55002 - KOSZTY KADRY I P£ACE</v>
          </cell>
          <cell r="K83" t="str">
            <v>17050 - Technik</v>
          </cell>
          <cell r="W83">
            <v>75</v>
          </cell>
        </row>
        <row r="84">
          <cell r="G84" t="str">
            <v>95200 - Formenreparatur</v>
          </cell>
          <cell r="I84" t="str">
            <v>55003 - KOSZTY DZIA£ IT</v>
          </cell>
          <cell r="K84" t="str">
            <v>17100 - Environment/Health/Safetymgmt.</v>
          </cell>
          <cell r="W84">
            <v>76</v>
          </cell>
        </row>
        <row r="85">
          <cell r="G85" t="str">
            <v>95300 - Formen Glas</v>
          </cell>
          <cell r="I85" t="str">
            <v>55004 - KOSZTY DZIA£ SPRZEDA¯Y</v>
          </cell>
          <cell r="K85" t="str">
            <v>17400 - Werkinstandhaltung</v>
          </cell>
          <cell r="W85">
            <v>77</v>
          </cell>
        </row>
        <row r="86">
          <cell r="G86" t="str">
            <v>98000 - Verwaltung/Administration</v>
          </cell>
          <cell r="K86" t="str">
            <v>17500 - Betriebsinstandhaltung</v>
          </cell>
          <cell r="W86">
            <v>78</v>
          </cell>
        </row>
        <row r="87">
          <cell r="K87" t="str">
            <v>17700 - Elektroinstandhaltung</v>
          </cell>
          <cell r="W87">
            <v>79</v>
          </cell>
        </row>
        <row r="88">
          <cell r="K88" t="str">
            <v>17810 - HGPV allg.</v>
          </cell>
          <cell r="W88">
            <v>80</v>
          </cell>
        </row>
        <row r="89">
          <cell r="K89" t="str">
            <v>18005 - Hofladen/Glascafé</v>
          </cell>
          <cell r="W89">
            <v>81</v>
          </cell>
        </row>
        <row r="90">
          <cell r="K90" t="str">
            <v>18006 - Souvenirshop</v>
          </cell>
          <cell r="W90">
            <v>82</v>
          </cell>
        </row>
        <row r="91">
          <cell r="K91" t="str">
            <v>18010 - Finanzbuchhaltung</v>
          </cell>
          <cell r="W91">
            <v>83</v>
          </cell>
        </row>
        <row r="92">
          <cell r="K92" t="str">
            <v>18011 - IT</v>
          </cell>
          <cell r="W92">
            <v>84</v>
          </cell>
        </row>
        <row r="93">
          <cell r="K93" t="str">
            <v>18012 - Business Process Management</v>
          </cell>
          <cell r="W93">
            <v>85</v>
          </cell>
        </row>
        <row r="94">
          <cell r="K94" t="str">
            <v>18020 - Personalverwaltung</v>
          </cell>
          <cell r="W94">
            <v>86</v>
          </cell>
        </row>
        <row r="95">
          <cell r="K95" t="str">
            <v>18030 - Einkauf</v>
          </cell>
          <cell r="W95">
            <v>87</v>
          </cell>
        </row>
        <row r="96">
          <cell r="K96" t="str">
            <v>18035 - Compliance-/Riskmanagement</v>
          </cell>
          <cell r="W96">
            <v>88</v>
          </cell>
        </row>
        <row r="97">
          <cell r="K97" t="str">
            <v>18040 - Group Controlling</v>
          </cell>
          <cell r="W97">
            <v>89</v>
          </cell>
        </row>
        <row r="98">
          <cell r="K98" t="str">
            <v>18050 - Vermittlung</v>
          </cell>
          <cell r="W98">
            <v>90</v>
          </cell>
        </row>
        <row r="99">
          <cell r="K99" t="str">
            <v>18090 - Post/Musterversand</v>
          </cell>
          <cell r="W99">
            <v>91</v>
          </cell>
        </row>
        <row r="100">
          <cell r="K100" t="str">
            <v>18100 - Logistik</v>
          </cell>
          <cell r="W100">
            <v>92</v>
          </cell>
        </row>
        <row r="101">
          <cell r="K101" t="str">
            <v>18999 - Servicebetrieb (Apis)</v>
          </cell>
          <cell r="W101">
            <v>93</v>
          </cell>
        </row>
        <row r="102">
          <cell r="K102" t="str">
            <v>19000 - Vertrieb allgemein</v>
          </cell>
          <cell r="W102">
            <v>94</v>
          </cell>
        </row>
        <row r="103">
          <cell r="K103" t="str">
            <v>19001 - Vertriebsinnendienst</v>
          </cell>
          <cell r="W103">
            <v>95</v>
          </cell>
        </row>
        <row r="104">
          <cell r="K104" t="str">
            <v>19002 - Key Account Manager</v>
          </cell>
          <cell r="W104">
            <v>96</v>
          </cell>
        </row>
        <row r="105">
          <cell r="K105" t="str">
            <v>19020 - Produktionsplanung/-steuerung</v>
          </cell>
          <cell r="W105">
            <v>97</v>
          </cell>
        </row>
        <row r="106">
          <cell r="K106" t="str">
            <v>19100 - Marketing &amp; Communications</v>
          </cell>
          <cell r="W106">
            <v>98</v>
          </cell>
        </row>
        <row r="107">
          <cell r="K107" t="str">
            <v>19130 - Versand/Fakturierung</v>
          </cell>
          <cell r="W107">
            <v>99</v>
          </cell>
        </row>
        <row r="108">
          <cell r="K108" t="str">
            <v>19171 - Schrumpfen Kleintettau</v>
          </cell>
          <cell r="W108">
            <v>100</v>
          </cell>
        </row>
        <row r="109">
          <cell r="K109" t="str">
            <v>19172 - Schrumpfen Piesau</v>
          </cell>
          <cell r="W109">
            <v>101</v>
          </cell>
        </row>
        <row r="110">
          <cell r="K110" t="str">
            <v>19181 - Kartonlager Glas</v>
          </cell>
          <cell r="W110">
            <v>102</v>
          </cell>
        </row>
        <row r="111">
          <cell r="K111" t="str">
            <v>19183 - Lager Künzinger</v>
          </cell>
          <cell r="W111">
            <v>103</v>
          </cell>
        </row>
        <row r="112">
          <cell r="K112" t="str">
            <v>19184 - Lager Teuschnitz</v>
          </cell>
          <cell r="W112">
            <v>104</v>
          </cell>
        </row>
        <row r="113">
          <cell r="K113" t="str">
            <v>19185 - Fremdlager</v>
          </cell>
          <cell r="W113">
            <v>105</v>
          </cell>
        </row>
        <row r="114">
          <cell r="K114" t="str">
            <v>19903 - Geschäftsführung</v>
          </cell>
          <cell r="W114">
            <v>106</v>
          </cell>
        </row>
        <row r="115">
          <cell r="K115" t="str">
            <v>19904 - Sales Office Nürnberg</v>
          </cell>
          <cell r="W115">
            <v>107</v>
          </cell>
        </row>
        <row r="116">
          <cell r="W116">
            <v>108</v>
          </cell>
        </row>
        <row r="117">
          <cell r="W117">
            <v>109</v>
          </cell>
        </row>
        <row r="118">
          <cell r="W118">
            <v>110</v>
          </cell>
        </row>
        <row r="119">
          <cell r="W119">
            <v>111</v>
          </cell>
        </row>
        <row r="120">
          <cell r="W120">
            <v>112</v>
          </cell>
        </row>
        <row r="121">
          <cell r="W121">
            <v>113</v>
          </cell>
        </row>
        <row r="122">
          <cell r="W122">
            <v>114</v>
          </cell>
        </row>
        <row r="123">
          <cell r="W123">
            <v>115</v>
          </cell>
        </row>
        <row r="124">
          <cell r="W124">
            <v>116</v>
          </cell>
        </row>
        <row r="125">
          <cell r="W125">
            <v>117</v>
          </cell>
        </row>
        <row r="126">
          <cell r="W126">
            <v>118</v>
          </cell>
        </row>
        <row r="127">
          <cell r="W127">
            <v>119</v>
          </cell>
        </row>
        <row r="128">
          <cell r="W128">
            <v>120</v>
          </cell>
        </row>
      </sheetData>
      <sheetData sheetId="10"/>
      <sheetData sheetId="11">
        <row r="7">
          <cell r="A7" t="str">
            <v>-</v>
          </cell>
          <cell r="B7" t="str">
            <v>2HD SP. Z o. o.</v>
          </cell>
          <cell r="C7" t="str">
            <v>Heinz Glas Asia</v>
          </cell>
          <cell r="D7" t="str">
            <v>Farbenwerke Teuschnitz</v>
          </cell>
          <cell r="E7" t="str">
            <v>GTP Glastechnik Piesau GmbH &amp; Co. KG</v>
          </cell>
          <cell r="F7" t="str">
            <v>Haldyn - Heinz Fine Glass Ltd</v>
          </cell>
          <cell r="G7" t="str">
            <v>Heinz - Glas Produktion GmbH &amp; Co. KGaA</v>
          </cell>
          <cell r="H7" t="str">
            <v>Heinz Glas Decor s.r.o.</v>
          </cell>
          <cell r="I7" t="str">
            <v>Heinz Glas Dzialdowo Sp. Z o.o.</v>
          </cell>
          <cell r="J7" t="str">
            <v>Heinz Glas France S.a.r.L.</v>
          </cell>
          <cell r="K7" t="str">
            <v>Heinz Glas GmbH &amp; Co. KGaA</v>
          </cell>
          <cell r="L7" t="str">
            <v>Heinz Glas Iberica S.L.</v>
          </cell>
          <cell r="M7" t="str">
            <v>Heinz Glas Peru S.A.C.</v>
          </cell>
          <cell r="N7" t="str">
            <v>Heinz Glas UK Limited</v>
          </cell>
          <cell r="O7" t="str">
            <v>Heinz Glas USA Inc.</v>
          </cell>
          <cell r="P7" t="str">
            <v>Heinz Veredelungs-GmbH</v>
          </cell>
          <cell r="Q7" t="str">
            <v>Heinz-Glas Financial Services Malta Limited</v>
          </cell>
          <cell r="R7" t="str">
            <v>Heinz-Glas International GmbH</v>
          </cell>
          <cell r="S7" t="str">
            <v>LST Logistic-Service Teuschnitz GmbH</v>
          </cell>
          <cell r="T7" t="str">
            <v>Schottische Hochland-Rinderzucht Frankenwald GmbH &amp; Co. KG</v>
          </cell>
          <cell r="U7" t="str">
            <v>SP Spezial Glas Piesau GmbH</v>
          </cell>
          <cell r="V7" t="str">
            <v>Vertriebsbüro Brasilien</v>
          </cell>
        </row>
        <row r="8">
          <cell r="A8" t="str">
            <v>N/A</v>
          </cell>
          <cell r="B8" t="str">
            <v>N/A</v>
          </cell>
          <cell r="C8" t="str">
            <v>N/A</v>
          </cell>
          <cell r="D8" t="str">
            <v>Farbenwerke Teuschnitz</v>
          </cell>
          <cell r="E8" t="str">
            <v>Grundstücke &amp; Gebäude</v>
          </cell>
          <cell r="F8" t="str">
            <v>N/A</v>
          </cell>
          <cell r="G8" t="str">
            <v>Betriebsleitung Glas</v>
          </cell>
          <cell r="H8" t="str">
            <v>Siebdruck</v>
          </cell>
          <cell r="I8" t="str">
            <v>N/A</v>
          </cell>
          <cell r="J8" t="str">
            <v>N/A</v>
          </cell>
          <cell r="K8" t="str">
            <v>Betriebsinstandhaltung</v>
          </cell>
          <cell r="L8" t="str">
            <v>N/A</v>
          </cell>
          <cell r="M8" t="str">
            <v>Administration</v>
          </cell>
          <cell r="N8" t="str">
            <v>N/A</v>
          </cell>
          <cell r="O8" t="str">
            <v>N/A</v>
          </cell>
          <cell r="P8" t="str">
            <v>Farbbesprühung</v>
          </cell>
          <cell r="Q8" t="str">
            <v>N/A</v>
          </cell>
          <cell r="R8" t="str">
            <v>N/A</v>
          </cell>
          <cell r="S8" t="str">
            <v>Grundstücke &amp; Gebäude</v>
          </cell>
          <cell r="T8" t="str">
            <v>N/A</v>
          </cell>
          <cell r="U8" t="str">
            <v>Betriebsinstandhaltung</v>
          </cell>
          <cell r="V8" t="str">
            <v>N/A</v>
          </cell>
          <cell r="W8">
            <v>0</v>
          </cell>
        </row>
        <row r="9">
          <cell r="E9" t="str">
            <v>Lagerverwaltung</v>
          </cell>
          <cell r="G9" t="str">
            <v>Energie Gas</v>
          </cell>
          <cell r="H9" t="str">
            <v>Heißprägen</v>
          </cell>
          <cell r="K9" t="str">
            <v>Betriebsleitung Glas</v>
          </cell>
          <cell r="M9" t="str">
            <v>Decoration</v>
          </cell>
          <cell r="P9" t="str">
            <v>Grundstücke &amp; Gebäude</v>
          </cell>
          <cell r="S9" t="str">
            <v>Lagerverwaltung</v>
          </cell>
          <cell r="U9" t="str">
            <v>Betriebsleitung Glas</v>
          </cell>
          <cell r="W9">
            <v>1</v>
          </cell>
        </row>
        <row r="10">
          <cell r="E10" t="str">
            <v>Verwaltung</v>
          </cell>
          <cell r="G10" t="str">
            <v>Energie Strom / Wasser / Pressluft</v>
          </cell>
          <cell r="H10" t="str">
            <v>Nachsortierung</v>
          </cell>
          <cell r="K10" t="str">
            <v>Controlling</v>
          </cell>
          <cell r="M10" t="str">
            <v>Glas Production</v>
          </cell>
          <cell r="P10" t="str">
            <v>Leitung Veredelung</v>
          </cell>
          <cell r="S10" t="str">
            <v>Nachsortierung</v>
          </cell>
          <cell r="U10" t="str">
            <v>Elektroinstandhaltung</v>
          </cell>
          <cell r="W10">
            <v>2</v>
          </cell>
        </row>
        <row r="11">
          <cell r="G11" t="str">
            <v>Feuerpolierung</v>
          </cell>
          <cell r="H11" t="str">
            <v>Sonstiges</v>
          </cell>
          <cell r="K11" t="str">
            <v>EDV</v>
          </cell>
          <cell r="M11" t="str">
            <v>Quality/Developement</v>
          </cell>
          <cell r="P11" t="str">
            <v>Mattierung</v>
          </cell>
          <cell r="S11" t="str">
            <v>Verwaltung</v>
          </cell>
          <cell r="U11" t="str">
            <v>Energie</v>
          </cell>
          <cell r="W11">
            <v>3</v>
          </cell>
        </row>
        <row r="12">
          <cell r="G12" t="str">
            <v>Formen Glas</v>
          </cell>
          <cell r="K12" t="str">
            <v>Environment/Health/Safetymgmt.</v>
          </cell>
          <cell r="P12" t="str">
            <v>Metallisierung</v>
          </cell>
          <cell r="U12" t="str">
            <v>Feuerpolierung</v>
          </cell>
          <cell r="W12">
            <v>4</v>
          </cell>
        </row>
        <row r="13">
          <cell r="G13" t="str">
            <v>Formenreparatur</v>
          </cell>
          <cell r="K13" t="str">
            <v>Einkauf</v>
          </cell>
          <cell r="P13" t="str">
            <v>QS-Veredelung</v>
          </cell>
          <cell r="U13" t="str">
            <v>Formen Glas</v>
          </cell>
          <cell r="W13">
            <v>5</v>
          </cell>
        </row>
        <row r="14">
          <cell r="G14" t="str">
            <v>Grundstücke &amp; Gebäude</v>
          </cell>
          <cell r="K14" t="str">
            <v>Elektroinstandhaltung</v>
          </cell>
          <cell r="P14" t="str">
            <v>Sonderveredelung</v>
          </cell>
          <cell r="U14" t="str">
            <v>Formenreparatur</v>
          </cell>
          <cell r="W14">
            <v>6</v>
          </cell>
        </row>
        <row r="15">
          <cell r="G15" t="str">
            <v>IS-Automaten</v>
          </cell>
          <cell r="K15" t="str">
            <v>Energie</v>
          </cell>
          <cell r="P15" t="str">
            <v>Tampondruck</v>
          </cell>
          <cell r="U15" t="str">
            <v>Fuhrpark</v>
          </cell>
          <cell r="W15">
            <v>7</v>
          </cell>
        </row>
        <row r="16">
          <cell r="G16" t="str">
            <v>IS-Werkstatt</v>
          </cell>
          <cell r="K16" t="str">
            <v>Finanzbuchhaltung</v>
          </cell>
          <cell r="P16" t="str">
            <v>Verwaltung</v>
          </cell>
          <cell r="U16" t="str">
            <v>Grundstücke &amp; Gebäude</v>
          </cell>
          <cell r="W16">
            <v>8</v>
          </cell>
        </row>
        <row r="17">
          <cell r="G17" t="str">
            <v>Kaltendtechnik</v>
          </cell>
          <cell r="K17" t="str">
            <v>Formen Glas</v>
          </cell>
          <cell r="U17" t="str">
            <v>IS-Automaten</v>
          </cell>
          <cell r="W17">
            <v>9</v>
          </cell>
        </row>
        <row r="18">
          <cell r="G18" t="str">
            <v>Kühlbahn</v>
          </cell>
          <cell r="K18" t="str">
            <v>Formenbau</v>
          </cell>
          <cell r="U18" t="str">
            <v>Kaltendtechnik</v>
          </cell>
          <cell r="W18">
            <v>10</v>
          </cell>
        </row>
        <row r="19">
          <cell r="G19" t="str">
            <v>Lehrlingsausbildung</v>
          </cell>
          <cell r="K19" t="str">
            <v>Formenreparatur</v>
          </cell>
          <cell r="U19" t="str">
            <v>Kühlbahn</v>
          </cell>
          <cell r="W19">
            <v>11</v>
          </cell>
        </row>
        <row r="20">
          <cell r="G20" t="str">
            <v>Nachsortierung</v>
          </cell>
          <cell r="K20" t="str">
            <v>Forschung &amp; Entwicklung</v>
          </cell>
          <cell r="U20" t="str">
            <v>Lagerverwaltung</v>
          </cell>
          <cell r="W20">
            <v>12</v>
          </cell>
        </row>
        <row r="21">
          <cell r="G21" t="str">
            <v>QP / Kühlbahn Lohn</v>
          </cell>
          <cell r="K21" t="str">
            <v>Fuhrpark</v>
          </cell>
          <cell r="U21" t="str">
            <v>Lehrlingsausbildung</v>
          </cell>
          <cell r="W21">
            <v>13</v>
          </cell>
        </row>
        <row r="22">
          <cell r="G22" t="str">
            <v>Umbau / Tuning</v>
          </cell>
          <cell r="K22" t="str">
            <v>Geschäftsführung</v>
          </cell>
          <cell r="U22" t="str">
            <v>Mündungsbeschichtung</v>
          </cell>
          <cell r="W22">
            <v>14</v>
          </cell>
        </row>
        <row r="23">
          <cell r="G23" t="str">
            <v>Verwaltung</v>
          </cell>
          <cell r="K23" t="str">
            <v>Glasmuseum</v>
          </cell>
          <cell r="U23" t="str">
            <v>QP / Kühlbahn Lohn</v>
          </cell>
          <cell r="W23">
            <v>15</v>
          </cell>
        </row>
        <row r="24">
          <cell r="G24" t="str">
            <v>Wanne / Gemenge</v>
          </cell>
          <cell r="K24" t="str">
            <v>Grundstücke &amp; Gebäude KLT</v>
          </cell>
          <cell r="U24" t="str">
            <v>Qualitätssicherung / NS</v>
          </cell>
          <cell r="W24">
            <v>16</v>
          </cell>
        </row>
        <row r="25">
          <cell r="G25" t="str">
            <v>Wanne 2</v>
          </cell>
          <cell r="K25" t="str">
            <v>Grundstücke &amp; Gebäude Piesau</v>
          </cell>
          <cell r="U25" t="str">
            <v>Schrumpfen</v>
          </cell>
          <cell r="W25">
            <v>17</v>
          </cell>
        </row>
        <row r="26">
          <cell r="G26" t="str">
            <v>Wanne 3</v>
          </cell>
          <cell r="K26" t="str">
            <v>Hochlandrinderzucht</v>
          </cell>
          <cell r="U26" t="str">
            <v>Umbau / Tuning</v>
          </cell>
          <cell r="W26">
            <v>18</v>
          </cell>
        </row>
        <row r="27">
          <cell r="G27" t="str">
            <v>Wanne 5</v>
          </cell>
          <cell r="K27" t="str">
            <v>Hofladen / Glascafé</v>
          </cell>
          <cell r="U27" t="str">
            <v>Verwaltung</v>
          </cell>
          <cell r="W27">
            <v>19</v>
          </cell>
        </row>
        <row r="28">
          <cell r="K28" t="str">
            <v>Konstruktionsbüro</v>
          </cell>
          <cell r="U28" t="str">
            <v>Wanne / Gemenge</v>
          </cell>
          <cell r="W28">
            <v>20</v>
          </cell>
        </row>
        <row r="29">
          <cell r="K29" t="str">
            <v>Lagerverwaltung</v>
          </cell>
          <cell r="U29" t="str">
            <v>Wanne 7</v>
          </cell>
          <cell r="W29">
            <v>21</v>
          </cell>
        </row>
        <row r="30">
          <cell r="K30" t="str">
            <v>Lehrlingsausbildung</v>
          </cell>
          <cell r="W30">
            <v>22</v>
          </cell>
        </row>
        <row r="31">
          <cell r="K31" t="str">
            <v>Logistik</v>
          </cell>
          <cell r="W31">
            <v>23</v>
          </cell>
        </row>
        <row r="32">
          <cell r="K32" t="str">
            <v>Materialwirtschaft</v>
          </cell>
          <cell r="W32">
            <v>24</v>
          </cell>
        </row>
        <row r="33">
          <cell r="K33" t="str">
            <v>Messemanagement</v>
          </cell>
          <cell r="W33">
            <v>25</v>
          </cell>
        </row>
        <row r="34">
          <cell r="K34" t="str">
            <v>Musterung Glas</v>
          </cell>
          <cell r="W34">
            <v>26</v>
          </cell>
        </row>
        <row r="35">
          <cell r="K35" t="str">
            <v>Musterung Veredelung</v>
          </cell>
          <cell r="W35">
            <v>27</v>
          </cell>
        </row>
        <row r="36">
          <cell r="K36" t="str">
            <v>Organisationsentwicklung</v>
          </cell>
          <cell r="W36">
            <v>28</v>
          </cell>
        </row>
        <row r="37">
          <cell r="K37" t="str">
            <v>Personal</v>
          </cell>
          <cell r="W37">
            <v>29</v>
          </cell>
        </row>
        <row r="38">
          <cell r="K38" t="str">
            <v>PPS</v>
          </cell>
          <cell r="W38">
            <v>30</v>
          </cell>
        </row>
        <row r="39">
          <cell r="K39" t="str">
            <v>Technisches Projekt Management</v>
          </cell>
          <cell r="W39">
            <v>31</v>
          </cell>
        </row>
        <row r="40">
          <cell r="K40" t="str">
            <v>Qualitätssicherung / NS</v>
          </cell>
          <cell r="W40">
            <v>32</v>
          </cell>
        </row>
        <row r="41">
          <cell r="K41" t="str">
            <v>Qualitätstechnik</v>
          </cell>
          <cell r="W41">
            <v>33</v>
          </cell>
        </row>
        <row r="42">
          <cell r="K42" t="str">
            <v>Risiko/Versicherungsmgmt.</v>
          </cell>
          <cell r="W42">
            <v>34</v>
          </cell>
        </row>
        <row r="43">
          <cell r="K43" t="str">
            <v>Schrumpfen</v>
          </cell>
          <cell r="W43">
            <v>35</v>
          </cell>
        </row>
        <row r="44">
          <cell r="K44" t="str">
            <v>Technik</v>
          </cell>
          <cell r="W44">
            <v>36</v>
          </cell>
        </row>
        <row r="45">
          <cell r="K45" t="str">
            <v>Unternehmenskommunikation (PR)</v>
          </cell>
          <cell r="W45">
            <v>37</v>
          </cell>
        </row>
        <row r="46">
          <cell r="K46" t="str">
            <v>Verpackungsentwicklung</v>
          </cell>
          <cell r="W46">
            <v>38</v>
          </cell>
        </row>
        <row r="47">
          <cell r="K47" t="str">
            <v>Versand</v>
          </cell>
          <cell r="W47">
            <v>39</v>
          </cell>
        </row>
        <row r="48">
          <cell r="K48" t="str">
            <v>Vertrieb</v>
          </cell>
          <cell r="W48">
            <v>40</v>
          </cell>
        </row>
        <row r="49">
          <cell r="K49" t="str">
            <v>WEK / Nachsortierung</v>
          </cell>
          <cell r="W49">
            <v>41</v>
          </cell>
        </row>
        <row r="50">
          <cell r="K50" t="str">
            <v>Werksinstandhaltung</v>
          </cell>
          <cell r="W50">
            <v>42</v>
          </cell>
        </row>
        <row r="51">
          <cell r="W51">
            <v>43</v>
          </cell>
        </row>
        <row r="52">
          <cell r="W52">
            <v>44</v>
          </cell>
        </row>
        <row r="53">
          <cell r="W53">
            <v>45</v>
          </cell>
        </row>
        <row r="54">
          <cell r="W54">
            <v>46</v>
          </cell>
        </row>
        <row r="55">
          <cell r="W55">
            <v>47</v>
          </cell>
        </row>
        <row r="56">
          <cell r="W56">
            <v>48</v>
          </cell>
        </row>
        <row r="57">
          <cell r="W57">
            <v>49</v>
          </cell>
        </row>
        <row r="58">
          <cell r="W58">
            <v>50</v>
          </cell>
        </row>
        <row r="59">
          <cell r="W59">
            <v>51</v>
          </cell>
        </row>
        <row r="60">
          <cell r="W60">
            <v>52</v>
          </cell>
        </row>
        <row r="61">
          <cell r="W61">
            <v>53</v>
          </cell>
        </row>
        <row r="62">
          <cell r="W62">
            <v>54</v>
          </cell>
        </row>
        <row r="63">
          <cell r="W63">
            <v>55</v>
          </cell>
        </row>
        <row r="64">
          <cell r="W64">
            <v>56</v>
          </cell>
        </row>
        <row r="65">
          <cell r="W65">
            <v>57</v>
          </cell>
        </row>
        <row r="66">
          <cell r="W66">
            <v>58</v>
          </cell>
        </row>
        <row r="67">
          <cell r="W67">
            <v>59</v>
          </cell>
        </row>
        <row r="68">
          <cell r="W68">
            <v>60</v>
          </cell>
        </row>
      </sheetData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L Account"/>
      <sheetName val="Provision Control Sheet"/>
      <sheetName val="Empl Code"/>
      <sheetName val="Cost Center"/>
      <sheetName val="Back Up"/>
      <sheetName val="Validations"/>
      <sheetName val="Intaccrual"/>
      <sheetName val="SBU"/>
      <sheetName val="tdint"/>
    </sheetNames>
    <sheetDataSet>
      <sheetData sheetId="0" refreshError="1"/>
      <sheetData sheetId="1">
        <row r="1">
          <cell r="A1" t="str">
            <v>Additional Allowance</v>
          </cell>
        </row>
        <row r="2">
          <cell r="A2" t="str">
            <v>Advertisement &amp; Publicity</v>
          </cell>
        </row>
        <row r="3">
          <cell r="A3" t="str">
            <v>Audit Fees</v>
          </cell>
        </row>
        <row r="4">
          <cell r="A4" t="str">
            <v>Audit Remuneration - Tax Audit</v>
          </cell>
        </row>
        <row r="5">
          <cell r="A5" t="str">
            <v>Auditors - Out of Pocket Expenses</v>
          </cell>
        </row>
        <row r="6">
          <cell r="A6" t="str">
            <v>Bad Debts</v>
          </cell>
        </row>
        <row r="7">
          <cell r="A7" t="str">
            <v>Bank Charges</v>
          </cell>
        </row>
        <row r="8">
          <cell r="A8" t="str">
            <v>Books &amp; Periodicals</v>
          </cell>
        </row>
        <row r="9">
          <cell r="A9" t="str">
            <v>Brokerage Exp</v>
          </cell>
        </row>
        <row r="10">
          <cell r="A10" t="str">
            <v>Clearing Agent Charges</v>
          </cell>
        </row>
        <row r="11">
          <cell r="A11" t="str">
            <v>Client Visit Expenses</v>
          </cell>
        </row>
        <row r="12">
          <cell r="A12" t="str">
            <v>Club Membership Fees</v>
          </cell>
        </row>
        <row r="13">
          <cell r="A13" t="str">
            <v>Communication Expenses Landline</v>
          </cell>
        </row>
        <row r="14">
          <cell r="A14" t="str">
            <v>Communication Expenses Mobile</v>
          </cell>
        </row>
        <row r="15">
          <cell r="A15" t="str">
            <v>Communication Expenses Wireless Airtime</v>
          </cell>
        </row>
        <row r="16">
          <cell r="A16" t="str">
            <v>Consultancy Expenses</v>
          </cell>
        </row>
        <row r="17">
          <cell r="A17" t="str">
            <v>Contractual Penalties</v>
          </cell>
        </row>
        <row r="18">
          <cell r="A18" t="str">
            <v>Conveyance Expenses</v>
          </cell>
        </row>
        <row r="19">
          <cell r="A19" t="str">
            <v>Courier Expenses</v>
          </cell>
        </row>
        <row r="20">
          <cell r="A20" t="str">
            <v>Credit Card Fees</v>
          </cell>
        </row>
        <row r="21">
          <cell r="A21" t="str">
            <v>Decoration Expenses</v>
          </cell>
        </row>
        <row r="22">
          <cell r="A22" t="str">
            <v>Depreciation A/c</v>
          </cell>
        </row>
        <row r="23">
          <cell r="A23" t="str">
            <v>Domestic Travel Expense</v>
          </cell>
        </row>
        <row r="24">
          <cell r="A24" t="str">
            <v>Donation</v>
          </cell>
        </row>
        <row r="25">
          <cell r="A25" t="str">
            <v>Education Cess</v>
          </cell>
        </row>
        <row r="26">
          <cell r="A26" t="str">
            <v>Electricity</v>
          </cell>
        </row>
        <row r="27">
          <cell r="A27" t="str">
            <v>Employee Entertainment</v>
          </cell>
        </row>
        <row r="28">
          <cell r="A28" t="str">
            <v>Employee Gifts</v>
          </cell>
        </row>
        <row r="29">
          <cell r="A29" t="str">
            <v>Employee Insurance Expenses</v>
          </cell>
        </row>
        <row r="30">
          <cell r="A30" t="str">
            <v>Employee Medical facility Expenses</v>
          </cell>
        </row>
        <row r="31">
          <cell r="A31" t="str">
            <v>Employee Transport Expenses</v>
          </cell>
        </row>
        <row r="32">
          <cell r="A32" t="str">
            <v>EPF-Administration Charges</v>
          </cell>
        </row>
        <row r="33">
          <cell r="A33" t="str">
            <v>EPF-Company's Contributions</v>
          </cell>
        </row>
        <row r="34">
          <cell r="A34" t="str">
            <v>Event Expenses</v>
          </cell>
        </row>
        <row r="35">
          <cell r="A35" t="str">
            <v>Executive Pension Company Contribution</v>
          </cell>
        </row>
        <row r="36">
          <cell r="A36" t="str">
            <v>Executive Reimbursement</v>
          </cell>
        </row>
        <row r="37">
          <cell r="A37" t="str">
            <v>Ex-Gratia</v>
          </cell>
        </row>
        <row r="38">
          <cell r="A38" t="str">
            <v>Facility Management Expenses</v>
          </cell>
        </row>
        <row r="39">
          <cell r="A39" t="str">
            <v>Facility Supplies</v>
          </cell>
        </row>
        <row r="40">
          <cell r="A40" t="str">
            <v>Filling Fees</v>
          </cell>
        </row>
        <row r="41">
          <cell r="A41" t="str">
            <v>Foreign Travel - Accommodation</v>
          </cell>
        </row>
        <row r="42">
          <cell r="A42" t="str">
            <v>Foreign Travel - Air Fare</v>
          </cell>
        </row>
        <row r="43">
          <cell r="A43" t="str">
            <v>Foreign Travel - Other</v>
          </cell>
        </row>
        <row r="44">
          <cell r="A44" t="str">
            <v>Fringe Benefit Tax</v>
          </cell>
        </row>
        <row r="45">
          <cell r="A45" t="str">
            <v>Gratuity</v>
          </cell>
        </row>
        <row r="46">
          <cell r="A46" t="str">
            <v>Hiring Charges - IT Equipment</v>
          </cell>
        </row>
        <row r="47">
          <cell r="A47" t="str">
            <v>Incentive</v>
          </cell>
        </row>
        <row r="48">
          <cell r="A48" t="str">
            <v>Income Tax Born by Employer(Non Monetay Perk)</v>
          </cell>
        </row>
        <row r="49">
          <cell r="A49" t="str">
            <v>Income Tax Expenses</v>
          </cell>
        </row>
        <row r="50">
          <cell r="A50" t="str">
            <v>Insurance Expenses</v>
          </cell>
        </row>
        <row r="51">
          <cell r="A51" t="str">
            <v>Internet Charges</v>
          </cell>
        </row>
        <row r="52">
          <cell r="A52" t="str">
            <v>IT Consumables</v>
          </cell>
        </row>
        <row r="53">
          <cell r="A53" t="str">
            <v>Lease Rent Car</v>
          </cell>
        </row>
        <row r="54">
          <cell r="A54" t="str">
            <v>Leave Encashment</v>
          </cell>
        </row>
        <row r="55">
          <cell r="A55" t="str">
            <v>Legal and Professional Charges</v>
          </cell>
        </row>
        <row r="56">
          <cell r="A56" t="str">
            <v>Local Area Development Tax</v>
          </cell>
        </row>
        <row r="57">
          <cell r="A57" t="str">
            <v>Loss on sale of Fixed Assets</v>
          </cell>
        </row>
        <row r="58">
          <cell r="A58" t="str">
            <v>Misc. Deduction</v>
          </cell>
        </row>
        <row r="59">
          <cell r="A59" t="str">
            <v>MPLS Expenses Domestic</v>
          </cell>
        </row>
        <row r="60">
          <cell r="A60" t="str">
            <v>Notice Pay</v>
          </cell>
        </row>
        <row r="61">
          <cell r="A61" t="str">
            <v>Notice Pay Recovery</v>
          </cell>
        </row>
        <row r="62">
          <cell r="A62" t="str">
            <v>Office Supplies</v>
          </cell>
        </row>
        <row r="63">
          <cell r="A63" t="str">
            <v>Offsite Expenses</v>
          </cell>
        </row>
        <row r="64">
          <cell r="A64" t="str">
            <v>Pension Fund - Company's Contribution</v>
          </cell>
        </row>
        <row r="65">
          <cell r="A65" t="str">
            <v>Performance Bonus</v>
          </cell>
        </row>
        <row r="66">
          <cell r="A66" t="str">
            <v>Printing and Stationery Expenses</v>
          </cell>
        </row>
        <row r="67">
          <cell r="A67" t="str">
            <v>Prior Period Expenses</v>
          </cell>
        </row>
        <row r="68">
          <cell r="A68" t="str">
            <v>R &amp; R Allowance</v>
          </cell>
        </row>
        <row r="69">
          <cell r="A69" t="str">
            <v>Recharges for Corporate Overhead</v>
          </cell>
        </row>
        <row r="70">
          <cell r="A70" t="str">
            <v>Recharges From Vertex-UK</v>
          </cell>
        </row>
        <row r="71">
          <cell r="A71" t="str">
            <v>Recruitment Advertisement Expenses</v>
          </cell>
        </row>
        <row r="72">
          <cell r="A72" t="str">
            <v>Recruitment Agency Fees</v>
          </cell>
        </row>
        <row r="73">
          <cell r="A73" t="str">
            <v>Referral Allowance</v>
          </cell>
        </row>
        <row r="74">
          <cell r="A74" t="str">
            <v>Relocation Expenses</v>
          </cell>
        </row>
        <row r="75">
          <cell r="A75" t="str">
            <v>Rent Employee Accomodation</v>
          </cell>
        </row>
        <row r="76">
          <cell r="A76" t="str">
            <v>Rent Office Building</v>
          </cell>
        </row>
        <row r="77">
          <cell r="A77" t="str">
            <v>Repair &amp; Maintenance - P&amp;M</v>
          </cell>
        </row>
        <row r="78">
          <cell r="A78" t="str">
            <v>Repair &amp; Maintenances - Building</v>
          </cell>
        </row>
        <row r="79">
          <cell r="A79" t="str">
            <v>Repair &amp; Maintenances - Others</v>
          </cell>
        </row>
        <row r="80">
          <cell r="A80" t="str">
            <v>Salary</v>
          </cell>
        </row>
        <row r="81">
          <cell r="A81" t="str">
            <v>Seminar &amp; Workshop Fees</v>
          </cell>
        </row>
        <row r="82">
          <cell r="A82" t="str">
            <v>Staff Welfare Meal expenses</v>
          </cell>
        </row>
        <row r="83">
          <cell r="A83" t="str">
            <v>Stipend</v>
          </cell>
        </row>
        <row r="84">
          <cell r="A84" t="str">
            <v>Telephone Reimbursemnt</v>
          </cell>
        </row>
        <row r="85">
          <cell r="A85" t="str">
            <v>Trade Association Membership Fees</v>
          </cell>
        </row>
        <row r="86">
          <cell r="A86" t="str">
            <v>Training Expenses</v>
          </cell>
        </row>
        <row r="87">
          <cell r="A87" t="str">
            <v>Vehicle Expenses -Running &amp; Maintenance</v>
          </cell>
        </row>
        <row r="88">
          <cell r="A88" t="str">
            <v>Vehicle Insurance Expenses</v>
          </cell>
        </row>
        <row r="89">
          <cell r="A89" t="str">
            <v>Welfare Fund - Haryana</v>
          </cell>
        </row>
      </sheetData>
      <sheetData sheetId="2" refreshError="1"/>
      <sheetData sheetId="3">
        <row r="2">
          <cell r="E2" t="str">
            <v>247 LEARNING SOLUTIONS PV</v>
          </cell>
        </row>
        <row r="3">
          <cell r="E3" t="str">
            <v>32 MILESTONE</v>
          </cell>
        </row>
        <row r="4">
          <cell r="E4" t="str">
            <v>3-D NETWORK PTE LTD.</v>
          </cell>
        </row>
        <row r="5">
          <cell r="E5" t="str">
            <v>3D NETWORKS PTE LTD</v>
          </cell>
        </row>
        <row r="6">
          <cell r="E6" t="str">
            <v>AAKAAR INTERIORS</v>
          </cell>
        </row>
        <row r="7">
          <cell r="E7" t="str">
            <v>AAKRISHT ARTS</v>
          </cell>
        </row>
        <row r="8">
          <cell r="E8" t="str">
            <v>AAKRISHT GRAPHICS PVT. LT</v>
          </cell>
        </row>
        <row r="9">
          <cell r="E9" t="str">
            <v>AAR &amp; AAR ENTERPRISES</v>
          </cell>
        </row>
        <row r="10">
          <cell r="E10" t="str">
            <v>AARISTA CAREER CONSULTANT</v>
          </cell>
        </row>
        <row r="11">
          <cell r="E11" t="str">
            <v>ABC CONSULTANTS PRIVATE L</v>
          </cell>
        </row>
        <row r="12">
          <cell r="E12" t="str">
            <v>ABCS (INDIA)</v>
          </cell>
        </row>
        <row r="13">
          <cell r="E13" t="str">
            <v>ABL EXECUTIVE SEARCH</v>
          </cell>
        </row>
        <row r="14">
          <cell r="E14" t="str">
            <v>ABL FINANCIAL SERVICES</v>
          </cell>
        </row>
        <row r="15">
          <cell r="E15" t="str">
            <v>ACCESSIONS</v>
          </cell>
        </row>
        <row r="16">
          <cell r="E16" t="str">
            <v>ACCURIS CONSULTANTS</v>
          </cell>
        </row>
        <row r="17">
          <cell r="E17" t="str">
            <v>ACE CONSULTANT</v>
          </cell>
        </row>
        <row r="18">
          <cell r="E18" t="str">
            <v>ACHIEVERS CONSULTANCY</v>
          </cell>
        </row>
        <row r="19">
          <cell r="E19" t="str">
            <v>ACUTHERM L.P.</v>
          </cell>
        </row>
        <row r="20">
          <cell r="E20" t="str">
            <v>ADDWISER CORPORATE SERVIC</v>
          </cell>
        </row>
        <row r="21">
          <cell r="E21" t="str">
            <v>ADRIANSE INDIA PVT LTD</v>
          </cell>
        </row>
        <row r="22">
          <cell r="E22" t="str">
            <v>ADVAIT DIKSHIT</v>
          </cell>
        </row>
        <row r="23">
          <cell r="E23" t="str">
            <v>ADVAIT DKSHIT</v>
          </cell>
        </row>
        <row r="24">
          <cell r="E24" t="str">
            <v>AEB LTD BTA A/C NO.3769 1</v>
          </cell>
        </row>
        <row r="25">
          <cell r="E25" t="str">
            <v>AGARWAL PACKERS &amp; MOVERS</v>
          </cell>
        </row>
        <row r="26">
          <cell r="E26" t="str">
            <v>AGRANI CONVERGENCE LTD</v>
          </cell>
        </row>
        <row r="27">
          <cell r="E27" t="str">
            <v>AHAAR FOODS</v>
          </cell>
        </row>
        <row r="28">
          <cell r="E28" t="str">
            <v>AHM ADVERTISING &amp; MARKETI</v>
          </cell>
        </row>
        <row r="29">
          <cell r="E29" t="str">
            <v>AIESEC DI ALUMNI CONGRESS</v>
          </cell>
        </row>
        <row r="30">
          <cell r="E30" t="str">
            <v>AIIRCONNECT</v>
          </cell>
        </row>
        <row r="31">
          <cell r="E31" t="str">
            <v>AJAY TENT HOUSE</v>
          </cell>
        </row>
        <row r="32">
          <cell r="E32" t="str">
            <v>AKAASH GLASS CO.</v>
          </cell>
        </row>
        <row r="33">
          <cell r="E33" t="str">
            <v>AKRITI PRINTERS</v>
          </cell>
        </row>
        <row r="34">
          <cell r="E34" t="str">
            <v>AKSHAR'S DESIGN</v>
          </cell>
        </row>
        <row r="35">
          <cell r="E35" t="str">
            <v>ALPHA STARS TAP NEW AGE</v>
          </cell>
        </row>
        <row r="36">
          <cell r="E36" t="str">
            <v>ALPINE HOLIDAYS 'N ADVENT</v>
          </cell>
        </row>
        <row r="37">
          <cell r="E37" t="str">
            <v>ALPINE MODULAR INTERIORS</v>
          </cell>
        </row>
        <row r="38">
          <cell r="E38" t="str">
            <v>AMALGAMATED BEAN COFFEE T</v>
          </cell>
        </row>
        <row r="39">
          <cell r="E39" t="str">
            <v>AMERICAN EXPRESS BANK LTD</v>
          </cell>
        </row>
        <row r="40">
          <cell r="E40" t="str">
            <v>AMERICAN POWER CONVERSION</v>
          </cell>
        </row>
        <row r="41">
          <cell r="E41" t="str">
            <v>AMIT KAUL</v>
          </cell>
        </row>
        <row r="42">
          <cell r="E42" t="str">
            <v>AMPLE CONSULTANTS</v>
          </cell>
        </row>
        <row r="43">
          <cell r="E43" t="str">
            <v>ANAND CONTROL SYSTEMS PVT</v>
          </cell>
        </row>
        <row r="44">
          <cell r="E44" t="str">
            <v>ANAND POWER LIMITED</v>
          </cell>
        </row>
        <row r="45">
          <cell r="E45" t="str">
            <v>ANANDA IN THE HIMALAYAS</v>
          </cell>
        </row>
        <row r="46">
          <cell r="E46" t="str">
            <v>ANIL SACHDEVA &amp; ASSOCIATE</v>
          </cell>
        </row>
        <row r="47">
          <cell r="E47" t="str">
            <v>ANINDYA CHAKRAVORTY</v>
          </cell>
        </row>
        <row r="48">
          <cell r="E48" t="str">
            <v>ANITA REILLY</v>
          </cell>
        </row>
        <row r="49">
          <cell r="E49" t="str">
            <v>ANSHUMAN SEN</v>
          </cell>
        </row>
        <row r="50">
          <cell r="E50" t="str">
            <v>ANTARES SERVICES (P) LTD.</v>
          </cell>
        </row>
        <row r="51">
          <cell r="E51" t="str">
            <v>ANTELEC LIMITED</v>
          </cell>
        </row>
        <row r="52">
          <cell r="E52" t="str">
            <v>ANUJ GUPTA</v>
          </cell>
        </row>
        <row r="53">
          <cell r="E53" t="str">
            <v>ANURADHA NIRWAN</v>
          </cell>
        </row>
        <row r="54">
          <cell r="E54" t="str">
            <v>AO (CASH) BSNL GMTD</v>
          </cell>
        </row>
        <row r="55">
          <cell r="E55" t="str">
            <v>AOS SERVICES</v>
          </cell>
        </row>
        <row r="56">
          <cell r="E56" t="str">
            <v>APEE ESKAY ENTERPRISES (I</v>
          </cell>
        </row>
        <row r="57">
          <cell r="E57" t="str">
            <v>APL INDIA PVT. LTD.</v>
          </cell>
        </row>
        <row r="58">
          <cell r="E58" t="str">
            <v>APRA AUTO (INDIA) PVT LTD</v>
          </cell>
        </row>
        <row r="59">
          <cell r="E59" t="str">
            <v>APRA MOTELS</v>
          </cell>
        </row>
        <row r="60">
          <cell r="E60" t="str">
            <v>AQUA LINK SERVICES</v>
          </cell>
        </row>
        <row r="61">
          <cell r="E61" t="str">
            <v>ARIJIT BASU</v>
          </cell>
        </row>
        <row r="62">
          <cell r="E62" t="str">
            <v>ASC TELECOM LTD.</v>
          </cell>
        </row>
        <row r="63">
          <cell r="E63" t="str">
            <v>ASHOK K BHARDWAJ</v>
          </cell>
        </row>
        <row r="64">
          <cell r="E64" t="str">
            <v>ASHOK KUMAR JAISWAL</v>
          </cell>
        </row>
        <row r="65">
          <cell r="E65" t="str">
            <v>ASSOCHAM</v>
          </cell>
        </row>
        <row r="66">
          <cell r="E66" t="str">
            <v>ASSOCHAM</v>
          </cell>
        </row>
        <row r="67">
          <cell r="E67" t="str">
            <v>ASTHA ENTERPRISES</v>
          </cell>
        </row>
        <row r="68">
          <cell r="E68" t="str">
            <v>ASVATTH CONSULTANCY SERVI</v>
          </cell>
        </row>
        <row r="69">
          <cell r="E69" t="str">
            <v>AT &amp; T COMMUNICATION SERV</v>
          </cell>
        </row>
        <row r="70">
          <cell r="E70" t="str">
            <v>AT WORK DESIGNS</v>
          </cell>
        </row>
        <row r="71">
          <cell r="E71" t="str">
            <v>AUDIO VOICE INDIA PVT . L</v>
          </cell>
        </row>
        <row r="72">
          <cell r="E72" t="str">
            <v>AUTO ID SYSTEMS</v>
          </cell>
        </row>
        <row r="73">
          <cell r="E73" t="str">
            <v>AVAYA GLOBAL CONNECT LTD</v>
          </cell>
        </row>
        <row r="74">
          <cell r="E74" t="str">
            <v>AVAYA GLOBAL CONNECT LTD.</v>
          </cell>
        </row>
        <row r="75">
          <cell r="E75" t="str">
            <v>B2B CONNECTIONS</v>
          </cell>
        </row>
        <row r="76">
          <cell r="E76" t="str">
            <v>BAAN INFO SYSTEMS PVT. LT</v>
          </cell>
        </row>
        <row r="77">
          <cell r="E77" t="str">
            <v>BAGAI CONSTRUCTION</v>
          </cell>
        </row>
        <row r="78">
          <cell r="E78" t="str">
            <v>BAKSHI TRANSPORT CO.</v>
          </cell>
        </row>
        <row r="79">
          <cell r="E79" t="str">
            <v>BAR CODE INDIA LTD.</v>
          </cell>
        </row>
        <row r="80">
          <cell r="E80" t="str">
            <v>BATRA BROTHERS PRIVATE LI</v>
          </cell>
        </row>
        <row r="81">
          <cell r="E81" t="str">
            <v>BATTERY CENTER</v>
          </cell>
        </row>
        <row r="82">
          <cell r="E82" t="str">
            <v>BECKON TOURS PVT. LTD.</v>
          </cell>
        </row>
        <row r="83">
          <cell r="E83" t="str">
            <v>BEHURA &amp; CO.</v>
          </cell>
        </row>
        <row r="84">
          <cell r="E84" t="str">
            <v>BELOW THE LINE</v>
          </cell>
        </row>
        <row r="85">
          <cell r="E85" t="str">
            <v>BENNETT COLEMAN &amp; CO LTD</v>
          </cell>
        </row>
        <row r="86">
          <cell r="E86" t="str">
            <v>BENNETT COLEMAN &amp; CO. LTD</v>
          </cell>
        </row>
        <row r="87">
          <cell r="E87" t="str">
            <v>BHARAT S RAUT &amp; CO.</v>
          </cell>
        </row>
        <row r="88">
          <cell r="E88" t="str">
            <v>BHARTI CELLULAR LIMITED</v>
          </cell>
        </row>
        <row r="89">
          <cell r="E89" t="str">
            <v>BHARTI INFOTEL LTD</v>
          </cell>
        </row>
        <row r="90">
          <cell r="E90" t="str">
            <v>BHARTI TELE VENTURES LTD.</v>
          </cell>
        </row>
        <row r="91">
          <cell r="E91" t="str">
            <v>BHARTI TELETECH LTD.</v>
          </cell>
        </row>
        <row r="92">
          <cell r="E92" t="str">
            <v>BIG BASE</v>
          </cell>
        </row>
        <row r="93">
          <cell r="E93" t="str">
            <v>BINARY SEMNATICS LIMITED</v>
          </cell>
        </row>
        <row r="94">
          <cell r="E94" t="str">
            <v>BLOW PLAST ERGONOMICS LTD</v>
          </cell>
        </row>
        <row r="95">
          <cell r="E95" t="str">
            <v>BLUE MANGO FILMS</v>
          </cell>
        </row>
        <row r="96">
          <cell r="E96" t="str">
            <v>BORDERS</v>
          </cell>
        </row>
        <row r="97">
          <cell r="E97" t="str">
            <v>BOSE CORPORATION</v>
          </cell>
        </row>
        <row r="98">
          <cell r="E98" t="str">
            <v>BOSE CORPORATION INDIA PV</v>
          </cell>
        </row>
        <row r="99">
          <cell r="E99" t="str">
            <v>BRAND CURRY COMMUNICATION</v>
          </cell>
        </row>
        <row r="100">
          <cell r="E100" t="str">
            <v>BRAND CURRY INC</v>
          </cell>
        </row>
        <row r="101">
          <cell r="E101" t="str">
            <v>BRIDGE MIND CONSLUTING PT</v>
          </cell>
        </row>
        <row r="102">
          <cell r="E102" t="str">
            <v>BRIGHT STAR HOTELS PRIVAT</v>
          </cell>
        </row>
        <row r="103">
          <cell r="E103" t="str">
            <v>BT SINGAPORE PTE LTD.</v>
          </cell>
        </row>
        <row r="104">
          <cell r="E104" t="str">
            <v>BTVL-B&amp;TS, HARYANA</v>
          </cell>
        </row>
        <row r="105">
          <cell r="E105" t="str">
            <v>C R INFOTECH (P) LIMITED</v>
          </cell>
        </row>
        <row r="106">
          <cell r="E106" t="str">
            <v>CAFE GALLERIA</v>
          </cell>
        </row>
        <row r="107">
          <cell r="E107" t="str">
            <v>CANDOR SERVICES</v>
          </cell>
        </row>
        <row r="108">
          <cell r="E108" t="str">
            <v>CAPITAL CONSULTANT</v>
          </cell>
        </row>
        <row r="109">
          <cell r="E109" t="str">
            <v>CAREER CRUISE.COM</v>
          </cell>
        </row>
        <row r="110">
          <cell r="E110" t="str">
            <v>CAREER DIMENSION</v>
          </cell>
        </row>
        <row r="111">
          <cell r="E111" t="str">
            <v>CAREERMATRICS</v>
          </cell>
        </row>
        <row r="112">
          <cell r="E112" t="str">
            <v>CARROT COMMUNICATIONS</v>
          </cell>
        </row>
        <row r="113">
          <cell r="E113" t="str">
            <v>CATER SOURCE</v>
          </cell>
        </row>
        <row r="114">
          <cell r="E114" t="str">
            <v>CB RICHARD ELLIS SOUTH AS</v>
          </cell>
        </row>
        <row r="115">
          <cell r="E115" t="str">
            <v>CE INFO SYSTEMS PRIVATE L</v>
          </cell>
        </row>
        <row r="116">
          <cell r="E116" t="str">
            <v>CEASE FIRE INDUSTRIES LTD</v>
          </cell>
        </row>
        <row r="117">
          <cell r="E117" t="str">
            <v>CEHP</v>
          </cell>
        </row>
        <row r="118">
          <cell r="E118" t="str">
            <v>CENTRE FOR BUSINESS STUDI</v>
          </cell>
        </row>
        <row r="119">
          <cell r="E119" t="str">
            <v>CHALLEN INTERNATIONAL IND</v>
          </cell>
        </row>
        <row r="120">
          <cell r="E120" t="str">
            <v>CHANDRIKA BHUDIRAJA</v>
          </cell>
        </row>
        <row r="121">
          <cell r="E121" t="str">
            <v>CHARAN GUPTA CONSULTANTS</v>
          </cell>
        </row>
        <row r="122">
          <cell r="E122" t="str">
            <v>CHAUDHRY PARTY SETTER</v>
          </cell>
        </row>
        <row r="123">
          <cell r="E123" t="str">
            <v>CHEIRO CONSULTANTS</v>
          </cell>
        </row>
        <row r="124">
          <cell r="E124" t="str">
            <v>CHETNA CONSULTANCY SERVIC</v>
          </cell>
        </row>
        <row r="125">
          <cell r="E125" t="str">
            <v>CHITRA PAT AUDIT VISUAL</v>
          </cell>
        </row>
        <row r="126">
          <cell r="E126" t="str">
            <v>CHOPRA CONTRACTORS</v>
          </cell>
        </row>
        <row r="127">
          <cell r="E127" t="str">
            <v>CHP SERVICE PROVIDERS &amp; H</v>
          </cell>
        </row>
        <row r="128">
          <cell r="E128" t="str">
            <v>CISCO TRAINING CENTER</v>
          </cell>
        </row>
        <row r="129">
          <cell r="E129" t="str">
            <v>CITI BANK N.A. A/C NO.910</v>
          </cell>
        </row>
        <row r="130">
          <cell r="E130" t="str">
            <v>CITI CHOICE</v>
          </cell>
        </row>
        <row r="131">
          <cell r="E131" t="str">
            <v>CLASSE</v>
          </cell>
        </row>
        <row r="132">
          <cell r="E132" t="str">
            <v>CLAUDE NEON SIGNS PVT LTD</v>
          </cell>
        </row>
        <row r="133">
          <cell r="E133" t="str">
            <v>COFEEDAY EXPRESS</v>
          </cell>
        </row>
        <row r="134">
          <cell r="E134" t="str">
            <v>COMFORT HVAC SYSTEMS</v>
          </cell>
        </row>
        <row r="135">
          <cell r="E135" t="str">
            <v>COMPAQ COMPUTER INDIA PRI</v>
          </cell>
        </row>
        <row r="136">
          <cell r="E136" t="str">
            <v>COMPUTER ASSOCIATES INDIA</v>
          </cell>
        </row>
        <row r="137">
          <cell r="E137" t="str">
            <v>CONCEPT CATERERS</v>
          </cell>
        </row>
        <row r="138">
          <cell r="E138" t="str">
            <v>CONCEPTS</v>
          </cell>
        </row>
        <row r="139">
          <cell r="E139" t="str">
            <v>CONTAINER MOVEMENT TRANSP</v>
          </cell>
        </row>
        <row r="140">
          <cell r="E140" t="str">
            <v>CORETECH SYSTEMS PVT LTD</v>
          </cell>
        </row>
        <row r="141">
          <cell r="E141" t="str">
            <v>CORPORATE CALIBRE INDIA C</v>
          </cell>
        </row>
        <row r="142">
          <cell r="E142" t="str">
            <v>CORPORATE CATALYST</v>
          </cell>
        </row>
        <row r="143">
          <cell r="E143" t="str">
            <v>CREST</v>
          </cell>
        </row>
        <row r="144">
          <cell r="E144" t="str">
            <v>CULT CLOTHING COMPANY</v>
          </cell>
        </row>
        <row r="145">
          <cell r="E145" t="str">
            <v>CVM SERVICCES</v>
          </cell>
        </row>
        <row r="146">
          <cell r="E146" t="str">
            <v>D S MARKETING</v>
          </cell>
        </row>
        <row r="147">
          <cell r="E147" t="str">
            <v>DAIKIN INDUSTRIES LTD.</v>
          </cell>
        </row>
        <row r="148">
          <cell r="E148" t="str">
            <v>DAIKIN SHRIRAM AIRCONDITI</v>
          </cell>
        </row>
        <row r="149">
          <cell r="E149" t="str">
            <v>DATA CRAFT INDIALIMITED</v>
          </cell>
        </row>
        <row r="150">
          <cell r="E150" t="str">
            <v>DEEPIKA SARIN</v>
          </cell>
        </row>
        <row r="151">
          <cell r="E151" t="str">
            <v>DELOITTE HASKINS &amp; SELLS</v>
          </cell>
        </row>
        <row r="152">
          <cell r="E152" t="str">
            <v>DESIGN IMPRINTS</v>
          </cell>
        </row>
        <row r="153">
          <cell r="E153" t="str">
            <v>DESTINY</v>
          </cell>
        </row>
        <row r="154">
          <cell r="E154" t="str">
            <v>DIVYA CATERERS</v>
          </cell>
        </row>
        <row r="155">
          <cell r="E155" t="str">
            <v>DLF COMMERCIAL ENTERPRISE</v>
          </cell>
        </row>
        <row r="156">
          <cell r="E156" t="str">
            <v>DLF GOLF RESORT LTD</v>
          </cell>
        </row>
        <row r="157">
          <cell r="E157" t="str">
            <v>DLF SERVICES LTD.</v>
          </cell>
        </row>
        <row r="158">
          <cell r="E158" t="str">
            <v>DOLPHIN SPACE SYSTEMS</v>
          </cell>
        </row>
        <row r="159">
          <cell r="E159" t="str">
            <v>DOOR TRAINING &amp; CONSULTIN</v>
          </cell>
        </row>
        <row r="160">
          <cell r="E160" t="str">
            <v>DOVE EXPRESS</v>
          </cell>
        </row>
        <row r="161">
          <cell r="E161" t="str">
            <v>DRISHTI INDUSTRIAL TRADER</v>
          </cell>
        </row>
        <row r="162">
          <cell r="E162" t="str">
            <v>DYNA AIRCON PVT. LTD.</v>
          </cell>
        </row>
        <row r="163">
          <cell r="E163" t="str">
            <v>E MEDLIFE HEALTH SERVICES</v>
          </cell>
        </row>
        <row r="164">
          <cell r="E164" t="str">
            <v>EAGLE ENTERPRISE</v>
          </cell>
        </row>
        <row r="165">
          <cell r="E165" t="str">
            <v>EAST 101</v>
          </cell>
        </row>
        <row r="166">
          <cell r="E166" t="str">
            <v>EBIZ SYSTEMS LTD.</v>
          </cell>
        </row>
        <row r="167">
          <cell r="E167" t="str">
            <v>EDP AIDS PVT LTD</v>
          </cell>
        </row>
        <row r="168">
          <cell r="E168" t="str">
            <v>EDUCOM SOFTWARE PVT. LTD.</v>
          </cell>
        </row>
        <row r="169">
          <cell r="E169" t="str">
            <v>EFFICIENT EQUIPMENT</v>
          </cell>
        </row>
        <row r="170">
          <cell r="E170" t="str">
            <v>ELANCE GROUP</v>
          </cell>
        </row>
        <row r="171">
          <cell r="E171" t="str">
            <v>ELEGANT COMMUNICATION</v>
          </cell>
        </row>
        <row r="172">
          <cell r="E172" t="str">
            <v>ELEMENTS MANPOWER SOLUTIO</v>
          </cell>
        </row>
        <row r="173">
          <cell r="E173" t="str">
            <v>ELIXIR WEB SOLUTIONS</v>
          </cell>
        </row>
        <row r="174">
          <cell r="E174" t="str">
            <v>EMERSON NETWORK POWER IND</v>
          </cell>
        </row>
        <row r="175">
          <cell r="E175" t="str">
            <v>ENTERTAINMENT NETWORK (IN</v>
          </cell>
        </row>
        <row r="176">
          <cell r="E176" t="str">
            <v>ENVIRONMENTAL PROTECTION</v>
          </cell>
        </row>
        <row r="177">
          <cell r="E177" t="str">
            <v>ESCAPADE ADVENTURES</v>
          </cell>
        </row>
        <row r="178">
          <cell r="E178" t="str">
            <v>ESS EMM ADS</v>
          </cell>
        </row>
        <row r="179">
          <cell r="E179" t="str">
            <v>ESSEX FARMS PVT LIMITED</v>
          </cell>
        </row>
        <row r="180">
          <cell r="E180" t="str">
            <v>ET ADVERTISING &amp; MARKETIN</v>
          </cell>
        </row>
        <row r="181">
          <cell r="E181" t="str">
            <v>ETERNITY PLACEMENT SERVIC</v>
          </cell>
        </row>
        <row r="182">
          <cell r="E182" t="str">
            <v>EVENTUS</v>
          </cell>
        </row>
        <row r="183">
          <cell r="E183" t="str">
            <v>EXCEL CONSULTING (A UNIT</v>
          </cell>
        </row>
        <row r="184">
          <cell r="E184" t="str">
            <v>EXCEL NET SOLUTIONS PVT.</v>
          </cell>
        </row>
        <row r="185">
          <cell r="E185" t="str">
            <v>EXECUTIVE SOLUTIONS PVT.</v>
          </cell>
        </row>
        <row r="186">
          <cell r="E186" t="str">
            <v>EXPRESS HOUSE KEEPER PRIV</v>
          </cell>
        </row>
        <row r="187">
          <cell r="E187" t="str">
            <v>F S ADVERTISING LTD.</v>
          </cell>
        </row>
        <row r="188">
          <cell r="E188" t="str">
            <v>FABTEX INTERNATIONAL</v>
          </cell>
        </row>
        <row r="189">
          <cell r="E189" t="str">
            <v>FACTORIAL SOLUTIONS</v>
          </cell>
        </row>
        <row r="190">
          <cell r="E190" t="str">
            <v>FALCON ENTERPRISES</v>
          </cell>
        </row>
        <row r="191">
          <cell r="E191" t="str">
            <v>FEDERATION OF INDIAN CHAM</v>
          </cell>
        </row>
        <row r="192">
          <cell r="E192" t="str">
            <v>FIREBALL SECURITAS SYSTEM</v>
          </cell>
        </row>
        <row r="193">
          <cell r="E193" t="str">
            <v>FIRST ENTERPRISE</v>
          </cell>
        </row>
        <row r="194">
          <cell r="E194" t="str">
            <v>FIRST REVENUE ASSURANCE</v>
          </cell>
        </row>
        <row r="195">
          <cell r="E195" t="str">
            <v>FOOT PRINTS</v>
          </cell>
        </row>
        <row r="196">
          <cell r="E196" t="str">
            <v>FORE SCHOOL OF MANAGEMENT</v>
          </cell>
        </row>
        <row r="197">
          <cell r="E197" t="str">
            <v>FORTUNE SELECT GLOBAL</v>
          </cell>
        </row>
        <row r="198">
          <cell r="E198" t="str">
            <v>FRIENDS COLOR COPY CENTRE</v>
          </cell>
        </row>
        <row r="199">
          <cell r="E199" t="str">
            <v>FRIENDS COLOR IMAGES PVT</v>
          </cell>
        </row>
        <row r="200">
          <cell r="E200" t="str">
            <v>FUJITUS SERVICES</v>
          </cell>
        </row>
        <row r="201">
          <cell r="E201" t="str">
            <v>FUTURA INTERIOR CONCEPTS</v>
          </cell>
        </row>
        <row r="202">
          <cell r="E202" t="str">
            <v>FUTURE SOFT SOLUTIONS PVT</v>
          </cell>
        </row>
        <row r="203">
          <cell r="E203" t="str">
            <v>GANPATI LIGHTS</v>
          </cell>
        </row>
        <row r="204">
          <cell r="E204" t="str">
            <v>GAUTAM AUTO</v>
          </cell>
        </row>
        <row r="205">
          <cell r="E205" t="str">
            <v>GENESIS PUBLIC RELATIONS</v>
          </cell>
        </row>
        <row r="206">
          <cell r="E206" t="str">
            <v>GENIAL PRODUCTION &amp; INTEG</v>
          </cell>
        </row>
        <row r="207">
          <cell r="E207" t="str">
            <v>GENTIAN LEARNING SYSTEMS</v>
          </cell>
        </row>
        <row r="208">
          <cell r="E208" t="str">
            <v>GERMAN EXPRESS SHIPPING</v>
          </cell>
        </row>
        <row r="209">
          <cell r="E209" t="str">
            <v>GIFT A PLANT</v>
          </cell>
        </row>
        <row r="210">
          <cell r="E210" t="str">
            <v>GIFTWELL GIFTING CO.</v>
          </cell>
        </row>
        <row r="211">
          <cell r="E211" t="str">
            <v>GIZMO WORLD</v>
          </cell>
        </row>
        <row r="212">
          <cell r="E212" t="str">
            <v>GLENN RELOCATIONS</v>
          </cell>
        </row>
        <row r="213">
          <cell r="E213" t="str">
            <v>GLOBUS INFOCOM LTD.</v>
          </cell>
        </row>
        <row r="214">
          <cell r="E214" t="str">
            <v>GLOBUS INFOCOMM ASIA PTE</v>
          </cell>
        </row>
        <row r="215">
          <cell r="E215" t="str">
            <v>GODREJ &amp; BOYCE MFG. CO. L</v>
          </cell>
        </row>
        <row r="216">
          <cell r="E216" t="str">
            <v>GOODRICH MARITIME PRIVATE</v>
          </cell>
        </row>
        <row r="217">
          <cell r="E217" t="str">
            <v>GRAND CASTLE</v>
          </cell>
        </row>
        <row r="218">
          <cell r="E218" t="str">
            <v>GRAND MEDICOS</v>
          </cell>
        </row>
        <row r="219">
          <cell r="E219" t="str">
            <v>GRAPHIC SYSTEMS PVT. LTD.</v>
          </cell>
        </row>
        <row r="220">
          <cell r="E220" t="str">
            <v>GRASSIK CONSULTANT</v>
          </cell>
        </row>
        <row r="221">
          <cell r="E221" t="str">
            <v>GREENBACK FOREX SERVICES</v>
          </cell>
        </row>
        <row r="222">
          <cell r="E222" t="str">
            <v>GTL LIMITED</v>
          </cell>
        </row>
        <row r="223">
          <cell r="E223" t="str">
            <v>GTS EXPORTS (P) LTD.</v>
          </cell>
        </row>
        <row r="224">
          <cell r="E224" t="str">
            <v>GUARDIAN LIFECARE PVT LTD</v>
          </cell>
        </row>
        <row r="225">
          <cell r="E225" t="str">
            <v>GUAYANA FURNITURE COMPANY</v>
          </cell>
        </row>
        <row r="226">
          <cell r="E226" t="str">
            <v>GURU SOLUTIONS LIMITED</v>
          </cell>
        </row>
        <row r="227">
          <cell r="E227" t="str">
            <v>HANDS ON SUCCESS</v>
          </cell>
        </row>
        <row r="228">
          <cell r="E228" t="str">
            <v>HAWORTH SINGAPORE PTE LTD</v>
          </cell>
        </row>
        <row r="229">
          <cell r="E229" t="str">
            <v>HCL INFINET LTD.</v>
          </cell>
        </row>
        <row r="230">
          <cell r="E230" t="str">
            <v>HDFC STANDARD LIFE INSURA</v>
          </cell>
        </row>
        <row r="231">
          <cell r="E231" t="str">
            <v>HERO MINDMINE</v>
          </cell>
        </row>
        <row r="232">
          <cell r="E232" t="str">
            <v>HEWITT ASSOCIATES (INDIA)</v>
          </cell>
        </row>
        <row r="233">
          <cell r="E233" t="str">
            <v>HEWLETT PACKARD ASIA PACI</v>
          </cell>
        </row>
        <row r="234">
          <cell r="E234" t="str">
            <v>HEWLETT PACKARD INDIA PVT</v>
          </cell>
        </row>
        <row r="235">
          <cell r="E235" t="str">
            <v>HEWLETT PACKARD INDIA SAL</v>
          </cell>
        </row>
        <row r="236">
          <cell r="E236" t="str">
            <v>HEWLETT PACKARD SINGAPORE</v>
          </cell>
        </row>
        <row r="237">
          <cell r="E237" t="str">
            <v>HEWLETT-PACKARD AP (HONG</v>
          </cell>
        </row>
        <row r="238">
          <cell r="E238" t="str">
            <v>HI TECH ENGINEERS AND CON</v>
          </cell>
        </row>
        <row r="239">
          <cell r="E239" t="str">
            <v>HILL TOP TRAVELS</v>
          </cell>
        </row>
        <row r="240">
          <cell r="E240" t="str">
            <v>HITECH SERVICES</v>
          </cell>
        </row>
        <row r="241">
          <cell r="E241" t="str">
            <v>HOME MADE DELIGHT</v>
          </cell>
        </row>
        <row r="242">
          <cell r="E242" t="str">
            <v>HOTEL CHOKHI DHANI</v>
          </cell>
        </row>
        <row r="243">
          <cell r="E243" t="str">
            <v>HOTEL VIKRAM</v>
          </cell>
        </row>
        <row r="244">
          <cell r="E244" t="str">
            <v>HOUSE TO HOME</v>
          </cell>
        </row>
        <row r="245">
          <cell r="E245" t="str">
            <v>HRD CENTER</v>
          </cell>
        </row>
        <row r="246">
          <cell r="E246" t="str">
            <v>HT MEDIA LTD</v>
          </cell>
        </row>
        <row r="247">
          <cell r="E247" t="str">
            <v>HUMANLINKS SEARCH SERVICE</v>
          </cell>
        </row>
        <row r="248">
          <cell r="E248" t="str">
            <v>HUTCHISON ESSAR MOBILE SE</v>
          </cell>
        </row>
        <row r="249">
          <cell r="E249" t="str">
            <v>HYTES INTEGRATED MARKETIN</v>
          </cell>
        </row>
        <row r="250">
          <cell r="E250" t="str">
            <v>IDEAL ENTERPRISES</v>
          </cell>
        </row>
        <row r="251">
          <cell r="E251" t="str">
            <v>IDEAL MEMENTOES</v>
          </cell>
        </row>
        <row r="252">
          <cell r="E252" t="str">
            <v>IGTL SOLUTIONS PTE LTD.</v>
          </cell>
        </row>
        <row r="253">
          <cell r="E253" t="str">
            <v>IMAGE ONE SOURCES</v>
          </cell>
        </row>
        <row r="254">
          <cell r="E254" t="str">
            <v>IMAGEADS SERVICES PVT. LT</v>
          </cell>
        </row>
        <row r="255">
          <cell r="E255" t="str">
            <v>IMPETUS HR CONSULTANTS PR</v>
          </cell>
        </row>
        <row r="256">
          <cell r="E256" t="str">
            <v>INDAL KUMAR</v>
          </cell>
        </row>
        <row r="257">
          <cell r="E257" t="str">
            <v>INDIAN HOLIDAY PVT. LTD.</v>
          </cell>
        </row>
        <row r="258">
          <cell r="E258" t="str">
            <v>INDIAN SCHOOL OF BUSINESS</v>
          </cell>
        </row>
        <row r="259">
          <cell r="E259" t="str">
            <v>INDORAJ TOURS AND TRAVELS</v>
          </cell>
        </row>
        <row r="260">
          <cell r="E260" t="str">
            <v>INFINITY AUDIO VISUALS LT</v>
          </cell>
        </row>
        <row r="261">
          <cell r="E261" t="str">
            <v>INFINITY IT SOLUTIONS</v>
          </cell>
        </row>
        <row r="262">
          <cell r="E262" t="str">
            <v>INFO EDGE (INDIA) PVT LTD</v>
          </cell>
        </row>
        <row r="263">
          <cell r="E263" t="str">
            <v>INFO VISION MERCHANDISING</v>
          </cell>
        </row>
        <row r="264">
          <cell r="E264" t="str">
            <v>INFOSTAR SOLUTIONS (P) LT</v>
          </cell>
        </row>
        <row r="265">
          <cell r="E265" t="str">
            <v>INFRES METHODEX LTD.</v>
          </cell>
        </row>
        <row r="266">
          <cell r="E266" t="str">
            <v>INSTITUTE OF NETWORK TECH</v>
          </cell>
        </row>
        <row r="267">
          <cell r="E267" t="str">
            <v>INTELLIGROUP ASIA PRIVATE</v>
          </cell>
        </row>
        <row r="268">
          <cell r="E268" t="str">
            <v>INTER GLOBE HOLIDAYS</v>
          </cell>
        </row>
        <row r="269">
          <cell r="E269" t="str">
            <v>INTERGLOBE HOLIDAYS</v>
          </cell>
        </row>
        <row r="270">
          <cell r="E270" t="str">
            <v>ISCENT E-SERVICES PRIVATE</v>
          </cell>
        </row>
        <row r="271">
          <cell r="E271" t="str">
            <v>ITESS</v>
          </cell>
        </row>
        <row r="272">
          <cell r="E272" t="str">
            <v>J Q NETWORK PTE LTD.</v>
          </cell>
        </row>
        <row r="273">
          <cell r="E273" t="str">
            <v>JAGDISH PAHARIA &amp; CO.</v>
          </cell>
        </row>
        <row r="274">
          <cell r="E274" t="str">
            <v>JAGRITI JAISWAL</v>
          </cell>
        </row>
        <row r="275">
          <cell r="E275" t="str">
            <v>JAN MADHYAM</v>
          </cell>
        </row>
        <row r="276">
          <cell r="E276" t="str">
            <v>JANTA BOOK DEPOT</v>
          </cell>
        </row>
        <row r="277">
          <cell r="E277" t="str">
            <v>JANUS ENGINEERING (P) LTD</v>
          </cell>
        </row>
        <row r="278">
          <cell r="E278" t="str">
            <v>JANUS KONCEPTS</v>
          </cell>
        </row>
        <row r="279">
          <cell r="E279" t="str">
            <v>JAQUAR &amp; COMPANY LTD</v>
          </cell>
        </row>
        <row r="280">
          <cell r="E280" t="str">
            <v>JAYANT MUKHERJEE</v>
          </cell>
        </row>
        <row r="281">
          <cell r="E281" t="str">
            <v>JPM CAB SERVICES</v>
          </cell>
        </row>
        <row r="282">
          <cell r="E282" t="str">
            <v>JUSHNN ENTERPRISES</v>
          </cell>
        </row>
        <row r="283">
          <cell r="E283" t="str">
            <v>JYOTHI RATH ASSOCIATES</v>
          </cell>
        </row>
        <row r="284">
          <cell r="E284" t="str">
            <v>K. A. PANDIT</v>
          </cell>
        </row>
        <row r="285">
          <cell r="E285" t="str">
            <v>KAISER VITALS</v>
          </cell>
        </row>
        <row r="286">
          <cell r="E286" t="str">
            <v>KALAKRITI INC</v>
          </cell>
        </row>
        <row r="287">
          <cell r="E287" t="str">
            <v>KATHLEEN</v>
          </cell>
        </row>
        <row r="288">
          <cell r="E288" t="str">
            <v>KAUSHLESH JAISWAL</v>
          </cell>
        </row>
        <row r="289">
          <cell r="E289" t="str">
            <v>KELLY SERVICES INDIA PVT.</v>
          </cell>
        </row>
        <row r="290">
          <cell r="E290" t="str">
            <v>KHURANA STEELS</v>
          </cell>
        </row>
        <row r="291">
          <cell r="E291" t="str">
            <v>KHUSBOO WELFARE SOCIETY</v>
          </cell>
        </row>
        <row r="292">
          <cell r="E292" t="str">
            <v>KHUSHBOO FOODS PVT. LTD.</v>
          </cell>
        </row>
        <row r="293">
          <cell r="E293" t="str">
            <v>KIRAN SETHI</v>
          </cell>
        </row>
        <row r="294">
          <cell r="E294" t="str">
            <v>KISHOR SINGH</v>
          </cell>
        </row>
        <row r="295">
          <cell r="E295" t="str">
            <v>KITCHENETTE</v>
          </cell>
        </row>
        <row r="296">
          <cell r="E296" t="str">
            <v>KLG SYSTEL LIMITED</v>
          </cell>
        </row>
        <row r="297">
          <cell r="E297" t="str">
            <v>KOCHHAR AND CO.</v>
          </cell>
        </row>
        <row r="298">
          <cell r="E298" t="str">
            <v>KOTI RESORTS LIMITED</v>
          </cell>
        </row>
        <row r="299">
          <cell r="E299" t="str">
            <v>KPMG</v>
          </cell>
        </row>
        <row r="300">
          <cell r="E300" t="str">
            <v>KREATIVE MARKETING SERVIC</v>
          </cell>
        </row>
        <row r="301">
          <cell r="E301" t="str">
            <v>KRISHNA AUTO SALES</v>
          </cell>
        </row>
        <row r="302">
          <cell r="E302" t="str">
            <v>KUBER TRAVELS PVT. LTD.</v>
          </cell>
        </row>
        <row r="303">
          <cell r="E303" t="str">
            <v>KUONI ACADEMY OF TRAVEL</v>
          </cell>
        </row>
        <row r="304">
          <cell r="E304" t="str">
            <v>LANDBASE INDIA LIMITED</v>
          </cell>
        </row>
        <row r="305">
          <cell r="E305" t="str">
            <v>LASALLE PARTNERS INDIA PV</v>
          </cell>
        </row>
        <row r="306">
          <cell r="E306" t="str">
            <v>LATA SOFTEK CONSULTANTS</v>
          </cell>
        </row>
        <row r="307">
          <cell r="E307" t="str">
            <v>LAUNCH PAD RECRUITMENTS (</v>
          </cell>
        </row>
        <row r="308">
          <cell r="E308" t="str">
            <v>LAXMAN SINGH</v>
          </cell>
        </row>
        <row r="309">
          <cell r="E309" t="str">
            <v>LEADERSHIP KNOWLEDGE CONS</v>
          </cell>
        </row>
        <row r="310">
          <cell r="E310" t="str">
            <v>LEARNING CURVE</v>
          </cell>
        </row>
        <row r="311">
          <cell r="E311" t="str">
            <v>LEO BUSINESS SYSTEM</v>
          </cell>
        </row>
        <row r="312">
          <cell r="E312" t="str">
            <v>LES CONCIERGES</v>
          </cell>
        </row>
        <row r="313">
          <cell r="E313" t="str">
            <v>LIBERO</v>
          </cell>
        </row>
        <row r="314">
          <cell r="E314" t="str">
            <v>LIBRA ENTERPRISE</v>
          </cell>
        </row>
        <row r="315">
          <cell r="E315" t="str">
            <v>LIPI DATA SYSTEMS LIMITED</v>
          </cell>
        </row>
        <row r="316">
          <cell r="E316" t="str">
            <v>LKP FOREX LIMITED</v>
          </cell>
        </row>
        <row r="317">
          <cell r="E317" t="str">
            <v>LLOYDS REGISTER QUALITY A</v>
          </cell>
        </row>
        <row r="318">
          <cell r="E318" t="str">
            <v>LODHI SPORTS</v>
          </cell>
        </row>
        <row r="319">
          <cell r="E319" t="str">
            <v>LUCKY SPORTS</v>
          </cell>
        </row>
        <row r="320">
          <cell r="E320" t="str">
            <v>LUXRA ENTERPRISES PVT. LT</v>
          </cell>
        </row>
        <row r="321">
          <cell r="E321" t="str">
            <v>LWF FUND</v>
          </cell>
        </row>
        <row r="322">
          <cell r="E322" t="str">
            <v>MA FOI MANAGEMENT CONSULT</v>
          </cell>
        </row>
        <row r="323">
          <cell r="E323" t="str">
            <v>MAC DECOR LIMITED</v>
          </cell>
        </row>
        <row r="324">
          <cell r="E324" t="str">
            <v>MAC LIFE STYLE PRODUCTS P</v>
          </cell>
        </row>
        <row r="325">
          <cell r="E325" t="str">
            <v>MACH COMMUNICATIONS PVT.</v>
          </cell>
        </row>
        <row r="326">
          <cell r="E326" t="str">
            <v>MACH COMMUNICATIONS PVT.</v>
          </cell>
        </row>
        <row r="327">
          <cell r="E327" t="str">
            <v>MACH TRAVEL SERVICES</v>
          </cell>
        </row>
        <row r="328">
          <cell r="E328" t="str">
            <v>MADAN M KAUSHAL</v>
          </cell>
        </row>
        <row r="329">
          <cell r="E329" t="str">
            <v>MAGNUM CREATIVE COMMUNICA</v>
          </cell>
        </row>
        <row r="330">
          <cell r="E330" t="str">
            <v>MAHADEV ELECTRONICS</v>
          </cell>
        </row>
        <row r="331">
          <cell r="E331" t="str">
            <v>MAHALAKSHMI SALES</v>
          </cell>
        </row>
        <row r="332">
          <cell r="E332" t="str">
            <v>MAHALAXMI TRAVELS</v>
          </cell>
        </row>
        <row r="333">
          <cell r="E333" t="str">
            <v>MALHOTRA ENTERPRISES</v>
          </cell>
        </row>
        <row r="334">
          <cell r="E334" t="str">
            <v>MANAVEE ENTERPRISES</v>
          </cell>
        </row>
        <row r="335">
          <cell r="E335" t="str">
            <v>MANN TOURIST TRANSPORT SE</v>
          </cell>
        </row>
        <row r="336">
          <cell r="E336" t="str">
            <v>MANORANJAN CHOPRA</v>
          </cell>
        </row>
        <row r="337">
          <cell r="E337" t="str">
            <v>MARG</v>
          </cell>
        </row>
        <row r="338">
          <cell r="E338" t="str">
            <v>MARK TECHNICAL SERVICES</v>
          </cell>
        </row>
        <row r="339">
          <cell r="E339" t="str">
            <v>MARRIOT WELCOME HOTEL</v>
          </cell>
        </row>
        <row r="340">
          <cell r="E340" t="str">
            <v>MASTER MIND NETWORK</v>
          </cell>
        </row>
        <row r="341">
          <cell r="E341" t="str">
            <v>MAURYA SHERATON</v>
          </cell>
        </row>
        <row r="342">
          <cell r="E342" t="str">
            <v>MAVERICK ACHIEVERS FOUNDA</v>
          </cell>
        </row>
        <row r="343">
          <cell r="E343" t="str">
            <v>MEGA MIND</v>
          </cell>
        </row>
        <row r="344">
          <cell r="E344" t="str">
            <v>MEGHNA SEN</v>
          </cell>
        </row>
        <row r="345">
          <cell r="E345" t="str">
            <v>MEKHLA DEWAN</v>
          </cell>
        </row>
        <row r="346">
          <cell r="E346" t="str">
            <v>MELANGE</v>
          </cell>
        </row>
        <row r="347">
          <cell r="E347" t="str">
            <v>MELTING POT</v>
          </cell>
        </row>
        <row r="348">
          <cell r="E348" t="str">
            <v>MERCER HUMAN RESOURCE CON</v>
          </cell>
        </row>
        <row r="349">
          <cell r="E349" t="str">
            <v>MIRACLE CHARLE'S</v>
          </cell>
        </row>
        <row r="350">
          <cell r="E350" t="str">
            <v>MISHRA SPORTS</v>
          </cell>
        </row>
        <row r="351">
          <cell r="E351" t="str">
            <v>MKS CONSULTANT</v>
          </cell>
        </row>
        <row r="352">
          <cell r="E352" t="str">
            <v>MOBILE PHONES INDIA</v>
          </cell>
        </row>
        <row r="353">
          <cell r="E353" t="str">
            <v>MODI APOLLO INTERNATIONAL</v>
          </cell>
        </row>
        <row r="354">
          <cell r="E354" t="str">
            <v>MONICA OBEROI</v>
          </cell>
        </row>
        <row r="355">
          <cell r="E355" t="str">
            <v>MONSTER.COM INDIA</v>
          </cell>
        </row>
        <row r="356">
          <cell r="E356" t="str">
            <v>MOUNTAIN TRAIL HOLIDAYS (</v>
          </cell>
        </row>
        <row r="357">
          <cell r="E357" t="str">
            <v>MSD SECURITY PVT. LTD.</v>
          </cell>
        </row>
        <row r="358">
          <cell r="E358" t="str">
            <v>MUHAMMAD SUHAIL</v>
          </cell>
        </row>
        <row r="359">
          <cell r="E359" t="str">
            <v>MULTIMEDIA HRD PVT. LTD.</v>
          </cell>
        </row>
        <row r="360">
          <cell r="E360" t="str">
            <v>N.K.NAYAK CONTRACTOR</v>
          </cell>
        </row>
        <row r="361">
          <cell r="E361" t="str">
            <v>NASSCOM</v>
          </cell>
        </row>
        <row r="362">
          <cell r="E362" t="str">
            <v>NATIONAL INDUSTRIES</v>
          </cell>
        </row>
        <row r="363">
          <cell r="E363" t="str">
            <v>NATIONAL INSURANCE CO. LT</v>
          </cell>
        </row>
        <row r="364">
          <cell r="E364" t="str">
            <v>NAVIGATOR TRAVEL SERVICES</v>
          </cell>
        </row>
        <row r="365">
          <cell r="E365" t="str">
            <v>NAVKRITI</v>
          </cell>
        </row>
        <row r="366">
          <cell r="E366" t="str">
            <v>NAYAN RAWAL &amp; ASSOCIATES</v>
          </cell>
        </row>
        <row r="367">
          <cell r="E367" t="str">
            <v>NEEMRAMA HOTELS PRIVATE</v>
          </cell>
        </row>
        <row r="368">
          <cell r="E368" t="str">
            <v>NEOTERIC INFO-MATIQUE PVT</v>
          </cell>
        </row>
        <row r="369">
          <cell r="E369" t="str">
            <v>NESAR &amp; ASSOCIATES</v>
          </cell>
        </row>
        <row r="370">
          <cell r="E370" t="str">
            <v>NETPRO TECHNOLOGIES PVT L</v>
          </cell>
        </row>
        <row r="371">
          <cell r="E371" t="str">
            <v>NETPROPHETS CYBERWORKS PV</v>
          </cell>
        </row>
        <row r="372">
          <cell r="E372" t="str">
            <v>NEW VISTAS</v>
          </cell>
        </row>
        <row r="373">
          <cell r="E373" t="str">
            <v>NEXT LINK PRIVATE LIMITED</v>
          </cell>
        </row>
        <row r="374">
          <cell r="E374" t="str">
            <v>NEXUS SOURCING SOLUTIONS</v>
          </cell>
        </row>
        <row r="375">
          <cell r="E375" t="str">
            <v>NIIT LTD.</v>
          </cell>
        </row>
        <row r="376">
          <cell r="E376" t="str">
            <v>NIMBUS HARBOR FACILITIES</v>
          </cell>
        </row>
        <row r="377">
          <cell r="E377" t="str">
            <v>NIRC OF ICSI</v>
          </cell>
        </row>
        <row r="378">
          <cell r="E378" t="str">
            <v>NIRULAS CORNER HOUSE PRIV</v>
          </cell>
        </row>
        <row r="379">
          <cell r="E379" t="str">
            <v>NIS SPARTA LTD.</v>
          </cell>
        </row>
        <row r="380">
          <cell r="E380" t="str">
            <v>NISHA DHYANI</v>
          </cell>
        </row>
        <row r="381">
          <cell r="E381" t="str">
            <v>NOBLE MANHATTAN INDIA</v>
          </cell>
        </row>
        <row r="382">
          <cell r="E382" t="str">
            <v>NORTEL NETWORKS SINGAPORE</v>
          </cell>
        </row>
        <row r="383">
          <cell r="E383" t="str">
            <v>NSL INTERNATIONAL (REGD.)</v>
          </cell>
        </row>
        <row r="384">
          <cell r="E384" t="str">
            <v>OASIS</v>
          </cell>
        </row>
        <row r="385">
          <cell r="E385" t="str">
            <v>OCEANIC SALES CORPORATION</v>
          </cell>
        </row>
        <row r="386">
          <cell r="E386" t="str">
            <v>OPTIF</v>
          </cell>
        </row>
        <row r="387">
          <cell r="E387" t="str">
            <v>OPTIMAL MEDIA SOLUTIONS</v>
          </cell>
        </row>
        <row r="388">
          <cell r="E388" t="str">
            <v>ORIAN ART INDIA</v>
          </cell>
        </row>
        <row r="389">
          <cell r="E389" t="str">
            <v>ORIENTAL TRAVEL HOUSE</v>
          </cell>
        </row>
        <row r="390">
          <cell r="E390" t="str">
            <v>ORIX AUTO AND BUISNESS SO</v>
          </cell>
        </row>
        <row r="391">
          <cell r="E391" t="str">
            <v>OVIRA LOGISTICS PVT. LTD.</v>
          </cell>
        </row>
        <row r="392">
          <cell r="E392" t="str">
            <v>P&amp;A LAW OFFICES</v>
          </cell>
        </row>
        <row r="393">
          <cell r="E393" t="str">
            <v>PARK PLAZA</v>
          </cell>
        </row>
        <row r="394">
          <cell r="E394" t="str">
            <v>PATEL AUTO SERVICES PRVIA</v>
          </cell>
        </row>
        <row r="395">
          <cell r="E395" t="str">
            <v>PC DOCS</v>
          </cell>
        </row>
        <row r="396">
          <cell r="E396" t="str">
            <v>PELICANS CRICKET CLUB</v>
          </cell>
        </row>
        <row r="397">
          <cell r="E397" t="str">
            <v>PENDING SALARY OF EMPLOYE</v>
          </cell>
        </row>
        <row r="398">
          <cell r="E398" t="str">
            <v>PEOPLEONE AVENUES CONSULT</v>
          </cell>
        </row>
        <row r="399">
          <cell r="E399" t="str">
            <v>PEOPLEONE CONSULTING (IND</v>
          </cell>
        </row>
        <row r="400">
          <cell r="E400" t="str">
            <v>PERCEPT D' MARK INDIA PVT</v>
          </cell>
        </row>
        <row r="401">
          <cell r="E401" t="str">
            <v>PLANMAN CONSULTANT INDIA</v>
          </cell>
        </row>
        <row r="402">
          <cell r="E402" t="str">
            <v>POOJA GALGOTIA</v>
          </cell>
        </row>
        <row r="403">
          <cell r="E403" t="str">
            <v>POOJA SETHI</v>
          </cell>
        </row>
        <row r="404">
          <cell r="E404" t="str">
            <v>POWER MASTER INTERNATIONA</v>
          </cell>
        </row>
        <row r="405">
          <cell r="E405" t="str">
            <v>PRANAV CONTRACTOR</v>
          </cell>
        </row>
        <row r="406">
          <cell r="E406" t="str">
            <v>PRATEEK BAKSHI</v>
          </cell>
        </row>
        <row r="407">
          <cell r="E407" t="str">
            <v>PRATIBHA KHANDELWAL ADVAN</v>
          </cell>
        </row>
        <row r="408">
          <cell r="E408" t="str">
            <v>PRICE WATERHOUSE</v>
          </cell>
        </row>
        <row r="409">
          <cell r="E409" t="str">
            <v>PRICEWATERHOUSECOOPERS PV</v>
          </cell>
        </row>
        <row r="410">
          <cell r="E410" t="str">
            <v>PRIMEPATH COMMUNICATION P</v>
          </cell>
        </row>
        <row r="411">
          <cell r="E411" t="str">
            <v>PRINT PERFECT</v>
          </cell>
        </row>
        <row r="412">
          <cell r="E412" t="str">
            <v>PRINTLINE</v>
          </cell>
        </row>
        <row r="413">
          <cell r="E413" t="str">
            <v>PRIVAT HOSPITAL DR. SACHD</v>
          </cell>
        </row>
        <row r="414">
          <cell r="E414" t="str">
            <v>PROCALL LIMITED</v>
          </cell>
        </row>
        <row r="415">
          <cell r="E415" t="str">
            <v>PROFESSIONAL SUPPORT</v>
          </cell>
        </row>
        <row r="416">
          <cell r="E416" t="str">
            <v>PROMO POWER</v>
          </cell>
        </row>
        <row r="417">
          <cell r="E417" t="str">
            <v>PRUDENTIAL ELECTRONIC</v>
          </cell>
        </row>
        <row r="418">
          <cell r="E418" t="str">
            <v>PRUDENTIAL ELECTRONICS</v>
          </cell>
        </row>
        <row r="419">
          <cell r="E419" t="str">
            <v>PUNEET INDIA PRIVATE LIMI</v>
          </cell>
        </row>
        <row r="420">
          <cell r="E420" t="str">
            <v>PUSHPINDER KAUR KASHYAP</v>
          </cell>
        </row>
        <row r="421">
          <cell r="E421" t="str">
            <v>PVR LIMITED</v>
          </cell>
        </row>
        <row r="422">
          <cell r="E422" t="str">
            <v>PYROGUARD ENGINEERS PVT L</v>
          </cell>
        </row>
        <row r="423">
          <cell r="E423" t="str">
            <v>QAI INDIA LTD.</v>
          </cell>
        </row>
        <row r="424">
          <cell r="E424" t="str">
            <v>QUADRANGLE</v>
          </cell>
        </row>
        <row r="425">
          <cell r="E425" t="str">
            <v>QUALITY PLUS CALLSCAN LTD</v>
          </cell>
        </row>
        <row r="426">
          <cell r="E426" t="str">
            <v>QUICK ADVERTISING COMPANY</v>
          </cell>
        </row>
        <row r="427">
          <cell r="E427" t="str">
            <v>R J TRADE WINGS PVT LTD.</v>
          </cell>
        </row>
        <row r="428">
          <cell r="E428" t="str">
            <v>R K ASSOCIATES</v>
          </cell>
        </row>
        <row r="429">
          <cell r="E429" t="str">
            <v>R.E.D CORPORATE TRAINING</v>
          </cell>
        </row>
        <row r="430">
          <cell r="E430" t="str">
            <v>R.G VACATIONS PVT.LTD</v>
          </cell>
        </row>
        <row r="431">
          <cell r="E431" t="str">
            <v>R.P.INTERNATIONAL</v>
          </cell>
        </row>
        <row r="432">
          <cell r="E432" t="str">
            <v>RADISSION HOTEL DELHI</v>
          </cell>
        </row>
        <row r="433">
          <cell r="E433" t="str">
            <v>RAHUL GANGULY</v>
          </cell>
        </row>
        <row r="434">
          <cell r="E434" t="str">
            <v>RAJED RESORTS LIMITED</v>
          </cell>
        </row>
        <row r="435">
          <cell r="E435" t="str">
            <v>RAJIV NARANG</v>
          </cell>
        </row>
        <row r="436">
          <cell r="E436" t="str">
            <v>RAMEE RESOURCE</v>
          </cell>
        </row>
        <row r="437">
          <cell r="E437" t="str">
            <v>RAMESH NIGAM</v>
          </cell>
        </row>
        <row r="438">
          <cell r="E438" t="str">
            <v>RATH &amp; STRONG</v>
          </cell>
        </row>
        <row r="439">
          <cell r="E439" t="str">
            <v>REAL REELS</v>
          </cell>
        </row>
        <row r="440">
          <cell r="E440" t="str">
            <v>REGIMES CLOTHING</v>
          </cell>
        </row>
        <row r="441">
          <cell r="E441" t="str">
            <v>RENUKA SINGH</v>
          </cell>
        </row>
        <row r="442">
          <cell r="E442" t="str">
            <v>REXINE PALACE</v>
          </cell>
        </row>
        <row r="443">
          <cell r="E443" t="str">
            <v>RICHARD CAULDWELL</v>
          </cell>
        </row>
        <row r="444">
          <cell r="E444" t="str">
            <v>RIFE TECHNOLOGIES</v>
          </cell>
        </row>
        <row r="445">
          <cell r="E445" t="str">
            <v>RIMIKA ENTERPRISES PVT LT</v>
          </cell>
        </row>
        <row r="446">
          <cell r="E446" t="str">
            <v>ROLEX LOGISTICS PRIVATE L</v>
          </cell>
        </row>
        <row r="447">
          <cell r="E447" t="str">
            <v>ROUND TABLE INDIA TRUST</v>
          </cell>
        </row>
        <row r="448">
          <cell r="E448" t="str">
            <v>ROYAL RETREAT</v>
          </cell>
        </row>
        <row r="449">
          <cell r="E449" t="str">
            <v>ROYAL TOURS &amp; TRAVELS</v>
          </cell>
        </row>
        <row r="450">
          <cell r="E450" t="str">
            <v>RUBICON LEARNING SYSTEMS</v>
          </cell>
        </row>
        <row r="451">
          <cell r="E451" t="str">
            <v>RVW 720</v>
          </cell>
        </row>
        <row r="452">
          <cell r="E452" t="str">
            <v>S KAUSHAL</v>
          </cell>
        </row>
        <row r="453">
          <cell r="E453" t="str">
            <v>S.R CONSTRUCTIONS</v>
          </cell>
        </row>
        <row r="454">
          <cell r="E454" t="str">
            <v>SADGURU ART N FRAMES</v>
          </cell>
        </row>
        <row r="455">
          <cell r="E455" t="str">
            <v>SAGAR TRAVELS</v>
          </cell>
        </row>
        <row r="456">
          <cell r="E456" t="str">
            <v>SAI PRINTERS</v>
          </cell>
        </row>
        <row r="457">
          <cell r="E457" t="str">
            <v>SAI REGENCY</v>
          </cell>
        </row>
        <row r="458">
          <cell r="E458" t="str">
            <v>SAITRONICS AND SYSTEMS</v>
          </cell>
        </row>
        <row r="459">
          <cell r="E459" t="str">
            <v>SAMSUNG TECHWIN CO. LTD.</v>
          </cell>
        </row>
        <row r="460">
          <cell r="E460" t="str">
            <v>SANCHIT TECHNOLOGIES</v>
          </cell>
        </row>
        <row r="461">
          <cell r="E461" t="str">
            <v>SANDEEP KUMAR</v>
          </cell>
        </row>
        <row r="462">
          <cell r="E462" t="str">
            <v>SANDEEP PRINTERS</v>
          </cell>
        </row>
        <row r="463">
          <cell r="E463" t="str">
            <v>SANDWICHES ETC</v>
          </cell>
        </row>
        <row r="464">
          <cell r="E464" t="str">
            <v>SANGAM INTERNET</v>
          </cell>
        </row>
        <row r="465">
          <cell r="E465" t="str">
            <v>SANJAY RAI</v>
          </cell>
        </row>
        <row r="466">
          <cell r="E466" t="str">
            <v>SANJEEV KUMAR</v>
          </cell>
        </row>
        <row r="467">
          <cell r="E467" t="str">
            <v>SAPPHIRE DIGITAL PRINTERS</v>
          </cell>
        </row>
        <row r="468">
          <cell r="E468" t="str">
            <v>SBI A/C EPF FUND</v>
          </cell>
        </row>
        <row r="469">
          <cell r="E469" t="str">
            <v>SCORPIO CONSULTANCY</v>
          </cell>
        </row>
        <row r="470">
          <cell r="E470" t="str">
            <v>SEA HAWK TOURS AND TRAVEL</v>
          </cell>
        </row>
        <row r="471">
          <cell r="E471" t="str">
            <v>SEAN JOHN FERNANDEZ</v>
          </cell>
        </row>
        <row r="472">
          <cell r="E472" t="str">
            <v>SEARCH INTERNATIONAL</v>
          </cell>
        </row>
        <row r="473">
          <cell r="E473" t="str">
            <v>SEC COMMUNICATIONS PVT. L</v>
          </cell>
        </row>
        <row r="474">
          <cell r="E474" t="str">
            <v>SEKADO INDIA SPORTS</v>
          </cell>
        </row>
        <row r="475">
          <cell r="E475" t="str">
            <v>SGC SERVICES PVT. LTD.</v>
          </cell>
        </row>
        <row r="476">
          <cell r="E476" t="str">
            <v>SHAALFA LEISURE</v>
          </cell>
        </row>
        <row r="477">
          <cell r="E477" t="str">
            <v>SHAJA CHULLA</v>
          </cell>
        </row>
        <row r="478">
          <cell r="E478" t="str">
            <v>SHALINI KUNDAL</v>
          </cell>
        </row>
        <row r="479">
          <cell r="E479" t="str">
            <v>SHARMA NEWS AGENCY</v>
          </cell>
        </row>
        <row r="480">
          <cell r="E480" t="str">
            <v>SHAW INDUSTRIES INC</v>
          </cell>
        </row>
        <row r="481">
          <cell r="E481" t="str">
            <v>SHL (INDIA) PVT LTD</v>
          </cell>
        </row>
        <row r="482">
          <cell r="E482" t="str">
            <v>SHONEZI KUMAR TYAGI</v>
          </cell>
        </row>
        <row r="483">
          <cell r="E483" t="str">
            <v>SHREYA KITCHEN AND CATERE</v>
          </cell>
        </row>
        <row r="484">
          <cell r="E484" t="str">
            <v>SHRI BALAJI BOOK DEPOT</v>
          </cell>
        </row>
        <row r="485">
          <cell r="E485" t="str">
            <v>SIEMENS INFORMATION SYSTE</v>
          </cell>
        </row>
        <row r="486">
          <cell r="E486" t="str">
            <v>SILICON COMNET</v>
          </cell>
        </row>
        <row r="487">
          <cell r="E487" t="str">
            <v>SILICON COMNET PVT. LTD.</v>
          </cell>
        </row>
        <row r="488">
          <cell r="E488" t="str">
            <v>SMART SOURCE</v>
          </cell>
        </row>
        <row r="489">
          <cell r="E489" t="str">
            <v>SOFTWARE TECHNOLOGY PARKS</v>
          </cell>
        </row>
        <row r="490">
          <cell r="E490" t="str">
            <v>SOUTH INDIA WATCH INDUSTR</v>
          </cell>
        </row>
        <row r="491">
          <cell r="E491" t="str">
            <v>SPACE PLANNERS NETWORK</v>
          </cell>
        </row>
        <row r="492">
          <cell r="E492" t="str">
            <v>SPECTRA E BIOS CONSULTING</v>
          </cell>
        </row>
        <row r="493">
          <cell r="E493" t="str">
            <v>SPECTRA HOSPITALITY PVT.L</v>
          </cell>
        </row>
        <row r="494">
          <cell r="E494" t="str">
            <v>SPECTRAL CONSULTANTS</v>
          </cell>
        </row>
        <row r="495">
          <cell r="E495" t="str">
            <v>SPEECHINACTION</v>
          </cell>
        </row>
        <row r="496">
          <cell r="E496" t="str">
            <v>SSA GLOBAL TECHNOLOGIES (</v>
          </cell>
        </row>
        <row r="497">
          <cell r="E497" t="str">
            <v>STALLION FRIGHT SYSTEMS</v>
          </cell>
        </row>
        <row r="498">
          <cell r="E498" t="str">
            <v>STARTREK STRUCTURES</v>
          </cell>
        </row>
        <row r="499">
          <cell r="E499" t="str">
            <v>STENO HOUSE</v>
          </cell>
        </row>
        <row r="500">
          <cell r="E500" t="str">
            <v>STEP AHEAD ENTERPRISES (P</v>
          </cell>
        </row>
        <row r="501">
          <cell r="E501" t="str">
            <v>STG INTERNATIONAL LTD</v>
          </cell>
        </row>
        <row r="502">
          <cell r="E502" t="str">
            <v>STRATEGIC HR SERVICES PVT</v>
          </cell>
        </row>
        <row r="503">
          <cell r="E503" t="str">
            <v>STRUCTRE</v>
          </cell>
        </row>
        <row r="504">
          <cell r="E504" t="str">
            <v>STUDIO MEGNUS</v>
          </cell>
        </row>
        <row r="505">
          <cell r="E505" t="str">
            <v>STUDIO SOS</v>
          </cell>
        </row>
        <row r="506">
          <cell r="E506" t="str">
            <v>STULZ GMBH KLIMATECHNIK-U</v>
          </cell>
        </row>
        <row r="507">
          <cell r="E507" t="str">
            <v>SUBURBIA</v>
          </cell>
        </row>
        <row r="508">
          <cell r="E508" t="str">
            <v>SUDEEP BHUDIRAJA</v>
          </cell>
        </row>
        <row r="509">
          <cell r="E509" t="str">
            <v>SUDEEP BUDHIRAJA (HUF)</v>
          </cell>
        </row>
        <row r="510">
          <cell r="E510" t="str">
            <v>SUDHA VOLZ</v>
          </cell>
        </row>
        <row r="511">
          <cell r="E511" t="str">
            <v>SUJIT KUMAR SHRIVASTAVA</v>
          </cell>
        </row>
        <row r="512">
          <cell r="E512" t="str">
            <v>SUNAYANA COMMODITIES PVT.</v>
          </cell>
        </row>
        <row r="513">
          <cell r="E513" t="str">
            <v>SUNIL GOTAM</v>
          </cell>
        </row>
        <row r="514">
          <cell r="E514" t="str">
            <v>SUNTIME TRADERS PVT LTD</v>
          </cell>
        </row>
        <row r="515">
          <cell r="E515" t="str">
            <v>SUPREME COMMUNICATIONS</v>
          </cell>
        </row>
        <row r="516">
          <cell r="E516" t="str">
            <v>SURBHI TRADERS</v>
          </cell>
        </row>
        <row r="517">
          <cell r="E517" t="str">
            <v>SUSHMA CHOPRA</v>
          </cell>
        </row>
        <row r="518">
          <cell r="E518" t="str">
            <v>T &amp; T MOTORS LIMITED</v>
          </cell>
        </row>
        <row r="519">
          <cell r="E519" t="str">
            <v>TAARAK INDIA PVT. LTD.</v>
          </cell>
        </row>
        <row r="520">
          <cell r="E520" t="str">
            <v>TACK INNOVATION (I) PVT.</v>
          </cell>
        </row>
        <row r="521">
          <cell r="E521" t="str">
            <v>TAJ PALACE HOTEL</v>
          </cell>
        </row>
        <row r="522">
          <cell r="E522" t="str">
            <v>TALENT RESOUCES</v>
          </cell>
        </row>
        <row r="523">
          <cell r="E523" t="str">
            <v>TCP MEDIA PVT. LTD.</v>
          </cell>
        </row>
        <row r="524">
          <cell r="E524" t="str">
            <v>TDI INTERNATIONAL INDIA L</v>
          </cell>
        </row>
        <row r="525">
          <cell r="E525" t="str">
            <v>TEAM 4 ADVENTURE</v>
          </cell>
        </row>
        <row r="526">
          <cell r="E526" t="str">
            <v>TEAM MOMENTUM INFORMATICS</v>
          </cell>
        </row>
        <row r="527">
          <cell r="E527" t="str">
            <v>TEAMLEASE SERVICES PVT. L</v>
          </cell>
        </row>
        <row r="528">
          <cell r="E528" t="str">
            <v>TECH PACIFIC (INDIA) EXPO</v>
          </cell>
        </row>
        <row r="529">
          <cell r="E529" t="str">
            <v>TECH PACIFIC (INDIA) PTE</v>
          </cell>
        </row>
        <row r="530">
          <cell r="E530" t="str">
            <v>TECHNOMAN CONSULTANTS</v>
          </cell>
        </row>
        <row r="531">
          <cell r="E531" t="str">
            <v>TECHPARK INDIA PVT. LTD.</v>
          </cell>
        </row>
        <row r="532">
          <cell r="E532" t="str">
            <v>TECKINFO SOLUTIONS PVT LT</v>
          </cell>
        </row>
        <row r="533">
          <cell r="E533" t="str">
            <v>TECKSONS BOOKSHOP</v>
          </cell>
        </row>
        <row r="534">
          <cell r="E534" t="str">
            <v>TELEGENIX UK</v>
          </cell>
        </row>
        <row r="535">
          <cell r="E535" t="str">
            <v>TELEKONNECTORS LIMITED</v>
          </cell>
        </row>
        <row r="536">
          <cell r="E536" t="str">
            <v>TELEKONNECTORS LIMITED</v>
          </cell>
        </row>
        <row r="537">
          <cell r="E537" t="str">
            <v>TERI</v>
          </cell>
        </row>
        <row r="538">
          <cell r="E538" t="str">
            <v>THAPAR SALES CORPORATION</v>
          </cell>
        </row>
        <row r="539">
          <cell r="E539" t="str">
            <v>THE ADWORLD</v>
          </cell>
        </row>
        <row r="540">
          <cell r="E540" t="str">
            <v>THE CORBETT HIDEAWAY</v>
          </cell>
        </row>
        <row r="541">
          <cell r="E541" t="str">
            <v>THE DESERT RESORT</v>
          </cell>
        </row>
        <row r="542">
          <cell r="E542" t="str">
            <v>THE FLICK</v>
          </cell>
        </row>
        <row r="543">
          <cell r="E543" t="str">
            <v>THE INDIA INSTITUTE OF PL</v>
          </cell>
        </row>
        <row r="544">
          <cell r="E544" t="str">
            <v>THE INDUS ENTERPRENEURS</v>
          </cell>
        </row>
        <row r="545">
          <cell r="E545" t="str">
            <v>THE ODYSSEY</v>
          </cell>
        </row>
        <row r="546">
          <cell r="E546" t="str">
            <v>THE ORGANISERS</v>
          </cell>
        </row>
        <row r="547">
          <cell r="E547" t="str">
            <v>THE PARTY EXPRESS</v>
          </cell>
        </row>
        <row r="548">
          <cell r="E548" t="str">
            <v>THE PLACERS</v>
          </cell>
        </row>
        <row r="549">
          <cell r="E549" t="str">
            <v>THE RECRUITERS</v>
          </cell>
        </row>
        <row r="550">
          <cell r="E550" t="str">
            <v>THE RESIDENCIA</v>
          </cell>
        </row>
        <row r="551">
          <cell r="E551" t="str">
            <v>THE TRIAL BEATERS</v>
          </cell>
        </row>
        <row r="552">
          <cell r="E552" t="str">
            <v>THE UNIVERSITY OF READING</v>
          </cell>
        </row>
        <row r="553">
          <cell r="E553" t="str">
            <v>THIRTY SIX INTERNATIONAL</v>
          </cell>
        </row>
        <row r="554">
          <cell r="E554" t="str">
            <v>THOMAS ASSESSMENT PRIVATE</v>
          </cell>
        </row>
        <row r="555">
          <cell r="E555" t="str">
            <v>TMI ASSOCIATES PVT. LTD.</v>
          </cell>
        </row>
        <row r="556">
          <cell r="E556" t="str">
            <v>TMI CONSULTING</v>
          </cell>
        </row>
        <row r="557">
          <cell r="E557" t="str">
            <v>TOP WHEELS TOURS AND TRAV</v>
          </cell>
        </row>
        <row r="558">
          <cell r="E558" t="str">
            <v>TORQUE COMMUNICATIONS PVT</v>
          </cell>
        </row>
        <row r="559">
          <cell r="E559" t="str">
            <v>TOUR MY INDIA</v>
          </cell>
        </row>
        <row r="560">
          <cell r="E560" t="str">
            <v>TRADES INDIA</v>
          </cell>
        </row>
        <row r="561">
          <cell r="E561" t="str">
            <v>TRAINING ALTERNATIVES CON</v>
          </cell>
        </row>
        <row r="562">
          <cell r="E562" t="str">
            <v>TRANS MERIDIAN TRAVELS PV</v>
          </cell>
        </row>
        <row r="563">
          <cell r="E563" t="str">
            <v>TRANSEARCH INDIA</v>
          </cell>
        </row>
        <row r="564">
          <cell r="E564" t="str">
            <v>TRANSITION</v>
          </cell>
        </row>
        <row r="565">
          <cell r="E565" t="str">
            <v>TRAVELEX INDIA PRIVATE LT</v>
          </cell>
        </row>
        <row r="566">
          <cell r="E566" t="str">
            <v>TRIDENT HILTON GURGAON</v>
          </cell>
        </row>
        <row r="567">
          <cell r="E567" t="str">
            <v>TRIFIN INFORMATION TECHNO</v>
          </cell>
        </row>
        <row r="568">
          <cell r="E568" t="str">
            <v>TWENTY FIRST CENTURY</v>
          </cell>
        </row>
        <row r="569">
          <cell r="E569" t="str">
            <v>TWENTY TWENTY MEDIA PRIVA</v>
          </cell>
        </row>
        <row r="570">
          <cell r="E570" t="str">
            <v>TYBROS (INDIA) TOURS PVT.</v>
          </cell>
        </row>
        <row r="571">
          <cell r="E571" t="str">
            <v>TYBROS INDIA</v>
          </cell>
        </row>
        <row r="572">
          <cell r="E572" t="str">
            <v>TYCO ELECTRONICS CORPORAT</v>
          </cell>
        </row>
        <row r="573">
          <cell r="E573" t="str">
            <v>TYCO ELECTRONICS CORPORAT</v>
          </cell>
        </row>
        <row r="574">
          <cell r="E574" t="str">
            <v>TYCOON COMMUNICATIONS PVT</v>
          </cell>
        </row>
        <row r="575">
          <cell r="E575" t="str">
            <v>UB OFFICE SYSTEMS (HK) LT</v>
          </cell>
        </row>
        <row r="576">
          <cell r="E576" t="str">
            <v>ULTIMATE INDUSTRIES</v>
          </cell>
        </row>
        <row r="577">
          <cell r="E577" t="str">
            <v>UMKAL CHEMISTS</v>
          </cell>
        </row>
        <row r="578">
          <cell r="E578" t="str">
            <v>UMKAL HOSPITAL PVT. LTD.</v>
          </cell>
        </row>
        <row r="579">
          <cell r="E579" t="str">
            <v>UNI VOICE</v>
          </cell>
        </row>
        <row r="580">
          <cell r="E580" t="str">
            <v>UNICS ERGON</v>
          </cell>
        </row>
        <row r="581">
          <cell r="E581" t="str">
            <v>UNISING PROJECT PRIVATE L</v>
          </cell>
        </row>
        <row r="582">
          <cell r="E582" t="str">
            <v>UNISON HOTELS LTD.</v>
          </cell>
        </row>
        <row r="583">
          <cell r="E583" t="str">
            <v>UNITECH COUNTRY CLUB LTD.</v>
          </cell>
        </row>
        <row r="584">
          <cell r="E584" t="str">
            <v>UNITECH LTD.</v>
          </cell>
        </row>
        <row r="585">
          <cell r="E585" t="str">
            <v>UNITECH PIONEER RECREATIO</v>
          </cell>
        </row>
        <row r="586">
          <cell r="E586" t="str">
            <v>UNIVERSAL BUILDING PRODUC</v>
          </cell>
        </row>
        <row r="587">
          <cell r="E587" t="str">
            <v>UNTIELL INDIA</v>
          </cell>
        </row>
        <row r="588">
          <cell r="E588" t="str">
            <v>UPPAL'S ORCHID</v>
          </cell>
        </row>
        <row r="589">
          <cell r="E589" t="str">
            <v>UT WORLDWIDE (INDIA) PVT.</v>
          </cell>
        </row>
        <row r="590">
          <cell r="E590" t="str">
            <v>UTILITY FORMS PRIVATE LIM</v>
          </cell>
        </row>
        <row r="591">
          <cell r="E591" t="str">
            <v>V K EDUCATIONAL INSTITUTE</v>
          </cell>
        </row>
        <row r="592">
          <cell r="E592" t="str">
            <v>VAISH &amp; ASSOCIATES</v>
          </cell>
        </row>
        <row r="593">
          <cell r="E593" t="str">
            <v>VALUE ECONOMIC RESEARCH P</v>
          </cell>
        </row>
        <row r="594">
          <cell r="E594" t="str">
            <v>VALUE FIRST MESSAGING PRI</v>
          </cell>
        </row>
        <row r="595">
          <cell r="E595" t="str">
            <v>VAM PLACEMENT SOLUTIONS</v>
          </cell>
        </row>
        <row r="596">
          <cell r="E596" t="str">
            <v>VARUN CHOPRA</v>
          </cell>
        </row>
        <row r="597">
          <cell r="E597" t="str">
            <v>VASU RETAILS</v>
          </cell>
        </row>
        <row r="598">
          <cell r="E598" t="str">
            <v>VED FILMS</v>
          </cell>
        </row>
        <row r="599">
          <cell r="E599" t="str">
            <v>VEER BROTHERS AUTO'S (P)</v>
          </cell>
        </row>
        <row r="600">
          <cell r="E600" t="str">
            <v>VELOCITY</v>
          </cell>
        </row>
        <row r="601">
          <cell r="E601" t="str">
            <v>VENUS RENT-A-CAR</v>
          </cell>
        </row>
        <row r="602">
          <cell r="E602" t="str">
            <v>VERTEX CUSTOMER MANAGEMEN</v>
          </cell>
        </row>
        <row r="603">
          <cell r="E603" t="str">
            <v>VERTEX DATA SCIENCE LTD</v>
          </cell>
        </row>
        <row r="604">
          <cell r="E604" t="str">
            <v>VERTEX MEDIANET LTD.</v>
          </cell>
        </row>
        <row r="605">
          <cell r="E605" t="str">
            <v>VIA DESIGN</v>
          </cell>
        </row>
        <row r="606">
          <cell r="E606" t="str">
            <v>VIDESH SANCHAR NIGAM LIMI</v>
          </cell>
        </row>
        <row r="607">
          <cell r="E607" t="str">
            <v>VIJESH MARKETING PVT. LTD</v>
          </cell>
        </row>
        <row r="608">
          <cell r="E608" t="str">
            <v>VIKRAM SURI</v>
          </cell>
        </row>
        <row r="609">
          <cell r="E609" t="str">
            <v>VIRENDER KUMAR BHARDWAJ</v>
          </cell>
        </row>
        <row r="610">
          <cell r="E610" t="str">
            <v>VIRTUAL OVERSEAS PTE LTD.</v>
          </cell>
        </row>
        <row r="611">
          <cell r="E611" t="str">
            <v>VIRTUAL TRAVEL N TOURS</v>
          </cell>
        </row>
        <row r="612">
          <cell r="E612" t="str">
            <v>VISHAL PUNDIR</v>
          </cell>
        </row>
        <row r="613">
          <cell r="E613" t="str">
            <v>VISION DIS</v>
          </cell>
        </row>
        <row r="614">
          <cell r="E614" t="str">
            <v>VIVID CONSULTANTS</v>
          </cell>
        </row>
        <row r="615">
          <cell r="E615" t="str">
            <v>VIZINFOZ</v>
          </cell>
        </row>
        <row r="616">
          <cell r="E616" t="str">
            <v>VKALP SOURCING</v>
          </cell>
        </row>
        <row r="617">
          <cell r="E617" t="str">
            <v>VKGN &amp; ASSOCIATES</v>
          </cell>
        </row>
        <row r="618">
          <cell r="E618" t="str">
            <v>VNV CONSULTING</v>
          </cell>
        </row>
        <row r="619">
          <cell r="E619" t="str">
            <v>VYAKTITVA</v>
          </cell>
        </row>
        <row r="620">
          <cell r="E620" t="str">
            <v>WA SEARCH CONSULTANTS</v>
          </cell>
        </row>
        <row r="621">
          <cell r="E621" t="str">
            <v>WELGROW TRAVELS PVT LTD</v>
          </cell>
        </row>
        <row r="622">
          <cell r="E622" t="str">
            <v>WILDFLOWER HALL, MASHOBRA</v>
          </cell>
        </row>
        <row r="623">
          <cell r="E623" t="str">
            <v>WINDSOR CASTLE</v>
          </cell>
        </row>
        <row r="624">
          <cell r="E624" t="str">
            <v>WINGS CUSTOMER CARE PVT L</v>
          </cell>
        </row>
        <row r="625">
          <cell r="E625" t="str">
            <v>WIPRO INFOTECH LTD.</v>
          </cell>
        </row>
        <row r="626">
          <cell r="E626" t="str">
            <v>WIZCRAFT INTERNATIONAL EN</v>
          </cell>
        </row>
        <row r="627">
          <cell r="E627" t="str">
            <v>XEROX LTD</v>
          </cell>
        </row>
        <row r="628">
          <cell r="E628" t="str">
            <v>XEROX MOIDCORP LTD.</v>
          </cell>
        </row>
        <row r="629">
          <cell r="E629" t="str">
            <v>ZICE HOLIDAYS</v>
          </cell>
        </row>
        <row r="630">
          <cell r="E630" t="str">
            <v>ZIM N DELLA TRAVELS</v>
          </cell>
        </row>
        <row r="631">
          <cell r="E631" t="str">
            <v xml:space="preserve"> </v>
          </cell>
        </row>
        <row r="632">
          <cell r="E632" t="str">
            <v>Voice and Accent Training</v>
          </cell>
        </row>
        <row r="633">
          <cell r="E633" t="str">
            <v>Staff Entertainment</v>
          </cell>
        </row>
        <row r="634">
          <cell r="E634" t="str">
            <v>Employee Incentive</v>
          </cell>
        </row>
        <row r="635">
          <cell r="E635" t="str">
            <v>The Lemon Tree Hotel</v>
          </cell>
        </row>
        <row r="636">
          <cell r="E636" t="str">
            <v>LADT Payable</v>
          </cell>
        </row>
        <row r="637">
          <cell r="E637" t="str">
            <v>Vipul</v>
          </cell>
        </row>
        <row r="638">
          <cell r="E638" t="str">
            <v>LE Security</v>
          </cell>
        </row>
        <row r="639">
          <cell r="E639" t="str">
            <v>JJ Service Provider</v>
          </cell>
        </row>
        <row r="640">
          <cell r="E640" t="str">
            <v>A-ID System</v>
          </cell>
        </row>
        <row r="641">
          <cell r="E641" t="str">
            <v>EPSCO</v>
          </cell>
        </row>
        <row r="642">
          <cell r="E642" t="str">
            <v>Kopal Engineering</v>
          </cell>
        </row>
        <row r="643">
          <cell r="E643" t="str">
            <v>Food World</v>
          </cell>
        </row>
        <row r="644">
          <cell r="E644" t="str">
            <v>Vertex UK</v>
          </cell>
        </row>
        <row r="645">
          <cell r="E645" t="str">
            <v xml:space="preserve">  </v>
          </cell>
        </row>
        <row r="646">
          <cell r="E646" t="str">
            <v xml:space="preserve">  </v>
          </cell>
        </row>
        <row r="647">
          <cell r="E647" t="str">
            <v xml:space="preserve">  </v>
          </cell>
        </row>
        <row r="648">
          <cell r="E648" t="str">
            <v xml:space="preserve">  </v>
          </cell>
        </row>
        <row r="649">
          <cell r="E649" t="str">
            <v xml:space="preserve">  </v>
          </cell>
        </row>
        <row r="650">
          <cell r="E650" t="str">
            <v xml:space="preserve">  </v>
          </cell>
        </row>
        <row r="651">
          <cell r="E651" t="str">
            <v xml:space="preserve">  </v>
          </cell>
        </row>
        <row r="652">
          <cell r="E652" t="str">
            <v xml:space="preserve">  </v>
          </cell>
        </row>
        <row r="653">
          <cell r="E653" t="str">
            <v xml:space="preserve">  </v>
          </cell>
        </row>
        <row r="654">
          <cell r="E654" t="str">
            <v xml:space="preserve">  </v>
          </cell>
        </row>
        <row r="655">
          <cell r="E655" t="str">
            <v xml:space="preserve">  </v>
          </cell>
        </row>
        <row r="656">
          <cell r="E656" t="str">
            <v xml:space="preserve">  </v>
          </cell>
        </row>
        <row r="657">
          <cell r="E657" t="str">
            <v xml:space="preserve">  </v>
          </cell>
        </row>
        <row r="658">
          <cell r="E658" t="str">
            <v xml:space="preserve">  </v>
          </cell>
        </row>
        <row r="659">
          <cell r="E659" t="str">
            <v xml:space="preserve">  </v>
          </cell>
        </row>
        <row r="660">
          <cell r="E660" t="str">
            <v xml:space="preserve">  </v>
          </cell>
        </row>
        <row r="661">
          <cell r="E661" t="str">
            <v xml:space="preserve">  </v>
          </cell>
        </row>
        <row r="662">
          <cell r="E662" t="str">
            <v xml:space="preserve">  </v>
          </cell>
        </row>
        <row r="663">
          <cell r="E663" t="str">
            <v xml:space="preserve">  </v>
          </cell>
        </row>
        <row r="664">
          <cell r="E664" t="str">
            <v xml:space="preserve">  </v>
          </cell>
        </row>
        <row r="665">
          <cell r="E665" t="str">
            <v xml:space="preserve">  </v>
          </cell>
        </row>
        <row r="666">
          <cell r="E666" t="str">
            <v xml:space="preserve">  </v>
          </cell>
        </row>
        <row r="667">
          <cell r="E667" t="str">
            <v xml:space="preserve">  </v>
          </cell>
        </row>
        <row r="668">
          <cell r="E668" t="str">
            <v xml:space="preserve">  </v>
          </cell>
        </row>
        <row r="669">
          <cell r="E669" t="str">
            <v xml:space="preserve">  </v>
          </cell>
        </row>
        <row r="670">
          <cell r="E670" t="str">
            <v xml:space="preserve">  </v>
          </cell>
        </row>
        <row r="671">
          <cell r="E671" t="str">
            <v xml:space="preserve">  </v>
          </cell>
        </row>
        <row r="672">
          <cell r="E672" t="str">
            <v xml:space="preserve">  </v>
          </cell>
        </row>
        <row r="673">
          <cell r="E673" t="str">
            <v xml:space="preserve">  </v>
          </cell>
        </row>
        <row r="674">
          <cell r="E674" t="str">
            <v xml:space="preserve">  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645-9_1_96"/>
      <sheetName val="223.582"/>
      <sheetName val="#REF"/>
      <sheetName val="3645_9_1_96"/>
      <sheetName val="entitlements"/>
      <sheetName val="FORM-16"/>
      <sheetName val="FTE salaries"/>
      <sheetName val="lov-COAct"/>
      <sheetName val="lov-cspl"/>
      <sheetName val="XL4Poppy"/>
      <sheetName val="CRITERIA1"/>
      <sheetName val="Profile"/>
      <sheetName val="FRINGE_BENEFIT_INFO"/>
      <sheetName val="GENERAL2"/>
      <sheetName val="IT_TDS_TCS_FBT"/>
      <sheetName val="PART_C"/>
      <sheetName val="Indirect expen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DecExpl"/>
      <sheetName val="Mgr. Mtg."/>
      <sheetName val="Forecast Comments"/>
      <sheetName val="DOH Comp"/>
      <sheetName val="Actual Comments"/>
      <sheetName val="Flash"/>
      <sheetName val="Final Data"/>
      <sheetName val="Final Table"/>
      <sheetName val="2000 Mgr's Rpt"/>
      <sheetName val="Monthly Matrix"/>
      <sheetName val="Cust P&amp;L "/>
      <sheetName val="Cust P&amp;l Wrksht"/>
      <sheetName val="ProdLine P&amp;L"/>
      <sheetName val="Prod Anal"/>
      <sheetName val="inventory analysis"/>
      <sheetName val="Inv Usage"/>
      <sheetName val="P.L. B.S."/>
      <sheetName val="Hyperion"/>
      <sheetName val="M-INVTUR_REC"/>
      <sheetName val="IFS"/>
      <sheetName val="D L Scrap"/>
      <sheetName val="Variance"/>
      <sheetName val="COS"/>
      <sheetName val="Month IncDec"/>
      <sheetName val="Mat'l Var"/>
      <sheetName val="COSPRFCST"/>
      <sheetName val="COSPP"/>
      <sheetName val="COS PY"/>
      <sheetName val="MFG FORE"/>
      <sheetName val="Depr Amort"/>
      <sheetName val="MFG PREV FORE"/>
      <sheetName val="MFG SPEND VAR"/>
      <sheetName val="Sheet3"/>
      <sheetName val="MFG P.P."/>
      <sheetName val="MFG SPEND VAR P.P."/>
      <sheetName val="MFG P.Y."/>
      <sheetName val="MFG SPEND VAR P.Y."/>
      <sheetName val="Support Exp"/>
      <sheetName val="LOOK UP TABLE"/>
      <sheetName val="P.L. MFG QTR ANALS"/>
      <sheetName val="Sheet2"/>
      <sheetName val="This Qtr vs Last Qtr"/>
      <sheetName val="This Qtr vs Same Qtr Last Yr"/>
      <sheetName val="Copy Prior Forecast Macro"/>
      <sheetName val="Cost Savings"/>
      <sheetName val="Sales"/>
      <sheetName val="Dir Lbr"/>
      <sheetName val="Mtl Prod Improv"/>
      <sheetName val="Scrap"/>
      <sheetName val="Lbr Prod Improv"/>
      <sheetName val="Freight"/>
      <sheetName val="Inv Turn D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 "/>
      <sheetName val="COST OF PROJ "/>
      <sheetName val="TURNOVER "/>
      <sheetName val="Repayment Schedule"/>
      <sheetName val="REPAYM "/>
      <sheetName val="INTT  "/>
      <sheetName val="_p_l _Mau_"/>
      <sheetName val="BS _Mau_"/>
      <sheetName val="cashflow _Mau_"/>
      <sheetName val="Sheet10"/>
      <sheetName val="Sheet11"/>
      <sheetName val="Sheet12"/>
      <sheetName val="Financials"/>
      <sheetName val="CMAcode"/>
    </sheetNames>
    <sheetDataSet>
      <sheetData sheetId="0">
        <row r="2">
          <cell r="A2" t="str">
            <v>CALCULATION OF DEPRECIATION  ( SLM)</v>
          </cell>
          <cell r="H2" t="str">
            <v>USD M</v>
          </cell>
        </row>
        <row r="3">
          <cell r="H3" t="str">
            <v>Addition</v>
          </cell>
          <cell r="I3" t="str">
            <v>Gross</v>
          </cell>
          <cell r="J3" t="str">
            <v>Dep</v>
          </cell>
          <cell r="K3" t="str">
            <v>Addition</v>
          </cell>
          <cell r="L3" t="str">
            <v>Gross</v>
          </cell>
          <cell r="M3" t="str">
            <v>Dep</v>
          </cell>
          <cell r="N3" t="str">
            <v>Addition</v>
          </cell>
          <cell r="O3" t="str">
            <v>Gross</v>
          </cell>
          <cell r="P3" t="str">
            <v>Dep</v>
          </cell>
          <cell r="Q3" t="str">
            <v>Addition</v>
          </cell>
          <cell r="R3" t="str">
            <v>Gross</v>
          </cell>
          <cell r="S3" t="str">
            <v>Dep</v>
          </cell>
          <cell r="T3" t="str">
            <v>Addition</v>
          </cell>
          <cell r="U3" t="str">
            <v>Gross</v>
          </cell>
          <cell r="V3" t="str">
            <v>Dep</v>
          </cell>
          <cell r="W3" t="str">
            <v>Addition</v>
          </cell>
          <cell r="X3" t="str">
            <v>Gross</v>
          </cell>
          <cell r="Y3" t="str">
            <v>Dep</v>
          </cell>
          <cell r="Z3" t="str">
            <v>Addition</v>
          </cell>
          <cell r="AA3" t="str">
            <v>Gross</v>
          </cell>
          <cell r="AB3" t="str">
            <v>Dep</v>
          </cell>
          <cell r="AC3" t="str">
            <v>Addition</v>
          </cell>
          <cell r="AD3" t="str">
            <v>Gross</v>
          </cell>
          <cell r="AE3" t="str">
            <v>Dep</v>
          </cell>
        </row>
        <row r="4">
          <cell r="A4" t="str">
            <v>PARTICULARS</v>
          </cell>
          <cell r="C4" t="str">
            <v>RATE</v>
          </cell>
          <cell r="H4">
            <v>2009</v>
          </cell>
          <cell r="I4">
            <v>2009</v>
          </cell>
          <cell r="J4">
            <v>2009</v>
          </cell>
          <cell r="K4">
            <v>2010</v>
          </cell>
          <cell r="L4">
            <v>2010</v>
          </cell>
          <cell r="M4">
            <v>2010</v>
          </cell>
          <cell r="N4">
            <v>2011</v>
          </cell>
          <cell r="O4">
            <v>2011</v>
          </cell>
          <cell r="P4">
            <v>2011</v>
          </cell>
          <cell r="Q4">
            <v>2012</v>
          </cell>
          <cell r="R4">
            <v>2012</v>
          </cell>
          <cell r="S4">
            <v>2012</v>
          </cell>
          <cell r="T4">
            <v>2013</v>
          </cell>
          <cell r="U4">
            <v>2013</v>
          </cell>
          <cell r="V4">
            <v>2013</v>
          </cell>
          <cell r="W4">
            <v>2014</v>
          </cell>
          <cell r="X4">
            <v>2014</v>
          </cell>
          <cell r="Y4">
            <v>2014</v>
          </cell>
          <cell r="Z4">
            <v>2015</v>
          </cell>
          <cell r="AA4">
            <v>2015</v>
          </cell>
          <cell r="AB4">
            <v>2015</v>
          </cell>
          <cell r="AC4">
            <v>2016</v>
          </cell>
          <cell r="AD4">
            <v>2016</v>
          </cell>
          <cell r="AE4">
            <v>2016</v>
          </cell>
        </row>
        <row r="6">
          <cell r="A6" t="str">
            <v>PLANT &amp; MACHINERY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T06"/>
      <sheetName val="Prod Anal"/>
      <sheetName val="currency"/>
      <sheetName val="MFG FORE"/>
      <sheetName val="Sheet1"/>
      <sheetName val="HOT06.xls"/>
      <sheetName val="Break_Up"/>
      <sheetName val="RESULT"/>
      <sheetName val="GBW"/>
      <sheetName val="Input"/>
      <sheetName val=" B3"/>
      <sheetName val=" B1"/>
      <sheetName val="Intaccrual"/>
      <sheetName val="SBU"/>
      <sheetName val="tdint"/>
      <sheetName val="INDIGINEOUS ITEMS "/>
      <sheetName val="BOQ"/>
      <sheetName val="Interest on Loan from Director"/>
      <sheetName val="Other"/>
      <sheetName val="Summary"/>
    </sheetNames>
    <definedNames>
      <definedName name="exchang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Gap Report"/>
      <sheetName val="Override"/>
      <sheetName val="Output"/>
      <sheetName val="OFA"/>
      <sheetName val="Debt"/>
      <sheetName val="NEARunoff"/>
      <sheetName val="Variance Summary"/>
      <sheetName val="Variance Detail"/>
      <sheetName val="Dec"/>
      <sheetName val="Chart Total"/>
      <sheetName val="Chart Portf"/>
      <sheetName val="Chart GW"/>
      <sheetName val="P&amp;L Portf Runoffs"/>
      <sheetName val="Debt Runoff"/>
      <sheetName val="P&amp;L GW Runoff"/>
      <sheetName val="GW Analysis"/>
      <sheetName val="Instructions"/>
      <sheetName val="BSLAs"/>
      <sheetName val="XPQUERYDOC_0"/>
      <sheetName val="XPQUERYDOC_0-2"/>
      <sheetName val="XPQUERYDOC_0-3"/>
      <sheetName val="PARTY MASTER"/>
      <sheetName val="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Co"/>
      <sheetName val="Ref"/>
      <sheetName val="For presentation 1"/>
      <sheetName val="For presentation 2"/>
      <sheetName val="Presentation 3"/>
      <sheetName val="Transactional Impact"/>
      <sheetName val="Revenue"/>
      <sheetName val="EBIT"/>
      <sheetName val="COGS"/>
      <sheetName val="EBIT old"/>
      <sheetName val="Cost of Sales old"/>
      <sheetName val="Cap Emplyd"/>
      <sheetName val="Sh Fnds"/>
      <sheetName val="MI"/>
      <sheetName val="Sheet1"/>
      <sheetName val="Capital Employed old"/>
      <sheetName val="Sh Funds old"/>
      <sheetName val="MI old"/>
    </sheetNames>
    <sheetDataSet>
      <sheetData sheetId="0"/>
      <sheetData sheetId="1">
        <row r="5">
          <cell r="A5">
            <v>12</v>
          </cell>
        </row>
        <row r="10">
          <cell r="G10">
            <v>10</v>
          </cell>
        </row>
      </sheetData>
      <sheetData sheetId="2"/>
      <sheetData sheetId="3">
        <row r="47">
          <cell r="E47">
            <v>181.29</v>
          </cell>
        </row>
      </sheetData>
      <sheetData sheetId="4"/>
      <sheetData sheetId="5"/>
      <sheetData sheetId="6">
        <row r="2">
          <cell r="A2">
            <v>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 16"/>
      <sheetName val="Form12BA"/>
      <sheetName val="Cover"/>
      <sheetName val="INT "/>
      <sheetName val="Ann A"/>
      <sheetName val="Ann B1"/>
      <sheetName val="Ann B2"/>
      <sheetName val="Ann C"/>
      <sheetName val="overseas wkg"/>
      <sheetName val="Co 04"/>
      <sheetName val="Co 01"/>
      <sheetName val="standard"/>
      <sheetName val="Module1"/>
      <sheetName val="for challans"/>
      <sheetName val="Deduction of ass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. RECD-01"/>
      <sheetName val="TRANSPORT H.C.-01"/>
      <sheetName val="DONATION-01"/>
      <sheetName val="FINE &amp; PENALTY-01"/>
      <sheetName val="ADVT-01"/>
      <sheetName val="COMM. PAID-01"/>
      <sheetName val="SAMPLE-01"/>
      <sheetName val="testing &amp;design -01"/>
      <sheetName val="TEL-01 (3)"/>
      <sheetName val="TEL-01"/>
      <sheetName val="EPF-01"/>
      <sheetName val="ESIC-01"/>
      <sheetName val="Ex-Gratia-01"/>
      <sheetName val="Insurance -01"/>
      <sheetName val="Rent -01"/>
      <sheetName val="For_Trav-01"/>
      <sheetName val="Retainership-01"/>
      <sheetName val="Royalty-01"/>
      <sheetName val="WATER&amp;ELEC-01"/>
      <sheetName val="FOR_ CHECKING"/>
      <sheetName val="INDEX _"/>
      <sheetName val="FAX &amp; E-Mail -00"/>
      <sheetName val="Rent _01"/>
      <sheetName val="For_Trav_01"/>
      <sheetName val="Advt-99"/>
      <sheetName val="Medical-99"/>
      <sheetName val="Rent -99"/>
      <sheetName val="Recruitment (ksd)"/>
      <sheetName val="Phone-99"/>
      <sheetName val="Typewriter-99"/>
      <sheetName val="Water &amp; Elec-99"/>
      <sheetName val="Insurance -99"/>
      <sheetName val="Comm_paid-99"/>
      <sheetName val="FAX &amp; E-Mail -99"/>
      <sheetName val="97-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ans_Letter"/>
      <sheetName val="Index"/>
      <sheetName val="Abbreviations"/>
      <sheetName val="Lead_Index"/>
      <sheetName val="Lead Val sum"/>
      <sheetName val="Lead Val sum_SOTP"/>
      <sheetName val="MP_Index"/>
      <sheetName val="MP1"/>
      <sheetName val="MP2"/>
      <sheetName val="PO_Index"/>
      <sheetName val="PO1"/>
      <sheetName val="DF_Index"/>
      <sheetName val="DF4_FCFE"/>
      <sheetName val="CM_Index"/>
      <sheetName val="NV1"/>
      <sheetName val="BS_KDHP"/>
      <sheetName val="PL_KDHP"/>
      <sheetName val="DF1"/>
      <sheetName val="DF2"/>
      <sheetName val="CM1"/>
      <sheetName val="DF3"/>
      <sheetName val="Comps data"/>
      <sheetName val="Comps Summary"/>
      <sheetName val="Key operational &amp; financial per"/>
      <sheetName val="PL- Bridge"/>
      <sheetName val="SH Pattern as on 31.03.17"/>
      <sheetName val="CM2"/>
      <sheetName val="CM3"/>
      <sheetName val="CM4"/>
      <sheetName val="CM5"/>
      <sheetName val="CM6"/>
      <sheetName val="CT_Index"/>
      <sheetName val="CT1"/>
      <sheetName val="CT2"/>
      <sheetName val="NV_Index"/>
      <sheetName val="PL_Index"/>
      <sheetName val="PL1"/>
      <sheetName val="PL2"/>
      <sheetName val="BS_Index"/>
      <sheetName val="BS1"/>
      <sheetName val="BS2"/>
      <sheetName val="FC_Index"/>
      <sheetName val="FC1"/>
      <sheetName val="FC2"/>
      <sheetName val="RT_Index"/>
      <sheetName val="RT1"/>
      <sheetName val="RT2"/>
      <sheetName val="HF_Index"/>
      <sheetName val="HF1"/>
      <sheetName val="HF2"/>
      <sheetName val="CF_Index"/>
      <sheetName val="CF1"/>
      <sheetName val="CF2"/>
      <sheetName val="CF3"/>
      <sheetName val="CF4"/>
      <sheetName val="CF5"/>
      <sheetName val="GS_Index"/>
      <sheetName val="Segmental"/>
      <sheetName val="Comps - FY17"/>
      <sheetName val="GS1"/>
      <sheetName val="GS2"/>
      <sheetName val="GS3"/>
      <sheetName val="GS4"/>
      <sheetName val="GS5"/>
      <sheetName val="GS6"/>
      <sheetName val="GS7"/>
      <sheetName val="GS8"/>
      <sheetName val="GS9"/>
      <sheetName val="GS10"/>
      <sheetName val="GS11"/>
      <sheetName val="Sheet8S"/>
      <sheetName val="Sheet4S"/>
      <sheetName val="Sheet01S"/>
      <sheetName val="Sheet12S"/>
      <sheetName val="Client data &gt;&gt;"/>
      <sheetName val="SCH VI"/>
      <sheetName val="OTHER INCOME"/>
      <sheetName val="Projected PL"/>
      <sheetName val="Projected BS &amp; CF"/>
      <sheetName val="Notes"/>
      <sheetName val="BS-Ind AS"/>
      <sheetName val="PL- Ind AS"/>
      <sheetName val="CFS"/>
      <sheetName val="Change in Equity"/>
      <sheetName val="PPE"/>
      <sheetName val="Tax"/>
      <sheetName val="Financial &amp; other assets"/>
      <sheetName val="Inventories"/>
      <sheetName val="Equity"/>
      <sheetName val="Non C. Borrowings"/>
      <sheetName val="Financial and other lia"/>
      <sheetName val="TB"/>
      <sheetName val="Income"/>
      <sheetName val="Expenses"/>
      <sheetName val="Addl Disclosures"/>
      <sheetName val="SBN"/>
      <sheetName val="BS Reco"/>
      <sheetName val="PL Recos"/>
      <sheetName val="Reco notes"/>
      <sheetName val="FY11, FY12"/>
      <sheetName val="PL1112"/>
      <sheetName val="BS1112"/>
      <sheetName val="FY13"/>
      <sheetName val="PL1213"/>
      <sheetName val="BS1213"/>
      <sheetName val="FY14"/>
      <sheetName val="PL1314"/>
      <sheetName val="BS1314"/>
      <sheetName val="FY15, FY16"/>
      <sheetName val="PL 1415-1516"/>
      <sheetName val="BS 1415-15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6">
          <cell r="D16">
            <v>1102.5007666274462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6">
          <cell r="C6" t="str">
            <v>FY08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>
        <row r="14">
          <cell r="AA14">
            <v>11.654663840766663</v>
          </cell>
        </row>
      </sheetData>
      <sheetData sheetId="24">
        <row r="12">
          <cell r="F12">
            <v>18.690000000000001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>
        <row r="11">
          <cell r="F11">
            <v>38074.840000000004</v>
          </cell>
        </row>
      </sheetData>
      <sheetData sheetId="77">
        <row r="34">
          <cell r="D34">
            <v>146.48000000000002</v>
          </cell>
        </row>
      </sheetData>
      <sheetData sheetId="78">
        <row r="15">
          <cell r="F15">
            <v>4760.58</v>
          </cell>
        </row>
      </sheetData>
      <sheetData sheetId="79">
        <row r="7">
          <cell r="G7">
            <v>1394.11</v>
          </cell>
        </row>
      </sheetData>
      <sheetData sheetId="80" refreshError="1"/>
      <sheetData sheetId="81">
        <row r="8">
          <cell r="D8">
            <v>6258.35</v>
          </cell>
        </row>
      </sheetData>
      <sheetData sheetId="82">
        <row r="5">
          <cell r="E5">
            <v>25878.43</v>
          </cell>
        </row>
      </sheetData>
      <sheetData sheetId="83" refreshError="1"/>
      <sheetData sheetId="84" refreshError="1"/>
      <sheetData sheetId="85">
        <row r="24">
          <cell r="S24">
            <v>8934.7899999999991</v>
          </cell>
        </row>
      </sheetData>
      <sheetData sheetId="86" refreshError="1"/>
      <sheetData sheetId="87">
        <row r="21">
          <cell r="C21">
            <v>142.38999999999999</v>
          </cell>
        </row>
      </sheetData>
      <sheetData sheetId="88" refreshError="1"/>
      <sheetData sheetId="89" refreshError="1"/>
      <sheetData sheetId="90" refreshError="1"/>
      <sheetData sheetId="91">
        <row r="39">
          <cell r="C39">
            <v>609.11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6">
          <cell r="E6">
            <v>19412.55</v>
          </cell>
        </row>
      </sheetData>
      <sheetData sheetId="102">
        <row r="7">
          <cell r="D7">
            <v>1394.11</v>
          </cell>
        </row>
      </sheetData>
      <sheetData sheetId="103" refreshError="1"/>
      <sheetData sheetId="104">
        <row r="6">
          <cell r="E6">
            <v>25532.710000000003</v>
          </cell>
        </row>
      </sheetData>
      <sheetData sheetId="105">
        <row r="7">
          <cell r="D7">
            <v>1394.11</v>
          </cell>
        </row>
      </sheetData>
      <sheetData sheetId="106" refreshError="1"/>
      <sheetData sheetId="107">
        <row r="6">
          <cell r="E6">
            <v>28222.309999999998</v>
          </cell>
        </row>
      </sheetData>
      <sheetData sheetId="108">
        <row r="7">
          <cell r="D7">
            <v>1394.11</v>
          </cell>
        </row>
      </sheetData>
      <sheetData sheetId="109" refreshError="1"/>
      <sheetData sheetId="110">
        <row r="8">
          <cell r="E8">
            <v>25910.650000000005</v>
          </cell>
        </row>
      </sheetData>
      <sheetData sheetId="111">
        <row r="8">
          <cell r="D8">
            <v>1394.11</v>
          </cell>
        </row>
      </sheetData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GV"/>
      <sheetName val="FA"/>
      <sheetName val="P&amp;L"/>
      <sheetName val="Schedules"/>
      <sheetName val="BS"/>
      <sheetName val="groupings Mar,02"/>
      <sheetName val="trial03"/>
      <sheetName val="Leadsheet"/>
      <sheetName val="Consolidated Mar'02"/>
      <sheetName val="Adjust Entry"/>
      <sheetName val="FA Adjustment Entry"/>
      <sheetName val="consolidated"/>
      <sheetName val="consolidated (2)"/>
      <sheetName val="Lead sheet"/>
      <sheetName val="Lead Sheet (2)"/>
      <sheetName val="Adjust _x0000__x0000__x0000__x0000_y"/>
      <sheetName val="Details"/>
      <sheetName val="Adjust ????y"/>
      <sheetName val="Trial Mar 06"/>
      <sheetName val="PERHW"/>
      <sheetName val="BUDGET"/>
      <sheetName val="BSL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GV"/>
      <sheetName val="Schdule-D"/>
      <sheetName val="trfinall"/>
      <sheetName val="trialck"/>
      <sheetName val="Schedules"/>
      <sheetName val="BS"/>
      <sheetName val="FA"/>
      <sheetName val="P&amp;L"/>
      <sheetName val="groupings sept01"/>
      <sheetName val="septrlfn"/>
      <sheetName val="septrial"/>
      <sheetName val="trial"/>
      <sheetName val="Adjustment Entries"/>
      <sheetName val="trial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"/>
      <sheetName val="Sheet1"/>
      <sheetName val="AH Slide Detail"/>
      <sheetName val="Total BT"/>
      <sheetName val="Inputs"/>
      <sheetName val="MONTH"/>
      <sheetName val="QTD"/>
      <sheetName val="YTD"/>
      <sheetName val="Trend"/>
      <sheetName val="BT's"/>
      <sheetName val="PRODT"/>
      <sheetName val="WTW1"/>
      <sheetName val="WTW2"/>
      <sheetName val="WTW V"/>
      <sheetName val="Sum SG&amp;A"/>
      <sheetName val="Tot to SGA"/>
      <sheetName val="Orig SG&amp;A Corp"/>
      <sheetName val="Ref - Old WTW"/>
      <sheetName val="NEARunoff"/>
      <sheetName val="Sheet2"/>
      <sheetName val="IO"/>
      <sheetName val="Preside"/>
      <sheetName val="CFForecast detail"/>
      <sheetName val="Bal Sheet"/>
      <sheetName val="defaults"/>
      <sheetName val="header"/>
      <sheetName val="Conso"/>
      <sheetName val="DPT-P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FORM_16"/>
      <sheetName val="entitlements"/>
      <sheetName val="Orig SG&amp;A Corp"/>
      <sheetName val="MAS-PIS"/>
      <sheetName val="MAS-PIN"/>
      <sheetName val="tb97"/>
      <sheetName val="Sheet2"/>
      <sheetName val="Prod Anal"/>
      <sheetName val="pl97"/>
      <sheetName val="Citrix"/>
      <sheetName val="TRX ADDITION"/>
      <sheetName val="walmart bharti "/>
      <sheetName val="TRX_ADDITION"/>
      <sheetName val="walmart_bharti_"/>
      <sheetName val="Expansion needed"/>
      <sheetName val="Kevin Steele98-99"/>
      <sheetName val="Outgoing"/>
      <sheetName val="Incoming"/>
      <sheetName val="Expansion"/>
      <sheetName val="currency"/>
      <sheetName val="ecommerce"/>
      <sheetName val="Switch costs lookup"/>
      <sheetName val="Preside"/>
      <sheetName val="Edit(01)"/>
      <sheetName val="Factor_sheet"/>
      <sheetName val="C10_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1. BS - Sch (WITH CIS EFFEC)"/>
      <sheetName val="cash flow (with working)"/>
      <sheetName val="BalanceSheet Final"/>
      <sheetName val="BALLACS"/>
      <sheetName val="Schedule Final"/>
      <sheetName val="last year"/>
      <sheetName val="Invst-OLd"/>
      <sheetName val="Abstract(New)"/>
      <sheetName val="GROUPING (CONSOL)"/>
      <sheetName val="TRIALCOMBIND (excl Sug)"/>
      <sheetName val="TB Detail"/>
      <sheetName val="TBKESARGANJ"/>
      <sheetName val="Provision of IT"/>
      <sheetName val="AUDITFEES"/>
      <sheetName val="FEESDETAILS"/>
      <sheetName val="Ratios"/>
      <sheetName val="GROUPING 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"/>
    </sheetNames>
    <sheetDataSet>
      <sheetData sheetId="0">
        <row r="1">
          <cell r="A1" t="str">
            <v>Allappagoud B</v>
          </cell>
        </row>
        <row r="3">
          <cell r="A3" t="str">
            <v>Monthly withholding tax</v>
          </cell>
        </row>
        <row r="4">
          <cell r="O4" t="str">
            <v>(In Rs)</v>
          </cell>
        </row>
        <row r="5">
          <cell r="A5" t="str">
            <v>Particulars</v>
          </cell>
          <cell r="B5" t="str">
            <v>Apr '00</v>
          </cell>
          <cell r="C5" t="str">
            <v>May '00</v>
          </cell>
          <cell r="D5" t="str">
            <v>Jun '00</v>
          </cell>
          <cell r="E5" t="str">
            <v>Jul '00</v>
          </cell>
          <cell r="F5" t="str">
            <v>Aug '00</v>
          </cell>
          <cell r="G5" t="str">
            <v>Sep '00</v>
          </cell>
          <cell r="H5" t="str">
            <v>Oct '00</v>
          </cell>
          <cell r="I5" t="str">
            <v>Nov '00</v>
          </cell>
          <cell r="J5" t="str">
            <v>Dec '00</v>
          </cell>
          <cell r="K5" t="str">
            <v>Jan '01</v>
          </cell>
          <cell r="L5" t="str">
            <v>Feb '01</v>
          </cell>
          <cell r="M5" t="str">
            <v>Mar '01</v>
          </cell>
          <cell r="N5" t="str">
            <v>Sub-total</v>
          </cell>
          <cell r="O5" t="str">
            <v>Total</v>
          </cell>
        </row>
        <row r="6">
          <cell r="B6" t="str">
            <v>Rs</v>
          </cell>
          <cell r="C6" t="str">
            <v>Rs</v>
          </cell>
          <cell r="D6" t="str">
            <v>Rs</v>
          </cell>
          <cell r="E6" t="str">
            <v>Rs</v>
          </cell>
          <cell r="F6" t="str">
            <v>Rs</v>
          </cell>
          <cell r="G6" t="str">
            <v>Rs</v>
          </cell>
          <cell r="H6" t="str">
            <v>Rs</v>
          </cell>
          <cell r="I6" t="str">
            <v>Rs</v>
          </cell>
          <cell r="J6" t="str">
            <v>Rs</v>
          </cell>
          <cell r="K6" t="str">
            <v>Rs</v>
          </cell>
          <cell r="L6" t="str">
            <v>Rs</v>
          </cell>
          <cell r="M6" t="str">
            <v>Rs</v>
          </cell>
          <cell r="O6" t="str">
            <v>Rs</v>
          </cell>
        </row>
        <row r="8">
          <cell r="A8" t="str">
            <v>SALARY AND ALLOWANCES</v>
          </cell>
        </row>
        <row r="9">
          <cell r="A9" t="str">
            <v>Basic salary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3500</v>
          </cell>
          <cell r="G9">
            <v>3500</v>
          </cell>
          <cell r="H9">
            <v>3500</v>
          </cell>
          <cell r="I9">
            <v>3500</v>
          </cell>
          <cell r="J9">
            <v>3500</v>
          </cell>
          <cell r="K9">
            <v>3500</v>
          </cell>
          <cell r="L9">
            <v>3500</v>
          </cell>
          <cell r="M9">
            <v>3500</v>
          </cell>
          <cell r="O9">
            <v>28000</v>
          </cell>
        </row>
        <row r="10">
          <cell r="A10" t="str">
            <v xml:space="preserve">House Rent Allowance 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350</v>
          </cell>
          <cell r="G10">
            <v>350</v>
          </cell>
          <cell r="H10">
            <v>350</v>
          </cell>
          <cell r="I10">
            <v>350</v>
          </cell>
          <cell r="J10">
            <v>350</v>
          </cell>
          <cell r="K10">
            <v>350</v>
          </cell>
          <cell r="L10">
            <v>350</v>
          </cell>
          <cell r="M10">
            <v>350</v>
          </cell>
          <cell r="O10">
            <v>2800</v>
          </cell>
        </row>
        <row r="11">
          <cell r="A11" t="str">
            <v xml:space="preserve">Conveyance allowance 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 t="str">
            <v xml:space="preserve">Leave Travel Allowance </v>
          </cell>
        </row>
        <row r="13">
          <cell r="A13" t="str">
            <v>Children's education allowance</v>
          </cell>
        </row>
        <row r="14">
          <cell r="A14" t="str">
            <v>Ex gratia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2001.6666666666667</v>
          </cell>
          <cell r="G14">
            <v>2001.6666666666667</v>
          </cell>
          <cell r="H14">
            <v>2001.6666666666667</v>
          </cell>
          <cell r="I14">
            <v>2001.6666666666667</v>
          </cell>
          <cell r="J14">
            <v>2001.6666666666667</v>
          </cell>
          <cell r="K14">
            <v>2001.6666666666667</v>
          </cell>
          <cell r="L14">
            <v>2001.6666666666667</v>
          </cell>
          <cell r="M14">
            <v>2001.6666666666667</v>
          </cell>
          <cell r="N14">
            <v>11028.666666666666</v>
          </cell>
          <cell r="O14">
            <v>27042</v>
          </cell>
        </row>
        <row r="15">
          <cell r="A15" t="str">
            <v>Other allowance (Provident fund)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420</v>
          </cell>
          <cell r="G15">
            <v>420</v>
          </cell>
          <cell r="H15">
            <v>420</v>
          </cell>
          <cell r="I15">
            <v>420</v>
          </cell>
          <cell r="J15">
            <v>420</v>
          </cell>
          <cell r="K15">
            <v>420</v>
          </cell>
          <cell r="L15">
            <v>420</v>
          </cell>
          <cell r="M15">
            <v>420</v>
          </cell>
          <cell r="O15">
            <v>3360</v>
          </cell>
        </row>
        <row r="16">
          <cell r="A16" t="str">
            <v>Bonus</v>
          </cell>
          <cell r="O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6271.666666666667</v>
          </cell>
          <cell r="G17">
            <v>6271.666666666667</v>
          </cell>
          <cell r="H17">
            <v>6271.666666666667</v>
          </cell>
          <cell r="I17">
            <v>6271.666666666667</v>
          </cell>
          <cell r="J17">
            <v>6271.666666666667</v>
          </cell>
          <cell r="K17">
            <v>6271.666666666667</v>
          </cell>
          <cell r="L17">
            <v>6271.666666666667</v>
          </cell>
          <cell r="M17">
            <v>6271.666666666667</v>
          </cell>
          <cell r="O17">
            <v>61202</v>
          </cell>
        </row>
        <row r="19">
          <cell r="A19" t="str">
            <v>PERQUISITES</v>
          </cell>
        </row>
        <row r="20">
          <cell r="A20" t="str">
            <v>Medical reimbursement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 t="str">
            <v>Telehone reimbursement</v>
          </cell>
        </row>
        <row r="22">
          <cell r="A22" t="str">
            <v>Books and periodicals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</row>
        <row r="25">
          <cell r="A25" t="str">
            <v>Gross salary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6271.666666666667</v>
          </cell>
          <cell r="G25">
            <v>6271.666666666667</v>
          </cell>
          <cell r="H25">
            <v>6271.666666666667</v>
          </cell>
          <cell r="I25">
            <v>6271.666666666667</v>
          </cell>
          <cell r="J25">
            <v>6271.666666666667</v>
          </cell>
          <cell r="K25">
            <v>6271.666666666667</v>
          </cell>
          <cell r="L25">
            <v>6271.666666666667</v>
          </cell>
          <cell r="M25">
            <v>6271.666666666667</v>
          </cell>
          <cell r="O25">
            <v>61202</v>
          </cell>
        </row>
        <row r="27">
          <cell r="A27" t="str">
            <v>Less: Standard deduction</v>
          </cell>
          <cell r="O27">
            <v>20400.666666666668</v>
          </cell>
        </row>
        <row r="28">
          <cell r="A28" t="str">
            <v xml:space="preserve">             Profession tax</v>
          </cell>
          <cell r="F28">
            <v>100</v>
          </cell>
          <cell r="G28">
            <v>100</v>
          </cell>
          <cell r="H28">
            <v>100</v>
          </cell>
          <cell r="I28">
            <v>100</v>
          </cell>
          <cell r="J28">
            <v>100</v>
          </cell>
          <cell r="K28">
            <v>100</v>
          </cell>
          <cell r="L28">
            <v>100</v>
          </cell>
          <cell r="M28">
            <v>100</v>
          </cell>
          <cell r="O28">
            <v>800</v>
          </cell>
        </row>
        <row r="29">
          <cell r="A29" t="str">
            <v xml:space="preserve">             Contribution u/s 80G</v>
          </cell>
        </row>
        <row r="31">
          <cell r="A31" t="str">
            <v>Gross total annual income (rounded off)</v>
          </cell>
          <cell r="O31">
            <v>40000</v>
          </cell>
        </row>
        <row r="33">
          <cell r="A33" t="str">
            <v>Gross annual tax liability</v>
          </cell>
          <cell r="O33">
            <v>0</v>
          </cell>
        </row>
        <row r="35">
          <cell r="A35" t="str">
            <v>Tax rebate</v>
          </cell>
        </row>
        <row r="36">
          <cell r="A36" t="str">
            <v>Employee's provident fund contribution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84</v>
          </cell>
          <cell r="G36">
            <v>84</v>
          </cell>
          <cell r="H36">
            <v>84</v>
          </cell>
          <cell r="I36">
            <v>84</v>
          </cell>
          <cell r="J36">
            <v>84</v>
          </cell>
          <cell r="K36">
            <v>84</v>
          </cell>
          <cell r="L36">
            <v>84</v>
          </cell>
          <cell r="M36">
            <v>84</v>
          </cell>
          <cell r="N36">
            <v>672</v>
          </cell>
        </row>
        <row r="37">
          <cell r="A37" t="str">
            <v xml:space="preserve">Investments </v>
          </cell>
          <cell r="N37">
            <v>0</v>
          </cell>
        </row>
        <row r="38">
          <cell r="N38">
            <v>0</v>
          </cell>
          <cell r="O38">
            <v>672</v>
          </cell>
        </row>
        <row r="39">
          <cell r="O39">
            <v>0</v>
          </cell>
        </row>
        <row r="40">
          <cell r="A40" t="str">
            <v>Net annual tax liability</v>
          </cell>
          <cell r="O40">
            <v>-672</v>
          </cell>
        </row>
        <row r="42">
          <cell r="A42" t="str">
            <v>Surcharge</v>
          </cell>
          <cell r="O42">
            <v>-13.44</v>
          </cell>
        </row>
        <row r="44">
          <cell r="A44" t="str">
            <v>Monthly withholding tax liability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O44">
            <v>-685.44</v>
          </cell>
        </row>
        <row r="47">
          <cell r="A47" t="str">
            <v>g:\vaibhav\wks\dell\[sreenivasan - comp, form 16, form 24.xls]form 16 pg(1)</v>
          </cell>
        </row>
      </sheetData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"/>
      <sheetName val="Input"/>
      <sheetName val="Revenues"/>
      <sheetName val="Past Traffic"/>
      <sheetName val="Sch"/>
      <sheetName val="Debt"/>
      <sheetName val="Reserve Account"/>
      <sheetName val="PL"/>
      <sheetName val="CF"/>
      <sheetName val="BS"/>
      <sheetName val="Ratio"/>
      <sheetName val="Past Fin"/>
      <sheetName val="Charts"/>
      <sheetName val="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F16">
            <v>38442</v>
          </cell>
          <cell r="G16">
            <v>38807</v>
          </cell>
          <cell r="H16">
            <v>39172</v>
          </cell>
          <cell r="I16">
            <v>39538</v>
          </cell>
          <cell r="J16">
            <v>39903</v>
          </cell>
          <cell r="K16">
            <v>40268</v>
          </cell>
          <cell r="L16">
            <v>40633</v>
          </cell>
          <cell r="M16">
            <v>40999</v>
          </cell>
          <cell r="N16">
            <v>41364</v>
          </cell>
          <cell r="O16">
            <v>41729</v>
          </cell>
          <cell r="P16">
            <v>42094</v>
          </cell>
          <cell r="Q16">
            <v>42460</v>
          </cell>
          <cell r="R16">
            <v>42825</v>
          </cell>
          <cell r="S16">
            <v>43190</v>
          </cell>
          <cell r="T16">
            <v>43555</v>
          </cell>
          <cell r="U16">
            <v>43921</v>
          </cell>
          <cell r="V16">
            <v>44286</v>
          </cell>
          <cell r="W16">
            <v>44651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 value"/>
      <sheetName val="sailent points"/>
      <sheetName val="initial cost"/>
      <sheetName val="preliminary expenses"/>
      <sheetName val="Administrative cost"/>
      <sheetName val="project cost for lenders"/>
      <sheetName val="DSCR"/>
      <sheetName val="TRAFFIC CONSIDERED "/>
      <sheetName val="traffic data"/>
      <sheetName val="projected coll  up"/>
      <sheetName val="projected collection down"/>
      <sheetName val="PROJECTED COLLECTION TOTAL"/>
      <sheetName val="LOAN"/>
      <sheetName val="project profitability"/>
      <sheetName val="projected balance sheet"/>
      <sheetName val="cash flow"/>
      <sheetName val="project IRR PRE TAX"/>
      <sheetName val="PROJECT IRR POST TAX"/>
      <sheetName val="equity IRR"/>
      <sheetName val="pay back period"/>
      <sheetName val="TAX"/>
    </sheetNames>
    <sheetDataSet>
      <sheetData sheetId="0"/>
      <sheetData sheetId="1"/>
      <sheetData sheetId="2"/>
      <sheetData sheetId="3"/>
      <sheetData sheetId="4"/>
      <sheetData sheetId="5" refreshError="1">
        <row r="30">
          <cell r="G30">
            <v>187469530.12245381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 LC"/>
      <sheetName val="CY INR"/>
      <sheetName val="Bud LC"/>
      <sheetName val="Bud INR"/>
      <sheetName val="PY LC"/>
      <sheetName val="PY INR"/>
      <sheetName val="Q1 by Unit"/>
      <sheetName val="Q2 by Unit"/>
      <sheetName val="Q3 by Unit"/>
      <sheetName val="Q4 by Unit"/>
      <sheetName val="YtD by Unit"/>
      <sheetName val="Rem by Unit"/>
      <sheetName val="FY by Unit PLE"/>
      <sheetName val="FY by Unit"/>
      <sheetName val=" Miscellaneous"/>
      <sheetName val="TITLE"/>
      <sheetName val="FY Full P&amp;L (i)"/>
      <sheetName val="FY Sales &amp; EBIT (i)"/>
      <sheetName val="FY Full P&amp;L (ii)"/>
      <sheetName val="FY Sales &amp; EBIT (ii)"/>
      <sheetName val="FY Sales &amp; EBIT (iii)"/>
      <sheetName val="Risks &amp; Ops"/>
      <sheetName val="FY Legal P&amp;Ls"/>
      <sheetName val="APPENDICES"/>
      <sheetName val="YtD Full P&amp;L"/>
      <sheetName val="YtD Sales &amp; EBIT"/>
      <sheetName val="Rem Full P&amp;L"/>
      <sheetName val="Rem Sales &amp; EBIT"/>
      <sheetName val="Q1 Full P&amp;L"/>
      <sheetName val="Q1 Sales &amp; EBIT"/>
      <sheetName val="Q2 Full P&amp;L"/>
      <sheetName val="Q2 Sales &amp; EBIT"/>
      <sheetName val="Q3 Full P&amp;L"/>
      <sheetName val="Q3 Sales &amp; EBIT"/>
      <sheetName val="Sheet1"/>
      <sheetName val="Q4 Full P&amp;L"/>
      <sheetName val="Q4 Sales &amp; E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4">
          <cell r="A24" t="str">
            <v>AUD</v>
          </cell>
          <cell r="B24">
            <v>2.0659999999999998</v>
          </cell>
          <cell r="C24">
            <v>2.0379</v>
          </cell>
          <cell r="D24">
            <v>2.0225</v>
          </cell>
          <cell r="E24">
            <v>2.0390999999999999</v>
          </cell>
          <cell r="F24">
            <v>1.9975000000000001</v>
          </cell>
          <cell r="G24">
            <v>1.9362999999999999</v>
          </cell>
          <cell r="H24">
            <v>1.8230999999999999</v>
          </cell>
          <cell r="I24">
            <v>1.8127</v>
          </cell>
          <cell r="J24">
            <v>1.8065</v>
          </cell>
          <cell r="K24">
            <v>1.7990999999999999</v>
          </cell>
          <cell r="L24">
            <v>1.8027</v>
          </cell>
          <cell r="M24">
            <v>1.8027</v>
          </cell>
          <cell r="N24">
            <v>1.8027</v>
          </cell>
          <cell r="O24">
            <v>1.9037538461538464</v>
          </cell>
          <cell r="P24">
            <v>1.8027</v>
          </cell>
          <cell r="Q24">
            <v>2.33</v>
          </cell>
          <cell r="R24">
            <v>1.9340699999999997</v>
          </cell>
          <cell r="S24">
            <v>1.8027</v>
          </cell>
          <cell r="T24">
            <v>2.0421333333333331</v>
          </cell>
          <cell r="U24">
            <v>1.9909666666666668</v>
          </cell>
          <cell r="V24">
            <v>1.8140999999999998</v>
          </cell>
          <cell r="W24">
            <v>1.8014999999999999</v>
          </cell>
        </row>
        <row r="25">
          <cell r="A25" t="str">
            <v>BDT</v>
          </cell>
          <cell r="B25">
            <v>98.299000000000007</v>
          </cell>
          <cell r="C25">
            <v>101.6469</v>
          </cell>
          <cell r="D25">
            <v>98.415599999999998</v>
          </cell>
          <cell r="E25">
            <v>114.09059999999999</v>
          </cell>
          <cell r="F25">
            <v>114.09059999999999</v>
          </cell>
          <cell r="G25">
            <v>114.09059999999999</v>
          </cell>
          <cell r="H25">
            <v>110.61190000000001</v>
          </cell>
          <cell r="I25">
            <v>113.685</v>
          </cell>
          <cell r="J25">
            <v>113.1969</v>
          </cell>
          <cell r="K25">
            <v>111.69929999999999</v>
          </cell>
          <cell r="L25">
            <v>111.06189999999999</v>
          </cell>
          <cell r="M25">
            <v>111.06189999999999</v>
          </cell>
          <cell r="N25">
            <v>111.06189999999999</v>
          </cell>
          <cell r="O25">
            <v>109.4624692307692</v>
          </cell>
          <cell r="P25">
            <v>111.06189999999999</v>
          </cell>
          <cell r="Q25">
            <v>106.52</v>
          </cell>
          <cell r="R25">
            <v>108.98263999999999</v>
          </cell>
          <cell r="S25">
            <v>111.06189999999999</v>
          </cell>
          <cell r="T25">
            <v>99.453833333333321</v>
          </cell>
          <cell r="U25">
            <v>114.09059999999999</v>
          </cell>
          <cell r="V25">
            <v>112.49793333333332</v>
          </cell>
          <cell r="W25">
            <v>111.27436666666665</v>
          </cell>
        </row>
        <row r="26">
          <cell r="A26" t="str">
            <v>CAD</v>
          </cell>
          <cell r="B26">
            <v>1.7929999999999999</v>
          </cell>
          <cell r="C26">
            <v>1.7795000000000001</v>
          </cell>
          <cell r="D26">
            <v>1.77</v>
          </cell>
          <cell r="E26">
            <v>1.9111</v>
          </cell>
          <cell r="F26">
            <v>1.7865</v>
          </cell>
          <cell r="G26">
            <v>1.7877000000000001</v>
          </cell>
          <cell r="H26">
            <v>1.7270000000000001</v>
          </cell>
          <cell r="I26">
            <v>1.7686999999999999</v>
          </cell>
          <cell r="J26">
            <v>1.7423999999999999</v>
          </cell>
          <cell r="K26">
            <v>1.6976</v>
          </cell>
          <cell r="L26">
            <v>1.7172000000000001</v>
          </cell>
          <cell r="M26">
            <v>1.7172000000000001</v>
          </cell>
          <cell r="N26">
            <v>1.7172000000000001</v>
          </cell>
          <cell r="O26">
            <v>1.7626999999999997</v>
          </cell>
          <cell r="P26">
            <v>1.7172000000000001</v>
          </cell>
          <cell r="Q26">
            <v>1.94</v>
          </cell>
          <cell r="R26">
            <v>1.7763500000000001</v>
          </cell>
          <cell r="S26">
            <v>1.7172000000000001</v>
          </cell>
          <cell r="T26">
            <v>1.780833333333333</v>
          </cell>
          <cell r="U26">
            <v>1.8284333333333336</v>
          </cell>
          <cell r="V26">
            <v>1.7460333333333333</v>
          </cell>
          <cell r="W26">
            <v>1.7106666666666666</v>
          </cell>
        </row>
        <row r="27">
          <cell r="A27" t="str">
            <v>CHF</v>
          </cell>
          <cell r="B27">
            <v>1.6279999999999999</v>
          </cell>
          <cell r="C27">
            <v>1.6787000000000001</v>
          </cell>
          <cell r="D27">
            <v>1.7302</v>
          </cell>
          <cell r="E27">
            <v>1.7904</v>
          </cell>
          <cell r="F27">
            <v>1.7935000000000001</v>
          </cell>
          <cell r="G27">
            <v>1.7222</v>
          </cell>
          <cell r="H27">
            <v>1.6552</v>
          </cell>
          <cell r="I27">
            <v>1.6917</v>
          </cell>
          <cell r="J27">
            <v>1.65</v>
          </cell>
          <cell r="K27">
            <v>1.6677</v>
          </cell>
          <cell r="L27">
            <v>1.6936</v>
          </cell>
          <cell r="M27">
            <v>1.6936</v>
          </cell>
          <cell r="N27">
            <v>1.6936</v>
          </cell>
          <cell r="O27">
            <v>1.6991076923076927</v>
          </cell>
          <cell r="P27">
            <v>1.6936</v>
          </cell>
          <cell r="Q27">
            <v>1.89</v>
          </cell>
          <cell r="R27">
            <v>1.7007600000000003</v>
          </cell>
          <cell r="S27">
            <v>1.6936</v>
          </cell>
          <cell r="T27">
            <v>1.6789666666666667</v>
          </cell>
          <cell r="U27">
            <v>1.7686999999999999</v>
          </cell>
          <cell r="V27">
            <v>1.6656333333333333</v>
          </cell>
          <cell r="W27">
            <v>1.6849666666666667</v>
          </cell>
        </row>
        <row r="28">
          <cell r="A28" t="str">
            <v>CZK</v>
          </cell>
          <cell r="B28">
            <v>29.353000000000002</v>
          </cell>
          <cell r="C28">
            <v>29.735600000000002</v>
          </cell>
          <cell r="D28">
            <v>30.692</v>
          </cell>
          <cell r="E28">
            <v>30.428000000000001</v>
          </cell>
          <cell r="F28">
            <v>29.934999999999999</v>
          </cell>
          <cell r="G28">
            <v>28.78</v>
          </cell>
          <cell r="H28">
            <v>27.606999999999999</v>
          </cell>
          <cell r="I28">
            <v>29.510999999999999</v>
          </cell>
          <cell r="J28">
            <v>28.661000000000001</v>
          </cell>
          <cell r="K28">
            <v>29.709</v>
          </cell>
          <cell r="L28">
            <v>30.248000000000001</v>
          </cell>
          <cell r="M28">
            <v>30.248000000000001</v>
          </cell>
          <cell r="N28">
            <v>30.248000000000001</v>
          </cell>
          <cell r="O28">
            <v>29.627353846153841</v>
          </cell>
          <cell r="P28">
            <v>30.248000000000001</v>
          </cell>
          <cell r="Q28">
            <v>31.28</v>
          </cell>
          <cell r="R28">
            <v>29.441159999999996</v>
          </cell>
          <cell r="S28">
            <v>30.248000000000001</v>
          </cell>
          <cell r="T28">
            <v>29.926866666666665</v>
          </cell>
          <cell r="U28">
            <v>29.714333333333332</v>
          </cell>
          <cell r="V28">
            <v>28.593</v>
          </cell>
          <cell r="W28">
            <v>30.068333333333332</v>
          </cell>
        </row>
        <row r="29">
          <cell r="A29" t="str">
            <v>EUR</v>
          </cell>
          <cell r="B29">
            <v>1.0740000000000001</v>
          </cell>
          <cell r="C29">
            <v>1.1148</v>
          </cell>
          <cell r="D29">
            <v>1.1440999999999999</v>
          </cell>
          <cell r="E29">
            <v>1.1738</v>
          </cell>
          <cell r="F29">
            <v>1.1704000000000001</v>
          </cell>
          <cell r="G29">
            <v>1.1355</v>
          </cell>
          <cell r="H29">
            <v>1.0972</v>
          </cell>
          <cell r="I29">
            <v>1.1173</v>
          </cell>
          <cell r="J29">
            <v>1.0952</v>
          </cell>
          <cell r="K29">
            <v>1.1237999999999999</v>
          </cell>
          <cell r="L29">
            <v>1.1552</v>
          </cell>
          <cell r="M29">
            <v>1.1552</v>
          </cell>
          <cell r="N29">
            <v>1.1552</v>
          </cell>
          <cell r="O29">
            <v>1.1316692307692309</v>
          </cell>
          <cell r="P29">
            <v>1.1552</v>
          </cell>
          <cell r="Q29">
            <v>1.1599999999999999</v>
          </cell>
          <cell r="R29">
            <v>1.1246099999999999</v>
          </cell>
          <cell r="S29">
            <v>1.1552</v>
          </cell>
          <cell r="T29">
            <v>1.1109666666666667</v>
          </cell>
          <cell r="U29">
            <v>1.1598999999999999</v>
          </cell>
          <cell r="V29">
            <v>1.1032333333333335</v>
          </cell>
          <cell r="W29">
            <v>1.1447333333333332</v>
          </cell>
        </row>
        <row r="30">
          <cell r="A30" t="str">
            <v>INR</v>
          </cell>
          <cell r="B30">
            <v>72.415000000000006</v>
          </cell>
          <cell r="C30">
            <v>73.984099999999998</v>
          </cell>
          <cell r="D30">
            <v>75.878</v>
          </cell>
          <cell r="E30">
            <v>79.173900000000003</v>
          </cell>
          <cell r="F30">
            <v>79.376900000000006</v>
          </cell>
          <cell r="G30">
            <v>79.176000000000002</v>
          </cell>
          <cell r="H30">
            <v>76.852000000000004</v>
          </cell>
          <cell r="I30">
            <v>77.7</v>
          </cell>
          <cell r="J30">
            <v>76.603999999999999</v>
          </cell>
          <cell r="K30">
            <v>75.363</v>
          </cell>
          <cell r="L30">
            <v>74.483000000000004</v>
          </cell>
          <cell r="M30">
            <v>74.483000000000004</v>
          </cell>
          <cell r="N30">
            <v>74.483000000000004</v>
          </cell>
          <cell r="O30">
            <v>76.15168461538461</v>
          </cell>
          <cell r="P30">
            <v>74.483000000000004</v>
          </cell>
          <cell r="Q30">
            <v>74.400000000000006</v>
          </cell>
          <cell r="R30">
            <v>76.652290000000022</v>
          </cell>
          <cell r="S30">
            <v>74.483000000000004</v>
          </cell>
          <cell r="T30">
            <v>74.092366666666678</v>
          </cell>
          <cell r="U30">
            <v>79.24226666666668</v>
          </cell>
          <cell r="V30">
            <v>77.052000000000007</v>
          </cell>
          <cell r="W30">
            <v>74.776333333333341</v>
          </cell>
        </row>
        <row r="31">
          <cell r="A31" t="str">
            <v>PKR</v>
          </cell>
          <cell r="B31">
            <v>114.956</v>
          </cell>
          <cell r="C31">
            <v>118.1322</v>
          </cell>
          <cell r="D31">
            <v>115.9515</v>
          </cell>
          <cell r="E31">
            <v>135.00030000000001</v>
          </cell>
          <cell r="F31">
            <v>137.98740000000001</v>
          </cell>
          <cell r="G31">
            <v>137.6223</v>
          </cell>
          <cell r="H31">
            <v>133.6996</v>
          </cell>
          <cell r="I31">
            <v>137.44900000000001</v>
          </cell>
          <cell r="J31">
            <v>137.40039999999999</v>
          </cell>
          <cell r="K31">
            <v>136.3451</v>
          </cell>
          <cell r="L31">
            <v>136.7747</v>
          </cell>
          <cell r="M31">
            <v>136.7747</v>
          </cell>
          <cell r="N31">
            <v>136.7747</v>
          </cell>
          <cell r="O31">
            <v>131.91291538461536</v>
          </cell>
          <cell r="P31">
            <v>136.7747</v>
          </cell>
          <cell r="Q31">
            <v>120.9</v>
          </cell>
          <cell r="R31">
            <v>130.45437999999999</v>
          </cell>
          <cell r="S31">
            <v>136.7747</v>
          </cell>
          <cell r="T31">
            <v>116.34656666666666</v>
          </cell>
          <cell r="U31">
            <v>136.87</v>
          </cell>
          <cell r="V31">
            <v>136.18299999999999</v>
          </cell>
          <cell r="W31">
            <v>136.63149999999999</v>
          </cell>
        </row>
        <row r="32">
          <cell r="A32" t="str">
            <v>PLN</v>
          </cell>
          <cell r="B32">
            <v>5.0419999999999998</v>
          </cell>
          <cell r="C32">
            <v>4.8977000000000004</v>
          </cell>
          <cell r="D32">
            <v>5.1243999999999996</v>
          </cell>
          <cell r="E32">
            <v>5.2321999999999997</v>
          </cell>
          <cell r="F32">
            <v>4.8570000000000002</v>
          </cell>
          <cell r="G32">
            <v>4.6589999999999998</v>
          </cell>
          <cell r="H32">
            <v>4.6439000000000004</v>
          </cell>
          <cell r="I32">
            <v>4.7279</v>
          </cell>
          <cell r="J32">
            <v>4.5437000000000003</v>
          </cell>
          <cell r="K32">
            <v>4.6154999999999999</v>
          </cell>
          <cell r="L32">
            <v>4.6726999999999999</v>
          </cell>
          <cell r="M32">
            <v>4.6726999999999999</v>
          </cell>
          <cell r="N32">
            <v>4.6726999999999999</v>
          </cell>
          <cell r="O32">
            <v>4.7970307692307683</v>
          </cell>
          <cell r="P32">
            <v>4.6726999999999999</v>
          </cell>
          <cell r="Q32">
            <v>4.5199999999999996</v>
          </cell>
          <cell r="R32">
            <v>4.8343299999999996</v>
          </cell>
          <cell r="S32">
            <v>4.6726999999999999</v>
          </cell>
          <cell r="T32">
            <v>5.0213666666666663</v>
          </cell>
          <cell r="U32">
            <v>4.9160666666666666</v>
          </cell>
          <cell r="V32">
            <v>4.6385000000000005</v>
          </cell>
          <cell r="W32">
            <v>4.6536333333333326</v>
          </cell>
        </row>
        <row r="33">
          <cell r="A33" t="str">
            <v>RUB</v>
          </cell>
          <cell r="B33">
            <v>48.408999999999999</v>
          </cell>
          <cell r="C33">
            <v>49.025599999999997</v>
          </cell>
          <cell r="D33">
            <v>49.823999999999998</v>
          </cell>
          <cell r="E33">
            <v>51.433999999999997</v>
          </cell>
          <cell r="F33">
            <v>52.070999999999998</v>
          </cell>
          <cell r="G33">
            <v>51.59</v>
          </cell>
          <cell r="H33">
            <v>48.26</v>
          </cell>
          <cell r="I33">
            <v>48.039299999999997</v>
          </cell>
          <cell r="J33">
            <v>48.109000000000002</v>
          </cell>
          <cell r="K33">
            <v>49.020800000000001</v>
          </cell>
          <cell r="L33">
            <v>48.933</v>
          </cell>
          <cell r="M33">
            <v>48.933</v>
          </cell>
          <cell r="N33">
            <v>48.933</v>
          </cell>
          <cell r="O33">
            <v>49.429361538461542</v>
          </cell>
          <cell r="P33">
            <v>48.933</v>
          </cell>
          <cell r="Q33">
            <v>44.36</v>
          </cell>
          <cell r="R33">
            <v>49.578270000000003</v>
          </cell>
          <cell r="S33">
            <v>48.933</v>
          </cell>
          <cell r="T33">
            <v>49.086199999999998</v>
          </cell>
          <cell r="U33">
            <v>51.698333333333331</v>
          </cell>
          <cell r="V33">
            <v>48.136099999999999</v>
          </cell>
          <cell r="W33">
            <v>48.962266666666665</v>
          </cell>
        </row>
        <row r="34">
          <cell r="A34" t="str">
            <v>USD</v>
          </cell>
          <cell r="B34">
            <v>1.43</v>
          </cell>
          <cell r="C34">
            <v>1.4784999999999999</v>
          </cell>
          <cell r="D34">
            <v>1.6160000000000001</v>
          </cell>
          <cell r="E34">
            <v>1.6529</v>
          </cell>
          <cell r="F34">
            <v>1.6560999999999999</v>
          </cell>
          <cell r="G34">
            <v>1.6217999999999999</v>
          </cell>
          <cell r="H34">
            <v>1.5978000000000001</v>
          </cell>
          <cell r="I34">
            <v>1.6546000000000001</v>
          </cell>
          <cell r="J34">
            <v>1.6469</v>
          </cell>
          <cell r="K34">
            <v>1.6193</v>
          </cell>
          <cell r="L34">
            <v>1.6133999999999999</v>
          </cell>
          <cell r="M34">
            <v>1.6133999999999999</v>
          </cell>
          <cell r="N34">
            <v>1.6133999999999999</v>
          </cell>
          <cell r="O34">
            <v>1.601084615384615</v>
          </cell>
          <cell r="P34">
            <v>1.6133999999999999</v>
          </cell>
          <cell r="Q34">
            <v>1.55</v>
          </cell>
          <cell r="R34">
            <v>1.5973900000000001</v>
          </cell>
          <cell r="S34">
            <v>1.6133999999999997</v>
          </cell>
          <cell r="T34">
            <v>1.5081666666666667</v>
          </cell>
          <cell r="U34">
            <v>1.6435999999999999</v>
          </cell>
          <cell r="V34">
            <v>1.6331</v>
          </cell>
          <cell r="W34">
            <v>1.6153666666666666</v>
          </cell>
        </row>
        <row r="35">
          <cell r="A35" t="str">
            <v>SAR</v>
          </cell>
          <cell r="B35">
            <v>13.582000000000001</v>
          </cell>
          <cell r="C35">
            <v>12.5436</v>
          </cell>
          <cell r="D35">
            <v>11.3743</v>
          </cell>
          <cell r="E35">
            <v>12.7765</v>
          </cell>
          <cell r="F35">
            <v>12.941800000000001</v>
          </cell>
          <cell r="G35">
            <v>12.7075</v>
          </cell>
          <cell r="H35">
            <v>11.950100000000001</v>
          </cell>
          <cell r="I35">
            <v>12.752800000000001</v>
          </cell>
          <cell r="J35">
            <v>12.2659</v>
          </cell>
          <cell r="K35">
            <v>11.9788</v>
          </cell>
          <cell r="L35">
            <v>12.2027</v>
          </cell>
          <cell r="M35">
            <v>12.2027</v>
          </cell>
          <cell r="N35">
            <v>12.2027</v>
          </cell>
          <cell r="O35">
            <v>12.421646153846153</v>
          </cell>
          <cell r="P35">
            <v>12.2027</v>
          </cell>
          <cell r="Q35">
            <v>15.59</v>
          </cell>
          <cell r="R35">
            <v>12.48733</v>
          </cell>
          <cell r="S35">
            <v>12.2027</v>
          </cell>
          <cell r="T35">
            <v>12.499966666666666</v>
          </cell>
          <cell r="U35">
            <v>12.808599999999998</v>
          </cell>
          <cell r="V35">
            <v>12.322933333333333</v>
          </cell>
          <cell r="W35">
            <v>12.128066666666667</v>
          </cell>
        </row>
        <row r="36">
          <cell r="A36" t="str">
            <v>TRY</v>
          </cell>
          <cell r="B36">
            <v>2.3849999999999998</v>
          </cell>
          <cell r="C36">
            <v>2.3456000000000001</v>
          </cell>
          <cell r="D36">
            <v>2.2004999999999999</v>
          </cell>
          <cell r="E36">
            <v>2.5421999999999998</v>
          </cell>
          <cell r="F36">
            <v>2.4485999999999999</v>
          </cell>
          <cell r="G36">
            <v>2.4916999999999998</v>
          </cell>
          <cell r="H36">
            <v>2.3820999999999999</v>
          </cell>
          <cell r="I36">
            <v>2.4655</v>
          </cell>
          <cell r="J36">
            <v>2.5084</v>
          </cell>
          <cell r="K36">
            <v>2.4213</v>
          </cell>
          <cell r="L36">
            <v>2.4013</v>
          </cell>
          <cell r="M36">
            <v>2.4013</v>
          </cell>
          <cell r="N36">
            <v>2.4013</v>
          </cell>
          <cell r="O36">
            <v>2.4149846153846148</v>
          </cell>
          <cell r="P36">
            <v>2.4013</v>
          </cell>
          <cell r="Q36">
            <v>2.4300000000000002</v>
          </cell>
          <cell r="R36">
            <v>2.4190899999999997</v>
          </cell>
          <cell r="S36">
            <v>2.4013</v>
          </cell>
          <cell r="T36">
            <v>2.3103666666666665</v>
          </cell>
          <cell r="U36">
            <v>2.4941666666666666</v>
          </cell>
          <cell r="V36">
            <v>2.452</v>
          </cell>
          <cell r="W36">
            <v>2.4079666666666664</v>
          </cell>
        </row>
        <row r="37">
          <cell r="A37" t="str">
            <v>CYN</v>
          </cell>
          <cell r="B37">
            <v>9.77</v>
          </cell>
          <cell r="C37">
            <v>10.089700000000001</v>
          </cell>
          <cell r="D37">
            <v>9.7739999999999991</v>
          </cell>
          <cell r="E37">
            <v>11.3347</v>
          </cell>
          <cell r="F37">
            <v>11.3375</v>
          </cell>
          <cell r="G37">
            <v>11.334199999999999</v>
          </cell>
          <cell r="H37">
            <v>10.982699999999999</v>
          </cell>
          <cell r="I37">
            <v>11.2881</v>
          </cell>
          <cell r="J37">
            <v>11.2407</v>
          </cell>
          <cell r="K37">
            <v>11.0532</v>
          </cell>
          <cell r="L37">
            <v>11.0123</v>
          </cell>
          <cell r="M37">
            <v>11.0123</v>
          </cell>
          <cell r="N37">
            <v>11.0123</v>
          </cell>
          <cell r="O37">
            <v>10.864746153846154</v>
          </cell>
          <cell r="P37">
            <v>11.0123</v>
          </cell>
          <cell r="Q37">
            <v>10.33</v>
          </cell>
          <cell r="R37">
            <v>10.82048</v>
          </cell>
          <cell r="S37">
            <v>11.012300000000002</v>
          </cell>
          <cell r="T37">
            <v>9.8778999999999986</v>
          </cell>
          <cell r="U37">
            <v>11.335466666666667</v>
          </cell>
          <cell r="V37">
            <v>11.170499999999999</v>
          </cell>
          <cell r="W37">
            <v>11.025933333333333</v>
          </cell>
        </row>
        <row r="38">
          <cell r="A38" t="str">
            <v>GBP</v>
          </cell>
          <cell r="B38">
            <v>1</v>
          </cell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</row>
        <row r="39">
          <cell r="A39" t="str">
            <v>INR Conversion Rate</v>
          </cell>
        </row>
        <row r="60">
          <cell r="A60" t="str">
            <v>AUD</v>
          </cell>
          <cell r="B60">
            <v>2.17</v>
          </cell>
          <cell r="C60">
            <v>2.11</v>
          </cell>
          <cell r="D60">
            <v>2.0699999999999998</v>
          </cell>
          <cell r="E60">
            <v>2.0499999999999998</v>
          </cell>
          <cell r="F60">
            <v>2.1152000000000002</v>
          </cell>
          <cell r="G60">
            <v>2.1206</v>
          </cell>
          <cell r="H60">
            <v>2.27</v>
          </cell>
          <cell r="I60">
            <v>2.4700000000000002</v>
          </cell>
          <cell r="J60">
            <v>2.34</v>
          </cell>
          <cell r="K60">
            <v>2.13</v>
          </cell>
          <cell r="L60">
            <v>2.21</v>
          </cell>
          <cell r="M60">
            <v>2.2200000000000002</v>
          </cell>
          <cell r="N60">
            <v>2.0659999999999998</v>
          </cell>
          <cell r="O60">
            <v>2.1801384615384611</v>
          </cell>
          <cell r="P60">
            <v>2.21</v>
          </cell>
          <cell r="R60">
            <v>2.1906444444444442</v>
          </cell>
          <cell r="S60">
            <v>2.1565000000000003</v>
          </cell>
          <cell r="T60">
            <v>2.1166666666666667</v>
          </cell>
          <cell r="U60">
            <v>2.0952666666666668</v>
          </cell>
          <cell r="V60">
            <v>2.36</v>
          </cell>
          <cell r="W60">
            <v>2.186666666666667</v>
          </cell>
        </row>
        <row r="61">
          <cell r="A61" t="str">
            <v>BDT</v>
          </cell>
          <cell r="B61">
            <v>134.22</v>
          </cell>
          <cell r="C61">
            <v>133.01</v>
          </cell>
          <cell r="D61">
            <v>138.02000000000001</v>
          </cell>
          <cell r="E61">
            <v>133.72999999999999</v>
          </cell>
          <cell r="F61">
            <v>135.78100000000001</v>
          </cell>
          <cell r="G61">
            <v>125.1266</v>
          </cell>
          <cell r="H61">
            <v>121.28</v>
          </cell>
          <cell r="I61">
            <v>111.34</v>
          </cell>
          <cell r="J61">
            <v>105.95</v>
          </cell>
          <cell r="K61">
            <v>99.21</v>
          </cell>
          <cell r="L61">
            <v>98.06</v>
          </cell>
          <cell r="M61">
            <v>97.86</v>
          </cell>
          <cell r="N61">
            <v>98.299000000000007</v>
          </cell>
          <cell r="O61">
            <v>117.83743076923075</v>
          </cell>
          <cell r="P61">
            <v>98.06</v>
          </cell>
          <cell r="R61">
            <v>126.49528888888888</v>
          </cell>
          <cell r="S61">
            <v>98.357249999999993</v>
          </cell>
          <cell r="T61">
            <v>135.08333333333334</v>
          </cell>
          <cell r="U61">
            <v>131.54586666666665</v>
          </cell>
          <cell r="V61">
            <v>112.85666666666667</v>
          </cell>
          <cell r="W61">
            <v>98.376666666666665</v>
          </cell>
        </row>
        <row r="62">
          <cell r="A62" t="str">
            <v>CAD</v>
          </cell>
          <cell r="B62">
            <v>2.0089999999999999</v>
          </cell>
          <cell r="C62">
            <v>2.02</v>
          </cell>
          <cell r="D62">
            <v>1.95</v>
          </cell>
          <cell r="E62">
            <v>2.02</v>
          </cell>
          <cell r="F62">
            <v>2.0310000000000001</v>
          </cell>
          <cell r="G62">
            <v>1.9220999999999999</v>
          </cell>
          <cell r="H62">
            <v>1.91</v>
          </cell>
          <cell r="I62">
            <v>2.0099999999999998</v>
          </cell>
          <cell r="J62">
            <v>1.9</v>
          </cell>
          <cell r="K62">
            <v>1.79</v>
          </cell>
          <cell r="L62">
            <v>1.75</v>
          </cell>
          <cell r="M62">
            <v>1.79</v>
          </cell>
          <cell r="N62">
            <v>1.7929999999999999</v>
          </cell>
          <cell r="O62">
            <v>1.9150076923076922</v>
          </cell>
          <cell r="P62">
            <v>1.75</v>
          </cell>
          <cell r="R62">
            <v>1.974677777777778</v>
          </cell>
          <cell r="S62">
            <v>1.7807500000000001</v>
          </cell>
          <cell r="T62">
            <v>1.9930000000000001</v>
          </cell>
          <cell r="U62">
            <v>1.9910333333333334</v>
          </cell>
          <cell r="V62">
            <v>1.9400000000000002</v>
          </cell>
          <cell r="W62">
            <v>1.7766666666666666</v>
          </cell>
        </row>
        <row r="63">
          <cell r="A63" t="str">
            <v>CHF</v>
          </cell>
          <cell r="B63">
            <v>2.0150000000000001</v>
          </cell>
          <cell r="C63">
            <v>2.08</v>
          </cell>
          <cell r="D63">
            <v>2.0699999999999998</v>
          </cell>
          <cell r="E63">
            <v>2.0299999999999998</v>
          </cell>
          <cell r="F63">
            <v>2.0785</v>
          </cell>
          <cell r="G63">
            <v>2.0015999999999998</v>
          </cell>
          <cell r="H63">
            <v>2</v>
          </cell>
          <cell r="I63">
            <v>1.87</v>
          </cell>
          <cell r="J63">
            <v>1.85</v>
          </cell>
          <cell r="K63">
            <v>1.56</v>
          </cell>
          <cell r="L63">
            <v>1.64</v>
          </cell>
          <cell r="M63">
            <v>1.66</v>
          </cell>
          <cell r="N63">
            <v>1.6279999999999999</v>
          </cell>
          <cell r="O63">
            <v>1.8833153846153847</v>
          </cell>
          <cell r="P63">
            <v>1.64</v>
          </cell>
          <cell r="R63">
            <v>1.9994555555555555</v>
          </cell>
          <cell r="S63">
            <v>1.6220000000000001</v>
          </cell>
          <cell r="T63">
            <v>2.0550000000000002</v>
          </cell>
          <cell r="U63">
            <v>2.0366999999999997</v>
          </cell>
          <cell r="V63">
            <v>1.906666666666667</v>
          </cell>
          <cell r="W63">
            <v>1.62</v>
          </cell>
        </row>
        <row r="64">
          <cell r="A64" t="str">
            <v>CZK</v>
          </cell>
          <cell r="B64">
            <v>31.677</v>
          </cell>
          <cell r="C64">
            <v>32.409999999999997</v>
          </cell>
          <cell r="D64">
            <v>31.95</v>
          </cell>
          <cell r="E64">
            <v>29.96</v>
          </cell>
          <cell r="F64">
            <v>30.510400000000001</v>
          </cell>
          <cell r="G64">
            <v>30.7211</v>
          </cell>
          <cell r="H64">
            <v>31.61</v>
          </cell>
          <cell r="I64">
            <v>30.86</v>
          </cell>
          <cell r="J64">
            <v>30.05</v>
          </cell>
          <cell r="K64">
            <v>28.24</v>
          </cell>
          <cell r="L64">
            <v>30.8</v>
          </cell>
          <cell r="M64">
            <v>31.39</v>
          </cell>
          <cell r="N64">
            <v>29.353000000000002</v>
          </cell>
          <cell r="O64">
            <v>30.733192307692313</v>
          </cell>
          <cell r="P64">
            <v>30.8</v>
          </cell>
          <cell r="R64">
            <v>31.083166666666671</v>
          </cell>
          <cell r="S64">
            <v>29.945750000000004</v>
          </cell>
          <cell r="T64">
            <v>32.012333333333331</v>
          </cell>
          <cell r="U64">
            <v>30.397166666666664</v>
          </cell>
          <cell r="V64">
            <v>30.84</v>
          </cell>
          <cell r="W64">
            <v>30.143333333333334</v>
          </cell>
        </row>
        <row r="65">
          <cell r="A65" t="str">
            <v>EUR</v>
          </cell>
          <cell r="B65">
            <v>1.2709999999999999</v>
          </cell>
          <cell r="C65">
            <v>1.27</v>
          </cell>
          <cell r="D65">
            <v>1.27</v>
          </cell>
          <cell r="E65">
            <v>1.26</v>
          </cell>
          <cell r="F65">
            <v>1.2732000000000001</v>
          </cell>
          <cell r="G65">
            <v>1.2402</v>
          </cell>
          <cell r="H65">
            <v>1.28</v>
          </cell>
          <cell r="I65">
            <v>1.28</v>
          </cell>
          <cell r="J65">
            <v>1.19</v>
          </cell>
          <cell r="K65">
            <v>1.05</v>
          </cell>
          <cell r="L65">
            <v>1.1000000000000001</v>
          </cell>
          <cell r="M65">
            <v>1.1200000000000001</v>
          </cell>
          <cell r="N65">
            <v>1.0740000000000001</v>
          </cell>
          <cell r="O65">
            <v>1.206030769230769</v>
          </cell>
          <cell r="P65">
            <v>1.1000000000000001</v>
          </cell>
          <cell r="R65">
            <v>1.2593777777777777</v>
          </cell>
          <cell r="S65">
            <v>1.0860000000000001</v>
          </cell>
          <cell r="T65">
            <v>1.2703333333333333</v>
          </cell>
          <cell r="U65">
            <v>1.2577999999999998</v>
          </cell>
          <cell r="V65">
            <v>1.25</v>
          </cell>
          <cell r="W65">
            <v>1.0900000000000001</v>
          </cell>
        </row>
        <row r="66">
          <cell r="A66" t="str">
            <v>INR</v>
          </cell>
          <cell r="B66">
            <v>79.510000000000005</v>
          </cell>
          <cell r="C66">
            <v>80.31</v>
          </cell>
          <cell r="D66">
            <v>83.83</v>
          </cell>
          <cell r="E66">
            <v>85.63</v>
          </cell>
          <cell r="F66">
            <v>84.064700000000002</v>
          </cell>
          <cell r="G66">
            <v>79.984200000000001</v>
          </cell>
          <cell r="H66">
            <v>83.21</v>
          </cell>
          <cell r="I66">
            <v>80.239999999999995</v>
          </cell>
          <cell r="J66">
            <v>77</v>
          </cell>
          <cell r="K66">
            <v>70.819999999999993</v>
          </cell>
          <cell r="L66">
            <v>69.8</v>
          </cell>
          <cell r="M66">
            <v>72.2</v>
          </cell>
          <cell r="N66">
            <v>72.415000000000006</v>
          </cell>
          <cell r="O66">
            <v>78.385684615384605</v>
          </cell>
          <cell r="P66">
            <v>69.8</v>
          </cell>
          <cell r="R66">
            <v>81.530988888888885</v>
          </cell>
          <cell r="S66">
            <v>71.308750000000003</v>
          </cell>
          <cell r="T66">
            <v>81.216666666666654</v>
          </cell>
          <cell r="U66">
            <v>83.226299999999995</v>
          </cell>
          <cell r="V66">
            <v>80.149999999999991</v>
          </cell>
          <cell r="W66">
            <v>70.94</v>
          </cell>
        </row>
        <row r="67">
          <cell r="A67" t="str">
            <v>PKR</v>
          </cell>
          <cell r="B67">
            <v>124.22</v>
          </cell>
          <cell r="C67">
            <v>128.08000000000001</v>
          </cell>
          <cell r="D67">
            <v>133.82</v>
          </cell>
          <cell r="E67">
            <v>137.58000000000001</v>
          </cell>
          <cell r="F67">
            <v>141.63890000000001</v>
          </cell>
          <cell r="G67">
            <v>138.7911</v>
          </cell>
          <cell r="H67">
            <v>138.55000000000001</v>
          </cell>
          <cell r="I67">
            <v>132.22</v>
          </cell>
          <cell r="J67">
            <v>121.56</v>
          </cell>
          <cell r="K67">
            <v>115.23</v>
          </cell>
          <cell r="L67">
            <v>112.66</v>
          </cell>
          <cell r="M67">
            <v>113.44</v>
          </cell>
          <cell r="N67">
            <v>114.956</v>
          </cell>
          <cell r="O67">
            <v>127.1343076923077</v>
          </cell>
          <cell r="P67">
            <v>112.66</v>
          </cell>
          <cell r="R67">
            <v>132.94</v>
          </cell>
          <cell r="S67">
            <v>114.0715</v>
          </cell>
          <cell r="T67">
            <v>128.70666666666668</v>
          </cell>
          <cell r="U67">
            <v>139.33666666666667</v>
          </cell>
          <cell r="V67">
            <v>130.77666666666667</v>
          </cell>
          <cell r="W67">
            <v>113.77666666666666</v>
          </cell>
        </row>
        <row r="68">
          <cell r="A68" t="str">
            <v>PLN</v>
          </cell>
          <cell r="B68">
            <v>4.41</v>
          </cell>
          <cell r="C68">
            <v>4.41</v>
          </cell>
          <cell r="D68">
            <v>4.3</v>
          </cell>
          <cell r="E68">
            <v>4.1900000000000004</v>
          </cell>
          <cell r="F68">
            <v>4.0975999999999999</v>
          </cell>
          <cell r="G68">
            <v>4.1669999999999998</v>
          </cell>
          <cell r="H68">
            <v>4.37</v>
          </cell>
          <cell r="I68">
            <v>4.6500000000000004</v>
          </cell>
          <cell r="J68">
            <v>4.4800000000000004</v>
          </cell>
          <cell r="K68">
            <v>4.3600000000000003</v>
          </cell>
          <cell r="L68">
            <v>4.9000000000000004</v>
          </cell>
          <cell r="M68">
            <v>5.22</v>
          </cell>
          <cell r="N68">
            <v>5.0419999999999998</v>
          </cell>
          <cell r="O68">
            <v>4.5074307692307691</v>
          </cell>
          <cell r="P68">
            <v>4.9000000000000004</v>
          </cell>
          <cell r="R68">
            <v>4.3416222222222229</v>
          </cell>
          <cell r="S68">
            <v>4.8804999999999996</v>
          </cell>
          <cell r="T68">
            <v>4.373333333333334</v>
          </cell>
          <cell r="U68">
            <v>4.151533333333334</v>
          </cell>
          <cell r="V68">
            <v>4.5</v>
          </cell>
          <cell r="W68">
            <v>4.8266666666666671</v>
          </cell>
        </row>
        <row r="69">
          <cell r="A69" t="str">
            <v>RUB</v>
          </cell>
          <cell r="B69">
            <v>47.005000000000003</v>
          </cell>
          <cell r="C69">
            <v>47.07</v>
          </cell>
          <cell r="D69">
            <v>46.79</v>
          </cell>
          <cell r="E69">
            <v>46.58</v>
          </cell>
          <cell r="F69">
            <v>46.508200000000002</v>
          </cell>
          <cell r="G69">
            <v>44.913699999999999</v>
          </cell>
          <cell r="H69">
            <v>45.81</v>
          </cell>
          <cell r="I69">
            <v>43.98</v>
          </cell>
          <cell r="J69">
            <v>42.54</v>
          </cell>
          <cell r="K69">
            <v>42.29</v>
          </cell>
          <cell r="L69">
            <v>50.55</v>
          </cell>
          <cell r="M69">
            <v>50.77</v>
          </cell>
          <cell r="N69">
            <v>48.408999999999999</v>
          </cell>
          <cell r="O69">
            <v>46.401223076923081</v>
          </cell>
          <cell r="P69">
            <v>50.55</v>
          </cell>
          <cell r="R69">
            <v>45.688544444444446</v>
          </cell>
          <cell r="S69">
            <v>48.004750000000001</v>
          </cell>
          <cell r="T69">
            <v>46.955000000000005</v>
          </cell>
          <cell r="U69">
            <v>46.000633333333333</v>
          </cell>
          <cell r="V69">
            <v>44.109999999999992</v>
          </cell>
          <cell r="W69">
            <v>47.870000000000005</v>
          </cell>
        </row>
        <row r="70">
          <cell r="A70" t="str">
            <v>USD</v>
          </cell>
          <cell r="B70">
            <v>2.0009999999999999</v>
          </cell>
          <cell r="C70">
            <v>1.98</v>
          </cell>
          <cell r="D70">
            <v>1.97</v>
          </cell>
          <cell r="E70">
            <v>1.98</v>
          </cell>
          <cell r="F70">
            <v>1.9824999999999999</v>
          </cell>
          <cell r="G70">
            <v>1.8268</v>
          </cell>
          <cell r="H70">
            <v>1.77</v>
          </cell>
          <cell r="I70">
            <v>1.62</v>
          </cell>
          <cell r="J70">
            <v>1.54</v>
          </cell>
          <cell r="K70">
            <v>1.46</v>
          </cell>
          <cell r="L70">
            <v>1.42</v>
          </cell>
          <cell r="M70">
            <v>1.42</v>
          </cell>
          <cell r="N70">
            <v>1.43</v>
          </cell>
          <cell r="O70">
            <v>1.7231000000000001</v>
          </cell>
          <cell r="P70">
            <v>1.42</v>
          </cell>
          <cell r="R70">
            <v>1.8522555555555553</v>
          </cell>
          <cell r="S70">
            <v>1.4324999999999999</v>
          </cell>
          <cell r="T70">
            <v>1.9836666666666665</v>
          </cell>
          <cell r="U70">
            <v>1.9297666666666666</v>
          </cell>
          <cell r="V70">
            <v>1.6433333333333333</v>
          </cell>
          <cell r="W70">
            <v>1.4333333333333333</v>
          </cell>
        </row>
        <row r="71">
          <cell r="A71" t="str">
            <v>SAR</v>
          </cell>
          <cell r="B71">
            <v>15.504</v>
          </cell>
          <cell r="C71">
            <v>15.05</v>
          </cell>
          <cell r="D71">
            <v>14.92</v>
          </cell>
          <cell r="E71">
            <v>15.36</v>
          </cell>
          <cell r="F71">
            <v>14.5471</v>
          </cell>
          <cell r="G71">
            <v>14.074999999999999</v>
          </cell>
          <cell r="H71">
            <v>15.05</v>
          </cell>
          <cell r="I71">
            <v>16.46</v>
          </cell>
          <cell r="J71">
            <v>15.34</v>
          </cell>
          <cell r="K71">
            <v>13.72</v>
          </cell>
          <cell r="L71">
            <v>14.39</v>
          </cell>
          <cell r="M71">
            <v>14.11</v>
          </cell>
          <cell r="N71">
            <v>13.582000000000001</v>
          </cell>
          <cell r="O71">
            <v>14.777546153846156</v>
          </cell>
          <cell r="P71">
            <v>14.39</v>
          </cell>
          <cell r="R71">
            <v>15.145122222222223</v>
          </cell>
          <cell r="S71">
            <v>13.9505</v>
          </cell>
          <cell r="T71">
            <v>15.158000000000001</v>
          </cell>
          <cell r="U71">
            <v>14.6607</v>
          </cell>
          <cell r="V71">
            <v>15.616666666666667</v>
          </cell>
          <cell r="W71">
            <v>14.073333333333332</v>
          </cell>
        </row>
        <row r="72">
          <cell r="A72" t="str">
            <v>TRY</v>
          </cell>
          <cell r="B72">
            <v>2.31</v>
          </cell>
          <cell r="C72">
            <v>2.31</v>
          </cell>
          <cell r="D72">
            <v>2.31</v>
          </cell>
          <cell r="E72">
            <v>2.31</v>
          </cell>
          <cell r="F72">
            <v>2.31</v>
          </cell>
          <cell r="G72">
            <v>2.31</v>
          </cell>
          <cell r="H72">
            <v>2.31</v>
          </cell>
          <cell r="I72">
            <v>2.56</v>
          </cell>
          <cell r="J72">
            <v>2.41</v>
          </cell>
          <cell r="K72">
            <v>2.23</v>
          </cell>
          <cell r="L72">
            <v>2.33</v>
          </cell>
          <cell r="M72">
            <v>2.4</v>
          </cell>
          <cell r="N72">
            <v>2.3849999999999998</v>
          </cell>
          <cell r="O72">
            <v>2.3449999999999998</v>
          </cell>
          <cell r="P72">
            <v>2.33</v>
          </cell>
          <cell r="R72">
            <v>2.3488888888888888</v>
          </cell>
          <cell r="S72">
            <v>2.3362500000000002</v>
          </cell>
          <cell r="T72">
            <v>2.31</v>
          </cell>
          <cell r="U72">
            <v>2.31</v>
          </cell>
          <cell r="V72">
            <v>2.4266666666666667</v>
          </cell>
          <cell r="W72">
            <v>2.3200000000000003</v>
          </cell>
        </row>
        <row r="73">
          <cell r="A73" t="str">
            <v>CYN</v>
          </cell>
          <cell r="B73">
            <v>11.09</v>
          </cell>
          <cell r="C73">
            <v>11.09</v>
          </cell>
          <cell r="D73">
            <v>11.09</v>
          </cell>
          <cell r="E73">
            <v>11.09</v>
          </cell>
          <cell r="F73">
            <v>11.09</v>
          </cell>
          <cell r="G73">
            <v>11.09</v>
          </cell>
          <cell r="H73">
            <v>11.09</v>
          </cell>
          <cell r="I73">
            <v>11.09</v>
          </cell>
          <cell r="J73">
            <v>10.54</v>
          </cell>
          <cell r="K73">
            <v>9.84</v>
          </cell>
          <cell r="L73">
            <v>9.76</v>
          </cell>
          <cell r="M73">
            <v>9.7100000000000009</v>
          </cell>
          <cell r="N73">
            <v>9.77</v>
          </cell>
          <cell r="O73">
            <v>10.641538461538463</v>
          </cell>
          <cell r="P73">
            <v>9.76</v>
          </cell>
          <cell r="R73">
            <v>11.028888888888892</v>
          </cell>
          <cell r="S73">
            <v>9.77</v>
          </cell>
          <cell r="T73">
            <v>11.089999999999998</v>
          </cell>
          <cell r="U73">
            <v>11.089999999999998</v>
          </cell>
          <cell r="V73">
            <v>10.906666666666666</v>
          </cell>
          <cell r="W73">
            <v>9.7700000000000014</v>
          </cell>
        </row>
        <row r="74">
          <cell r="A74" t="str">
            <v>GBP</v>
          </cell>
          <cell r="B74">
            <v>1</v>
          </cell>
          <cell r="C74">
            <v>1</v>
          </cell>
          <cell r="D74">
            <v>1</v>
          </cell>
          <cell r="E74">
            <v>1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R74">
            <v>1</v>
          </cell>
          <cell r="S74">
            <v>1</v>
          </cell>
          <cell r="T74">
            <v>1</v>
          </cell>
          <cell r="U74">
            <v>1</v>
          </cell>
          <cell r="V74">
            <v>1</v>
          </cell>
          <cell r="W74">
            <v>1</v>
          </cell>
        </row>
        <row r="75">
          <cell r="A75" t="str">
            <v>INR Conversion Rate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FORM_16"/>
      <sheetName val="entitlements"/>
      <sheetName val="BS"/>
      <sheetName val="Schedules PL"/>
      <sheetName val="Schedules BS"/>
      <sheetName val="tb"/>
      <sheetName val="Sheet2"/>
      <sheetName val="Citrix"/>
      <sheetName val="Kevin Steele98-99"/>
      <sheetName val="INDEPENDENT"/>
      <sheetName val="Turnover"/>
      <sheetName val="Pub Rts 1.5 Standalone"/>
      <sheetName val="SC-E-02-03"/>
      <sheetName val="TB-JUNE-2003-18.7.03"/>
      <sheetName val="Factor_Sheet"/>
      <sheetName val="Annexure IA"/>
      <sheetName val="Expansion needed"/>
      <sheetName val="ALL"/>
      <sheetName val="Apparel"/>
      <sheetName val="Bodega"/>
      <sheetName val="CCA"/>
      <sheetName val="CashNCarry"/>
      <sheetName val="Membership"/>
      <sheetName val="SoftDiscount"/>
      <sheetName val="Sheet Index"/>
      <sheetName val="Scenarios"/>
      <sheetName val="Input Sheet"/>
      <sheetName val="IRR Gaming"/>
      <sheetName val="P&amp;L breakup"/>
      <sheetName val="LANGUAGE"/>
      <sheetName val="Pg.1 Marketing Info"/>
      <sheetName val="for challans"/>
      <sheetName val="Ann B1"/>
      <sheetName val="Results BS"/>
      <sheetName val="Results PL"/>
      <sheetName val="Cover"/>
      <sheetName val="CUSTOMER STRATEGIES"/>
      <sheetName val="CustOrg"/>
      <sheetName val="Rules"/>
      <sheetName val="Start"/>
      <sheetName val="ARD - BS"/>
      <sheetName val="Sheet1"/>
      <sheetName val="Compensation"/>
      <sheetName val="Attrition (Current Month)"/>
      <sheetName val="HC Characteristics"/>
      <sheetName val="JCI Grouping"/>
      <sheetName val="JCI Ratios"/>
      <sheetName val="Form 16"/>
      <sheetName val="Lookup Tables"/>
      <sheetName val="03 Detailed"/>
      <sheetName val="01 Bid Price summary"/>
      <sheetName val="Settings"/>
      <sheetName val="OC5-Push Diag"/>
      <sheetName val="Franchise Input"/>
      <sheetName val="mapping"/>
      <sheetName val="TYRE1"/>
      <sheetName val="PRESFMS"/>
      <sheetName val="mancount"/>
      <sheetName val="FINAL"/>
      <sheetName val="old working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ment_topsheet"/>
      <sheetName val="segment_topsheet_final final fi"/>
      <sheetName val="Seg result final"/>
      <sheetName val="CONTB"/>
      <sheetName val="SEGMENT LIAB. and assets"/>
      <sheetName val="segment_topsheet_final final"/>
      <sheetName val="segment_topsheet_final"/>
      <sheetName val="FBD"/>
      <sheetName val="OKHLA"/>
      <sheetName val="C35 NOIDA"/>
      <sheetName val="MPU"/>
      <sheetName val="TSP"/>
      <sheetName val="NEPZ"/>
      <sheetName val="CHENNAI"/>
      <sheetName val="F-5"/>
      <sheetName val="FA_Seg"/>
      <sheetName val="Seg result"/>
      <sheetName val="Seg_2002"/>
      <sheetName val="SEG.DETAIL WORK"/>
      <sheetName val="BALANCE SHEET"/>
      <sheetName val="GROUPINGS"/>
      <sheetName val="cash flow"/>
      <sheetName val="Cashflow Working"/>
      <sheetName val="MANUAL FIGURES"/>
      <sheetName val="GROUPINGS II"/>
      <sheetName val="DEPRECIATION"/>
      <sheetName val="fbd Schedules"/>
      <sheetName val="fbd Bsheet"/>
      <sheetName val="fbd Dep"/>
      <sheetName val="okhla Schedules"/>
      <sheetName val="okhla Dep"/>
      <sheetName val="okhla P&amp;L"/>
      <sheetName val="okhla Bsheet"/>
      <sheetName val="tsp Schedules"/>
      <sheetName val="tsp Dep"/>
      <sheetName val="tsp P&amp;L"/>
      <sheetName val="tsp Bsheet"/>
      <sheetName val="mpu Schedules"/>
      <sheetName val="mpu Dep"/>
      <sheetName val="mpu P&amp;L"/>
      <sheetName val="mpu Bsheet"/>
      <sheetName val="c-35 Schedules"/>
      <sheetName val="c-35 Dep"/>
      <sheetName val="c-35 P&amp;L"/>
      <sheetName val="c-35 Bsheet"/>
      <sheetName val="nepz Schedules"/>
      <sheetName val="nepz Dep"/>
      <sheetName val="nepz P&amp;L"/>
      <sheetName val="nepz Bsheet"/>
      <sheetName val="chennai Schedules"/>
      <sheetName val="chennai Dep"/>
      <sheetName val="chennai P&amp;L"/>
      <sheetName val="chennai Bsheet"/>
      <sheetName val="F-5 Schedules"/>
      <sheetName val="F-5 Dep"/>
      <sheetName val="F-5 P&amp;L"/>
      <sheetName val="F-5 Bsheet"/>
      <sheetName val="variance"/>
      <sheetName val="Sum_ACQ"/>
      <sheetName val="tb2002 linke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BI"/>
      <sheetName val="SEBI (I)"/>
      <sheetName val="SEBI Wk (2)"/>
      <sheetName val="Q3 var"/>
      <sheetName val="PL_R3"/>
      <sheetName val="PL"/>
      <sheetName val="PL (Comp)"/>
      <sheetName val="P&amp;L var"/>
      <sheetName val="BS_R3"/>
      <sheetName val="BS"/>
      <sheetName val="BS (Comp)"/>
      <sheetName val="BS var"/>
      <sheetName val="PL_R3 (Q)"/>
      <sheetName val="PL (Q)"/>
      <sheetName val="BS_PL"/>
      <sheetName val="Sch1-2"/>
      <sheetName val="Sch3-4"/>
      <sheetName val="Sch5"/>
      <sheetName val="Sch 6"/>
      <sheetName val="Sch7-20"/>
      <sheetName val="EPS"/>
      <sheetName val="Rgp Grid"/>
      <sheetName val="Seg W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J8">
            <v>2007</v>
          </cell>
          <cell r="L8">
            <v>2006</v>
          </cell>
        </row>
        <row r="9">
          <cell r="B9" t="str">
            <v>Schedule  1</v>
          </cell>
        </row>
        <row r="11">
          <cell r="B11" t="str">
            <v>SHARE CAPITAL</v>
          </cell>
        </row>
        <row r="13">
          <cell r="B13" t="str">
            <v>Authorised</v>
          </cell>
        </row>
        <row r="14">
          <cell r="B14" t="str">
            <v>750,00,000  Equity  Shares  of  Rs.10  each</v>
          </cell>
          <cell r="J14">
            <v>7500</v>
          </cell>
          <cell r="L14">
            <v>7500</v>
          </cell>
        </row>
        <row r="16">
          <cell r="B16" t="str">
            <v>Issued,  Subscribed  and  Paid-up</v>
          </cell>
        </row>
        <row r="17">
          <cell r="B17" t="str">
            <v>618,39,857 (562,19,857) Equity  Shares  of  Rs.10  each, fully  paid-up</v>
          </cell>
          <cell r="J17">
            <v>6183.99</v>
          </cell>
          <cell r="L17">
            <v>5902.99</v>
          </cell>
        </row>
        <row r="19">
          <cell r="B19" t="str">
            <v>Of  the  above,</v>
          </cell>
        </row>
        <row r="20">
          <cell r="B20" t="str">
            <v xml:space="preserve">  (a) 72,38,073  Shares  have  been  allotted  as fully  paid  pursuant  to  a</v>
          </cell>
        </row>
        <row r="21">
          <cell r="B21" t="str">
            <v xml:space="preserve">      contract  without  payment  being  received  in  cash</v>
          </cell>
        </row>
        <row r="22">
          <cell r="B22" t="str">
            <v xml:space="preserve">  (b) 331,80,674  Shares  have  been allotted as fully  paid  Bonus Shares </v>
          </cell>
        </row>
        <row r="23">
          <cell r="B23" t="str">
            <v xml:space="preserve">      by  capitalisation of General  Reserve  and  Securities Premium Account </v>
          </cell>
        </row>
        <row r="24">
          <cell r="B24" t="str">
            <v xml:space="preserve"> '(c) During the year the company issued on a preferential basis 28,10,000 equity </v>
          </cell>
        </row>
        <row r="25">
          <cell r="B25" t="str">
            <v xml:space="preserve">       shares of Rs. 10 each at a premium of Rs.767 per share</v>
          </cell>
          <cell r="J25">
            <v>6183.99</v>
          </cell>
          <cell r="L25">
            <v>5902.99</v>
          </cell>
        </row>
        <row r="26">
          <cell r="B26" t="str">
            <v xml:space="preserve">  (d) During the year Share warrants were converted into fully paid Equity Shares</v>
          </cell>
        </row>
        <row r="27">
          <cell r="B27" t="str">
            <v xml:space="preserve">       of Rs. 10 each at a premiun of Rs. 716.45 per share</v>
          </cell>
        </row>
        <row r="30">
          <cell r="B30" t="str">
            <v xml:space="preserve">Schedule  2 </v>
          </cell>
        </row>
        <row r="32">
          <cell r="B32" t="str">
            <v>RESERVES  AND  SURPLUS</v>
          </cell>
          <cell r="D32">
            <v>2006</v>
          </cell>
          <cell r="F32" t="str">
            <v>Additions</v>
          </cell>
          <cell r="H32" t="str">
            <v>Deductions</v>
          </cell>
        </row>
        <row r="34">
          <cell r="B34" t="str">
            <v>Capital  Reserve</v>
          </cell>
          <cell r="D34">
            <v>8.67</v>
          </cell>
          <cell r="F34">
            <v>0</v>
          </cell>
          <cell r="H34">
            <v>0</v>
          </cell>
          <cell r="J34">
            <v>8.67</v>
          </cell>
          <cell r="L34">
            <v>8.68</v>
          </cell>
        </row>
        <row r="35">
          <cell r="B35" t="str">
            <v>Revaluation Reserve</v>
          </cell>
          <cell r="D35">
            <v>2186.16</v>
          </cell>
          <cell r="F35">
            <v>0</v>
          </cell>
          <cell r="H35">
            <v>0</v>
          </cell>
          <cell r="J35">
            <v>2186.16</v>
          </cell>
          <cell r="L35">
            <v>2186.16</v>
          </cell>
        </row>
        <row r="36">
          <cell r="B36" t="str">
            <v>Contingency  Reserve</v>
          </cell>
          <cell r="D36">
            <v>100</v>
          </cell>
          <cell r="F36">
            <v>0</v>
          </cell>
          <cell r="H36">
            <v>0</v>
          </cell>
          <cell r="J36">
            <v>100</v>
          </cell>
          <cell r="L36">
            <v>100</v>
          </cell>
        </row>
        <row r="37">
          <cell r="B37" t="str">
            <v>Debenture  Redemption  Reserve</v>
          </cell>
          <cell r="D37">
            <v>3025</v>
          </cell>
          <cell r="F37">
            <v>0</v>
          </cell>
          <cell r="H37">
            <v>0</v>
          </cell>
          <cell r="J37">
            <v>3025</v>
          </cell>
          <cell r="L37">
            <v>3025</v>
          </cell>
        </row>
        <row r="38">
          <cell r="B38" t="str">
            <v>Securities Premium Account</v>
          </cell>
          <cell r="D38">
            <v>46439.11</v>
          </cell>
          <cell r="F38">
            <v>20132.250000000004</v>
          </cell>
          <cell r="H38">
            <v>0</v>
          </cell>
          <cell r="J38">
            <v>66571.360000000001</v>
          </cell>
          <cell r="L38">
            <v>46439.1</v>
          </cell>
        </row>
        <row r="39">
          <cell r="B39" t="str">
            <v>General  Reserve</v>
          </cell>
          <cell r="D39">
            <v>81648.86</v>
          </cell>
          <cell r="H39">
            <v>0</v>
          </cell>
          <cell r="J39">
            <v>81648.86</v>
          </cell>
          <cell r="L39">
            <v>63939.89</v>
          </cell>
        </row>
        <row r="40">
          <cell r="J40">
            <v>153540.04999999999</v>
          </cell>
          <cell r="L40">
            <v>115698.83</v>
          </cell>
        </row>
        <row r="41">
          <cell r="B41" t="str">
            <v>Profit  &amp;  Loss  Account</v>
          </cell>
          <cell r="J41">
            <v>31642.729999999996</v>
          </cell>
          <cell r="L41">
            <v>43462.909999999996</v>
          </cell>
        </row>
        <row r="42">
          <cell r="J42">
            <v>185182.77999999997</v>
          </cell>
          <cell r="L42">
            <v>159161.74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oice"/>
      <sheetName val="Original Detail"/>
      <sheetName val="New CCTs"/>
      <sheetName val="6000 Input"/>
      <sheetName val="6002 Input"/>
      <sheetName val="6005 Input"/>
      <sheetName val="7700 0NA3 Input"/>
      <sheetName val="7700 0NAC Input"/>
      <sheetName val="6000 PV"/>
      <sheetName val="6002 PV"/>
      <sheetName val="6005 PV"/>
      <sheetName val="7700 0NA3 PV"/>
      <sheetName val="7700 0NAC PV"/>
      <sheetName val="NEED TO BILL"/>
      <sheetName val="Detail w Equant accts"/>
      <sheetName val="Account conver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A4" t="str">
            <v>SITA ACCT AND UNIT</v>
          </cell>
          <cell r="B4" t="str">
            <v>Equant GL Acct</v>
          </cell>
          <cell r="C4" t="str">
            <v>Equant GL Unit</v>
          </cell>
        </row>
        <row r="5">
          <cell r="A5" t="str">
            <v>6308206C</v>
          </cell>
          <cell r="B5">
            <v>6000</v>
          </cell>
          <cell r="C5" t="str">
            <v>NU6C</v>
          </cell>
        </row>
        <row r="6">
          <cell r="A6" t="str">
            <v>6308216C</v>
          </cell>
          <cell r="B6">
            <v>6000</v>
          </cell>
          <cell r="C6" t="str">
            <v>NU6C</v>
          </cell>
        </row>
        <row r="7">
          <cell r="A7" t="str">
            <v>6308006</v>
          </cell>
          <cell r="B7">
            <v>6002</v>
          </cell>
          <cell r="C7" t="str">
            <v>NU6E</v>
          </cell>
        </row>
        <row r="8">
          <cell r="A8" t="str">
            <v>6308016</v>
          </cell>
          <cell r="B8">
            <v>6002</v>
          </cell>
          <cell r="C8" t="str">
            <v>NU6E</v>
          </cell>
        </row>
        <row r="9">
          <cell r="A9" t="str">
            <v>63080769</v>
          </cell>
          <cell r="B9">
            <v>6005</v>
          </cell>
          <cell r="C9" t="str">
            <v>NC68</v>
          </cell>
        </row>
        <row r="10">
          <cell r="A10" t="str">
            <v>63082769</v>
          </cell>
          <cell r="B10">
            <v>6005</v>
          </cell>
          <cell r="C10" t="str">
            <v>NC68</v>
          </cell>
        </row>
        <row r="11">
          <cell r="A11" t="str">
            <v>63088769</v>
          </cell>
          <cell r="B11">
            <v>6005</v>
          </cell>
          <cell r="C11" t="str">
            <v>NC68</v>
          </cell>
        </row>
        <row r="12">
          <cell r="A12" t="str">
            <v>630897TC</v>
          </cell>
          <cell r="B12">
            <v>6005</v>
          </cell>
          <cell r="C12" t="str">
            <v>NC68</v>
          </cell>
        </row>
        <row r="13">
          <cell r="A13" t="str">
            <v>6643006</v>
          </cell>
          <cell r="B13">
            <v>7700</v>
          </cell>
          <cell r="C13" t="str">
            <v>0NAC</v>
          </cell>
        </row>
        <row r="14">
          <cell r="A14" t="str">
            <v>664300A3</v>
          </cell>
          <cell r="B14">
            <v>7700</v>
          </cell>
          <cell r="C14" t="str">
            <v>0NA3</v>
          </cell>
        </row>
        <row r="15">
          <cell r="A15" t="str">
            <v>664300AC</v>
          </cell>
          <cell r="B15">
            <v>7700</v>
          </cell>
          <cell r="C15" t="str">
            <v>0NAC</v>
          </cell>
        </row>
        <row r="16">
          <cell r="A16" t="str">
            <v>664300B9</v>
          </cell>
          <cell r="B16">
            <v>7700</v>
          </cell>
          <cell r="C16" t="str">
            <v>0NAC</v>
          </cell>
        </row>
        <row r="17">
          <cell r="A17" t="str">
            <v>664300DC</v>
          </cell>
          <cell r="B17">
            <v>7700</v>
          </cell>
          <cell r="C17" t="str">
            <v>0NAC</v>
          </cell>
        </row>
        <row r="18">
          <cell r="A18" t="str">
            <v>664300G</v>
          </cell>
          <cell r="B18">
            <v>7700</v>
          </cell>
          <cell r="C18" t="str">
            <v>0NAC</v>
          </cell>
        </row>
        <row r="19">
          <cell r="A19" t="str">
            <v>664300K</v>
          </cell>
          <cell r="B19">
            <v>7700</v>
          </cell>
          <cell r="C19" t="str">
            <v>0NAC</v>
          </cell>
        </row>
      </sheetData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lines"/>
      <sheetName val="Form"/>
      <sheetName val="Challan"/>
      <sheetName val="Annexure-I"/>
      <sheetName val="Annexure-II"/>
      <sheetName val="Annexure-III"/>
      <sheetName val="outPut"/>
      <sheetName val="ImportSheet"/>
      <sheetName val="Param"/>
    </sheetNames>
    <sheetDataSet>
      <sheetData sheetId="0" refreshError="1"/>
      <sheetData sheetId="1">
        <row r="18">
          <cell r="V18" t="str">
            <v>Others</v>
          </cell>
        </row>
      </sheetData>
      <sheetData sheetId="2">
        <row r="847">
          <cell r="IV847" t="str">
            <v>92A</v>
          </cell>
        </row>
        <row r="848">
          <cell r="IV848" t="str">
            <v>92B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-I"/>
      <sheetName val="IRE "/>
      <sheetName val="UNIT-II"/>
      <sheetName val="PR_I_CONT"/>
      <sheetName val="PR_E_CON"/>
      <sheetName val="INDORAMA Group June 02"/>
      <sheetName val="UNIT_II"/>
      <sheetName val="Vat Return"/>
      <sheetName val="M B-QtyRecn"/>
      <sheetName val="Intaccrual"/>
      <sheetName val="SBU"/>
      <sheetName val="tdint"/>
      <sheetName val="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"/>
      <sheetName val="#REF"/>
    </sheetNames>
    <sheetDataSet>
      <sheetData sheetId="0"/>
      <sheetData sheetId="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lements"/>
      <sheetName val="comp."/>
      <sheetName val="UNIT-II"/>
      <sheetName val="FORM_16"/>
      <sheetName val="Payroll_TDC"/>
      <sheetName val="Assumption"/>
      <sheetName val="Balance Sheet"/>
      <sheetName val="Settings"/>
      <sheetName val="Page1"/>
      <sheetName val="Outgoing"/>
      <sheetName val="Incoming"/>
      <sheetName val="Input-Pack Level"/>
      <sheetName val="CON PROD STOCK RM"/>
      <sheetName val="Cover "/>
      <sheetName val="SR-Pack"/>
      <sheetName val="Vat Return"/>
      <sheetName val="Form"/>
      <sheetName val="Challan"/>
      <sheetName val="Cover_"/>
      <sheetName val="Fin-Assm"/>
      <sheetName val="currency"/>
      <sheetName val="Assumptions"/>
      <sheetName val="FX-13"/>
      <sheetName val="Factor_sheet"/>
      <sheetName val="Total Haryana POs AMC Sheet 3%"/>
      <sheetName val="delhi 03-04AMC @ 3%"/>
      <sheetName val="itemsdetails"/>
      <sheetName val="FAR (1)"/>
      <sheetName val="MODEL"/>
      <sheetName val="OPERATING HEAD"/>
      <sheetName val="MainComp"/>
      <sheetName val="Annexure A LTCG"/>
      <sheetName val="Annex A"/>
      <sheetName val="Jul05-Sep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 challans"/>
      <sheetName val="Ann B1"/>
      <sheetName val="Designations"/>
      <sheetName val="Vat Return"/>
      <sheetName val="3645-9_1_96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Initiatives"/>
      <sheetName val="LK Budget Presentation"/>
      <sheetName val="FXRates"/>
      <sheetName val="Macros"/>
      <sheetName val="TCS FY 201415 Charges"/>
      <sheetName val="Depn Asset Life"/>
    </sheetNames>
    <sheetDataSet>
      <sheetData sheetId="0" refreshError="1"/>
      <sheetData sheetId="1" refreshError="1"/>
      <sheetData sheetId="2" refreshError="1">
        <row r="6">
          <cell r="I6">
            <v>98.58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Initiatives"/>
      <sheetName val="Other Info"/>
      <sheetName val="SumDet"/>
      <sheetName val="StaffSummary"/>
      <sheetName val="EMEA"/>
      <sheetName val="UKStaff"/>
      <sheetName val="UKDepn+Proj"/>
      <sheetName val="UK-Contracts"/>
      <sheetName val="EMEA-Alloc"/>
      <sheetName val="USA"/>
      <sheetName val="USDetail"/>
      <sheetName val="USBackup"/>
      <sheetName val="USAssets"/>
      <sheetName val="S Asia"/>
      <sheetName val="IN-Detail"/>
      <sheetName val="IN-Staff"/>
      <sheetName val="IN-Travel"/>
      <sheetName val="In-Util"/>
      <sheetName val="IN-Depn"/>
      <sheetName val="In-R&amp;R"/>
      <sheetName val="IN-ProfFees"/>
      <sheetName val="IN-Maint"/>
      <sheetName val="IN-Chargeout"/>
      <sheetName val="FXRates"/>
      <sheetName val="Macros"/>
      <sheetName val="Sheet1"/>
      <sheetName val="Summary"/>
      <sheetName val="LK Budget Presentation"/>
      <sheetName val="Local Currency"/>
      <sheetName val="WAterf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6">
          <cell r="I6">
            <v>98.58</v>
          </cell>
        </row>
        <row r="7">
          <cell r="I7">
            <v>61.999999999999993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"/>
      <sheetName val="FG"/>
      <sheetName val="Cost"/>
      <sheetName val="WIP"/>
      <sheetName val="Depot"/>
      <sheetName val="Exp"/>
      <sheetName val="M B"/>
      <sheetName val="Price"/>
      <sheetName val="Che-Pack"/>
      <sheetName val="More then 365 days stock"/>
      <sheetName val="BRM"/>
      <sheetName val="Yarn"/>
      <sheetName val="POY New Stk"/>
      <sheetName val="POY Data"/>
      <sheetName val="DP"/>
      <sheetName val="S Exp"/>
      <sheetName val="#REF"/>
      <sheetName val="POLY"/>
      <sheetName val="Val 30June03 FIFO Old Ratio"/>
      <sheetName val=""/>
      <sheetName val="Key_Assumption"/>
      <sheetName val="PF Payable"/>
      <sheetName val="currency"/>
      <sheetName val="Input - Acq&amp;ExNonEx"/>
      <sheetName val="Inputs from PSTN Model"/>
      <sheetName val="POY New Spk"/>
      <sheetName val="jan'04"/>
      <sheetName val="Interest on Loan from Director"/>
      <sheetName val="IKB3"/>
      <sheetName val="DEG"/>
      <sheetName val="ifcw"/>
      <sheetName val="한계원가"/>
      <sheetName val="Demand"/>
      <sheetName val="2.Fixed Assets Schedule"/>
      <sheetName val="M_B"/>
      <sheetName val="More_then_365_days_stock"/>
      <sheetName val="POY_New_Stk"/>
      <sheetName val="POY_Data"/>
      <sheetName val="S_Exp"/>
      <sheetName val="Inputs_from_PSTN_Model"/>
      <sheetName val="factor sheet"/>
      <sheetName val="FORM-16"/>
      <sheetName val="BS Schdl- 1 &amp; 2"/>
      <sheetName val="PTIN03"/>
      <sheetName val="summary"/>
      <sheetName val="OT"/>
      <sheetName val="Sheet1"/>
      <sheetName val="Dept"/>
      <sheetName val="M_B1"/>
      <sheetName val="More_then_365_days_stock1"/>
      <sheetName val="POY_New_Stk1"/>
      <sheetName val="POY_Data1"/>
      <sheetName val="S_Exp1"/>
      <sheetName val="Inputs_from_PSTN_Model1"/>
      <sheetName val="Val_30June03_FIFO_Old_Ratio"/>
      <sheetName val="Interest_on_Loan_from_Director"/>
      <sheetName val="Ings Brand"/>
      <sheetName val="Snack Brand"/>
      <sheetName val="BS &amp; P&amp;L"/>
      <sheetName val="PBC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P&amp;L ACCOUNT"/>
      <sheetName val="FIXED ASSET-SCh 2"/>
      <sheetName val="SCHEDULE 1-16"/>
      <sheetName val="Working for Enteries (2)"/>
      <sheetName val="Enteries"/>
      <sheetName val="GROUP-TB-2008"/>
      <sheetName val="TB-2009-10"/>
      <sheetName val="PIVOT "/>
      <sheetName val="GL(APR to DEC,09).xls"/>
      <sheetName val="GL(JAN &amp; FEB)"/>
      <sheetName val="MEMO ENTRIES (2)"/>
      <sheetName val="MEMO ENTRIES"/>
      <sheetName val="DEP as per IT"/>
      <sheetName val="BREAK UP "/>
      <sheetName val="TAX MOVEMENT"/>
      <sheetName val="FBT CAL "/>
      <sheetName val="FBT Intt"/>
      <sheetName val="D. TAX"/>
      <sheetName val="Tax Computation"/>
      <sheetName val="Draft Tax "/>
      <sheetName val="MAT"/>
      <sheetName val="Sheet3"/>
      <sheetName val="Sheet2"/>
      <sheetName val="Sheet1"/>
      <sheetName val="PIVOT"/>
      <sheetName val="LAST YEAR "/>
      <sheetName val="Tax Dep backup"/>
      <sheetName val="Tax depr Backup"/>
      <sheetName val="10A profit for MAT"/>
      <sheetName val="Adj Ent May06"/>
      <sheetName val="Adj Ent Apr06"/>
      <sheetName val="Fixed asset register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fc_flu"/>
      <sheetName val="srei_fluc"/>
      <sheetName val="projected coll actual"/>
      <sheetName val="bls"/>
      <sheetName val="p&amp;L"/>
      <sheetName val="cash"/>
      <sheetName val="irr"/>
      <sheetName val="Tax"/>
      <sheetName val="wpi toll rates"/>
      <sheetName val="date of completion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PIVOT2-AUG03"/>
      <sheetName val="PIVOT-AUG03"/>
      <sheetName val="PIVOT-SEPT03"/>
      <sheetName val="PIVOT-OCT03"/>
      <sheetName val="PIVOT-NOV03"/>
      <sheetName val="nov03"/>
      <sheetName val="oct03"/>
      <sheetName val="SEP03"/>
      <sheetName val="EQ NETWORK CCTS-aug03"/>
      <sheetName val="Accou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master"/>
      <sheetName val="Notes"/>
      <sheetName val="overseas "/>
      <sheetName val="Cover"/>
      <sheetName val="Ann A"/>
      <sheetName val="Ann B"/>
      <sheetName val="ANN C"/>
      <sheetName val="ann D"/>
      <sheetName val="Ann E"/>
      <sheetName val="New Form 16"/>
      <sheetName val="Form 12BA"/>
      <sheetName val="Saral (2)"/>
      <sheetName val="FORM_16"/>
      <sheetName val="fa"/>
      <sheetName val="JE10310X"/>
      <sheetName val="entitlements"/>
      <sheetName val="LOM_MOD"/>
      <sheetName val="overseas_"/>
      <sheetName val="Ann_A"/>
      <sheetName val="Ann_B"/>
      <sheetName val="ANN_C"/>
      <sheetName val="ann_D"/>
      <sheetName val="Ann_E"/>
      <sheetName val="New_Form_16"/>
      <sheetName val="Form_12BA"/>
      <sheetName val="Saral_(2)"/>
      <sheetName val="SC-E-02-03"/>
      <sheetName val="TB-JUNE-2003-18.7.03"/>
      <sheetName val="PN_01-02_Mar4(effoct)"/>
      <sheetName val="Sheet2"/>
      <sheetName val="Citrix"/>
      <sheetName val="Factor_Sheet"/>
      <sheetName val="SK DIST"/>
      <sheetName val="To be Discuss"/>
      <sheetName val="Sheet1"/>
      <sheetName val="table1"/>
      <sheetName val="Cons.Trial"/>
      <sheetName val="Jan-Dec'03 Cost"/>
      <sheetName val="Jan-Mar'04 Cost"/>
      <sheetName val="_REF"/>
      <sheetName val="Sheet3"/>
      <sheetName val="Inputs "/>
      <sheetName val="essbase_data"/>
      <sheetName val="Revenue_Split_R3"/>
      <sheetName val="Outgoing"/>
      <sheetName val="Incoming"/>
      <sheetName val="Content Instructions"/>
      <sheetName val="EQ NETWORK CCTS-aug03"/>
      <sheetName val="Addition"/>
      <sheetName val="hire charges"/>
      <sheetName val="overseas_1"/>
      <sheetName val="Ann_A1"/>
      <sheetName val="Ann_B1"/>
      <sheetName val="ANN_C1"/>
      <sheetName val="ann_D1"/>
      <sheetName val="Ann_E1"/>
      <sheetName val="New_Form_161"/>
      <sheetName val="Form_12BA1"/>
      <sheetName val="Saral_(2)1"/>
      <sheetName val="overseas_2"/>
      <sheetName val="Ann_A2"/>
      <sheetName val="Ann_B2"/>
      <sheetName val="ANN_C2"/>
      <sheetName val="ann_D2"/>
      <sheetName val="Ann_E2"/>
      <sheetName val="New_Form_162"/>
      <sheetName val="Form_12BA2"/>
      <sheetName val="Saral_(2)2"/>
      <sheetName val="Cover_"/>
      <sheetName val="cover_for_tax"/>
      <sheetName val="Form"/>
      <sheetName val="MainComp"/>
      <sheetName val="Challan"/>
      <sheetName val="comp_1"/>
      <sheetName val="overseas_3"/>
      <sheetName val="Ann_A3"/>
      <sheetName val="Ann_B3"/>
      <sheetName val="ANN_C3"/>
      <sheetName val="ann_D3"/>
      <sheetName val="Ann_E3"/>
      <sheetName val="New_Form_163"/>
      <sheetName val="Form_12BA3"/>
      <sheetName val="Saral_(2)3"/>
      <sheetName val="overseas_4"/>
      <sheetName val="Ann_A4"/>
      <sheetName val="Ann_B4"/>
      <sheetName val="ANN_C4"/>
      <sheetName val="ann_D4"/>
      <sheetName val="Ann_E4"/>
      <sheetName val="New_Form_164"/>
      <sheetName val="Form_12BA4"/>
      <sheetName val="Saral_(2)4"/>
      <sheetName val="overseas_5"/>
      <sheetName val="Ann_A5"/>
      <sheetName val="Ann_B5"/>
      <sheetName val="ANN_C5"/>
      <sheetName val="ann_D5"/>
      <sheetName val="Ann_E5"/>
      <sheetName val="New_Form_165"/>
      <sheetName val="Form_12BA5"/>
      <sheetName val="Saral_(2)5"/>
      <sheetName val="overseas_6"/>
      <sheetName val="Ann_A6"/>
      <sheetName val="Ann_B6"/>
      <sheetName val="ANN_C6"/>
      <sheetName val="ann_D6"/>
      <sheetName val="Ann_E6"/>
      <sheetName val="New_Form_166"/>
      <sheetName val="Form_12BA6"/>
      <sheetName val="Saral_(2)6"/>
      <sheetName val="overseas_7"/>
      <sheetName val="Ann_A7"/>
      <sheetName val="Ann_B7"/>
      <sheetName val="ANN_C7"/>
      <sheetName val="ann_D7"/>
      <sheetName val="Ann_E7"/>
      <sheetName val="New_Form_167"/>
      <sheetName val="Form_12BA7"/>
      <sheetName val="Saral_(2)7"/>
      <sheetName val="overseas_8"/>
      <sheetName val="Ann_A8"/>
      <sheetName val="Ann_B8"/>
      <sheetName val="ANN_C8"/>
      <sheetName val="ann_D8"/>
      <sheetName val="Ann_E8"/>
      <sheetName val="New_Form_168"/>
      <sheetName val="Form_12BA8"/>
      <sheetName val="Saral_(2)8"/>
      <sheetName val="overseas_9"/>
      <sheetName val="Ann_A9"/>
      <sheetName val="Ann_B9"/>
      <sheetName val="ANN_C9"/>
      <sheetName val="ann_D9"/>
      <sheetName val="Ann_E9"/>
      <sheetName val="New_Form_169"/>
      <sheetName val="Form_12BA9"/>
      <sheetName val="Saral_(2)9"/>
      <sheetName val="overseas_10"/>
      <sheetName val="Ann_A10"/>
      <sheetName val="Ann_B10"/>
      <sheetName val="ANN_C10"/>
      <sheetName val="ann_D10"/>
      <sheetName val="Ann_E10"/>
      <sheetName val="New_Form_1610"/>
      <sheetName val="Form_12BA10"/>
      <sheetName val="Saral_(2)10"/>
      <sheetName val="overseas_11"/>
      <sheetName val="Ann_A11"/>
      <sheetName val="Ann_B11"/>
      <sheetName val="ANN_C11"/>
      <sheetName val="ann_D11"/>
      <sheetName val="Ann_E11"/>
      <sheetName val="New_Form_1611"/>
      <sheetName val="Form_12BA11"/>
      <sheetName val="Saral_(2)11"/>
      <sheetName val="overseas_12"/>
      <sheetName val="Ann_A12"/>
      <sheetName val="Ann_B12"/>
      <sheetName val="ANN_C12"/>
      <sheetName val="ann_D12"/>
      <sheetName val="Ann_E12"/>
      <sheetName val="New_Form_1612"/>
      <sheetName val="Form_12BA12"/>
      <sheetName val="Saral_(2)12"/>
      <sheetName val="overseas_13"/>
      <sheetName val="SUPPLIER "/>
      <sheetName val="C.O."/>
    </sheetNames>
    <sheetDataSet>
      <sheetData sheetId="0">
        <row r="9">
          <cell r="A9" t="str">
            <v>Name and Address of the Employer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 t="str">
            <v>Name and Designation of the</v>
          </cell>
        </row>
        <row r="10">
          <cell r="H10" t="str">
            <v>Employee</v>
          </cell>
        </row>
        <row r="12">
          <cell r="A12" t="str">
            <v>BANK OF NOVA SCOTIA,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 t="str">
            <v>PETER NESBITT</v>
          </cell>
        </row>
        <row r="13">
          <cell r="A13" t="str">
            <v>DR. GOPAL DAS BHAWAN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 t="str">
            <v>MANAGER</v>
          </cell>
        </row>
        <row r="14">
          <cell r="A14" t="str">
            <v>28, BARAKHAMBA ROAD</v>
          </cell>
        </row>
        <row r="15">
          <cell r="A15" t="str">
            <v>PAN/GIR NO.</v>
          </cell>
          <cell r="B15">
            <v>0</v>
          </cell>
          <cell r="C15">
            <v>0</v>
          </cell>
          <cell r="D15" t="str">
            <v>TAN</v>
          </cell>
          <cell r="E15">
            <v>0</v>
          </cell>
          <cell r="F15">
            <v>0</v>
          </cell>
          <cell r="G15">
            <v>0</v>
          </cell>
          <cell r="H15" t="str">
            <v>PAN/GIR NO.</v>
          </cell>
        </row>
        <row r="16">
          <cell r="A16" t="str">
            <v>AAACB 1536H</v>
          </cell>
          <cell r="B16">
            <v>0</v>
          </cell>
          <cell r="C16">
            <v>0</v>
          </cell>
          <cell r="D16" t="b">
            <v>0</v>
          </cell>
          <cell r="E16">
            <v>0</v>
          </cell>
          <cell r="F16">
            <v>0</v>
          </cell>
          <cell r="G16">
            <v>0</v>
          </cell>
          <cell r="H16" t="str">
            <v>APPLIED FOR</v>
          </cell>
        </row>
        <row r="17">
          <cell r="F17" t="str">
            <v>PERIOD</v>
          </cell>
          <cell r="G17">
            <v>0</v>
          </cell>
          <cell r="H17">
            <v>0</v>
          </cell>
          <cell r="I17" t="str">
            <v>ASSESSMENT</v>
          </cell>
        </row>
        <row r="18">
          <cell r="A18" t="str">
            <v>TDS Circle where Annual Return/Statement under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 t="str">
            <v>FROM</v>
          </cell>
          <cell r="G18">
            <v>0</v>
          </cell>
          <cell r="H18" t="str">
            <v>TO</v>
          </cell>
          <cell r="I18" t="str">
            <v>YEAR</v>
          </cell>
        </row>
        <row r="19">
          <cell r="A19" t="str">
            <v>section 206 is to be filed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 t="str">
            <v>1 April 2001</v>
          </cell>
          <cell r="G19">
            <v>0</v>
          </cell>
          <cell r="H19" t="str">
            <v>31 March 2002</v>
          </cell>
          <cell r="I19" t="str">
            <v>2002-2003</v>
          </cell>
          <cell r="J19" t="str">
            <v/>
          </cell>
        </row>
        <row r="22">
          <cell r="A22" t="str">
            <v>DETAILS OF SALARY PAID AND ANY OTHER INCOME AND TAX DEDUCTED</v>
          </cell>
        </row>
        <row r="24">
          <cell r="I24" t="str">
            <v>Rs.</v>
          </cell>
          <cell r="J24" t="str">
            <v>Rs.</v>
          </cell>
        </row>
        <row r="25">
          <cell r="A25" t="str">
            <v>1.</v>
          </cell>
          <cell r="B25" t="str">
            <v>GROSS SALARY *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5564640</v>
          </cell>
        </row>
        <row r="27">
          <cell r="A27" t="str">
            <v>2.</v>
          </cell>
          <cell r="B27" t="str">
            <v>LESS :</v>
          </cell>
          <cell r="C27" t="str">
            <v>Allowance to the extent exempt under</v>
          </cell>
        </row>
        <row r="28">
          <cell r="C28" t="str">
            <v>section 10 :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30">
          <cell r="A30" t="str">
            <v>3.</v>
          </cell>
          <cell r="B30" t="str">
            <v>BALANCE (1-2)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5564640</v>
          </cell>
        </row>
        <row r="32">
          <cell r="A32" t="str">
            <v>4.</v>
          </cell>
          <cell r="B32" t="str">
            <v>DEDUCTIONS :</v>
          </cell>
        </row>
        <row r="33">
          <cell r="B33" t="str">
            <v>(a)  Standard deduction</v>
          </cell>
          <cell r="C33">
            <v>0</v>
          </cell>
          <cell r="D33">
            <v>0</v>
          </cell>
          <cell r="E33">
            <v>0</v>
          </cell>
          <cell r="F33" t="str">
            <v/>
          </cell>
          <cell r="G33">
            <v>0</v>
          </cell>
          <cell r="H33">
            <v>0</v>
          </cell>
        </row>
        <row r="34">
          <cell r="B34" t="str">
            <v>(b)  Entertainment allowance</v>
          </cell>
          <cell r="C34">
            <v>0</v>
          </cell>
          <cell r="D34">
            <v>0</v>
          </cell>
          <cell r="E34">
            <v>0</v>
          </cell>
          <cell r="F34" t="str">
            <v/>
          </cell>
        </row>
        <row r="35">
          <cell r="B35" t="str">
            <v>(c)  Tax on Employment</v>
          </cell>
          <cell r="C35">
            <v>0</v>
          </cell>
          <cell r="D35">
            <v>0</v>
          </cell>
          <cell r="E35">
            <v>0</v>
          </cell>
          <cell r="F35" t="str">
            <v/>
          </cell>
        </row>
        <row r="37">
          <cell r="A37" t="str">
            <v>5.</v>
          </cell>
          <cell r="B37" t="str">
            <v>AGGREGATE OF 4 (a to c)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 t="str">
            <v/>
          </cell>
        </row>
        <row r="39">
          <cell r="A39" t="str">
            <v>6.</v>
          </cell>
          <cell r="B39" t="str">
            <v>INCOME CHARGEABLE UNDER</v>
          </cell>
        </row>
        <row r="40">
          <cell r="B40" t="str">
            <v>THE HEAD SALARIES (3-5)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5564640</v>
          </cell>
        </row>
        <row r="42">
          <cell r="A42" t="str">
            <v>7.</v>
          </cell>
          <cell r="B42" t="str">
            <v>ADD :</v>
          </cell>
          <cell r="C42" t="str">
            <v>Any other income reported by the</v>
          </cell>
        </row>
        <row r="43">
          <cell r="B43" t="str">
            <v>employee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5">
          <cell r="A45" t="str">
            <v>8.</v>
          </cell>
          <cell r="B45" t="str">
            <v>GROSS TOTAL INCOME (6+7)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5564640</v>
          </cell>
        </row>
        <row r="47">
          <cell r="A47" t="str">
            <v>9.</v>
          </cell>
          <cell r="B47" t="str">
            <v>DEDUCTIONS UNDER CHAPTER VI-A</v>
          </cell>
          <cell r="C47">
            <v>0</v>
          </cell>
          <cell r="D47">
            <v>0</v>
          </cell>
          <cell r="E47">
            <v>0</v>
          </cell>
          <cell r="F47" t="str">
            <v>GROSS</v>
          </cell>
          <cell r="G47">
            <v>0</v>
          </cell>
          <cell r="H47" t="str">
            <v>QUALIFYING</v>
          </cell>
          <cell r="I47" t="str">
            <v>DEDUCTIBLE</v>
          </cell>
        </row>
        <row r="48">
          <cell r="F48" t="str">
            <v>AMOUNT</v>
          </cell>
          <cell r="G48">
            <v>0</v>
          </cell>
          <cell r="H48" t="str">
            <v>AMOUNT</v>
          </cell>
          <cell r="I48" t="str">
            <v>AMOUNT</v>
          </cell>
        </row>
        <row r="50">
          <cell r="B50" t="str">
            <v>(a)</v>
          </cell>
          <cell r="C50">
            <v>0</v>
          </cell>
          <cell r="D50">
            <v>0</v>
          </cell>
          <cell r="E50">
            <v>0</v>
          </cell>
          <cell r="F50" t="str">
            <v>Rs.............</v>
          </cell>
          <cell r="G50">
            <v>0</v>
          </cell>
          <cell r="H50" t="str">
            <v>Rs.............</v>
          </cell>
          <cell r="I50" t="str">
            <v>Rs.............</v>
          </cell>
        </row>
        <row r="51">
          <cell r="B51" t="str">
            <v>(b)</v>
          </cell>
          <cell r="C51">
            <v>0</v>
          </cell>
          <cell r="D51">
            <v>0</v>
          </cell>
          <cell r="E51">
            <v>0</v>
          </cell>
          <cell r="F51" t="str">
            <v>Rs.............</v>
          </cell>
          <cell r="G51">
            <v>0</v>
          </cell>
          <cell r="H51" t="str">
            <v>Rs.............</v>
          </cell>
          <cell r="I51" t="str">
            <v>Rs.............</v>
          </cell>
        </row>
        <row r="52">
          <cell r="B52" t="str">
            <v>(c)</v>
          </cell>
          <cell r="C52">
            <v>0</v>
          </cell>
          <cell r="D52">
            <v>0</v>
          </cell>
          <cell r="E52">
            <v>0</v>
          </cell>
          <cell r="F52" t="str">
            <v>Rs.............</v>
          </cell>
          <cell r="G52">
            <v>0</v>
          </cell>
          <cell r="H52" t="str">
            <v>Rs.............</v>
          </cell>
          <cell r="I52" t="str">
            <v>Rs.............</v>
          </cell>
        </row>
        <row r="53">
          <cell r="B53" t="str">
            <v>(d)</v>
          </cell>
          <cell r="C53">
            <v>0</v>
          </cell>
          <cell r="D53">
            <v>0</v>
          </cell>
          <cell r="E53">
            <v>0</v>
          </cell>
          <cell r="F53" t="str">
            <v>Rs.............</v>
          </cell>
          <cell r="G53">
            <v>0</v>
          </cell>
          <cell r="H53" t="str">
            <v>Rs.............</v>
          </cell>
          <cell r="I53" t="str">
            <v>Rs.............</v>
          </cell>
        </row>
        <row r="55">
          <cell r="A55" t="str">
            <v>10.</v>
          </cell>
          <cell r="B55" t="str">
            <v>Aggregate of deductible amount under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 t="str">
            <v/>
          </cell>
        </row>
        <row r="56">
          <cell r="B56" t="str">
            <v>Chapter VI-A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J57" t="str">
            <v/>
          </cell>
        </row>
        <row r="58">
          <cell r="A58" t="str">
            <v>11.</v>
          </cell>
          <cell r="B58" t="str">
            <v>TOTAL INCOME (8-10)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5564640</v>
          </cell>
        </row>
        <row r="59">
          <cell r="J59" t="str">
            <v/>
          </cell>
        </row>
        <row r="60">
          <cell r="A60" t="str">
            <v>12.</v>
          </cell>
          <cell r="B60" t="str">
            <v>TAX ON TOTAL INCOME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1643392</v>
          </cell>
        </row>
        <row r="63">
          <cell r="I63" t="str">
            <v>Rs.</v>
          </cell>
          <cell r="J63" t="str">
            <v>Rs.</v>
          </cell>
        </row>
        <row r="64">
          <cell r="A64" t="str">
            <v>13.</v>
          </cell>
          <cell r="B64" t="str">
            <v>REBATE AND RELIEF UNDER CHAPTER VIII</v>
          </cell>
        </row>
        <row r="66">
          <cell r="F66" t="str">
            <v>GROSS</v>
          </cell>
          <cell r="G66">
            <v>0</v>
          </cell>
          <cell r="H66" t="str">
            <v>QUALIFYING</v>
          </cell>
          <cell r="I66" t="str">
            <v>TAX REBATE/</v>
          </cell>
        </row>
        <row r="67">
          <cell r="B67" t="str">
            <v>I.   Under Section 88 (please specify)</v>
          </cell>
          <cell r="C67">
            <v>0</v>
          </cell>
          <cell r="D67">
            <v>0</v>
          </cell>
          <cell r="E67">
            <v>0</v>
          </cell>
          <cell r="F67" t="str">
            <v>AMOUNT</v>
          </cell>
          <cell r="G67">
            <v>0</v>
          </cell>
          <cell r="H67" t="str">
            <v>AMOUNT</v>
          </cell>
          <cell r="I67" t="str">
            <v>RELIEF</v>
          </cell>
        </row>
        <row r="69">
          <cell r="B69" t="str">
            <v>(a) LIC</v>
          </cell>
          <cell r="C69">
            <v>0</v>
          </cell>
          <cell r="D69">
            <v>0</v>
          </cell>
          <cell r="E69">
            <v>0</v>
          </cell>
          <cell r="F69" t="str">
            <v>Rs.</v>
          </cell>
          <cell r="G69">
            <v>0</v>
          </cell>
          <cell r="H69" t="str">
            <v>Rs.</v>
          </cell>
        </row>
        <row r="70">
          <cell r="B70" t="str">
            <v>(b) PPF</v>
          </cell>
          <cell r="C70">
            <v>0</v>
          </cell>
          <cell r="D70">
            <v>0</v>
          </cell>
          <cell r="E70">
            <v>0</v>
          </cell>
          <cell r="F70" t="str">
            <v>Rs.</v>
          </cell>
          <cell r="G70">
            <v>0</v>
          </cell>
          <cell r="H70" t="str">
            <v>Rs.</v>
          </cell>
        </row>
        <row r="71">
          <cell r="B71" t="str">
            <v>(c) National Savings Certificates</v>
          </cell>
          <cell r="C71">
            <v>0</v>
          </cell>
          <cell r="D71">
            <v>0</v>
          </cell>
          <cell r="E71">
            <v>0</v>
          </cell>
          <cell r="F71" t="str">
            <v>Rs.</v>
          </cell>
          <cell r="G71">
            <v>0</v>
          </cell>
          <cell r="H71" t="str">
            <v>Rs.</v>
          </cell>
        </row>
        <row r="72">
          <cell r="B72" t="str">
            <v>(d)UTI(s)</v>
          </cell>
          <cell r="C72">
            <v>0</v>
          </cell>
          <cell r="D72">
            <v>0</v>
          </cell>
          <cell r="E72">
            <v>0</v>
          </cell>
          <cell r="F72" t="str">
            <v>Rs.</v>
          </cell>
          <cell r="G72">
            <v>0</v>
          </cell>
          <cell r="H72" t="str">
            <v>Rs.</v>
          </cell>
        </row>
        <row r="73">
          <cell r="B73" t="str">
            <v>(e)</v>
          </cell>
          <cell r="C73">
            <v>0</v>
          </cell>
          <cell r="D73">
            <v>0</v>
          </cell>
          <cell r="E73">
            <v>0</v>
          </cell>
          <cell r="F73" t="str">
            <v>Rs.</v>
          </cell>
          <cell r="G73">
            <v>0</v>
          </cell>
          <cell r="H73" t="str">
            <v>Rs.</v>
          </cell>
        </row>
        <row r="74">
          <cell r="B74" t="str">
            <v>(f)  TOTAL (a) to (e)</v>
          </cell>
          <cell r="C74">
            <v>0</v>
          </cell>
          <cell r="D74">
            <v>0</v>
          </cell>
          <cell r="E74">
            <v>0</v>
          </cell>
          <cell r="F74" t="str">
            <v>Rs.</v>
          </cell>
          <cell r="G74">
            <v>0</v>
          </cell>
          <cell r="H74" t="str">
            <v>Rs.</v>
          </cell>
          <cell r="I74">
            <v>0</v>
          </cell>
        </row>
        <row r="76">
          <cell r="F76" t="str">
            <v>GROSS</v>
          </cell>
          <cell r="G76">
            <v>0</v>
          </cell>
          <cell r="H76" t="str">
            <v>QUALIFYING</v>
          </cell>
        </row>
        <row r="77">
          <cell r="B77" t="str">
            <v>II.   Under Section 88A (please specify)</v>
          </cell>
          <cell r="C77">
            <v>0</v>
          </cell>
          <cell r="D77">
            <v>0</v>
          </cell>
          <cell r="E77">
            <v>0</v>
          </cell>
          <cell r="F77" t="str">
            <v>AMOUNT</v>
          </cell>
          <cell r="G77">
            <v>0</v>
          </cell>
          <cell r="H77" t="str">
            <v>AMOUNT</v>
          </cell>
        </row>
        <row r="79">
          <cell r="B79" t="str">
            <v>(a)</v>
          </cell>
          <cell r="C79">
            <v>0</v>
          </cell>
          <cell r="D79">
            <v>0</v>
          </cell>
          <cell r="E79">
            <v>0</v>
          </cell>
          <cell r="F79" t="str">
            <v>Rs.............</v>
          </cell>
          <cell r="G79">
            <v>0</v>
          </cell>
          <cell r="H79" t="str">
            <v>Rs.............</v>
          </cell>
        </row>
        <row r="80">
          <cell r="B80" t="str">
            <v>(b)</v>
          </cell>
          <cell r="C80">
            <v>0</v>
          </cell>
          <cell r="D80">
            <v>0</v>
          </cell>
          <cell r="E80">
            <v>0</v>
          </cell>
          <cell r="F80" t="str">
            <v>Rs.............</v>
          </cell>
          <cell r="G80">
            <v>0</v>
          </cell>
          <cell r="H80" t="str">
            <v>Rs.............</v>
          </cell>
        </row>
        <row r="81">
          <cell r="B81" t="str">
            <v>(c)  TOTAL [(a) + (b)]</v>
          </cell>
          <cell r="C81">
            <v>0</v>
          </cell>
          <cell r="D81">
            <v>0</v>
          </cell>
          <cell r="E81">
            <v>0</v>
          </cell>
          <cell r="F81" t="str">
            <v>Rs.............</v>
          </cell>
          <cell r="G81">
            <v>0</v>
          </cell>
          <cell r="H81" t="str">
            <v>Rs.............</v>
          </cell>
          <cell r="I81" t="str">
            <v>Nil</v>
          </cell>
        </row>
        <row r="83">
          <cell r="B83" t="str">
            <v>III.  Under Section 89 (attach details)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 t="str">
            <v>Nil</v>
          </cell>
        </row>
        <row r="85">
          <cell r="A85" t="str">
            <v>14.</v>
          </cell>
          <cell r="B85" t="str">
            <v>AGGREGATE OF TAX REBATES</v>
          </cell>
        </row>
        <row r="86">
          <cell r="B86" t="str">
            <v>AND RELIEF AT 13 ABOVE</v>
          </cell>
        </row>
        <row r="87">
          <cell r="B87" t="str">
            <v>[I(f) + II(c) + III]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9">
          <cell r="A89" t="str">
            <v>15.</v>
          </cell>
          <cell r="B89" t="str">
            <v>TAX PAYABLE (12-14) AND</v>
          </cell>
        </row>
        <row r="90">
          <cell r="B90" t="str">
            <v>SURCHARGE THEREON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1807731.2000000002</v>
          </cell>
        </row>
        <row r="92">
          <cell r="A92" t="str">
            <v>16.</v>
          </cell>
          <cell r="B92" t="str">
            <v>LESS TAX DEDUCTED AT SOURCE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5">
          <cell r="A95" t="str">
            <v>17.</v>
          </cell>
          <cell r="B95" t="str">
            <v>TAX PAYABLE/(REFUNDABLE) (15-16)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1807731.2000000002</v>
          </cell>
        </row>
        <row r="98">
          <cell r="A98" t="str">
            <v>DETAILS OF TAX DEDUCTED AND DEPOSITED INTO CENTRAL GOVERNMENT ACCOUNT</v>
          </cell>
        </row>
        <row r="100">
          <cell r="A100" t="str">
            <v>AMOUNT (Rs.)</v>
          </cell>
          <cell r="B100">
            <v>0</v>
          </cell>
          <cell r="C100" t="str">
            <v>DATE OF PAYMENT</v>
          </cell>
          <cell r="D100">
            <v>0</v>
          </cell>
          <cell r="E100" t="str">
            <v>NAME OF BANK AND BRANCH WHERE TAX DEPOSITED</v>
          </cell>
        </row>
        <row r="117">
          <cell r="B117">
            <v>0</v>
          </cell>
        </row>
        <row r="120">
          <cell r="A120" t="str">
            <v>Certified that a sum of Rs. ………………………………………………………………………………………………………………………………………………………………………………………</v>
          </cell>
        </row>
        <row r="121">
          <cell r="A121" t="str">
            <v>has been deducted and paid to the credit of the Central Government. Further certified that the above information is true and</v>
          </cell>
        </row>
        <row r="122">
          <cell r="A122" t="str">
            <v>correct as per records.</v>
          </cell>
        </row>
        <row r="124">
          <cell r="F124" t="str">
            <v>....................................................................................................</v>
          </cell>
        </row>
        <row r="125">
          <cell r="F125" t="str">
            <v>Signature of the person responsible for deduction of tax</v>
          </cell>
        </row>
        <row r="127">
          <cell r="A127" t="str">
            <v>Place: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 t="str">
            <v>Full Name :</v>
          </cell>
        </row>
        <row r="128">
          <cell r="A128" t="str">
            <v>Date: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 t="str">
            <v>Designation :</v>
          </cell>
        </row>
        <row r="130">
          <cell r="A130" t="str">
            <v>*  See sections 15 and 17 and rule 3. Furnish separate details of value of the perquisites and profits in lieu of or in</v>
          </cell>
        </row>
        <row r="131">
          <cell r="A131" t="str">
            <v>addition to salary or wages.</v>
          </cell>
        </row>
        <row r="134">
          <cell r="A134" t="str">
            <v>As per Income Tax (6th Amendment) Rules, 1991</v>
          </cell>
        </row>
      </sheetData>
      <sheetData sheetId="1">
        <row r="9">
          <cell r="A9" t="str">
            <v>Name and Address of the Employer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Zealand"/>
      <sheetName val="Bad Debt Provision"/>
      <sheetName val="Bad Debts"/>
      <sheetName val="Global One"/>
      <sheetName val="Non-current cycles 1,5,15,22"/>
      <sheetName val="Inactive"/>
      <sheetName val="ATB NZE - All accs - 28 Jun (2)"/>
      <sheetName val="ATB NZE 28 Jun (revised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AGED TRIAL BALANCE REPORT -  ALL NZ BUSINESS CYCLES - 28TH JUNE 2001</v>
          </cell>
        </row>
        <row r="4">
          <cell r="B4" t="str">
            <v>TOTALS</v>
          </cell>
          <cell r="C4">
            <v>1264035.24</v>
          </cell>
          <cell r="D4">
            <v>302468.37999999995</v>
          </cell>
          <cell r="E4">
            <v>736883.29</v>
          </cell>
          <cell r="F4">
            <v>562798.65000000014</v>
          </cell>
          <cell r="G4">
            <v>505737.08000000025</v>
          </cell>
          <cell r="H4">
            <v>288164.29999999993</v>
          </cell>
          <cell r="I4">
            <v>1781555.6400000029</v>
          </cell>
          <cell r="J4">
            <v>5441642.5800000057</v>
          </cell>
        </row>
        <row r="6">
          <cell r="C6" t="str">
            <v>June</v>
          </cell>
          <cell r="D6" t="str">
            <v>May</v>
          </cell>
          <cell r="E6" t="str">
            <v>April</v>
          </cell>
          <cell r="F6" t="str">
            <v>March</v>
          </cell>
          <cell r="G6" t="str">
            <v>Feb</v>
          </cell>
          <cell r="H6" t="str">
            <v>Jan</v>
          </cell>
        </row>
        <row r="7">
          <cell r="A7" t="str">
            <v>A/C NO</v>
          </cell>
          <cell r="B7" t="str">
            <v>CUSTOMER NAME</v>
          </cell>
          <cell r="C7" t="str">
            <v>0-30</v>
          </cell>
          <cell r="D7" t="str">
            <v>30-60</v>
          </cell>
          <cell r="E7" t="str">
            <v>60-90</v>
          </cell>
          <cell r="F7" t="str">
            <v>90-120</v>
          </cell>
          <cell r="G7" t="str">
            <v>120-150</v>
          </cell>
          <cell r="H7" t="str">
            <v>150-180</v>
          </cell>
          <cell r="I7" t="str">
            <v>180+</v>
          </cell>
          <cell r="J7" t="str">
            <v>TOTAL</v>
          </cell>
        </row>
        <row r="9">
          <cell r="A9">
            <v>102035165</v>
          </cell>
          <cell r="B9" t="str">
            <v xml:space="preserve">A NONU    (DBS*HOLD)                  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805.3</v>
          </cell>
          <cell r="J9">
            <v>805.3</v>
          </cell>
          <cell r="L9">
            <v>15</v>
          </cell>
          <cell r="M9">
            <v>805.3</v>
          </cell>
        </row>
        <row r="10">
          <cell r="A10">
            <v>102021108</v>
          </cell>
          <cell r="B10" t="str">
            <v xml:space="preserve">ACEWELL INTERNATIONAL (NZ) LTD    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24.68</v>
          </cell>
          <cell r="J10">
            <v>24.68</v>
          </cell>
          <cell r="L10">
            <v>1</v>
          </cell>
          <cell r="M10">
            <v>24.68</v>
          </cell>
        </row>
        <row r="11">
          <cell r="A11">
            <v>102090088</v>
          </cell>
          <cell r="B11" t="str">
            <v xml:space="preserve">ADIDAS NZ LTD                           </v>
          </cell>
          <cell r="C11">
            <v>16.13</v>
          </cell>
          <cell r="D11">
            <v>-0.03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16.100000000000001</v>
          </cell>
          <cell r="L11">
            <v>2</v>
          </cell>
          <cell r="M11">
            <v>85.39</v>
          </cell>
        </row>
        <row r="12">
          <cell r="A12">
            <v>102088739</v>
          </cell>
          <cell r="B12" t="str">
            <v xml:space="preserve">AIR LIQUIDE NZ LTD                      </v>
          </cell>
          <cell r="C12">
            <v>16.3</v>
          </cell>
          <cell r="D12">
            <v>0.11</v>
          </cell>
          <cell r="E12">
            <v>0.3</v>
          </cell>
          <cell r="F12">
            <v>0.34</v>
          </cell>
          <cell r="G12">
            <v>0</v>
          </cell>
          <cell r="H12">
            <v>0.52</v>
          </cell>
          <cell r="I12">
            <v>-16.72</v>
          </cell>
          <cell r="J12">
            <v>0.85</v>
          </cell>
          <cell r="L12" t="e">
            <v>#N/A</v>
          </cell>
          <cell r="M12" t="e">
            <v>#N/A</v>
          </cell>
        </row>
        <row r="13">
          <cell r="A13">
            <v>102090557</v>
          </cell>
          <cell r="B13" t="str">
            <v xml:space="preserve">AIR TRANSPORT WORLD FREIGHT             </v>
          </cell>
          <cell r="C13">
            <v>83.92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83.92</v>
          </cell>
          <cell r="L13" t="e">
            <v>#N/A</v>
          </cell>
          <cell r="M13" t="e">
            <v>#N/A</v>
          </cell>
        </row>
        <row r="14">
          <cell r="A14">
            <v>102090558</v>
          </cell>
          <cell r="B14" t="str">
            <v xml:space="preserve">AIR TRANSPORT WORLD FREIGHT             </v>
          </cell>
          <cell r="C14">
            <v>61.75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61.75</v>
          </cell>
          <cell r="L14">
            <v>2</v>
          </cell>
          <cell r="M14">
            <v>68.760000000000005</v>
          </cell>
        </row>
        <row r="15">
          <cell r="A15">
            <v>102090163</v>
          </cell>
          <cell r="B15" t="str">
            <v xml:space="preserve">ALISON'S FOR FLOWERS                    </v>
          </cell>
          <cell r="C15">
            <v>24.29</v>
          </cell>
          <cell r="D15">
            <v>4.54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28.83</v>
          </cell>
          <cell r="L15" t="e">
            <v>#N/A</v>
          </cell>
          <cell r="M15" t="e">
            <v>#N/A</v>
          </cell>
        </row>
        <row r="16">
          <cell r="A16">
            <v>102032391</v>
          </cell>
          <cell r="B16" t="str">
            <v xml:space="preserve">AL'S PLACE  (DBS)       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161.87</v>
          </cell>
          <cell r="J16">
            <v>161.87</v>
          </cell>
          <cell r="L16">
            <v>15</v>
          </cell>
          <cell r="M16">
            <v>161.87</v>
          </cell>
        </row>
        <row r="17">
          <cell r="A17">
            <v>102031803</v>
          </cell>
          <cell r="B17" t="str">
            <v xml:space="preserve">AMEX CUSTOM PRINTS         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651.51</v>
          </cell>
          <cell r="J17">
            <v>651.51</v>
          </cell>
          <cell r="L17">
            <v>2</v>
          </cell>
          <cell r="M17">
            <v>653.47</v>
          </cell>
        </row>
        <row r="18">
          <cell r="A18">
            <v>102023871</v>
          </cell>
          <cell r="B18" t="str">
            <v xml:space="preserve">ANGRO EXPORTS LTD                       </v>
          </cell>
          <cell r="C18">
            <v>0</v>
          </cell>
          <cell r="D18">
            <v>0</v>
          </cell>
          <cell r="E18">
            <v>0</v>
          </cell>
          <cell r="F18">
            <v>0.55000000000000004</v>
          </cell>
          <cell r="G18">
            <v>0</v>
          </cell>
          <cell r="H18">
            <v>0</v>
          </cell>
          <cell r="I18">
            <v>0</v>
          </cell>
          <cell r="J18">
            <v>0.55000000000000004</v>
          </cell>
          <cell r="L18">
            <v>2</v>
          </cell>
          <cell r="M18">
            <v>56.09</v>
          </cell>
        </row>
        <row r="19">
          <cell r="A19">
            <v>102079660</v>
          </cell>
          <cell r="B19" t="str">
            <v xml:space="preserve">ANNE NAERA                   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93.83</v>
          </cell>
          <cell r="J19">
            <v>93.83</v>
          </cell>
          <cell r="L19">
            <v>15</v>
          </cell>
          <cell r="M19">
            <v>93.83</v>
          </cell>
        </row>
        <row r="20">
          <cell r="A20">
            <v>102090656</v>
          </cell>
          <cell r="B20" t="str">
            <v xml:space="preserve">B RHODES T/A B &amp; C DEVELOPMENTS LTD     </v>
          </cell>
          <cell r="C20">
            <v>122.64</v>
          </cell>
          <cell r="D20">
            <v>43.3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165.94</v>
          </cell>
          <cell r="L20">
            <v>2</v>
          </cell>
          <cell r="M20">
            <v>67.5</v>
          </cell>
        </row>
        <row r="21">
          <cell r="A21">
            <v>102085228</v>
          </cell>
          <cell r="B21" t="str">
            <v xml:space="preserve">BEACH HOLDINGS LTD                      </v>
          </cell>
          <cell r="C21">
            <v>454.67</v>
          </cell>
          <cell r="D21">
            <v>403.21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857.88</v>
          </cell>
          <cell r="L21">
            <v>2</v>
          </cell>
          <cell r="M21">
            <v>1694.69</v>
          </cell>
        </row>
        <row r="22">
          <cell r="A22">
            <v>102029692</v>
          </cell>
          <cell r="B22" t="str">
            <v xml:space="preserve">BEN WISESA (CMI)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951.75</v>
          </cell>
          <cell r="J22">
            <v>951.75</v>
          </cell>
          <cell r="L22">
            <v>15</v>
          </cell>
          <cell r="M22">
            <v>951.75</v>
          </cell>
        </row>
        <row r="23">
          <cell r="A23">
            <v>102062739</v>
          </cell>
          <cell r="B23" t="str">
            <v xml:space="preserve">BLACK &amp; DECKER NZ LTD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114.86</v>
          </cell>
          <cell r="J23">
            <v>114.86</v>
          </cell>
          <cell r="L23" t="e">
            <v>#N/A</v>
          </cell>
          <cell r="M23" t="e">
            <v>#N/A</v>
          </cell>
        </row>
        <row r="24">
          <cell r="A24">
            <v>102090391</v>
          </cell>
          <cell r="B24" t="str">
            <v xml:space="preserve">BLACK MAIRE GOLF                        </v>
          </cell>
          <cell r="C24">
            <v>87.41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87.41</v>
          </cell>
          <cell r="L24" t="e">
            <v>#N/A</v>
          </cell>
          <cell r="M24" t="e">
            <v>#N/A</v>
          </cell>
        </row>
        <row r="25">
          <cell r="A25">
            <v>102090392</v>
          </cell>
          <cell r="B25" t="str">
            <v xml:space="preserve">BLACK MAIRE GOLF                        </v>
          </cell>
          <cell r="C25">
            <v>20.53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20.53</v>
          </cell>
          <cell r="L25" t="e">
            <v>#N/A</v>
          </cell>
          <cell r="M25" t="e">
            <v>#N/A</v>
          </cell>
        </row>
        <row r="26">
          <cell r="A26">
            <v>102000795</v>
          </cell>
          <cell r="B26" t="str">
            <v xml:space="preserve">BONG SIK MIN                            </v>
          </cell>
          <cell r="C26">
            <v>8.0500000000000007</v>
          </cell>
          <cell r="D26">
            <v>5.22</v>
          </cell>
          <cell r="E26">
            <v>0</v>
          </cell>
          <cell r="F26">
            <v>29.2</v>
          </cell>
          <cell r="G26">
            <v>0</v>
          </cell>
          <cell r="H26">
            <v>0</v>
          </cell>
          <cell r="I26">
            <v>79.849999999999994</v>
          </cell>
          <cell r="J26">
            <v>122.32</v>
          </cell>
          <cell r="L26">
            <v>1</v>
          </cell>
          <cell r="M26">
            <v>122.32</v>
          </cell>
        </row>
        <row r="27">
          <cell r="A27">
            <v>102027553</v>
          </cell>
          <cell r="B27" t="str">
            <v xml:space="preserve">C G &amp; F A WOOLCOTT                      </v>
          </cell>
          <cell r="C27">
            <v>20.82</v>
          </cell>
          <cell r="D27">
            <v>27.12</v>
          </cell>
          <cell r="E27">
            <v>10.87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58.81</v>
          </cell>
          <cell r="L27" t="e">
            <v>#N/A</v>
          </cell>
          <cell r="M27" t="e">
            <v>#N/A</v>
          </cell>
        </row>
        <row r="28">
          <cell r="A28">
            <v>102090337</v>
          </cell>
          <cell r="B28" t="str">
            <v xml:space="preserve">CALLPLUS LIMITED                        </v>
          </cell>
          <cell r="C28">
            <v>30188.720000000001</v>
          </cell>
          <cell r="D28">
            <v>21527.56</v>
          </cell>
          <cell r="E28">
            <v>12656.3</v>
          </cell>
          <cell r="F28">
            <v>30512.39</v>
          </cell>
          <cell r="G28">
            <v>20742.439999999999</v>
          </cell>
          <cell r="H28">
            <v>0</v>
          </cell>
          <cell r="I28">
            <v>0</v>
          </cell>
          <cell r="J28">
            <v>115627.41</v>
          </cell>
          <cell r="L28">
            <v>2</v>
          </cell>
          <cell r="M28">
            <v>50188.2</v>
          </cell>
        </row>
        <row r="29">
          <cell r="A29">
            <v>102090683</v>
          </cell>
          <cell r="B29" t="str">
            <v xml:space="preserve">CALLPLUS LIMITED                        </v>
          </cell>
          <cell r="C29">
            <v>11825.57</v>
          </cell>
          <cell r="D29">
            <v>-227483.08</v>
          </cell>
          <cell r="E29">
            <v>225674.54</v>
          </cell>
          <cell r="F29">
            <v>13821.03</v>
          </cell>
          <cell r="G29">
            <v>26569.07</v>
          </cell>
          <cell r="H29">
            <v>0</v>
          </cell>
          <cell r="I29">
            <v>0</v>
          </cell>
          <cell r="J29">
            <v>50407.13</v>
          </cell>
          <cell r="L29">
            <v>2</v>
          </cell>
          <cell r="M29">
            <v>21507.49</v>
          </cell>
        </row>
        <row r="30">
          <cell r="A30">
            <v>102090348</v>
          </cell>
          <cell r="B30" t="str">
            <v xml:space="preserve">CALLPLUS LIMITED (ACCESS ACCOUNT)       </v>
          </cell>
          <cell r="C30">
            <v>6063.01</v>
          </cell>
          <cell r="D30">
            <v>6731.28</v>
          </cell>
          <cell r="E30">
            <v>6862.73</v>
          </cell>
          <cell r="F30">
            <v>157.5</v>
          </cell>
          <cell r="G30">
            <v>0</v>
          </cell>
          <cell r="H30">
            <v>0</v>
          </cell>
          <cell r="I30">
            <v>0</v>
          </cell>
          <cell r="J30">
            <v>19814.52</v>
          </cell>
          <cell r="L30">
            <v>2</v>
          </cell>
          <cell r="M30">
            <v>516.41999999999996</v>
          </cell>
        </row>
        <row r="31">
          <cell r="A31">
            <v>102062225</v>
          </cell>
          <cell r="B31" t="str">
            <v xml:space="preserve">CARRIER AIR CONDITIONING (NZ) LTD       </v>
          </cell>
          <cell r="C31">
            <v>519.19000000000005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519.19000000000005</v>
          </cell>
          <cell r="L31">
            <v>2</v>
          </cell>
          <cell r="M31">
            <v>643.21</v>
          </cell>
        </row>
        <row r="32">
          <cell r="A32">
            <v>102029711</v>
          </cell>
          <cell r="B32" t="str">
            <v xml:space="preserve">CATHERINE DAVIDA                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128.54</v>
          </cell>
          <cell r="J32">
            <v>128.54</v>
          </cell>
          <cell r="K32">
            <v>0</v>
          </cell>
          <cell r="L32">
            <v>15</v>
          </cell>
          <cell r="M32">
            <v>128.54</v>
          </cell>
        </row>
        <row r="33">
          <cell r="A33">
            <v>102029698</v>
          </cell>
          <cell r="B33" t="str">
            <v xml:space="preserve">CECILIA TUPUTUPU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85.57</v>
          </cell>
          <cell r="J33">
            <v>85.57</v>
          </cell>
          <cell r="L33">
            <v>15</v>
          </cell>
          <cell r="M33">
            <v>85.57</v>
          </cell>
        </row>
        <row r="34">
          <cell r="A34">
            <v>102090280</v>
          </cell>
          <cell r="B34" t="str">
            <v xml:space="preserve">CIVIL DESIGN SERVICES LTD               </v>
          </cell>
          <cell r="C34">
            <v>119.7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119.7</v>
          </cell>
          <cell r="L34">
            <v>2</v>
          </cell>
          <cell r="M34">
            <v>45.5</v>
          </cell>
        </row>
        <row r="35">
          <cell r="A35">
            <v>102032412</v>
          </cell>
          <cell r="B35" t="str">
            <v xml:space="preserve">CLARISSA WITEHIRA                  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52.28</v>
          </cell>
          <cell r="J35">
            <v>52.28</v>
          </cell>
          <cell r="L35">
            <v>15</v>
          </cell>
          <cell r="M35">
            <v>52.28</v>
          </cell>
        </row>
        <row r="36">
          <cell r="A36">
            <v>102090397</v>
          </cell>
          <cell r="B36" t="str">
            <v xml:space="preserve">CLEAR COMMUNICATIONS                    </v>
          </cell>
          <cell r="C36">
            <v>117168.64</v>
          </cell>
          <cell r="D36">
            <v>25159.07</v>
          </cell>
          <cell r="E36">
            <v>7046.63</v>
          </cell>
          <cell r="F36">
            <v>3767.09</v>
          </cell>
          <cell r="G36">
            <v>0.01</v>
          </cell>
          <cell r="H36">
            <v>0</v>
          </cell>
          <cell r="I36">
            <v>0</v>
          </cell>
          <cell r="J36">
            <v>153141.44</v>
          </cell>
          <cell r="L36" t="e">
            <v>#N/A</v>
          </cell>
          <cell r="M36" t="e">
            <v>#N/A</v>
          </cell>
        </row>
        <row r="37">
          <cell r="A37">
            <v>102090568</v>
          </cell>
          <cell r="B37" t="str">
            <v xml:space="preserve">CLEAR COMMUNICATIONS LTD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0.46</v>
          </cell>
          <cell r="J37">
            <v>0.46</v>
          </cell>
          <cell r="L37" t="e">
            <v>#N/A</v>
          </cell>
          <cell r="M37" t="e">
            <v>#N/A</v>
          </cell>
        </row>
        <row r="38">
          <cell r="A38">
            <v>102090478</v>
          </cell>
          <cell r="B38" t="str">
            <v xml:space="preserve">COLUMBUS LINE NEW ZEALAND LTD           </v>
          </cell>
          <cell r="C38">
            <v>2631.59</v>
          </cell>
          <cell r="D38">
            <v>2048.21</v>
          </cell>
          <cell r="E38">
            <v>2159.73</v>
          </cell>
          <cell r="F38">
            <v>3054.94</v>
          </cell>
          <cell r="G38">
            <v>3013.56</v>
          </cell>
          <cell r="H38">
            <v>3709.52</v>
          </cell>
          <cell r="I38">
            <v>45510.66</v>
          </cell>
          <cell r="J38">
            <v>62128.21</v>
          </cell>
          <cell r="L38">
            <v>2</v>
          </cell>
          <cell r="M38">
            <v>6880.21</v>
          </cell>
        </row>
        <row r="39">
          <cell r="A39">
            <v>102090484</v>
          </cell>
          <cell r="B39" t="str">
            <v xml:space="preserve">COLUMBUS LINE NEW ZEALAND LTD           </v>
          </cell>
          <cell r="C39">
            <v>662.38</v>
          </cell>
          <cell r="D39">
            <v>586.80999999999995</v>
          </cell>
          <cell r="E39">
            <v>749.7</v>
          </cell>
          <cell r="F39">
            <v>728.39</v>
          </cell>
          <cell r="G39">
            <v>498.81</v>
          </cell>
          <cell r="H39">
            <v>566.61</v>
          </cell>
          <cell r="I39">
            <v>5650.38</v>
          </cell>
          <cell r="J39">
            <v>9443.08</v>
          </cell>
          <cell r="L39">
            <v>2</v>
          </cell>
          <cell r="M39">
            <v>445.06</v>
          </cell>
        </row>
        <row r="40">
          <cell r="A40">
            <v>102090485</v>
          </cell>
          <cell r="B40" t="str">
            <v xml:space="preserve">COLUMBUS LINE NEW ZEALAND LTD           </v>
          </cell>
          <cell r="C40">
            <v>62.99</v>
          </cell>
          <cell r="D40">
            <v>48.85</v>
          </cell>
          <cell r="E40">
            <v>51.2</v>
          </cell>
          <cell r="F40">
            <v>66.069999999999993</v>
          </cell>
          <cell r="G40">
            <v>41.57</v>
          </cell>
          <cell r="H40">
            <v>45.81</v>
          </cell>
          <cell r="I40">
            <v>1260.0899999999999</v>
          </cell>
          <cell r="J40">
            <v>1576.58</v>
          </cell>
          <cell r="L40">
            <v>2</v>
          </cell>
          <cell r="M40">
            <v>34.07</v>
          </cell>
        </row>
        <row r="41">
          <cell r="A41">
            <v>102090482</v>
          </cell>
          <cell r="B41" t="str">
            <v xml:space="preserve">COLUMBUS LINE NEW ZEALAND LTD           </v>
          </cell>
          <cell r="C41">
            <v>43.13</v>
          </cell>
          <cell r="D41">
            <v>28.33</v>
          </cell>
          <cell r="E41">
            <v>21.74</v>
          </cell>
          <cell r="F41">
            <v>52.09</v>
          </cell>
          <cell r="G41">
            <v>29.24</v>
          </cell>
          <cell r="H41">
            <v>36.83</v>
          </cell>
          <cell r="I41">
            <v>824.85</v>
          </cell>
          <cell r="J41">
            <v>1036.21</v>
          </cell>
          <cell r="L41">
            <v>2</v>
          </cell>
          <cell r="M41">
            <v>77.56</v>
          </cell>
        </row>
        <row r="42">
          <cell r="A42">
            <v>102090553</v>
          </cell>
          <cell r="B42" t="str">
            <v xml:space="preserve">COLUMBUS LINE NEW ZEALAND LTD           </v>
          </cell>
          <cell r="C42">
            <v>29.8</v>
          </cell>
          <cell r="D42">
            <v>56.18</v>
          </cell>
          <cell r="E42">
            <v>30.86</v>
          </cell>
          <cell r="F42">
            <v>58.78</v>
          </cell>
          <cell r="G42">
            <v>72.36</v>
          </cell>
          <cell r="H42">
            <v>32.03</v>
          </cell>
          <cell r="I42">
            <v>272.52999999999997</v>
          </cell>
          <cell r="J42">
            <v>552.54</v>
          </cell>
          <cell r="L42">
            <v>2</v>
          </cell>
          <cell r="M42">
            <v>33.119999999999997</v>
          </cell>
        </row>
        <row r="43">
          <cell r="A43">
            <v>102090480</v>
          </cell>
          <cell r="B43" t="str">
            <v xml:space="preserve">COLUMBUS LINE NEW ZEALAND LTD           </v>
          </cell>
          <cell r="C43">
            <v>61.29</v>
          </cell>
          <cell r="D43">
            <v>50.97</v>
          </cell>
          <cell r="E43">
            <v>53.42</v>
          </cell>
          <cell r="F43">
            <v>47.05</v>
          </cell>
          <cell r="G43">
            <v>31.7</v>
          </cell>
          <cell r="H43">
            <v>45.62</v>
          </cell>
          <cell r="I43">
            <v>153.19999999999999</v>
          </cell>
          <cell r="J43">
            <v>443.25</v>
          </cell>
          <cell r="L43">
            <v>2</v>
          </cell>
          <cell r="M43">
            <v>31.32</v>
          </cell>
        </row>
        <row r="44">
          <cell r="A44">
            <v>102090483</v>
          </cell>
          <cell r="B44" t="str">
            <v xml:space="preserve">COLUMBUS LINE NEW ZEALAND LTD           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386.07</v>
          </cell>
          <cell r="J44">
            <v>386.07</v>
          </cell>
          <cell r="L44" t="e">
            <v>#N/A</v>
          </cell>
          <cell r="M44" t="e">
            <v>#N/A</v>
          </cell>
        </row>
        <row r="45">
          <cell r="A45">
            <v>102060001</v>
          </cell>
          <cell r="B45" t="str">
            <v xml:space="preserve">COMPAIR (NZ) LTD                        </v>
          </cell>
          <cell r="C45">
            <v>231.62</v>
          </cell>
          <cell r="D45">
            <v>247.94</v>
          </cell>
          <cell r="E45">
            <v>247.37</v>
          </cell>
          <cell r="F45">
            <v>51.2</v>
          </cell>
          <cell r="G45">
            <v>0</v>
          </cell>
          <cell r="H45">
            <v>0</v>
          </cell>
          <cell r="I45">
            <v>0</v>
          </cell>
          <cell r="J45">
            <v>778.13</v>
          </cell>
          <cell r="L45">
            <v>2</v>
          </cell>
          <cell r="M45">
            <v>557.22</v>
          </cell>
        </row>
        <row r="46">
          <cell r="A46">
            <v>102062147</v>
          </cell>
          <cell r="B46" t="str">
            <v xml:space="preserve">COMPAIR (NZ) LTD                        </v>
          </cell>
          <cell r="C46">
            <v>94.17</v>
          </cell>
          <cell r="D46">
            <v>79.98</v>
          </cell>
          <cell r="E46">
            <v>88.82</v>
          </cell>
          <cell r="F46">
            <v>15.22</v>
          </cell>
          <cell r="G46">
            <v>0</v>
          </cell>
          <cell r="H46">
            <v>0</v>
          </cell>
          <cell r="I46">
            <v>0</v>
          </cell>
          <cell r="J46">
            <v>278.19</v>
          </cell>
          <cell r="L46">
            <v>2</v>
          </cell>
          <cell r="M46">
            <v>112.12</v>
          </cell>
        </row>
        <row r="47">
          <cell r="A47">
            <v>102000138</v>
          </cell>
          <cell r="B47" t="str">
            <v xml:space="preserve">COMPASS COMMUNICATIONS                  </v>
          </cell>
          <cell r="C47">
            <v>79635.97</v>
          </cell>
          <cell r="D47">
            <v>60962.43</v>
          </cell>
          <cell r="E47">
            <v>53203.95</v>
          </cell>
          <cell r="F47">
            <v>78999.77</v>
          </cell>
          <cell r="G47">
            <v>114756.51</v>
          </cell>
          <cell r="H47">
            <v>103162.98</v>
          </cell>
          <cell r="I47">
            <v>102036.97</v>
          </cell>
          <cell r="J47">
            <v>592758.57999999996</v>
          </cell>
          <cell r="L47">
            <v>2</v>
          </cell>
          <cell r="M47">
            <v>282576.5</v>
          </cell>
        </row>
        <row r="48">
          <cell r="A48">
            <v>102090545</v>
          </cell>
          <cell r="B48" t="str">
            <v xml:space="preserve">COOPER OSBORNE AND ASSOCIATES           </v>
          </cell>
          <cell r="C48">
            <v>457.12</v>
          </cell>
          <cell r="D48">
            <v>41.77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498.89</v>
          </cell>
          <cell r="L48">
            <v>2</v>
          </cell>
          <cell r="M48">
            <v>343.71</v>
          </cell>
        </row>
        <row r="49">
          <cell r="A49">
            <v>102034838</v>
          </cell>
          <cell r="B49" t="str">
            <v xml:space="preserve">CORNER CAFE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167.85</v>
          </cell>
          <cell r="J49">
            <v>167.85</v>
          </cell>
          <cell r="L49">
            <v>15</v>
          </cell>
          <cell r="M49">
            <v>167.85</v>
          </cell>
        </row>
        <row r="50">
          <cell r="A50">
            <v>102003229</v>
          </cell>
          <cell r="B50" t="str">
            <v xml:space="preserve">CUST.SRVC EMERGENCY F/C A/C            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296.10000000000002</v>
          </cell>
          <cell r="I50">
            <v>151.59</v>
          </cell>
          <cell r="J50">
            <v>447.69</v>
          </cell>
          <cell r="L50">
            <v>21</v>
          </cell>
          <cell r="M50">
            <v>447.69</v>
          </cell>
        </row>
        <row r="51">
          <cell r="A51">
            <v>102021820</v>
          </cell>
          <cell r="B51" t="str">
            <v xml:space="preserve">D &amp; D ENTERPRISES LTD       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319.27999999999997</v>
          </cell>
          <cell r="J51">
            <v>319.27999999999997</v>
          </cell>
          <cell r="L51">
            <v>15</v>
          </cell>
          <cell r="M51">
            <v>319.27999999999997</v>
          </cell>
        </row>
        <row r="52">
          <cell r="A52">
            <v>102046327</v>
          </cell>
          <cell r="B52" t="str">
            <v xml:space="preserve">D BULL                    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231.93</v>
          </cell>
          <cell r="J52">
            <v>231.93</v>
          </cell>
          <cell r="L52">
            <v>22</v>
          </cell>
          <cell r="M52">
            <v>231.93</v>
          </cell>
        </row>
        <row r="53">
          <cell r="A53">
            <v>102037883</v>
          </cell>
          <cell r="B53" t="str">
            <v xml:space="preserve">D J CHETTY (DBS)                       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306.05</v>
          </cell>
          <cell r="J53">
            <v>306.05</v>
          </cell>
          <cell r="L53">
            <v>15</v>
          </cell>
          <cell r="M53">
            <v>306.05</v>
          </cell>
        </row>
        <row r="54">
          <cell r="A54">
            <v>102037848</v>
          </cell>
          <cell r="B54" t="str">
            <v xml:space="preserve">D T NGUYEN                              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161.62</v>
          </cell>
          <cell r="J54">
            <v>161.62</v>
          </cell>
          <cell r="L54">
            <v>15</v>
          </cell>
          <cell r="M54">
            <v>161.62</v>
          </cell>
        </row>
        <row r="55">
          <cell r="A55">
            <v>102090617</v>
          </cell>
          <cell r="B55" t="str">
            <v xml:space="preserve">DANA NEW ZEALAND LIMITED                </v>
          </cell>
          <cell r="C55">
            <v>0</v>
          </cell>
          <cell r="D55">
            <v>0</v>
          </cell>
          <cell r="E55">
            <v>0.78</v>
          </cell>
          <cell r="F55">
            <v>4.53</v>
          </cell>
          <cell r="G55">
            <v>0</v>
          </cell>
          <cell r="H55">
            <v>0.51</v>
          </cell>
          <cell r="I55">
            <v>6.01</v>
          </cell>
          <cell r="J55">
            <v>11.83</v>
          </cell>
          <cell r="L55" t="e">
            <v>#N/A</v>
          </cell>
          <cell r="M55" t="e">
            <v>#N/A</v>
          </cell>
        </row>
        <row r="56">
          <cell r="A56">
            <v>102090616</v>
          </cell>
          <cell r="B56" t="str">
            <v xml:space="preserve">DANA NEW ZEALAND LIMITED                </v>
          </cell>
          <cell r="C56">
            <v>0</v>
          </cell>
          <cell r="D56">
            <v>0</v>
          </cell>
          <cell r="E56">
            <v>6.08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6.08</v>
          </cell>
          <cell r="L56" t="e">
            <v>#N/A</v>
          </cell>
          <cell r="M56" t="e">
            <v>#N/A</v>
          </cell>
        </row>
        <row r="57">
          <cell r="A57">
            <v>102071638</v>
          </cell>
          <cell r="B57" t="str">
            <v xml:space="preserve">DANIELS FAMILY TRUST                    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335.97</v>
          </cell>
          <cell r="J57">
            <v>335.97</v>
          </cell>
          <cell r="L57">
            <v>2</v>
          </cell>
          <cell r="M57">
            <v>335.97</v>
          </cell>
        </row>
        <row r="58">
          <cell r="A58">
            <v>102071631</v>
          </cell>
          <cell r="B58" t="str">
            <v xml:space="preserve">DANIELS FAMILY TRUST  (DBS)            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12766.66</v>
          </cell>
          <cell r="J58">
            <v>12766.66</v>
          </cell>
          <cell r="L58">
            <v>2</v>
          </cell>
          <cell r="M58">
            <v>12766.66</v>
          </cell>
        </row>
        <row r="59">
          <cell r="A59">
            <v>102000134</v>
          </cell>
          <cell r="B59" t="str">
            <v xml:space="preserve">DEUTSCHE BANK                           </v>
          </cell>
          <cell r="C59">
            <v>1430.88</v>
          </cell>
          <cell r="D59">
            <v>144.11000000000001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1574.99</v>
          </cell>
          <cell r="L59">
            <v>2</v>
          </cell>
          <cell r="M59">
            <v>7152</v>
          </cell>
        </row>
        <row r="60">
          <cell r="A60">
            <v>102020585</v>
          </cell>
          <cell r="B60" t="str">
            <v xml:space="preserve">DIAL A CAB                             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193.48</v>
          </cell>
          <cell r="J60">
            <v>193.48</v>
          </cell>
          <cell r="L60">
            <v>15</v>
          </cell>
          <cell r="M60">
            <v>193.48</v>
          </cell>
        </row>
        <row r="61">
          <cell r="A61">
            <v>102026647</v>
          </cell>
          <cell r="B61" t="str">
            <v xml:space="preserve">DR DON SPILLER                         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2458.0100000000002</v>
          </cell>
          <cell r="J61">
            <v>2458.0100000000002</v>
          </cell>
          <cell r="L61">
            <v>21</v>
          </cell>
          <cell r="M61">
            <v>2458.0100000000002</v>
          </cell>
        </row>
        <row r="62">
          <cell r="A62">
            <v>102068506</v>
          </cell>
          <cell r="B62" t="str">
            <v xml:space="preserve">DR JAWAHAR K THOMAS                    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58.41</v>
          </cell>
          <cell r="J62">
            <v>58.41</v>
          </cell>
          <cell r="L62">
            <v>15</v>
          </cell>
          <cell r="M62">
            <v>58.41</v>
          </cell>
        </row>
        <row r="63">
          <cell r="A63">
            <v>102036739</v>
          </cell>
          <cell r="B63" t="str">
            <v xml:space="preserve">DR MOHAMED KHAN         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63.57</v>
          </cell>
          <cell r="J63">
            <v>63.57</v>
          </cell>
          <cell r="L63">
            <v>15</v>
          </cell>
          <cell r="M63">
            <v>63.57</v>
          </cell>
        </row>
        <row r="64">
          <cell r="A64">
            <v>102068463</v>
          </cell>
          <cell r="B64" t="str">
            <v xml:space="preserve">DR RAIS SIDDIQI     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68.69</v>
          </cell>
          <cell r="J64">
            <v>68.69</v>
          </cell>
          <cell r="L64">
            <v>15</v>
          </cell>
          <cell r="M64">
            <v>68.69</v>
          </cell>
        </row>
        <row r="65">
          <cell r="A65">
            <v>102027941</v>
          </cell>
          <cell r="B65" t="str">
            <v xml:space="preserve">DR TILAK DE ALMEDIA 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230.24</v>
          </cell>
          <cell r="J65">
            <v>230.24</v>
          </cell>
          <cell r="L65">
            <v>15</v>
          </cell>
          <cell r="M65">
            <v>230.24</v>
          </cell>
        </row>
        <row r="66">
          <cell r="A66">
            <v>102090689</v>
          </cell>
          <cell r="B66" t="str">
            <v xml:space="preserve">EMERY WORLDWIDE A CNF COMPANY           </v>
          </cell>
          <cell r="C66">
            <v>454.13</v>
          </cell>
          <cell r="D66">
            <v>347.27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801.4</v>
          </cell>
          <cell r="L66">
            <v>2</v>
          </cell>
          <cell r="M66">
            <v>59.39</v>
          </cell>
        </row>
        <row r="67">
          <cell r="A67">
            <v>102090690</v>
          </cell>
          <cell r="B67" t="str">
            <v xml:space="preserve">EMERY WORLDWIDE A CNF COMPANY           </v>
          </cell>
          <cell r="C67">
            <v>75.319999999999993</v>
          </cell>
          <cell r="D67">
            <v>65.7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141.02000000000001</v>
          </cell>
          <cell r="L67">
            <v>2</v>
          </cell>
          <cell r="M67">
            <v>14.39</v>
          </cell>
        </row>
        <row r="68">
          <cell r="A68">
            <v>102090552</v>
          </cell>
          <cell r="B68" t="str">
            <v xml:space="preserve">EXPLORER BUS COMPANY LTD                </v>
          </cell>
          <cell r="C68">
            <v>0.43</v>
          </cell>
          <cell r="D68">
            <v>0</v>
          </cell>
          <cell r="E68">
            <v>0</v>
          </cell>
          <cell r="F68">
            <v>0.14000000000000001</v>
          </cell>
          <cell r="G68">
            <v>0.23</v>
          </cell>
          <cell r="H68">
            <v>0</v>
          </cell>
          <cell r="I68">
            <v>3.86</v>
          </cell>
          <cell r="J68">
            <v>4.66</v>
          </cell>
          <cell r="L68">
            <v>2</v>
          </cell>
          <cell r="M68">
            <v>4.97</v>
          </cell>
        </row>
        <row r="69">
          <cell r="A69">
            <v>102090551</v>
          </cell>
          <cell r="B69" t="str">
            <v xml:space="preserve">EXPLORER BUS COMPANY LTD                </v>
          </cell>
          <cell r="C69">
            <v>3.62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3.62</v>
          </cell>
          <cell r="K69">
            <v>0</v>
          </cell>
          <cell r="L69" t="e">
            <v>#N/A</v>
          </cell>
          <cell r="M69" t="e">
            <v>#N/A</v>
          </cell>
        </row>
        <row r="70">
          <cell r="A70">
            <v>102037275</v>
          </cell>
          <cell r="B70" t="str">
            <v xml:space="preserve">F FAAFILI  (DBS*)                   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237.82</v>
          </cell>
          <cell r="J70">
            <v>237.82</v>
          </cell>
          <cell r="L70">
            <v>15</v>
          </cell>
          <cell r="M70">
            <v>237.82</v>
          </cell>
        </row>
        <row r="71">
          <cell r="A71">
            <v>102036372</v>
          </cell>
          <cell r="B71" t="str">
            <v xml:space="preserve">F TAGOILELAGI                           </v>
          </cell>
          <cell r="C71">
            <v>48.28</v>
          </cell>
          <cell r="D71">
            <v>40.93</v>
          </cell>
          <cell r="E71">
            <v>5.54</v>
          </cell>
          <cell r="F71">
            <v>0</v>
          </cell>
          <cell r="G71">
            <v>53.61</v>
          </cell>
          <cell r="H71">
            <v>0</v>
          </cell>
          <cell r="I71">
            <v>0</v>
          </cell>
          <cell r="J71">
            <v>148.36000000000001</v>
          </cell>
          <cell r="L71">
            <v>5</v>
          </cell>
          <cell r="M71">
            <v>148.36000000000001</v>
          </cell>
        </row>
        <row r="72">
          <cell r="A72">
            <v>102036375</v>
          </cell>
          <cell r="B72" t="str">
            <v xml:space="preserve">F VEU                                  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50.02</v>
          </cell>
          <cell r="J72">
            <v>50.02</v>
          </cell>
          <cell r="L72">
            <v>15</v>
          </cell>
          <cell r="M72">
            <v>50.02</v>
          </cell>
        </row>
        <row r="73">
          <cell r="A73">
            <v>102079713</v>
          </cell>
          <cell r="B73" t="str">
            <v xml:space="preserve">FALUTE MOHETAU                         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437.6</v>
          </cell>
          <cell r="J73">
            <v>437.6</v>
          </cell>
          <cell r="L73">
            <v>15</v>
          </cell>
          <cell r="M73">
            <v>437.6</v>
          </cell>
        </row>
        <row r="74">
          <cell r="A74">
            <v>102002784</v>
          </cell>
          <cell r="B74" t="str">
            <v xml:space="preserve">FOX &amp; GUNN LIMITED                      </v>
          </cell>
          <cell r="C74">
            <v>1471.56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1471.56</v>
          </cell>
          <cell r="L74">
            <v>2</v>
          </cell>
          <cell r="M74">
            <v>818.15</v>
          </cell>
        </row>
        <row r="75">
          <cell r="A75">
            <v>102068750</v>
          </cell>
          <cell r="B75" t="str">
            <v xml:space="preserve">FRED KOKE                               </v>
          </cell>
          <cell r="C75">
            <v>1.53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1.53</v>
          </cell>
          <cell r="L75" t="e">
            <v>#N/A</v>
          </cell>
          <cell r="M75" t="e">
            <v>#N/A</v>
          </cell>
        </row>
        <row r="76">
          <cell r="A76">
            <v>102090559</v>
          </cell>
          <cell r="B76" t="str">
            <v xml:space="preserve">FREIGHT SERVICES LTD                    </v>
          </cell>
          <cell r="C76">
            <v>9.7100000000000009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9.7100000000000009</v>
          </cell>
          <cell r="L76">
            <v>2</v>
          </cell>
          <cell r="M76">
            <v>29.23</v>
          </cell>
        </row>
        <row r="77">
          <cell r="A77">
            <v>102090410</v>
          </cell>
          <cell r="B77" t="str">
            <v xml:space="preserve">FRICOURT HOLDINGS LIMITED   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419.49</v>
          </cell>
          <cell r="J77">
            <v>419.49</v>
          </cell>
          <cell r="L77">
            <v>2</v>
          </cell>
          <cell r="M77">
            <v>419.49</v>
          </cell>
        </row>
        <row r="78">
          <cell r="A78">
            <v>102036749</v>
          </cell>
          <cell r="B78" t="str">
            <v xml:space="preserve">G C MINCHIN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217.96</v>
          </cell>
          <cell r="J78">
            <v>217.96</v>
          </cell>
          <cell r="L78">
            <v>15</v>
          </cell>
          <cell r="M78">
            <v>217.96</v>
          </cell>
        </row>
        <row r="79">
          <cell r="A79">
            <v>102090537</v>
          </cell>
          <cell r="B79" t="str">
            <v xml:space="preserve">GENERAL EQUIPMENT CO LTD                </v>
          </cell>
          <cell r="C79">
            <v>404.48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404.48</v>
          </cell>
          <cell r="L79" t="e">
            <v>#N/A</v>
          </cell>
          <cell r="M79" t="e">
            <v>#N/A</v>
          </cell>
        </row>
        <row r="80">
          <cell r="A80">
            <v>102048120</v>
          </cell>
          <cell r="B80" t="str">
            <v xml:space="preserve">GIORDANA FASHIONS LTD                   </v>
          </cell>
          <cell r="C80">
            <v>233.54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233.54</v>
          </cell>
          <cell r="L80">
            <v>1</v>
          </cell>
          <cell r="M80">
            <v>233.54</v>
          </cell>
        </row>
        <row r="81">
          <cell r="A81">
            <v>102090707</v>
          </cell>
          <cell r="B81" t="str">
            <v xml:space="preserve">GLOBAL INTEGRATION LTD                  </v>
          </cell>
          <cell r="C81">
            <v>9568.7000000000007</v>
          </cell>
          <cell r="D81">
            <v>1317.09</v>
          </cell>
          <cell r="E81">
            <v>7306.37</v>
          </cell>
          <cell r="F81">
            <v>640.65</v>
          </cell>
          <cell r="G81">
            <v>0</v>
          </cell>
          <cell r="H81">
            <v>0</v>
          </cell>
          <cell r="I81">
            <v>0</v>
          </cell>
          <cell r="J81">
            <v>18832.810000000001</v>
          </cell>
          <cell r="L81">
            <v>2</v>
          </cell>
          <cell r="M81">
            <v>277478.52</v>
          </cell>
        </row>
        <row r="82">
          <cell r="A82">
            <v>102000008</v>
          </cell>
          <cell r="B82" t="str">
            <v xml:space="preserve">GLOBAL ONE COMMUNICATIONS (N.Z. SWITCH) </v>
          </cell>
          <cell r="C82">
            <v>705.99</v>
          </cell>
          <cell r="D82">
            <v>1873.78</v>
          </cell>
          <cell r="E82">
            <v>3870.77</v>
          </cell>
          <cell r="F82">
            <v>3495.69</v>
          </cell>
          <cell r="G82">
            <v>3894.98</v>
          </cell>
          <cell r="H82">
            <v>3440.69</v>
          </cell>
          <cell r="I82">
            <v>22140.63</v>
          </cell>
          <cell r="J82">
            <v>39422.53</v>
          </cell>
          <cell r="L82">
            <v>2</v>
          </cell>
          <cell r="M82">
            <v>5489.67</v>
          </cell>
        </row>
        <row r="83">
          <cell r="A83">
            <v>102000004</v>
          </cell>
          <cell r="B83" t="str">
            <v>GLOBAL ONE COMMUNICATIONS (NZ OFFICE ACC</v>
          </cell>
          <cell r="C83">
            <v>2069.85</v>
          </cell>
          <cell r="D83">
            <v>1489.97</v>
          </cell>
          <cell r="E83">
            <v>2664.55</v>
          </cell>
          <cell r="F83">
            <v>2667.51</v>
          </cell>
          <cell r="G83">
            <v>1971.87</v>
          </cell>
          <cell r="H83">
            <v>2001.42</v>
          </cell>
          <cell r="I83">
            <v>22967.200000000001</v>
          </cell>
          <cell r="J83">
            <v>35832.370000000003</v>
          </cell>
          <cell r="L83">
            <v>2</v>
          </cell>
          <cell r="M83">
            <v>4853.8900000000003</v>
          </cell>
        </row>
        <row r="84">
          <cell r="A84">
            <v>102090098</v>
          </cell>
          <cell r="B84" t="str">
            <v xml:space="preserve">GLOBAL ONE(CALL PLUS SECONDARY ACCOUNT) </v>
          </cell>
          <cell r="C84">
            <v>0</v>
          </cell>
          <cell r="D84">
            <v>0</v>
          </cell>
          <cell r="E84">
            <v>0</v>
          </cell>
          <cell r="F84">
            <v>0.5</v>
          </cell>
          <cell r="G84">
            <v>0</v>
          </cell>
          <cell r="H84">
            <v>0</v>
          </cell>
          <cell r="I84">
            <v>2150.91</v>
          </cell>
          <cell r="J84">
            <v>2151.41</v>
          </cell>
          <cell r="L84">
            <v>15</v>
          </cell>
          <cell r="M84">
            <v>2151.41</v>
          </cell>
        </row>
        <row r="85">
          <cell r="A85">
            <v>102090099</v>
          </cell>
          <cell r="B85" t="str">
            <v xml:space="preserve">GLOBALONE(SUSPEND ACCOUNT)              </v>
          </cell>
          <cell r="C85">
            <v>0</v>
          </cell>
          <cell r="D85">
            <v>19.64</v>
          </cell>
          <cell r="E85">
            <v>80.349999999999994</v>
          </cell>
          <cell r="F85">
            <v>10.5</v>
          </cell>
          <cell r="G85">
            <v>24.45</v>
          </cell>
          <cell r="H85">
            <v>40.61</v>
          </cell>
          <cell r="I85">
            <v>9090.01</v>
          </cell>
          <cell r="J85">
            <v>9265.56</v>
          </cell>
          <cell r="L85">
            <v>15</v>
          </cell>
          <cell r="M85">
            <v>9265.56</v>
          </cell>
        </row>
        <row r="86">
          <cell r="A86">
            <v>102090642</v>
          </cell>
          <cell r="B86" t="str">
            <v>GREATER UNION ENTERTAINMENT TECHNOLOGY P</v>
          </cell>
          <cell r="C86">
            <v>6.19</v>
          </cell>
          <cell r="D86">
            <v>19.2</v>
          </cell>
          <cell r="E86">
            <v>16.86</v>
          </cell>
          <cell r="F86">
            <v>7.71</v>
          </cell>
          <cell r="G86">
            <v>0</v>
          </cell>
          <cell r="H86">
            <v>0</v>
          </cell>
          <cell r="I86">
            <v>0</v>
          </cell>
          <cell r="J86">
            <v>49.96</v>
          </cell>
          <cell r="L86">
            <v>2</v>
          </cell>
          <cell r="M86">
            <v>0.48</v>
          </cell>
        </row>
        <row r="87">
          <cell r="A87">
            <v>102036437</v>
          </cell>
          <cell r="B87" t="str">
            <v xml:space="preserve">H H SAVAGE                        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185.81</v>
          </cell>
          <cell r="J87">
            <v>185.81</v>
          </cell>
          <cell r="L87">
            <v>15</v>
          </cell>
          <cell r="M87">
            <v>185.81</v>
          </cell>
        </row>
        <row r="88">
          <cell r="A88">
            <v>102036407</v>
          </cell>
          <cell r="B88" t="str">
            <v xml:space="preserve">H T JACKSON                         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89.89</v>
          </cell>
          <cell r="J88">
            <v>89.89</v>
          </cell>
          <cell r="L88">
            <v>15</v>
          </cell>
          <cell r="M88">
            <v>89.89</v>
          </cell>
        </row>
        <row r="89">
          <cell r="A89">
            <v>102090536</v>
          </cell>
          <cell r="B89" t="str">
            <v xml:space="preserve">HAPAG LLOYD (NZ) LTD                    </v>
          </cell>
          <cell r="C89">
            <v>102.22</v>
          </cell>
          <cell r="D89">
            <v>9.83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112.05</v>
          </cell>
          <cell r="L89">
            <v>2</v>
          </cell>
          <cell r="M89">
            <v>87.48</v>
          </cell>
        </row>
        <row r="90">
          <cell r="A90">
            <v>102029518</v>
          </cell>
          <cell r="B90" t="str">
            <v xml:space="preserve">HILL MAJUREY ARCHITECTS LTD           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50.84</v>
          </cell>
          <cell r="J90">
            <v>50.84</v>
          </cell>
          <cell r="L90" t="e">
            <v>#N/A</v>
          </cell>
          <cell r="M90" t="e">
            <v>#N/A</v>
          </cell>
        </row>
        <row r="91">
          <cell r="A91">
            <v>102037270</v>
          </cell>
          <cell r="B91" t="str">
            <v xml:space="preserve">I ALI                                  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72.5</v>
          </cell>
          <cell r="J91">
            <v>72.5</v>
          </cell>
          <cell r="L91">
            <v>15</v>
          </cell>
          <cell r="M91">
            <v>72.5</v>
          </cell>
        </row>
        <row r="92">
          <cell r="A92">
            <v>102090375</v>
          </cell>
          <cell r="B92" t="str">
            <v xml:space="preserve">ICM MARKETING NZ LTD                    </v>
          </cell>
          <cell r="C92">
            <v>3858.44</v>
          </cell>
          <cell r="D92">
            <v>3354.83</v>
          </cell>
          <cell r="E92">
            <v>4862.99</v>
          </cell>
          <cell r="F92">
            <v>0.13</v>
          </cell>
          <cell r="G92">
            <v>0</v>
          </cell>
          <cell r="H92">
            <v>0</v>
          </cell>
          <cell r="I92">
            <v>0</v>
          </cell>
          <cell r="J92">
            <v>12076.39</v>
          </cell>
          <cell r="L92">
            <v>2</v>
          </cell>
          <cell r="M92">
            <v>8104.89</v>
          </cell>
        </row>
        <row r="93">
          <cell r="A93">
            <v>102037631</v>
          </cell>
          <cell r="B93" t="str">
            <v xml:space="preserve">J H &amp; S K TAPIATA                   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279.99</v>
          </cell>
          <cell r="J93">
            <v>279.99</v>
          </cell>
          <cell r="L93">
            <v>15</v>
          </cell>
          <cell r="M93">
            <v>279.99</v>
          </cell>
        </row>
        <row r="94">
          <cell r="A94">
            <v>102019917</v>
          </cell>
          <cell r="B94" t="str">
            <v xml:space="preserve">J W &amp; D A ROSS LTD                     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0.01</v>
          </cell>
          <cell r="J94">
            <v>0.01</v>
          </cell>
          <cell r="L94">
            <v>2</v>
          </cell>
          <cell r="M94">
            <v>0.01</v>
          </cell>
        </row>
        <row r="95">
          <cell r="A95">
            <v>102029706</v>
          </cell>
          <cell r="B95" t="str">
            <v xml:space="preserve">JOAN MCHEYSER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98.33</v>
          </cell>
          <cell r="J95">
            <v>98.33</v>
          </cell>
          <cell r="L95">
            <v>15</v>
          </cell>
          <cell r="M95">
            <v>98.33</v>
          </cell>
        </row>
        <row r="96">
          <cell r="A96">
            <v>102037213</v>
          </cell>
          <cell r="B96" t="str">
            <v xml:space="preserve">JONATHAN SIOFELE   (DBS)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359.76</v>
          </cell>
          <cell r="J96">
            <v>359.76</v>
          </cell>
          <cell r="L96">
            <v>15</v>
          </cell>
          <cell r="M96">
            <v>359.76</v>
          </cell>
        </row>
        <row r="97">
          <cell r="A97">
            <v>102036516</v>
          </cell>
          <cell r="B97" t="str">
            <v xml:space="preserve">K KAFOA          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119.34</v>
          </cell>
          <cell r="J97">
            <v>119.34</v>
          </cell>
          <cell r="L97">
            <v>15</v>
          </cell>
          <cell r="M97">
            <v>119.34</v>
          </cell>
        </row>
        <row r="98">
          <cell r="A98">
            <v>102090556</v>
          </cell>
          <cell r="B98" t="str">
            <v xml:space="preserve">KALGIN INTERNATIONAL FREIGHT SERVICES   </v>
          </cell>
          <cell r="C98">
            <v>0</v>
          </cell>
          <cell r="D98">
            <v>0</v>
          </cell>
          <cell r="E98">
            <v>215.43</v>
          </cell>
          <cell r="F98">
            <v>280.52999999999997</v>
          </cell>
          <cell r="G98">
            <v>0</v>
          </cell>
          <cell r="H98">
            <v>0</v>
          </cell>
          <cell r="I98">
            <v>0</v>
          </cell>
          <cell r="J98">
            <v>495.96</v>
          </cell>
          <cell r="L98">
            <v>2</v>
          </cell>
          <cell r="M98">
            <v>495.96</v>
          </cell>
        </row>
        <row r="99">
          <cell r="A99">
            <v>102029712</v>
          </cell>
          <cell r="B99" t="str">
            <v xml:space="preserve">KAZEM M ZAHEDI     (DBS)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713.87</v>
          </cell>
          <cell r="J99">
            <v>713.87</v>
          </cell>
          <cell r="L99">
            <v>15</v>
          </cell>
          <cell r="M99">
            <v>713.87</v>
          </cell>
        </row>
        <row r="100">
          <cell r="A100">
            <v>102029926</v>
          </cell>
          <cell r="B100" t="str">
            <v xml:space="preserve">KENNY YUE HOCK ONG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362.75</v>
          </cell>
          <cell r="J100">
            <v>362.75</v>
          </cell>
          <cell r="L100">
            <v>15</v>
          </cell>
          <cell r="M100">
            <v>362.75</v>
          </cell>
        </row>
        <row r="101">
          <cell r="A101">
            <v>102035526</v>
          </cell>
          <cell r="B101" t="str">
            <v xml:space="preserve">KIDO                                    </v>
          </cell>
          <cell r="C101">
            <v>0</v>
          </cell>
          <cell r="D101">
            <v>0</v>
          </cell>
          <cell r="E101">
            <v>2.4</v>
          </cell>
          <cell r="F101">
            <v>23.02</v>
          </cell>
          <cell r="G101">
            <v>2.19</v>
          </cell>
          <cell r="H101">
            <v>3.53</v>
          </cell>
          <cell r="I101">
            <v>0</v>
          </cell>
          <cell r="J101">
            <v>31.14</v>
          </cell>
          <cell r="L101">
            <v>1</v>
          </cell>
          <cell r="M101">
            <v>31.14</v>
          </cell>
        </row>
        <row r="102">
          <cell r="A102">
            <v>102041483</v>
          </cell>
          <cell r="B102" t="str">
            <v xml:space="preserve">KINGWAY SUPERETTE                 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118.26</v>
          </cell>
          <cell r="J102">
            <v>118.26</v>
          </cell>
          <cell r="L102">
            <v>15</v>
          </cell>
          <cell r="M102">
            <v>118.26</v>
          </cell>
        </row>
        <row r="103">
          <cell r="A103">
            <v>102037624</v>
          </cell>
          <cell r="B103" t="str">
            <v xml:space="preserve">L A SILVESTER           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65.13</v>
          </cell>
          <cell r="J103">
            <v>65.13</v>
          </cell>
          <cell r="L103">
            <v>15</v>
          </cell>
          <cell r="M103">
            <v>65.13</v>
          </cell>
        </row>
        <row r="104">
          <cell r="A104">
            <v>102037562</v>
          </cell>
          <cell r="B104" t="str">
            <v xml:space="preserve">L ASEKONA                              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73.72</v>
          </cell>
          <cell r="J104">
            <v>73.72</v>
          </cell>
          <cell r="L104">
            <v>15</v>
          </cell>
          <cell r="M104">
            <v>73.72</v>
          </cell>
        </row>
        <row r="105">
          <cell r="A105">
            <v>102037852</v>
          </cell>
          <cell r="B105" t="str">
            <v xml:space="preserve">L C BELL                               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99.32</v>
          </cell>
          <cell r="J105">
            <v>99.32</v>
          </cell>
          <cell r="L105">
            <v>15</v>
          </cell>
          <cell r="M105">
            <v>99.32</v>
          </cell>
        </row>
        <row r="106">
          <cell r="A106">
            <v>102037513</v>
          </cell>
          <cell r="B106" t="str">
            <v xml:space="preserve">L FAAMUMU               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328.39</v>
          </cell>
          <cell r="J106">
            <v>328.39</v>
          </cell>
          <cell r="L106">
            <v>15</v>
          </cell>
          <cell r="M106">
            <v>328.39</v>
          </cell>
        </row>
        <row r="107">
          <cell r="A107">
            <v>102037260</v>
          </cell>
          <cell r="B107" t="str">
            <v xml:space="preserve">L VAILI(DBS*)                          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200.43</v>
          </cell>
          <cell r="J107">
            <v>200.43</v>
          </cell>
          <cell r="L107">
            <v>15</v>
          </cell>
          <cell r="M107">
            <v>200.43</v>
          </cell>
        </row>
        <row r="108">
          <cell r="A108">
            <v>102003162</v>
          </cell>
          <cell r="B108" t="str">
            <v xml:space="preserve">LEISURE CORP                            </v>
          </cell>
          <cell r="C108">
            <v>0</v>
          </cell>
          <cell r="D108">
            <v>0</v>
          </cell>
          <cell r="E108">
            <v>5.0199999999999996</v>
          </cell>
          <cell r="F108">
            <v>7.71</v>
          </cell>
          <cell r="G108">
            <v>27.52</v>
          </cell>
          <cell r="H108">
            <v>19.96</v>
          </cell>
          <cell r="I108">
            <v>2907.93</v>
          </cell>
          <cell r="J108">
            <v>2968.14</v>
          </cell>
          <cell r="L108">
            <v>2</v>
          </cell>
          <cell r="M108">
            <v>2968.14</v>
          </cell>
        </row>
        <row r="109">
          <cell r="A109">
            <v>102035994</v>
          </cell>
          <cell r="B109" t="str">
            <v xml:space="preserve">LIGI LIU (DBS)          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100</v>
          </cell>
          <cell r="J109">
            <v>100</v>
          </cell>
          <cell r="L109">
            <v>15</v>
          </cell>
          <cell r="M109">
            <v>100</v>
          </cell>
        </row>
        <row r="110">
          <cell r="A110">
            <v>102035995</v>
          </cell>
          <cell r="B110" t="str">
            <v xml:space="preserve">LISE LEAOTTA  (DBS)                     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264.87</v>
          </cell>
          <cell r="J110">
            <v>264.87</v>
          </cell>
          <cell r="L110">
            <v>15</v>
          </cell>
          <cell r="M110">
            <v>264.87</v>
          </cell>
        </row>
        <row r="111">
          <cell r="A111">
            <v>102090583</v>
          </cell>
          <cell r="B111" t="str">
            <v xml:space="preserve">LLOYDS REGISTER OF SHIPPING             </v>
          </cell>
          <cell r="C111">
            <v>653.41</v>
          </cell>
          <cell r="D111">
            <v>119.47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772.88</v>
          </cell>
          <cell r="L111">
            <v>2</v>
          </cell>
          <cell r="M111">
            <v>1124.3800000000001</v>
          </cell>
        </row>
        <row r="112">
          <cell r="A112">
            <v>102037160</v>
          </cell>
          <cell r="B112" t="str">
            <v xml:space="preserve">M G BIGWOOD             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130.05000000000001</v>
          </cell>
          <cell r="J112">
            <v>130.05000000000001</v>
          </cell>
          <cell r="L112">
            <v>15</v>
          </cell>
          <cell r="M112">
            <v>130.05000000000001</v>
          </cell>
        </row>
        <row r="113">
          <cell r="A113">
            <v>102035848</v>
          </cell>
          <cell r="B113" t="str">
            <v xml:space="preserve">M J TRAVEL                             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192.84</v>
          </cell>
          <cell r="J113">
            <v>192.84</v>
          </cell>
          <cell r="L113">
            <v>15</v>
          </cell>
          <cell r="M113">
            <v>192.84</v>
          </cell>
        </row>
        <row r="114">
          <cell r="A114">
            <v>102037140</v>
          </cell>
          <cell r="B114" t="str">
            <v xml:space="preserve">M M SADARAKA                           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73.06</v>
          </cell>
          <cell r="J114">
            <v>73.06</v>
          </cell>
          <cell r="L114">
            <v>15</v>
          </cell>
          <cell r="M114">
            <v>73.06</v>
          </cell>
        </row>
        <row r="115">
          <cell r="A115">
            <v>102090610</v>
          </cell>
          <cell r="B115" t="str">
            <v xml:space="preserve">MAERSK NEW ZEALAND LIMITED              </v>
          </cell>
          <cell r="C115">
            <v>3760.39</v>
          </cell>
          <cell r="D115">
            <v>165.17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3925.56</v>
          </cell>
          <cell r="L115">
            <v>2</v>
          </cell>
          <cell r="M115">
            <v>3240.36</v>
          </cell>
        </row>
        <row r="116">
          <cell r="A116">
            <v>102090612</v>
          </cell>
          <cell r="B116" t="str">
            <v xml:space="preserve">MAERSK NEW ZEALAND LIMITED              </v>
          </cell>
          <cell r="C116">
            <v>16.62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16.62</v>
          </cell>
          <cell r="L116" t="e">
            <v>#N/A</v>
          </cell>
          <cell r="M116" t="e">
            <v>#N/A</v>
          </cell>
        </row>
        <row r="117">
          <cell r="A117">
            <v>102081129</v>
          </cell>
          <cell r="B117" t="str">
            <v xml:space="preserve">MALAMA SOO  (DBS)                       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721.9</v>
          </cell>
          <cell r="J117">
            <v>721.9</v>
          </cell>
          <cell r="L117">
            <v>15</v>
          </cell>
          <cell r="M117">
            <v>721.9</v>
          </cell>
        </row>
        <row r="118">
          <cell r="A118">
            <v>102011010</v>
          </cell>
          <cell r="B118" t="str">
            <v xml:space="preserve">MARIE SULLIVAN          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140.74</v>
          </cell>
          <cell r="J118">
            <v>140.74</v>
          </cell>
          <cell r="L118">
            <v>15</v>
          </cell>
          <cell r="M118">
            <v>140.74</v>
          </cell>
        </row>
        <row r="119">
          <cell r="A119">
            <v>102006536</v>
          </cell>
          <cell r="B119" t="str">
            <v xml:space="preserve">MARITIME RESOURCE MANAGEMENT (NZ) LTD   </v>
          </cell>
          <cell r="C119">
            <v>535.61</v>
          </cell>
          <cell r="D119">
            <v>24.96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560.57000000000005</v>
          </cell>
          <cell r="L119">
            <v>2</v>
          </cell>
          <cell r="M119">
            <v>1282.99</v>
          </cell>
        </row>
        <row r="120">
          <cell r="A120">
            <v>102006538</v>
          </cell>
          <cell r="B120" t="str">
            <v xml:space="preserve">MARITIME RESOURCE MANAGEMENT (NZ) LTD   </v>
          </cell>
          <cell r="C120">
            <v>38.72</v>
          </cell>
          <cell r="D120">
            <v>0.49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39.21</v>
          </cell>
          <cell r="L120">
            <v>2</v>
          </cell>
          <cell r="M120">
            <v>30.93</v>
          </cell>
        </row>
        <row r="121">
          <cell r="A121">
            <v>102047894</v>
          </cell>
          <cell r="B121" t="str">
            <v xml:space="preserve">MASSEY UNIVERSITY                       </v>
          </cell>
          <cell r="C121">
            <v>2494.9699999999998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2494.9699999999998</v>
          </cell>
          <cell r="L121">
            <v>2</v>
          </cell>
          <cell r="M121">
            <v>2294.4299999999998</v>
          </cell>
        </row>
        <row r="122">
          <cell r="A122">
            <v>102090632</v>
          </cell>
          <cell r="B122" t="str">
            <v xml:space="preserve">MCCANN ERICKSON NEW ZEALAND             </v>
          </cell>
          <cell r="C122">
            <v>2072.35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2072.35</v>
          </cell>
          <cell r="L122">
            <v>2</v>
          </cell>
          <cell r="M122">
            <v>1910.13</v>
          </cell>
        </row>
        <row r="123">
          <cell r="A123">
            <v>102075817</v>
          </cell>
          <cell r="B123" t="str">
            <v xml:space="preserve">MILLWORTH PTY LTD                       </v>
          </cell>
          <cell r="C123">
            <v>11.21</v>
          </cell>
          <cell r="D123">
            <v>4.78</v>
          </cell>
          <cell r="E123">
            <v>12.67</v>
          </cell>
          <cell r="F123">
            <v>46.62</v>
          </cell>
          <cell r="G123">
            <v>143.82</v>
          </cell>
          <cell r="H123">
            <v>0</v>
          </cell>
          <cell r="I123">
            <v>0</v>
          </cell>
          <cell r="J123">
            <v>219.1</v>
          </cell>
          <cell r="L123">
            <v>1</v>
          </cell>
          <cell r="M123">
            <v>219.1</v>
          </cell>
        </row>
        <row r="124">
          <cell r="A124">
            <v>102035912</v>
          </cell>
          <cell r="B124" t="str">
            <v xml:space="preserve">MIS  MELISSA THOMPSON                   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92.38</v>
          </cell>
          <cell r="J124">
            <v>92.38</v>
          </cell>
          <cell r="L124">
            <v>15</v>
          </cell>
          <cell r="M124">
            <v>92.38</v>
          </cell>
        </row>
        <row r="125">
          <cell r="A125">
            <v>102034948</v>
          </cell>
          <cell r="B125" t="str">
            <v xml:space="preserve">MISS A A A HUNT                        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237.82</v>
          </cell>
          <cell r="J125">
            <v>237.82</v>
          </cell>
          <cell r="L125">
            <v>15</v>
          </cell>
          <cell r="M125">
            <v>237.82</v>
          </cell>
        </row>
        <row r="126">
          <cell r="A126">
            <v>102086380</v>
          </cell>
          <cell r="B126" t="str">
            <v xml:space="preserve">MISS A AMOHANGA                        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196.87</v>
          </cell>
          <cell r="J126">
            <v>196.87</v>
          </cell>
          <cell r="L126">
            <v>15</v>
          </cell>
          <cell r="M126">
            <v>196.87</v>
          </cell>
        </row>
        <row r="127">
          <cell r="A127">
            <v>102035983</v>
          </cell>
          <cell r="B127" t="str">
            <v xml:space="preserve">MISS A TUPUOLA                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95.58</v>
          </cell>
          <cell r="J127">
            <v>95.58</v>
          </cell>
          <cell r="L127">
            <v>15</v>
          </cell>
          <cell r="M127">
            <v>95.58</v>
          </cell>
        </row>
        <row r="128">
          <cell r="A128">
            <v>102061480</v>
          </cell>
          <cell r="B128" t="str">
            <v xml:space="preserve">MISS AERE JOSEPH   (DBS*)    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409.98</v>
          </cell>
          <cell r="J128">
            <v>409.98</v>
          </cell>
          <cell r="L128">
            <v>15</v>
          </cell>
          <cell r="M128">
            <v>409.98</v>
          </cell>
        </row>
        <row r="129">
          <cell r="A129">
            <v>102013850</v>
          </cell>
          <cell r="B129" t="str">
            <v xml:space="preserve">MISS AFSANEH KHOSRAVI TALEBI (CMI)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920.3</v>
          </cell>
          <cell r="J129">
            <v>920.3</v>
          </cell>
          <cell r="L129">
            <v>15</v>
          </cell>
          <cell r="M129">
            <v>920.3</v>
          </cell>
        </row>
        <row r="130">
          <cell r="A130">
            <v>102084914</v>
          </cell>
          <cell r="B130" t="str">
            <v xml:space="preserve">MISS AGNES TAURUA                       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72.459999999999994</v>
          </cell>
          <cell r="J130">
            <v>72.459999999999994</v>
          </cell>
          <cell r="L130">
            <v>15</v>
          </cell>
          <cell r="M130">
            <v>72.459999999999994</v>
          </cell>
        </row>
        <row r="131">
          <cell r="A131">
            <v>102014532</v>
          </cell>
          <cell r="B131" t="str">
            <v xml:space="preserve">MISS AKARONGA ANGOIKA                  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71.22</v>
          </cell>
          <cell r="J131">
            <v>71.22</v>
          </cell>
          <cell r="L131">
            <v>15</v>
          </cell>
          <cell r="M131">
            <v>71.22</v>
          </cell>
        </row>
        <row r="132">
          <cell r="A132">
            <v>102048666</v>
          </cell>
          <cell r="B132" t="str">
            <v xml:space="preserve">MISS ALEJANDRA GUTIERREZ (DBS)          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486.95</v>
          </cell>
          <cell r="J132">
            <v>486.95</v>
          </cell>
          <cell r="L132">
            <v>15</v>
          </cell>
          <cell r="M132">
            <v>486.95</v>
          </cell>
        </row>
        <row r="133">
          <cell r="A133">
            <v>102061342</v>
          </cell>
          <cell r="B133" t="str">
            <v xml:space="preserve">MISS ALICE TOPINE                      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68.959999999999994</v>
          </cell>
          <cell r="J133">
            <v>68.959999999999994</v>
          </cell>
          <cell r="L133">
            <v>15</v>
          </cell>
          <cell r="M133">
            <v>68.959999999999994</v>
          </cell>
        </row>
        <row r="134">
          <cell r="A134">
            <v>102030895</v>
          </cell>
          <cell r="B134" t="str">
            <v xml:space="preserve">MISS ALOFA MALIGI (DBS)                 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490.78</v>
          </cell>
          <cell r="J134">
            <v>490.78</v>
          </cell>
          <cell r="L134">
            <v>15</v>
          </cell>
          <cell r="M134">
            <v>490.78</v>
          </cell>
        </row>
        <row r="135">
          <cell r="A135">
            <v>102074577</v>
          </cell>
          <cell r="B135" t="str">
            <v xml:space="preserve">MISS AMANDA HONEY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65.59</v>
          </cell>
          <cell r="J135">
            <v>65.59</v>
          </cell>
          <cell r="L135">
            <v>15</v>
          </cell>
          <cell r="M135">
            <v>65.59</v>
          </cell>
        </row>
        <row r="136">
          <cell r="A136">
            <v>102018551</v>
          </cell>
          <cell r="B136" t="str">
            <v xml:space="preserve">MISS AMANDA TITO  (DBS)                 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283.44</v>
          </cell>
          <cell r="J136">
            <v>283.44</v>
          </cell>
          <cell r="L136">
            <v>15</v>
          </cell>
          <cell r="M136">
            <v>283.44</v>
          </cell>
        </row>
        <row r="137">
          <cell r="A137">
            <v>102010070</v>
          </cell>
          <cell r="B137" t="str">
            <v xml:space="preserve">MISS AMELIA KAVALIKU  (CMI)            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1090.48</v>
          </cell>
          <cell r="J137">
            <v>1090.48</v>
          </cell>
          <cell r="L137">
            <v>22</v>
          </cell>
          <cell r="M137">
            <v>1020.48</v>
          </cell>
        </row>
        <row r="138">
          <cell r="A138">
            <v>102041012</v>
          </cell>
          <cell r="B138" t="str">
            <v xml:space="preserve">MISS AMELIA LONGLEY                    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54.5</v>
          </cell>
          <cell r="J138">
            <v>54.5</v>
          </cell>
          <cell r="L138">
            <v>15</v>
          </cell>
          <cell r="M138">
            <v>54.5</v>
          </cell>
        </row>
        <row r="139">
          <cell r="A139">
            <v>102024612</v>
          </cell>
          <cell r="B139" t="str">
            <v xml:space="preserve">MISS AMELLIA P GILLAM (DBS)            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1116.6099999999999</v>
          </cell>
          <cell r="J139">
            <v>1116.6099999999999</v>
          </cell>
          <cell r="L139">
            <v>15</v>
          </cell>
          <cell r="M139">
            <v>1116.6099999999999</v>
          </cell>
        </row>
        <row r="140">
          <cell r="A140">
            <v>102009487</v>
          </cell>
          <cell r="B140" t="str">
            <v xml:space="preserve">MISS AMY LI        (DBS)               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719.96</v>
          </cell>
          <cell r="J140">
            <v>719.96</v>
          </cell>
          <cell r="L140">
            <v>15</v>
          </cell>
          <cell r="M140">
            <v>719.96</v>
          </cell>
        </row>
        <row r="141">
          <cell r="A141">
            <v>102038136</v>
          </cell>
          <cell r="B141" t="str">
            <v xml:space="preserve">MISS ANA LALAKAI   (DBS)                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666.18</v>
          </cell>
          <cell r="J141">
            <v>666.18</v>
          </cell>
          <cell r="L141">
            <v>15</v>
          </cell>
          <cell r="M141">
            <v>666.18</v>
          </cell>
        </row>
        <row r="142">
          <cell r="A142">
            <v>102042768</v>
          </cell>
          <cell r="B142" t="str">
            <v xml:space="preserve">MISS ANDREA TE KAWA    (DBS)        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1211.47</v>
          </cell>
          <cell r="J142">
            <v>1211.47</v>
          </cell>
          <cell r="L142">
            <v>15</v>
          </cell>
          <cell r="M142">
            <v>1211.47</v>
          </cell>
        </row>
        <row r="143">
          <cell r="A143">
            <v>102027865</v>
          </cell>
          <cell r="B143" t="str">
            <v xml:space="preserve">MISS ANE MATAVAO                       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143.66999999999999</v>
          </cell>
          <cell r="J143">
            <v>143.66999999999999</v>
          </cell>
          <cell r="L143">
            <v>15</v>
          </cell>
          <cell r="M143">
            <v>143.66999999999999</v>
          </cell>
        </row>
        <row r="144">
          <cell r="A144">
            <v>102014264</v>
          </cell>
          <cell r="B144" t="str">
            <v xml:space="preserve">MISS ANGELA B SIHAMAU                   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90.97</v>
          </cell>
          <cell r="J144">
            <v>90.97</v>
          </cell>
          <cell r="L144">
            <v>15</v>
          </cell>
          <cell r="M144">
            <v>90.97</v>
          </cell>
        </row>
        <row r="145">
          <cell r="A145">
            <v>102077768</v>
          </cell>
          <cell r="B145" t="str">
            <v xml:space="preserve">MISS ANGELA C CRABB    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96.58</v>
          </cell>
          <cell r="J145">
            <v>96.58</v>
          </cell>
          <cell r="L145">
            <v>15</v>
          </cell>
          <cell r="M145">
            <v>96.58</v>
          </cell>
        </row>
        <row r="146">
          <cell r="A146">
            <v>102020892</v>
          </cell>
          <cell r="B146" t="str">
            <v xml:space="preserve">MISS ANGELA HARVEY (DBS)               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241.66</v>
          </cell>
          <cell r="J146">
            <v>241.66</v>
          </cell>
          <cell r="L146">
            <v>15</v>
          </cell>
          <cell r="M146">
            <v>241.66</v>
          </cell>
        </row>
        <row r="147">
          <cell r="A147">
            <v>102033847</v>
          </cell>
          <cell r="B147" t="str">
            <v xml:space="preserve">MISS ANGELA PETERS (DBS)               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238.88</v>
          </cell>
          <cell r="J147">
            <v>238.88</v>
          </cell>
          <cell r="L147">
            <v>15</v>
          </cell>
          <cell r="M147">
            <v>238.88</v>
          </cell>
        </row>
        <row r="148">
          <cell r="A148">
            <v>102069139</v>
          </cell>
          <cell r="B148" t="str">
            <v xml:space="preserve">MISS ANGELINE ALBERT                   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157.84</v>
          </cell>
          <cell r="J148">
            <v>157.84</v>
          </cell>
          <cell r="L148">
            <v>15</v>
          </cell>
          <cell r="M148">
            <v>157.84</v>
          </cell>
        </row>
        <row r="149">
          <cell r="A149">
            <v>102073554</v>
          </cell>
          <cell r="B149" t="str">
            <v xml:space="preserve">MISS ANITA M DEATH                      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214.95</v>
          </cell>
          <cell r="J149">
            <v>214.95</v>
          </cell>
          <cell r="L149">
            <v>15</v>
          </cell>
          <cell r="M149">
            <v>214.95</v>
          </cell>
        </row>
        <row r="150">
          <cell r="A150">
            <v>102010268</v>
          </cell>
          <cell r="B150" t="str">
            <v xml:space="preserve">MISS ANITA VATUVEI                      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325</v>
          </cell>
          <cell r="J150">
            <v>325</v>
          </cell>
          <cell r="L150">
            <v>15</v>
          </cell>
          <cell r="M150">
            <v>325</v>
          </cell>
        </row>
        <row r="151">
          <cell r="A151">
            <v>102017243</v>
          </cell>
          <cell r="B151" t="str">
            <v xml:space="preserve">MISS ANN BUNYAN  (CMI)                  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587.48</v>
          </cell>
          <cell r="J151">
            <v>587.48</v>
          </cell>
          <cell r="L151">
            <v>15</v>
          </cell>
          <cell r="M151">
            <v>587.48</v>
          </cell>
        </row>
        <row r="152">
          <cell r="A152">
            <v>102044876</v>
          </cell>
          <cell r="B152" t="str">
            <v xml:space="preserve">MISS ANN HENARE              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100.31</v>
          </cell>
          <cell r="J152">
            <v>100.31</v>
          </cell>
          <cell r="L152">
            <v>15</v>
          </cell>
          <cell r="M152">
            <v>100.31</v>
          </cell>
        </row>
        <row r="153">
          <cell r="A153">
            <v>102033133</v>
          </cell>
          <cell r="B153" t="str">
            <v xml:space="preserve">MISS ANN L STEPTOWE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10.59</v>
          </cell>
          <cell r="J153">
            <v>10.59</v>
          </cell>
          <cell r="L153">
            <v>22</v>
          </cell>
          <cell r="M153">
            <v>10.59</v>
          </cell>
        </row>
        <row r="154">
          <cell r="A154">
            <v>102062301</v>
          </cell>
          <cell r="B154" t="str">
            <v xml:space="preserve">MISS ANN TATE                          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151.44999999999999</v>
          </cell>
          <cell r="J154">
            <v>151.44999999999999</v>
          </cell>
          <cell r="L154">
            <v>15</v>
          </cell>
          <cell r="M154">
            <v>151.44999999999999</v>
          </cell>
        </row>
        <row r="155">
          <cell r="A155">
            <v>102058602</v>
          </cell>
          <cell r="B155" t="str">
            <v xml:space="preserve">MISS ANNA C CAMPBELL                    </v>
          </cell>
          <cell r="C155">
            <v>9.0500000000000007</v>
          </cell>
          <cell r="D155">
            <v>0</v>
          </cell>
          <cell r="E155">
            <v>11.46</v>
          </cell>
          <cell r="F155">
            <v>12.94</v>
          </cell>
          <cell r="G155">
            <v>0</v>
          </cell>
          <cell r="H155">
            <v>1.3</v>
          </cell>
          <cell r="I155">
            <v>0</v>
          </cell>
          <cell r="J155">
            <v>34.75</v>
          </cell>
          <cell r="L155">
            <v>5</v>
          </cell>
          <cell r="M155">
            <v>34.75</v>
          </cell>
        </row>
        <row r="156">
          <cell r="A156">
            <v>102074932</v>
          </cell>
          <cell r="B156" t="str">
            <v xml:space="preserve">MISS ANNA NIUTILI  (DBS)            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196.98</v>
          </cell>
          <cell r="J156">
            <v>196.98</v>
          </cell>
          <cell r="L156">
            <v>15</v>
          </cell>
          <cell r="M156">
            <v>196.98</v>
          </cell>
        </row>
        <row r="157">
          <cell r="A157">
            <v>102068850</v>
          </cell>
          <cell r="B157" t="str">
            <v xml:space="preserve">MISS ANNA TUATAMA                       </v>
          </cell>
          <cell r="C157">
            <v>0</v>
          </cell>
          <cell r="D157">
            <v>0</v>
          </cell>
          <cell r="E157">
            <v>0</v>
          </cell>
          <cell r="F157">
            <v>22.07</v>
          </cell>
          <cell r="G157">
            <v>7.72</v>
          </cell>
          <cell r="H157">
            <v>0</v>
          </cell>
          <cell r="I157">
            <v>0</v>
          </cell>
          <cell r="J157">
            <v>29.79</v>
          </cell>
          <cell r="L157">
            <v>5</v>
          </cell>
          <cell r="M157">
            <v>29.79</v>
          </cell>
        </row>
        <row r="158">
          <cell r="A158">
            <v>102079379</v>
          </cell>
          <cell r="B158" t="str">
            <v xml:space="preserve">MISS ANNALIZA COSME               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152.86000000000001</v>
          </cell>
          <cell r="J158">
            <v>152.86000000000001</v>
          </cell>
          <cell r="L158">
            <v>15</v>
          </cell>
          <cell r="M158">
            <v>152.86000000000001</v>
          </cell>
        </row>
        <row r="159">
          <cell r="A159">
            <v>102086475</v>
          </cell>
          <cell r="B159" t="str">
            <v xml:space="preserve">MISS ANNE CARNEGIE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127.4</v>
          </cell>
          <cell r="J159">
            <v>127.4</v>
          </cell>
          <cell r="L159">
            <v>15</v>
          </cell>
          <cell r="M159">
            <v>127.4</v>
          </cell>
        </row>
        <row r="160">
          <cell r="A160">
            <v>102071327</v>
          </cell>
          <cell r="B160" t="str">
            <v xml:space="preserve">MISS ANNE HENDERSON                    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98.92</v>
          </cell>
          <cell r="J160">
            <v>98.92</v>
          </cell>
          <cell r="L160">
            <v>15</v>
          </cell>
          <cell r="M160">
            <v>98.92</v>
          </cell>
        </row>
        <row r="161">
          <cell r="A161">
            <v>102078167</v>
          </cell>
          <cell r="B161" t="str">
            <v xml:space="preserve">MISS ANNE SPEIR                     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500.57</v>
          </cell>
          <cell r="J161">
            <v>500.57</v>
          </cell>
          <cell r="L161">
            <v>15</v>
          </cell>
          <cell r="M161">
            <v>500.57</v>
          </cell>
        </row>
        <row r="162">
          <cell r="A162">
            <v>102009820</v>
          </cell>
          <cell r="B162" t="str">
            <v xml:space="preserve">MISS ANNE-MARIE CHICHESTER (DBS)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210.82</v>
          </cell>
          <cell r="J162">
            <v>210.82</v>
          </cell>
          <cell r="L162">
            <v>15</v>
          </cell>
          <cell r="M162">
            <v>210.82</v>
          </cell>
        </row>
        <row r="163">
          <cell r="A163">
            <v>102028416</v>
          </cell>
          <cell r="B163" t="str">
            <v xml:space="preserve">MISS ANNETTE STEWART                    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50.15</v>
          </cell>
          <cell r="J163">
            <v>50.15</v>
          </cell>
          <cell r="K163">
            <v>0</v>
          </cell>
          <cell r="L163">
            <v>15</v>
          </cell>
          <cell r="M163">
            <v>50.15</v>
          </cell>
        </row>
        <row r="164">
          <cell r="A164">
            <v>102072415</v>
          </cell>
          <cell r="B164" t="str">
            <v xml:space="preserve">MISS ANZAC LAGIONO                     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138.4</v>
          </cell>
          <cell r="J164">
            <v>138.4</v>
          </cell>
          <cell r="L164">
            <v>15</v>
          </cell>
          <cell r="M164">
            <v>138.4</v>
          </cell>
        </row>
        <row r="165">
          <cell r="A165">
            <v>102076827</v>
          </cell>
          <cell r="B165" t="str">
            <v xml:space="preserve">MISS ARIANA COOPER                      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95.54</v>
          </cell>
          <cell r="J165">
            <v>95.54</v>
          </cell>
          <cell r="L165">
            <v>15</v>
          </cell>
          <cell r="M165">
            <v>95.54</v>
          </cell>
        </row>
        <row r="166">
          <cell r="A166">
            <v>102057441</v>
          </cell>
          <cell r="B166" t="str">
            <v xml:space="preserve">MISS ARLENE BATES  (DBS)                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12254.97</v>
          </cell>
          <cell r="J166">
            <v>12254.97</v>
          </cell>
          <cell r="L166">
            <v>15</v>
          </cell>
          <cell r="M166">
            <v>12254.97</v>
          </cell>
        </row>
        <row r="167">
          <cell r="A167">
            <v>102070098</v>
          </cell>
          <cell r="B167" t="str">
            <v xml:space="preserve">MISS AROHA MILLAR    (DBS)      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354.81</v>
          </cell>
          <cell r="J167">
            <v>354.81</v>
          </cell>
          <cell r="L167">
            <v>15</v>
          </cell>
          <cell r="M167">
            <v>354.81</v>
          </cell>
        </row>
        <row r="168">
          <cell r="A168">
            <v>102014368</v>
          </cell>
          <cell r="B168" t="str">
            <v xml:space="preserve">MISS ARUNI NAIDU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108.71</v>
          </cell>
          <cell r="J168">
            <v>108.71</v>
          </cell>
          <cell r="L168">
            <v>15</v>
          </cell>
          <cell r="M168">
            <v>108.71</v>
          </cell>
        </row>
        <row r="169">
          <cell r="A169">
            <v>102072614</v>
          </cell>
          <cell r="B169" t="str">
            <v xml:space="preserve">MISS ASHNEEN MOHAMMED                   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95.57</v>
          </cell>
          <cell r="J169">
            <v>95.57</v>
          </cell>
          <cell r="L169">
            <v>15</v>
          </cell>
          <cell r="M169">
            <v>95.57</v>
          </cell>
        </row>
        <row r="170">
          <cell r="A170">
            <v>102014102</v>
          </cell>
          <cell r="B170" t="str">
            <v xml:space="preserve">MISS ATELIANA ROACHE                   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60.63</v>
          </cell>
          <cell r="J170">
            <v>60.63</v>
          </cell>
          <cell r="L170">
            <v>15</v>
          </cell>
          <cell r="M170">
            <v>60.63</v>
          </cell>
        </row>
        <row r="171">
          <cell r="A171">
            <v>102068085</v>
          </cell>
          <cell r="B171" t="str">
            <v xml:space="preserve">MISS AUA KITEA     (DBS)               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369.43</v>
          </cell>
          <cell r="J171">
            <v>369.43</v>
          </cell>
          <cell r="L171">
            <v>15</v>
          </cell>
          <cell r="M171">
            <v>369.43</v>
          </cell>
        </row>
        <row r="172">
          <cell r="A172">
            <v>102033118</v>
          </cell>
          <cell r="B172" t="str">
            <v xml:space="preserve">MISS AVINA FORSYTH                      </v>
          </cell>
          <cell r="C172">
            <v>2.2799999999999998</v>
          </cell>
          <cell r="D172">
            <v>0</v>
          </cell>
          <cell r="E172">
            <v>34.21</v>
          </cell>
          <cell r="F172">
            <v>52.85</v>
          </cell>
          <cell r="G172">
            <v>0</v>
          </cell>
          <cell r="H172">
            <v>0</v>
          </cell>
          <cell r="I172">
            <v>3.14</v>
          </cell>
          <cell r="J172">
            <v>92.48</v>
          </cell>
          <cell r="L172">
            <v>5</v>
          </cell>
          <cell r="M172">
            <v>92.48</v>
          </cell>
        </row>
        <row r="173">
          <cell r="A173">
            <v>102055171</v>
          </cell>
          <cell r="B173" t="str">
            <v xml:space="preserve">MISS AZLEENA MOHD NOOR  (DBS*)         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242.86</v>
          </cell>
          <cell r="J173">
            <v>242.86</v>
          </cell>
          <cell r="L173">
            <v>15</v>
          </cell>
          <cell r="M173">
            <v>242.86</v>
          </cell>
        </row>
        <row r="174">
          <cell r="A174">
            <v>102082451</v>
          </cell>
          <cell r="B174" t="str">
            <v xml:space="preserve">MISS BELINDA HOLLIDAY                  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88.19</v>
          </cell>
          <cell r="J174">
            <v>88.19</v>
          </cell>
          <cell r="L174">
            <v>15</v>
          </cell>
          <cell r="M174">
            <v>88.19</v>
          </cell>
        </row>
        <row r="175">
          <cell r="A175">
            <v>102069855</v>
          </cell>
          <cell r="B175" t="str">
            <v xml:space="preserve">MISS BELLONA EDMONDS                   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75.209999999999994</v>
          </cell>
          <cell r="J175">
            <v>75.209999999999994</v>
          </cell>
          <cell r="L175">
            <v>15</v>
          </cell>
          <cell r="M175">
            <v>75.209999999999994</v>
          </cell>
        </row>
        <row r="176">
          <cell r="A176">
            <v>102069082</v>
          </cell>
          <cell r="B176" t="str">
            <v xml:space="preserve">MISS BERYL TEMOANANUI                   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97.68</v>
          </cell>
          <cell r="J176">
            <v>97.68</v>
          </cell>
          <cell r="L176">
            <v>15</v>
          </cell>
          <cell r="M176">
            <v>97.68</v>
          </cell>
        </row>
        <row r="177">
          <cell r="A177">
            <v>102022171</v>
          </cell>
          <cell r="B177" t="str">
            <v xml:space="preserve">MISS BETTY SIETY  (DBS)                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500.23</v>
          </cell>
          <cell r="J177">
            <v>500.23</v>
          </cell>
          <cell r="L177">
            <v>15</v>
          </cell>
          <cell r="M177">
            <v>500.23</v>
          </cell>
        </row>
        <row r="178">
          <cell r="A178">
            <v>102077163</v>
          </cell>
          <cell r="B178" t="str">
            <v xml:space="preserve">MISS BEVERLY KITISENI  (DBS)           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186.49</v>
          </cell>
          <cell r="J178">
            <v>186.49</v>
          </cell>
          <cell r="L178">
            <v>15</v>
          </cell>
          <cell r="M178">
            <v>186.49</v>
          </cell>
        </row>
        <row r="179">
          <cell r="A179">
            <v>102010917</v>
          </cell>
          <cell r="B179" t="str">
            <v xml:space="preserve">MISS BHANU PATEL   (DBS)                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79.099999999999994</v>
          </cell>
          <cell r="J179">
            <v>79.099999999999994</v>
          </cell>
          <cell r="L179">
            <v>15</v>
          </cell>
          <cell r="M179">
            <v>79.099999999999994</v>
          </cell>
        </row>
        <row r="180">
          <cell r="A180">
            <v>102073490</v>
          </cell>
          <cell r="B180" t="str">
            <v xml:space="preserve">MISS BOBBIE-JO LEAF                     </v>
          </cell>
          <cell r="C180">
            <v>15.71</v>
          </cell>
          <cell r="D180">
            <v>41.23</v>
          </cell>
          <cell r="E180">
            <v>5.63</v>
          </cell>
          <cell r="F180">
            <v>21.69</v>
          </cell>
          <cell r="G180">
            <v>10.94</v>
          </cell>
          <cell r="H180">
            <v>0</v>
          </cell>
          <cell r="I180">
            <v>0</v>
          </cell>
          <cell r="J180">
            <v>95.2</v>
          </cell>
          <cell r="L180">
            <v>5</v>
          </cell>
          <cell r="M180">
            <v>95.2</v>
          </cell>
        </row>
        <row r="181">
          <cell r="A181">
            <v>102013021</v>
          </cell>
          <cell r="B181" t="str">
            <v xml:space="preserve">MISS BOUNPAN SAMOUNTRY   (CMI)    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1241.5899999999999</v>
          </cell>
          <cell r="J181">
            <v>1241.5899999999999</v>
          </cell>
          <cell r="L181">
            <v>15</v>
          </cell>
          <cell r="M181">
            <v>1241.5899999999999</v>
          </cell>
        </row>
        <row r="182">
          <cell r="A182">
            <v>102010181</v>
          </cell>
          <cell r="B182" t="str">
            <v xml:space="preserve">MISS C ADAMS  (DBS)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731.35</v>
          </cell>
          <cell r="J182">
            <v>731.35</v>
          </cell>
          <cell r="L182">
            <v>15</v>
          </cell>
          <cell r="M182">
            <v>731.35</v>
          </cell>
        </row>
        <row r="183">
          <cell r="A183">
            <v>102006581</v>
          </cell>
          <cell r="B183" t="str">
            <v xml:space="preserve">MISS C. L. EVANS                       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85.27</v>
          </cell>
          <cell r="J183">
            <v>85.27</v>
          </cell>
          <cell r="L183">
            <v>15</v>
          </cell>
          <cell r="M183">
            <v>85.27</v>
          </cell>
        </row>
        <row r="184">
          <cell r="A184">
            <v>102072148</v>
          </cell>
          <cell r="B184" t="str">
            <v xml:space="preserve">MISS CANDY COTTON                      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58.13</v>
          </cell>
          <cell r="J184">
            <v>58.13</v>
          </cell>
          <cell r="L184">
            <v>15</v>
          </cell>
          <cell r="M184">
            <v>58.13</v>
          </cell>
        </row>
        <row r="185">
          <cell r="A185">
            <v>102014612</v>
          </cell>
          <cell r="B185" t="str">
            <v xml:space="preserve">MISS CARLA KOSASIH (CMI)                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623.01</v>
          </cell>
          <cell r="J185">
            <v>623.01</v>
          </cell>
          <cell r="L185">
            <v>15</v>
          </cell>
          <cell r="M185">
            <v>623.01</v>
          </cell>
        </row>
        <row r="186">
          <cell r="A186">
            <v>102022321</v>
          </cell>
          <cell r="B186" t="str">
            <v xml:space="preserve">MISS CARLYNN MATEHAEME                  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198.53</v>
          </cell>
          <cell r="J186">
            <v>198.53</v>
          </cell>
          <cell r="L186">
            <v>15</v>
          </cell>
          <cell r="M186">
            <v>198.53</v>
          </cell>
        </row>
        <row r="187">
          <cell r="A187">
            <v>102062669</v>
          </cell>
          <cell r="B187" t="str">
            <v xml:space="preserve">MISS CARMEN LAUGHTON (DBS)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511.69</v>
          </cell>
          <cell r="J187">
            <v>511.69</v>
          </cell>
          <cell r="L187">
            <v>15</v>
          </cell>
          <cell r="M187">
            <v>511.69</v>
          </cell>
        </row>
        <row r="188">
          <cell r="A188">
            <v>102063475</v>
          </cell>
          <cell r="B188" t="str">
            <v xml:space="preserve">MISS CAROL L BROUGHTON                 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74.040000000000006</v>
          </cell>
          <cell r="J188">
            <v>74.040000000000006</v>
          </cell>
          <cell r="L188">
            <v>15</v>
          </cell>
          <cell r="M188">
            <v>74.040000000000006</v>
          </cell>
        </row>
        <row r="189">
          <cell r="A189">
            <v>102037841</v>
          </cell>
          <cell r="B189" t="str">
            <v xml:space="preserve">MISS CAROL RICHMOND (CMI)              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1036.97</v>
          </cell>
          <cell r="J189">
            <v>1036.97</v>
          </cell>
          <cell r="L189">
            <v>15</v>
          </cell>
          <cell r="M189">
            <v>1036.97</v>
          </cell>
        </row>
        <row r="190">
          <cell r="A190">
            <v>102054164</v>
          </cell>
          <cell r="B190" t="str">
            <v xml:space="preserve">MISS CAROLINE A MARREKO                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582.41</v>
          </cell>
          <cell r="J190">
            <v>582.41</v>
          </cell>
          <cell r="L190">
            <v>15</v>
          </cell>
          <cell r="M190">
            <v>582.41</v>
          </cell>
        </row>
        <row r="191">
          <cell r="A191">
            <v>102035947</v>
          </cell>
          <cell r="B191" t="str">
            <v xml:space="preserve">MISS CAROLINE EGEN                     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54.82</v>
          </cell>
          <cell r="J191">
            <v>54.82</v>
          </cell>
          <cell r="L191">
            <v>15</v>
          </cell>
          <cell r="M191">
            <v>54.82</v>
          </cell>
        </row>
        <row r="192">
          <cell r="A192">
            <v>102070144</v>
          </cell>
          <cell r="B192" t="str">
            <v xml:space="preserve">MISS CAROLINE POARU                     </v>
          </cell>
          <cell r="C192">
            <v>12.07</v>
          </cell>
          <cell r="D192">
            <v>2.75</v>
          </cell>
          <cell r="E192">
            <v>3.47</v>
          </cell>
          <cell r="F192">
            <v>10.050000000000001</v>
          </cell>
          <cell r="G192">
            <v>1.35</v>
          </cell>
          <cell r="H192">
            <v>0.82</v>
          </cell>
          <cell r="I192">
            <v>0</v>
          </cell>
          <cell r="J192">
            <v>30.51</v>
          </cell>
          <cell r="L192">
            <v>5</v>
          </cell>
          <cell r="M192">
            <v>30.51</v>
          </cell>
        </row>
        <row r="193">
          <cell r="A193">
            <v>102051432</v>
          </cell>
          <cell r="B193" t="str">
            <v xml:space="preserve">MISS CAROLINE WILSON                   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82.43</v>
          </cell>
          <cell r="J193">
            <v>82.43</v>
          </cell>
          <cell r="L193">
            <v>15</v>
          </cell>
          <cell r="M193">
            <v>82.43</v>
          </cell>
        </row>
        <row r="194">
          <cell r="A194">
            <v>102043515</v>
          </cell>
          <cell r="B194" t="str">
            <v xml:space="preserve">MISS CASEY ERU          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75.61</v>
          </cell>
          <cell r="J194">
            <v>75.61</v>
          </cell>
          <cell r="L194">
            <v>15</v>
          </cell>
          <cell r="M194">
            <v>75.61</v>
          </cell>
        </row>
        <row r="195">
          <cell r="A195">
            <v>102059424</v>
          </cell>
          <cell r="B195" t="str">
            <v xml:space="preserve">MISS CATHERINE MALLETT                  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139.31</v>
          </cell>
          <cell r="J195">
            <v>139.31</v>
          </cell>
          <cell r="L195">
            <v>15</v>
          </cell>
          <cell r="M195">
            <v>139.31</v>
          </cell>
        </row>
        <row r="196">
          <cell r="A196">
            <v>102039715</v>
          </cell>
          <cell r="B196" t="str">
            <v xml:space="preserve">MISS CHARLOTTE HOANI                    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67.83</v>
          </cell>
          <cell r="J196">
            <v>67.83</v>
          </cell>
          <cell r="L196">
            <v>15</v>
          </cell>
          <cell r="M196">
            <v>67.83</v>
          </cell>
        </row>
        <row r="197">
          <cell r="A197">
            <v>102021662</v>
          </cell>
          <cell r="B197" t="str">
            <v xml:space="preserve">MISS CHERYL GARDINER (DBS)              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31.83</v>
          </cell>
          <cell r="J197">
            <v>31.83</v>
          </cell>
          <cell r="L197" t="e">
            <v>#N/A</v>
          </cell>
          <cell r="M197" t="e">
            <v>#N/A</v>
          </cell>
        </row>
        <row r="198">
          <cell r="A198">
            <v>102074900</v>
          </cell>
          <cell r="B198" t="str">
            <v xml:space="preserve">MISS CHRISTINA R METCALFE              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126.26</v>
          </cell>
          <cell r="J198">
            <v>126.26</v>
          </cell>
          <cell r="L198">
            <v>15</v>
          </cell>
          <cell r="M198">
            <v>126.26</v>
          </cell>
        </row>
        <row r="199">
          <cell r="A199">
            <v>102037531</v>
          </cell>
          <cell r="B199" t="str">
            <v xml:space="preserve">MISS CHRISTINE COOPMAN  (DBS)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325.63</v>
          </cell>
          <cell r="J199">
            <v>325.63</v>
          </cell>
          <cell r="L199">
            <v>15</v>
          </cell>
          <cell r="M199">
            <v>325.63</v>
          </cell>
        </row>
        <row r="200">
          <cell r="A200">
            <v>102025885</v>
          </cell>
          <cell r="B200" t="str">
            <v xml:space="preserve">MISS CLAUDINE NEIL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109.55</v>
          </cell>
          <cell r="J200">
            <v>109.55</v>
          </cell>
          <cell r="L200">
            <v>15</v>
          </cell>
          <cell r="M200">
            <v>109.55</v>
          </cell>
        </row>
        <row r="201">
          <cell r="A201">
            <v>102015051</v>
          </cell>
          <cell r="B201" t="str">
            <v xml:space="preserve">MISS D A H CHONG                    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118.96</v>
          </cell>
          <cell r="J201">
            <v>118.96</v>
          </cell>
          <cell r="L201">
            <v>15</v>
          </cell>
          <cell r="M201">
            <v>118.96</v>
          </cell>
        </row>
        <row r="202">
          <cell r="A202">
            <v>102023730</v>
          </cell>
          <cell r="B202" t="str">
            <v xml:space="preserve">MISS D MOHELIKA   (DBS)         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222.6</v>
          </cell>
          <cell r="J202">
            <v>222.6</v>
          </cell>
          <cell r="L202">
            <v>15</v>
          </cell>
          <cell r="M202">
            <v>222.6</v>
          </cell>
        </row>
        <row r="203">
          <cell r="A203">
            <v>102016114</v>
          </cell>
          <cell r="B203" t="str">
            <v xml:space="preserve">MISS DANNI KIRKPATRICK                 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163.24</v>
          </cell>
          <cell r="J203">
            <v>163.24</v>
          </cell>
          <cell r="L203">
            <v>15</v>
          </cell>
          <cell r="M203">
            <v>163.24</v>
          </cell>
        </row>
        <row r="204">
          <cell r="A204">
            <v>102011552</v>
          </cell>
          <cell r="B204" t="str">
            <v xml:space="preserve">MISS DARNELL TE HEUHEU (DBS)           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356.49</v>
          </cell>
          <cell r="J204">
            <v>356.49</v>
          </cell>
          <cell r="L204">
            <v>15</v>
          </cell>
          <cell r="M204">
            <v>356.49</v>
          </cell>
        </row>
        <row r="205">
          <cell r="A205">
            <v>102083555</v>
          </cell>
          <cell r="B205" t="str">
            <v xml:space="preserve">MISS DE-ANNE MURDOCH                   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60.76</v>
          </cell>
          <cell r="J205">
            <v>60.76</v>
          </cell>
          <cell r="L205">
            <v>15</v>
          </cell>
          <cell r="M205">
            <v>60.76</v>
          </cell>
        </row>
        <row r="206">
          <cell r="A206">
            <v>102075723</v>
          </cell>
          <cell r="B206" t="str">
            <v xml:space="preserve">MISS DEBORAH SHATTOCK                   </v>
          </cell>
          <cell r="C206">
            <v>25.9</v>
          </cell>
          <cell r="D206">
            <v>21.51</v>
          </cell>
          <cell r="E206">
            <v>8.8000000000000007</v>
          </cell>
          <cell r="F206">
            <v>18.72</v>
          </cell>
          <cell r="G206">
            <v>14.65</v>
          </cell>
          <cell r="H206">
            <v>0</v>
          </cell>
          <cell r="I206">
            <v>0</v>
          </cell>
          <cell r="J206">
            <v>89.58</v>
          </cell>
          <cell r="L206">
            <v>5</v>
          </cell>
          <cell r="M206">
            <v>89.58</v>
          </cell>
        </row>
        <row r="207">
          <cell r="A207">
            <v>102019867</v>
          </cell>
          <cell r="B207" t="str">
            <v xml:space="preserve">MISS DEBRA COMBER                      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51.37</v>
          </cell>
          <cell r="J207">
            <v>51.37</v>
          </cell>
          <cell r="L207">
            <v>15</v>
          </cell>
          <cell r="M207">
            <v>51.37</v>
          </cell>
        </row>
        <row r="208">
          <cell r="A208">
            <v>102039472</v>
          </cell>
          <cell r="B208" t="str">
            <v xml:space="preserve">MISS DEBRA LAWLESS                     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148.54</v>
          </cell>
          <cell r="J208">
            <v>148.54</v>
          </cell>
          <cell r="L208">
            <v>15</v>
          </cell>
          <cell r="M208">
            <v>148.54</v>
          </cell>
        </row>
        <row r="209">
          <cell r="A209">
            <v>102050648</v>
          </cell>
          <cell r="B209" t="str">
            <v xml:space="preserve">MISS DEIDRE KING  (DBS*)               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209.54</v>
          </cell>
          <cell r="J209">
            <v>209.54</v>
          </cell>
          <cell r="L209">
            <v>15</v>
          </cell>
          <cell r="M209">
            <v>209.54</v>
          </cell>
        </row>
        <row r="210">
          <cell r="A210">
            <v>102069551</v>
          </cell>
          <cell r="B210" t="str">
            <v xml:space="preserve">MISS DELAMERE AMUKETI           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51.89</v>
          </cell>
          <cell r="J210">
            <v>51.89</v>
          </cell>
          <cell r="L210">
            <v>15</v>
          </cell>
          <cell r="M210">
            <v>51.89</v>
          </cell>
        </row>
        <row r="211">
          <cell r="A211">
            <v>102059060</v>
          </cell>
          <cell r="B211" t="str">
            <v xml:space="preserve">MISS DENISE REDDY  (DBS)               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1078.19</v>
          </cell>
          <cell r="J211">
            <v>1078.19</v>
          </cell>
          <cell r="L211">
            <v>15</v>
          </cell>
          <cell r="M211">
            <v>1078.19</v>
          </cell>
        </row>
        <row r="212">
          <cell r="A212">
            <v>102068674</v>
          </cell>
          <cell r="B212" t="str">
            <v xml:space="preserve">MISS DI STEWART                        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242.64</v>
          </cell>
          <cell r="J212">
            <v>242.64</v>
          </cell>
          <cell r="L212">
            <v>15</v>
          </cell>
          <cell r="M212">
            <v>242.64</v>
          </cell>
        </row>
        <row r="213">
          <cell r="A213">
            <v>102023320</v>
          </cell>
          <cell r="B213" t="str">
            <v xml:space="preserve">MISS DIANE FULLER  (DBS)                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201.16</v>
          </cell>
          <cell r="J213">
            <v>201.16</v>
          </cell>
          <cell r="L213">
            <v>15</v>
          </cell>
          <cell r="M213">
            <v>201.16</v>
          </cell>
        </row>
        <row r="214">
          <cell r="A214">
            <v>102072103</v>
          </cell>
          <cell r="B214" t="str">
            <v xml:space="preserve">MISS DIANE ROBERTS                 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179.66</v>
          </cell>
          <cell r="J214">
            <v>179.66</v>
          </cell>
          <cell r="L214">
            <v>15</v>
          </cell>
          <cell r="M214">
            <v>179.66</v>
          </cell>
        </row>
        <row r="215">
          <cell r="A215">
            <v>102082544</v>
          </cell>
          <cell r="B215" t="str">
            <v xml:space="preserve">MISS DIANNE LEPPER (DBS)               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5.5</v>
          </cell>
          <cell r="J215">
            <v>5.5</v>
          </cell>
          <cell r="L215">
            <v>22</v>
          </cell>
          <cell r="M215">
            <v>5.5</v>
          </cell>
        </row>
        <row r="216">
          <cell r="A216">
            <v>102011206</v>
          </cell>
          <cell r="B216" t="str">
            <v xml:space="preserve">MISS DINA WHATARAU  (DBS)               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449.48</v>
          </cell>
          <cell r="J216">
            <v>449.48</v>
          </cell>
          <cell r="L216">
            <v>15</v>
          </cell>
          <cell r="M216">
            <v>449.48</v>
          </cell>
        </row>
        <row r="217">
          <cell r="A217">
            <v>102066422</v>
          </cell>
          <cell r="B217" t="str">
            <v xml:space="preserve">MISS DONITA CHOY                    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97.45</v>
          </cell>
          <cell r="J217">
            <v>97.45</v>
          </cell>
          <cell r="L217">
            <v>15</v>
          </cell>
          <cell r="M217">
            <v>97.45</v>
          </cell>
        </row>
        <row r="218">
          <cell r="A218">
            <v>102062950</v>
          </cell>
          <cell r="B218" t="str">
            <v xml:space="preserve">MISS DONNA BEAZLEY                  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140.91</v>
          </cell>
          <cell r="J218">
            <v>140.91</v>
          </cell>
          <cell r="L218">
            <v>15</v>
          </cell>
          <cell r="M218">
            <v>140.91</v>
          </cell>
        </row>
        <row r="219">
          <cell r="A219">
            <v>102031204</v>
          </cell>
          <cell r="B219" t="str">
            <v xml:space="preserve">MISS DONNA CHENG                       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170.18</v>
          </cell>
          <cell r="J219">
            <v>170.18</v>
          </cell>
          <cell r="L219">
            <v>15</v>
          </cell>
          <cell r="M219">
            <v>170.18</v>
          </cell>
        </row>
        <row r="220">
          <cell r="A220">
            <v>102070865</v>
          </cell>
          <cell r="B220" t="str">
            <v xml:space="preserve">MISS DOROTHY TURNER                     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90.3</v>
          </cell>
          <cell r="J220">
            <v>90.3</v>
          </cell>
          <cell r="L220">
            <v>15</v>
          </cell>
          <cell r="M220">
            <v>90.3</v>
          </cell>
        </row>
        <row r="221">
          <cell r="A221">
            <v>102077075</v>
          </cell>
          <cell r="B221" t="str">
            <v xml:space="preserve">MISS EDNA RAMSFIELD                     </v>
          </cell>
          <cell r="C221">
            <v>63.36</v>
          </cell>
          <cell r="D221">
            <v>53.3</v>
          </cell>
          <cell r="E221">
            <v>22.27</v>
          </cell>
          <cell r="F221">
            <v>16.059999999999999</v>
          </cell>
          <cell r="G221">
            <v>0.16</v>
          </cell>
          <cell r="H221">
            <v>0</v>
          </cell>
          <cell r="I221">
            <v>0</v>
          </cell>
          <cell r="J221">
            <v>155.15</v>
          </cell>
          <cell r="L221">
            <v>5</v>
          </cell>
          <cell r="M221">
            <v>155.15</v>
          </cell>
        </row>
        <row r="222">
          <cell r="A222">
            <v>102013640</v>
          </cell>
          <cell r="B222" t="str">
            <v xml:space="preserve">MISS EDWINA TEURA                   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95.28</v>
          </cell>
          <cell r="J222">
            <v>95.28</v>
          </cell>
          <cell r="L222">
            <v>15</v>
          </cell>
          <cell r="M222">
            <v>95.28</v>
          </cell>
        </row>
        <row r="223">
          <cell r="A223">
            <v>102055673</v>
          </cell>
          <cell r="B223" t="str">
            <v xml:space="preserve">MISS ELAINE KURENE                      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158.32</v>
          </cell>
          <cell r="J223">
            <v>158.32</v>
          </cell>
          <cell r="L223">
            <v>15</v>
          </cell>
          <cell r="M223">
            <v>158.32</v>
          </cell>
        </row>
        <row r="224">
          <cell r="A224">
            <v>102008616</v>
          </cell>
          <cell r="B224" t="str">
            <v xml:space="preserve">MISS ELAINE R. KOOTSTRA                 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99.57</v>
          </cell>
          <cell r="J224">
            <v>99.57</v>
          </cell>
          <cell r="L224">
            <v>15</v>
          </cell>
          <cell r="M224">
            <v>99.57</v>
          </cell>
        </row>
        <row r="225">
          <cell r="A225">
            <v>102052670</v>
          </cell>
          <cell r="B225" t="str">
            <v xml:space="preserve">MISS ELIZABETH HUMPHREYS            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200.48</v>
          </cell>
          <cell r="J225">
            <v>200.48</v>
          </cell>
          <cell r="L225">
            <v>15</v>
          </cell>
          <cell r="M225">
            <v>200.48</v>
          </cell>
        </row>
        <row r="226">
          <cell r="A226">
            <v>102064564</v>
          </cell>
          <cell r="B226" t="str">
            <v xml:space="preserve">MISS ELIZABETH L BARBER                 </v>
          </cell>
          <cell r="C226">
            <v>0</v>
          </cell>
          <cell r="D226">
            <v>0.32</v>
          </cell>
          <cell r="E226">
            <v>43.84</v>
          </cell>
          <cell r="F226">
            <v>27.37</v>
          </cell>
          <cell r="G226">
            <v>23.43</v>
          </cell>
          <cell r="H226">
            <v>0</v>
          </cell>
          <cell r="I226">
            <v>0</v>
          </cell>
          <cell r="J226">
            <v>94.96</v>
          </cell>
          <cell r="L226">
            <v>5</v>
          </cell>
          <cell r="M226">
            <v>94.96</v>
          </cell>
        </row>
        <row r="227">
          <cell r="A227">
            <v>102047270</v>
          </cell>
          <cell r="B227" t="str">
            <v xml:space="preserve">MISS ELIZAPESI KOLOAMATANGI  (DBS)      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249.77</v>
          </cell>
          <cell r="J227">
            <v>249.77</v>
          </cell>
          <cell r="L227">
            <v>15</v>
          </cell>
          <cell r="M227">
            <v>249.77</v>
          </cell>
        </row>
        <row r="228">
          <cell r="A228">
            <v>102019765</v>
          </cell>
          <cell r="B228" t="str">
            <v xml:space="preserve">MISS ELOISE J BRIMBLECOMBE             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54.57</v>
          </cell>
          <cell r="J228">
            <v>54.57</v>
          </cell>
          <cell r="L228">
            <v>15</v>
          </cell>
          <cell r="M228">
            <v>54.57</v>
          </cell>
        </row>
        <row r="229">
          <cell r="A229">
            <v>102054800</v>
          </cell>
          <cell r="B229" t="str">
            <v xml:space="preserve">MISS EMALINE MOREL                     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95.55</v>
          </cell>
          <cell r="J229">
            <v>95.55</v>
          </cell>
          <cell r="L229">
            <v>15</v>
          </cell>
          <cell r="M229">
            <v>95.55</v>
          </cell>
        </row>
        <row r="230">
          <cell r="A230">
            <v>102027000</v>
          </cell>
          <cell r="B230" t="str">
            <v xml:space="preserve">MISS EMILY A HOLDEN  (DBS)             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201.93</v>
          </cell>
          <cell r="J230">
            <v>201.93</v>
          </cell>
          <cell r="L230">
            <v>15</v>
          </cell>
          <cell r="M230">
            <v>201.93</v>
          </cell>
        </row>
        <row r="231">
          <cell r="A231">
            <v>102055768</v>
          </cell>
          <cell r="B231" t="str">
            <v xml:space="preserve">MISS EMMA CAIRNS                        </v>
          </cell>
          <cell r="C231">
            <v>15.97</v>
          </cell>
          <cell r="D231">
            <v>4.16</v>
          </cell>
          <cell r="E231">
            <v>2.2799999999999998</v>
          </cell>
          <cell r="F231">
            <v>0</v>
          </cell>
          <cell r="G231">
            <v>13.36</v>
          </cell>
          <cell r="H231">
            <v>0</v>
          </cell>
          <cell r="I231">
            <v>0</v>
          </cell>
          <cell r="J231">
            <v>35.770000000000003</v>
          </cell>
          <cell r="L231">
            <v>5</v>
          </cell>
          <cell r="M231">
            <v>35.770000000000003</v>
          </cell>
        </row>
        <row r="232">
          <cell r="A232">
            <v>102034468</v>
          </cell>
          <cell r="B232" t="str">
            <v xml:space="preserve">MISS EMMA CONSEDINE  (DBS) 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236.96</v>
          </cell>
          <cell r="J232">
            <v>236.96</v>
          </cell>
          <cell r="L232">
            <v>15</v>
          </cell>
          <cell r="M232">
            <v>236.96</v>
          </cell>
        </row>
        <row r="233">
          <cell r="A233">
            <v>102062964</v>
          </cell>
          <cell r="B233" t="str">
            <v xml:space="preserve">MISS EMMA HAREMA                       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107.61</v>
          </cell>
          <cell r="J233">
            <v>107.61</v>
          </cell>
          <cell r="L233">
            <v>15</v>
          </cell>
          <cell r="M233">
            <v>107.61</v>
          </cell>
        </row>
        <row r="234">
          <cell r="A234">
            <v>102048617</v>
          </cell>
          <cell r="B234" t="str">
            <v xml:space="preserve">MISS ENID NATHAN                       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67.81</v>
          </cell>
          <cell r="J234">
            <v>67.81</v>
          </cell>
          <cell r="L234">
            <v>15</v>
          </cell>
          <cell r="M234">
            <v>67.81</v>
          </cell>
        </row>
        <row r="235">
          <cell r="A235">
            <v>102025801</v>
          </cell>
          <cell r="B235" t="str">
            <v xml:space="preserve">MISS ERENA L HAMMOND                   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50</v>
          </cell>
          <cell r="J235">
            <v>50</v>
          </cell>
          <cell r="L235">
            <v>22</v>
          </cell>
          <cell r="M235">
            <v>50</v>
          </cell>
        </row>
        <row r="236">
          <cell r="A236">
            <v>102020350</v>
          </cell>
          <cell r="B236" t="str">
            <v xml:space="preserve">MISS ESTHER KINZETT                    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109.3</v>
          </cell>
          <cell r="J236">
            <v>109.3</v>
          </cell>
          <cell r="L236">
            <v>15</v>
          </cell>
          <cell r="M236">
            <v>109.3</v>
          </cell>
        </row>
        <row r="237">
          <cell r="A237">
            <v>102013627</v>
          </cell>
          <cell r="B237" t="str">
            <v xml:space="preserve">MISS EUESE F TUITALILI (DBS)           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1221</v>
          </cell>
          <cell r="J237">
            <v>1221</v>
          </cell>
          <cell r="L237">
            <v>15</v>
          </cell>
          <cell r="M237">
            <v>1221</v>
          </cell>
        </row>
        <row r="238">
          <cell r="A238">
            <v>102043481</v>
          </cell>
          <cell r="B238" t="str">
            <v xml:space="preserve">MISS FAAVAE TAUA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103.38</v>
          </cell>
          <cell r="J238">
            <v>103.38</v>
          </cell>
          <cell r="L238">
            <v>15</v>
          </cell>
          <cell r="M238">
            <v>103.38</v>
          </cell>
        </row>
        <row r="239">
          <cell r="A239">
            <v>102029964</v>
          </cell>
          <cell r="B239" t="str">
            <v xml:space="preserve">MISS FAAVALE ALIIFAALOGO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127.08</v>
          </cell>
          <cell r="J239">
            <v>127.08</v>
          </cell>
          <cell r="L239">
            <v>15</v>
          </cell>
          <cell r="M239">
            <v>127.08</v>
          </cell>
        </row>
        <row r="240">
          <cell r="A240">
            <v>102024874</v>
          </cell>
          <cell r="B240" t="str">
            <v xml:space="preserve">MISS FALEATA LAUINA                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163.13</v>
          </cell>
          <cell r="J240">
            <v>163.13</v>
          </cell>
          <cell r="L240">
            <v>15</v>
          </cell>
          <cell r="M240">
            <v>163.13</v>
          </cell>
        </row>
        <row r="241">
          <cell r="A241">
            <v>102050326</v>
          </cell>
          <cell r="B241" t="str">
            <v xml:space="preserve">MISS FEAO LITOVA                       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141.88</v>
          </cell>
          <cell r="J241">
            <v>141.88</v>
          </cell>
          <cell r="L241">
            <v>15</v>
          </cell>
          <cell r="M241">
            <v>141.88</v>
          </cell>
        </row>
        <row r="242">
          <cell r="A242">
            <v>102042740</v>
          </cell>
          <cell r="B242" t="str">
            <v xml:space="preserve">MISS FETOAI GASEATA                     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104.91</v>
          </cell>
          <cell r="J242">
            <v>104.91</v>
          </cell>
          <cell r="L242">
            <v>15</v>
          </cell>
          <cell r="M242">
            <v>104.91</v>
          </cell>
        </row>
        <row r="243">
          <cell r="A243">
            <v>102015849</v>
          </cell>
          <cell r="B243" t="str">
            <v xml:space="preserve">MISS FETU LEO       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281.58999999999997</v>
          </cell>
          <cell r="J243">
            <v>281.58999999999997</v>
          </cell>
          <cell r="L243">
            <v>15</v>
          </cell>
          <cell r="M243">
            <v>281.58999999999997</v>
          </cell>
        </row>
        <row r="244">
          <cell r="A244">
            <v>102005541</v>
          </cell>
          <cell r="B244" t="str">
            <v xml:space="preserve">MISS FIETOVOLA TAFOLO  (DBS)            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329.6</v>
          </cell>
          <cell r="J244">
            <v>329.6</v>
          </cell>
          <cell r="L244">
            <v>15</v>
          </cell>
          <cell r="M244">
            <v>329.6</v>
          </cell>
        </row>
        <row r="245">
          <cell r="A245">
            <v>102068096</v>
          </cell>
          <cell r="B245" t="str">
            <v xml:space="preserve">MISS FILIPINA MULIAGATELE               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195.85</v>
          </cell>
          <cell r="J245">
            <v>195.85</v>
          </cell>
          <cell r="L245">
            <v>15</v>
          </cell>
          <cell r="M245">
            <v>195.85</v>
          </cell>
        </row>
        <row r="246">
          <cell r="A246">
            <v>102064284</v>
          </cell>
          <cell r="B246" t="str">
            <v xml:space="preserve">MISS FIONA ARTHUR                       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133.44999999999999</v>
          </cell>
          <cell r="J246">
            <v>133.44999999999999</v>
          </cell>
          <cell r="L246">
            <v>15</v>
          </cell>
          <cell r="M246">
            <v>133.44999999999999</v>
          </cell>
        </row>
        <row r="247">
          <cell r="A247">
            <v>102029216</v>
          </cell>
          <cell r="B247" t="str">
            <v xml:space="preserve">MISS FIONA GADD                         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115.37</v>
          </cell>
          <cell r="J247">
            <v>115.37</v>
          </cell>
          <cell r="L247">
            <v>15</v>
          </cell>
          <cell r="M247">
            <v>115.37</v>
          </cell>
        </row>
        <row r="248">
          <cell r="A248">
            <v>102012383</v>
          </cell>
          <cell r="B248" t="str">
            <v xml:space="preserve">MISS FIONA HOPE                         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155.38999999999999</v>
          </cell>
          <cell r="J248">
            <v>155.38999999999999</v>
          </cell>
          <cell r="L248">
            <v>15</v>
          </cell>
          <cell r="M248">
            <v>155.38999999999999</v>
          </cell>
        </row>
        <row r="249">
          <cell r="A249">
            <v>102040456</v>
          </cell>
          <cell r="B249" t="str">
            <v xml:space="preserve">MISS FIONA L HAINES        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106.23</v>
          </cell>
          <cell r="J249">
            <v>106.23</v>
          </cell>
          <cell r="L249">
            <v>15</v>
          </cell>
          <cell r="M249">
            <v>106.23</v>
          </cell>
        </row>
        <row r="250">
          <cell r="A250">
            <v>102024840</v>
          </cell>
          <cell r="B250" t="str">
            <v xml:space="preserve">MISS FIONA LOPAMAUA  (DBS)              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397.99</v>
          </cell>
          <cell r="J250">
            <v>397.99</v>
          </cell>
          <cell r="L250">
            <v>15</v>
          </cell>
          <cell r="M250">
            <v>397.99</v>
          </cell>
        </row>
        <row r="251">
          <cell r="A251">
            <v>102010466</v>
          </cell>
          <cell r="B251" t="str">
            <v xml:space="preserve">MISS FLORENCE PILIU (DBS)              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368.84</v>
          </cell>
          <cell r="J251">
            <v>368.84</v>
          </cell>
          <cell r="L251">
            <v>15</v>
          </cell>
          <cell r="M251">
            <v>368.84</v>
          </cell>
        </row>
        <row r="252">
          <cell r="A252">
            <v>102010184</v>
          </cell>
          <cell r="B252" t="str">
            <v xml:space="preserve">MISS FRANCES DALLEY                    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86.64</v>
          </cell>
          <cell r="J252">
            <v>86.64</v>
          </cell>
          <cell r="L252">
            <v>15</v>
          </cell>
          <cell r="M252">
            <v>86.64</v>
          </cell>
        </row>
        <row r="253">
          <cell r="A253">
            <v>102064651</v>
          </cell>
          <cell r="B253" t="str">
            <v xml:space="preserve">MISS FRANCES TESSA MAYA  (DBS)          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378.28</v>
          </cell>
          <cell r="J253">
            <v>378.28</v>
          </cell>
          <cell r="L253">
            <v>15</v>
          </cell>
          <cell r="M253">
            <v>378.28</v>
          </cell>
        </row>
        <row r="254">
          <cell r="A254">
            <v>102010056</v>
          </cell>
          <cell r="B254" t="str">
            <v xml:space="preserve">MISS FRANCIS IOANE (CMI)                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1288.5</v>
          </cell>
          <cell r="J254">
            <v>1288.5</v>
          </cell>
          <cell r="L254">
            <v>15</v>
          </cell>
          <cell r="M254">
            <v>1288.5</v>
          </cell>
        </row>
        <row r="255">
          <cell r="A255">
            <v>102070225</v>
          </cell>
          <cell r="B255" t="str">
            <v xml:space="preserve">MISS FRANCIS PAINTER       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190.41</v>
          </cell>
          <cell r="J255">
            <v>190.41</v>
          </cell>
          <cell r="L255">
            <v>15</v>
          </cell>
          <cell r="M255">
            <v>190.41</v>
          </cell>
        </row>
        <row r="256">
          <cell r="A256">
            <v>102046397</v>
          </cell>
          <cell r="B256" t="str">
            <v xml:space="preserve">MISS G TAKIE                           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81.569999999999993</v>
          </cell>
          <cell r="J256">
            <v>81.569999999999993</v>
          </cell>
          <cell r="L256">
            <v>15</v>
          </cell>
          <cell r="M256">
            <v>81.569999999999993</v>
          </cell>
        </row>
        <row r="257">
          <cell r="A257">
            <v>102034025</v>
          </cell>
          <cell r="B257" t="str">
            <v xml:space="preserve">MISS GADE R NAIDU                       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148.43</v>
          </cell>
          <cell r="J257">
            <v>148.43</v>
          </cell>
          <cell r="L257">
            <v>15</v>
          </cell>
          <cell r="M257">
            <v>148.43</v>
          </cell>
        </row>
        <row r="258">
          <cell r="A258">
            <v>102070936</v>
          </cell>
          <cell r="B258" t="str">
            <v xml:space="preserve">MISS GAEWYN VIVIANI                     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111.48</v>
          </cell>
          <cell r="J258">
            <v>111.48</v>
          </cell>
          <cell r="L258">
            <v>15</v>
          </cell>
          <cell r="M258">
            <v>111.48</v>
          </cell>
        </row>
        <row r="259">
          <cell r="A259">
            <v>102015241</v>
          </cell>
          <cell r="B259" t="str">
            <v xml:space="preserve">MISS GAFA LEMALU                       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159.22999999999999</v>
          </cell>
          <cell r="J259">
            <v>159.22999999999999</v>
          </cell>
          <cell r="L259">
            <v>15</v>
          </cell>
          <cell r="M259">
            <v>159.22999999999999</v>
          </cell>
        </row>
        <row r="260">
          <cell r="A260">
            <v>102062119</v>
          </cell>
          <cell r="B260" t="str">
            <v xml:space="preserve">MISS GALILOA SEMU                      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65.209999999999994</v>
          </cell>
          <cell r="J260">
            <v>65.209999999999994</v>
          </cell>
          <cell r="L260">
            <v>15</v>
          </cell>
          <cell r="M260">
            <v>65.209999999999994</v>
          </cell>
        </row>
        <row r="261">
          <cell r="A261">
            <v>102035057</v>
          </cell>
          <cell r="B261" t="str">
            <v xml:space="preserve">MISS GAUSAGA PINONO         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160.5</v>
          </cell>
          <cell r="J261">
            <v>160.5</v>
          </cell>
          <cell r="L261">
            <v>15</v>
          </cell>
          <cell r="M261">
            <v>160.5</v>
          </cell>
        </row>
        <row r="262">
          <cell r="A262">
            <v>102024343</v>
          </cell>
          <cell r="B262" t="str">
            <v xml:space="preserve">MISS GENNINE LOCHANE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68.400000000000006</v>
          </cell>
          <cell r="J262">
            <v>68.400000000000006</v>
          </cell>
          <cell r="L262">
            <v>15</v>
          </cell>
          <cell r="M262">
            <v>68.400000000000006</v>
          </cell>
        </row>
        <row r="263">
          <cell r="A263">
            <v>102025940</v>
          </cell>
          <cell r="B263" t="str">
            <v xml:space="preserve">MISS GEORGIA POILA                     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78.59</v>
          </cell>
          <cell r="J263">
            <v>78.59</v>
          </cell>
          <cell r="L263">
            <v>15</v>
          </cell>
          <cell r="M263">
            <v>78.59</v>
          </cell>
        </row>
        <row r="264">
          <cell r="A264">
            <v>102073844</v>
          </cell>
          <cell r="B264" t="str">
            <v xml:space="preserve">MISS GEORGIE HEPI       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94.24</v>
          </cell>
          <cell r="J264">
            <v>94.24</v>
          </cell>
          <cell r="L264">
            <v>15</v>
          </cell>
          <cell r="M264">
            <v>94.24</v>
          </cell>
        </row>
        <row r="265">
          <cell r="A265">
            <v>102038012</v>
          </cell>
          <cell r="B265" t="str">
            <v xml:space="preserve">MISS GEORGINA ALLAN 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101.96</v>
          </cell>
          <cell r="J265">
            <v>101.96</v>
          </cell>
          <cell r="L265">
            <v>15</v>
          </cell>
          <cell r="M265">
            <v>101.96</v>
          </cell>
        </row>
        <row r="266">
          <cell r="A266">
            <v>102068567</v>
          </cell>
          <cell r="B266" t="str">
            <v xml:space="preserve">MISS GERALDINE HARDAKER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121.38</v>
          </cell>
          <cell r="J266">
            <v>121.38</v>
          </cell>
          <cell r="L266">
            <v>15</v>
          </cell>
          <cell r="M266">
            <v>121.38</v>
          </cell>
        </row>
        <row r="267">
          <cell r="A267">
            <v>102015368</v>
          </cell>
          <cell r="B267" t="str">
            <v xml:space="preserve">MISS GINA A MATTHEWS               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228.43</v>
          </cell>
          <cell r="J267">
            <v>228.43</v>
          </cell>
          <cell r="L267">
            <v>15</v>
          </cell>
          <cell r="M267">
            <v>228.43</v>
          </cell>
        </row>
        <row r="268">
          <cell r="A268">
            <v>102044721</v>
          </cell>
          <cell r="B268" t="str">
            <v xml:space="preserve">MISS GINA RONGOTAUA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155.32</v>
          </cell>
          <cell r="J268">
            <v>155.32</v>
          </cell>
          <cell r="L268">
            <v>15</v>
          </cell>
          <cell r="M268">
            <v>155.32</v>
          </cell>
        </row>
        <row r="269">
          <cell r="A269">
            <v>102057002</v>
          </cell>
          <cell r="B269" t="str">
            <v xml:space="preserve">MISS GITA V WATI  (DBS*)               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256.02999999999997</v>
          </cell>
          <cell r="J269">
            <v>256.02999999999997</v>
          </cell>
          <cell r="L269">
            <v>15</v>
          </cell>
          <cell r="M269">
            <v>256.02999999999997</v>
          </cell>
        </row>
        <row r="270">
          <cell r="A270">
            <v>102072010</v>
          </cell>
          <cell r="B270" t="str">
            <v xml:space="preserve">MISS GLORIA OPPERT                      </v>
          </cell>
          <cell r="C270">
            <v>38.82</v>
          </cell>
          <cell r="D270">
            <v>33.79</v>
          </cell>
          <cell r="E270">
            <v>41.25</v>
          </cell>
          <cell r="F270">
            <v>23.88</v>
          </cell>
          <cell r="G270">
            <v>12.73</v>
          </cell>
          <cell r="H270">
            <v>0</v>
          </cell>
          <cell r="I270">
            <v>0</v>
          </cell>
          <cell r="J270">
            <v>150.47</v>
          </cell>
          <cell r="L270">
            <v>5</v>
          </cell>
          <cell r="M270">
            <v>150.47</v>
          </cell>
        </row>
        <row r="271">
          <cell r="A271">
            <v>102041155</v>
          </cell>
          <cell r="B271" t="str">
            <v xml:space="preserve">MISS HANIFA BIBI   (DBS)               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319.19</v>
          </cell>
          <cell r="J271">
            <v>319.19</v>
          </cell>
          <cell r="L271">
            <v>15</v>
          </cell>
          <cell r="M271">
            <v>319.19</v>
          </cell>
        </row>
        <row r="272">
          <cell r="A272">
            <v>102074882</v>
          </cell>
          <cell r="B272" t="str">
            <v xml:space="preserve">MISS HAZEL KOHE-LOVE                    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39.69</v>
          </cell>
          <cell r="H272">
            <v>0</v>
          </cell>
          <cell r="I272">
            <v>0</v>
          </cell>
          <cell r="J272">
            <v>39.69</v>
          </cell>
          <cell r="L272">
            <v>5</v>
          </cell>
          <cell r="M272">
            <v>39.69</v>
          </cell>
        </row>
        <row r="273">
          <cell r="A273">
            <v>102069547</v>
          </cell>
          <cell r="B273" t="str">
            <v xml:space="preserve">MISS HEIDI GAPES                       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186.96</v>
          </cell>
          <cell r="J273">
            <v>186.96</v>
          </cell>
          <cell r="L273">
            <v>15</v>
          </cell>
          <cell r="M273">
            <v>186.96</v>
          </cell>
        </row>
        <row r="274">
          <cell r="A274">
            <v>102012891</v>
          </cell>
          <cell r="B274" t="str">
            <v xml:space="preserve">MISS HELEN O' SULLIVAN (DBS)           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382.4</v>
          </cell>
          <cell r="J274">
            <v>382.4</v>
          </cell>
          <cell r="L274">
            <v>15</v>
          </cell>
          <cell r="M274">
            <v>382.4</v>
          </cell>
        </row>
        <row r="275">
          <cell r="A275">
            <v>102024609</v>
          </cell>
          <cell r="B275" t="str">
            <v xml:space="preserve">MISS HILAATU TUANAKI                    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79.23</v>
          </cell>
          <cell r="J275">
            <v>79.23</v>
          </cell>
          <cell r="L275">
            <v>15</v>
          </cell>
          <cell r="M275">
            <v>79.23</v>
          </cell>
        </row>
        <row r="276">
          <cell r="A276">
            <v>102020661</v>
          </cell>
          <cell r="B276" t="str">
            <v xml:space="preserve">MISS HIRIA WAENGA                       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15.47</v>
          </cell>
          <cell r="J276">
            <v>15.47</v>
          </cell>
          <cell r="L276">
            <v>1</v>
          </cell>
          <cell r="M276">
            <v>15.47</v>
          </cell>
        </row>
        <row r="277">
          <cell r="A277">
            <v>102037389</v>
          </cell>
          <cell r="B277" t="str">
            <v xml:space="preserve">MISS HOLLY BRYCE            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99.49</v>
          </cell>
          <cell r="J277">
            <v>99.49</v>
          </cell>
          <cell r="L277">
            <v>15</v>
          </cell>
          <cell r="M277">
            <v>99.49</v>
          </cell>
        </row>
        <row r="278">
          <cell r="A278">
            <v>102025041</v>
          </cell>
          <cell r="B278" t="str">
            <v xml:space="preserve">MISS HONG YAN      (DBS)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676.51</v>
          </cell>
          <cell r="J278">
            <v>676.51</v>
          </cell>
          <cell r="L278">
            <v>15</v>
          </cell>
          <cell r="M278">
            <v>676.51</v>
          </cell>
        </row>
        <row r="279">
          <cell r="A279">
            <v>102022911</v>
          </cell>
          <cell r="B279" t="str">
            <v xml:space="preserve">MISS HSIN-YI LU (DBS*)                 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206.09</v>
          </cell>
          <cell r="J279">
            <v>206.09</v>
          </cell>
          <cell r="L279">
            <v>15</v>
          </cell>
          <cell r="M279">
            <v>206.09</v>
          </cell>
        </row>
        <row r="280">
          <cell r="A280">
            <v>102010012</v>
          </cell>
          <cell r="B280" t="str">
            <v xml:space="preserve">MISS HUE T.T. THANH  (DBS)              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851.82</v>
          </cell>
          <cell r="J280">
            <v>851.82</v>
          </cell>
          <cell r="L280">
            <v>15</v>
          </cell>
          <cell r="M280">
            <v>851.82</v>
          </cell>
        </row>
        <row r="281">
          <cell r="A281">
            <v>102035837</v>
          </cell>
          <cell r="B281" t="str">
            <v xml:space="preserve">MISS I LATU    (CMI)                   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1660.52</v>
          </cell>
          <cell r="J281">
            <v>1660.52</v>
          </cell>
          <cell r="L281">
            <v>15</v>
          </cell>
          <cell r="M281">
            <v>1660.52</v>
          </cell>
        </row>
        <row r="282">
          <cell r="A282">
            <v>102017519</v>
          </cell>
          <cell r="B282" t="str">
            <v xml:space="preserve">MISS I NAITITI   (CMI)                 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2056.09</v>
          </cell>
          <cell r="J282">
            <v>2056.09</v>
          </cell>
          <cell r="L282">
            <v>22</v>
          </cell>
          <cell r="M282">
            <v>2006.09</v>
          </cell>
        </row>
        <row r="283">
          <cell r="A283">
            <v>102005895</v>
          </cell>
          <cell r="B283" t="str">
            <v xml:space="preserve">MISS I. NAITITI    (CMI)               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945.16</v>
          </cell>
          <cell r="J283">
            <v>945.16</v>
          </cell>
          <cell r="L283">
            <v>15</v>
          </cell>
          <cell r="M283">
            <v>945.16</v>
          </cell>
        </row>
        <row r="284">
          <cell r="A284">
            <v>102056944</v>
          </cell>
          <cell r="B284" t="str">
            <v xml:space="preserve">MISS IFRAH ASKAR                       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108.87</v>
          </cell>
          <cell r="J284">
            <v>108.87</v>
          </cell>
          <cell r="L284">
            <v>15</v>
          </cell>
          <cell r="M284">
            <v>108.87</v>
          </cell>
        </row>
        <row r="285">
          <cell r="A285">
            <v>102044234</v>
          </cell>
          <cell r="B285" t="str">
            <v xml:space="preserve">MISS ILO TASI   (CMI)                  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1097.0899999999999</v>
          </cell>
          <cell r="J285">
            <v>1097.0899999999999</v>
          </cell>
          <cell r="L285">
            <v>15</v>
          </cell>
          <cell r="M285">
            <v>1097.0899999999999</v>
          </cell>
        </row>
        <row r="286">
          <cell r="A286">
            <v>102045239</v>
          </cell>
          <cell r="B286" t="str">
            <v xml:space="preserve">MISS INA NGAVAVIA                      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54.97</v>
          </cell>
          <cell r="J286">
            <v>54.97</v>
          </cell>
          <cell r="L286">
            <v>15</v>
          </cell>
          <cell r="M286">
            <v>54.97</v>
          </cell>
        </row>
        <row r="287">
          <cell r="A287">
            <v>102043343</v>
          </cell>
          <cell r="B287" t="str">
            <v xml:space="preserve">MISS ISABELLE RAVEL     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169.3</v>
          </cell>
          <cell r="J287">
            <v>169.3</v>
          </cell>
          <cell r="L287">
            <v>15</v>
          </cell>
          <cell r="M287">
            <v>169.3</v>
          </cell>
        </row>
        <row r="288">
          <cell r="A288">
            <v>102012547</v>
          </cell>
          <cell r="B288" t="str">
            <v xml:space="preserve">MISS ISAPELA SETIU  (DBS)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310.95</v>
          </cell>
          <cell r="J288">
            <v>310.95</v>
          </cell>
          <cell r="L288">
            <v>15</v>
          </cell>
          <cell r="M288">
            <v>310.95</v>
          </cell>
        </row>
        <row r="289">
          <cell r="A289">
            <v>102046889</v>
          </cell>
          <cell r="B289" t="str">
            <v xml:space="preserve">MISS ISIKELI VALU (DBS)                 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900.62</v>
          </cell>
          <cell r="J289">
            <v>900.62</v>
          </cell>
          <cell r="L289">
            <v>15</v>
          </cell>
          <cell r="M289">
            <v>900.62</v>
          </cell>
        </row>
        <row r="290">
          <cell r="A290">
            <v>102007214</v>
          </cell>
          <cell r="B290" t="str">
            <v xml:space="preserve">MISS J. R. PERRETT  (DBS)               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801.64</v>
          </cell>
          <cell r="J290">
            <v>801.64</v>
          </cell>
          <cell r="L290">
            <v>15</v>
          </cell>
          <cell r="M290">
            <v>801.64</v>
          </cell>
        </row>
        <row r="291">
          <cell r="A291">
            <v>102021271</v>
          </cell>
          <cell r="B291" t="str">
            <v xml:space="preserve">MISS JACINTA MISIPATI                   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154.04</v>
          </cell>
          <cell r="J291">
            <v>154.04</v>
          </cell>
          <cell r="L291">
            <v>15</v>
          </cell>
          <cell r="M291">
            <v>154.04</v>
          </cell>
        </row>
        <row r="292">
          <cell r="A292">
            <v>102034180</v>
          </cell>
          <cell r="B292" t="str">
            <v xml:space="preserve">MISS JACKIE HOLAH (DBS)                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264.95</v>
          </cell>
          <cell r="J292">
            <v>264.95</v>
          </cell>
          <cell r="L292">
            <v>15</v>
          </cell>
          <cell r="M292">
            <v>264.95</v>
          </cell>
        </row>
        <row r="293">
          <cell r="A293">
            <v>102024853</v>
          </cell>
          <cell r="B293" t="str">
            <v xml:space="preserve">MISS JACQUI M BOYLE    (DBS)          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291.87</v>
          </cell>
          <cell r="J293">
            <v>291.87</v>
          </cell>
          <cell r="L293">
            <v>15</v>
          </cell>
          <cell r="M293">
            <v>291.87</v>
          </cell>
        </row>
        <row r="294">
          <cell r="A294">
            <v>102060632</v>
          </cell>
          <cell r="B294" t="str">
            <v xml:space="preserve">MISS JACQUIE SPENCER                 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238.55</v>
          </cell>
          <cell r="J294">
            <v>238.55</v>
          </cell>
          <cell r="L294">
            <v>15</v>
          </cell>
          <cell r="M294">
            <v>238.55</v>
          </cell>
        </row>
        <row r="295">
          <cell r="A295">
            <v>102079884</v>
          </cell>
          <cell r="B295" t="str">
            <v xml:space="preserve">MISS JALIMUN NISA                     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102.24</v>
          </cell>
          <cell r="J295">
            <v>102.24</v>
          </cell>
          <cell r="L295">
            <v>15</v>
          </cell>
          <cell r="M295">
            <v>102.24</v>
          </cell>
        </row>
        <row r="296">
          <cell r="A296">
            <v>102024430</v>
          </cell>
          <cell r="B296" t="str">
            <v xml:space="preserve">MISS JANE F KNOWLES                    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80.27</v>
          </cell>
          <cell r="J296">
            <v>80.27</v>
          </cell>
          <cell r="L296">
            <v>15</v>
          </cell>
          <cell r="M296">
            <v>80.27</v>
          </cell>
        </row>
        <row r="297">
          <cell r="A297">
            <v>102015542</v>
          </cell>
          <cell r="B297" t="str">
            <v xml:space="preserve">MISS JANE M DOHERTY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67.47</v>
          </cell>
          <cell r="J297">
            <v>67.47</v>
          </cell>
          <cell r="L297">
            <v>15</v>
          </cell>
          <cell r="M297">
            <v>67.47</v>
          </cell>
        </row>
        <row r="298">
          <cell r="A298">
            <v>102076468</v>
          </cell>
          <cell r="B298" t="str">
            <v xml:space="preserve">MISS JANE QUINN                         </v>
          </cell>
          <cell r="C298">
            <v>0</v>
          </cell>
          <cell r="D298">
            <v>0</v>
          </cell>
          <cell r="E298">
            <v>0</v>
          </cell>
          <cell r="F298">
            <v>35.78</v>
          </cell>
          <cell r="G298">
            <v>10.210000000000001</v>
          </cell>
          <cell r="H298">
            <v>0</v>
          </cell>
          <cell r="I298">
            <v>0</v>
          </cell>
          <cell r="J298">
            <v>45.99</v>
          </cell>
          <cell r="L298">
            <v>5</v>
          </cell>
          <cell r="M298">
            <v>45.99</v>
          </cell>
        </row>
        <row r="299">
          <cell r="A299">
            <v>102032969</v>
          </cell>
          <cell r="B299" t="str">
            <v xml:space="preserve">MISS JANE STRICKLAND  (DBS)     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359.6</v>
          </cell>
          <cell r="J299">
            <v>359.6</v>
          </cell>
          <cell r="L299">
            <v>15</v>
          </cell>
          <cell r="M299">
            <v>359.6</v>
          </cell>
        </row>
        <row r="300">
          <cell r="A300">
            <v>102045150</v>
          </cell>
          <cell r="B300" t="str">
            <v xml:space="preserve">MISS JANE TANIELU                 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113.83</v>
          </cell>
          <cell r="J300">
            <v>113.83</v>
          </cell>
          <cell r="L300">
            <v>15</v>
          </cell>
          <cell r="M300">
            <v>113.83</v>
          </cell>
        </row>
        <row r="301">
          <cell r="A301">
            <v>102012820</v>
          </cell>
          <cell r="B301" t="str">
            <v xml:space="preserve">MISS JANE TAREINA  (CMI)               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946.62</v>
          </cell>
          <cell r="J301">
            <v>946.62</v>
          </cell>
          <cell r="L301">
            <v>15</v>
          </cell>
          <cell r="M301">
            <v>946.62</v>
          </cell>
        </row>
        <row r="302">
          <cell r="A302">
            <v>102080452</v>
          </cell>
          <cell r="B302" t="str">
            <v xml:space="preserve">MISS JANET WHITE                       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324.17</v>
          </cell>
          <cell r="J302">
            <v>324.17</v>
          </cell>
          <cell r="L302">
            <v>15</v>
          </cell>
          <cell r="M302">
            <v>324.17</v>
          </cell>
        </row>
        <row r="303">
          <cell r="A303">
            <v>102037933</v>
          </cell>
          <cell r="B303" t="str">
            <v xml:space="preserve">MISS JANICE HANSEN                     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99.09</v>
          </cell>
          <cell r="J303">
            <v>99.09</v>
          </cell>
          <cell r="L303">
            <v>15</v>
          </cell>
          <cell r="M303">
            <v>99.09</v>
          </cell>
        </row>
        <row r="304">
          <cell r="A304">
            <v>102040125</v>
          </cell>
          <cell r="B304" t="str">
            <v xml:space="preserve">MISS JANICE IKITULE                    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117.42</v>
          </cell>
          <cell r="J304">
            <v>117.42</v>
          </cell>
          <cell r="L304">
            <v>15</v>
          </cell>
          <cell r="M304">
            <v>117.42</v>
          </cell>
        </row>
        <row r="305">
          <cell r="A305">
            <v>102039672</v>
          </cell>
          <cell r="B305" t="str">
            <v xml:space="preserve">MISS JEANETTE RANFURLY                  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94.04</v>
          </cell>
          <cell r="J305">
            <v>94.04</v>
          </cell>
          <cell r="L305">
            <v>15</v>
          </cell>
          <cell r="M305">
            <v>94.04</v>
          </cell>
        </row>
        <row r="306">
          <cell r="A306">
            <v>102055571</v>
          </cell>
          <cell r="B306" t="str">
            <v xml:space="preserve">MISS JENNIE E KING                      </v>
          </cell>
          <cell r="C306">
            <v>0</v>
          </cell>
          <cell r="D306">
            <v>47.92</v>
          </cell>
          <cell r="E306">
            <v>1.66</v>
          </cell>
          <cell r="F306">
            <v>26.14</v>
          </cell>
          <cell r="G306">
            <v>0.99</v>
          </cell>
          <cell r="H306">
            <v>0</v>
          </cell>
          <cell r="I306">
            <v>0</v>
          </cell>
          <cell r="J306">
            <v>76.709999999999994</v>
          </cell>
          <cell r="L306">
            <v>5</v>
          </cell>
          <cell r="M306">
            <v>76.709999999999994</v>
          </cell>
        </row>
        <row r="307">
          <cell r="A307">
            <v>102070378</v>
          </cell>
          <cell r="B307" t="str">
            <v xml:space="preserve">MISS JENNIFER HARRIS                    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263.58</v>
          </cell>
          <cell r="J307">
            <v>263.58</v>
          </cell>
          <cell r="L307">
            <v>15</v>
          </cell>
          <cell r="M307">
            <v>263.58</v>
          </cell>
        </row>
        <row r="308">
          <cell r="A308">
            <v>102055788</v>
          </cell>
          <cell r="B308" t="str">
            <v xml:space="preserve">MISS JENNIFER SAOLELE   (DBS)          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366.41</v>
          </cell>
          <cell r="J308">
            <v>366.41</v>
          </cell>
          <cell r="L308">
            <v>15</v>
          </cell>
          <cell r="M308">
            <v>366.41</v>
          </cell>
        </row>
        <row r="309">
          <cell r="A309">
            <v>102059244</v>
          </cell>
          <cell r="B309" t="str">
            <v xml:space="preserve">MISS JENNY STAAL                       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22</v>
          </cell>
          <cell r="J309">
            <v>22</v>
          </cell>
          <cell r="L309">
            <v>22</v>
          </cell>
          <cell r="M309">
            <v>22</v>
          </cell>
        </row>
        <row r="310">
          <cell r="A310">
            <v>102060973</v>
          </cell>
          <cell r="B310" t="str">
            <v xml:space="preserve">MISS JEWEL HENARE  (DBS)               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424.1</v>
          </cell>
          <cell r="J310">
            <v>424.1</v>
          </cell>
          <cell r="L310">
            <v>15</v>
          </cell>
          <cell r="M310">
            <v>424.1</v>
          </cell>
        </row>
        <row r="311">
          <cell r="A311">
            <v>102037274</v>
          </cell>
          <cell r="B311" t="str">
            <v xml:space="preserve">MISS JILL LAWLER                        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100.38</v>
          </cell>
          <cell r="J311">
            <v>100.38</v>
          </cell>
          <cell r="L311">
            <v>15</v>
          </cell>
          <cell r="M311">
            <v>100.38</v>
          </cell>
        </row>
        <row r="312">
          <cell r="A312">
            <v>102034275</v>
          </cell>
          <cell r="B312" t="str">
            <v xml:space="preserve">MISS JILLIAN MURDOCH (DBS)              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259.33999999999997</v>
          </cell>
          <cell r="J312">
            <v>259.33999999999997</v>
          </cell>
          <cell r="L312">
            <v>15</v>
          </cell>
          <cell r="M312">
            <v>259.33999999999997</v>
          </cell>
        </row>
        <row r="313">
          <cell r="A313">
            <v>102073577</v>
          </cell>
          <cell r="B313" t="str">
            <v xml:space="preserve">MISS JINYNE EDMONDS   (DBS)            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448.22</v>
          </cell>
          <cell r="J313">
            <v>448.22</v>
          </cell>
          <cell r="L313">
            <v>15</v>
          </cell>
          <cell r="M313">
            <v>448.22</v>
          </cell>
        </row>
        <row r="314">
          <cell r="A314">
            <v>102069745</v>
          </cell>
          <cell r="B314" t="str">
            <v xml:space="preserve">MISS JO MCKENDRICK                    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69.73</v>
          </cell>
          <cell r="J314">
            <v>69.73</v>
          </cell>
          <cell r="L314">
            <v>15</v>
          </cell>
          <cell r="M314">
            <v>69.73</v>
          </cell>
        </row>
        <row r="315">
          <cell r="A315">
            <v>102076386</v>
          </cell>
          <cell r="B315" t="str">
            <v xml:space="preserve">MISS JO RICHARDS                        </v>
          </cell>
          <cell r="C315">
            <v>10.62</v>
          </cell>
          <cell r="D315">
            <v>22.97</v>
          </cell>
          <cell r="E315">
            <v>33.53</v>
          </cell>
          <cell r="F315">
            <v>57.38</v>
          </cell>
          <cell r="G315">
            <v>1.0900000000000001</v>
          </cell>
          <cell r="H315">
            <v>0</v>
          </cell>
          <cell r="I315">
            <v>0</v>
          </cell>
          <cell r="J315">
            <v>125.59</v>
          </cell>
          <cell r="L315">
            <v>5</v>
          </cell>
          <cell r="M315">
            <v>125.59</v>
          </cell>
        </row>
        <row r="316">
          <cell r="A316">
            <v>102011314</v>
          </cell>
          <cell r="B316" t="str">
            <v xml:space="preserve">MISS JOAN YANDALL   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121.07</v>
          </cell>
          <cell r="J316">
            <v>121.07</v>
          </cell>
          <cell r="L316">
            <v>15</v>
          </cell>
          <cell r="M316">
            <v>121.07</v>
          </cell>
        </row>
        <row r="317">
          <cell r="A317">
            <v>102010508</v>
          </cell>
          <cell r="B317" t="str">
            <v xml:space="preserve">MISS JOANNE FINAU  (DBS)            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359.36</v>
          </cell>
          <cell r="J317">
            <v>359.36</v>
          </cell>
          <cell r="L317">
            <v>15</v>
          </cell>
          <cell r="M317">
            <v>359.36</v>
          </cell>
        </row>
        <row r="318">
          <cell r="A318">
            <v>102085588</v>
          </cell>
          <cell r="B318" t="str">
            <v xml:space="preserve">MISS JOANNE KEARNEY                    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206.35</v>
          </cell>
          <cell r="J318">
            <v>206.35</v>
          </cell>
          <cell r="L318">
            <v>15</v>
          </cell>
          <cell r="M318">
            <v>206.35</v>
          </cell>
        </row>
        <row r="319">
          <cell r="A319">
            <v>102043410</v>
          </cell>
          <cell r="B319" t="str">
            <v xml:space="preserve">MISS JOANNE M GIBBONS  (DBS*)          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192.55</v>
          </cell>
          <cell r="J319">
            <v>192.55</v>
          </cell>
          <cell r="L319">
            <v>15</v>
          </cell>
          <cell r="M319">
            <v>192.55</v>
          </cell>
        </row>
        <row r="320">
          <cell r="A320">
            <v>102042894</v>
          </cell>
          <cell r="B320" t="str">
            <v xml:space="preserve">MISS JOANNE REUBEN                     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117.58</v>
          </cell>
          <cell r="J320">
            <v>117.58</v>
          </cell>
          <cell r="L320">
            <v>15</v>
          </cell>
          <cell r="M320">
            <v>117.58</v>
          </cell>
        </row>
        <row r="321">
          <cell r="A321">
            <v>102016756</v>
          </cell>
          <cell r="B321" t="str">
            <v xml:space="preserve">MISS JOANNE ROWE                        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116.54</v>
          </cell>
          <cell r="J321">
            <v>116.54</v>
          </cell>
          <cell r="L321">
            <v>15</v>
          </cell>
          <cell r="M321">
            <v>116.54</v>
          </cell>
        </row>
        <row r="322">
          <cell r="A322">
            <v>102073513</v>
          </cell>
          <cell r="B322" t="str">
            <v xml:space="preserve">MISS JODY RAIKA                         </v>
          </cell>
          <cell r="C322">
            <v>0</v>
          </cell>
          <cell r="D322">
            <v>0</v>
          </cell>
          <cell r="E322">
            <v>0</v>
          </cell>
          <cell r="F322">
            <v>11.82</v>
          </cell>
          <cell r="G322">
            <v>5.99</v>
          </cell>
          <cell r="H322">
            <v>0</v>
          </cell>
          <cell r="I322">
            <v>0</v>
          </cell>
          <cell r="J322">
            <v>17.809999999999999</v>
          </cell>
          <cell r="L322">
            <v>5</v>
          </cell>
          <cell r="M322">
            <v>17.809999999999999</v>
          </cell>
        </row>
        <row r="323">
          <cell r="A323">
            <v>102022162</v>
          </cell>
          <cell r="B323" t="str">
            <v xml:space="preserve">MISS JONGJIT SUKJITTANON    (DBS)      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459.51</v>
          </cell>
          <cell r="J323">
            <v>459.51</v>
          </cell>
          <cell r="L323">
            <v>15</v>
          </cell>
          <cell r="M323">
            <v>459.51</v>
          </cell>
        </row>
        <row r="324">
          <cell r="A324">
            <v>102049499</v>
          </cell>
          <cell r="B324" t="str">
            <v xml:space="preserve">MISS JOSEPHINE INIA  (DBS)              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264.83</v>
          </cell>
          <cell r="J324">
            <v>264.83</v>
          </cell>
          <cell r="L324">
            <v>15</v>
          </cell>
          <cell r="M324">
            <v>264.83</v>
          </cell>
        </row>
        <row r="325">
          <cell r="A325">
            <v>102068515</v>
          </cell>
          <cell r="B325" t="str">
            <v xml:space="preserve">MISS JOSEPHINE R TAEREAU       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315.24</v>
          </cell>
          <cell r="J325">
            <v>315.24</v>
          </cell>
          <cell r="L325">
            <v>15</v>
          </cell>
          <cell r="M325">
            <v>315.24</v>
          </cell>
        </row>
        <row r="326">
          <cell r="A326">
            <v>102045111</v>
          </cell>
          <cell r="B326" t="str">
            <v xml:space="preserve">MISS JOSIE GRAHAM  (DBS)            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270.69</v>
          </cell>
          <cell r="J326">
            <v>270.69</v>
          </cell>
          <cell r="L326">
            <v>15</v>
          </cell>
          <cell r="M326">
            <v>270.69</v>
          </cell>
        </row>
        <row r="327">
          <cell r="A327">
            <v>102015851</v>
          </cell>
          <cell r="B327" t="str">
            <v xml:space="preserve">MISS JOYCE CONTRERAS  (DBS)            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238.34</v>
          </cell>
          <cell r="J327">
            <v>238.34</v>
          </cell>
          <cell r="L327">
            <v>15</v>
          </cell>
          <cell r="M327">
            <v>238.34</v>
          </cell>
        </row>
        <row r="328">
          <cell r="A328">
            <v>102049537</v>
          </cell>
          <cell r="B328" t="str">
            <v xml:space="preserve">MISS JUDY WARREN                        </v>
          </cell>
          <cell r="C328">
            <v>0</v>
          </cell>
          <cell r="D328">
            <v>31.5</v>
          </cell>
          <cell r="E328">
            <v>5.99</v>
          </cell>
          <cell r="F328">
            <v>21.82</v>
          </cell>
          <cell r="G328">
            <v>0</v>
          </cell>
          <cell r="H328">
            <v>0.01</v>
          </cell>
          <cell r="I328">
            <v>0</v>
          </cell>
          <cell r="J328">
            <v>59.32</v>
          </cell>
          <cell r="L328">
            <v>5</v>
          </cell>
          <cell r="M328">
            <v>59.32</v>
          </cell>
        </row>
        <row r="329">
          <cell r="A329">
            <v>102021403</v>
          </cell>
          <cell r="B329" t="str">
            <v xml:space="preserve">MISS JU-JU CHOU  (DBS)                  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294.44</v>
          </cell>
          <cell r="J329">
            <v>294.44</v>
          </cell>
          <cell r="L329">
            <v>15</v>
          </cell>
          <cell r="M329">
            <v>294.44</v>
          </cell>
        </row>
        <row r="330">
          <cell r="A330">
            <v>102011343</v>
          </cell>
          <cell r="B330" t="str">
            <v xml:space="preserve">MISS JULIE DIXON                      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77.790000000000006</v>
          </cell>
          <cell r="J330">
            <v>77.790000000000006</v>
          </cell>
          <cell r="L330">
            <v>15</v>
          </cell>
          <cell r="M330">
            <v>77.790000000000006</v>
          </cell>
        </row>
        <row r="331">
          <cell r="A331">
            <v>102081965</v>
          </cell>
          <cell r="B331" t="str">
            <v xml:space="preserve">MISS JULIE PALMER                      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85.37</v>
          </cell>
          <cell r="J331">
            <v>85.37</v>
          </cell>
          <cell r="L331">
            <v>15</v>
          </cell>
          <cell r="M331">
            <v>85.37</v>
          </cell>
        </row>
        <row r="332">
          <cell r="A332">
            <v>102075171</v>
          </cell>
          <cell r="B332" t="str">
            <v xml:space="preserve">MISS JULIET NEVILLE                     </v>
          </cell>
          <cell r="C332">
            <v>0.31</v>
          </cell>
          <cell r="D332">
            <v>9.14</v>
          </cell>
          <cell r="E332">
            <v>4.9000000000000004</v>
          </cell>
          <cell r="F332">
            <v>10.19</v>
          </cell>
          <cell r="G332">
            <v>19.149999999999999</v>
          </cell>
          <cell r="H332">
            <v>0</v>
          </cell>
          <cell r="I332">
            <v>0</v>
          </cell>
          <cell r="J332">
            <v>43.69</v>
          </cell>
          <cell r="L332">
            <v>5</v>
          </cell>
          <cell r="M332">
            <v>43.69</v>
          </cell>
        </row>
        <row r="333">
          <cell r="A333">
            <v>102009671</v>
          </cell>
          <cell r="B333" t="str">
            <v xml:space="preserve">MISS JUNE C MATTHEWS                   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52.92</v>
          </cell>
          <cell r="J333">
            <v>52.92</v>
          </cell>
          <cell r="L333">
            <v>15</v>
          </cell>
          <cell r="M333">
            <v>52.92</v>
          </cell>
        </row>
        <row r="334">
          <cell r="A334">
            <v>102006093</v>
          </cell>
          <cell r="B334" t="str">
            <v xml:space="preserve">MISS K SOMI        (CMI)                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1581.06</v>
          </cell>
          <cell r="J334">
            <v>1581.06</v>
          </cell>
          <cell r="L334">
            <v>15</v>
          </cell>
          <cell r="M334">
            <v>1581.06</v>
          </cell>
        </row>
        <row r="335">
          <cell r="A335">
            <v>102034456</v>
          </cell>
          <cell r="B335" t="str">
            <v xml:space="preserve">MISS KAIEI CHARLIE                     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122.98</v>
          </cell>
          <cell r="J335">
            <v>122.98</v>
          </cell>
          <cell r="L335">
            <v>15</v>
          </cell>
          <cell r="M335">
            <v>122.98</v>
          </cell>
        </row>
        <row r="336">
          <cell r="A336">
            <v>102025076</v>
          </cell>
          <cell r="B336" t="str">
            <v xml:space="preserve">MISS KANI PENEVETA   (DBS*)            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108.15</v>
          </cell>
          <cell r="J336">
            <v>108.15</v>
          </cell>
          <cell r="L336">
            <v>15</v>
          </cell>
          <cell r="M336">
            <v>108.15</v>
          </cell>
        </row>
        <row r="337">
          <cell r="A337">
            <v>102070335</v>
          </cell>
          <cell r="B337" t="str">
            <v xml:space="preserve">MISS KARE RENATA                       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61.97</v>
          </cell>
          <cell r="J337">
            <v>61.97</v>
          </cell>
          <cell r="L337">
            <v>15</v>
          </cell>
          <cell r="M337">
            <v>61.97</v>
          </cell>
        </row>
        <row r="338">
          <cell r="A338">
            <v>102069895</v>
          </cell>
          <cell r="B338" t="str">
            <v xml:space="preserve">MISS KAREN LINDSAY                 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99.8</v>
          </cell>
          <cell r="J338">
            <v>99.8</v>
          </cell>
          <cell r="L338">
            <v>15</v>
          </cell>
          <cell r="M338">
            <v>99.8</v>
          </cell>
        </row>
        <row r="339">
          <cell r="A339">
            <v>102015748</v>
          </cell>
          <cell r="B339" t="str">
            <v xml:space="preserve">MISS KAREN ORR                         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124.48</v>
          </cell>
          <cell r="J339">
            <v>124.48</v>
          </cell>
          <cell r="L339">
            <v>15</v>
          </cell>
          <cell r="M339">
            <v>124.48</v>
          </cell>
        </row>
        <row r="340">
          <cell r="A340">
            <v>102016522</v>
          </cell>
          <cell r="B340" t="str">
            <v xml:space="preserve">MISS KAREN S HENRICKSEN                 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129.83000000000001</v>
          </cell>
          <cell r="J340">
            <v>129.83000000000001</v>
          </cell>
          <cell r="L340">
            <v>15</v>
          </cell>
          <cell r="M340">
            <v>129.83000000000001</v>
          </cell>
        </row>
        <row r="341">
          <cell r="A341">
            <v>102032049</v>
          </cell>
          <cell r="B341" t="str">
            <v xml:space="preserve">MISS KARINA MOORE                     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69.34</v>
          </cell>
          <cell r="J341">
            <v>69.34</v>
          </cell>
          <cell r="L341">
            <v>15</v>
          </cell>
          <cell r="M341">
            <v>69.34</v>
          </cell>
        </row>
        <row r="342">
          <cell r="A342">
            <v>102069751</v>
          </cell>
          <cell r="B342" t="str">
            <v xml:space="preserve">MISS KARLEY FEAVER                     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115.05</v>
          </cell>
          <cell r="J342">
            <v>115.05</v>
          </cell>
          <cell r="L342">
            <v>15</v>
          </cell>
          <cell r="M342">
            <v>115.05</v>
          </cell>
        </row>
        <row r="343">
          <cell r="A343">
            <v>102024665</v>
          </cell>
          <cell r="B343" t="str">
            <v xml:space="preserve">MISS KATALINA TAUFUI                   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136.33000000000001</v>
          </cell>
          <cell r="J343">
            <v>136.33000000000001</v>
          </cell>
          <cell r="L343">
            <v>15</v>
          </cell>
          <cell r="M343">
            <v>136.33000000000001</v>
          </cell>
        </row>
        <row r="344">
          <cell r="A344">
            <v>102042092</v>
          </cell>
          <cell r="B344" t="str">
            <v xml:space="preserve">MISS KATHLEEN LEWIS                    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81.02</v>
          </cell>
          <cell r="J344">
            <v>81.02</v>
          </cell>
          <cell r="L344">
            <v>15</v>
          </cell>
          <cell r="M344">
            <v>81.02</v>
          </cell>
        </row>
        <row r="345">
          <cell r="A345">
            <v>102069383</v>
          </cell>
          <cell r="B345" t="str">
            <v xml:space="preserve">MISS KATHLEEN SMILER               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149.81</v>
          </cell>
          <cell r="J345">
            <v>149.81</v>
          </cell>
          <cell r="L345">
            <v>15</v>
          </cell>
          <cell r="M345">
            <v>149.81</v>
          </cell>
        </row>
        <row r="346">
          <cell r="A346">
            <v>102018686</v>
          </cell>
          <cell r="B346" t="str">
            <v xml:space="preserve">MISS KATHRYN CHO                       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84.61</v>
          </cell>
          <cell r="J346">
            <v>84.61</v>
          </cell>
          <cell r="L346">
            <v>15</v>
          </cell>
          <cell r="M346">
            <v>84.61</v>
          </cell>
        </row>
        <row r="347">
          <cell r="A347">
            <v>102067870</v>
          </cell>
          <cell r="B347" t="str">
            <v xml:space="preserve">MISS KATHRYN EVANS                      </v>
          </cell>
          <cell r="C347">
            <v>2.99</v>
          </cell>
          <cell r="D347">
            <v>9.76</v>
          </cell>
          <cell r="E347">
            <v>9.6</v>
          </cell>
          <cell r="F347">
            <v>12.9</v>
          </cell>
          <cell r="G347">
            <v>1.52</v>
          </cell>
          <cell r="H347">
            <v>0</v>
          </cell>
          <cell r="I347">
            <v>0</v>
          </cell>
          <cell r="J347">
            <v>36.770000000000003</v>
          </cell>
          <cell r="L347">
            <v>5</v>
          </cell>
          <cell r="M347">
            <v>36.770000000000003</v>
          </cell>
        </row>
        <row r="348">
          <cell r="A348">
            <v>102080815</v>
          </cell>
          <cell r="B348" t="str">
            <v xml:space="preserve">MISS KATO0ONE KAHO                     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156.79</v>
          </cell>
          <cell r="J348">
            <v>156.79</v>
          </cell>
          <cell r="L348">
            <v>15</v>
          </cell>
          <cell r="M348">
            <v>156.79</v>
          </cell>
        </row>
        <row r="349">
          <cell r="A349">
            <v>102062915</v>
          </cell>
          <cell r="B349" t="str">
            <v xml:space="preserve">MISS KATRINA PITA                       </v>
          </cell>
          <cell r="C349">
            <v>0</v>
          </cell>
          <cell r="D349">
            <v>33.090000000000003</v>
          </cell>
          <cell r="E349">
            <v>22.15</v>
          </cell>
          <cell r="F349">
            <v>6.48</v>
          </cell>
          <cell r="G349">
            <v>25.79</v>
          </cell>
          <cell r="H349">
            <v>0</v>
          </cell>
          <cell r="I349">
            <v>0</v>
          </cell>
          <cell r="J349">
            <v>87.51</v>
          </cell>
          <cell r="L349">
            <v>5</v>
          </cell>
          <cell r="M349">
            <v>87.51</v>
          </cell>
        </row>
        <row r="350">
          <cell r="A350">
            <v>102057008</v>
          </cell>
          <cell r="B350" t="str">
            <v xml:space="preserve">MISS KATRINA RAPIHANA             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21.71</v>
          </cell>
          <cell r="H350">
            <v>0</v>
          </cell>
          <cell r="I350">
            <v>0</v>
          </cell>
          <cell r="J350">
            <v>21.71</v>
          </cell>
          <cell r="L350">
            <v>5</v>
          </cell>
          <cell r="M350">
            <v>21.71</v>
          </cell>
        </row>
        <row r="351">
          <cell r="A351">
            <v>102048687</v>
          </cell>
          <cell r="B351" t="str">
            <v xml:space="preserve">MISS KAY BOYD                          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131.71</v>
          </cell>
          <cell r="J351">
            <v>131.71</v>
          </cell>
          <cell r="L351">
            <v>15</v>
          </cell>
          <cell r="M351">
            <v>131.71</v>
          </cell>
        </row>
        <row r="352">
          <cell r="A352">
            <v>102022822</v>
          </cell>
          <cell r="B352" t="str">
            <v xml:space="preserve">MISS KELLY COCHRANE  (CMI)              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608.91999999999996</v>
          </cell>
          <cell r="J352">
            <v>608.91999999999996</v>
          </cell>
          <cell r="L352">
            <v>15</v>
          </cell>
          <cell r="M352">
            <v>608.91999999999996</v>
          </cell>
        </row>
        <row r="353">
          <cell r="A353">
            <v>102016543</v>
          </cell>
          <cell r="B353" t="str">
            <v xml:space="preserve">MISS KILI FASI                         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100.56</v>
          </cell>
          <cell r="J353">
            <v>100.56</v>
          </cell>
          <cell r="L353">
            <v>15</v>
          </cell>
          <cell r="M353">
            <v>100.56</v>
          </cell>
        </row>
        <row r="354">
          <cell r="A354">
            <v>102016132</v>
          </cell>
          <cell r="B354" t="str">
            <v xml:space="preserve">MISS KILISITINA FISI'ITALIA  (DBS*)     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205.88</v>
          </cell>
          <cell r="J354">
            <v>205.88</v>
          </cell>
          <cell r="L354">
            <v>15</v>
          </cell>
          <cell r="M354">
            <v>205.88</v>
          </cell>
        </row>
        <row r="355">
          <cell r="A355">
            <v>102057799</v>
          </cell>
          <cell r="B355" t="str">
            <v xml:space="preserve">MISS KIRIKINO KAUPO                    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68.75</v>
          </cell>
          <cell r="J355">
            <v>68.75</v>
          </cell>
          <cell r="L355">
            <v>15</v>
          </cell>
          <cell r="M355">
            <v>68.75</v>
          </cell>
        </row>
        <row r="356">
          <cell r="A356">
            <v>102074772</v>
          </cell>
          <cell r="B356" t="str">
            <v xml:space="preserve">MISS KOLOPA C SIMEONA                   </v>
          </cell>
          <cell r="C356">
            <v>7.81</v>
          </cell>
          <cell r="D356">
            <v>10.050000000000001</v>
          </cell>
          <cell r="E356">
            <v>99.61</v>
          </cell>
          <cell r="F356">
            <v>27.23</v>
          </cell>
          <cell r="G356">
            <v>8.24</v>
          </cell>
          <cell r="H356">
            <v>0</v>
          </cell>
          <cell r="I356">
            <v>0</v>
          </cell>
          <cell r="J356">
            <v>152.94</v>
          </cell>
          <cell r="L356">
            <v>5</v>
          </cell>
          <cell r="M356">
            <v>152.94</v>
          </cell>
        </row>
        <row r="357">
          <cell r="A357">
            <v>102037881</v>
          </cell>
          <cell r="B357" t="str">
            <v xml:space="preserve">MISS L ALISI                           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150.51</v>
          </cell>
          <cell r="J357">
            <v>150.51</v>
          </cell>
          <cell r="L357">
            <v>15</v>
          </cell>
          <cell r="M357">
            <v>150.51</v>
          </cell>
        </row>
        <row r="358">
          <cell r="A358">
            <v>102036404</v>
          </cell>
          <cell r="B358" t="str">
            <v xml:space="preserve">MISS L AMANAR   (DBS)                  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324.27</v>
          </cell>
          <cell r="J358">
            <v>324.27</v>
          </cell>
          <cell r="L358">
            <v>15</v>
          </cell>
          <cell r="M358">
            <v>324.27</v>
          </cell>
        </row>
        <row r="359">
          <cell r="A359">
            <v>102035846</v>
          </cell>
          <cell r="B359" t="str">
            <v xml:space="preserve">MISS L FANGA       (DBS)               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470.48</v>
          </cell>
          <cell r="J359">
            <v>470.48</v>
          </cell>
          <cell r="L359">
            <v>15</v>
          </cell>
          <cell r="M359">
            <v>470.48</v>
          </cell>
        </row>
        <row r="360">
          <cell r="A360">
            <v>102036681</v>
          </cell>
          <cell r="B360" t="str">
            <v xml:space="preserve">MISS L GOGO                            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58.52</v>
          </cell>
          <cell r="J360">
            <v>58.52</v>
          </cell>
          <cell r="L360">
            <v>15</v>
          </cell>
          <cell r="M360">
            <v>58.52</v>
          </cell>
        </row>
        <row r="361">
          <cell r="A361">
            <v>102060224</v>
          </cell>
          <cell r="B361" t="str">
            <v xml:space="preserve">MISS L M COTTER                        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134.46</v>
          </cell>
          <cell r="J361">
            <v>134.46</v>
          </cell>
          <cell r="L361">
            <v>15</v>
          </cell>
          <cell r="M361">
            <v>134.46</v>
          </cell>
        </row>
        <row r="362">
          <cell r="A362">
            <v>102035938</v>
          </cell>
          <cell r="B362" t="str">
            <v xml:space="preserve">MISS L NAMOA                           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111.06</v>
          </cell>
          <cell r="J362">
            <v>111.06</v>
          </cell>
          <cell r="L362">
            <v>15</v>
          </cell>
          <cell r="M362">
            <v>111.06</v>
          </cell>
        </row>
        <row r="363">
          <cell r="A363">
            <v>102032438</v>
          </cell>
          <cell r="B363" t="str">
            <v xml:space="preserve">MISS L TURNER   (DBS)                  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372.08</v>
          </cell>
          <cell r="J363">
            <v>372.08</v>
          </cell>
          <cell r="L363">
            <v>15</v>
          </cell>
          <cell r="M363">
            <v>372.08</v>
          </cell>
        </row>
        <row r="364">
          <cell r="A364">
            <v>102005904</v>
          </cell>
          <cell r="B364" t="str">
            <v xml:space="preserve">MISS L. F. FAATELE                     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56.99</v>
          </cell>
          <cell r="J364">
            <v>56.99</v>
          </cell>
          <cell r="L364">
            <v>15</v>
          </cell>
          <cell r="M364">
            <v>56.99</v>
          </cell>
        </row>
        <row r="365">
          <cell r="A365">
            <v>102035889</v>
          </cell>
          <cell r="B365" t="str">
            <v xml:space="preserve">MISS LAFO SENITULI (CMI)               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678.81</v>
          </cell>
          <cell r="J365">
            <v>678.81</v>
          </cell>
          <cell r="L365">
            <v>15</v>
          </cell>
          <cell r="M365">
            <v>678.81</v>
          </cell>
        </row>
        <row r="366">
          <cell r="A366">
            <v>102049681</v>
          </cell>
          <cell r="B366" t="str">
            <v xml:space="preserve">MISS LAUREL D SMITH           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76.38</v>
          </cell>
          <cell r="J366">
            <v>76.38</v>
          </cell>
          <cell r="L366">
            <v>15</v>
          </cell>
          <cell r="M366">
            <v>76.38</v>
          </cell>
        </row>
        <row r="367">
          <cell r="A367">
            <v>102039494</v>
          </cell>
          <cell r="B367" t="str">
            <v xml:space="preserve">MISS LAURITA MCDONALD                  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55.06</v>
          </cell>
          <cell r="J367">
            <v>55.06</v>
          </cell>
          <cell r="L367">
            <v>15</v>
          </cell>
          <cell r="M367">
            <v>55.06</v>
          </cell>
        </row>
        <row r="368">
          <cell r="A368">
            <v>102045858</v>
          </cell>
          <cell r="B368" t="str">
            <v xml:space="preserve">MISS LAVINIA WATSON       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73.27</v>
          </cell>
          <cell r="J368">
            <v>73.27</v>
          </cell>
          <cell r="L368">
            <v>15</v>
          </cell>
          <cell r="M368">
            <v>73.27</v>
          </cell>
        </row>
        <row r="369">
          <cell r="A369">
            <v>102064154</v>
          </cell>
          <cell r="B369" t="str">
            <v xml:space="preserve">MISS LEANIVA SILUUGA                   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50.35</v>
          </cell>
          <cell r="J369">
            <v>50.35</v>
          </cell>
          <cell r="L369">
            <v>15</v>
          </cell>
          <cell r="M369">
            <v>50.35</v>
          </cell>
        </row>
        <row r="370">
          <cell r="A370">
            <v>102048820</v>
          </cell>
          <cell r="B370" t="str">
            <v xml:space="preserve">MISS LEANNE BURWELL                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154.06</v>
          </cell>
          <cell r="J370">
            <v>154.06</v>
          </cell>
          <cell r="L370">
            <v>15</v>
          </cell>
          <cell r="M370">
            <v>154.06</v>
          </cell>
        </row>
        <row r="371">
          <cell r="A371">
            <v>102034423</v>
          </cell>
          <cell r="B371" t="str">
            <v xml:space="preserve">MISS LEANNE T DICKSON      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93.3</v>
          </cell>
          <cell r="J371">
            <v>93.3</v>
          </cell>
          <cell r="L371">
            <v>22</v>
          </cell>
          <cell r="M371">
            <v>93.3</v>
          </cell>
        </row>
        <row r="372">
          <cell r="A372">
            <v>102015005</v>
          </cell>
          <cell r="B372" t="str">
            <v xml:space="preserve">MISS LEFUA TAMATE  (DBS)                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401.13</v>
          </cell>
          <cell r="J372">
            <v>401.13</v>
          </cell>
          <cell r="L372">
            <v>15</v>
          </cell>
          <cell r="M372">
            <v>401.13</v>
          </cell>
        </row>
        <row r="373">
          <cell r="A373">
            <v>102012129</v>
          </cell>
          <cell r="B373" t="str">
            <v xml:space="preserve">MISS LELAVA TANUVASA  (DBS)             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1036.5999999999999</v>
          </cell>
          <cell r="J373">
            <v>1036.5999999999999</v>
          </cell>
          <cell r="L373">
            <v>15</v>
          </cell>
          <cell r="M373">
            <v>1036.5999999999999</v>
          </cell>
        </row>
        <row r="374">
          <cell r="A374">
            <v>102009121</v>
          </cell>
          <cell r="B374" t="str">
            <v xml:space="preserve">MISS LEONE K LANE (DBS)                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233.35</v>
          </cell>
          <cell r="J374">
            <v>233.35</v>
          </cell>
          <cell r="L374">
            <v>15</v>
          </cell>
          <cell r="M374">
            <v>233.35</v>
          </cell>
        </row>
        <row r="375">
          <cell r="A375">
            <v>102014167</v>
          </cell>
          <cell r="B375" t="str">
            <v xml:space="preserve">MISS LESIELI FATANI                    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67.930000000000007</v>
          </cell>
          <cell r="J375">
            <v>67.930000000000007</v>
          </cell>
          <cell r="L375">
            <v>15</v>
          </cell>
          <cell r="M375">
            <v>67.930000000000007</v>
          </cell>
        </row>
        <row r="376">
          <cell r="A376">
            <v>102037180</v>
          </cell>
          <cell r="B376" t="str">
            <v xml:space="preserve">MISS LESLEY TEKOARI            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157.49</v>
          </cell>
          <cell r="J376">
            <v>157.49</v>
          </cell>
          <cell r="L376">
            <v>15</v>
          </cell>
          <cell r="M376">
            <v>157.49</v>
          </cell>
        </row>
        <row r="377">
          <cell r="A377">
            <v>102031619</v>
          </cell>
          <cell r="B377" t="str">
            <v xml:space="preserve">MISS LETTY S BARTLEY              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68.17</v>
          </cell>
          <cell r="J377">
            <v>68.17</v>
          </cell>
          <cell r="L377">
            <v>15</v>
          </cell>
          <cell r="M377">
            <v>68.17</v>
          </cell>
        </row>
        <row r="378">
          <cell r="A378">
            <v>102022009</v>
          </cell>
          <cell r="B378" t="str">
            <v xml:space="preserve">MISS LEZZA SEMU                  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129.5</v>
          </cell>
          <cell r="J378">
            <v>129.5</v>
          </cell>
          <cell r="L378">
            <v>15</v>
          </cell>
          <cell r="M378">
            <v>129.5</v>
          </cell>
        </row>
        <row r="379">
          <cell r="A379">
            <v>102077242</v>
          </cell>
          <cell r="B379" t="str">
            <v xml:space="preserve">MISS LICHELLE HEALEY                   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104.14</v>
          </cell>
          <cell r="J379">
            <v>104.14</v>
          </cell>
          <cell r="L379">
            <v>15</v>
          </cell>
          <cell r="M379">
            <v>104.14</v>
          </cell>
        </row>
        <row r="380">
          <cell r="A380">
            <v>102009192</v>
          </cell>
          <cell r="B380" t="str">
            <v xml:space="preserve">MISS LILY VAIKAI                       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171.27</v>
          </cell>
          <cell r="J380">
            <v>171.27</v>
          </cell>
          <cell r="L380">
            <v>15</v>
          </cell>
          <cell r="M380">
            <v>171.27</v>
          </cell>
        </row>
        <row r="381">
          <cell r="A381">
            <v>102052199</v>
          </cell>
          <cell r="B381" t="str">
            <v xml:space="preserve">MISS LINDA TEARIKIAVA       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62.49</v>
          </cell>
          <cell r="J381">
            <v>62.49</v>
          </cell>
          <cell r="L381">
            <v>15</v>
          </cell>
          <cell r="M381">
            <v>62.49</v>
          </cell>
        </row>
        <row r="382">
          <cell r="A382">
            <v>102025044</v>
          </cell>
          <cell r="B382" t="str">
            <v xml:space="preserve">MISS LORETTA HUNT  (DBS*)              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487.09</v>
          </cell>
          <cell r="J382">
            <v>487.09</v>
          </cell>
          <cell r="L382">
            <v>15</v>
          </cell>
          <cell r="M382">
            <v>487.09</v>
          </cell>
        </row>
        <row r="383">
          <cell r="A383">
            <v>102015001</v>
          </cell>
          <cell r="B383" t="str">
            <v xml:space="preserve">MISS LOSALINE TAUNIMA                   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241.52</v>
          </cell>
          <cell r="J383">
            <v>241.52</v>
          </cell>
          <cell r="L383">
            <v>15</v>
          </cell>
          <cell r="M383">
            <v>241.52</v>
          </cell>
        </row>
        <row r="384">
          <cell r="A384">
            <v>102035034</v>
          </cell>
          <cell r="B384" t="str">
            <v xml:space="preserve">MISS LOUISE ENOSA                   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135.27000000000001</v>
          </cell>
          <cell r="J384">
            <v>135.27000000000001</v>
          </cell>
          <cell r="L384">
            <v>15</v>
          </cell>
          <cell r="M384">
            <v>135.27000000000001</v>
          </cell>
        </row>
        <row r="385">
          <cell r="A385">
            <v>102008020</v>
          </cell>
          <cell r="B385" t="str">
            <v xml:space="preserve">MISS LOUISE HEPTINSTALL  (DBS*)         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238.62</v>
          </cell>
          <cell r="J385">
            <v>238.62</v>
          </cell>
          <cell r="L385">
            <v>15</v>
          </cell>
          <cell r="M385">
            <v>238.62</v>
          </cell>
        </row>
        <row r="386">
          <cell r="A386">
            <v>102070025</v>
          </cell>
          <cell r="B386" t="str">
            <v xml:space="preserve">MISS LUCELLE VANBOXEL                  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28</v>
          </cell>
          <cell r="J386">
            <v>28</v>
          </cell>
          <cell r="L386">
            <v>22</v>
          </cell>
          <cell r="M386">
            <v>28</v>
          </cell>
        </row>
        <row r="387">
          <cell r="A387">
            <v>102039141</v>
          </cell>
          <cell r="B387" t="str">
            <v xml:space="preserve">MISS LUCI TAUMOLI  (DBS)               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484.08</v>
          </cell>
          <cell r="J387">
            <v>484.08</v>
          </cell>
          <cell r="L387">
            <v>15</v>
          </cell>
          <cell r="M387">
            <v>484.08</v>
          </cell>
        </row>
        <row r="388">
          <cell r="A388">
            <v>102045786</v>
          </cell>
          <cell r="B388" t="str">
            <v xml:space="preserve">MISS LUCY S J BARRINGTON               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72.959999999999994</v>
          </cell>
          <cell r="J388">
            <v>72.959999999999994</v>
          </cell>
          <cell r="L388">
            <v>15</v>
          </cell>
          <cell r="M388">
            <v>72.959999999999994</v>
          </cell>
        </row>
        <row r="389">
          <cell r="A389">
            <v>102034934</v>
          </cell>
          <cell r="B389" t="str">
            <v xml:space="preserve">MISS LULU TAUIALO                      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192</v>
          </cell>
          <cell r="J389">
            <v>192</v>
          </cell>
          <cell r="L389">
            <v>15</v>
          </cell>
          <cell r="M389">
            <v>192</v>
          </cell>
        </row>
        <row r="390">
          <cell r="A390">
            <v>102014099</v>
          </cell>
          <cell r="B390" t="str">
            <v xml:space="preserve">MISS LURE TAUOFAGA  (DBS)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391.37</v>
          </cell>
          <cell r="J390">
            <v>391.37</v>
          </cell>
          <cell r="L390">
            <v>15</v>
          </cell>
          <cell r="M390">
            <v>391.37</v>
          </cell>
        </row>
        <row r="391">
          <cell r="A391">
            <v>102061868</v>
          </cell>
          <cell r="B391" t="str">
            <v xml:space="preserve">MISS LYNETTE TAYLOR                    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112.07</v>
          </cell>
          <cell r="J391">
            <v>112.07</v>
          </cell>
          <cell r="L391">
            <v>15</v>
          </cell>
          <cell r="M391">
            <v>112.07</v>
          </cell>
        </row>
        <row r="392">
          <cell r="A392">
            <v>102073422</v>
          </cell>
          <cell r="B392" t="str">
            <v xml:space="preserve">MISS M E HOHEPA                         </v>
          </cell>
          <cell r="C392">
            <v>16.11</v>
          </cell>
          <cell r="D392">
            <v>0</v>
          </cell>
          <cell r="E392">
            <v>0.33</v>
          </cell>
          <cell r="F392">
            <v>14</v>
          </cell>
          <cell r="G392">
            <v>37.630000000000003</v>
          </cell>
          <cell r="H392">
            <v>0</v>
          </cell>
          <cell r="I392">
            <v>0</v>
          </cell>
          <cell r="J392">
            <v>68.069999999999993</v>
          </cell>
          <cell r="L392">
            <v>5</v>
          </cell>
          <cell r="M392">
            <v>68.069999999999993</v>
          </cell>
        </row>
        <row r="393">
          <cell r="A393">
            <v>102046317</v>
          </cell>
          <cell r="B393" t="str">
            <v xml:space="preserve">MISS M E REYNOLDS BROWN                 </v>
          </cell>
          <cell r="C393">
            <v>5.92</v>
          </cell>
          <cell r="D393">
            <v>7.16</v>
          </cell>
          <cell r="E393">
            <v>53.51</v>
          </cell>
          <cell r="F393">
            <v>35.06</v>
          </cell>
          <cell r="G393">
            <v>26.11</v>
          </cell>
          <cell r="H393">
            <v>0</v>
          </cell>
          <cell r="I393">
            <v>0</v>
          </cell>
          <cell r="J393">
            <v>127.76</v>
          </cell>
          <cell r="L393">
            <v>5</v>
          </cell>
          <cell r="M393">
            <v>127.76</v>
          </cell>
        </row>
        <row r="394">
          <cell r="A394">
            <v>102032430</v>
          </cell>
          <cell r="B394" t="str">
            <v xml:space="preserve">MISS M PO-CHING                         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147.24</v>
          </cell>
          <cell r="J394">
            <v>147.24</v>
          </cell>
          <cell r="L394">
            <v>15</v>
          </cell>
          <cell r="M394">
            <v>147.24</v>
          </cell>
        </row>
        <row r="395">
          <cell r="A395">
            <v>102073835</v>
          </cell>
          <cell r="B395" t="str">
            <v xml:space="preserve">MISS MAANAIMA FAASALAINA                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139.81</v>
          </cell>
          <cell r="J395">
            <v>139.81</v>
          </cell>
          <cell r="L395">
            <v>15</v>
          </cell>
          <cell r="M395">
            <v>139.81</v>
          </cell>
        </row>
        <row r="396">
          <cell r="A396">
            <v>102061303</v>
          </cell>
          <cell r="B396" t="str">
            <v xml:space="preserve">MISS MAFA LANCE                        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149.11000000000001</v>
          </cell>
          <cell r="J396">
            <v>149.11000000000001</v>
          </cell>
          <cell r="L396">
            <v>15</v>
          </cell>
          <cell r="M396">
            <v>149.11000000000001</v>
          </cell>
        </row>
        <row r="397">
          <cell r="A397">
            <v>102060636</v>
          </cell>
          <cell r="B397" t="str">
            <v xml:space="preserve">MISS MAGARET CARD                      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67.23</v>
          </cell>
          <cell r="J397">
            <v>67.23</v>
          </cell>
          <cell r="L397">
            <v>15</v>
          </cell>
          <cell r="M397">
            <v>67.23</v>
          </cell>
        </row>
        <row r="398">
          <cell r="A398">
            <v>102029078</v>
          </cell>
          <cell r="B398" t="str">
            <v xml:space="preserve">MISS MAGGIE WILLIAMS                   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65.790000000000006</v>
          </cell>
          <cell r="J398">
            <v>65.790000000000006</v>
          </cell>
          <cell r="L398">
            <v>15</v>
          </cell>
          <cell r="M398">
            <v>65.790000000000006</v>
          </cell>
        </row>
        <row r="399">
          <cell r="A399">
            <v>102036353</v>
          </cell>
          <cell r="B399" t="str">
            <v xml:space="preserve">MISS MAILE PALU  (DBS)       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939.2</v>
          </cell>
          <cell r="J399">
            <v>939.2</v>
          </cell>
          <cell r="L399">
            <v>15</v>
          </cell>
          <cell r="M399">
            <v>939.2</v>
          </cell>
        </row>
        <row r="400">
          <cell r="A400">
            <v>102014646</v>
          </cell>
          <cell r="B400" t="str">
            <v xml:space="preserve">MISS MAKIONGO PUKEITI   (DBS)          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259.51</v>
          </cell>
          <cell r="J400">
            <v>259.51</v>
          </cell>
          <cell r="L400">
            <v>22</v>
          </cell>
          <cell r="M400">
            <v>259.51</v>
          </cell>
        </row>
        <row r="401">
          <cell r="A401">
            <v>102062363</v>
          </cell>
          <cell r="B401" t="str">
            <v xml:space="preserve">MISS MALAE SIONE                        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161.29</v>
          </cell>
          <cell r="J401">
            <v>161.29</v>
          </cell>
          <cell r="L401">
            <v>15</v>
          </cell>
          <cell r="M401">
            <v>161.29</v>
          </cell>
        </row>
        <row r="402">
          <cell r="A402">
            <v>102022030</v>
          </cell>
          <cell r="B402" t="str">
            <v xml:space="preserve">MISS MALIA LEMALU                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143</v>
          </cell>
          <cell r="J402">
            <v>143</v>
          </cell>
          <cell r="L402">
            <v>15</v>
          </cell>
          <cell r="M402">
            <v>143</v>
          </cell>
        </row>
        <row r="403">
          <cell r="A403">
            <v>102013824</v>
          </cell>
          <cell r="B403" t="str">
            <v xml:space="preserve">MISS MALIA TALIAULI (DBS)               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235.63</v>
          </cell>
          <cell r="J403">
            <v>235.63</v>
          </cell>
          <cell r="L403">
            <v>15</v>
          </cell>
          <cell r="M403">
            <v>235.63</v>
          </cell>
        </row>
        <row r="404">
          <cell r="A404">
            <v>102072147</v>
          </cell>
          <cell r="B404" t="str">
            <v xml:space="preserve">MISS MANIA BEAUTY KARENA               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132.49</v>
          </cell>
          <cell r="J404">
            <v>132.49</v>
          </cell>
          <cell r="L404">
            <v>15</v>
          </cell>
          <cell r="M404">
            <v>132.49</v>
          </cell>
        </row>
        <row r="405">
          <cell r="A405">
            <v>102030615</v>
          </cell>
          <cell r="B405" t="str">
            <v xml:space="preserve">MISS MANISHA PATEL                 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54.2</v>
          </cell>
          <cell r="J405">
            <v>54.2</v>
          </cell>
          <cell r="L405">
            <v>15</v>
          </cell>
          <cell r="M405">
            <v>54.2</v>
          </cell>
        </row>
        <row r="406">
          <cell r="A406">
            <v>102038651</v>
          </cell>
          <cell r="B406" t="str">
            <v xml:space="preserve">MISS MANLA EMANI   (DBS*HOLD)          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151.57</v>
          </cell>
          <cell r="J406">
            <v>151.57</v>
          </cell>
          <cell r="L406">
            <v>15</v>
          </cell>
          <cell r="M406">
            <v>151.57</v>
          </cell>
        </row>
        <row r="407">
          <cell r="A407">
            <v>102071850</v>
          </cell>
          <cell r="B407" t="str">
            <v xml:space="preserve">MISS MAREE STANLEY-HUNT                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22.23</v>
          </cell>
          <cell r="H407">
            <v>0</v>
          </cell>
          <cell r="I407">
            <v>0</v>
          </cell>
          <cell r="J407">
            <v>22.23</v>
          </cell>
          <cell r="L407">
            <v>5</v>
          </cell>
          <cell r="M407">
            <v>22.23</v>
          </cell>
        </row>
        <row r="408">
          <cell r="A408">
            <v>102029060</v>
          </cell>
          <cell r="B408" t="str">
            <v xml:space="preserve">MISS MARETA K MATAA (DBS)     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257.10000000000002</v>
          </cell>
          <cell r="J408">
            <v>257.10000000000002</v>
          </cell>
          <cell r="L408">
            <v>15</v>
          </cell>
          <cell r="M408">
            <v>257.10000000000002</v>
          </cell>
        </row>
        <row r="409">
          <cell r="A409">
            <v>102033850</v>
          </cell>
          <cell r="B409" t="str">
            <v xml:space="preserve">MISS MARGARET COOMBER                   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114.21</v>
          </cell>
          <cell r="J409">
            <v>114.21</v>
          </cell>
          <cell r="L409">
            <v>15</v>
          </cell>
          <cell r="M409">
            <v>114.21</v>
          </cell>
        </row>
        <row r="410">
          <cell r="A410">
            <v>102036322</v>
          </cell>
          <cell r="B410" t="str">
            <v xml:space="preserve">MISS MARIA COOK                        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115.67</v>
          </cell>
          <cell r="J410">
            <v>115.67</v>
          </cell>
          <cell r="L410">
            <v>15</v>
          </cell>
          <cell r="M410">
            <v>115.67</v>
          </cell>
        </row>
        <row r="411">
          <cell r="A411">
            <v>102011888</v>
          </cell>
          <cell r="B411" t="str">
            <v xml:space="preserve">MISS MARIA J. TUAPAWA           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75.12</v>
          </cell>
          <cell r="J411">
            <v>75.12</v>
          </cell>
          <cell r="L411">
            <v>15</v>
          </cell>
          <cell r="M411">
            <v>75.12</v>
          </cell>
        </row>
        <row r="412">
          <cell r="A412">
            <v>102045222</v>
          </cell>
          <cell r="B412" t="str">
            <v xml:space="preserve">MISS MARIA LEOTA                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58.17</v>
          </cell>
          <cell r="J412">
            <v>58.17</v>
          </cell>
          <cell r="L412">
            <v>15</v>
          </cell>
          <cell r="M412">
            <v>58.17</v>
          </cell>
        </row>
        <row r="413">
          <cell r="A413">
            <v>102063834</v>
          </cell>
          <cell r="B413" t="str">
            <v xml:space="preserve">MISS MARIA TANUAULILO (DBS)     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1834.43</v>
          </cell>
          <cell r="J413">
            <v>1834.43</v>
          </cell>
          <cell r="L413">
            <v>15</v>
          </cell>
          <cell r="M413">
            <v>1834.43</v>
          </cell>
        </row>
        <row r="414">
          <cell r="A414">
            <v>102074844</v>
          </cell>
          <cell r="B414" t="str">
            <v xml:space="preserve">MISS MARIA ULUILELATA           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111.91</v>
          </cell>
          <cell r="J414">
            <v>111.91</v>
          </cell>
          <cell r="L414">
            <v>15</v>
          </cell>
          <cell r="M414">
            <v>111.91</v>
          </cell>
        </row>
        <row r="415">
          <cell r="A415">
            <v>102069497</v>
          </cell>
          <cell r="B415" t="str">
            <v xml:space="preserve">MISS MARIANNE DEMPSTER                  </v>
          </cell>
          <cell r="C415">
            <v>1.0900000000000001</v>
          </cell>
          <cell r="D415">
            <v>4.01</v>
          </cell>
          <cell r="E415">
            <v>0.68</v>
          </cell>
          <cell r="F415">
            <v>10.85</v>
          </cell>
          <cell r="G415">
            <v>1.67</v>
          </cell>
          <cell r="H415">
            <v>0</v>
          </cell>
          <cell r="I415">
            <v>0</v>
          </cell>
          <cell r="J415">
            <v>18.3</v>
          </cell>
          <cell r="L415">
            <v>5</v>
          </cell>
          <cell r="M415">
            <v>18.3</v>
          </cell>
        </row>
        <row r="416">
          <cell r="A416">
            <v>102069156</v>
          </cell>
          <cell r="B416" t="str">
            <v xml:space="preserve">MISS MARIANNE MANUKAU               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143.04</v>
          </cell>
          <cell r="J416">
            <v>143.04</v>
          </cell>
          <cell r="L416">
            <v>15</v>
          </cell>
          <cell r="M416">
            <v>143.04</v>
          </cell>
        </row>
        <row r="417">
          <cell r="A417">
            <v>102012235</v>
          </cell>
          <cell r="B417" t="str">
            <v xml:space="preserve">MISS MARIE G TUKUITONGA                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71.760000000000005</v>
          </cell>
          <cell r="J417">
            <v>71.760000000000005</v>
          </cell>
          <cell r="L417">
            <v>22</v>
          </cell>
          <cell r="M417">
            <v>71.760000000000005</v>
          </cell>
        </row>
        <row r="418">
          <cell r="A418">
            <v>102059094</v>
          </cell>
          <cell r="B418" t="str">
            <v xml:space="preserve">MISS MARIE L MILLS  (DBS*)         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218.59</v>
          </cell>
          <cell r="J418">
            <v>218.59</v>
          </cell>
          <cell r="L418">
            <v>15</v>
          </cell>
          <cell r="M418">
            <v>218.59</v>
          </cell>
        </row>
        <row r="419">
          <cell r="A419">
            <v>102071489</v>
          </cell>
          <cell r="B419" t="str">
            <v xml:space="preserve">MISS MARRISSA JONES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122.5</v>
          </cell>
          <cell r="J419">
            <v>122.5</v>
          </cell>
          <cell r="L419">
            <v>15</v>
          </cell>
          <cell r="M419">
            <v>122.5</v>
          </cell>
        </row>
        <row r="420">
          <cell r="A420">
            <v>102039115</v>
          </cell>
          <cell r="B420" t="str">
            <v xml:space="preserve">MISS MARTHA GALBRAITH                  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244.48</v>
          </cell>
          <cell r="J420">
            <v>244.48</v>
          </cell>
          <cell r="L420">
            <v>15</v>
          </cell>
          <cell r="M420">
            <v>244.48</v>
          </cell>
        </row>
        <row r="421">
          <cell r="A421">
            <v>102027901</v>
          </cell>
          <cell r="B421" t="str">
            <v xml:space="preserve">MISS MARY KARBHARI  (DBS)              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482.61</v>
          </cell>
          <cell r="J421">
            <v>482.61</v>
          </cell>
          <cell r="L421">
            <v>15</v>
          </cell>
          <cell r="M421">
            <v>482.61</v>
          </cell>
        </row>
        <row r="422">
          <cell r="A422">
            <v>102051556</v>
          </cell>
          <cell r="B422" t="str">
            <v xml:space="preserve">MISS MARY LEILUA                  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147.62</v>
          </cell>
          <cell r="J422">
            <v>147.62</v>
          </cell>
          <cell r="L422">
            <v>15</v>
          </cell>
          <cell r="M422">
            <v>147.62</v>
          </cell>
        </row>
        <row r="423">
          <cell r="A423">
            <v>102058686</v>
          </cell>
          <cell r="B423" t="str">
            <v xml:space="preserve">MISS MARY TATARA   (DBS)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159.80000000000001</v>
          </cell>
          <cell r="J423">
            <v>159.80000000000001</v>
          </cell>
          <cell r="L423">
            <v>15</v>
          </cell>
          <cell r="M423">
            <v>159.80000000000001</v>
          </cell>
        </row>
        <row r="424">
          <cell r="A424">
            <v>102063364</v>
          </cell>
          <cell r="B424" t="str">
            <v xml:space="preserve">MISS MARY-ANN SURRIDGE                  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97.06</v>
          </cell>
          <cell r="J424">
            <v>97.06</v>
          </cell>
          <cell r="L424">
            <v>15</v>
          </cell>
          <cell r="M424">
            <v>97.06</v>
          </cell>
        </row>
        <row r="425">
          <cell r="A425">
            <v>102052005</v>
          </cell>
          <cell r="B425" t="str">
            <v xml:space="preserve">MISS MATA K TAERE  (DBS)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335.75</v>
          </cell>
          <cell r="J425">
            <v>335.75</v>
          </cell>
          <cell r="L425">
            <v>15</v>
          </cell>
          <cell r="M425">
            <v>335.75</v>
          </cell>
        </row>
        <row r="426">
          <cell r="A426">
            <v>102056730</v>
          </cell>
          <cell r="B426" t="str">
            <v xml:space="preserve">MISS MATA MARII (DBS)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201.82</v>
          </cell>
          <cell r="J426">
            <v>201.82</v>
          </cell>
          <cell r="L426">
            <v>15</v>
          </cell>
          <cell r="M426">
            <v>201.82</v>
          </cell>
        </row>
        <row r="427">
          <cell r="A427">
            <v>102070892</v>
          </cell>
          <cell r="B427" t="str">
            <v xml:space="preserve">MISS MATAI VAEAU                 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54.83</v>
          </cell>
          <cell r="J427">
            <v>54.83</v>
          </cell>
          <cell r="L427">
            <v>15</v>
          </cell>
          <cell r="M427">
            <v>54.83</v>
          </cell>
        </row>
        <row r="428">
          <cell r="A428">
            <v>102033191</v>
          </cell>
          <cell r="B428" t="str">
            <v xml:space="preserve">MISS MATAORA TINI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116.79</v>
          </cell>
          <cell r="J428">
            <v>116.79</v>
          </cell>
          <cell r="L428">
            <v>15</v>
          </cell>
          <cell r="M428">
            <v>116.79</v>
          </cell>
        </row>
        <row r="429">
          <cell r="A429">
            <v>102039681</v>
          </cell>
          <cell r="B429" t="str">
            <v xml:space="preserve">MISS MATERLENE FIAME   (DBS)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288.25</v>
          </cell>
          <cell r="J429">
            <v>288.25</v>
          </cell>
          <cell r="L429">
            <v>15</v>
          </cell>
          <cell r="M429">
            <v>288.25</v>
          </cell>
        </row>
        <row r="430">
          <cell r="A430">
            <v>102066704</v>
          </cell>
          <cell r="B430" t="str">
            <v xml:space="preserve">MISS MAUI PUREA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403.67</v>
          </cell>
          <cell r="J430">
            <v>403.67</v>
          </cell>
          <cell r="L430">
            <v>15</v>
          </cell>
          <cell r="M430">
            <v>403.67</v>
          </cell>
        </row>
        <row r="431">
          <cell r="A431">
            <v>102022937</v>
          </cell>
          <cell r="B431" t="str">
            <v xml:space="preserve">MISS MAUREEN B COONEY        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101.13</v>
          </cell>
          <cell r="J431">
            <v>101.13</v>
          </cell>
          <cell r="L431">
            <v>15</v>
          </cell>
          <cell r="M431">
            <v>101.13</v>
          </cell>
        </row>
        <row r="432">
          <cell r="A432">
            <v>102079999</v>
          </cell>
          <cell r="B432" t="str">
            <v xml:space="preserve">MISS MAXINE TARAIWA                    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79.22</v>
          </cell>
          <cell r="J432">
            <v>79.22</v>
          </cell>
          <cell r="L432">
            <v>15</v>
          </cell>
          <cell r="M432">
            <v>79.22</v>
          </cell>
        </row>
        <row r="433">
          <cell r="A433">
            <v>102062806</v>
          </cell>
          <cell r="B433" t="str">
            <v xml:space="preserve">MISS MEALI ISAAC   (DBS)                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3171.25</v>
          </cell>
          <cell r="J433">
            <v>3171.25</v>
          </cell>
          <cell r="L433">
            <v>15</v>
          </cell>
          <cell r="M433">
            <v>3171.25</v>
          </cell>
        </row>
        <row r="434">
          <cell r="A434">
            <v>102024288</v>
          </cell>
          <cell r="B434" t="str">
            <v xml:space="preserve">MISS MEGAN E WALKER   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90.14</v>
          </cell>
          <cell r="J434">
            <v>90.14</v>
          </cell>
          <cell r="L434">
            <v>15</v>
          </cell>
          <cell r="M434">
            <v>90.14</v>
          </cell>
        </row>
        <row r="435">
          <cell r="A435">
            <v>102027874</v>
          </cell>
          <cell r="B435" t="str">
            <v xml:space="preserve">MISS MEGAN T MORRIS                    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187.89</v>
          </cell>
          <cell r="J435">
            <v>187.89</v>
          </cell>
          <cell r="L435">
            <v>15</v>
          </cell>
          <cell r="M435">
            <v>187.89</v>
          </cell>
        </row>
        <row r="436">
          <cell r="A436">
            <v>102028334</v>
          </cell>
          <cell r="B436" t="str">
            <v xml:space="preserve">MISS MELANI MANARANGI                   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127.42</v>
          </cell>
          <cell r="J436">
            <v>127.42</v>
          </cell>
          <cell r="L436">
            <v>15</v>
          </cell>
          <cell r="M436">
            <v>127.42</v>
          </cell>
        </row>
        <row r="437">
          <cell r="A437">
            <v>102073707</v>
          </cell>
          <cell r="B437" t="str">
            <v xml:space="preserve">MISS MELANIE J FAULKNER   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322.79000000000002</v>
          </cell>
          <cell r="J437">
            <v>322.79000000000002</v>
          </cell>
          <cell r="L437">
            <v>15</v>
          </cell>
          <cell r="M437">
            <v>322.79000000000002</v>
          </cell>
        </row>
        <row r="438">
          <cell r="A438">
            <v>102066534</v>
          </cell>
          <cell r="B438" t="str">
            <v xml:space="preserve">MISS MELANIE TALIVAI                    </v>
          </cell>
          <cell r="C438">
            <v>0</v>
          </cell>
          <cell r="D438">
            <v>5.72</v>
          </cell>
          <cell r="E438">
            <v>33.21</v>
          </cell>
          <cell r="F438">
            <v>11.07</v>
          </cell>
          <cell r="G438">
            <v>20.9</v>
          </cell>
          <cell r="H438">
            <v>0</v>
          </cell>
          <cell r="I438">
            <v>0</v>
          </cell>
          <cell r="J438">
            <v>70.900000000000006</v>
          </cell>
          <cell r="L438">
            <v>5</v>
          </cell>
          <cell r="M438">
            <v>70.900000000000006</v>
          </cell>
        </row>
        <row r="439">
          <cell r="A439">
            <v>102086548</v>
          </cell>
          <cell r="B439" t="str">
            <v xml:space="preserve">MISS MELANIE WELLS                     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83.52</v>
          </cell>
          <cell r="J439">
            <v>83.52</v>
          </cell>
          <cell r="L439">
            <v>15</v>
          </cell>
          <cell r="M439">
            <v>83.52</v>
          </cell>
        </row>
        <row r="440">
          <cell r="A440">
            <v>102039100</v>
          </cell>
          <cell r="B440" t="str">
            <v xml:space="preserve">MISS MELDA BARCLAY                     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159.22</v>
          </cell>
          <cell r="J440">
            <v>159.22</v>
          </cell>
          <cell r="L440">
            <v>15</v>
          </cell>
          <cell r="M440">
            <v>159.22</v>
          </cell>
        </row>
        <row r="441">
          <cell r="A441">
            <v>102066436</v>
          </cell>
          <cell r="B441" t="str">
            <v xml:space="preserve">MISS MELE HEILALA   (DBS)              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758.52</v>
          </cell>
          <cell r="J441">
            <v>758.52</v>
          </cell>
          <cell r="L441">
            <v>15</v>
          </cell>
          <cell r="M441">
            <v>758.52</v>
          </cell>
        </row>
        <row r="442">
          <cell r="A442">
            <v>102027492</v>
          </cell>
          <cell r="B442" t="str">
            <v xml:space="preserve">MISS MELE MANGISI  (DBS)                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376.81</v>
          </cell>
          <cell r="J442">
            <v>376.81</v>
          </cell>
          <cell r="L442">
            <v>15</v>
          </cell>
          <cell r="M442">
            <v>376.81</v>
          </cell>
        </row>
        <row r="443">
          <cell r="A443">
            <v>102079277</v>
          </cell>
          <cell r="B443" t="str">
            <v xml:space="preserve">MISS MELESEINI TALASINGA     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79.05</v>
          </cell>
          <cell r="J443">
            <v>79.05</v>
          </cell>
          <cell r="L443">
            <v>15</v>
          </cell>
          <cell r="M443">
            <v>79.05</v>
          </cell>
        </row>
        <row r="444">
          <cell r="A444">
            <v>102073898</v>
          </cell>
          <cell r="B444" t="str">
            <v xml:space="preserve">MISS METUA TANGATATAIA                  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86.69</v>
          </cell>
          <cell r="J444">
            <v>86.69</v>
          </cell>
          <cell r="L444">
            <v>22</v>
          </cell>
          <cell r="M444">
            <v>86.69</v>
          </cell>
        </row>
        <row r="445">
          <cell r="A445">
            <v>102006196</v>
          </cell>
          <cell r="B445" t="str">
            <v xml:space="preserve">MISS MICHELLE BALEMI 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50.75</v>
          </cell>
          <cell r="J445">
            <v>50.75</v>
          </cell>
          <cell r="L445">
            <v>15</v>
          </cell>
          <cell r="M445">
            <v>50.75</v>
          </cell>
        </row>
        <row r="446">
          <cell r="A446">
            <v>102026912</v>
          </cell>
          <cell r="B446" t="str">
            <v xml:space="preserve">MISS MICHELLE CHAVE                     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73.489999999999995</v>
          </cell>
          <cell r="J446">
            <v>73.489999999999995</v>
          </cell>
          <cell r="L446">
            <v>15</v>
          </cell>
          <cell r="M446">
            <v>73.489999999999995</v>
          </cell>
        </row>
        <row r="447">
          <cell r="A447">
            <v>102073862</v>
          </cell>
          <cell r="B447" t="str">
            <v xml:space="preserve">MISS MICHELLE M CUTLER  (DBS*)          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244.03</v>
          </cell>
          <cell r="J447">
            <v>244.03</v>
          </cell>
          <cell r="L447">
            <v>15</v>
          </cell>
          <cell r="M447">
            <v>244.03</v>
          </cell>
        </row>
        <row r="448">
          <cell r="A448">
            <v>102080258</v>
          </cell>
          <cell r="B448" t="str">
            <v xml:space="preserve">MISS MICHELLE WHITLOCK                 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62.83</v>
          </cell>
          <cell r="J448">
            <v>62.83</v>
          </cell>
          <cell r="K448">
            <v>200001012</v>
          </cell>
          <cell r="L448">
            <v>15</v>
          </cell>
          <cell r="M448">
            <v>62.83</v>
          </cell>
        </row>
        <row r="449">
          <cell r="A449">
            <v>102076775</v>
          </cell>
          <cell r="B449" t="str">
            <v xml:space="preserve">MISS MIHI PAUL                         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62.08</v>
          </cell>
          <cell r="J449">
            <v>62.08</v>
          </cell>
          <cell r="L449">
            <v>15</v>
          </cell>
          <cell r="M449">
            <v>62.08</v>
          </cell>
        </row>
        <row r="450">
          <cell r="A450">
            <v>102067144</v>
          </cell>
          <cell r="B450" t="str">
            <v xml:space="preserve">MISS MIIMETUA VERO             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158.09</v>
          </cell>
          <cell r="J450">
            <v>158.09</v>
          </cell>
          <cell r="L450">
            <v>15</v>
          </cell>
          <cell r="M450">
            <v>158.09</v>
          </cell>
        </row>
        <row r="451">
          <cell r="A451">
            <v>102068721</v>
          </cell>
          <cell r="B451" t="str">
            <v xml:space="preserve">MISS MIL HENRY                          </v>
          </cell>
          <cell r="C451">
            <v>1.87</v>
          </cell>
          <cell r="D451">
            <v>0.15</v>
          </cell>
          <cell r="E451">
            <v>4.24</v>
          </cell>
          <cell r="F451">
            <v>4.8099999999999996</v>
          </cell>
          <cell r="G451">
            <v>9.24</v>
          </cell>
          <cell r="H451">
            <v>0</v>
          </cell>
          <cell r="I451">
            <v>0</v>
          </cell>
          <cell r="J451">
            <v>20.309999999999999</v>
          </cell>
          <cell r="L451">
            <v>5</v>
          </cell>
          <cell r="M451">
            <v>20.309999999999999</v>
          </cell>
        </row>
        <row r="452">
          <cell r="A452">
            <v>102066621</v>
          </cell>
          <cell r="B452" t="str">
            <v xml:space="preserve">MISS MILI CASH                          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172.07</v>
          </cell>
          <cell r="J452">
            <v>172.07</v>
          </cell>
          <cell r="L452">
            <v>15</v>
          </cell>
          <cell r="M452">
            <v>172.07</v>
          </cell>
        </row>
        <row r="453">
          <cell r="A453">
            <v>102063998</v>
          </cell>
          <cell r="B453" t="str">
            <v xml:space="preserve">MISS MILLY APOLLO  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101.13</v>
          </cell>
          <cell r="J453">
            <v>101.13</v>
          </cell>
          <cell r="L453">
            <v>15</v>
          </cell>
          <cell r="M453">
            <v>101.13</v>
          </cell>
        </row>
        <row r="454">
          <cell r="A454">
            <v>102072834</v>
          </cell>
          <cell r="B454" t="str">
            <v xml:space="preserve">MISS MILLY M ELISARA                    </v>
          </cell>
          <cell r="C454">
            <v>0</v>
          </cell>
          <cell r="D454">
            <v>7.72</v>
          </cell>
          <cell r="E454">
            <v>18.29</v>
          </cell>
          <cell r="F454">
            <v>0.54</v>
          </cell>
          <cell r="G454">
            <v>40.450000000000003</v>
          </cell>
          <cell r="H454">
            <v>0</v>
          </cell>
          <cell r="I454">
            <v>0</v>
          </cell>
          <cell r="J454">
            <v>67</v>
          </cell>
          <cell r="L454">
            <v>5</v>
          </cell>
          <cell r="M454">
            <v>67</v>
          </cell>
        </row>
        <row r="455">
          <cell r="A455">
            <v>102027424</v>
          </cell>
          <cell r="B455" t="str">
            <v xml:space="preserve">MISS MIRANDA S ROBERTSON    (DBS)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383.9</v>
          </cell>
          <cell r="J455">
            <v>383.9</v>
          </cell>
          <cell r="L455">
            <v>15</v>
          </cell>
          <cell r="M455">
            <v>383.9</v>
          </cell>
        </row>
        <row r="456">
          <cell r="A456">
            <v>102016045</v>
          </cell>
          <cell r="B456" t="str">
            <v xml:space="preserve">MISS MIRI PUKEITI  (DBS)               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395.95</v>
          </cell>
          <cell r="J456">
            <v>395.95</v>
          </cell>
          <cell r="L456">
            <v>15</v>
          </cell>
          <cell r="M456">
            <v>395.95</v>
          </cell>
        </row>
        <row r="457">
          <cell r="A457">
            <v>102047967</v>
          </cell>
          <cell r="B457" t="str">
            <v xml:space="preserve">MISS MOANA KILIFITONI  (DBS) 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159.13</v>
          </cell>
          <cell r="J457">
            <v>159.13</v>
          </cell>
          <cell r="L457">
            <v>15</v>
          </cell>
          <cell r="M457">
            <v>159.13</v>
          </cell>
        </row>
        <row r="458">
          <cell r="A458">
            <v>102023706</v>
          </cell>
          <cell r="B458" t="str">
            <v xml:space="preserve">MISS MOE JOSEPH  (DBS*)                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209.37</v>
          </cell>
          <cell r="J458">
            <v>209.37</v>
          </cell>
          <cell r="L458">
            <v>15</v>
          </cell>
          <cell r="M458">
            <v>209.37</v>
          </cell>
        </row>
        <row r="459">
          <cell r="A459">
            <v>102021793</v>
          </cell>
          <cell r="B459" t="str">
            <v xml:space="preserve">MISS MOE TALATAU                       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50.98</v>
          </cell>
          <cell r="J459">
            <v>50.98</v>
          </cell>
          <cell r="L459">
            <v>15</v>
          </cell>
          <cell r="M459">
            <v>50.98</v>
          </cell>
        </row>
        <row r="460">
          <cell r="A460">
            <v>102056208</v>
          </cell>
          <cell r="B460" t="str">
            <v xml:space="preserve">MISS MOIRA FUNNELL                      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323.11</v>
          </cell>
          <cell r="J460">
            <v>323.11</v>
          </cell>
          <cell r="L460">
            <v>15</v>
          </cell>
          <cell r="M460">
            <v>323.11</v>
          </cell>
        </row>
        <row r="461">
          <cell r="A461">
            <v>102061984</v>
          </cell>
          <cell r="B461" t="str">
            <v xml:space="preserve">MISS MOKA SIONO                         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72.75</v>
          </cell>
          <cell r="J461">
            <v>72.75</v>
          </cell>
          <cell r="L461">
            <v>15</v>
          </cell>
          <cell r="M461">
            <v>72.75</v>
          </cell>
        </row>
        <row r="462">
          <cell r="A462">
            <v>102032844</v>
          </cell>
          <cell r="B462" t="str">
            <v xml:space="preserve">MISS MONICA BROOKS                      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58.45</v>
          </cell>
          <cell r="J462">
            <v>58.45</v>
          </cell>
          <cell r="L462">
            <v>15</v>
          </cell>
          <cell r="M462">
            <v>58.45</v>
          </cell>
        </row>
        <row r="463">
          <cell r="A463">
            <v>102029303</v>
          </cell>
          <cell r="B463" t="str">
            <v xml:space="preserve">MISS MONIQUE ALLEN   (DBS)             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127.22</v>
          </cell>
          <cell r="J463">
            <v>127.22</v>
          </cell>
          <cell r="L463">
            <v>15</v>
          </cell>
          <cell r="M463">
            <v>127.22</v>
          </cell>
        </row>
        <row r="464">
          <cell r="A464">
            <v>102041605</v>
          </cell>
          <cell r="B464" t="str">
            <v xml:space="preserve">MISS MORGAN MCCARRISON  (DBS)           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377.02</v>
          </cell>
          <cell r="J464">
            <v>377.02</v>
          </cell>
          <cell r="L464">
            <v>15</v>
          </cell>
          <cell r="M464">
            <v>377.02</v>
          </cell>
        </row>
        <row r="465">
          <cell r="A465">
            <v>102058940</v>
          </cell>
          <cell r="B465" t="str">
            <v xml:space="preserve">MISS MYRA CASIBANG                      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35.619999999999997</v>
          </cell>
          <cell r="H465">
            <v>0</v>
          </cell>
          <cell r="I465">
            <v>0</v>
          </cell>
          <cell r="J465">
            <v>35.619999999999997</v>
          </cell>
          <cell r="L465">
            <v>5</v>
          </cell>
          <cell r="M465">
            <v>35.619999999999997</v>
          </cell>
        </row>
        <row r="466">
          <cell r="A466">
            <v>102075419</v>
          </cell>
          <cell r="B466" t="str">
            <v xml:space="preserve">MISS N E GRACE  (DBS)                  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200.47</v>
          </cell>
          <cell r="J466">
            <v>200.47</v>
          </cell>
          <cell r="L466">
            <v>15</v>
          </cell>
          <cell r="M466">
            <v>200.47</v>
          </cell>
        </row>
        <row r="467">
          <cell r="A467">
            <v>102031518</v>
          </cell>
          <cell r="B467" t="str">
            <v xml:space="preserve">MISS N S VANDEWIEL   (DBS)             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437.87</v>
          </cell>
          <cell r="J467">
            <v>437.87</v>
          </cell>
          <cell r="L467">
            <v>15</v>
          </cell>
          <cell r="M467">
            <v>437.87</v>
          </cell>
        </row>
        <row r="468">
          <cell r="A468">
            <v>102034280</v>
          </cell>
          <cell r="B468" t="str">
            <v xml:space="preserve">MISS NAKETA FERGUSON                   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130.56</v>
          </cell>
          <cell r="J468">
            <v>130.56</v>
          </cell>
          <cell r="L468">
            <v>15</v>
          </cell>
          <cell r="M468">
            <v>130.56</v>
          </cell>
        </row>
        <row r="469">
          <cell r="A469">
            <v>102077559</v>
          </cell>
          <cell r="B469" t="str">
            <v xml:space="preserve">MISS NANCY GORDON                      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140.02000000000001</v>
          </cell>
          <cell r="J469">
            <v>140.02000000000001</v>
          </cell>
          <cell r="L469">
            <v>15</v>
          </cell>
          <cell r="M469">
            <v>140.02000000000001</v>
          </cell>
        </row>
        <row r="470">
          <cell r="A470">
            <v>102025057</v>
          </cell>
          <cell r="B470" t="str">
            <v xml:space="preserve">MISS NAOAFIOGA LELEVAGA                 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78.599999999999994</v>
          </cell>
          <cell r="J470">
            <v>78.599999999999994</v>
          </cell>
          <cell r="L470">
            <v>15</v>
          </cell>
          <cell r="M470">
            <v>78.599999999999994</v>
          </cell>
        </row>
        <row r="471">
          <cell r="A471">
            <v>102071950</v>
          </cell>
          <cell r="B471" t="str">
            <v xml:space="preserve">MISS NAOMI MAKI                         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166.5</v>
          </cell>
          <cell r="J471">
            <v>166.5</v>
          </cell>
          <cell r="L471">
            <v>15</v>
          </cell>
          <cell r="M471">
            <v>166.5</v>
          </cell>
        </row>
        <row r="472">
          <cell r="A472">
            <v>102020836</v>
          </cell>
          <cell r="B472" t="str">
            <v xml:space="preserve">MISS NASRIN FOULADI                     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80.099999999999994</v>
          </cell>
          <cell r="J472">
            <v>80.099999999999994</v>
          </cell>
          <cell r="L472">
            <v>15</v>
          </cell>
          <cell r="M472">
            <v>80.099999999999994</v>
          </cell>
        </row>
        <row r="473">
          <cell r="A473">
            <v>102009289</v>
          </cell>
          <cell r="B473" t="str">
            <v xml:space="preserve">MISS NATALIE J DENTON                  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125.55</v>
          </cell>
          <cell r="J473">
            <v>125.55</v>
          </cell>
          <cell r="L473">
            <v>15</v>
          </cell>
          <cell r="M473">
            <v>125.55</v>
          </cell>
        </row>
        <row r="474">
          <cell r="A474">
            <v>102063846</v>
          </cell>
          <cell r="B474" t="str">
            <v xml:space="preserve">MISS NATANIA RICHARDSONS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69.739999999999995</v>
          </cell>
          <cell r="J474">
            <v>69.739999999999995</v>
          </cell>
          <cell r="L474">
            <v>15</v>
          </cell>
          <cell r="M474">
            <v>69.739999999999995</v>
          </cell>
        </row>
        <row r="475">
          <cell r="A475">
            <v>102024605</v>
          </cell>
          <cell r="B475" t="str">
            <v xml:space="preserve">MISS NAVA TANGIIA      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225.7</v>
          </cell>
          <cell r="J475">
            <v>225.7</v>
          </cell>
          <cell r="L475">
            <v>15</v>
          </cell>
          <cell r="M475">
            <v>225.7</v>
          </cell>
        </row>
        <row r="476">
          <cell r="A476">
            <v>102024978</v>
          </cell>
          <cell r="B476" t="str">
            <v xml:space="preserve">MISS NGA J POUAO   (DBS)                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464.41</v>
          </cell>
          <cell r="J476">
            <v>464.41</v>
          </cell>
          <cell r="L476">
            <v>15</v>
          </cell>
          <cell r="M476">
            <v>464.41</v>
          </cell>
        </row>
        <row r="477">
          <cell r="A477">
            <v>102052285</v>
          </cell>
          <cell r="B477" t="str">
            <v xml:space="preserve">MISS NGA TAIA   (DBS)                  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498.88</v>
          </cell>
          <cell r="J477">
            <v>498.88</v>
          </cell>
          <cell r="L477">
            <v>15</v>
          </cell>
          <cell r="M477">
            <v>498.88</v>
          </cell>
        </row>
        <row r="478">
          <cell r="A478">
            <v>102024531</v>
          </cell>
          <cell r="B478" t="str">
            <v xml:space="preserve">MISS NGAHUIA R BIRD                     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211.26</v>
          </cell>
          <cell r="J478">
            <v>211.26</v>
          </cell>
          <cell r="L478">
            <v>15</v>
          </cell>
          <cell r="M478">
            <v>211.26</v>
          </cell>
        </row>
        <row r="479">
          <cell r="A479">
            <v>102039587</v>
          </cell>
          <cell r="B479" t="str">
            <v xml:space="preserve">MISS NGERE TUORO                        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56.45</v>
          </cell>
          <cell r="J479">
            <v>56.45</v>
          </cell>
          <cell r="L479">
            <v>15</v>
          </cell>
          <cell r="M479">
            <v>56.45</v>
          </cell>
        </row>
        <row r="480">
          <cell r="A480">
            <v>102065174</v>
          </cell>
          <cell r="B480" t="str">
            <v xml:space="preserve">MISS NGORENGATAMARIKI METUAUTI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62.46</v>
          </cell>
          <cell r="J480">
            <v>62.46</v>
          </cell>
          <cell r="L480">
            <v>15</v>
          </cell>
          <cell r="M480">
            <v>62.46</v>
          </cell>
        </row>
        <row r="481">
          <cell r="A481">
            <v>102089068</v>
          </cell>
          <cell r="B481" t="str">
            <v xml:space="preserve">MISS NICKY BROWN          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710.93</v>
          </cell>
          <cell r="J481">
            <v>710.93</v>
          </cell>
          <cell r="L481">
            <v>15</v>
          </cell>
          <cell r="M481">
            <v>710.93</v>
          </cell>
        </row>
        <row r="482">
          <cell r="A482">
            <v>102035807</v>
          </cell>
          <cell r="B482" t="str">
            <v xml:space="preserve">MISS NICKY BROWN   (DBS)                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1392.38</v>
          </cell>
          <cell r="J482">
            <v>1392.38</v>
          </cell>
          <cell r="L482">
            <v>15</v>
          </cell>
          <cell r="M482">
            <v>1392.38</v>
          </cell>
        </row>
        <row r="483">
          <cell r="A483">
            <v>102069893</v>
          </cell>
          <cell r="B483" t="str">
            <v xml:space="preserve">MISS NICOLA BROOKES  (DBS)              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195.27</v>
          </cell>
          <cell r="J483">
            <v>195.27</v>
          </cell>
          <cell r="L483">
            <v>15</v>
          </cell>
          <cell r="M483">
            <v>195.27</v>
          </cell>
        </row>
        <row r="484">
          <cell r="A484">
            <v>102028329</v>
          </cell>
          <cell r="B484" t="str">
            <v>MISS NIDHIPORN RUNGRATTANAPRASERT  (DBS*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217.17</v>
          </cell>
          <cell r="J484">
            <v>217.17</v>
          </cell>
          <cell r="L484">
            <v>15</v>
          </cell>
          <cell r="M484">
            <v>217.17</v>
          </cell>
        </row>
        <row r="485">
          <cell r="A485">
            <v>102081950</v>
          </cell>
          <cell r="B485" t="str">
            <v xml:space="preserve">MISS NINA PUSPADEWI (DBS)              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371.05</v>
          </cell>
          <cell r="J485">
            <v>371.05</v>
          </cell>
          <cell r="L485">
            <v>15</v>
          </cell>
          <cell r="M485">
            <v>371.05</v>
          </cell>
        </row>
        <row r="486">
          <cell r="A486">
            <v>102011979</v>
          </cell>
          <cell r="B486" t="str">
            <v xml:space="preserve">MISS NINA TUTINI (DBS)    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290.82</v>
          </cell>
          <cell r="J486">
            <v>290.82</v>
          </cell>
          <cell r="L486">
            <v>15</v>
          </cell>
          <cell r="M486">
            <v>290.82</v>
          </cell>
        </row>
        <row r="487">
          <cell r="A487">
            <v>102048031</v>
          </cell>
          <cell r="B487" t="str">
            <v xml:space="preserve">MISS NIVA FAAOLATANE  (DBS)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189.49</v>
          </cell>
          <cell r="J487">
            <v>189.49</v>
          </cell>
          <cell r="L487">
            <v>15</v>
          </cell>
          <cell r="M487">
            <v>189.49</v>
          </cell>
        </row>
        <row r="488">
          <cell r="A488">
            <v>102008300</v>
          </cell>
          <cell r="B488" t="str">
            <v xml:space="preserve">MISS NYSHIA J. SPELLMAN (CMI)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2650.58</v>
          </cell>
          <cell r="J488">
            <v>2650.58</v>
          </cell>
          <cell r="L488">
            <v>15</v>
          </cell>
          <cell r="M488">
            <v>2650.58</v>
          </cell>
        </row>
        <row r="489">
          <cell r="A489">
            <v>102009624</v>
          </cell>
          <cell r="B489" t="str">
            <v xml:space="preserve">MISS ODELE P PARK   (DBS)               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463.46</v>
          </cell>
          <cell r="J489">
            <v>463.46</v>
          </cell>
          <cell r="L489">
            <v>15</v>
          </cell>
          <cell r="M489">
            <v>463.46</v>
          </cell>
        </row>
        <row r="490">
          <cell r="A490">
            <v>102077125</v>
          </cell>
          <cell r="B490" t="str">
            <v xml:space="preserve">MISS ODETTE NILSEN (DBS)                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303.13</v>
          </cell>
          <cell r="J490">
            <v>303.13</v>
          </cell>
          <cell r="L490">
            <v>15</v>
          </cell>
          <cell r="M490">
            <v>303.13</v>
          </cell>
        </row>
        <row r="491">
          <cell r="A491">
            <v>102050143</v>
          </cell>
          <cell r="B491" t="str">
            <v xml:space="preserve">MISS OLIVE SAAMAUSILI                   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163.71</v>
          </cell>
          <cell r="J491">
            <v>163.71</v>
          </cell>
          <cell r="L491">
            <v>15</v>
          </cell>
          <cell r="M491">
            <v>163.71</v>
          </cell>
        </row>
        <row r="492">
          <cell r="A492">
            <v>102015812</v>
          </cell>
          <cell r="B492" t="str">
            <v xml:space="preserve">MISS OTILIA L SALE  (DBS)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367.36</v>
          </cell>
          <cell r="J492">
            <v>367.36</v>
          </cell>
          <cell r="L492">
            <v>15</v>
          </cell>
          <cell r="M492">
            <v>367.36</v>
          </cell>
        </row>
        <row r="493">
          <cell r="A493">
            <v>102086103</v>
          </cell>
          <cell r="B493" t="str">
            <v xml:space="preserve">MISS P PUTARA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54.21</v>
          </cell>
          <cell r="J493">
            <v>54.21</v>
          </cell>
          <cell r="L493">
            <v>15</v>
          </cell>
          <cell r="M493">
            <v>54.21</v>
          </cell>
        </row>
        <row r="494">
          <cell r="A494">
            <v>102035950</v>
          </cell>
          <cell r="B494" t="str">
            <v xml:space="preserve">MISS P TIVAO   (DBS)     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314.08</v>
          </cell>
          <cell r="J494">
            <v>314.08</v>
          </cell>
          <cell r="L494">
            <v>15</v>
          </cell>
          <cell r="M494">
            <v>314.08</v>
          </cell>
        </row>
        <row r="495">
          <cell r="A495">
            <v>102018200</v>
          </cell>
          <cell r="B495" t="str">
            <v xml:space="preserve">MISS PALU S HALATOA  (DBS)              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522.77</v>
          </cell>
          <cell r="J495">
            <v>522.77</v>
          </cell>
          <cell r="L495">
            <v>15</v>
          </cell>
          <cell r="M495">
            <v>522.77</v>
          </cell>
        </row>
        <row r="496">
          <cell r="A496">
            <v>102041609</v>
          </cell>
          <cell r="B496" t="str">
            <v xml:space="preserve">MISS PAM MCVICAR             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59.68</v>
          </cell>
          <cell r="J496">
            <v>59.68</v>
          </cell>
          <cell r="L496">
            <v>15</v>
          </cell>
          <cell r="M496">
            <v>59.68</v>
          </cell>
        </row>
        <row r="497">
          <cell r="A497">
            <v>102052023</v>
          </cell>
          <cell r="B497" t="str">
            <v xml:space="preserve">MISS PANIA FROST  (DBS*)                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478.25</v>
          </cell>
          <cell r="J497">
            <v>478.25</v>
          </cell>
          <cell r="L497">
            <v>15</v>
          </cell>
          <cell r="M497">
            <v>478.25</v>
          </cell>
        </row>
        <row r="498">
          <cell r="A498">
            <v>102039652</v>
          </cell>
          <cell r="B498" t="str">
            <v xml:space="preserve">MISS PASAMA PULUKA   (DBS)     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0.8</v>
          </cell>
          <cell r="J498">
            <v>0.8</v>
          </cell>
          <cell r="L498">
            <v>22</v>
          </cell>
          <cell r="M498">
            <v>0.8</v>
          </cell>
        </row>
        <row r="499">
          <cell r="A499">
            <v>102066721</v>
          </cell>
          <cell r="B499" t="str">
            <v xml:space="preserve">MISS PATIENCE SIBOSO (DBS)             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1146.83</v>
          </cell>
          <cell r="J499">
            <v>1146.83</v>
          </cell>
          <cell r="L499">
            <v>15</v>
          </cell>
          <cell r="M499">
            <v>1146.83</v>
          </cell>
        </row>
        <row r="500">
          <cell r="A500">
            <v>102070861</v>
          </cell>
          <cell r="B500" t="str">
            <v xml:space="preserve">MISS PAULA MORATTI         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156.1</v>
          </cell>
          <cell r="J500">
            <v>156.1</v>
          </cell>
          <cell r="L500">
            <v>15</v>
          </cell>
          <cell r="M500">
            <v>156.1</v>
          </cell>
        </row>
        <row r="501">
          <cell r="A501">
            <v>102012104</v>
          </cell>
          <cell r="B501" t="str">
            <v xml:space="preserve">MISS POIA AUMUA                         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77.81</v>
          </cell>
          <cell r="J501">
            <v>77.81</v>
          </cell>
          <cell r="L501">
            <v>15</v>
          </cell>
          <cell r="M501">
            <v>77.81</v>
          </cell>
        </row>
        <row r="502">
          <cell r="A502">
            <v>102061105</v>
          </cell>
          <cell r="B502" t="str">
            <v xml:space="preserve">MISS POLUA ARUTA                      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61.18</v>
          </cell>
          <cell r="J502">
            <v>61.18</v>
          </cell>
          <cell r="L502">
            <v>15</v>
          </cell>
          <cell r="M502">
            <v>61.18</v>
          </cell>
        </row>
        <row r="503">
          <cell r="A503">
            <v>102011182</v>
          </cell>
          <cell r="B503" t="str">
            <v xml:space="preserve">MISS PRISCILLA HALL (DBS)             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714.59</v>
          </cell>
          <cell r="J503">
            <v>714.59</v>
          </cell>
          <cell r="L503">
            <v>15</v>
          </cell>
          <cell r="M503">
            <v>714.59</v>
          </cell>
        </row>
        <row r="504">
          <cell r="A504">
            <v>102072880</v>
          </cell>
          <cell r="B504" t="str">
            <v xml:space="preserve">MISS R D RYAN                           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82.13</v>
          </cell>
          <cell r="J504">
            <v>82.13</v>
          </cell>
          <cell r="L504">
            <v>15</v>
          </cell>
          <cell r="M504">
            <v>82.13</v>
          </cell>
        </row>
        <row r="505">
          <cell r="A505">
            <v>102070441</v>
          </cell>
          <cell r="B505" t="str">
            <v xml:space="preserve">MISS RACHEAL C SMITH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98.12</v>
          </cell>
          <cell r="J505">
            <v>98.12</v>
          </cell>
          <cell r="L505">
            <v>15</v>
          </cell>
          <cell r="M505">
            <v>98.12</v>
          </cell>
        </row>
        <row r="506">
          <cell r="A506">
            <v>102064252</v>
          </cell>
          <cell r="B506" t="str">
            <v xml:space="preserve">MISS RACHEL AUVA'A                     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128.99</v>
          </cell>
          <cell r="J506">
            <v>128.99</v>
          </cell>
          <cell r="L506">
            <v>15</v>
          </cell>
          <cell r="M506">
            <v>128.99</v>
          </cell>
        </row>
        <row r="507">
          <cell r="A507">
            <v>102053775</v>
          </cell>
          <cell r="B507" t="str">
            <v xml:space="preserve">MISS RAEMON MATENE                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52.97</v>
          </cell>
          <cell r="J507">
            <v>52.97</v>
          </cell>
          <cell r="L507">
            <v>15</v>
          </cell>
          <cell r="M507">
            <v>52.97</v>
          </cell>
        </row>
        <row r="508">
          <cell r="A508">
            <v>102067424</v>
          </cell>
          <cell r="B508" t="str">
            <v xml:space="preserve">MISS RAEWYN SOLOMAN             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337.6</v>
          </cell>
          <cell r="J508">
            <v>337.6</v>
          </cell>
          <cell r="L508">
            <v>15</v>
          </cell>
          <cell r="M508">
            <v>337.6</v>
          </cell>
        </row>
        <row r="509">
          <cell r="A509">
            <v>102039194</v>
          </cell>
          <cell r="B509" t="str">
            <v xml:space="preserve">MISS RAMONA ILI                    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77.8</v>
          </cell>
          <cell r="J509">
            <v>77.8</v>
          </cell>
          <cell r="L509">
            <v>15</v>
          </cell>
          <cell r="M509">
            <v>77.8</v>
          </cell>
        </row>
        <row r="510">
          <cell r="A510">
            <v>102035988</v>
          </cell>
          <cell r="B510" t="str">
            <v xml:space="preserve">MISS RAMONA IORAMO                      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75.430000000000007</v>
          </cell>
          <cell r="J510">
            <v>75.430000000000007</v>
          </cell>
          <cell r="L510">
            <v>15</v>
          </cell>
          <cell r="M510">
            <v>75.430000000000007</v>
          </cell>
        </row>
        <row r="511">
          <cell r="A511">
            <v>102011916</v>
          </cell>
          <cell r="B511" t="str">
            <v xml:space="preserve">MISS RAMONA MATAUTIA (DBS)             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122.11</v>
          </cell>
          <cell r="J511">
            <v>122.11</v>
          </cell>
          <cell r="L511">
            <v>22</v>
          </cell>
          <cell r="M511">
            <v>122.11</v>
          </cell>
        </row>
        <row r="512">
          <cell r="A512">
            <v>102080647</v>
          </cell>
          <cell r="B512" t="str">
            <v xml:space="preserve">MISS RANITA CHANDRA                    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25.27</v>
          </cell>
          <cell r="I512">
            <v>49.38</v>
          </cell>
          <cell r="J512">
            <v>74.650000000000006</v>
          </cell>
          <cell r="L512">
            <v>15</v>
          </cell>
          <cell r="M512">
            <v>74.650000000000006</v>
          </cell>
        </row>
        <row r="513">
          <cell r="A513">
            <v>102037455</v>
          </cell>
          <cell r="B513" t="str">
            <v xml:space="preserve">MISS RAWIRI RAIHA  (DBS)              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487.39</v>
          </cell>
          <cell r="J513">
            <v>487.39</v>
          </cell>
          <cell r="L513">
            <v>15</v>
          </cell>
          <cell r="M513">
            <v>487.39</v>
          </cell>
        </row>
        <row r="514">
          <cell r="A514">
            <v>102075305</v>
          </cell>
          <cell r="B514" t="str">
            <v xml:space="preserve">MISS RAYLENE LITTLE                     </v>
          </cell>
          <cell r="C514">
            <v>4.96</v>
          </cell>
          <cell r="D514">
            <v>14.56</v>
          </cell>
          <cell r="E514">
            <v>2.71</v>
          </cell>
          <cell r="F514">
            <v>4.71</v>
          </cell>
          <cell r="G514">
            <v>11.27</v>
          </cell>
          <cell r="H514">
            <v>0</v>
          </cell>
          <cell r="I514">
            <v>0</v>
          </cell>
          <cell r="J514">
            <v>38.21</v>
          </cell>
          <cell r="L514">
            <v>5</v>
          </cell>
          <cell r="M514">
            <v>38.21</v>
          </cell>
        </row>
        <row r="515">
          <cell r="A515">
            <v>102009543</v>
          </cell>
          <cell r="B515" t="str">
            <v xml:space="preserve">MISS REANTER TUIVAI  (DBS)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816.44</v>
          </cell>
          <cell r="J515">
            <v>816.44</v>
          </cell>
          <cell r="L515">
            <v>15</v>
          </cell>
          <cell r="M515">
            <v>816.44</v>
          </cell>
        </row>
        <row r="516">
          <cell r="A516">
            <v>102055855</v>
          </cell>
          <cell r="B516" t="str">
            <v xml:space="preserve">MISS REBECCA AUNESE                    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160.04</v>
          </cell>
          <cell r="J516">
            <v>160.04</v>
          </cell>
          <cell r="L516">
            <v>15</v>
          </cell>
          <cell r="M516">
            <v>160.04</v>
          </cell>
        </row>
        <row r="517">
          <cell r="A517">
            <v>102045127</v>
          </cell>
          <cell r="B517" t="str">
            <v xml:space="preserve">MISS REBECCA K THORPE                 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91.15</v>
          </cell>
          <cell r="J517">
            <v>91.15</v>
          </cell>
          <cell r="L517">
            <v>15</v>
          </cell>
          <cell r="M517">
            <v>91.15</v>
          </cell>
        </row>
        <row r="518">
          <cell r="A518">
            <v>102039873</v>
          </cell>
          <cell r="B518" t="str">
            <v xml:space="preserve">MISS REBECCA WILBURN 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57.3</v>
          </cell>
          <cell r="J518">
            <v>57.3</v>
          </cell>
          <cell r="L518">
            <v>15</v>
          </cell>
          <cell r="M518">
            <v>57.3</v>
          </cell>
        </row>
        <row r="519">
          <cell r="A519">
            <v>102061611</v>
          </cell>
          <cell r="B519" t="str">
            <v xml:space="preserve">MISS REGINA WALKER                      </v>
          </cell>
          <cell r="C519">
            <v>5.62</v>
          </cell>
          <cell r="D519">
            <v>0</v>
          </cell>
          <cell r="E519">
            <v>0</v>
          </cell>
          <cell r="F519">
            <v>0</v>
          </cell>
          <cell r="G519">
            <v>12.78</v>
          </cell>
          <cell r="H519">
            <v>0</v>
          </cell>
          <cell r="I519">
            <v>0</v>
          </cell>
          <cell r="J519">
            <v>18.399999999999999</v>
          </cell>
          <cell r="L519">
            <v>5</v>
          </cell>
          <cell r="M519">
            <v>18.399999999999999</v>
          </cell>
        </row>
        <row r="520">
          <cell r="A520">
            <v>102007683</v>
          </cell>
          <cell r="B520" t="str">
            <v xml:space="preserve">MISS RENEE C. MATHEWS                   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108.19</v>
          </cell>
          <cell r="J520">
            <v>108.19</v>
          </cell>
          <cell r="L520">
            <v>15</v>
          </cell>
          <cell r="M520">
            <v>108.19</v>
          </cell>
        </row>
        <row r="521">
          <cell r="A521">
            <v>102033579</v>
          </cell>
          <cell r="B521" t="str">
            <v xml:space="preserve">MISS RIMA CAMPBELL  (CMI)              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917.48</v>
          </cell>
          <cell r="J521">
            <v>917.48</v>
          </cell>
          <cell r="L521">
            <v>15</v>
          </cell>
          <cell r="M521">
            <v>917.48</v>
          </cell>
        </row>
        <row r="522">
          <cell r="A522">
            <v>102085206</v>
          </cell>
          <cell r="B522" t="str">
            <v xml:space="preserve">MISS RIMARU SNOWBALL              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315.51</v>
          </cell>
          <cell r="J522">
            <v>315.51</v>
          </cell>
          <cell r="L522">
            <v>15</v>
          </cell>
          <cell r="M522">
            <v>315.51</v>
          </cell>
        </row>
        <row r="523">
          <cell r="A523">
            <v>102048022</v>
          </cell>
          <cell r="B523" t="str">
            <v xml:space="preserve">MISS RITA FAUTUA         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90.33</v>
          </cell>
          <cell r="J523">
            <v>90.33</v>
          </cell>
          <cell r="L523">
            <v>15</v>
          </cell>
          <cell r="M523">
            <v>90.33</v>
          </cell>
        </row>
        <row r="524">
          <cell r="A524">
            <v>102044675</v>
          </cell>
          <cell r="B524" t="str">
            <v xml:space="preserve">MISS RITA TUITAALILI                   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87.45</v>
          </cell>
          <cell r="J524">
            <v>87.45</v>
          </cell>
          <cell r="L524">
            <v>15</v>
          </cell>
          <cell r="M524">
            <v>87.45</v>
          </cell>
        </row>
        <row r="525">
          <cell r="A525">
            <v>102075681</v>
          </cell>
          <cell r="B525" t="str">
            <v xml:space="preserve">MISS ROBERTA ELSLEY                     </v>
          </cell>
          <cell r="C525">
            <v>16.149999999999999</v>
          </cell>
          <cell r="D525">
            <v>3.61</v>
          </cell>
          <cell r="E525">
            <v>42.88</v>
          </cell>
          <cell r="F525">
            <v>0.5</v>
          </cell>
          <cell r="G525">
            <v>23.4</v>
          </cell>
          <cell r="H525">
            <v>0</v>
          </cell>
          <cell r="I525">
            <v>0</v>
          </cell>
          <cell r="J525">
            <v>86.54</v>
          </cell>
          <cell r="L525">
            <v>5</v>
          </cell>
          <cell r="M525">
            <v>86.54</v>
          </cell>
        </row>
        <row r="526">
          <cell r="A526">
            <v>102036456</v>
          </cell>
          <cell r="B526" t="str">
            <v xml:space="preserve">MISS ROCHELLE MANASE                    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183.69</v>
          </cell>
          <cell r="J526">
            <v>183.69</v>
          </cell>
          <cell r="L526">
            <v>15</v>
          </cell>
          <cell r="M526">
            <v>183.69</v>
          </cell>
        </row>
        <row r="527">
          <cell r="A527">
            <v>102011149</v>
          </cell>
          <cell r="B527" t="str">
            <v xml:space="preserve">MISS ROCHELLE RAHUI  (DBS)  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168.1</v>
          </cell>
          <cell r="J527">
            <v>168.1</v>
          </cell>
          <cell r="L527">
            <v>15</v>
          </cell>
          <cell r="M527">
            <v>168.1</v>
          </cell>
        </row>
        <row r="528">
          <cell r="A528">
            <v>102070312</v>
          </cell>
          <cell r="B528" t="str">
            <v xml:space="preserve">MISS RONA M PARKER                      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56.71</v>
          </cell>
          <cell r="J528">
            <v>56.71</v>
          </cell>
          <cell r="L528">
            <v>15</v>
          </cell>
          <cell r="M528">
            <v>56.71</v>
          </cell>
        </row>
        <row r="529">
          <cell r="A529">
            <v>102019851</v>
          </cell>
          <cell r="B529" t="str">
            <v xml:space="preserve">MISS RONA SYMONS   (DBS)                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460.86</v>
          </cell>
          <cell r="J529">
            <v>460.86</v>
          </cell>
          <cell r="L529">
            <v>15</v>
          </cell>
          <cell r="M529">
            <v>460.86</v>
          </cell>
        </row>
        <row r="530">
          <cell r="A530">
            <v>102043115</v>
          </cell>
          <cell r="B530" t="str">
            <v xml:space="preserve">MISS S F J WHITEHEAD   (DBS)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881.41</v>
          </cell>
          <cell r="J530">
            <v>881.41</v>
          </cell>
          <cell r="L530">
            <v>15</v>
          </cell>
          <cell r="M530">
            <v>881.41</v>
          </cell>
        </row>
        <row r="531">
          <cell r="A531">
            <v>102014103</v>
          </cell>
          <cell r="B531" t="str">
            <v xml:space="preserve">MISS S SAMUELA                          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54.77</v>
          </cell>
          <cell r="J531">
            <v>54.77</v>
          </cell>
          <cell r="L531">
            <v>15</v>
          </cell>
          <cell r="M531">
            <v>54.77</v>
          </cell>
        </row>
        <row r="532">
          <cell r="A532">
            <v>102006828</v>
          </cell>
          <cell r="B532" t="str">
            <v xml:space="preserve">MISS S. D. ELLIS                        </v>
          </cell>
          <cell r="C532">
            <v>0</v>
          </cell>
          <cell r="D532">
            <v>0.56999999999999995</v>
          </cell>
          <cell r="E532">
            <v>7.87</v>
          </cell>
          <cell r="F532">
            <v>25.31</v>
          </cell>
          <cell r="G532">
            <v>2.23</v>
          </cell>
          <cell r="H532">
            <v>0</v>
          </cell>
          <cell r="I532">
            <v>0</v>
          </cell>
          <cell r="J532">
            <v>35.979999999999997</v>
          </cell>
          <cell r="L532">
            <v>5</v>
          </cell>
          <cell r="M532">
            <v>35.979999999999997</v>
          </cell>
        </row>
        <row r="533">
          <cell r="A533">
            <v>102048595</v>
          </cell>
          <cell r="B533" t="str">
            <v xml:space="preserve">MISS S. W. DEVI                         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57.94</v>
          </cell>
          <cell r="J533">
            <v>57.94</v>
          </cell>
          <cell r="L533">
            <v>15</v>
          </cell>
          <cell r="M533">
            <v>57.94</v>
          </cell>
        </row>
        <row r="534">
          <cell r="A534">
            <v>102070593</v>
          </cell>
          <cell r="B534" t="str">
            <v xml:space="preserve">MISS SAANE NAUA (DBS)                   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218.03</v>
          </cell>
          <cell r="J534">
            <v>218.03</v>
          </cell>
          <cell r="L534">
            <v>15</v>
          </cell>
          <cell r="M534">
            <v>218.03</v>
          </cell>
        </row>
        <row r="535">
          <cell r="A535">
            <v>102020002</v>
          </cell>
          <cell r="B535" t="str">
            <v xml:space="preserve">MISS SALAVAO LAIONE   (DBS)             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137.99</v>
          </cell>
          <cell r="J535">
            <v>137.99</v>
          </cell>
          <cell r="L535">
            <v>15</v>
          </cell>
          <cell r="M535">
            <v>137.99</v>
          </cell>
        </row>
        <row r="536">
          <cell r="A536">
            <v>102020676</v>
          </cell>
          <cell r="B536" t="str">
            <v xml:space="preserve">MISS SALLY TANUVASA                     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62.67</v>
          </cell>
          <cell r="J536">
            <v>62.67</v>
          </cell>
          <cell r="L536">
            <v>15</v>
          </cell>
          <cell r="M536">
            <v>62.67</v>
          </cell>
        </row>
        <row r="537">
          <cell r="A537">
            <v>102038244</v>
          </cell>
          <cell r="B537" t="str">
            <v xml:space="preserve">MISS SALOME FUIMAONO      (DBS)         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123.84</v>
          </cell>
          <cell r="J537">
            <v>123.84</v>
          </cell>
          <cell r="L537">
            <v>15</v>
          </cell>
          <cell r="M537">
            <v>123.84</v>
          </cell>
        </row>
        <row r="538">
          <cell r="A538">
            <v>102022941</v>
          </cell>
          <cell r="B538" t="str">
            <v xml:space="preserve">MISS SALOME L LIKILIKI  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75.03</v>
          </cell>
          <cell r="J538">
            <v>75.03</v>
          </cell>
          <cell r="L538">
            <v>15</v>
          </cell>
          <cell r="M538">
            <v>75.03</v>
          </cell>
        </row>
        <row r="539">
          <cell r="A539">
            <v>102014652</v>
          </cell>
          <cell r="B539" t="str">
            <v xml:space="preserve">MISS SALOTE OLIVE                       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88.31</v>
          </cell>
          <cell r="J539">
            <v>88.31</v>
          </cell>
          <cell r="L539">
            <v>15</v>
          </cell>
          <cell r="M539">
            <v>88.31</v>
          </cell>
        </row>
        <row r="540">
          <cell r="A540">
            <v>102034611</v>
          </cell>
          <cell r="B540" t="str">
            <v xml:space="preserve">MISS SAMALAULU TUULIMA  (DBS)           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400.42</v>
          </cell>
          <cell r="J540">
            <v>400.42</v>
          </cell>
          <cell r="L540">
            <v>15</v>
          </cell>
          <cell r="M540">
            <v>400.42</v>
          </cell>
        </row>
        <row r="541">
          <cell r="A541">
            <v>102066247</v>
          </cell>
          <cell r="B541" t="str">
            <v xml:space="preserve">MISS SANDRA LESLIE                     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183.67</v>
          </cell>
          <cell r="J541">
            <v>183.67</v>
          </cell>
          <cell r="L541">
            <v>15</v>
          </cell>
          <cell r="M541">
            <v>183.67</v>
          </cell>
        </row>
        <row r="542">
          <cell r="A542">
            <v>102029114</v>
          </cell>
          <cell r="B542" t="str">
            <v xml:space="preserve">MISS SANTIKA E RIM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57.76</v>
          </cell>
          <cell r="J542">
            <v>57.76</v>
          </cell>
          <cell r="L542">
            <v>15</v>
          </cell>
          <cell r="M542">
            <v>57.76</v>
          </cell>
        </row>
        <row r="543">
          <cell r="A543">
            <v>102042396</v>
          </cell>
          <cell r="B543" t="str">
            <v xml:space="preserve">MISS SAOMALIE PAUGA   (DBS)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583.41</v>
          </cell>
          <cell r="J543">
            <v>583.41</v>
          </cell>
          <cell r="L543">
            <v>15</v>
          </cell>
          <cell r="M543">
            <v>583.41</v>
          </cell>
        </row>
        <row r="544">
          <cell r="A544">
            <v>102067958</v>
          </cell>
          <cell r="B544" t="str">
            <v xml:space="preserve">MISS SARAH A MURPHY                     </v>
          </cell>
          <cell r="C544">
            <v>0</v>
          </cell>
          <cell r="D544">
            <v>0</v>
          </cell>
          <cell r="E544">
            <v>0</v>
          </cell>
          <cell r="F544">
            <v>7.47</v>
          </cell>
          <cell r="G544">
            <v>20.02</v>
          </cell>
          <cell r="H544">
            <v>0</v>
          </cell>
          <cell r="I544">
            <v>0</v>
          </cell>
          <cell r="J544">
            <v>27.49</v>
          </cell>
          <cell r="L544">
            <v>5</v>
          </cell>
          <cell r="M544">
            <v>27.49</v>
          </cell>
        </row>
        <row r="545">
          <cell r="A545">
            <v>102087017</v>
          </cell>
          <cell r="B545" t="str">
            <v xml:space="preserve">MISS SARAH HYDES                        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85.73</v>
          </cell>
          <cell r="J545">
            <v>85.73</v>
          </cell>
          <cell r="L545">
            <v>15</v>
          </cell>
          <cell r="M545">
            <v>85.73</v>
          </cell>
        </row>
        <row r="546">
          <cell r="A546">
            <v>102035006</v>
          </cell>
          <cell r="B546" t="str">
            <v xml:space="preserve">MISS SARAH KIRK             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128.93</v>
          </cell>
          <cell r="J546">
            <v>128.93</v>
          </cell>
          <cell r="L546">
            <v>15</v>
          </cell>
          <cell r="M546">
            <v>128.93</v>
          </cell>
        </row>
        <row r="547">
          <cell r="A547">
            <v>102013644</v>
          </cell>
          <cell r="B547" t="str">
            <v xml:space="preserve">MISS SARAH TEO                          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429.56</v>
          </cell>
          <cell r="J547">
            <v>429.56</v>
          </cell>
          <cell r="L547">
            <v>15</v>
          </cell>
          <cell r="M547">
            <v>429.56</v>
          </cell>
        </row>
        <row r="548">
          <cell r="A548">
            <v>102081870</v>
          </cell>
          <cell r="B548" t="str">
            <v xml:space="preserve">MISS SARAI AUTIFUGA                     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66.16</v>
          </cell>
          <cell r="J548">
            <v>66.16</v>
          </cell>
          <cell r="L548">
            <v>15</v>
          </cell>
          <cell r="M548">
            <v>66.16</v>
          </cell>
        </row>
        <row r="549">
          <cell r="A549">
            <v>102055078</v>
          </cell>
          <cell r="B549" t="str">
            <v xml:space="preserve">MISS SEINI TOVO                    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88.92</v>
          </cell>
          <cell r="J549">
            <v>88.92</v>
          </cell>
          <cell r="L549">
            <v>15</v>
          </cell>
          <cell r="M549">
            <v>88.92</v>
          </cell>
        </row>
        <row r="550">
          <cell r="A550">
            <v>102036473</v>
          </cell>
          <cell r="B550" t="str">
            <v xml:space="preserve">MISS SELESA MATAIA                     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516.41999999999996</v>
          </cell>
          <cell r="J550">
            <v>516.41999999999996</v>
          </cell>
          <cell r="L550">
            <v>15</v>
          </cell>
          <cell r="M550">
            <v>516.41999999999996</v>
          </cell>
        </row>
        <row r="551">
          <cell r="A551">
            <v>102034093</v>
          </cell>
          <cell r="B551" t="str">
            <v xml:space="preserve">MISS SEMEATU GALUVAO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128.79</v>
          </cell>
          <cell r="J551">
            <v>128.79</v>
          </cell>
          <cell r="L551">
            <v>15</v>
          </cell>
          <cell r="M551">
            <v>128.79</v>
          </cell>
        </row>
        <row r="552">
          <cell r="A552">
            <v>102010921</v>
          </cell>
          <cell r="B552" t="str">
            <v xml:space="preserve">MISS SESILIA NEPA  (DBS)                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477.58</v>
          </cell>
          <cell r="J552">
            <v>477.58</v>
          </cell>
          <cell r="L552">
            <v>15</v>
          </cell>
          <cell r="M552">
            <v>477.58</v>
          </cell>
        </row>
        <row r="553">
          <cell r="A553">
            <v>102011039</v>
          </cell>
          <cell r="B553" t="str">
            <v xml:space="preserve">MISS SHABAM KHAN                       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60.21</v>
          </cell>
          <cell r="J553">
            <v>60.21</v>
          </cell>
          <cell r="L553">
            <v>15</v>
          </cell>
          <cell r="M553">
            <v>60.21</v>
          </cell>
        </row>
        <row r="554">
          <cell r="A554">
            <v>102025101</v>
          </cell>
          <cell r="B554" t="str">
            <v xml:space="preserve">MISS SHANE ALI (DBS)                   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216.65</v>
          </cell>
          <cell r="J554">
            <v>216.65</v>
          </cell>
          <cell r="L554">
            <v>15</v>
          </cell>
          <cell r="M554">
            <v>216.65</v>
          </cell>
        </row>
        <row r="555">
          <cell r="A555">
            <v>102071955</v>
          </cell>
          <cell r="B555" t="str">
            <v xml:space="preserve">MISS SHANNON LAURENCE-BADE              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53.51</v>
          </cell>
          <cell r="J555">
            <v>53.51</v>
          </cell>
          <cell r="L555">
            <v>15</v>
          </cell>
          <cell r="M555">
            <v>53.51</v>
          </cell>
        </row>
        <row r="556">
          <cell r="A556">
            <v>102010613</v>
          </cell>
          <cell r="B556" t="str">
            <v xml:space="preserve">MISS SHAREEL PANDE                      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200</v>
          </cell>
          <cell r="J556">
            <v>200</v>
          </cell>
          <cell r="L556">
            <v>15</v>
          </cell>
          <cell r="M556">
            <v>200</v>
          </cell>
        </row>
        <row r="557">
          <cell r="A557">
            <v>102013653</v>
          </cell>
          <cell r="B557" t="str">
            <v xml:space="preserve">MISS SHARON M MAC DERMOTT   (DBS)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272.97000000000003</v>
          </cell>
          <cell r="J557">
            <v>272.97000000000003</v>
          </cell>
          <cell r="L557">
            <v>15</v>
          </cell>
          <cell r="M557">
            <v>272.97000000000003</v>
          </cell>
        </row>
        <row r="558">
          <cell r="A558">
            <v>102070117</v>
          </cell>
          <cell r="B558" t="str">
            <v xml:space="preserve">MISS SHARON MC COWATT                   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111.87</v>
          </cell>
          <cell r="J558">
            <v>111.87</v>
          </cell>
          <cell r="L558">
            <v>22</v>
          </cell>
          <cell r="M558">
            <v>111.87</v>
          </cell>
        </row>
        <row r="559">
          <cell r="A559">
            <v>102055309</v>
          </cell>
          <cell r="B559" t="str">
            <v xml:space="preserve">MISS SHARON MC HENERY                  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11.43</v>
          </cell>
          <cell r="H559">
            <v>0</v>
          </cell>
          <cell r="I559">
            <v>0</v>
          </cell>
          <cell r="J559">
            <v>11.43</v>
          </cell>
          <cell r="L559">
            <v>5</v>
          </cell>
          <cell r="M559">
            <v>11.43</v>
          </cell>
        </row>
        <row r="560">
          <cell r="A560">
            <v>102040200</v>
          </cell>
          <cell r="B560" t="str">
            <v xml:space="preserve">MISS SHARON YATES                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56.81</v>
          </cell>
          <cell r="J560">
            <v>56.81</v>
          </cell>
          <cell r="L560">
            <v>15</v>
          </cell>
          <cell r="M560">
            <v>56.81</v>
          </cell>
        </row>
        <row r="561">
          <cell r="A561">
            <v>102081669</v>
          </cell>
          <cell r="B561" t="str">
            <v xml:space="preserve">MISS SHERLENE QUILTER                   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615.76</v>
          </cell>
          <cell r="J561">
            <v>615.76</v>
          </cell>
          <cell r="L561">
            <v>21</v>
          </cell>
          <cell r="M561">
            <v>615.76</v>
          </cell>
        </row>
        <row r="562">
          <cell r="A562">
            <v>102068526</v>
          </cell>
          <cell r="B562" t="str">
            <v xml:space="preserve">MISS SHERYL E BISHOP                    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51.9</v>
          </cell>
          <cell r="J562">
            <v>51.9</v>
          </cell>
          <cell r="L562">
            <v>15</v>
          </cell>
          <cell r="M562">
            <v>51.9</v>
          </cell>
        </row>
        <row r="563">
          <cell r="A563">
            <v>102054080</v>
          </cell>
          <cell r="B563" t="str">
            <v xml:space="preserve">MISS SHINAKO OKABAYASHI            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197.8</v>
          </cell>
          <cell r="J563">
            <v>197.8</v>
          </cell>
          <cell r="L563">
            <v>15</v>
          </cell>
          <cell r="M563">
            <v>197.8</v>
          </cell>
        </row>
        <row r="564">
          <cell r="A564">
            <v>102045299</v>
          </cell>
          <cell r="B564" t="str">
            <v xml:space="preserve">MISS SHIREE F HAMPSON          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90.02</v>
          </cell>
          <cell r="J564">
            <v>90.02</v>
          </cell>
          <cell r="L564">
            <v>15</v>
          </cell>
          <cell r="M564">
            <v>90.02</v>
          </cell>
        </row>
        <row r="565">
          <cell r="A565">
            <v>102042056</v>
          </cell>
          <cell r="B565" t="str">
            <v xml:space="preserve">MISS SIAFAGA MENELAO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124.39</v>
          </cell>
          <cell r="J565">
            <v>124.39</v>
          </cell>
          <cell r="L565">
            <v>15</v>
          </cell>
          <cell r="M565">
            <v>124.39</v>
          </cell>
        </row>
        <row r="566">
          <cell r="A566">
            <v>102034665</v>
          </cell>
          <cell r="B566" t="str">
            <v xml:space="preserve">MISS SINA MUA                  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106.53</v>
          </cell>
          <cell r="J566">
            <v>106.53</v>
          </cell>
          <cell r="L566">
            <v>15</v>
          </cell>
          <cell r="M566">
            <v>106.53</v>
          </cell>
        </row>
        <row r="567">
          <cell r="A567">
            <v>102056105</v>
          </cell>
          <cell r="B567" t="str">
            <v xml:space="preserve">MISS SIOBHAN RIHARI                    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114.72</v>
          </cell>
          <cell r="J567">
            <v>114.72</v>
          </cell>
          <cell r="L567">
            <v>15</v>
          </cell>
          <cell r="M567">
            <v>114.72</v>
          </cell>
        </row>
        <row r="568">
          <cell r="A568">
            <v>102052072</v>
          </cell>
          <cell r="B568" t="str">
            <v xml:space="preserve">MISS SIU FUKOFUKA                      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61.45</v>
          </cell>
          <cell r="J568">
            <v>61.45</v>
          </cell>
          <cell r="L568">
            <v>15</v>
          </cell>
          <cell r="M568">
            <v>61.45</v>
          </cell>
        </row>
        <row r="569">
          <cell r="A569">
            <v>102034630</v>
          </cell>
          <cell r="B569" t="str">
            <v xml:space="preserve">MISS SIU PALE   (DBS)           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275.5</v>
          </cell>
          <cell r="J569">
            <v>275.5</v>
          </cell>
          <cell r="L569">
            <v>15</v>
          </cell>
          <cell r="M569">
            <v>275.5</v>
          </cell>
        </row>
        <row r="570">
          <cell r="A570">
            <v>102065145</v>
          </cell>
          <cell r="B570" t="str">
            <v xml:space="preserve">MISS SIU VAIVALATA                      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78.52</v>
          </cell>
          <cell r="J570">
            <v>78.52</v>
          </cell>
          <cell r="L570">
            <v>15</v>
          </cell>
          <cell r="M570">
            <v>78.52</v>
          </cell>
        </row>
        <row r="571">
          <cell r="A571">
            <v>102081135</v>
          </cell>
          <cell r="B571" t="str">
            <v xml:space="preserve">MISS SONIA WEAVER              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126.83</v>
          </cell>
          <cell r="J571">
            <v>126.83</v>
          </cell>
          <cell r="L571">
            <v>15</v>
          </cell>
          <cell r="M571">
            <v>126.83</v>
          </cell>
        </row>
        <row r="572">
          <cell r="A572">
            <v>102030889</v>
          </cell>
          <cell r="B572" t="str">
            <v xml:space="preserve">MISS SONYA TOREA                        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170.4</v>
          </cell>
          <cell r="J572">
            <v>170.4</v>
          </cell>
          <cell r="L572">
            <v>15</v>
          </cell>
          <cell r="M572">
            <v>170.4</v>
          </cell>
        </row>
        <row r="573">
          <cell r="A573">
            <v>102048556</v>
          </cell>
          <cell r="B573" t="str">
            <v xml:space="preserve">MISS SOPHIE RAMEKA                 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163.78</v>
          </cell>
          <cell r="J573">
            <v>163.78</v>
          </cell>
          <cell r="L573">
            <v>15</v>
          </cell>
          <cell r="M573">
            <v>163.78</v>
          </cell>
        </row>
        <row r="574">
          <cell r="A574">
            <v>102030899</v>
          </cell>
          <cell r="B574" t="str">
            <v xml:space="preserve">MISS SOSEFINA LEOTA  (DBS*)        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233.42</v>
          </cell>
          <cell r="J574">
            <v>233.42</v>
          </cell>
          <cell r="L574">
            <v>15</v>
          </cell>
          <cell r="M574">
            <v>233.42</v>
          </cell>
        </row>
        <row r="575">
          <cell r="A575">
            <v>102035489</v>
          </cell>
          <cell r="B575" t="str">
            <v xml:space="preserve">MISS STACEY REED                        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75.260000000000005</v>
          </cell>
          <cell r="J575">
            <v>75.260000000000005</v>
          </cell>
          <cell r="L575">
            <v>15</v>
          </cell>
          <cell r="M575">
            <v>75.260000000000005</v>
          </cell>
        </row>
        <row r="576">
          <cell r="A576">
            <v>102070331</v>
          </cell>
          <cell r="B576" t="str">
            <v xml:space="preserve">MISS STEPHANIE STEWART                 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230.52</v>
          </cell>
          <cell r="J576">
            <v>230.52</v>
          </cell>
          <cell r="L576">
            <v>15</v>
          </cell>
          <cell r="M576">
            <v>230.52</v>
          </cell>
        </row>
        <row r="577">
          <cell r="A577">
            <v>102013642</v>
          </cell>
          <cell r="B577" t="str">
            <v xml:space="preserve">MISS SUI BROWN                         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169.43</v>
          </cell>
          <cell r="J577">
            <v>169.43</v>
          </cell>
          <cell r="L577">
            <v>15</v>
          </cell>
          <cell r="M577">
            <v>169.43</v>
          </cell>
        </row>
        <row r="578">
          <cell r="A578">
            <v>102083015</v>
          </cell>
          <cell r="B578" t="str">
            <v xml:space="preserve">MISS SULIA MCKINLEY (DBS)              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626.86</v>
          </cell>
          <cell r="J578">
            <v>626.86</v>
          </cell>
          <cell r="L578">
            <v>15</v>
          </cell>
          <cell r="M578">
            <v>626.86</v>
          </cell>
        </row>
        <row r="579">
          <cell r="A579">
            <v>102010733</v>
          </cell>
          <cell r="B579" t="str">
            <v xml:space="preserve">MISS SUSAN DIGGS   (DBS)      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457.71</v>
          </cell>
          <cell r="J579">
            <v>457.71</v>
          </cell>
          <cell r="L579">
            <v>15</v>
          </cell>
          <cell r="M579">
            <v>457.71</v>
          </cell>
        </row>
        <row r="580">
          <cell r="A580">
            <v>102024250</v>
          </cell>
          <cell r="B580" t="str">
            <v xml:space="preserve">MISS SUSAN YOUNADIM                     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100</v>
          </cell>
          <cell r="J580">
            <v>100</v>
          </cell>
          <cell r="L580">
            <v>15</v>
          </cell>
          <cell r="M580">
            <v>100</v>
          </cell>
        </row>
        <row r="581">
          <cell r="A581">
            <v>102036541</v>
          </cell>
          <cell r="B581" t="str">
            <v xml:space="preserve">MISS SUZANNE COE                        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129.53</v>
          </cell>
          <cell r="J581">
            <v>129.53</v>
          </cell>
          <cell r="L581">
            <v>15</v>
          </cell>
          <cell r="M581">
            <v>129.53</v>
          </cell>
        </row>
        <row r="582">
          <cell r="A582">
            <v>102038026</v>
          </cell>
          <cell r="B582" t="str">
            <v xml:space="preserve">MISS T COOK  (DBS*)                    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202.39</v>
          </cell>
          <cell r="J582">
            <v>202.39</v>
          </cell>
          <cell r="L582">
            <v>15</v>
          </cell>
          <cell r="M582">
            <v>202.39</v>
          </cell>
        </row>
        <row r="583">
          <cell r="A583">
            <v>102035781</v>
          </cell>
          <cell r="B583" t="str">
            <v xml:space="preserve">MISS T MAPUSUA (DBS)                    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315.58</v>
          </cell>
          <cell r="J583">
            <v>315.58</v>
          </cell>
          <cell r="L583">
            <v>15</v>
          </cell>
          <cell r="M583">
            <v>315.58</v>
          </cell>
        </row>
        <row r="584">
          <cell r="A584">
            <v>102035157</v>
          </cell>
          <cell r="B584" t="str">
            <v xml:space="preserve">MISS T OA                  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64.430000000000007</v>
          </cell>
          <cell r="J584">
            <v>64.430000000000007</v>
          </cell>
          <cell r="L584">
            <v>15</v>
          </cell>
          <cell r="M584">
            <v>64.430000000000007</v>
          </cell>
        </row>
        <row r="585">
          <cell r="A585">
            <v>102024933</v>
          </cell>
          <cell r="B585" t="str">
            <v xml:space="preserve">MISS T TINUMALU                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183.31</v>
          </cell>
          <cell r="J585">
            <v>183.31</v>
          </cell>
          <cell r="L585">
            <v>15</v>
          </cell>
          <cell r="M585">
            <v>183.31</v>
          </cell>
        </row>
        <row r="586">
          <cell r="A586">
            <v>102051811</v>
          </cell>
          <cell r="B586" t="str">
            <v xml:space="preserve">MISS TALA TOA                           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65.48</v>
          </cell>
          <cell r="J586">
            <v>65.48</v>
          </cell>
          <cell r="L586">
            <v>15</v>
          </cell>
          <cell r="M586">
            <v>65.48</v>
          </cell>
        </row>
        <row r="587">
          <cell r="A587">
            <v>102065828</v>
          </cell>
          <cell r="B587" t="str">
            <v xml:space="preserve">MISS TALAILETALALELEI LUATUANU'U    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62.23</v>
          </cell>
          <cell r="J587">
            <v>62.23</v>
          </cell>
          <cell r="L587">
            <v>15</v>
          </cell>
          <cell r="M587">
            <v>62.23</v>
          </cell>
        </row>
        <row r="588">
          <cell r="A588">
            <v>102030094</v>
          </cell>
          <cell r="B588" t="str">
            <v xml:space="preserve">MISS TANGATA AKAVI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145.57</v>
          </cell>
          <cell r="J588">
            <v>145.57</v>
          </cell>
          <cell r="L588">
            <v>15</v>
          </cell>
          <cell r="M588">
            <v>145.57</v>
          </cell>
        </row>
        <row r="589">
          <cell r="A589">
            <v>102010707</v>
          </cell>
          <cell r="B589" t="str">
            <v xml:space="preserve">MISS TANIA ELIZABETH WORTERS      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181.14</v>
          </cell>
          <cell r="J589">
            <v>181.14</v>
          </cell>
          <cell r="L589">
            <v>15</v>
          </cell>
          <cell r="M589">
            <v>181.14</v>
          </cell>
        </row>
        <row r="590">
          <cell r="A590">
            <v>102005331</v>
          </cell>
          <cell r="B590" t="str">
            <v xml:space="preserve">MISS TANIA POMPALLIER                  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152.66</v>
          </cell>
          <cell r="J590">
            <v>152.66</v>
          </cell>
          <cell r="L590">
            <v>15</v>
          </cell>
          <cell r="M590">
            <v>152.66</v>
          </cell>
        </row>
        <row r="591">
          <cell r="A591">
            <v>102062868</v>
          </cell>
          <cell r="B591" t="str">
            <v xml:space="preserve">MISS TASI TANOI    (DBS)                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176.52</v>
          </cell>
          <cell r="J591">
            <v>176.52</v>
          </cell>
          <cell r="L591">
            <v>15</v>
          </cell>
          <cell r="M591">
            <v>176.52</v>
          </cell>
        </row>
        <row r="592">
          <cell r="A592">
            <v>102012854</v>
          </cell>
          <cell r="B592" t="str">
            <v xml:space="preserve">MISS TAUAHI EDWARDS               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76.12</v>
          </cell>
          <cell r="J592">
            <v>76.12</v>
          </cell>
          <cell r="L592">
            <v>15</v>
          </cell>
          <cell r="M592">
            <v>76.12</v>
          </cell>
        </row>
        <row r="593">
          <cell r="A593">
            <v>102014595</v>
          </cell>
          <cell r="B593" t="str">
            <v xml:space="preserve">MISS TAUALEOO TALAILEUA                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102.47</v>
          </cell>
          <cell r="J593">
            <v>102.47</v>
          </cell>
          <cell r="L593">
            <v>15</v>
          </cell>
          <cell r="M593">
            <v>102.47</v>
          </cell>
        </row>
        <row r="594">
          <cell r="A594">
            <v>102058474</v>
          </cell>
          <cell r="B594" t="str">
            <v xml:space="preserve">MISS TAUTU AUPUNI                       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111.93</v>
          </cell>
          <cell r="J594">
            <v>111.93</v>
          </cell>
          <cell r="L594">
            <v>15</v>
          </cell>
          <cell r="M594">
            <v>111.93</v>
          </cell>
        </row>
        <row r="595">
          <cell r="A595">
            <v>102060371</v>
          </cell>
          <cell r="B595" t="str">
            <v xml:space="preserve">MISS TE AWINA DOWSON                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156.52000000000001</v>
          </cell>
          <cell r="J595">
            <v>156.52000000000001</v>
          </cell>
          <cell r="L595">
            <v>15</v>
          </cell>
          <cell r="M595">
            <v>156.52000000000001</v>
          </cell>
        </row>
        <row r="596">
          <cell r="A596">
            <v>102074707</v>
          </cell>
          <cell r="B596" t="str">
            <v xml:space="preserve">MISS TEATA &amp; MISS NAKI NGALUAFE   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61.69</v>
          </cell>
          <cell r="J596">
            <v>61.69</v>
          </cell>
          <cell r="L596">
            <v>15</v>
          </cell>
          <cell r="M596">
            <v>61.69</v>
          </cell>
        </row>
        <row r="597">
          <cell r="A597">
            <v>102051407</v>
          </cell>
          <cell r="B597" t="str">
            <v xml:space="preserve">MISS TEJJIT TULSI                  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67.17</v>
          </cell>
          <cell r="J597">
            <v>67.17</v>
          </cell>
          <cell r="L597">
            <v>15</v>
          </cell>
          <cell r="M597">
            <v>67.17</v>
          </cell>
        </row>
        <row r="598">
          <cell r="A598">
            <v>102032227</v>
          </cell>
          <cell r="B598" t="str">
            <v xml:space="preserve">MISS TERESA NUNNS  (CMI)                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1149.3699999999999</v>
          </cell>
          <cell r="J598">
            <v>1149.3699999999999</v>
          </cell>
          <cell r="L598">
            <v>15</v>
          </cell>
          <cell r="M598">
            <v>1149.3699999999999</v>
          </cell>
        </row>
        <row r="599">
          <cell r="A599">
            <v>102041316</v>
          </cell>
          <cell r="B599" t="str">
            <v xml:space="preserve">MISS TIFFANY CAMPBELL 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109.84</v>
          </cell>
          <cell r="J599">
            <v>109.84</v>
          </cell>
          <cell r="L599">
            <v>15</v>
          </cell>
          <cell r="M599">
            <v>109.84</v>
          </cell>
        </row>
        <row r="600">
          <cell r="A600">
            <v>102074787</v>
          </cell>
          <cell r="B600" t="str">
            <v xml:space="preserve">MISS TIFFANY LEE WAUGH                  </v>
          </cell>
          <cell r="C600">
            <v>0</v>
          </cell>
          <cell r="D600">
            <v>0</v>
          </cell>
          <cell r="E600">
            <v>0</v>
          </cell>
          <cell r="F600">
            <v>19.29</v>
          </cell>
          <cell r="G600">
            <v>0.56999999999999995</v>
          </cell>
          <cell r="H600">
            <v>0</v>
          </cell>
          <cell r="I600">
            <v>0</v>
          </cell>
          <cell r="J600">
            <v>19.86</v>
          </cell>
          <cell r="L600">
            <v>5</v>
          </cell>
          <cell r="M600">
            <v>19.86</v>
          </cell>
        </row>
        <row r="601">
          <cell r="A601">
            <v>102011193</v>
          </cell>
          <cell r="B601" t="str">
            <v xml:space="preserve">MISS TIHAUPERE MOE                     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56.8</v>
          </cell>
          <cell r="J601">
            <v>56.8</v>
          </cell>
          <cell r="L601">
            <v>15</v>
          </cell>
          <cell r="M601">
            <v>56.8</v>
          </cell>
        </row>
        <row r="602">
          <cell r="A602">
            <v>102015141</v>
          </cell>
          <cell r="B602" t="str">
            <v xml:space="preserve">MISS TINA DANIELA      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95.68</v>
          </cell>
          <cell r="J602">
            <v>95.68</v>
          </cell>
          <cell r="L602">
            <v>15</v>
          </cell>
          <cell r="M602">
            <v>95.68</v>
          </cell>
        </row>
        <row r="603">
          <cell r="A603">
            <v>102038383</v>
          </cell>
          <cell r="B603" t="str">
            <v xml:space="preserve">MISS TINA LENNY    (DBS)                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543.59</v>
          </cell>
          <cell r="J603">
            <v>543.59</v>
          </cell>
          <cell r="L603">
            <v>15</v>
          </cell>
          <cell r="M603">
            <v>543.59</v>
          </cell>
        </row>
        <row r="604">
          <cell r="A604">
            <v>102019848</v>
          </cell>
          <cell r="B604" t="str">
            <v xml:space="preserve">MISS TINA WATERFIELD  (DBS)             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561</v>
          </cell>
          <cell r="J604">
            <v>561</v>
          </cell>
          <cell r="L604">
            <v>15</v>
          </cell>
          <cell r="M604">
            <v>561</v>
          </cell>
        </row>
        <row r="605">
          <cell r="A605">
            <v>102017241</v>
          </cell>
          <cell r="B605" t="str">
            <v xml:space="preserve">MISS TOGA SONNY  (DBS*)          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214.17</v>
          </cell>
          <cell r="J605">
            <v>214.17</v>
          </cell>
          <cell r="L605">
            <v>15</v>
          </cell>
          <cell r="M605">
            <v>214.17</v>
          </cell>
        </row>
        <row r="606">
          <cell r="A606">
            <v>102067539</v>
          </cell>
          <cell r="B606" t="str">
            <v xml:space="preserve">MISS TONI BRAGG       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91.57</v>
          </cell>
          <cell r="J606">
            <v>91.57</v>
          </cell>
          <cell r="L606">
            <v>15</v>
          </cell>
          <cell r="M606">
            <v>91.57</v>
          </cell>
        </row>
        <row r="607">
          <cell r="A607">
            <v>102066249</v>
          </cell>
          <cell r="B607" t="str">
            <v xml:space="preserve">MISS TONI KARAUTI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126.56</v>
          </cell>
          <cell r="J607">
            <v>126.56</v>
          </cell>
          <cell r="L607">
            <v>15</v>
          </cell>
          <cell r="M607">
            <v>126.56</v>
          </cell>
        </row>
        <row r="608">
          <cell r="A608">
            <v>102072306</v>
          </cell>
          <cell r="B608" t="str">
            <v xml:space="preserve">MISS TONI RASMUSSEN                     </v>
          </cell>
          <cell r="C608">
            <v>20.18</v>
          </cell>
          <cell r="D608">
            <v>8.34</v>
          </cell>
          <cell r="E608">
            <v>7.92</v>
          </cell>
          <cell r="F608">
            <v>0.94</v>
          </cell>
          <cell r="G608">
            <v>15.64</v>
          </cell>
          <cell r="H608">
            <v>0</v>
          </cell>
          <cell r="I608">
            <v>0</v>
          </cell>
          <cell r="J608">
            <v>53.02</v>
          </cell>
          <cell r="L608">
            <v>5</v>
          </cell>
          <cell r="M608">
            <v>53.02</v>
          </cell>
        </row>
        <row r="609">
          <cell r="A609">
            <v>102023293</v>
          </cell>
          <cell r="B609" t="str">
            <v xml:space="preserve">MISS TRACEY HARKNESS  (CMI)    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88.39</v>
          </cell>
          <cell r="J609">
            <v>88.39</v>
          </cell>
          <cell r="L609">
            <v>22</v>
          </cell>
          <cell r="M609">
            <v>88.39</v>
          </cell>
        </row>
        <row r="610">
          <cell r="A610">
            <v>102061518</v>
          </cell>
          <cell r="B610" t="str">
            <v xml:space="preserve">MISS TRACEY MAKIRI                      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68.53</v>
          </cell>
          <cell r="J610">
            <v>68.53</v>
          </cell>
          <cell r="L610">
            <v>15</v>
          </cell>
          <cell r="M610">
            <v>68.53</v>
          </cell>
        </row>
        <row r="611">
          <cell r="A611">
            <v>102026978</v>
          </cell>
          <cell r="B611" t="str">
            <v xml:space="preserve">MISS TRACEY WILKINSON         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78.430000000000007</v>
          </cell>
          <cell r="J611">
            <v>78.430000000000007</v>
          </cell>
          <cell r="L611">
            <v>15</v>
          </cell>
          <cell r="M611">
            <v>78.430000000000007</v>
          </cell>
        </row>
        <row r="612">
          <cell r="A612">
            <v>102011173</v>
          </cell>
          <cell r="B612" t="str">
            <v xml:space="preserve">MISS TRACY BENNETT (DBS)           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445.47</v>
          </cell>
          <cell r="J612">
            <v>445.47</v>
          </cell>
          <cell r="L612">
            <v>15</v>
          </cell>
          <cell r="M612">
            <v>445.47</v>
          </cell>
        </row>
        <row r="613">
          <cell r="A613">
            <v>102027489</v>
          </cell>
          <cell r="B613" t="str">
            <v xml:space="preserve">MISS TRACY D BULMAN  (DBS)              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139.84</v>
          </cell>
          <cell r="J613">
            <v>139.84</v>
          </cell>
          <cell r="L613">
            <v>15</v>
          </cell>
          <cell r="M613">
            <v>139.84</v>
          </cell>
        </row>
        <row r="614">
          <cell r="A614">
            <v>102061461</v>
          </cell>
          <cell r="B614" t="str">
            <v xml:space="preserve">MISS TRACY WATSON                      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77.02</v>
          </cell>
          <cell r="J614">
            <v>77.02</v>
          </cell>
          <cell r="L614">
            <v>15</v>
          </cell>
          <cell r="M614">
            <v>77.02</v>
          </cell>
        </row>
        <row r="615">
          <cell r="A615">
            <v>102063103</v>
          </cell>
          <cell r="B615" t="str">
            <v xml:space="preserve">MISS TRICIA MOORE                       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78.47</v>
          </cell>
          <cell r="J615">
            <v>78.47</v>
          </cell>
          <cell r="L615">
            <v>15</v>
          </cell>
          <cell r="M615">
            <v>78.47</v>
          </cell>
        </row>
        <row r="616">
          <cell r="A616">
            <v>102072926</v>
          </cell>
          <cell r="B616" t="str">
            <v xml:space="preserve">MISS TRUDY A CLARE                      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67.17</v>
          </cell>
          <cell r="J616">
            <v>67.17</v>
          </cell>
          <cell r="L616">
            <v>15</v>
          </cell>
          <cell r="M616">
            <v>67.17</v>
          </cell>
        </row>
        <row r="617">
          <cell r="A617">
            <v>102042798</v>
          </cell>
          <cell r="B617" t="str">
            <v xml:space="preserve">MISS TUALUPETU LAFUA                    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60.76</v>
          </cell>
          <cell r="J617">
            <v>60.76</v>
          </cell>
          <cell r="L617">
            <v>15</v>
          </cell>
          <cell r="M617">
            <v>60.76</v>
          </cell>
        </row>
        <row r="618">
          <cell r="A618">
            <v>102031350</v>
          </cell>
          <cell r="B618" t="str">
            <v xml:space="preserve">MISS TUI IHAKA                          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117.95</v>
          </cell>
          <cell r="J618">
            <v>117.95</v>
          </cell>
          <cell r="L618">
            <v>15</v>
          </cell>
          <cell r="M618">
            <v>117.95</v>
          </cell>
        </row>
        <row r="619">
          <cell r="A619">
            <v>102014125</v>
          </cell>
          <cell r="B619" t="str">
            <v xml:space="preserve">MISS TUSANI SAALEA (DBS*)               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226.41</v>
          </cell>
          <cell r="J619">
            <v>226.41</v>
          </cell>
          <cell r="L619">
            <v>15</v>
          </cell>
          <cell r="M619">
            <v>226.41</v>
          </cell>
        </row>
        <row r="620">
          <cell r="A620">
            <v>102010470</v>
          </cell>
          <cell r="B620" t="str">
            <v xml:space="preserve">MISS ULATA FAALELEA (DBS*)              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489.32</v>
          </cell>
          <cell r="J620">
            <v>489.32</v>
          </cell>
          <cell r="L620">
            <v>15</v>
          </cell>
          <cell r="M620">
            <v>489.32</v>
          </cell>
        </row>
        <row r="621">
          <cell r="A621">
            <v>102061110</v>
          </cell>
          <cell r="B621" t="str">
            <v xml:space="preserve">MISS UPOKOTEA TUAREKURA                 </v>
          </cell>
          <cell r="C621">
            <v>4.63</v>
          </cell>
          <cell r="D621">
            <v>38.85</v>
          </cell>
          <cell r="E621">
            <v>0</v>
          </cell>
          <cell r="F621">
            <v>16.489999999999998</v>
          </cell>
          <cell r="G621">
            <v>39.15</v>
          </cell>
          <cell r="H621">
            <v>0</v>
          </cell>
          <cell r="I621">
            <v>0</v>
          </cell>
          <cell r="J621">
            <v>99.12</v>
          </cell>
          <cell r="L621">
            <v>5</v>
          </cell>
          <cell r="M621">
            <v>99.12</v>
          </cell>
        </row>
        <row r="622">
          <cell r="A622">
            <v>102062564</v>
          </cell>
          <cell r="B622" t="str">
            <v xml:space="preserve">MISS VANU VAEGA                         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140.36000000000001</v>
          </cell>
          <cell r="J622">
            <v>140.36000000000001</v>
          </cell>
          <cell r="L622">
            <v>15</v>
          </cell>
          <cell r="M622">
            <v>140.36000000000001</v>
          </cell>
        </row>
        <row r="623">
          <cell r="A623">
            <v>102010795</v>
          </cell>
          <cell r="B623" t="str">
            <v xml:space="preserve">MISS VENESA K WATSON   (CMI)            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547.27</v>
          </cell>
          <cell r="J623">
            <v>547.27</v>
          </cell>
          <cell r="L623">
            <v>15</v>
          </cell>
          <cell r="M623">
            <v>547.27</v>
          </cell>
        </row>
        <row r="624">
          <cell r="A624">
            <v>102050359</v>
          </cell>
          <cell r="B624" t="str">
            <v xml:space="preserve">MISS VERONICA BURGESS     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144.26</v>
          </cell>
          <cell r="J624">
            <v>144.26</v>
          </cell>
          <cell r="L624">
            <v>15</v>
          </cell>
          <cell r="M624">
            <v>144.26</v>
          </cell>
        </row>
        <row r="625">
          <cell r="A625">
            <v>102014793</v>
          </cell>
          <cell r="B625" t="str">
            <v xml:space="preserve">MISS VICKI L CARRINGTON  (DBS)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506.21</v>
          </cell>
          <cell r="J625">
            <v>506.21</v>
          </cell>
          <cell r="L625">
            <v>15</v>
          </cell>
          <cell r="M625">
            <v>506.21</v>
          </cell>
        </row>
        <row r="626">
          <cell r="A626">
            <v>102083584</v>
          </cell>
          <cell r="B626" t="str">
            <v xml:space="preserve">MISS VICTORIA CLEMENS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64.64</v>
          </cell>
          <cell r="J626">
            <v>64.64</v>
          </cell>
          <cell r="L626">
            <v>22</v>
          </cell>
          <cell r="M626">
            <v>64.64</v>
          </cell>
        </row>
        <row r="627">
          <cell r="A627">
            <v>102010052</v>
          </cell>
          <cell r="B627" t="str">
            <v xml:space="preserve">MISS VICTORIA TAFATU   (DBS)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1177.0999999999999</v>
          </cell>
          <cell r="J627">
            <v>1177.0999999999999</v>
          </cell>
          <cell r="L627">
            <v>15</v>
          </cell>
          <cell r="M627">
            <v>1177.0999999999999</v>
          </cell>
        </row>
        <row r="628">
          <cell r="A628">
            <v>102040452</v>
          </cell>
          <cell r="B628" t="str">
            <v xml:space="preserve">MISS VINITA SHANKAR (DBS)               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224.01</v>
          </cell>
          <cell r="J628">
            <v>224.01</v>
          </cell>
          <cell r="L628">
            <v>15</v>
          </cell>
          <cell r="M628">
            <v>224.01</v>
          </cell>
        </row>
        <row r="629">
          <cell r="A629">
            <v>102075335</v>
          </cell>
          <cell r="B629" t="str">
            <v xml:space="preserve">MISS VIRGINIA WORTHINGTON               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148.05000000000001</v>
          </cell>
          <cell r="J629">
            <v>148.05000000000001</v>
          </cell>
          <cell r="L629">
            <v>15</v>
          </cell>
          <cell r="M629">
            <v>148.05000000000001</v>
          </cell>
        </row>
        <row r="630">
          <cell r="A630">
            <v>102063202</v>
          </cell>
          <cell r="B630" t="str">
            <v xml:space="preserve">MISS VIVIAN VOON  (DBS)                 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831.68</v>
          </cell>
          <cell r="J630">
            <v>831.68</v>
          </cell>
          <cell r="L630">
            <v>15</v>
          </cell>
          <cell r="M630">
            <v>831.68</v>
          </cell>
        </row>
        <row r="631">
          <cell r="A631">
            <v>102051392</v>
          </cell>
          <cell r="B631" t="str">
            <v xml:space="preserve">MISS VONGPETH SOUKHAPHANH               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77.47</v>
          </cell>
          <cell r="J631">
            <v>77.47</v>
          </cell>
          <cell r="L631">
            <v>15</v>
          </cell>
          <cell r="M631">
            <v>77.47</v>
          </cell>
        </row>
        <row r="632">
          <cell r="A632">
            <v>102043066</v>
          </cell>
          <cell r="B632" t="str">
            <v xml:space="preserve">MISS WENDY MAYWOOD  (DBS)               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229.07</v>
          </cell>
          <cell r="J632">
            <v>229.07</v>
          </cell>
          <cell r="L632">
            <v>15</v>
          </cell>
          <cell r="M632">
            <v>229.07</v>
          </cell>
        </row>
        <row r="633">
          <cell r="A633">
            <v>102035191</v>
          </cell>
          <cell r="B633" t="str">
            <v xml:space="preserve">MISS WENDY POPPLEWELL                   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54.36</v>
          </cell>
          <cell r="J633">
            <v>54.36</v>
          </cell>
          <cell r="L633">
            <v>15</v>
          </cell>
          <cell r="M633">
            <v>54.36</v>
          </cell>
        </row>
        <row r="634">
          <cell r="A634">
            <v>102025859</v>
          </cell>
          <cell r="B634" t="str">
            <v xml:space="preserve">MISS WILIMINA M DE GROOT            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321.7</v>
          </cell>
          <cell r="J634">
            <v>321.7</v>
          </cell>
          <cell r="L634">
            <v>15</v>
          </cell>
          <cell r="M634">
            <v>321.7</v>
          </cell>
        </row>
        <row r="635">
          <cell r="A635">
            <v>102004039</v>
          </cell>
          <cell r="B635" t="str">
            <v xml:space="preserve">MISS XIAO LIN WANG                      </v>
          </cell>
          <cell r="C635">
            <v>0</v>
          </cell>
          <cell r="D635">
            <v>0</v>
          </cell>
          <cell r="E635">
            <v>0</v>
          </cell>
          <cell r="F635">
            <v>22.26</v>
          </cell>
          <cell r="G635">
            <v>10.94</v>
          </cell>
          <cell r="H635">
            <v>55.32</v>
          </cell>
          <cell r="I635">
            <v>0</v>
          </cell>
          <cell r="J635">
            <v>88.52</v>
          </cell>
          <cell r="L635">
            <v>1</v>
          </cell>
          <cell r="M635">
            <v>88.52</v>
          </cell>
        </row>
        <row r="636">
          <cell r="A636">
            <v>102072113</v>
          </cell>
          <cell r="B636" t="str">
            <v xml:space="preserve">MISS YETTE BROWN                        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90.8</v>
          </cell>
          <cell r="J636">
            <v>90.8</v>
          </cell>
          <cell r="L636">
            <v>15</v>
          </cell>
          <cell r="M636">
            <v>90.8</v>
          </cell>
        </row>
        <row r="637">
          <cell r="A637">
            <v>102064793</v>
          </cell>
          <cell r="B637" t="str">
            <v xml:space="preserve">MISS YVONNA IHAIA  (DBS)                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159.85</v>
          </cell>
          <cell r="J637">
            <v>159.85</v>
          </cell>
          <cell r="L637">
            <v>15</v>
          </cell>
          <cell r="M637">
            <v>159.85</v>
          </cell>
        </row>
        <row r="638">
          <cell r="A638">
            <v>102051160</v>
          </cell>
          <cell r="B638" t="str">
            <v xml:space="preserve">MISS ZENA FIELD 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55.96</v>
          </cell>
          <cell r="J638">
            <v>55.96</v>
          </cell>
          <cell r="L638">
            <v>15</v>
          </cell>
          <cell r="M638">
            <v>55.96</v>
          </cell>
        </row>
        <row r="639">
          <cell r="A639">
            <v>102068179</v>
          </cell>
          <cell r="B639" t="str">
            <v xml:space="preserve">MISS ZENAIDA BORRE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292.16000000000003</v>
          </cell>
          <cell r="J639">
            <v>292.16000000000003</v>
          </cell>
          <cell r="L639">
            <v>15</v>
          </cell>
          <cell r="M639">
            <v>292.16000000000003</v>
          </cell>
        </row>
        <row r="640">
          <cell r="A640">
            <v>102004504</v>
          </cell>
          <cell r="B640" t="str">
            <v>MONEY-TEC FINANCIAL INFORMATION SERVICES</v>
          </cell>
          <cell r="C640">
            <v>99.13</v>
          </cell>
          <cell r="D640">
            <v>20.98</v>
          </cell>
          <cell r="E640">
            <v>59.81</v>
          </cell>
          <cell r="F640">
            <v>403.41</v>
          </cell>
          <cell r="G640">
            <v>110.47</v>
          </cell>
          <cell r="H640">
            <v>159.9</v>
          </cell>
          <cell r="I640">
            <v>227.4</v>
          </cell>
          <cell r="J640">
            <v>1081.0999999999999</v>
          </cell>
          <cell r="L640">
            <v>1</v>
          </cell>
          <cell r="M640">
            <v>1081.0999999999999</v>
          </cell>
        </row>
        <row r="641">
          <cell r="A641">
            <v>102037402</v>
          </cell>
          <cell r="B641" t="str">
            <v xml:space="preserve">MOUNTAIN VIEW AUTOPAINTERS              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264.36</v>
          </cell>
          <cell r="J641">
            <v>264.36</v>
          </cell>
          <cell r="L641">
            <v>15</v>
          </cell>
          <cell r="M641">
            <v>264.36</v>
          </cell>
        </row>
        <row r="642">
          <cell r="A642">
            <v>102037107</v>
          </cell>
          <cell r="B642" t="str">
            <v xml:space="preserve">MR &amp; MRS BHARAT AND KAMLA PATEL         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82.5</v>
          </cell>
          <cell r="J642">
            <v>82.5</v>
          </cell>
          <cell r="L642">
            <v>15</v>
          </cell>
          <cell r="M642">
            <v>82.5</v>
          </cell>
        </row>
        <row r="643">
          <cell r="A643">
            <v>102069544</v>
          </cell>
          <cell r="B643" t="str">
            <v xml:space="preserve">MR &amp; MRS JOSEPH PAYNE   (DBS)    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102.44</v>
          </cell>
          <cell r="J643">
            <v>102.44</v>
          </cell>
          <cell r="L643">
            <v>15</v>
          </cell>
          <cell r="M643">
            <v>102.44</v>
          </cell>
        </row>
        <row r="644">
          <cell r="A644">
            <v>102082714</v>
          </cell>
          <cell r="B644" t="str">
            <v xml:space="preserve">MR &amp; MRS LEO NEAL                      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168.54</v>
          </cell>
          <cell r="J644">
            <v>168.54</v>
          </cell>
          <cell r="L644">
            <v>15</v>
          </cell>
          <cell r="M644">
            <v>168.54</v>
          </cell>
        </row>
        <row r="645">
          <cell r="A645">
            <v>102032894</v>
          </cell>
          <cell r="B645" t="str">
            <v xml:space="preserve">MR &amp; MRS NJ &amp; NL KINNERSLEY             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113.7</v>
          </cell>
          <cell r="J645">
            <v>113.7</v>
          </cell>
          <cell r="L645">
            <v>15</v>
          </cell>
          <cell r="M645">
            <v>113.7</v>
          </cell>
        </row>
        <row r="646">
          <cell r="A646">
            <v>102041246</v>
          </cell>
          <cell r="B646" t="str">
            <v xml:space="preserve">MR &amp; MRS S &amp; T IOANE                   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71.06</v>
          </cell>
          <cell r="J646">
            <v>71.06</v>
          </cell>
          <cell r="L646">
            <v>15</v>
          </cell>
          <cell r="M646">
            <v>71.06</v>
          </cell>
        </row>
        <row r="647">
          <cell r="A647">
            <v>102050064</v>
          </cell>
          <cell r="B647" t="str">
            <v xml:space="preserve">MR A ANDRIANOV     (DBS)                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979.48</v>
          </cell>
          <cell r="J647">
            <v>979.48</v>
          </cell>
          <cell r="L647">
            <v>15</v>
          </cell>
          <cell r="M647">
            <v>979.48</v>
          </cell>
        </row>
        <row r="648">
          <cell r="A648">
            <v>102042834</v>
          </cell>
          <cell r="B648" t="str">
            <v xml:space="preserve">MR A J MCCALL        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73.540000000000006</v>
          </cell>
          <cell r="J648">
            <v>73.540000000000006</v>
          </cell>
          <cell r="L648">
            <v>15</v>
          </cell>
          <cell r="M648">
            <v>73.540000000000006</v>
          </cell>
        </row>
        <row r="649">
          <cell r="A649">
            <v>102017534</v>
          </cell>
          <cell r="B649" t="str">
            <v xml:space="preserve">MR A KAMAL         (DBS* HOLD)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2198.83</v>
          </cell>
          <cell r="J649">
            <v>2198.83</v>
          </cell>
          <cell r="L649">
            <v>15</v>
          </cell>
          <cell r="M649">
            <v>2198.83</v>
          </cell>
        </row>
        <row r="650">
          <cell r="A650">
            <v>102006104</v>
          </cell>
          <cell r="B650" t="str">
            <v xml:space="preserve">MR A R WHITE     (DBS*HOLD)             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139.79</v>
          </cell>
          <cell r="J650">
            <v>139.79</v>
          </cell>
          <cell r="L650">
            <v>22</v>
          </cell>
          <cell r="M650">
            <v>139.79</v>
          </cell>
        </row>
        <row r="651">
          <cell r="A651">
            <v>102052238</v>
          </cell>
          <cell r="B651" t="str">
            <v xml:space="preserve">MR AARON D. FEWELL  (DBS)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364.76</v>
          </cell>
          <cell r="J651">
            <v>364.76</v>
          </cell>
          <cell r="L651">
            <v>15</v>
          </cell>
          <cell r="M651">
            <v>364.76</v>
          </cell>
        </row>
        <row r="652">
          <cell r="A652">
            <v>102070292</v>
          </cell>
          <cell r="B652" t="str">
            <v xml:space="preserve">MR AARON MATHEW TAHI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104.84</v>
          </cell>
          <cell r="J652">
            <v>104.84</v>
          </cell>
          <cell r="L652">
            <v>15</v>
          </cell>
          <cell r="M652">
            <v>104.84</v>
          </cell>
        </row>
        <row r="653">
          <cell r="A653">
            <v>102011229</v>
          </cell>
          <cell r="B653" t="str">
            <v xml:space="preserve">MR AARON MORTEN           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110.44</v>
          </cell>
          <cell r="J653">
            <v>110.44</v>
          </cell>
          <cell r="L653">
            <v>15</v>
          </cell>
          <cell r="M653">
            <v>110.44</v>
          </cell>
        </row>
        <row r="654">
          <cell r="A654">
            <v>102053721</v>
          </cell>
          <cell r="B654" t="str">
            <v xml:space="preserve">MR AARON SAUNI     (DBS)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1820.72</v>
          </cell>
          <cell r="J654">
            <v>1820.72</v>
          </cell>
          <cell r="L654">
            <v>15</v>
          </cell>
          <cell r="M654">
            <v>1820.72</v>
          </cell>
        </row>
        <row r="655">
          <cell r="A655">
            <v>102014775</v>
          </cell>
          <cell r="B655" t="str">
            <v xml:space="preserve">MR ABBAS SAFFARI                        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112.08</v>
          </cell>
          <cell r="J655">
            <v>112.08</v>
          </cell>
          <cell r="L655">
            <v>15</v>
          </cell>
          <cell r="M655">
            <v>112.08</v>
          </cell>
        </row>
        <row r="656">
          <cell r="A656">
            <v>102013969</v>
          </cell>
          <cell r="B656" t="str">
            <v xml:space="preserve">MR ABBOD ABBOD                          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200</v>
          </cell>
          <cell r="J656">
            <v>200</v>
          </cell>
          <cell r="L656">
            <v>15</v>
          </cell>
          <cell r="M656">
            <v>200</v>
          </cell>
        </row>
        <row r="657">
          <cell r="A657">
            <v>102028868</v>
          </cell>
          <cell r="B657" t="str">
            <v xml:space="preserve">MR ABDIASIS OSMAN  (DBS)               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306.52999999999997</v>
          </cell>
          <cell r="J657">
            <v>306.52999999999997</v>
          </cell>
          <cell r="L657">
            <v>15</v>
          </cell>
          <cell r="M657">
            <v>306.52999999999997</v>
          </cell>
        </row>
        <row r="658">
          <cell r="A658">
            <v>102028028</v>
          </cell>
          <cell r="B658" t="str">
            <v xml:space="preserve">MR ABDINUR SUBAYR  (DBS)                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20</v>
          </cell>
          <cell r="J658">
            <v>20</v>
          </cell>
          <cell r="L658">
            <v>22</v>
          </cell>
          <cell r="M658">
            <v>20</v>
          </cell>
        </row>
        <row r="659">
          <cell r="A659">
            <v>102047051</v>
          </cell>
          <cell r="B659" t="str">
            <v xml:space="preserve">MR ABDIRAHMAN SIYAD (DBS*)              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204.8</v>
          </cell>
          <cell r="J659">
            <v>204.8</v>
          </cell>
          <cell r="L659">
            <v>15</v>
          </cell>
          <cell r="M659">
            <v>204.8</v>
          </cell>
        </row>
        <row r="660">
          <cell r="A660">
            <v>102009698</v>
          </cell>
          <cell r="B660" t="str">
            <v xml:space="preserve">MR ABDUL ALEEN AZAD (DBS)               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537.04999999999995</v>
          </cell>
          <cell r="J660">
            <v>537.04999999999995</v>
          </cell>
          <cell r="L660">
            <v>15</v>
          </cell>
          <cell r="M660">
            <v>537.04999999999995</v>
          </cell>
        </row>
        <row r="661">
          <cell r="A661">
            <v>102015170</v>
          </cell>
          <cell r="B661" t="str">
            <v xml:space="preserve">MR ABDUL NASIR AMRAN SAFI               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241.65</v>
          </cell>
          <cell r="J661">
            <v>241.65</v>
          </cell>
          <cell r="L661">
            <v>15</v>
          </cell>
          <cell r="M661">
            <v>241.65</v>
          </cell>
        </row>
        <row r="662">
          <cell r="A662">
            <v>102041115</v>
          </cell>
          <cell r="B662" t="str">
            <v xml:space="preserve">MR ABDUL QAYYUM    (DBS)               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374.94</v>
          </cell>
          <cell r="J662">
            <v>374.94</v>
          </cell>
          <cell r="L662">
            <v>15</v>
          </cell>
          <cell r="M662">
            <v>374.94</v>
          </cell>
        </row>
        <row r="663">
          <cell r="A663">
            <v>102040837</v>
          </cell>
          <cell r="B663" t="str">
            <v xml:space="preserve">MR ABDUL SATTAR                         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65.3</v>
          </cell>
          <cell r="J663">
            <v>65.3</v>
          </cell>
          <cell r="L663">
            <v>15</v>
          </cell>
          <cell r="M663">
            <v>65.3</v>
          </cell>
        </row>
        <row r="664">
          <cell r="A664">
            <v>102085401</v>
          </cell>
          <cell r="B664" t="str">
            <v xml:space="preserve">MR ABRAHAM COX                         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206.37</v>
          </cell>
          <cell r="J664">
            <v>206.37</v>
          </cell>
          <cell r="L664">
            <v>15</v>
          </cell>
          <cell r="M664">
            <v>206.37</v>
          </cell>
        </row>
        <row r="665">
          <cell r="A665">
            <v>102070360</v>
          </cell>
          <cell r="B665" t="str">
            <v xml:space="preserve">MR ADAM J COWENS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208.76</v>
          </cell>
          <cell r="J665">
            <v>208.76</v>
          </cell>
          <cell r="L665">
            <v>15</v>
          </cell>
          <cell r="M665">
            <v>208.76</v>
          </cell>
        </row>
        <row r="666">
          <cell r="A666">
            <v>102029237</v>
          </cell>
          <cell r="B666" t="str">
            <v xml:space="preserve">MR ADAM KAIRUA    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195.07</v>
          </cell>
          <cell r="J666">
            <v>195.07</v>
          </cell>
          <cell r="L666">
            <v>15</v>
          </cell>
          <cell r="M666">
            <v>195.07</v>
          </cell>
        </row>
        <row r="667">
          <cell r="A667">
            <v>102029512</v>
          </cell>
          <cell r="B667" t="str">
            <v xml:space="preserve">MR ADAM RENATTA             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3.65</v>
          </cell>
          <cell r="I667">
            <v>62.13</v>
          </cell>
          <cell r="J667">
            <v>65.78</v>
          </cell>
          <cell r="L667">
            <v>1</v>
          </cell>
          <cell r="M667">
            <v>65.78</v>
          </cell>
        </row>
        <row r="668">
          <cell r="A668">
            <v>102039360</v>
          </cell>
          <cell r="B668" t="str">
            <v xml:space="preserve">MR ADRIENNE WHITIORA      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140.34</v>
          </cell>
          <cell r="J668">
            <v>140.34</v>
          </cell>
          <cell r="L668">
            <v>15</v>
          </cell>
          <cell r="M668">
            <v>140.34</v>
          </cell>
        </row>
        <row r="669">
          <cell r="A669">
            <v>102084800</v>
          </cell>
          <cell r="B669" t="str">
            <v xml:space="preserve">MR ADWAR ODISHO                        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392.81</v>
          </cell>
          <cell r="J669">
            <v>392.81</v>
          </cell>
          <cell r="L669">
            <v>15</v>
          </cell>
          <cell r="M669">
            <v>392.81</v>
          </cell>
        </row>
        <row r="670">
          <cell r="A670">
            <v>102064062</v>
          </cell>
          <cell r="B670" t="str">
            <v xml:space="preserve">MR AHMAD FARHADI                        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169.02</v>
          </cell>
          <cell r="J670">
            <v>169.02</v>
          </cell>
          <cell r="L670">
            <v>15</v>
          </cell>
          <cell r="M670">
            <v>169.02</v>
          </cell>
        </row>
        <row r="671">
          <cell r="A671">
            <v>102066411</v>
          </cell>
          <cell r="B671" t="str">
            <v xml:space="preserve">MR AIRI KAINUKU        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103.37</v>
          </cell>
          <cell r="J671">
            <v>103.37</v>
          </cell>
          <cell r="L671">
            <v>15</v>
          </cell>
          <cell r="M671">
            <v>103.37</v>
          </cell>
        </row>
        <row r="672">
          <cell r="A672">
            <v>102043559</v>
          </cell>
          <cell r="B672" t="str">
            <v xml:space="preserve">MR AISEA TAFUNA                         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186.91</v>
          </cell>
          <cell r="J672">
            <v>186.91</v>
          </cell>
          <cell r="L672">
            <v>15</v>
          </cell>
          <cell r="M672">
            <v>186.91</v>
          </cell>
        </row>
        <row r="673">
          <cell r="A673">
            <v>102066954</v>
          </cell>
          <cell r="B673" t="str">
            <v xml:space="preserve">MR AJAI SINGH                           </v>
          </cell>
          <cell r="C673">
            <v>110.55</v>
          </cell>
          <cell r="D673">
            <v>122.99</v>
          </cell>
          <cell r="E673">
            <v>203.67</v>
          </cell>
          <cell r="F673">
            <v>156.22</v>
          </cell>
          <cell r="G673">
            <v>124.31</v>
          </cell>
          <cell r="H673">
            <v>0</v>
          </cell>
          <cell r="I673">
            <v>0</v>
          </cell>
          <cell r="J673">
            <v>717.74</v>
          </cell>
          <cell r="L673">
            <v>5</v>
          </cell>
          <cell r="M673">
            <v>717.74</v>
          </cell>
        </row>
        <row r="674">
          <cell r="A674">
            <v>102028092</v>
          </cell>
          <cell r="B674" t="str">
            <v xml:space="preserve">MR AJITH KUMAR MOHARIR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78.45</v>
          </cell>
          <cell r="J674">
            <v>78.45</v>
          </cell>
          <cell r="L674">
            <v>15</v>
          </cell>
          <cell r="M674">
            <v>78.45</v>
          </cell>
        </row>
        <row r="675">
          <cell r="A675">
            <v>102029447</v>
          </cell>
          <cell r="B675" t="str">
            <v xml:space="preserve">MR AJMER SINGH                    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185.76</v>
          </cell>
          <cell r="J675">
            <v>185.76</v>
          </cell>
          <cell r="L675">
            <v>15</v>
          </cell>
          <cell r="M675">
            <v>185.76</v>
          </cell>
        </row>
        <row r="676">
          <cell r="A676">
            <v>102040182</v>
          </cell>
          <cell r="B676" t="str">
            <v xml:space="preserve">MR AKE MOANA                            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83.62</v>
          </cell>
          <cell r="J676">
            <v>83.62</v>
          </cell>
          <cell r="L676">
            <v>15</v>
          </cell>
          <cell r="M676">
            <v>83.62</v>
          </cell>
        </row>
        <row r="677">
          <cell r="A677">
            <v>102025578</v>
          </cell>
          <cell r="B677" t="str">
            <v xml:space="preserve">MR AKEREI SANERIVI (DBS)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1019.01</v>
          </cell>
          <cell r="J677">
            <v>1019.01</v>
          </cell>
          <cell r="L677">
            <v>15</v>
          </cell>
          <cell r="M677">
            <v>1019.01</v>
          </cell>
        </row>
        <row r="678">
          <cell r="A678">
            <v>102055792</v>
          </cell>
          <cell r="B678" t="str">
            <v xml:space="preserve">MR ALAN BASHER                         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58.92</v>
          </cell>
          <cell r="J678">
            <v>58.92</v>
          </cell>
          <cell r="L678">
            <v>15</v>
          </cell>
          <cell r="M678">
            <v>58.92</v>
          </cell>
        </row>
        <row r="679">
          <cell r="A679">
            <v>102021019</v>
          </cell>
          <cell r="B679" t="str">
            <v xml:space="preserve">MR ALAN HEA                             </v>
          </cell>
          <cell r="C679">
            <v>0</v>
          </cell>
          <cell r="D679">
            <v>32.49</v>
          </cell>
          <cell r="E679">
            <v>0</v>
          </cell>
          <cell r="F679">
            <v>32.04</v>
          </cell>
          <cell r="G679">
            <v>55.29</v>
          </cell>
          <cell r="H679">
            <v>0</v>
          </cell>
          <cell r="I679">
            <v>0</v>
          </cell>
          <cell r="J679">
            <v>119.82</v>
          </cell>
          <cell r="L679">
            <v>1</v>
          </cell>
          <cell r="M679">
            <v>119.82</v>
          </cell>
        </row>
        <row r="680">
          <cell r="A680">
            <v>102075076</v>
          </cell>
          <cell r="B680" t="str">
            <v xml:space="preserve">MR ALAN HENRY                           </v>
          </cell>
          <cell r="C680">
            <v>52.22</v>
          </cell>
          <cell r="D680">
            <v>84.7</v>
          </cell>
          <cell r="E680">
            <v>21.48</v>
          </cell>
          <cell r="F680">
            <v>19.54</v>
          </cell>
          <cell r="G680">
            <v>4.09</v>
          </cell>
          <cell r="H680">
            <v>0</v>
          </cell>
          <cell r="I680">
            <v>0</v>
          </cell>
          <cell r="J680">
            <v>182.03</v>
          </cell>
          <cell r="L680">
            <v>5</v>
          </cell>
          <cell r="M680">
            <v>182.03</v>
          </cell>
        </row>
        <row r="681">
          <cell r="A681">
            <v>102029490</v>
          </cell>
          <cell r="B681" t="str">
            <v xml:space="preserve">MR ALAN LU                              </v>
          </cell>
          <cell r="C681">
            <v>0</v>
          </cell>
          <cell r="D681">
            <v>0</v>
          </cell>
          <cell r="E681">
            <v>17.559999999999999</v>
          </cell>
          <cell r="F681">
            <v>18.72</v>
          </cell>
          <cell r="G681">
            <v>33.36</v>
          </cell>
          <cell r="H681">
            <v>0</v>
          </cell>
          <cell r="I681">
            <v>0</v>
          </cell>
          <cell r="J681">
            <v>69.64</v>
          </cell>
          <cell r="L681">
            <v>1</v>
          </cell>
          <cell r="M681">
            <v>69.64</v>
          </cell>
        </row>
        <row r="682">
          <cell r="A682">
            <v>102045837</v>
          </cell>
          <cell r="B682" t="str">
            <v xml:space="preserve">MR ALAN MAHER      (DBS)                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456.92</v>
          </cell>
          <cell r="J682">
            <v>456.92</v>
          </cell>
          <cell r="L682">
            <v>15</v>
          </cell>
          <cell r="M682">
            <v>456.92</v>
          </cell>
        </row>
        <row r="683">
          <cell r="A683">
            <v>102075301</v>
          </cell>
          <cell r="B683" t="str">
            <v xml:space="preserve">MR ALAN PEPITO                          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190.14</v>
          </cell>
          <cell r="J683">
            <v>190.14</v>
          </cell>
          <cell r="L683">
            <v>15</v>
          </cell>
          <cell r="M683">
            <v>190.14</v>
          </cell>
        </row>
        <row r="684">
          <cell r="A684">
            <v>102010057</v>
          </cell>
          <cell r="B684" t="str">
            <v xml:space="preserve">MR ALAN ROBINSON                       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305</v>
          </cell>
          <cell r="J684">
            <v>305</v>
          </cell>
          <cell r="L684">
            <v>15</v>
          </cell>
          <cell r="M684">
            <v>305</v>
          </cell>
        </row>
        <row r="685">
          <cell r="A685">
            <v>102069418</v>
          </cell>
          <cell r="B685" t="str">
            <v xml:space="preserve">MR ALAN WRATT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94.46</v>
          </cell>
          <cell r="J685">
            <v>94.46</v>
          </cell>
          <cell r="L685">
            <v>15</v>
          </cell>
          <cell r="M685">
            <v>94.46</v>
          </cell>
        </row>
        <row r="686">
          <cell r="A686">
            <v>102047262</v>
          </cell>
          <cell r="B686" t="str">
            <v xml:space="preserve">MR ALANZO SHERIFF   (DBS)              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1840.33</v>
          </cell>
          <cell r="J686">
            <v>1840.33</v>
          </cell>
          <cell r="L686">
            <v>15</v>
          </cell>
          <cell r="M686">
            <v>1840.33</v>
          </cell>
        </row>
        <row r="687">
          <cell r="A687">
            <v>102022980</v>
          </cell>
          <cell r="B687" t="str">
            <v xml:space="preserve">MR ALBERT HANSEN  (DBS)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1112.75</v>
          </cell>
          <cell r="J687">
            <v>1112.75</v>
          </cell>
          <cell r="L687">
            <v>15</v>
          </cell>
          <cell r="M687">
            <v>1112.75</v>
          </cell>
        </row>
        <row r="688">
          <cell r="A688">
            <v>102056860</v>
          </cell>
          <cell r="B688" t="str">
            <v xml:space="preserve">MR ALEC TAALA                       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57.78</v>
          </cell>
          <cell r="J688">
            <v>57.78</v>
          </cell>
          <cell r="L688">
            <v>15</v>
          </cell>
          <cell r="M688">
            <v>57.78</v>
          </cell>
        </row>
        <row r="689">
          <cell r="A689">
            <v>102026920</v>
          </cell>
          <cell r="B689" t="str">
            <v xml:space="preserve">MR ALEKSEY A FROLOV                    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59.39</v>
          </cell>
          <cell r="J689">
            <v>59.39</v>
          </cell>
          <cell r="L689">
            <v>15</v>
          </cell>
          <cell r="M689">
            <v>59.39</v>
          </cell>
        </row>
        <row r="690">
          <cell r="A690">
            <v>102053020</v>
          </cell>
          <cell r="B690" t="str">
            <v xml:space="preserve">MR ALEX JOHNSTON                       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93.79</v>
          </cell>
          <cell r="J690">
            <v>93.79</v>
          </cell>
          <cell r="L690">
            <v>15</v>
          </cell>
          <cell r="M690">
            <v>93.79</v>
          </cell>
        </row>
        <row r="691">
          <cell r="A691">
            <v>102032980</v>
          </cell>
          <cell r="B691" t="str">
            <v xml:space="preserve">MR ALEX P MCCARTHY                 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174.81</v>
          </cell>
          <cell r="J691">
            <v>174.81</v>
          </cell>
          <cell r="L691">
            <v>15</v>
          </cell>
          <cell r="M691">
            <v>174.81</v>
          </cell>
        </row>
        <row r="692">
          <cell r="A692">
            <v>102072274</v>
          </cell>
          <cell r="B692" t="str">
            <v xml:space="preserve">MR ALEX PHILLIPS                       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139.88</v>
          </cell>
          <cell r="J692">
            <v>139.88</v>
          </cell>
          <cell r="L692">
            <v>15</v>
          </cell>
          <cell r="M692">
            <v>139.88</v>
          </cell>
        </row>
        <row r="693">
          <cell r="A693">
            <v>102011740</v>
          </cell>
          <cell r="B693" t="str">
            <v xml:space="preserve">MR ALEXANDER TATNELL                   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246.08</v>
          </cell>
          <cell r="J693">
            <v>246.08</v>
          </cell>
          <cell r="L693">
            <v>15</v>
          </cell>
          <cell r="M693">
            <v>246.08</v>
          </cell>
        </row>
        <row r="694">
          <cell r="A694">
            <v>102073795</v>
          </cell>
          <cell r="B694" t="str">
            <v xml:space="preserve">MR ALF LITTLE                           </v>
          </cell>
          <cell r="C694">
            <v>0.45</v>
          </cell>
          <cell r="D694">
            <v>20.91</v>
          </cell>
          <cell r="E694">
            <v>6.99</v>
          </cell>
          <cell r="F694">
            <v>9.3800000000000008</v>
          </cell>
          <cell r="G694">
            <v>65.7</v>
          </cell>
          <cell r="H694">
            <v>0</v>
          </cell>
          <cell r="I694">
            <v>0</v>
          </cell>
          <cell r="J694">
            <v>103.43</v>
          </cell>
          <cell r="L694">
            <v>5</v>
          </cell>
          <cell r="M694">
            <v>103.43</v>
          </cell>
        </row>
        <row r="695">
          <cell r="A695">
            <v>102015766</v>
          </cell>
          <cell r="B695" t="str">
            <v xml:space="preserve">MR ALFRED FAIREKA                      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190.76</v>
          </cell>
          <cell r="J695">
            <v>190.76</v>
          </cell>
          <cell r="L695">
            <v>15</v>
          </cell>
          <cell r="M695">
            <v>190.76</v>
          </cell>
        </row>
        <row r="696">
          <cell r="A696">
            <v>102020798</v>
          </cell>
          <cell r="B696" t="str">
            <v xml:space="preserve">MR ALFRED NASSENSTEIN   (DBS)          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544.23</v>
          </cell>
          <cell r="J696">
            <v>544.23</v>
          </cell>
          <cell r="L696">
            <v>15</v>
          </cell>
          <cell r="M696">
            <v>544.23</v>
          </cell>
        </row>
        <row r="697">
          <cell r="A697">
            <v>102058064</v>
          </cell>
          <cell r="B697" t="str">
            <v xml:space="preserve">MR ALFRED ROWSON   (DBS)               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598.44000000000005</v>
          </cell>
          <cell r="J697">
            <v>598.44000000000005</v>
          </cell>
          <cell r="L697">
            <v>15</v>
          </cell>
          <cell r="M697">
            <v>598.44000000000005</v>
          </cell>
        </row>
        <row r="698">
          <cell r="A698">
            <v>102058992</v>
          </cell>
          <cell r="B698" t="str">
            <v xml:space="preserve">MR ALFRED SECCOMBE                      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148.34</v>
          </cell>
          <cell r="J698">
            <v>148.34</v>
          </cell>
          <cell r="L698">
            <v>15</v>
          </cell>
          <cell r="M698">
            <v>148.34</v>
          </cell>
        </row>
        <row r="699">
          <cell r="A699">
            <v>102077222</v>
          </cell>
          <cell r="B699" t="str">
            <v xml:space="preserve">MR ALI MOHAMMAD (DBS)                 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867.3</v>
          </cell>
          <cell r="J699">
            <v>867.3</v>
          </cell>
          <cell r="L699">
            <v>15</v>
          </cell>
          <cell r="M699">
            <v>867.3</v>
          </cell>
        </row>
        <row r="700">
          <cell r="A700">
            <v>102090470</v>
          </cell>
          <cell r="B700" t="str">
            <v xml:space="preserve">MR ALISTER HEATH                        </v>
          </cell>
          <cell r="C700">
            <v>116.99</v>
          </cell>
          <cell r="D700">
            <v>76.11</v>
          </cell>
          <cell r="E700">
            <v>194.13</v>
          </cell>
          <cell r="F700">
            <v>80.72</v>
          </cell>
          <cell r="G700">
            <v>74.63</v>
          </cell>
          <cell r="H700">
            <v>108.06</v>
          </cell>
          <cell r="I700">
            <v>0</v>
          </cell>
          <cell r="J700">
            <v>650.64</v>
          </cell>
          <cell r="L700">
            <v>2</v>
          </cell>
          <cell r="M700">
            <v>1180</v>
          </cell>
        </row>
        <row r="701">
          <cell r="A701">
            <v>102061464</v>
          </cell>
          <cell r="B701" t="str">
            <v xml:space="preserve">MR ALIY DADA       (DBS)  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443.54</v>
          </cell>
          <cell r="J701">
            <v>443.54</v>
          </cell>
          <cell r="L701">
            <v>15</v>
          </cell>
          <cell r="M701">
            <v>443.54</v>
          </cell>
        </row>
        <row r="702">
          <cell r="A702">
            <v>102074400</v>
          </cell>
          <cell r="B702" t="str">
            <v xml:space="preserve">MR ALLAN COLLINS        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95.26</v>
          </cell>
          <cell r="J702">
            <v>95.26</v>
          </cell>
          <cell r="L702">
            <v>15</v>
          </cell>
          <cell r="M702">
            <v>95.26</v>
          </cell>
        </row>
        <row r="703">
          <cell r="A703">
            <v>102034812</v>
          </cell>
          <cell r="B703" t="str">
            <v xml:space="preserve">MR ALLAN M FAWCETT                      </v>
          </cell>
          <cell r="C703">
            <v>0</v>
          </cell>
          <cell r="D703">
            <v>0</v>
          </cell>
          <cell r="E703">
            <v>9.5399999999999991</v>
          </cell>
          <cell r="F703">
            <v>13.12</v>
          </cell>
          <cell r="G703">
            <v>1.98</v>
          </cell>
          <cell r="H703">
            <v>0</v>
          </cell>
          <cell r="I703">
            <v>0</v>
          </cell>
          <cell r="J703">
            <v>24.64</v>
          </cell>
          <cell r="L703">
            <v>5</v>
          </cell>
          <cell r="M703">
            <v>24.64</v>
          </cell>
        </row>
        <row r="704">
          <cell r="A704">
            <v>102031666</v>
          </cell>
          <cell r="B704" t="str">
            <v xml:space="preserve">MR ALLAN R PILCHER            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147.53</v>
          </cell>
          <cell r="J704">
            <v>147.53</v>
          </cell>
          <cell r="L704">
            <v>15</v>
          </cell>
          <cell r="M704">
            <v>147.53</v>
          </cell>
        </row>
        <row r="705">
          <cell r="A705">
            <v>102030172</v>
          </cell>
          <cell r="B705" t="str">
            <v xml:space="preserve">MR ALLEN BENTLEY                       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73.7</v>
          </cell>
          <cell r="J705">
            <v>73.7</v>
          </cell>
          <cell r="L705">
            <v>15</v>
          </cell>
          <cell r="M705">
            <v>73.7</v>
          </cell>
        </row>
        <row r="706">
          <cell r="A706">
            <v>102035851</v>
          </cell>
          <cell r="B706" t="str">
            <v xml:space="preserve">MR ALOFI MULLER   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153.83000000000001</v>
          </cell>
          <cell r="J706">
            <v>153.83000000000001</v>
          </cell>
          <cell r="L706">
            <v>15</v>
          </cell>
          <cell r="M706">
            <v>153.83000000000001</v>
          </cell>
        </row>
        <row r="707">
          <cell r="A707">
            <v>102015280</v>
          </cell>
          <cell r="B707" t="str">
            <v xml:space="preserve">MR ALOSIO SAO                          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145.38</v>
          </cell>
          <cell r="J707">
            <v>145.38</v>
          </cell>
          <cell r="L707">
            <v>15</v>
          </cell>
          <cell r="M707">
            <v>145.38</v>
          </cell>
        </row>
        <row r="708">
          <cell r="A708">
            <v>102024416</v>
          </cell>
          <cell r="B708" t="str">
            <v xml:space="preserve">MR ALTON FRANCIS  (DBS)    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292.83999999999997</v>
          </cell>
          <cell r="J708">
            <v>292.83999999999997</v>
          </cell>
          <cell r="L708">
            <v>15</v>
          </cell>
          <cell r="M708">
            <v>292.83999999999997</v>
          </cell>
        </row>
        <row r="709">
          <cell r="A709">
            <v>102012916</v>
          </cell>
          <cell r="B709" t="str">
            <v xml:space="preserve">MR AMBBAL WALLA                        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101.19</v>
          </cell>
          <cell r="J709">
            <v>101.19</v>
          </cell>
          <cell r="L709">
            <v>15</v>
          </cell>
          <cell r="M709">
            <v>101.19</v>
          </cell>
        </row>
        <row r="710">
          <cell r="A710">
            <v>102040783</v>
          </cell>
          <cell r="B710" t="str">
            <v xml:space="preserve">MR AMEENDRA MUDALIAR                   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109.87</v>
          </cell>
          <cell r="J710">
            <v>109.87</v>
          </cell>
          <cell r="L710">
            <v>15</v>
          </cell>
          <cell r="M710">
            <v>109.87</v>
          </cell>
        </row>
        <row r="711">
          <cell r="A711">
            <v>102033393</v>
          </cell>
          <cell r="B711" t="str">
            <v xml:space="preserve">MR AMI PALELAPE    (DBS)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408.68</v>
          </cell>
          <cell r="J711">
            <v>408.68</v>
          </cell>
          <cell r="L711">
            <v>15</v>
          </cell>
          <cell r="M711">
            <v>408.68</v>
          </cell>
        </row>
        <row r="712">
          <cell r="A712">
            <v>102011288</v>
          </cell>
          <cell r="B712" t="str">
            <v xml:space="preserve">MR AMIN ALMUDHAFAR                     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52.61</v>
          </cell>
          <cell r="J712">
            <v>52.61</v>
          </cell>
          <cell r="L712">
            <v>15</v>
          </cell>
          <cell r="M712">
            <v>52.61</v>
          </cell>
        </row>
        <row r="713">
          <cell r="A713">
            <v>102011156</v>
          </cell>
          <cell r="B713" t="str">
            <v xml:space="preserve">MR AMIR ESRAEIL                  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91.78</v>
          </cell>
          <cell r="J713">
            <v>91.78</v>
          </cell>
          <cell r="L713">
            <v>15</v>
          </cell>
          <cell r="M713">
            <v>91.78</v>
          </cell>
        </row>
        <row r="714">
          <cell r="A714">
            <v>102013414</v>
          </cell>
          <cell r="B714" t="str">
            <v xml:space="preserve">MR AMIR GOUDARZI-BORUJERDI             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217.58</v>
          </cell>
          <cell r="J714">
            <v>217.58</v>
          </cell>
          <cell r="L714">
            <v>15</v>
          </cell>
          <cell r="M714">
            <v>217.58</v>
          </cell>
        </row>
        <row r="715">
          <cell r="A715">
            <v>102062339</v>
          </cell>
          <cell r="B715" t="str">
            <v xml:space="preserve">MR AMIR SHOJAIEFARD (DBS)           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442.82</v>
          </cell>
          <cell r="J715">
            <v>442.82</v>
          </cell>
          <cell r="L715">
            <v>15</v>
          </cell>
          <cell r="M715">
            <v>442.82</v>
          </cell>
        </row>
        <row r="716">
          <cell r="A716">
            <v>102080513</v>
          </cell>
          <cell r="B716" t="str">
            <v xml:space="preserve">MR AMOS RACE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184.11</v>
          </cell>
          <cell r="J716">
            <v>184.11</v>
          </cell>
          <cell r="L716">
            <v>15</v>
          </cell>
          <cell r="M716">
            <v>184.11</v>
          </cell>
        </row>
        <row r="717">
          <cell r="A717">
            <v>102058412</v>
          </cell>
          <cell r="B717" t="str">
            <v xml:space="preserve">MR ANASAMY PILLAY (DBS)           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287.33</v>
          </cell>
          <cell r="J717">
            <v>287.33</v>
          </cell>
          <cell r="L717">
            <v>15</v>
          </cell>
          <cell r="M717">
            <v>287.33</v>
          </cell>
        </row>
        <row r="718">
          <cell r="A718">
            <v>102053194</v>
          </cell>
          <cell r="B718" t="str">
            <v xml:space="preserve">MR ANATELL TAFAO                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315.77999999999997</v>
          </cell>
          <cell r="J718">
            <v>315.77999999999997</v>
          </cell>
          <cell r="L718">
            <v>15</v>
          </cell>
          <cell r="M718">
            <v>315.77999999999997</v>
          </cell>
        </row>
        <row r="719">
          <cell r="A719">
            <v>102016096</v>
          </cell>
          <cell r="B719" t="str">
            <v xml:space="preserve">MR ANATOLI POLOUNINE                    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102.2</v>
          </cell>
          <cell r="J719">
            <v>102.2</v>
          </cell>
          <cell r="L719">
            <v>15</v>
          </cell>
          <cell r="M719">
            <v>102.2</v>
          </cell>
        </row>
        <row r="720">
          <cell r="A720">
            <v>102065218</v>
          </cell>
          <cell r="B720" t="str">
            <v xml:space="preserve">MR AND MRS FRANK NOEMA   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88.18</v>
          </cell>
          <cell r="J720">
            <v>88.18</v>
          </cell>
          <cell r="L720">
            <v>15</v>
          </cell>
          <cell r="M720">
            <v>88.18</v>
          </cell>
        </row>
        <row r="721">
          <cell r="A721">
            <v>102053210</v>
          </cell>
          <cell r="B721" t="str">
            <v xml:space="preserve">MR AND MRS LINDSAY            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90.44</v>
          </cell>
          <cell r="J721">
            <v>90.44</v>
          </cell>
          <cell r="L721">
            <v>15</v>
          </cell>
          <cell r="M721">
            <v>90.44</v>
          </cell>
        </row>
        <row r="722">
          <cell r="A722">
            <v>102066113</v>
          </cell>
          <cell r="B722" t="str">
            <v xml:space="preserve">MR AND MRS MAT NIO-APORO  DBS*         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194.12</v>
          </cell>
          <cell r="J722">
            <v>194.12</v>
          </cell>
          <cell r="L722">
            <v>22</v>
          </cell>
          <cell r="M722">
            <v>194.12</v>
          </cell>
        </row>
        <row r="723">
          <cell r="A723">
            <v>102052844</v>
          </cell>
          <cell r="B723" t="str">
            <v xml:space="preserve">MR ANDRE OERTEL    (DBS)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1051.43</v>
          </cell>
          <cell r="J723">
            <v>1051.43</v>
          </cell>
          <cell r="L723">
            <v>15</v>
          </cell>
          <cell r="M723">
            <v>1051.43</v>
          </cell>
        </row>
        <row r="724">
          <cell r="A724">
            <v>102025198</v>
          </cell>
          <cell r="B724" t="str">
            <v xml:space="preserve">MR ANDREA YIASOUMI  (DBS*)              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202.22</v>
          </cell>
          <cell r="J724">
            <v>202.22</v>
          </cell>
          <cell r="L724">
            <v>15</v>
          </cell>
          <cell r="M724">
            <v>202.22</v>
          </cell>
        </row>
        <row r="725">
          <cell r="A725">
            <v>102083410</v>
          </cell>
          <cell r="B725" t="str">
            <v xml:space="preserve">MR ANDREAS KOUTRIS                      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106.34</v>
          </cell>
          <cell r="J725">
            <v>106.34</v>
          </cell>
          <cell r="L725">
            <v>15</v>
          </cell>
          <cell r="M725">
            <v>106.34</v>
          </cell>
        </row>
        <row r="726">
          <cell r="A726">
            <v>102063151</v>
          </cell>
          <cell r="B726" t="str">
            <v xml:space="preserve">MR ANDREW COOK                      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54.56</v>
          </cell>
          <cell r="J726">
            <v>54.56</v>
          </cell>
          <cell r="L726">
            <v>15</v>
          </cell>
          <cell r="M726">
            <v>54.56</v>
          </cell>
        </row>
        <row r="727">
          <cell r="A727">
            <v>102076086</v>
          </cell>
          <cell r="B727" t="str">
            <v xml:space="preserve">MR ANDREW DOULL                         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52.92</v>
          </cell>
          <cell r="J727">
            <v>52.92</v>
          </cell>
          <cell r="L727">
            <v>22</v>
          </cell>
          <cell r="M727">
            <v>52.92</v>
          </cell>
        </row>
        <row r="728">
          <cell r="A728">
            <v>102038360</v>
          </cell>
          <cell r="B728" t="str">
            <v xml:space="preserve">MR ANDREW FOWLER                        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103.81</v>
          </cell>
          <cell r="J728">
            <v>103.81</v>
          </cell>
          <cell r="L728">
            <v>15</v>
          </cell>
          <cell r="M728">
            <v>103.81</v>
          </cell>
        </row>
        <row r="729">
          <cell r="A729">
            <v>102039509</v>
          </cell>
          <cell r="B729" t="str">
            <v xml:space="preserve">MR ANDREW GARDINER   (DBS)              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447.82</v>
          </cell>
          <cell r="J729">
            <v>447.82</v>
          </cell>
          <cell r="L729">
            <v>15</v>
          </cell>
          <cell r="M729">
            <v>447.82</v>
          </cell>
        </row>
        <row r="730">
          <cell r="A730">
            <v>102026364</v>
          </cell>
          <cell r="B730" t="str">
            <v xml:space="preserve">MR ANDREW HEATHFIELD                    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156.11000000000001</v>
          </cell>
          <cell r="J730">
            <v>156.11000000000001</v>
          </cell>
          <cell r="L730">
            <v>15</v>
          </cell>
          <cell r="M730">
            <v>156.11000000000001</v>
          </cell>
        </row>
        <row r="731">
          <cell r="A731">
            <v>102034030</v>
          </cell>
          <cell r="B731" t="str">
            <v xml:space="preserve">MR ANDREW M FALLOW           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26.58</v>
          </cell>
          <cell r="J731">
            <v>26.58</v>
          </cell>
          <cell r="L731">
            <v>22</v>
          </cell>
          <cell r="M731">
            <v>26.58</v>
          </cell>
        </row>
        <row r="732">
          <cell r="A732">
            <v>102068404</v>
          </cell>
          <cell r="B732" t="str">
            <v xml:space="preserve">MR ANDREW MC KECHNIE (DBS)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389.89</v>
          </cell>
          <cell r="J732">
            <v>389.89</v>
          </cell>
          <cell r="L732">
            <v>15</v>
          </cell>
          <cell r="M732">
            <v>389.89</v>
          </cell>
        </row>
        <row r="733">
          <cell r="A733">
            <v>102072547</v>
          </cell>
          <cell r="B733" t="str">
            <v xml:space="preserve">MR ANDREW SHAW               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138.69</v>
          </cell>
          <cell r="J733">
            <v>138.69</v>
          </cell>
          <cell r="L733">
            <v>15</v>
          </cell>
          <cell r="M733">
            <v>138.69</v>
          </cell>
        </row>
        <row r="734">
          <cell r="A734">
            <v>102068637</v>
          </cell>
          <cell r="B734" t="str">
            <v xml:space="preserve">MR ANDREW SUBRITZKY  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72.95</v>
          </cell>
          <cell r="J734">
            <v>72.95</v>
          </cell>
          <cell r="L734">
            <v>15</v>
          </cell>
          <cell r="M734">
            <v>72.95</v>
          </cell>
        </row>
        <row r="735">
          <cell r="A735">
            <v>102069072</v>
          </cell>
          <cell r="B735" t="str">
            <v xml:space="preserve">MR ANDREW TALAIMANU              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243.15</v>
          </cell>
          <cell r="J735">
            <v>243.15</v>
          </cell>
          <cell r="L735">
            <v>15</v>
          </cell>
          <cell r="M735">
            <v>243.15</v>
          </cell>
        </row>
        <row r="736">
          <cell r="A736">
            <v>102043504</v>
          </cell>
          <cell r="B736" t="str">
            <v xml:space="preserve">MR ANDREW THAKURDAS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151.47</v>
          </cell>
          <cell r="J736">
            <v>151.47</v>
          </cell>
          <cell r="L736">
            <v>15</v>
          </cell>
          <cell r="M736">
            <v>151.47</v>
          </cell>
        </row>
        <row r="737">
          <cell r="A737">
            <v>102009106</v>
          </cell>
          <cell r="B737" t="str">
            <v xml:space="preserve">MR ANEEZ A JALIL   (DBS)           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355.58</v>
          </cell>
          <cell r="J737">
            <v>355.58</v>
          </cell>
          <cell r="L737">
            <v>15</v>
          </cell>
          <cell r="M737">
            <v>355.58</v>
          </cell>
        </row>
        <row r="738">
          <cell r="A738">
            <v>102020995</v>
          </cell>
          <cell r="B738" t="str">
            <v xml:space="preserve">MR ANGUS J MCFARLANE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108.35</v>
          </cell>
          <cell r="J738">
            <v>108.35</v>
          </cell>
          <cell r="L738">
            <v>15</v>
          </cell>
          <cell r="M738">
            <v>108.35</v>
          </cell>
        </row>
        <row r="739">
          <cell r="A739">
            <v>102034234</v>
          </cell>
          <cell r="B739" t="str">
            <v xml:space="preserve">MR ANIGA FATIALOFA  (DBS*)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120.03</v>
          </cell>
          <cell r="J739">
            <v>120.03</v>
          </cell>
          <cell r="L739">
            <v>15</v>
          </cell>
          <cell r="M739">
            <v>120.03</v>
          </cell>
        </row>
        <row r="740">
          <cell r="A740">
            <v>102059148</v>
          </cell>
          <cell r="B740" t="str">
            <v xml:space="preserve">MR ANIL DUTT       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97.76</v>
          </cell>
          <cell r="J740">
            <v>97.76</v>
          </cell>
          <cell r="L740">
            <v>15</v>
          </cell>
          <cell r="M740">
            <v>97.76</v>
          </cell>
        </row>
        <row r="741">
          <cell r="A741">
            <v>102026687</v>
          </cell>
          <cell r="B741" t="str">
            <v xml:space="preserve">MR ANIL KRISHNAM                        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136.6</v>
          </cell>
          <cell r="J741">
            <v>136.6</v>
          </cell>
          <cell r="L741">
            <v>15</v>
          </cell>
          <cell r="M741">
            <v>136.6</v>
          </cell>
        </row>
        <row r="742">
          <cell r="A742">
            <v>102012932</v>
          </cell>
          <cell r="B742" t="str">
            <v xml:space="preserve">MR ANIL TOPIWALA    (DBS)         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540.64</v>
          </cell>
          <cell r="J742">
            <v>540.64</v>
          </cell>
          <cell r="L742">
            <v>15</v>
          </cell>
          <cell r="M742">
            <v>540.64</v>
          </cell>
        </row>
        <row r="743">
          <cell r="A743">
            <v>102053654</v>
          </cell>
          <cell r="B743" t="str">
            <v xml:space="preserve">MR ANIL VARMA                           </v>
          </cell>
          <cell r="C743">
            <v>131.80000000000001</v>
          </cell>
          <cell r="D743">
            <v>104.06</v>
          </cell>
          <cell r="E743">
            <v>111.71</v>
          </cell>
          <cell r="F743">
            <v>0</v>
          </cell>
          <cell r="G743">
            <v>83.9</v>
          </cell>
          <cell r="H743">
            <v>0</v>
          </cell>
          <cell r="I743">
            <v>0</v>
          </cell>
          <cell r="J743">
            <v>431.47</v>
          </cell>
          <cell r="L743">
            <v>5</v>
          </cell>
          <cell r="M743">
            <v>431.47</v>
          </cell>
        </row>
        <row r="744">
          <cell r="A744">
            <v>102045409</v>
          </cell>
          <cell r="B744" t="str">
            <v xml:space="preserve">MR ANTHONY C. MEYERS                    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288.38</v>
          </cell>
          <cell r="J744">
            <v>288.38</v>
          </cell>
          <cell r="L744">
            <v>15</v>
          </cell>
          <cell r="M744">
            <v>288.38</v>
          </cell>
        </row>
        <row r="745">
          <cell r="A745">
            <v>102013394</v>
          </cell>
          <cell r="B745" t="str">
            <v xml:space="preserve">MR ANTHONY KEENAN  (DBS)                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828.95</v>
          </cell>
          <cell r="J745">
            <v>828.95</v>
          </cell>
          <cell r="L745">
            <v>15</v>
          </cell>
          <cell r="M745">
            <v>828.95</v>
          </cell>
        </row>
        <row r="746">
          <cell r="A746">
            <v>102048301</v>
          </cell>
          <cell r="B746" t="str">
            <v xml:space="preserve">MR ANTHONY TUA                          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154.53</v>
          </cell>
          <cell r="J746">
            <v>154.53</v>
          </cell>
          <cell r="L746">
            <v>15</v>
          </cell>
          <cell r="M746">
            <v>154.53</v>
          </cell>
        </row>
        <row r="747">
          <cell r="A747">
            <v>102025570</v>
          </cell>
          <cell r="B747" t="str">
            <v xml:space="preserve">MR ANTI SAR MUGHAMES   (DBS)        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403.58</v>
          </cell>
          <cell r="J747">
            <v>403.58</v>
          </cell>
          <cell r="L747">
            <v>15</v>
          </cell>
          <cell r="M747">
            <v>403.58</v>
          </cell>
        </row>
        <row r="748">
          <cell r="A748">
            <v>102015745</v>
          </cell>
          <cell r="B748" t="str">
            <v xml:space="preserve">MR ANTON GOSCHE    (DBS)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693.36</v>
          </cell>
          <cell r="J748">
            <v>693.36</v>
          </cell>
          <cell r="L748">
            <v>15</v>
          </cell>
          <cell r="M748">
            <v>693.36</v>
          </cell>
        </row>
        <row r="749">
          <cell r="A749">
            <v>102069354</v>
          </cell>
          <cell r="B749" t="str">
            <v xml:space="preserve">MR ANTONIA LAUANO                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275.31</v>
          </cell>
          <cell r="J749">
            <v>275.31</v>
          </cell>
          <cell r="L749">
            <v>15</v>
          </cell>
          <cell r="M749">
            <v>275.31</v>
          </cell>
        </row>
        <row r="750">
          <cell r="A750">
            <v>102012853</v>
          </cell>
          <cell r="B750" t="str">
            <v xml:space="preserve">MR ANTONIA LAUANO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150.36000000000001</v>
          </cell>
          <cell r="J750">
            <v>150.36000000000001</v>
          </cell>
          <cell r="L750">
            <v>15</v>
          </cell>
          <cell r="M750">
            <v>150.36000000000001</v>
          </cell>
        </row>
        <row r="751">
          <cell r="A751">
            <v>102030441</v>
          </cell>
          <cell r="B751" t="str">
            <v xml:space="preserve">MR ANTONIO BUONOCORE  (DBS)      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578.78</v>
          </cell>
          <cell r="J751">
            <v>578.78</v>
          </cell>
          <cell r="L751">
            <v>22</v>
          </cell>
          <cell r="M751">
            <v>578.78</v>
          </cell>
        </row>
        <row r="752">
          <cell r="A752">
            <v>102062265</v>
          </cell>
          <cell r="B752" t="str">
            <v xml:space="preserve">MR ANTONIO PUPUALII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31.68</v>
          </cell>
          <cell r="J752">
            <v>31.68</v>
          </cell>
          <cell r="L752">
            <v>22</v>
          </cell>
          <cell r="M752">
            <v>31.68</v>
          </cell>
        </row>
        <row r="753">
          <cell r="A753">
            <v>102069141</v>
          </cell>
          <cell r="B753" t="str">
            <v xml:space="preserve">MR APIMELEKI PUAMAU                    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104.25</v>
          </cell>
          <cell r="J753">
            <v>104.25</v>
          </cell>
          <cell r="L753">
            <v>15</v>
          </cell>
          <cell r="M753">
            <v>104.25</v>
          </cell>
        </row>
        <row r="754">
          <cell r="A754">
            <v>102087181</v>
          </cell>
          <cell r="B754" t="str">
            <v xml:space="preserve">MR APOTNOR A AFRAH                     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291.95</v>
          </cell>
          <cell r="J754">
            <v>291.95</v>
          </cell>
          <cell r="L754">
            <v>15</v>
          </cell>
          <cell r="M754">
            <v>291.95</v>
          </cell>
        </row>
        <row r="755">
          <cell r="A755">
            <v>102025156</v>
          </cell>
          <cell r="B755" t="str">
            <v xml:space="preserve">MR AREN PATEL      (DBS)                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484.85</v>
          </cell>
          <cell r="J755">
            <v>484.85</v>
          </cell>
          <cell r="L755">
            <v>15</v>
          </cell>
          <cell r="M755">
            <v>484.85</v>
          </cell>
        </row>
        <row r="756">
          <cell r="A756">
            <v>102072506</v>
          </cell>
          <cell r="B756" t="str">
            <v xml:space="preserve">MR ARESH MAHARAJ                        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94.4</v>
          </cell>
          <cell r="J756">
            <v>94.4</v>
          </cell>
          <cell r="L756">
            <v>15</v>
          </cell>
          <cell r="M756">
            <v>94.4</v>
          </cell>
        </row>
        <row r="757">
          <cell r="A757">
            <v>102012925</v>
          </cell>
          <cell r="B757" t="str">
            <v xml:space="preserve">MR ARNULFO BUENVIAJE                    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53.79</v>
          </cell>
          <cell r="J757">
            <v>53.79</v>
          </cell>
          <cell r="L757">
            <v>15</v>
          </cell>
          <cell r="M757">
            <v>53.79</v>
          </cell>
        </row>
        <row r="758">
          <cell r="A758">
            <v>102041857</v>
          </cell>
          <cell r="B758" t="str">
            <v xml:space="preserve">MR ARSHAD MAQBOOL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69.05</v>
          </cell>
          <cell r="J758">
            <v>69.05</v>
          </cell>
          <cell r="L758">
            <v>15</v>
          </cell>
          <cell r="M758">
            <v>69.05</v>
          </cell>
        </row>
        <row r="759">
          <cell r="A759">
            <v>102030523</v>
          </cell>
          <cell r="B759" t="str">
            <v xml:space="preserve">MR ARTHER INGLIS   (DBS*HOLD)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82.82</v>
          </cell>
          <cell r="J759">
            <v>82.82</v>
          </cell>
          <cell r="L759">
            <v>15</v>
          </cell>
          <cell r="M759">
            <v>82.82</v>
          </cell>
        </row>
        <row r="760">
          <cell r="A760">
            <v>102074419</v>
          </cell>
          <cell r="B760" t="str">
            <v xml:space="preserve">MR ARTHUR HUNTER  (DBS)                 </v>
          </cell>
          <cell r="C760">
            <v>26.02</v>
          </cell>
          <cell r="D760">
            <v>23.01</v>
          </cell>
          <cell r="E760">
            <v>28.01</v>
          </cell>
          <cell r="F760">
            <v>40.78</v>
          </cell>
          <cell r="G760">
            <v>49.2</v>
          </cell>
          <cell r="H760">
            <v>0</v>
          </cell>
          <cell r="I760">
            <v>0</v>
          </cell>
          <cell r="J760">
            <v>167.02</v>
          </cell>
          <cell r="L760">
            <v>5</v>
          </cell>
          <cell r="M760">
            <v>167.02</v>
          </cell>
        </row>
        <row r="761">
          <cell r="A761">
            <v>102071876</v>
          </cell>
          <cell r="B761" t="str">
            <v xml:space="preserve">MR ASELUSI TUPOU                        </v>
          </cell>
          <cell r="C761">
            <v>0</v>
          </cell>
          <cell r="D761">
            <v>14.87</v>
          </cell>
          <cell r="E761">
            <v>15.76</v>
          </cell>
          <cell r="F761">
            <v>2.0699999999999998</v>
          </cell>
          <cell r="G761">
            <v>14.32</v>
          </cell>
          <cell r="H761">
            <v>0</v>
          </cell>
          <cell r="I761">
            <v>0</v>
          </cell>
          <cell r="J761">
            <v>47.02</v>
          </cell>
          <cell r="L761">
            <v>5</v>
          </cell>
          <cell r="M761">
            <v>47.02</v>
          </cell>
        </row>
        <row r="762">
          <cell r="A762">
            <v>102082047</v>
          </cell>
          <cell r="B762" t="str">
            <v xml:space="preserve">MR ASHLEY RADAICH                       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106.84</v>
          </cell>
          <cell r="J762">
            <v>106.84</v>
          </cell>
          <cell r="L762">
            <v>15</v>
          </cell>
          <cell r="M762">
            <v>106.84</v>
          </cell>
        </row>
        <row r="763">
          <cell r="A763">
            <v>102053442</v>
          </cell>
          <cell r="B763" t="str">
            <v xml:space="preserve">MR ASOVALU MANASE                      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91.75</v>
          </cell>
          <cell r="J763">
            <v>91.75</v>
          </cell>
          <cell r="L763">
            <v>15</v>
          </cell>
          <cell r="M763">
            <v>91.75</v>
          </cell>
        </row>
        <row r="764">
          <cell r="A764">
            <v>102067468</v>
          </cell>
          <cell r="B764" t="str">
            <v xml:space="preserve">MR ATIQUE KHAN                          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774.5</v>
          </cell>
          <cell r="J764">
            <v>774.5</v>
          </cell>
          <cell r="L764">
            <v>15</v>
          </cell>
          <cell r="M764">
            <v>774.5</v>
          </cell>
        </row>
        <row r="765">
          <cell r="A765">
            <v>102015507</v>
          </cell>
          <cell r="B765" t="str">
            <v xml:space="preserve">MR ATIQUE U KHAN  (DBS*)               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207.52</v>
          </cell>
          <cell r="J765">
            <v>207.52</v>
          </cell>
          <cell r="L765">
            <v>15</v>
          </cell>
          <cell r="M765">
            <v>207.52</v>
          </cell>
        </row>
        <row r="766">
          <cell r="A766">
            <v>102024440</v>
          </cell>
          <cell r="B766" t="str">
            <v xml:space="preserve">MR ATSUSHI KAWAMOTO  (DBS)  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478.39</v>
          </cell>
          <cell r="J766">
            <v>478.39</v>
          </cell>
          <cell r="L766">
            <v>15</v>
          </cell>
          <cell r="M766">
            <v>478.39</v>
          </cell>
        </row>
        <row r="767">
          <cell r="A767">
            <v>102018552</v>
          </cell>
          <cell r="B767" t="str">
            <v xml:space="preserve">MR ATU HAFKA   (DBS)        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314.77999999999997</v>
          </cell>
          <cell r="J767">
            <v>314.77999999999997</v>
          </cell>
          <cell r="L767">
            <v>15</v>
          </cell>
          <cell r="M767">
            <v>314.77999999999997</v>
          </cell>
        </row>
        <row r="768">
          <cell r="A768">
            <v>102014579</v>
          </cell>
          <cell r="B768" t="str">
            <v xml:space="preserve">MR AUGUSTINE NIMETI                    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195.85</v>
          </cell>
          <cell r="J768">
            <v>195.85</v>
          </cell>
          <cell r="L768">
            <v>15</v>
          </cell>
          <cell r="M768">
            <v>195.85</v>
          </cell>
        </row>
        <row r="769">
          <cell r="A769">
            <v>102067661</v>
          </cell>
          <cell r="B769" t="str">
            <v xml:space="preserve">MR AVTAR SINGH           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545.04</v>
          </cell>
          <cell r="J769">
            <v>545.04</v>
          </cell>
          <cell r="L769">
            <v>15</v>
          </cell>
          <cell r="M769">
            <v>545.04</v>
          </cell>
        </row>
        <row r="770">
          <cell r="A770">
            <v>102028067</v>
          </cell>
          <cell r="B770" t="str">
            <v xml:space="preserve">MR AZAM RIAZUDDIN   (DBS)               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272.33</v>
          </cell>
          <cell r="J770">
            <v>272.33</v>
          </cell>
          <cell r="L770">
            <v>15</v>
          </cell>
          <cell r="M770">
            <v>272.33</v>
          </cell>
        </row>
        <row r="771">
          <cell r="A771">
            <v>102029925</v>
          </cell>
          <cell r="B771" t="str">
            <v xml:space="preserve">MR B DUTMER      (DBS)                 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491.95</v>
          </cell>
          <cell r="J771">
            <v>491.95</v>
          </cell>
          <cell r="L771">
            <v>15</v>
          </cell>
          <cell r="M771">
            <v>491.95</v>
          </cell>
        </row>
        <row r="772">
          <cell r="A772">
            <v>102015903</v>
          </cell>
          <cell r="B772" t="str">
            <v xml:space="preserve">MR B. A. K. WIJEWARDENE  (DBS)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823.28</v>
          </cell>
          <cell r="J772">
            <v>823.28</v>
          </cell>
          <cell r="L772">
            <v>15</v>
          </cell>
          <cell r="M772">
            <v>823.28</v>
          </cell>
        </row>
        <row r="773">
          <cell r="A773">
            <v>102007224</v>
          </cell>
          <cell r="B773" t="str">
            <v xml:space="preserve">MR B. P. VUJCICH   (DBS)           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1371.59</v>
          </cell>
          <cell r="J773">
            <v>1371.59</v>
          </cell>
          <cell r="L773">
            <v>15</v>
          </cell>
          <cell r="M773">
            <v>1371.59</v>
          </cell>
        </row>
        <row r="774">
          <cell r="A774">
            <v>102032252</v>
          </cell>
          <cell r="B774" t="str">
            <v xml:space="preserve">MR BADIE SARKIS    (CMI)        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1592.65</v>
          </cell>
          <cell r="J774">
            <v>1592.65</v>
          </cell>
          <cell r="L774">
            <v>15</v>
          </cell>
          <cell r="M774">
            <v>1592.65</v>
          </cell>
        </row>
        <row r="775">
          <cell r="A775">
            <v>102028418</v>
          </cell>
          <cell r="B775" t="str">
            <v xml:space="preserve">MR BALBIR SINGH    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224.52</v>
          </cell>
          <cell r="J775">
            <v>224.52</v>
          </cell>
          <cell r="L775">
            <v>22</v>
          </cell>
          <cell r="M775">
            <v>224.52</v>
          </cell>
        </row>
        <row r="776">
          <cell r="A776">
            <v>102059231</v>
          </cell>
          <cell r="B776" t="str">
            <v xml:space="preserve">MR BANTWAL SRINIVAS PRADEEP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656.74</v>
          </cell>
          <cell r="J776">
            <v>656.74</v>
          </cell>
          <cell r="L776">
            <v>15</v>
          </cell>
          <cell r="M776">
            <v>656.74</v>
          </cell>
        </row>
        <row r="777">
          <cell r="A777">
            <v>102008392</v>
          </cell>
          <cell r="B777" t="str">
            <v xml:space="preserve">MR BAREND C. REYNJES  (DBS)             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368.34</v>
          </cell>
          <cell r="J777">
            <v>368.34</v>
          </cell>
          <cell r="L777">
            <v>15</v>
          </cell>
          <cell r="M777">
            <v>368.34</v>
          </cell>
        </row>
        <row r="778">
          <cell r="A778">
            <v>102064999</v>
          </cell>
          <cell r="B778" t="str">
            <v xml:space="preserve">MR BARRY BRIDGMAN           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182.39</v>
          </cell>
          <cell r="J778">
            <v>182.39</v>
          </cell>
          <cell r="L778">
            <v>15</v>
          </cell>
          <cell r="M778">
            <v>182.39</v>
          </cell>
        </row>
        <row r="779">
          <cell r="A779">
            <v>102063554</v>
          </cell>
          <cell r="B779" t="str">
            <v xml:space="preserve">MR BARRY GILL          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68.150000000000006</v>
          </cell>
          <cell r="J779">
            <v>68.150000000000006</v>
          </cell>
          <cell r="L779">
            <v>15</v>
          </cell>
          <cell r="M779">
            <v>68.150000000000006</v>
          </cell>
        </row>
        <row r="780">
          <cell r="A780">
            <v>102030038</v>
          </cell>
          <cell r="B780" t="str">
            <v xml:space="preserve">MR BARRY J THOMPSON        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70.569999999999993</v>
          </cell>
          <cell r="J780">
            <v>70.569999999999993</v>
          </cell>
          <cell r="L780">
            <v>15</v>
          </cell>
          <cell r="M780">
            <v>70.569999999999993</v>
          </cell>
        </row>
        <row r="781">
          <cell r="A781">
            <v>102048324</v>
          </cell>
          <cell r="B781" t="str">
            <v xml:space="preserve">MR BARRY LEATHER  (DBS*HOLD)            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70.44</v>
          </cell>
          <cell r="J781">
            <v>70.44</v>
          </cell>
          <cell r="L781">
            <v>15</v>
          </cell>
          <cell r="M781">
            <v>70.44</v>
          </cell>
        </row>
        <row r="782">
          <cell r="A782">
            <v>102057029</v>
          </cell>
          <cell r="B782" t="str">
            <v xml:space="preserve">MR BARRY MC EWEN  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446.11</v>
          </cell>
          <cell r="J782">
            <v>446.11</v>
          </cell>
          <cell r="L782">
            <v>21</v>
          </cell>
          <cell r="M782">
            <v>446.11</v>
          </cell>
        </row>
        <row r="783">
          <cell r="A783">
            <v>102077194</v>
          </cell>
          <cell r="B783" t="str">
            <v xml:space="preserve">MR BARRY MCKENZIE            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116.08</v>
          </cell>
          <cell r="J783">
            <v>116.08</v>
          </cell>
          <cell r="L783">
            <v>15</v>
          </cell>
          <cell r="M783">
            <v>116.08</v>
          </cell>
        </row>
        <row r="784">
          <cell r="A784">
            <v>102056475</v>
          </cell>
          <cell r="B784" t="str">
            <v xml:space="preserve">MR BARRY SKYNNER                        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81.96</v>
          </cell>
          <cell r="J784">
            <v>81.96</v>
          </cell>
          <cell r="L784">
            <v>15</v>
          </cell>
          <cell r="M784">
            <v>81.96</v>
          </cell>
        </row>
        <row r="785">
          <cell r="A785">
            <v>102065395</v>
          </cell>
          <cell r="B785" t="str">
            <v xml:space="preserve">MR BARRY WATSON    (DBS)               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594.38</v>
          </cell>
          <cell r="J785">
            <v>594.38</v>
          </cell>
          <cell r="L785">
            <v>15</v>
          </cell>
          <cell r="M785">
            <v>594.38</v>
          </cell>
        </row>
        <row r="786">
          <cell r="A786">
            <v>102070026</v>
          </cell>
          <cell r="B786" t="str">
            <v xml:space="preserve">MR BASHIR DIN                      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62.9</v>
          </cell>
          <cell r="J786">
            <v>62.9</v>
          </cell>
          <cell r="L786">
            <v>15</v>
          </cell>
          <cell r="M786">
            <v>62.9</v>
          </cell>
        </row>
        <row r="787">
          <cell r="A787">
            <v>102024310</v>
          </cell>
          <cell r="B787" t="str">
            <v xml:space="preserve">MR BASIL H RATHBONE                     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104</v>
          </cell>
          <cell r="J787">
            <v>104</v>
          </cell>
          <cell r="L787">
            <v>15</v>
          </cell>
          <cell r="M787">
            <v>104</v>
          </cell>
        </row>
        <row r="788">
          <cell r="A788">
            <v>102071552</v>
          </cell>
          <cell r="B788" t="str">
            <v xml:space="preserve">MR BASIL WAITITI   (DBS)      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194.36</v>
          </cell>
          <cell r="J788">
            <v>194.36</v>
          </cell>
          <cell r="L788">
            <v>15</v>
          </cell>
          <cell r="M788">
            <v>194.36</v>
          </cell>
        </row>
        <row r="789">
          <cell r="A789">
            <v>102016059</v>
          </cell>
          <cell r="B789" t="str">
            <v xml:space="preserve">MR BAULI MAULI (DBS)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662.33</v>
          </cell>
          <cell r="J789">
            <v>662.33</v>
          </cell>
          <cell r="L789">
            <v>15</v>
          </cell>
          <cell r="M789">
            <v>662.33</v>
          </cell>
        </row>
        <row r="790">
          <cell r="A790">
            <v>102037791</v>
          </cell>
          <cell r="B790" t="str">
            <v xml:space="preserve">MR BAZIL R STEVENS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229.16</v>
          </cell>
          <cell r="J790">
            <v>229.16</v>
          </cell>
          <cell r="L790">
            <v>15</v>
          </cell>
          <cell r="M790">
            <v>229.16</v>
          </cell>
        </row>
        <row r="791">
          <cell r="A791">
            <v>102052369</v>
          </cell>
          <cell r="B791" t="str">
            <v xml:space="preserve">MR BECHU PRASAD                        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100</v>
          </cell>
          <cell r="J791">
            <v>100</v>
          </cell>
          <cell r="L791">
            <v>15</v>
          </cell>
          <cell r="M791">
            <v>100</v>
          </cell>
        </row>
        <row r="792">
          <cell r="A792">
            <v>102043239</v>
          </cell>
          <cell r="B792" t="str">
            <v xml:space="preserve">MR BEN BOWYER                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173.11</v>
          </cell>
          <cell r="J792">
            <v>173.11</v>
          </cell>
          <cell r="L792">
            <v>15</v>
          </cell>
          <cell r="M792">
            <v>173.11</v>
          </cell>
        </row>
        <row r="793">
          <cell r="A793">
            <v>102015261</v>
          </cell>
          <cell r="B793" t="str">
            <v xml:space="preserve">MR BEN E NOA            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276.14999999999998</v>
          </cell>
          <cell r="J793">
            <v>276.14999999999998</v>
          </cell>
          <cell r="L793">
            <v>15</v>
          </cell>
          <cell r="M793">
            <v>276.14999999999998</v>
          </cell>
        </row>
        <row r="794">
          <cell r="A794">
            <v>102015452</v>
          </cell>
          <cell r="B794" t="str">
            <v xml:space="preserve">MR BENJAMIN A K DARKWA  (DBS)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466.06</v>
          </cell>
          <cell r="J794">
            <v>466.06</v>
          </cell>
          <cell r="L794">
            <v>15</v>
          </cell>
          <cell r="M794">
            <v>466.06</v>
          </cell>
        </row>
        <row r="795">
          <cell r="A795">
            <v>102014530</v>
          </cell>
          <cell r="B795" t="str">
            <v xml:space="preserve">MR BENJAMIN RAO      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71.75</v>
          </cell>
          <cell r="J795">
            <v>71.75</v>
          </cell>
          <cell r="K795">
            <v>200001013</v>
          </cell>
          <cell r="L795">
            <v>15</v>
          </cell>
          <cell r="M795">
            <v>71.75</v>
          </cell>
        </row>
        <row r="796">
          <cell r="A796">
            <v>102058080</v>
          </cell>
          <cell r="B796" t="str">
            <v xml:space="preserve">MR BENJAMIN WHITTINGTON                 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209.1</v>
          </cell>
          <cell r="J796">
            <v>209.1</v>
          </cell>
          <cell r="L796">
            <v>15</v>
          </cell>
          <cell r="M796">
            <v>209.1</v>
          </cell>
        </row>
        <row r="797">
          <cell r="A797">
            <v>102053121</v>
          </cell>
          <cell r="B797" t="str">
            <v xml:space="preserve">MR BERNARD GOH   (DBS)                 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275.58999999999997</v>
          </cell>
          <cell r="J797">
            <v>275.58999999999997</v>
          </cell>
          <cell r="L797">
            <v>15</v>
          </cell>
          <cell r="M797">
            <v>275.58999999999997</v>
          </cell>
        </row>
        <row r="798">
          <cell r="A798">
            <v>102038018</v>
          </cell>
          <cell r="B798" t="str">
            <v xml:space="preserve">MR BETELO AH'SAM                 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91.05</v>
          </cell>
          <cell r="J798">
            <v>91.05</v>
          </cell>
          <cell r="L798">
            <v>15</v>
          </cell>
          <cell r="M798">
            <v>91.05</v>
          </cell>
        </row>
        <row r="799">
          <cell r="A799">
            <v>102057713</v>
          </cell>
          <cell r="B799" t="str">
            <v xml:space="preserve">MR BHAGAT SINGH                         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195.11</v>
          </cell>
          <cell r="J799">
            <v>195.11</v>
          </cell>
          <cell r="L799">
            <v>15</v>
          </cell>
          <cell r="M799">
            <v>195.11</v>
          </cell>
        </row>
        <row r="800">
          <cell r="A800">
            <v>102052291</v>
          </cell>
          <cell r="B800" t="str">
            <v xml:space="preserve">MR BHAMATISH MAHAMED                   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175.51</v>
          </cell>
          <cell r="J800">
            <v>175.51</v>
          </cell>
          <cell r="L800">
            <v>15</v>
          </cell>
          <cell r="M800">
            <v>175.51</v>
          </cell>
        </row>
        <row r="801">
          <cell r="A801">
            <v>102013786</v>
          </cell>
          <cell r="B801" t="str">
            <v xml:space="preserve">MR BHAMINDER SINGH  (DBS)          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2680.83</v>
          </cell>
          <cell r="J801">
            <v>2680.83</v>
          </cell>
          <cell r="L801">
            <v>15</v>
          </cell>
          <cell r="M801">
            <v>2680.83</v>
          </cell>
        </row>
        <row r="802">
          <cell r="A802">
            <v>102029065</v>
          </cell>
          <cell r="B802" t="str">
            <v xml:space="preserve">MR BHARAT A S PATEL                    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128.75</v>
          </cell>
          <cell r="J802">
            <v>128.75</v>
          </cell>
          <cell r="L802">
            <v>15</v>
          </cell>
          <cell r="M802">
            <v>128.75</v>
          </cell>
        </row>
        <row r="803">
          <cell r="A803">
            <v>102073433</v>
          </cell>
          <cell r="B803" t="str">
            <v xml:space="preserve">MR BHARAT KUMAR                         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133.16</v>
          </cell>
          <cell r="J803">
            <v>133.16</v>
          </cell>
          <cell r="L803">
            <v>15</v>
          </cell>
          <cell r="M803">
            <v>133.16</v>
          </cell>
        </row>
        <row r="804">
          <cell r="A804">
            <v>102072619</v>
          </cell>
          <cell r="B804" t="str">
            <v xml:space="preserve">MR BHARAT PATEL                         </v>
          </cell>
          <cell r="C804">
            <v>3.54</v>
          </cell>
          <cell r="D804">
            <v>5.91</v>
          </cell>
          <cell r="E804">
            <v>13.18</v>
          </cell>
          <cell r="F804">
            <v>58.91</v>
          </cell>
          <cell r="G804">
            <v>52.53</v>
          </cell>
          <cell r="H804">
            <v>0</v>
          </cell>
          <cell r="I804">
            <v>0</v>
          </cell>
          <cell r="J804">
            <v>134.07</v>
          </cell>
          <cell r="L804">
            <v>5</v>
          </cell>
          <cell r="M804">
            <v>134.07</v>
          </cell>
        </row>
        <row r="805">
          <cell r="A805">
            <v>102056883</v>
          </cell>
          <cell r="B805" t="str">
            <v xml:space="preserve">MR BILL ANISI               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94.67</v>
          </cell>
          <cell r="J805">
            <v>94.67</v>
          </cell>
          <cell r="L805">
            <v>15</v>
          </cell>
          <cell r="M805">
            <v>94.67</v>
          </cell>
        </row>
        <row r="806">
          <cell r="A806">
            <v>102029098</v>
          </cell>
          <cell r="B806" t="str">
            <v xml:space="preserve">MR BILL SCOTT    (DBS)                  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444.56</v>
          </cell>
          <cell r="J806">
            <v>444.56</v>
          </cell>
          <cell r="L806">
            <v>15</v>
          </cell>
          <cell r="M806">
            <v>444.56</v>
          </cell>
        </row>
        <row r="807">
          <cell r="A807">
            <v>102051008</v>
          </cell>
          <cell r="B807" t="str">
            <v xml:space="preserve">MR BILLY MATENGA                        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95.81</v>
          </cell>
          <cell r="J807">
            <v>95.81</v>
          </cell>
          <cell r="L807">
            <v>15</v>
          </cell>
          <cell r="M807">
            <v>95.81</v>
          </cell>
        </row>
        <row r="808">
          <cell r="A808">
            <v>102040265</v>
          </cell>
          <cell r="B808" t="str">
            <v xml:space="preserve">MR BIO SCHUSTER    (DBS)            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355.07</v>
          </cell>
          <cell r="J808">
            <v>355.07</v>
          </cell>
          <cell r="L808">
            <v>15</v>
          </cell>
          <cell r="M808">
            <v>355.07</v>
          </cell>
        </row>
        <row r="809">
          <cell r="A809">
            <v>102057827</v>
          </cell>
          <cell r="B809" t="str">
            <v xml:space="preserve">MR BJORN MODERSOHN  (DBS*HOLD)   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238.17</v>
          </cell>
          <cell r="J809">
            <v>238.17</v>
          </cell>
          <cell r="L809">
            <v>22</v>
          </cell>
          <cell r="M809">
            <v>238.17</v>
          </cell>
        </row>
        <row r="810">
          <cell r="A810">
            <v>102068560</v>
          </cell>
          <cell r="B810" t="str">
            <v xml:space="preserve">MR BLIND MARSTERS                      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100.38</v>
          </cell>
          <cell r="J810">
            <v>100.38</v>
          </cell>
          <cell r="L810">
            <v>15</v>
          </cell>
          <cell r="M810">
            <v>100.38</v>
          </cell>
        </row>
        <row r="811">
          <cell r="A811">
            <v>102067867</v>
          </cell>
          <cell r="B811" t="str">
            <v xml:space="preserve">MR BOB BUDREWICZ                  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139.74</v>
          </cell>
          <cell r="J811">
            <v>139.74</v>
          </cell>
          <cell r="L811">
            <v>15</v>
          </cell>
          <cell r="M811">
            <v>139.74</v>
          </cell>
        </row>
        <row r="812">
          <cell r="A812">
            <v>102027076</v>
          </cell>
          <cell r="B812" t="str">
            <v xml:space="preserve">MR BOGDAN DEREVIANKO (DBS*)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578.03</v>
          </cell>
          <cell r="J812">
            <v>578.03</v>
          </cell>
          <cell r="L812">
            <v>15</v>
          </cell>
          <cell r="M812">
            <v>578.03</v>
          </cell>
        </row>
        <row r="813">
          <cell r="A813">
            <v>102063661</v>
          </cell>
          <cell r="B813" t="str">
            <v xml:space="preserve">MR BOSS PAVING                  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310.23</v>
          </cell>
          <cell r="J813">
            <v>310.23</v>
          </cell>
          <cell r="L813">
            <v>15</v>
          </cell>
          <cell r="M813">
            <v>310.23</v>
          </cell>
        </row>
        <row r="814">
          <cell r="A814">
            <v>102064597</v>
          </cell>
          <cell r="B814" t="str">
            <v xml:space="preserve">MR BRADLY DVORAK                 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52.4</v>
          </cell>
          <cell r="J814">
            <v>52.4</v>
          </cell>
          <cell r="L814">
            <v>15</v>
          </cell>
          <cell r="M814">
            <v>52.4</v>
          </cell>
        </row>
        <row r="815">
          <cell r="A815">
            <v>102015179</v>
          </cell>
          <cell r="B815" t="str">
            <v xml:space="preserve">MR BRANISLAV SILIANOSK            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100.82</v>
          </cell>
          <cell r="J815">
            <v>100.82</v>
          </cell>
          <cell r="L815">
            <v>15</v>
          </cell>
          <cell r="M815">
            <v>100.82</v>
          </cell>
        </row>
        <row r="816">
          <cell r="A816">
            <v>102022289</v>
          </cell>
          <cell r="B816" t="str">
            <v xml:space="preserve">MR BRENDON COOK                   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96.95</v>
          </cell>
          <cell r="J816">
            <v>96.95</v>
          </cell>
          <cell r="L816">
            <v>15</v>
          </cell>
          <cell r="M816">
            <v>96.95</v>
          </cell>
        </row>
        <row r="817">
          <cell r="A817">
            <v>102033834</v>
          </cell>
          <cell r="B817" t="str">
            <v xml:space="preserve">MR BRENDON SMITH (DBS)            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330.37</v>
          </cell>
          <cell r="J817">
            <v>330.37</v>
          </cell>
          <cell r="L817">
            <v>15</v>
          </cell>
          <cell r="M817">
            <v>330.37</v>
          </cell>
        </row>
        <row r="818">
          <cell r="A818">
            <v>102047078</v>
          </cell>
          <cell r="B818" t="str">
            <v xml:space="preserve">MR BRENDON WATSON  (DBS)                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693.26</v>
          </cell>
          <cell r="J818">
            <v>693.26</v>
          </cell>
          <cell r="L818">
            <v>15</v>
          </cell>
          <cell r="M818">
            <v>693.26</v>
          </cell>
        </row>
        <row r="819">
          <cell r="A819">
            <v>102072424</v>
          </cell>
          <cell r="B819" t="str">
            <v xml:space="preserve">MR BRENT CHADDERTON                     </v>
          </cell>
          <cell r="C819">
            <v>1.21</v>
          </cell>
          <cell r="D819">
            <v>1.2</v>
          </cell>
          <cell r="E819">
            <v>10.039999999999999</v>
          </cell>
          <cell r="F819">
            <v>0.2</v>
          </cell>
          <cell r="G819">
            <v>37.75</v>
          </cell>
          <cell r="H819">
            <v>0</v>
          </cell>
          <cell r="I819">
            <v>0</v>
          </cell>
          <cell r="J819">
            <v>50.4</v>
          </cell>
          <cell r="L819">
            <v>5</v>
          </cell>
          <cell r="M819">
            <v>50.4</v>
          </cell>
        </row>
        <row r="820">
          <cell r="A820">
            <v>102074943</v>
          </cell>
          <cell r="B820" t="str">
            <v xml:space="preserve">MR BRENT D RUSH                         </v>
          </cell>
          <cell r="C820">
            <v>50.98</v>
          </cell>
          <cell r="D820">
            <v>50.43</v>
          </cell>
          <cell r="E820">
            <v>69.510000000000005</v>
          </cell>
          <cell r="F820">
            <v>17.239999999999998</v>
          </cell>
          <cell r="G820">
            <v>45.38</v>
          </cell>
          <cell r="H820">
            <v>0</v>
          </cell>
          <cell r="I820">
            <v>0</v>
          </cell>
          <cell r="J820">
            <v>233.54</v>
          </cell>
          <cell r="L820">
            <v>5</v>
          </cell>
          <cell r="M820">
            <v>233.54</v>
          </cell>
        </row>
        <row r="821">
          <cell r="A821">
            <v>102041753</v>
          </cell>
          <cell r="B821" t="str">
            <v xml:space="preserve">MR BRENT NIELLSEN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188.15</v>
          </cell>
          <cell r="J821">
            <v>188.15</v>
          </cell>
          <cell r="L821">
            <v>15</v>
          </cell>
          <cell r="M821">
            <v>188.15</v>
          </cell>
        </row>
        <row r="822">
          <cell r="A822">
            <v>102032676</v>
          </cell>
          <cell r="B822" t="str">
            <v xml:space="preserve">MR BRENT O'HALLORAN                     </v>
          </cell>
          <cell r="C822">
            <v>25.98</v>
          </cell>
          <cell r="D822">
            <v>1.08</v>
          </cell>
          <cell r="E822">
            <v>0</v>
          </cell>
          <cell r="F822">
            <v>12.45</v>
          </cell>
          <cell r="G822">
            <v>4.8099999999999996</v>
          </cell>
          <cell r="H822">
            <v>0</v>
          </cell>
          <cell r="I822">
            <v>0</v>
          </cell>
          <cell r="J822">
            <v>44.32</v>
          </cell>
          <cell r="L822">
            <v>5</v>
          </cell>
          <cell r="M822">
            <v>44.32</v>
          </cell>
        </row>
        <row r="823">
          <cell r="A823">
            <v>102074734</v>
          </cell>
          <cell r="B823" t="str">
            <v xml:space="preserve">MR BRETT ERIC CAPAMAGIAN  (DBS)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250.45</v>
          </cell>
          <cell r="J823">
            <v>250.45</v>
          </cell>
          <cell r="L823">
            <v>15</v>
          </cell>
          <cell r="M823">
            <v>250.45</v>
          </cell>
        </row>
        <row r="824">
          <cell r="A824">
            <v>102053609</v>
          </cell>
          <cell r="B824" t="str">
            <v xml:space="preserve">MR BRETT L MC ALEES                    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83.25</v>
          </cell>
          <cell r="J824">
            <v>83.25</v>
          </cell>
          <cell r="L824">
            <v>15</v>
          </cell>
          <cell r="M824">
            <v>83.25</v>
          </cell>
        </row>
        <row r="825">
          <cell r="A825">
            <v>102044138</v>
          </cell>
          <cell r="B825" t="str">
            <v xml:space="preserve">MR BRIAN D MAISEY          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131.58000000000001</v>
          </cell>
          <cell r="J825">
            <v>131.58000000000001</v>
          </cell>
          <cell r="L825">
            <v>15</v>
          </cell>
          <cell r="M825">
            <v>131.58000000000001</v>
          </cell>
        </row>
        <row r="826">
          <cell r="A826">
            <v>102040618</v>
          </cell>
          <cell r="B826" t="str">
            <v xml:space="preserve">MR BRIAN D STOVE                        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96.24</v>
          </cell>
          <cell r="J826">
            <v>96.24</v>
          </cell>
          <cell r="L826">
            <v>15</v>
          </cell>
          <cell r="M826">
            <v>96.24</v>
          </cell>
        </row>
        <row r="827">
          <cell r="A827">
            <v>102018189</v>
          </cell>
          <cell r="B827" t="str">
            <v xml:space="preserve">MR BRIAN GRADY (DBS*)                   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332.33</v>
          </cell>
          <cell r="J827">
            <v>332.33</v>
          </cell>
          <cell r="L827">
            <v>15</v>
          </cell>
          <cell r="M827">
            <v>332.33</v>
          </cell>
        </row>
        <row r="828">
          <cell r="A828">
            <v>102060612</v>
          </cell>
          <cell r="B828" t="str">
            <v xml:space="preserve">MR BRIAN MC ELHINNEY                    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58.52</v>
          </cell>
          <cell r="J828">
            <v>58.52</v>
          </cell>
          <cell r="L828">
            <v>15</v>
          </cell>
          <cell r="M828">
            <v>58.52</v>
          </cell>
        </row>
        <row r="829">
          <cell r="A829">
            <v>102066599</v>
          </cell>
          <cell r="B829" t="str">
            <v xml:space="preserve">MR BRIAN RANDALL                    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57.29</v>
          </cell>
          <cell r="J829">
            <v>57.29</v>
          </cell>
          <cell r="L829">
            <v>15</v>
          </cell>
          <cell r="M829">
            <v>57.29</v>
          </cell>
        </row>
        <row r="830">
          <cell r="A830">
            <v>102018547</v>
          </cell>
          <cell r="B830" t="str">
            <v xml:space="preserve">MR BRIDGET G. OWEN                      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220.39</v>
          </cell>
          <cell r="J830">
            <v>220.39</v>
          </cell>
          <cell r="L830">
            <v>15</v>
          </cell>
          <cell r="M830">
            <v>220.39</v>
          </cell>
        </row>
        <row r="831">
          <cell r="A831">
            <v>102010844</v>
          </cell>
          <cell r="B831" t="str">
            <v xml:space="preserve">MR BRUCE CLAYTON  (CMI)                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921.39</v>
          </cell>
          <cell r="J831">
            <v>921.39</v>
          </cell>
          <cell r="L831">
            <v>15</v>
          </cell>
          <cell r="M831">
            <v>921.39</v>
          </cell>
        </row>
        <row r="832">
          <cell r="A832">
            <v>102073248</v>
          </cell>
          <cell r="B832" t="str">
            <v xml:space="preserve">MR BRUCE GREENSLADE                    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593.22</v>
          </cell>
          <cell r="J832">
            <v>593.22</v>
          </cell>
          <cell r="L832">
            <v>15</v>
          </cell>
          <cell r="M832">
            <v>593.22</v>
          </cell>
        </row>
        <row r="833">
          <cell r="A833">
            <v>102019231</v>
          </cell>
          <cell r="B833" t="str">
            <v xml:space="preserve">MR BRUCE NEILSON                       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191.22</v>
          </cell>
          <cell r="J833">
            <v>191.22</v>
          </cell>
          <cell r="L833">
            <v>15</v>
          </cell>
          <cell r="M833">
            <v>191.22</v>
          </cell>
        </row>
        <row r="834">
          <cell r="A834">
            <v>102016480</v>
          </cell>
          <cell r="B834" t="str">
            <v xml:space="preserve">MR BRYAN L CHAPMAN                      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101.11</v>
          </cell>
          <cell r="J834">
            <v>101.11</v>
          </cell>
          <cell r="L834">
            <v>15</v>
          </cell>
          <cell r="M834">
            <v>101.11</v>
          </cell>
        </row>
        <row r="835">
          <cell r="A835">
            <v>102051525</v>
          </cell>
          <cell r="B835" t="str">
            <v xml:space="preserve">MR BUNROS SING                          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84.31</v>
          </cell>
          <cell r="J835">
            <v>84.31</v>
          </cell>
          <cell r="L835">
            <v>15</v>
          </cell>
          <cell r="M835">
            <v>84.31</v>
          </cell>
        </row>
        <row r="836">
          <cell r="A836">
            <v>102077420</v>
          </cell>
          <cell r="B836" t="str">
            <v xml:space="preserve">MR BURWOOD KIMIANGATAU                  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99.4</v>
          </cell>
          <cell r="J836">
            <v>99.4</v>
          </cell>
          <cell r="L836">
            <v>15</v>
          </cell>
          <cell r="M836">
            <v>99.4</v>
          </cell>
        </row>
        <row r="837">
          <cell r="A837">
            <v>102000805</v>
          </cell>
          <cell r="B837" t="str">
            <v xml:space="preserve">MR BYUNG HO PARK                       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165.04</v>
          </cell>
          <cell r="J837">
            <v>165.04</v>
          </cell>
          <cell r="L837">
            <v>22</v>
          </cell>
          <cell r="M837">
            <v>165.04</v>
          </cell>
        </row>
        <row r="838">
          <cell r="A838">
            <v>102069749</v>
          </cell>
          <cell r="B838" t="str">
            <v xml:space="preserve">MR C D COBB   (DBS)                     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295.49</v>
          </cell>
          <cell r="J838">
            <v>295.49</v>
          </cell>
          <cell r="L838">
            <v>15</v>
          </cell>
          <cell r="M838">
            <v>295.49</v>
          </cell>
        </row>
        <row r="839">
          <cell r="A839">
            <v>102019273</v>
          </cell>
          <cell r="B839" t="str">
            <v xml:space="preserve">MR C WONG   (DBS)                       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759.51</v>
          </cell>
          <cell r="J839">
            <v>759.51</v>
          </cell>
          <cell r="L839">
            <v>15</v>
          </cell>
          <cell r="M839">
            <v>759.51</v>
          </cell>
        </row>
        <row r="840">
          <cell r="A840">
            <v>102006223</v>
          </cell>
          <cell r="B840" t="str">
            <v xml:space="preserve">MR C. KENDALL     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58.24</v>
          </cell>
          <cell r="J840">
            <v>58.24</v>
          </cell>
          <cell r="L840">
            <v>15</v>
          </cell>
          <cell r="M840">
            <v>58.24</v>
          </cell>
        </row>
        <row r="841">
          <cell r="A841">
            <v>102032431</v>
          </cell>
          <cell r="B841" t="str">
            <v xml:space="preserve">MR C.A. MARRIS                          </v>
          </cell>
          <cell r="C841">
            <v>5.94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5.94</v>
          </cell>
          <cell r="L841" t="e">
            <v>#N/A</v>
          </cell>
          <cell r="M841" t="e">
            <v>#N/A</v>
          </cell>
        </row>
        <row r="842">
          <cell r="A842">
            <v>102041670</v>
          </cell>
          <cell r="B842" t="str">
            <v xml:space="preserve">MR C.W. TONG                            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64.58</v>
          </cell>
          <cell r="J842">
            <v>64.58</v>
          </cell>
          <cell r="L842">
            <v>15</v>
          </cell>
          <cell r="M842">
            <v>64.58</v>
          </cell>
        </row>
        <row r="843">
          <cell r="A843">
            <v>102059386</v>
          </cell>
          <cell r="B843" t="str">
            <v xml:space="preserve">MR CALVIN NEELEY                       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133.04</v>
          </cell>
          <cell r="J843">
            <v>133.04</v>
          </cell>
          <cell r="L843">
            <v>15</v>
          </cell>
          <cell r="M843">
            <v>133.04</v>
          </cell>
        </row>
        <row r="844">
          <cell r="A844">
            <v>102076420</v>
          </cell>
          <cell r="B844" t="str">
            <v xml:space="preserve">MR CAM GAMBO      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4390.8</v>
          </cell>
          <cell r="J844">
            <v>4390.8</v>
          </cell>
          <cell r="L844">
            <v>21</v>
          </cell>
          <cell r="M844">
            <v>4390.8</v>
          </cell>
        </row>
        <row r="845">
          <cell r="A845">
            <v>102072579</v>
          </cell>
          <cell r="B845" t="str">
            <v xml:space="preserve">MR CAMBRIDGE TUAIVI  (DBS*)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233.99</v>
          </cell>
          <cell r="J845">
            <v>233.99</v>
          </cell>
          <cell r="L845">
            <v>15</v>
          </cell>
          <cell r="M845">
            <v>233.99</v>
          </cell>
        </row>
        <row r="846">
          <cell r="A846">
            <v>102007622</v>
          </cell>
          <cell r="B846" t="str">
            <v xml:space="preserve">MR CAMERON R. MCNAB      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122.89</v>
          </cell>
          <cell r="J846">
            <v>122.89</v>
          </cell>
          <cell r="L846">
            <v>15</v>
          </cell>
          <cell r="M846">
            <v>122.89</v>
          </cell>
        </row>
        <row r="847">
          <cell r="A847">
            <v>102048577</v>
          </cell>
          <cell r="B847" t="str">
            <v xml:space="preserve">MR CAMPBELL DOUGLAS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65.77</v>
          </cell>
          <cell r="J847">
            <v>65.77</v>
          </cell>
          <cell r="L847">
            <v>15</v>
          </cell>
          <cell r="M847">
            <v>65.77</v>
          </cell>
        </row>
        <row r="848">
          <cell r="A848">
            <v>102066980</v>
          </cell>
          <cell r="B848" t="str">
            <v xml:space="preserve">MR CARL BRUCE                           </v>
          </cell>
          <cell r="C848">
            <v>0.74</v>
          </cell>
          <cell r="D848">
            <v>11.2</v>
          </cell>
          <cell r="E848">
            <v>3.74</v>
          </cell>
          <cell r="F848">
            <v>11.29</v>
          </cell>
          <cell r="G848">
            <v>3.54</v>
          </cell>
          <cell r="H848">
            <v>0.48</v>
          </cell>
          <cell r="I848">
            <v>0</v>
          </cell>
          <cell r="J848">
            <v>30.99</v>
          </cell>
          <cell r="L848">
            <v>5</v>
          </cell>
          <cell r="M848">
            <v>30.99</v>
          </cell>
        </row>
        <row r="849">
          <cell r="A849">
            <v>102021518</v>
          </cell>
          <cell r="B849" t="str">
            <v xml:space="preserve">MR CARL W DOY                           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1023.77</v>
          </cell>
          <cell r="J849">
            <v>1023.77</v>
          </cell>
          <cell r="L849">
            <v>21</v>
          </cell>
          <cell r="M849">
            <v>1023.77</v>
          </cell>
        </row>
        <row r="850">
          <cell r="A850">
            <v>102057456</v>
          </cell>
          <cell r="B850" t="str">
            <v xml:space="preserve">MR CHANDRA THAKAR                       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100</v>
          </cell>
          <cell r="J850">
            <v>100</v>
          </cell>
          <cell r="L850">
            <v>15</v>
          </cell>
          <cell r="M850">
            <v>100</v>
          </cell>
        </row>
        <row r="851">
          <cell r="A851">
            <v>102029830</v>
          </cell>
          <cell r="B851" t="str">
            <v xml:space="preserve">MR CHANG LI                             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50.82</v>
          </cell>
          <cell r="H851">
            <v>0</v>
          </cell>
          <cell r="I851">
            <v>0</v>
          </cell>
          <cell r="J851">
            <v>50.82</v>
          </cell>
          <cell r="L851">
            <v>1</v>
          </cell>
          <cell r="M851">
            <v>50.82</v>
          </cell>
        </row>
        <row r="852">
          <cell r="A852">
            <v>102054354</v>
          </cell>
          <cell r="B852" t="str">
            <v xml:space="preserve">MR CHARLEE CHASE                        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80.67</v>
          </cell>
          <cell r="J852">
            <v>80.67</v>
          </cell>
          <cell r="L852">
            <v>15</v>
          </cell>
          <cell r="M852">
            <v>80.67</v>
          </cell>
        </row>
        <row r="853">
          <cell r="A853">
            <v>102064998</v>
          </cell>
          <cell r="B853" t="str">
            <v xml:space="preserve">MR CHARLES CINI                         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69.28</v>
          </cell>
          <cell r="J853">
            <v>69.28</v>
          </cell>
          <cell r="L853">
            <v>15</v>
          </cell>
          <cell r="M853">
            <v>69.28</v>
          </cell>
        </row>
        <row r="854">
          <cell r="A854">
            <v>102073586</v>
          </cell>
          <cell r="B854" t="str">
            <v xml:space="preserve">MR CHARLES FRIMPONG                     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595.96</v>
          </cell>
          <cell r="J854">
            <v>595.96</v>
          </cell>
          <cell r="L854">
            <v>15</v>
          </cell>
          <cell r="M854">
            <v>595.96</v>
          </cell>
        </row>
        <row r="855">
          <cell r="A855">
            <v>102023993</v>
          </cell>
          <cell r="B855" t="str">
            <v xml:space="preserve">MR CHARLES FRUEAN   (DBS)               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848.21</v>
          </cell>
          <cell r="J855">
            <v>848.21</v>
          </cell>
          <cell r="L855">
            <v>15</v>
          </cell>
          <cell r="M855">
            <v>848.21</v>
          </cell>
        </row>
        <row r="856">
          <cell r="A856">
            <v>102049257</v>
          </cell>
          <cell r="B856" t="str">
            <v xml:space="preserve">MR CHARLES JEHODA  (DBS)                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518.5</v>
          </cell>
          <cell r="J856">
            <v>518.5</v>
          </cell>
          <cell r="L856">
            <v>15</v>
          </cell>
          <cell r="M856">
            <v>518.5</v>
          </cell>
        </row>
        <row r="857">
          <cell r="A857">
            <v>102033958</v>
          </cell>
          <cell r="B857" t="str">
            <v xml:space="preserve">MR CHARLES PATELSIO   (DBS)             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200</v>
          </cell>
          <cell r="J857">
            <v>200</v>
          </cell>
          <cell r="L857">
            <v>15</v>
          </cell>
          <cell r="M857">
            <v>200</v>
          </cell>
        </row>
        <row r="858">
          <cell r="A858">
            <v>102045138</v>
          </cell>
          <cell r="B858" t="str">
            <v xml:space="preserve">MR CHARLES WHAANGA (DBS)                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324.31</v>
          </cell>
          <cell r="J858">
            <v>324.31</v>
          </cell>
          <cell r="L858">
            <v>15</v>
          </cell>
          <cell r="M858">
            <v>324.31</v>
          </cell>
        </row>
        <row r="859">
          <cell r="A859">
            <v>102072040</v>
          </cell>
          <cell r="B859" t="str">
            <v xml:space="preserve">MR CHEE GIN                             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109.62</v>
          </cell>
          <cell r="J859">
            <v>109.62</v>
          </cell>
          <cell r="L859">
            <v>15</v>
          </cell>
          <cell r="M859">
            <v>109.62</v>
          </cell>
        </row>
        <row r="860">
          <cell r="A860">
            <v>102035484</v>
          </cell>
          <cell r="B860" t="str">
            <v xml:space="preserve">MR CHEE SAM LOWE                        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351.71</v>
          </cell>
          <cell r="J860">
            <v>351.71</v>
          </cell>
          <cell r="L860">
            <v>22</v>
          </cell>
          <cell r="M860">
            <v>351.71</v>
          </cell>
        </row>
        <row r="861">
          <cell r="A861">
            <v>102048450</v>
          </cell>
          <cell r="B861" t="str">
            <v xml:space="preserve">MR CHEN YEONG       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106.42</v>
          </cell>
          <cell r="J861">
            <v>106.42</v>
          </cell>
          <cell r="L861">
            <v>15</v>
          </cell>
          <cell r="M861">
            <v>106.42</v>
          </cell>
        </row>
        <row r="862">
          <cell r="A862">
            <v>102014447</v>
          </cell>
          <cell r="B862" t="str">
            <v xml:space="preserve">MR CHEONG LAI                           </v>
          </cell>
          <cell r="C862">
            <v>84.57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84.57</v>
          </cell>
          <cell r="L862">
            <v>1</v>
          </cell>
          <cell r="M862">
            <v>84.57</v>
          </cell>
        </row>
        <row r="863">
          <cell r="A863">
            <v>102030120</v>
          </cell>
          <cell r="B863" t="str">
            <v xml:space="preserve">MR CHHAGAN PATEL                        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123.78</v>
          </cell>
          <cell r="J863">
            <v>123.78</v>
          </cell>
          <cell r="L863">
            <v>15</v>
          </cell>
          <cell r="M863">
            <v>123.78</v>
          </cell>
        </row>
        <row r="864">
          <cell r="A864">
            <v>102008815</v>
          </cell>
          <cell r="B864" t="str">
            <v xml:space="preserve">MR CHI JIAN ZHOU                        </v>
          </cell>
          <cell r="C864">
            <v>11.41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11.41</v>
          </cell>
          <cell r="L864">
            <v>1</v>
          </cell>
          <cell r="M864">
            <v>11.41</v>
          </cell>
        </row>
        <row r="865">
          <cell r="A865">
            <v>102005484</v>
          </cell>
          <cell r="B865" t="str">
            <v xml:space="preserve">MR CHI MING WONG                        </v>
          </cell>
          <cell r="C865">
            <v>70.2</v>
          </cell>
          <cell r="D865">
            <v>22.25</v>
          </cell>
          <cell r="E865">
            <v>5.62</v>
          </cell>
          <cell r="F865">
            <v>15.22</v>
          </cell>
          <cell r="G865">
            <v>0</v>
          </cell>
          <cell r="H865">
            <v>20.41</v>
          </cell>
          <cell r="I865">
            <v>3.36</v>
          </cell>
          <cell r="J865">
            <v>137.06</v>
          </cell>
          <cell r="L865">
            <v>1</v>
          </cell>
          <cell r="M865">
            <v>137.06</v>
          </cell>
        </row>
        <row r="866">
          <cell r="A866">
            <v>102011737</v>
          </cell>
          <cell r="B866" t="str">
            <v xml:space="preserve">MR CHIEP LOA                        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176.03</v>
          </cell>
          <cell r="J866">
            <v>176.03</v>
          </cell>
          <cell r="L866">
            <v>15</v>
          </cell>
          <cell r="M866">
            <v>176.03</v>
          </cell>
        </row>
        <row r="867">
          <cell r="A867">
            <v>102009355</v>
          </cell>
          <cell r="B867" t="str">
            <v xml:space="preserve">MR CHIMAN KESHA                         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134.03</v>
          </cell>
          <cell r="J867">
            <v>134.03</v>
          </cell>
          <cell r="L867">
            <v>15</v>
          </cell>
          <cell r="M867">
            <v>134.03</v>
          </cell>
        </row>
        <row r="868">
          <cell r="A868">
            <v>102066075</v>
          </cell>
          <cell r="B868" t="str">
            <v xml:space="preserve">MR CHIU KAI LUK                         </v>
          </cell>
          <cell r="C868">
            <v>29.8</v>
          </cell>
          <cell r="D868">
            <v>20.3</v>
          </cell>
          <cell r="E868">
            <v>29.26</v>
          </cell>
          <cell r="F868">
            <v>21.69</v>
          </cell>
          <cell r="G868">
            <v>40.64</v>
          </cell>
          <cell r="H868">
            <v>0</v>
          </cell>
          <cell r="I868">
            <v>0</v>
          </cell>
          <cell r="J868">
            <v>141.69</v>
          </cell>
          <cell r="L868">
            <v>1</v>
          </cell>
          <cell r="M868">
            <v>141.69</v>
          </cell>
        </row>
        <row r="869">
          <cell r="A869">
            <v>102009371</v>
          </cell>
          <cell r="B869" t="str">
            <v xml:space="preserve">MR CHONG K NG                           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96.15</v>
          </cell>
          <cell r="J869">
            <v>96.15</v>
          </cell>
          <cell r="L869">
            <v>15</v>
          </cell>
          <cell r="M869">
            <v>96.15</v>
          </cell>
        </row>
        <row r="870">
          <cell r="A870">
            <v>102028388</v>
          </cell>
          <cell r="B870" t="str">
            <v xml:space="preserve">MR CHRIS AVERY  (DBS*)                  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209.91</v>
          </cell>
          <cell r="J870">
            <v>209.91</v>
          </cell>
          <cell r="L870">
            <v>15</v>
          </cell>
          <cell r="M870">
            <v>209.91</v>
          </cell>
        </row>
        <row r="871">
          <cell r="A871">
            <v>102046754</v>
          </cell>
          <cell r="B871" t="str">
            <v xml:space="preserve">MR CHRIS M CROSBIE                      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58.61</v>
          </cell>
          <cell r="J871">
            <v>58.61</v>
          </cell>
          <cell r="L871">
            <v>15</v>
          </cell>
          <cell r="M871">
            <v>58.61</v>
          </cell>
        </row>
        <row r="872">
          <cell r="A872">
            <v>102070578</v>
          </cell>
          <cell r="B872" t="str">
            <v xml:space="preserve">MR CHRIS NANCARROW                      </v>
          </cell>
          <cell r="C872">
            <v>0</v>
          </cell>
          <cell r="D872">
            <v>8.77</v>
          </cell>
          <cell r="E872">
            <v>4.51</v>
          </cell>
          <cell r="F872">
            <v>11.35</v>
          </cell>
          <cell r="G872">
            <v>0</v>
          </cell>
          <cell r="H872">
            <v>4</v>
          </cell>
          <cell r="I872">
            <v>0</v>
          </cell>
          <cell r="J872">
            <v>28.63</v>
          </cell>
          <cell r="L872">
            <v>5</v>
          </cell>
          <cell r="M872">
            <v>28.63</v>
          </cell>
        </row>
        <row r="873">
          <cell r="A873">
            <v>102072396</v>
          </cell>
          <cell r="B873" t="str">
            <v xml:space="preserve">MR CHRIS TEKIRA                         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178.05</v>
          </cell>
          <cell r="J873">
            <v>178.05</v>
          </cell>
          <cell r="L873">
            <v>15</v>
          </cell>
          <cell r="M873">
            <v>178.05</v>
          </cell>
        </row>
        <row r="874">
          <cell r="A874">
            <v>102011521</v>
          </cell>
          <cell r="B874" t="str">
            <v xml:space="preserve">MR CHRISTOPHER ORR (DBS)                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422.47</v>
          </cell>
          <cell r="J874">
            <v>422.47</v>
          </cell>
          <cell r="L874">
            <v>15</v>
          </cell>
          <cell r="M874">
            <v>422.47</v>
          </cell>
        </row>
        <row r="875">
          <cell r="A875">
            <v>102069397</v>
          </cell>
          <cell r="B875" t="str">
            <v xml:space="preserve">MR CHRISTOPHER ROBERT WATI              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123.09</v>
          </cell>
          <cell r="J875">
            <v>123.09</v>
          </cell>
          <cell r="L875">
            <v>15</v>
          </cell>
          <cell r="M875">
            <v>123.09</v>
          </cell>
        </row>
        <row r="876">
          <cell r="A876">
            <v>102009200</v>
          </cell>
          <cell r="B876" t="str">
            <v xml:space="preserve">MR CHRISTOPHER T. THOMPSON     (DBS)    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557.48</v>
          </cell>
          <cell r="J876">
            <v>557.48</v>
          </cell>
          <cell r="L876">
            <v>15</v>
          </cell>
          <cell r="M876">
            <v>557.48</v>
          </cell>
        </row>
        <row r="877">
          <cell r="A877">
            <v>102037594</v>
          </cell>
          <cell r="B877" t="str">
            <v xml:space="preserve">MR CHRISTOPHER TESESE                   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213.76</v>
          </cell>
          <cell r="J877">
            <v>213.76</v>
          </cell>
          <cell r="K877">
            <v>200001013</v>
          </cell>
          <cell r="L877">
            <v>15</v>
          </cell>
          <cell r="M877">
            <v>213.76</v>
          </cell>
        </row>
        <row r="878">
          <cell r="A878">
            <v>102008107</v>
          </cell>
          <cell r="B878" t="str">
            <v xml:space="preserve">MR CHUN FENG WANG                       </v>
          </cell>
          <cell r="C878">
            <v>11.66</v>
          </cell>
          <cell r="D878">
            <v>27.66</v>
          </cell>
          <cell r="E878">
            <v>9.64</v>
          </cell>
          <cell r="F878">
            <v>0</v>
          </cell>
          <cell r="G878">
            <v>0</v>
          </cell>
          <cell r="H878">
            <v>4.59</v>
          </cell>
          <cell r="I878">
            <v>27</v>
          </cell>
          <cell r="J878">
            <v>80.55</v>
          </cell>
          <cell r="L878">
            <v>1</v>
          </cell>
          <cell r="M878">
            <v>80.55</v>
          </cell>
        </row>
        <row r="879">
          <cell r="A879">
            <v>102064834</v>
          </cell>
          <cell r="B879" t="str">
            <v xml:space="preserve">MR CLARK KAUIKA-STEVENS                 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121.19</v>
          </cell>
          <cell r="J879">
            <v>121.19</v>
          </cell>
          <cell r="L879">
            <v>15</v>
          </cell>
          <cell r="M879">
            <v>121.19</v>
          </cell>
        </row>
        <row r="880">
          <cell r="A880">
            <v>102016551</v>
          </cell>
          <cell r="B880" t="str">
            <v xml:space="preserve">MR CLARK L CAUDWELL                     </v>
          </cell>
          <cell r="C880">
            <v>11.93</v>
          </cell>
          <cell r="D880">
            <v>-0.04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11.89</v>
          </cell>
          <cell r="L880" t="e">
            <v>#N/A</v>
          </cell>
          <cell r="M880" t="e">
            <v>#N/A</v>
          </cell>
        </row>
        <row r="881">
          <cell r="A881">
            <v>102048057</v>
          </cell>
          <cell r="B881" t="str">
            <v xml:space="preserve">MR CLAUDE EMELEE (CMI)    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2202.96</v>
          </cell>
          <cell r="J881">
            <v>2202.96</v>
          </cell>
          <cell r="L881">
            <v>22</v>
          </cell>
          <cell r="M881">
            <v>2202.96</v>
          </cell>
        </row>
        <row r="882">
          <cell r="A882">
            <v>102027915</v>
          </cell>
          <cell r="B882" t="str">
            <v xml:space="preserve">MR CLEMENT PETERSON                     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103.43</v>
          </cell>
          <cell r="J882">
            <v>103.43</v>
          </cell>
          <cell r="L882">
            <v>15</v>
          </cell>
          <cell r="M882">
            <v>103.43</v>
          </cell>
        </row>
        <row r="883">
          <cell r="A883">
            <v>102019293</v>
          </cell>
          <cell r="B883" t="str">
            <v xml:space="preserve">MR CLIFFORD STEWART                     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56.32</v>
          </cell>
          <cell r="J883">
            <v>56.32</v>
          </cell>
          <cell r="L883">
            <v>15</v>
          </cell>
          <cell r="M883">
            <v>56.32</v>
          </cell>
        </row>
        <row r="884">
          <cell r="A884">
            <v>102020744</v>
          </cell>
          <cell r="B884" t="str">
            <v xml:space="preserve">MR CLINT BOON    (DBS)                  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646</v>
          </cell>
          <cell r="J884">
            <v>646</v>
          </cell>
          <cell r="L884">
            <v>15</v>
          </cell>
          <cell r="M884">
            <v>646</v>
          </cell>
        </row>
        <row r="885">
          <cell r="A885">
            <v>102011734</v>
          </cell>
          <cell r="B885" t="str">
            <v xml:space="preserve">MR CLIVE MAGILL                     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87.71</v>
          </cell>
          <cell r="J885">
            <v>87.71</v>
          </cell>
          <cell r="L885">
            <v>15</v>
          </cell>
          <cell r="M885">
            <v>87.71</v>
          </cell>
        </row>
        <row r="886">
          <cell r="A886">
            <v>102020194</v>
          </cell>
          <cell r="B886" t="str">
            <v xml:space="preserve">MR CLYDE ROGERS  (DBS*)    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240.95</v>
          </cell>
          <cell r="J886">
            <v>240.95</v>
          </cell>
          <cell r="L886">
            <v>15</v>
          </cell>
          <cell r="M886">
            <v>240.95</v>
          </cell>
        </row>
        <row r="887">
          <cell r="A887">
            <v>102031063</v>
          </cell>
          <cell r="B887" t="str">
            <v xml:space="preserve">MR COL DAVIS                            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82.76</v>
          </cell>
          <cell r="J887">
            <v>82.76</v>
          </cell>
          <cell r="L887">
            <v>15</v>
          </cell>
          <cell r="M887">
            <v>82.76</v>
          </cell>
        </row>
        <row r="888">
          <cell r="A888">
            <v>102050075</v>
          </cell>
          <cell r="B888" t="str">
            <v xml:space="preserve">MR CONRAD CONRAD  (DBS)                 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291.8</v>
          </cell>
          <cell r="J888">
            <v>291.8</v>
          </cell>
          <cell r="L888">
            <v>15</v>
          </cell>
          <cell r="M888">
            <v>291.8</v>
          </cell>
        </row>
        <row r="889">
          <cell r="A889">
            <v>102022598</v>
          </cell>
          <cell r="B889" t="str">
            <v xml:space="preserve">MR COREY BETHAM     (DBS)               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472.28</v>
          </cell>
          <cell r="J889">
            <v>472.28</v>
          </cell>
          <cell r="L889">
            <v>15</v>
          </cell>
          <cell r="M889">
            <v>472.28</v>
          </cell>
        </row>
        <row r="890">
          <cell r="A890">
            <v>102064181</v>
          </cell>
          <cell r="B890" t="str">
            <v xml:space="preserve">MR CORNELIS OWEN           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268.93</v>
          </cell>
          <cell r="J890">
            <v>268.93</v>
          </cell>
          <cell r="L890">
            <v>15</v>
          </cell>
          <cell r="M890">
            <v>268.93</v>
          </cell>
        </row>
        <row r="891">
          <cell r="A891">
            <v>102021818</v>
          </cell>
          <cell r="B891" t="str">
            <v xml:space="preserve">MR CORY WILLIAMSON                      </v>
          </cell>
          <cell r="C891">
            <v>0.6</v>
          </cell>
          <cell r="D891">
            <v>25.31</v>
          </cell>
          <cell r="E891">
            <v>27.54</v>
          </cell>
          <cell r="F891">
            <v>13.08</v>
          </cell>
          <cell r="G891">
            <v>1.24</v>
          </cell>
          <cell r="H891">
            <v>0</v>
          </cell>
          <cell r="I891">
            <v>0</v>
          </cell>
          <cell r="J891">
            <v>67.77</v>
          </cell>
          <cell r="L891">
            <v>5</v>
          </cell>
          <cell r="M891">
            <v>67.77</v>
          </cell>
        </row>
        <row r="892">
          <cell r="A892">
            <v>102076502</v>
          </cell>
          <cell r="B892" t="str">
            <v xml:space="preserve">MR CRAIG HILL              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153.63999999999999</v>
          </cell>
          <cell r="J892">
            <v>153.63999999999999</v>
          </cell>
          <cell r="L892">
            <v>22</v>
          </cell>
          <cell r="M892">
            <v>153.63999999999999</v>
          </cell>
        </row>
        <row r="893">
          <cell r="A893">
            <v>102073454</v>
          </cell>
          <cell r="B893" t="str">
            <v xml:space="preserve">MR CRAIG LAURSEN                        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68.83</v>
          </cell>
          <cell r="J893">
            <v>68.83</v>
          </cell>
          <cell r="L893">
            <v>15</v>
          </cell>
          <cell r="M893">
            <v>68.83</v>
          </cell>
        </row>
        <row r="894">
          <cell r="A894">
            <v>102071689</v>
          </cell>
          <cell r="B894" t="str">
            <v xml:space="preserve">MR CRAIG LAYBOURN                       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51.3</v>
          </cell>
          <cell r="J894">
            <v>51.3</v>
          </cell>
          <cell r="L894">
            <v>15</v>
          </cell>
          <cell r="M894">
            <v>51.3</v>
          </cell>
        </row>
        <row r="895">
          <cell r="A895">
            <v>102067309</v>
          </cell>
          <cell r="B895" t="str">
            <v xml:space="preserve">MR CUI HUA HUANG                        </v>
          </cell>
          <cell r="C895">
            <v>0</v>
          </cell>
          <cell r="D895">
            <v>0</v>
          </cell>
          <cell r="E895">
            <v>0</v>
          </cell>
          <cell r="F895">
            <v>19.5</v>
          </cell>
          <cell r="G895">
            <v>1.41</v>
          </cell>
          <cell r="H895">
            <v>0</v>
          </cell>
          <cell r="I895">
            <v>0</v>
          </cell>
          <cell r="J895">
            <v>20.91</v>
          </cell>
          <cell r="L895">
            <v>1</v>
          </cell>
          <cell r="M895">
            <v>20.91</v>
          </cell>
        </row>
        <row r="896">
          <cell r="A896">
            <v>102063490</v>
          </cell>
          <cell r="B896" t="str">
            <v xml:space="preserve">MR CYRIL W L WILLIAMS                   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587.15</v>
          </cell>
          <cell r="J896">
            <v>587.15</v>
          </cell>
          <cell r="L896">
            <v>15</v>
          </cell>
          <cell r="M896">
            <v>587.15</v>
          </cell>
        </row>
        <row r="897">
          <cell r="A897">
            <v>102005288</v>
          </cell>
          <cell r="B897" t="str">
            <v xml:space="preserve">MR D B RAPLEY                          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147.59</v>
          </cell>
          <cell r="J897">
            <v>147.59</v>
          </cell>
          <cell r="L897">
            <v>15</v>
          </cell>
          <cell r="M897">
            <v>147.59</v>
          </cell>
        </row>
        <row r="898">
          <cell r="A898">
            <v>102019313</v>
          </cell>
          <cell r="B898" t="str">
            <v xml:space="preserve">MR D F CORCORAN                         </v>
          </cell>
          <cell r="C898">
            <v>0</v>
          </cell>
          <cell r="D898">
            <v>64.459999999999994</v>
          </cell>
          <cell r="E898">
            <v>119.95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184.41</v>
          </cell>
          <cell r="L898">
            <v>21</v>
          </cell>
          <cell r="M898">
            <v>119.95</v>
          </cell>
        </row>
        <row r="899">
          <cell r="A899">
            <v>102036682</v>
          </cell>
          <cell r="B899" t="str">
            <v xml:space="preserve">MR D MOALA                              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62.03</v>
          </cell>
          <cell r="J899">
            <v>62.03</v>
          </cell>
          <cell r="L899">
            <v>15</v>
          </cell>
          <cell r="M899">
            <v>62.03</v>
          </cell>
        </row>
        <row r="900">
          <cell r="A900">
            <v>102006231</v>
          </cell>
          <cell r="B900" t="str">
            <v xml:space="preserve">MR D. A KENNY                           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128.47999999999999</v>
          </cell>
          <cell r="J900">
            <v>128.47999999999999</v>
          </cell>
          <cell r="L900">
            <v>15</v>
          </cell>
          <cell r="M900">
            <v>128.47999999999999</v>
          </cell>
        </row>
        <row r="901">
          <cell r="A901">
            <v>102020409</v>
          </cell>
          <cell r="B901" t="str">
            <v xml:space="preserve">MR DAHLIA NAEPI    (DBS)                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402.7</v>
          </cell>
          <cell r="J901">
            <v>402.7</v>
          </cell>
          <cell r="L901">
            <v>15</v>
          </cell>
          <cell r="M901">
            <v>402.7</v>
          </cell>
        </row>
        <row r="902">
          <cell r="A902">
            <v>102050743</v>
          </cell>
          <cell r="B902" t="str">
            <v xml:space="preserve">MR DALBIR GILL                         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305.89999999999998</v>
          </cell>
          <cell r="J902">
            <v>305.89999999999998</v>
          </cell>
          <cell r="L902">
            <v>15</v>
          </cell>
          <cell r="M902">
            <v>305.89999999999998</v>
          </cell>
        </row>
        <row r="903">
          <cell r="A903">
            <v>102039885</v>
          </cell>
          <cell r="B903" t="str">
            <v xml:space="preserve">MR DALVEER SINGH                        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153.66999999999999</v>
          </cell>
          <cell r="J903">
            <v>153.66999999999999</v>
          </cell>
          <cell r="L903">
            <v>15</v>
          </cell>
          <cell r="M903">
            <v>153.66999999999999</v>
          </cell>
        </row>
        <row r="904">
          <cell r="A904">
            <v>102075219</v>
          </cell>
          <cell r="B904" t="str">
            <v xml:space="preserve">MR DAMIAN BAKER                         </v>
          </cell>
          <cell r="C904">
            <v>0</v>
          </cell>
          <cell r="D904">
            <v>8.16</v>
          </cell>
          <cell r="E904">
            <v>44.89</v>
          </cell>
          <cell r="F904">
            <v>8.5</v>
          </cell>
          <cell r="G904">
            <v>62.33</v>
          </cell>
          <cell r="H904">
            <v>0</v>
          </cell>
          <cell r="I904">
            <v>0</v>
          </cell>
          <cell r="J904">
            <v>123.88</v>
          </cell>
          <cell r="L904">
            <v>5</v>
          </cell>
          <cell r="M904">
            <v>123.88</v>
          </cell>
        </row>
        <row r="905">
          <cell r="A905">
            <v>102086644</v>
          </cell>
          <cell r="B905" t="str">
            <v xml:space="preserve">MR DAMIAN SHIELDS                   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152.19</v>
          </cell>
          <cell r="J905">
            <v>152.19</v>
          </cell>
          <cell r="L905">
            <v>15</v>
          </cell>
          <cell r="M905">
            <v>152.19</v>
          </cell>
        </row>
        <row r="906">
          <cell r="A906">
            <v>102024253</v>
          </cell>
          <cell r="B906" t="str">
            <v xml:space="preserve">MR DAMIAN TEVAGA  (DBS) 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1017.81</v>
          </cell>
          <cell r="J906">
            <v>1017.81</v>
          </cell>
          <cell r="L906">
            <v>15</v>
          </cell>
          <cell r="M906">
            <v>1017.81</v>
          </cell>
        </row>
        <row r="907">
          <cell r="A907">
            <v>102012359</v>
          </cell>
          <cell r="B907" t="str">
            <v xml:space="preserve">MR DAMON LUMSDEN  (DBS*)                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204.34</v>
          </cell>
          <cell r="J907">
            <v>204.34</v>
          </cell>
          <cell r="L907">
            <v>15</v>
          </cell>
          <cell r="M907">
            <v>204.34</v>
          </cell>
        </row>
        <row r="908">
          <cell r="A908">
            <v>102045430</v>
          </cell>
          <cell r="B908" t="str">
            <v xml:space="preserve">MR DAN WILKINSON                       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83.38</v>
          </cell>
          <cell r="J908">
            <v>83.38</v>
          </cell>
          <cell r="L908">
            <v>15</v>
          </cell>
          <cell r="M908">
            <v>83.38</v>
          </cell>
        </row>
        <row r="909">
          <cell r="A909">
            <v>102070431</v>
          </cell>
          <cell r="B909" t="str">
            <v xml:space="preserve">MR DANE C TALI                          </v>
          </cell>
          <cell r="C909">
            <v>0</v>
          </cell>
          <cell r="D909">
            <v>0</v>
          </cell>
          <cell r="E909">
            <v>0</v>
          </cell>
          <cell r="F909">
            <v>6.5</v>
          </cell>
          <cell r="G909">
            <v>15.3</v>
          </cell>
          <cell r="H909">
            <v>0</v>
          </cell>
          <cell r="I909">
            <v>0</v>
          </cell>
          <cell r="J909">
            <v>21.8</v>
          </cell>
          <cell r="L909">
            <v>5</v>
          </cell>
          <cell r="M909">
            <v>21.8</v>
          </cell>
        </row>
        <row r="910">
          <cell r="A910">
            <v>102046877</v>
          </cell>
          <cell r="B910" t="str">
            <v xml:space="preserve">MR DANIEL BASSETT                      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278.7</v>
          </cell>
          <cell r="J910">
            <v>278.7</v>
          </cell>
          <cell r="L910">
            <v>15</v>
          </cell>
          <cell r="M910">
            <v>278.7</v>
          </cell>
        </row>
        <row r="911">
          <cell r="A911">
            <v>102027982</v>
          </cell>
          <cell r="B911" t="str">
            <v xml:space="preserve">MR DANIEL BEDGGOOD                      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181.26</v>
          </cell>
          <cell r="J911">
            <v>181.26</v>
          </cell>
          <cell r="L911">
            <v>15</v>
          </cell>
          <cell r="M911">
            <v>181.26</v>
          </cell>
        </row>
        <row r="912">
          <cell r="A912">
            <v>102051024</v>
          </cell>
          <cell r="B912" t="str">
            <v xml:space="preserve">MR DANIEL BRYANT                        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88.73</v>
          </cell>
          <cell r="J912">
            <v>88.73</v>
          </cell>
          <cell r="L912">
            <v>15</v>
          </cell>
          <cell r="M912">
            <v>88.73</v>
          </cell>
        </row>
        <row r="913">
          <cell r="A913">
            <v>102009942</v>
          </cell>
          <cell r="B913" t="str">
            <v xml:space="preserve">MR DANIEL BURLACE                       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93.12</v>
          </cell>
          <cell r="J913">
            <v>93.12</v>
          </cell>
          <cell r="L913">
            <v>15</v>
          </cell>
          <cell r="M913">
            <v>93.12</v>
          </cell>
        </row>
        <row r="914">
          <cell r="A914">
            <v>102081384</v>
          </cell>
          <cell r="B914" t="str">
            <v xml:space="preserve">MR DANIEL CLAY                          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52.82</v>
          </cell>
          <cell r="J914">
            <v>52.82</v>
          </cell>
          <cell r="L914">
            <v>15</v>
          </cell>
          <cell r="M914">
            <v>52.82</v>
          </cell>
        </row>
        <row r="915">
          <cell r="A915">
            <v>102026667</v>
          </cell>
          <cell r="B915" t="str">
            <v xml:space="preserve">MR DANIEL K WILLAMS  (DBS)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207.52</v>
          </cell>
          <cell r="J915">
            <v>207.52</v>
          </cell>
          <cell r="L915">
            <v>15</v>
          </cell>
          <cell r="M915">
            <v>207.52</v>
          </cell>
        </row>
        <row r="916">
          <cell r="A916">
            <v>102062760</v>
          </cell>
          <cell r="B916" t="str">
            <v xml:space="preserve">MR DANIEL MACE                          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90.93</v>
          </cell>
          <cell r="J916">
            <v>90.93</v>
          </cell>
          <cell r="L916">
            <v>15</v>
          </cell>
          <cell r="M916">
            <v>90.93</v>
          </cell>
        </row>
        <row r="917">
          <cell r="A917">
            <v>102047298</v>
          </cell>
          <cell r="B917" t="str">
            <v xml:space="preserve">MR DANIEL MC GARRY                      </v>
          </cell>
          <cell r="C917">
            <v>7.39</v>
          </cell>
          <cell r="D917">
            <v>33.54</v>
          </cell>
          <cell r="E917">
            <v>0</v>
          </cell>
          <cell r="F917">
            <v>13.96</v>
          </cell>
          <cell r="G917">
            <v>23.81</v>
          </cell>
          <cell r="H917">
            <v>0</v>
          </cell>
          <cell r="I917">
            <v>0</v>
          </cell>
          <cell r="J917">
            <v>78.7</v>
          </cell>
          <cell r="L917">
            <v>5</v>
          </cell>
          <cell r="M917">
            <v>78.7</v>
          </cell>
        </row>
        <row r="918">
          <cell r="A918">
            <v>102057826</v>
          </cell>
          <cell r="B918" t="str">
            <v xml:space="preserve">MR DANIEL MC GRAIL               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70.760000000000005</v>
          </cell>
          <cell r="J918">
            <v>70.760000000000005</v>
          </cell>
          <cell r="L918">
            <v>15</v>
          </cell>
          <cell r="M918">
            <v>70.760000000000005</v>
          </cell>
        </row>
        <row r="919">
          <cell r="A919">
            <v>102071766</v>
          </cell>
          <cell r="B919" t="str">
            <v xml:space="preserve">MR DANIEL T IOSE                 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346.69</v>
          </cell>
          <cell r="J919">
            <v>346.69</v>
          </cell>
          <cell r="L919">
            <v>15</v>
          </cell>
          <cell r="M919">
            <v>346.69</v>
          </cell>
        </row>
        <row r="920">
          <cell r="A920">
            <v>102011219</v>
          </cell>
          <cell r="B920" t="str">
            <v xml:space="preserve">MR DANIEL TE' O                     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78.25</v>
          </cell>
          <cell r="J920">
            <v>78.25</v>
          </cell>
          <cell r="L920">
            <v>15</v>
          </cell>
          <cell r="M920">
            <v>78.25</v>
          </cell>
        </row>
        <row r="921">
          <cell r="A921">
            <v>102052403</v>
          </cell>
          <cell r="B921" t="str">
            <v xml:space="preserve">MR DANIEL V CROFT                       </v>
          </cell>
          <cell r="C921">
            <v>13.79</v>
          </cell>
          <cell r="D921">
            <v>6.53</v>
          </cell>
          <cell r="E921">
            <v>9.3699999999999992</v>
          </cell>
          <cell r="F921">
            <v>0</v>
          </cell>
          <cell r="G921">
            <v>17.559999999999999</v>
          </cell>
          <cell r="H921">
            <v>0</v>
          </cell>
          <cell r="I921">
            <v>0</v>
          </cell>
          <cell r="J921">
            <v>47.25</v>
          </cell>
          <cell r="L921">
            <v>5</v>
          </cell>
          <cell r="M921">
            <v>47.25</v>
          </cell>
        </row>
        <row r="922">
          <cell r="A922">
            <v>102036445</v>
          </cell>
          <cell r="B922" t="str">
            <v xml:space="preserve">MR DANIELA TOMASI   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56.98</v>
          </cell>
          <cell r="J922">
            <v>56.98</v>
          </cell>
          <cell r="L922">
            <v>15</v>
          </cell>
          <cell r="M922">
            <v>56.98</v>
          </cell>
        </row>
        <row r="923">
          <cell r="A923">
            <v>102074097</v>
          </cell>
          <cell r="B923" t="str">
            <v xml:space="preserve">MR DANILO MATIAS        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87.93</v>
          </cell>
          <cell r="J923">
            <v>87.93</v>
          </cell>
          <cell r="L923">
            <v>15</v>
          </cell>
          <cell r="M923">
            <v>87.93</v>
          </cell>
        </row>
        <row r="924">
          <cell r="A924">
            <v>102059836</v>
          </cell>
          <cell r="B924" t="str">
            <v xml:space="preserve">MR DANNY FAYE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77.44</v>
          </cell>
          <cell r="J924">
            <v>77.44</v>
          </cell>
          <cell r="L924">
            <v>15</v>
          </cell>
          <cell r="M924">
            <v>77.44</v>
          </cell>
        </row>
        <row r="925">
          <cell r="A925">
            <v>102046373</v>
          </cell>
          <cell r="B925" t="str">
            <v xml:space="preserve">MR DANNY YING                           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63.29</v>
          </cell>
          <cell r="J925">
            <v>63.29</v>
          </cell>
          <cell r="L925">
            <v>15</v>
          </cell>
          <cell r="M925">
            <v>63.29</v>
          </cell>
        </row>
        <row r="926">
          <cell r="A926">
            <v>102058605</v>
          </cell>
          <cell r="B926" t="str">
            <v xml:space="preserve">MR DARRELL HENRY                        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100.27</v>
          </cell>
          <cell r="J926">
            <v>100.27</v>
          </cell>
          <cell r="L926">
            <v>15</v>
          </cell>
          <cell r="M926">
            <v>100.27</v>
          </cell>
        </row>
        <row r="927">
          <cell r="A927">
            <v>102053230</v>
          </cell>
          <cell r="B927" t="str">
            <v xml:space="preserve">MR DARREN KETCHLEY                      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169.7</v>
          </cell>
          <cell r="J927">
            <v>169.7</v>
          </cell>
          <cell r="L927">
            <v>15</v>
          </cell>
          <cell r="M927">
            <v>169.7</v>
          </cell>
        </row>
        <row r="928">
          <cell r="A928">
            <v>102031378</v>
          </cell>
          <cell r="B928" t="str">
            <v xml:space="preserve">MR DARREN WATENE                        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113.57</v>
          </cell>
          <cell r="J928">
            <v>113.57</v>
          </cell>
          <cell r="L928">
            <v>15</v>
          </cell>
          <cell r="M928">
            <v>113.57</v>
          </cell>
        </row>
        <row r="929">
          <cell r="A929">
            <v>102033301</v>
          </cell>
          <cell r="B929" t="str">
            <v xml:space="preserve">MR DARREN WRIGHT   (DBS)        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2660.9</v>
          </cell>
          <cell r="J929">
            <v>2660.9</v>
          </cell>
          <cell r="L929">
            <v>15</v>
          </cell>
          <cell r="M929">
            <v>2660.9</v>
          </cell>
        </row>
        <row r="930">
          <cell r="A930">
            <v>102024283</v>
          </cell>
          <cell r="B930" t="str">
            <v xml:space="preserve">MR DARRYL C NGATORO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79.23</v>
          </cell>
          <cell r="J930">
            <v>79.23</v>
          </cell>
          <cell r="L930">
            <v>15</v>
          </cell>
          <cell r="M930">
            <v>79.23</v>
          </cell>
        </row>
        <row r="931">
          <cell r="A931">
            <v>102015809</v>
          </cell>
          <cell r="B931" t="str">
            <v xml:space="preserve">MR DARRYL P WOOD                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88.72</v>
          </cell>
          <cell r="J931">
            <v>88.72</v>
          </cell>
          <cell r="L931">
            <v>15</v>
          </cell>
          <cell r="M931">
            <v>88.72</v>
          </cell>
        </row>
        <row r="932">
          <cell r="A932">
            <v>102011988</v>
          </cell>
          <cell r="B932" t="str">
            <v xml:space="preserve">MR DARRYL RAYMON GWYNNE           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81.260000000000005</v>
          </cell>
          <cell r="J932">
            <v>81.260000000000005</v>
          </cell>
          <cell r="L932">
            <v>15</v>
          </cell>
          <cell r="M932">
            <v>81.260000000000005</v>
          </cell>
        </row>
        <row r="933">
          <cell r="A933">
            <v>102086785</v>
          </cell>
          <cell r="B933" t="str">
            <v xml:space="preserve">MR DARYLE BEACHEN                       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59.5</v>
          </cell>
          <cell r="J933">
            <v>59.5</v>
          </cell>
          <cell r="L933">
            <v>15</v>
          </cell>
          <cell r="M933">
            <v>59.5</v>
          </cell>
        </row>
        <row r="934">
          <cell r="A934">
            <v>102045043</v>
          </cell>
          <cell r="B934" t="str">
            <v xml:space="preserve">MR DAVE A ROBERTS               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213.02</v>
          </cell>
          <cell r="J934">
            <v>213.02</v>
          </cell>
          <cell r="L934">
            <v>15</v>
          </cell>
          <cell r="M934">
            <v>213.02</v>
          </cell>
        </row>
        <row r="935">
          <cell r="A935">
            <v>102023443</v>
          </cell>
          <cell r="B935" t="str">
            <v xml:space="preserve">MR DAVE B MAGINLEY (DBS)           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711.07</v>
          </cell>
          <cell r="J935">
            <v>711.07</v>
          </cell>
          <cell r="L935">
            <v>15</v>
          </cell>
          <cell r="M935">
            <v>711.07</v>
          </cell>
        </row>
        <row r="936">
          <cell r="A936">
            <v>102045011</v>
          </cell>
          <cell r="B936" t="str">
            <v xml:space="preserve">MR DAVE DRURY   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81.62</v>
          </cell>
          <cell r="J936">
            <v>81.62</v>
          </cell>
          <cell r="L936">
            <v>15</v>
          </cell>
          <cell r="M936">
            <v>81.62</v>
          </cell>
        </row>
        <row r="937">
          <cell r="A937">
            <v>102031538</v>
          </cell>
          <cell r="B937" t="str">
            <v xml:space="preserve">MR DAVE M CURTIS                        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233.75</v>
          </cell>
          <cell r="J937">
            <v>233.75</v>
          </cell>
          <cell r="L937">
            <v>15</v>
          </cell>
          <cell r="M937">
            <v>233.75</v>
          </cell>
        </row>
        <row r="938">
          <cell r="A938">
            <v>102021775</v>
          </cell>
          <cell r="B938" t="str">
            <v xml:space="preserve">MR DAVID COLE      (DBS)                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395.7</v>
          </cell>
          <cell r="J938">
            <v>395.7</v>
          </cell>
          <cell r="L938">
            <v>15</v>
          </cell>
          <cell r="M938">
            <v>395.7</v>
          </cell>
        </row>
        <row r="939">
          <cell r="A939">
            <v>102010808</v>
          </cell>
          <cell r="B939" t="str">
            <v xml:space="preserve">MR DAVID IHIMAERA                       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143.09</v>
          </cell>
          <cell r="J939">
            <v>143.09</v>
          </cell>
          <cell r="L939">
            <v>15</v>
          </cell>
          <cell r="M939">
            <v>143.09</v>
          </cell>
        </row>
        <row r="940">
          <cell r="A940">
            <v>102045019</v>
          </cell>
          <cell r="B940" t="str">
            <v xml:space="preserve">MR DAVID J HOOKER  (DBS)                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231.73</v>
          </cell>
          <cell r="J940">
            <v>231.73</v>
          </cell>
          <cell r="L940">
            <v>15</v>
          </cell>
          <cell r="M940">
            <v>231.73</v>
          </cell>
        </row>
        <row r="941">
          <cell r="A941">
            <v>102011249</v>
          </cell>
          <cell r="B941" t="str">
            <v xml:space="preserve">MR DAVID JOHN WIGHTMAN        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197.4</v>
          </cell>
          <cell r="J941">
            <v>197.4</v>
          </cell>
          <cell r="L941">
            <v>15</v>
          </cell>
          <cell r="M941">
            <v>197.4</v>
          </cell>
        </row>
        <row r="942">
          <cell r="A942">
            <v>102056109</v>
          </cell>
          <cell r="B942" t="str">
            <v xml:space="preserve">MR DAVID JOHNSON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173.49</v>
          </cell>
          <cell r="J942">
            <v>173.49</v>
          </cell>
          <cell r="L942">
            <v>15</v>
          </cell>
          <cell r="M942">
            <v>173.49</v>
          </cell>
        </row>
        <row r="943">
          <cell r="A943">
            <v>102033274</v>
          </cell>
          <cell r="B943" t="str">
            <v xml:space="preserve">MR DAVID JOHNSTON  (DBS)            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370.69</v>
          </cell>
          <cell r="J943">
            <v>370.69</v>
          </cell>
          <cell r="L943">
            <v>15</v>
          </cell>
          <cell r="M943">
            <v>370.69</v>
          </cell>
        </row>
        <row r="944">
          <cell r="A944">
            <v>102008023</v>
          </cell>
          <cell r="B944" t="str">
            <v xml:space="preserve">MR DAVID K. HILLIS                      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71.09</v>
          </cell>
          <cell r="J944">
            <v>71.09</v>
          </cell>
          <cell r="L944">
            <v>15</v>
          </cell>
          <cell r="M944">
            <v>71.09</v>
          </cell>
        </row>
        <row r="945">
          <cell r="A945">
            <v>102076448</v>
          </cell>
          <cell r="B945" t="str">
            <v xml:space="preserve">MR DAVID KARROL         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174.5</v>
          </cell>
          <cell r="J945">
            <v>174.5</v>
          </cell>
          <cell r="L945">
            <v>15</v>
          </cell>
          <cell r="M945">
            <v>174.5</v>
          </cell>
        </row>
        <row r="946">
          <cell r="A946">
            <v>102072766</v>
          </cell>
          <cell r="B946" t="str">
            <v xml:space="preserve">MR DAVID LOCKE                          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50.55</v>
          </cell>
          <cell r="J946">
            <v>50.55</v>
          </cell>
          <cell r="L946">
            <v>15</v>
          </cell>
          <cell r="M946">
            <v>50.55</v>
          </cell>
        </row>
        <row r="947">
          <cell r="A947">
            <v>102052338</v>
          </cell>
          <cell r="B947" t="str">
            <v xml:space="preserve">MR DAVID MAGAONO                        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196.12</v>
          </cell>
          <cell r="J947">
            <v>196.12</v>
          </cell>
          <cell r="L947">
            <v>15</v>
          </cell>
          <cell r="M947">
            <v>196.12</v>
          </cell>
        </row>
        <row r="948">
          <cell r="A948">
            <v>102080196</v>
          </cell>
          <cell r="B948" t="str">
            <v xml:space="preserve">MR DAVID MASON                          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94.45</v>
          </cell>
          <cell r="J948">
            <v>94.45</v>
          </cell>
          <cell r="L948">
            <v>15</v>
          </cell>
          <cell r="M948">
            <v>94.45</v>
          </cell>
        </row>
        <row r="949">
          <cell r="A949">
            <v>102020809</v>
          </cell>
          <cell r="B949" t="str">
            <v xml:space="preserve">MR DAVID MUGGERIDGE                     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274.18</v>
          </cell>
          <cell r="J949">
            <v>274.18</v>
          </cell>
          <cell r="L949">
            <v>15</v>
          </cell>
          <cell r="M949">
            <v>274.18</v>
          </cell>
        </row>
        <row r="950">
          <cell r="A950">
            <v>102022758</v>
          </cell>
          <cell r="B950" t="str">
            <v xml:space="preserve">MR DAVID OH        (DBS)                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365.2</v>
          </cell>
          <cell r="J950">
            <v>365.2</v>
          </cell>
          <cell r="L950">
            <v>15</v>
          </cell>
          <cell r="M950">
            <v>365.2</v>
          </cell>
        </row>
        <row r="951">
          <cell r="A951">
            <v>102025194</v>
          </cell>
          <cell r="B951" t="str">
            <v xml:space="preserve">MR DAVID P WELLS                        </v>
          </cell>
          <cell r="C951">
            <v>0</v>
          </cell>
          <cell r="D951">
            <v>1.31</v>
          </cell>
          <cell r="E951">
            <v>14.63</v>
          </cell>
          <cell r="F951">
            <v>0</v>
          </cell>
          <cell r="G951">
            <v>25.35</v>
          </cell>
          <cell r="H951">
            <v>0</v>
          </cell>
          <cell r="I951">
            <v>0</v>
          </cell>
          <cell r="J951">
            <v>41.29</v>
          </cell>
          <cell r="L951">
            <v>5</v>
          </cell>
          <cell r="M951">
            <v>41.29</v>
          </cell>
        </row>
        <row r="952">
          <cell r="A952">
            <v>102077913</v>
          </cell>
          <cell r="B952" t="str">
            <v xml:space="preserve">MR DAVID PARK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61.7</v>
          </cell>
          <cell r="J952">
            <v>61.7</v>
          </cell>
          <cell r="L952">
            <v>15</v>
          </cell>
          <cell r="M952">
            <v>61.7</v>
          </cell>
        </row>
        <row r="953">
          <cell r="A953">
            <v>102050661</v>
          </cell>
          <cell r="B953" t="str">
            <v xml:space="preserve">MR DAVID POLLOCK                        </v>
          </cell>
          <cell r="C953">
            <v>9.18</v>
          </cell>
          <cell r="D953">
            <v>0</v>
          </cell>
          <cell r="E953">
            <v>6.44</v>
          </cell>
          <cell r="F953">
            <v>0</v>
          </cell>
          <cell r="G953">
            <v>23.76</v>
          </cell>
          <cell r="H953">
            <v>0</v>
          </cell>
          <cell r="I953">
            <v>0</v>
          </cell>
          <cell r="J953">
            <v>39.380000000000003</v>
          </cell>
          <cell r="L953">
            <v>5</v>
          </cell>
          <cell r="M953">
            <v>39.380000000000003</v>
          </cell>
        </row>
        <row r="954">
          <cell r="A954">
            <v>102040215</v>
          </cell>
          <cell r="B954" t="str">
            <v xml:space="preserve">MR DAVID R STEPHENSON                   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72.77</v>
          </cell>
          <cell r="J954">
            <v>72.77</v>
          </cell>
          <cell r="L954">
            <v>15</v>
          </cell>
          <cell r="M954">
            <v>72.77</v>
          </cell>
        </row>
        <row r="955">
          <cell r="A955">
            <v>102063290</v>
          </cell>
          <cell r="B955" t="str">
            <v xml:space="preserve">MR DAVID RAMSEY-TURNER                  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97.14</v>
          </cell>
          <cell r="J955">
            <v>97.14</v>
          </cell>
          <cell r="L955">
            <v>15</v>
          </cell>
          <cell r="M955">
            <v>97.14</v>
          </cell>
        </row>
        <row r="956">
          <cell r="A956">
            <v>102076366</v>
          </cell>
          <cell r="B956" t="str">
            <v xml:space="preserve">MR DAVID TAWHAI                         </v>
          </cell>
          <cell r="C956">
            <v>0</v>
          </cell>
          <cell r="D956">
            <v>0</v>
          </cell>
          <cell r="E956">
            <v>0</v>
          </cell>
          <cell r="F956">
            <v>49.48</v>
          </cell>
          <cell r="G956">
            <v>58.95</v>
          </cell>
          <cell r="H956">
            <v>0</v>
          </cell>
          <cell r="I956">
            <v>0</v>
          </cell>
          <cell r="J956">
            <v>108.43</v>
          </cell>
          <cell r="L956">
            <v>5</v>
          </cell>
          <cell r="M956">
            <v>108.43</v>
          </cell>
        </row>
        <row r="957">
          <cell r="A957">
            <v>102067203</v>
          </cell>
          <cell r="B957" t="str">
            <v xml:space="preserve">MR DAVID TOLUA                          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80</v>
          </cell>
          <cell r="J957">
            <v>80</v>
          </cell>
          <cell r="L957">
            <v>15</v>
          </cell>
          <cell r="M957">
            <v>80</v>
          </cell>
        </row>
        <row r="958">
          <cell r="A958">
            <v>102049952</v>
          </cell>
          <cell r="B958" t="str">
            <v xml:space="preserve">MR DAVID TOLUA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63.46</v>
          </cell>
          <cell r="J958">
            <v>63.46</v>
          </cell>
          <cell r="L958">
            <v>15</v>
          </cell>
          <cell r="M958">
            <v>63.46</v>
          </cell>
        </row>
        <row r="959">
          <cell r="A959">
            <v>102031916</v>
          </cell>
          <cell r="B959" t="str">
            <v xml:space="preserve">MR DAVID W STEPHENS                     </v>
          </cell>
          <cell r="C959">
            <v>6.5</v>
          </cell>
          <cell r="D959">
            <v>4.96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11.46</v>
          </cell>
          <cell r="L959">
            <v>2</v>
          </cell>
          <cell r="M959">
            <v>11.46</v>
          </cell>
        </row>
        <row r="960">
          <cell r="A960">
            <v>102013658</v>
          </cell>
          <cell r="B960" t="str">
            <v xml:space="preserve">MR DAVID WALKER                         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123.89</v>
          </cell>
          <cell r="J960">
            <v>123.89</v>
          </cell>
          <cell r="L960">
            <v>15</v>
          </cell>
          <cell r="M960">
            <v>123.89</v>
          </cell>
        </row>
        <row r="961">
          <cell r="A961">
            <v>102064958</v>
          </cell>
          <cell r="B961" t="str">
            <v xml:space="preserve">MR DAVID WARE                           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63.82</v>
          </cell>
          <cell r="J961">
            <v>63.82</v>
          </cell>
          <cell r="L961">
            <v>15</v>
          </cell>
          <cell r="M961">
            <v>63.82</v>
          </cell>
        </row>
        <row r="962">
          <cell r="A962">
            <v>102048909</v>
          </cell>
          <cell r="B962" t="str">
            <v xml:space="preserve">MR DAVID WIGGER                         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419.71</v>
          </cell>
          <cell r="J962">
            <v>419.71</v>
          </cell>
          <cell r="L962">
            <v>15</v>
          </cell>
          <cell r="M962">
            <v>419.71</v>
          </cell>
        </row>
        <row r="963">
          <cell r="A963">
            <v>102023105</v>
          </cell>
          <cell r="B963" t="str">
            <v xml:space="preserve">MR DAVOUD MANSOURI-RAD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51.24</v>
          </cell>
          <cell r="J963">
            <v>51.24</v>
          </cell>
          <cell r="L963">
            <v>15</v>
          </cell>
          <cell r="M963">
            <v>51.24</v>
          </cell>
        </row>
        <row r="964">
          <cell r="A964">
            <v>102047848</v>
          </cell>
          <cell r="B964" t="str">
            <v xml:space="preserve">MR DAWINDER SINGH           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131.91</v>
          </cell>
          <cell r="J964">
            <v>131.91</v>
          </cell>
          <cell r="L964">
            <v>15</v>
          </cell>
          <cell r="M964">
            <v>131.91</v>
          </cell>
        </row>
        <row r="965">
          <cell r="A965">
            <v>102015307</v>
          </cell>
          <cell r="B965" t="str">
            <v xml:space="preserve">MR DAWSON BOLES                         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12.35</v>
          </cell>
          <cell r="J965">
            <v>12.35</v>
          </cell>
          <cell r="L965">
            <v>21</v>
          </cell>
          <cell r="M965">
            <v>12.35</v>
          </cell>
        </row>
        <row r="966">
          <cell r="A966">
            <v>102019519</v>
          </cell>
          <cell r="B966" t="str">
            <v xml:space="preserve">MR DEAN E PHILLIPS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125.92</v>
          </cell>
          <cell r="J966">
            <v>125.92</v>
          </cell>
          <cell r="L966">
            <v>15</v>
          </cell>
          <cell r="M966">
            <v>125.92</v>
          </cell>
        </row>
        <row r="967">
          <cell r="A967">
            <v>102033158</v>
          </cell>
          <cell r="B967" t="str">
            <v xml:space="preserve">MR DEAN EDWARD   (DBS)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464.92</v>
          </cell>
          <cell r="J967">
            <v>464.92</v>
          </cell>
          <cell r="L967">
            <v>15</v>
          </cell>
          <cell r="M967">
            <v>464.92</v>
          </cell>
        </row>
        <row r="968">
          <cell r="A968">
            <v>102065342</v>
          </cell>
          <cell r="B968" t="str">
            <v xml:space="preserve">MR DEAN STEWART BLAKE     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110.64</v>
          </cell>
          <cell r="J968">
            <v>110.64</v>
          </cell>
          <cell r="L968">
            <v>15</v>
          </cell>
          <cell r="M968">
            <v>110.64</v>
          </cell>
        </row>
        <row r="969">
          <cell r="A969">
            <v>102072268</v>
          </cell>
          <cell r="B969" t="str">
            <v xml:space="preserve">MR DEARYOSH G MAHMOUDI  (DBS)           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120.65</v>
          </cell>
          <cell r="J969">
            <v>120.65</v>
          </cell>
          <cell r="L969">
            <v>15</v>
          </cell>
          <cell r="M969">
            <v>120.65</v>
          </cell>
        </row>
        <row r="970">
          <cell r="A970">
            <v>102064822</v>
          </cell>
          <cell r="B970" t="str">
            <v xml:space="preserve">MR DENIS C BADLAND (DBS)                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300.72000000000003</v>
          </cell>
          <cell r="J970">
            <v>300.72000000000003</v>
          </cell>
          <cell r="L970">
            <v>15</v>
          </cell>
          <cell r="M970">
            <v>300.72000000000003</v>
          </cell>
        </row>
        <row r="971">
          <cell r="A971">
            <v>102070917</v>
          </cell>
          <cell r="B971" t="str">
            <v xml:space="preserve">MR DENNIS O'MEARA    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133.55000000000001</v>
          </cell>
          <cell r="J971">
            <v>133.55000000000001</v>
          </cell>
          <cell r="L971">
            <v>15</v>
          </cell>
          <cell r="M971">
            <v>133.55000000000001</v>
          </cell>
        </row>
        <row r="972">
          <cell r="A972">
            <v>102064935</v>
          </cell>
          <cell r="B972" t="str">
            <v xml:space="preserve">MR DEREK WALLER                         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132.62</v>
          </cell>
          <cell r="J972">
            <v>132.62</v>
          </cell>
          <cell r="L972">
            <v>15</v>
          </cell>
          <cell r="M972">
            <v>132.62</v>
          </cell>
        </row>
        <row r="973">
          <cell r="A973">
            <v>102042700</v>
          </cell>
          <cell r="B973" t="str">
            <v xml:space="preserve">MR DERRICK GRANCIS                      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71.650000000000006</v>
          </cell>
          <cell r="J973">
            <v>71.650000000000006</v>
          </cell>
          <cell r="L973">
            <v>15</v>
          </cell>
          <cell r="M973">
            <v>71.650000000000006</v>
          </cell>
        </row>
        <row r="974">
          <cell r="A974">
            <v>102026935</v>
          </cell>
          <cell r="B974" t="str">
            <v xml:space="preserve">MR DES N THEODOROU                      </v>
          </cell>
          <cell r="C974">
            <v>2.41</v>
          </cell>
          <cell r="D974">
            <v>0</v>
          </cell>
          <cell r="E974">
            <v>0</v>
          </cell>
          <cell r="F974">
            <v>0</v>
          </cell>
          <cell r="G974">
            <v>52.4</v>
          </cell>
          <cell r="H974">
            <v>0</v>
          </cell>
          <cell r="I974">
            <v>0</v>
          </cell>
          <cell r="J974">
            <v>54.81</v>
          </cell>
          <cell r="L974">
            <v>5</v>
          </cell>
          <cell r="M974">
            <v>54.81</v>
          </cell>
        </row>
        <row r="975">
          <cell r="A975">
            <v>102019351</v>
          </cell>
          <cell r="B975" t="str">
            <v xml:space="preserve">MR DES STEVENS  (DBS)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792.02</v>
          </cell>
          <cell r="J975">
            <v>792.02</v>
          </cell>
          <cell r="L975">
            <v>15</v>
          </cell>
          <cell r="M975">
            <v>792.02</v>
          </cell>
        </row>
        <row r="976">
          <cell r="A976">
            <v>102050793</v>
          </cell>
          <cell r="B976" t="str">
            <v xml:space="preserve">MR DESMOND GAGE (DBS)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240.92</v>
          </cell>
          <cell r="J976">
            <v>240.92</v>
          </cell>
          <cell r="L976">
            <v>15</v>
          </cell>
          <cell r="M976">
            <v>240.92</v>
          </cell>
        </row>
        <row r="977">
          <cell r="A977">
            <v>102072027</v>
          </cell>
          <cell r="B977" t="str">
            <v xml:space="preserve">MR DHANAYAN DHANAYAN                    </v>
          </cell>
          <cell r="C977">
            <v>199.89</v>
          </cell>
          <cell r="D977">
            <v>179.48</v>
          </cell>
          <cell r="E977">
            <v>184.98</v>
          </cell>
          <cell r="F977">
            <v>133.53</v>
          </cell>
          <cell r="G977">
            <v>101.18</v>
          </cell>
          <cell r="H977">
            <v>0</v>
          </cell>
          <cell r="I977">
            <v>0</v>
          </cell>
          <cell r="J977">
            <v>799.06</v>
          </cell>
          <cell r="L977">
            <v>5</v>
          </cell>
          <cell r="M977">
            <v>799.06</v>
          </cell>
        </row>
        <row r="978">
          <cell r="A978">
            <v>102070322</v>
          </cell>
          <cell r="B978" t="str">
            <v xml:space="preserve">MR DHANSUKH RAMJI                       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139.59</v>
          </cell>
          <cell r="J978">
            <v>139.59</v>
          </cell>
          <cell r="L978">
            <v>15</v>
          </cell>
          <cell r="M978">
            <v>139.59</v>
          </cell>
        </row>
        <row r="979">
          <cell r="A979">
            <v>102009266</v>
          </cell>
          <cell r="B979" t="str">
            <v xml:space="preserve">MR DHARAM RAJ SINGH  (DBS)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746.18</v>
          </cell>
          <cell r="J979">
            <v>746.18</v>
          </cell>
          <cell r="L979">
            <v>15</v>
          </cell>
          <cell r="M979">
            <v>746.18</v>
          </cell>
        </row>
        <row r="980">
          <cell r="A980">
            <v>102028312</v>
          </cell>
          <cell r="B980" t="str">
            <v xml:space="preserve">MR DHIRAL LAL JOGIA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154.62</v>
          </cell>
          <cell r="J980">
            <v>154.62</v>
          </cell>
          <cell r="L980">
            <v>15</v>
          </cell>
          <cell r="M980">
            <v>154.62</v>
          </cell>
        </row>
        <row r="981">
          <cell r="A981">
            <v>102032417</v>
          </cell>
          <cell r="B981" t="str">
            <v xml:space="preserve">MR DHIRENDRA DASS  (DBS)                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1024.3900000000001</v>
          </cell>
          <cell r="J981">
            <v>1024.3900000000001</v>
          </cell>
          <cell r="L981">
            <v>15</v>
          </cell>
          <cell r="M981">
            <v>1024.3900000000001</v>
          </cell>
        </row>
        <row r="982">
          <cell r="A982">
            <v>102027710</v>
          </cell>
          <cell r="B982" t="str">
            <v xml:space="preserve">MR DHIRU CHAUHAN  (DBS*)                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451.56</v>
          </cell>
          <cell r="J982">
            <v>451.56</v>
          </cell>
          <cell r="L982">
            <v>15</v>
          </cell>
          <cell r="M982">
            <v>451.56</v>
          </cell>
        </row>
        <row r="983">
          <cell r="A983">
            <v>102027138</v>
          </cell>
          <cell r="B983" t="str">
            <v xml:space="preserve">MR DHUSHY RADESBARASINGAM               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143.53</v>
          </cell>
          <cell r="J983">
            <v>143.53</v>
          </cell>
          <cell r="L983">
            <v>15</v>
          </cell>
          <cell r="M983">
            <v>143.53</v>
          </cell>
        </row>
        <row r="984">
          <cell r="A984">
            <v>102016297</v>
          </cell>
          <cell r="B984" t="str">
            <v xml:space="preserve">MR DILWAR SHAH                          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154.66</v>
          </cell>
          <cell r="J984">
            <v>154.66</v>
          </cell>
          <cell r="L984">
            <v>15</v>
          </cell>
          <cell r="M984">
            <v>154.66</v>
          </cell>
        </row>
        <row r="985">
          <cell r="A985">
            <v>102015276</v>
          </cell>
          <cell r="B985" t="str">
            <v xml:space="preserve">MR DIMITAR NIKOLOV                      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70.08</v>
          </cell>
          <cell r="J985">
            <v>70.08</v>
          </cell>
          <cell r="L985">
            <v>15</v>
          </cell>
          <cell r="M985">
            <v>70.08</v>
          </cell>
        </row>
        <row r="986">
          <cell r="A986">
            <v>102028101</v>
          </cell>
          <cell r="B986" t="str">
            <v xml:space="preserve">MR DING Q LI                            </v>
          </cell>
          <cell r="C986">
            <v>175.27</v>
          </cell>
          <cell r="D986">
            <v>137</v>
          </cell>
          <cell r="E986">
            <v>140.78</v>
          </cell>
          <cell r="F986">
            <v>219.89</v>
          </cell>
          <cell r="G986">
            <v>1.2</v>
          </cell>
          <cell r="H986">
            <v>0</v>
          </cell>
          <cell r="I986">
            <v>0</v>
          </cell>
          <cell r="J986">
            <v>674.14</v>
          </cell>
          <cell r="L986">
            <v>1</v>
          </cell>
          <cell r="M986">
            <v>674.14</v>
          </cell>
        </row>
        <row r="987">
          <cell r="A987">
            <v>102083678</v>
          </cell>
          <cell r="B987" t="str">
            <v xml:space="preserve">MR DIPAK AMRATLAL                       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534.37</v>
          </cell>
          <cell r="J987">
            <v>534.37</v>
          </cell>
          <cell r="L987">
            <v>21</v>
          </cell>
          <cell r="M987">
            <v>534.37</v>
          </cell>
        </row>
        <row r="988">
          <cell r="A988">
            <v>102022683</v>
          </cell>
          <cell r="B988" t="str">
            <v xml:space="preserve">MR DIPANKAR SEN    (DBS*HOLD)           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164.56</v>
          </cell>
          <cell r="J988">
            <v>164.56</v>
          </cell>
          <cell r="L988">
            <v>15</v>
          </cell>
          <cell r="M988">
            <v>164.56</v>
          </cell>
        </row>
        <row r="989">
          <cell r="A989">
            <v>102069291</v>
          </cell>
          <cell r="B989" t="str">
            <v xml:space="preserve">MR DOMINIC BAMFORD                      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103.57</v>
          </cell>
          <cell r="J989">
            <v>103.57</v>
          </cell>
          <cell r="L989">
            <v>15</v>
          </cell>
          <cell r="M989">
            <v>103.57</v>
          </cell>
        </row>
        <row r="990">
          <cell r="A990">
            <v>102076325</v>
          </cell>
          <cell r="B990" t="str">
            <v xml:space="preserve">MR DOMINIC FAANOI-FEAUNATI              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126.29</v>
          </cell>
          <cell r="J990">
            <v>126.29</v>
          </cell>
          <cell r="L990">
            <v>15</v>
          </cell>
          <cell r="M990">
            <v>126.29</v>
          </cell>
        </row>
        <row r="991">
          <cell r="A991">
            <v>102026959</v>
          </cell>
          <cell r="B991" t="str">
            <v xml:space="preserve">MR DON W DUFFELL                        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50.14</v>
          </cell>
          <cell r="J991">
            <v>50.14</v>
          </cell>
          <cell r="L991">
            <v>15</v>
          </cell>
          <cell r="M991">
            <v>50.14</v>
          </cell>
        </row>
        <row r="992">
          <cell r="A992">
            <v>102075640</v>
          </cell>
          <cell r="B992" t="str">
            <v xml:space="preserve">MR DONALD MARTIN                        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150.69999999999999</v>
          </cell>
          <cell r="J992">
            <v>150.69999999999999</v>
          </cell>
          <cell r="L992">
            <v>15</v>
          </cell>
          <cell r="M992">
            <v>150.69999999999999</v>
          </cell>
        </row>
        <row r="993">
          <cell r="A993">
            <v>102087391</v>
          </cell>
          <cell r="B993" t="str">
            <v xml:space="preserve">MR DONALD MCQUADE                       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102.52</v>
          </cell>
          <cell r="J993">
            <v>102.52</v>
          </cell>
          <cell r="L993">
            <v>22</v>
          </cell>
          <cell r="M993">
            <v>102.52</v>
          </cell>
        </row>
        <row r="994">
          <cell r="A994">
            <v>102025775</v>
          </cell>
          <cell r="B994" t="str">
            <v xml:space="preserve">MR DONG LIN DENG   (CMI)      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600.5</v>
          </cell>
          <cell r="J994">
            <v>600.5</v>
          </cell>
          <cell r="L994">
            <v>15</v>
          </cell>
          <cell r="M994">
            <v>600.5</v>
          </cell>
        </row>
        <row r="995">
          <cell r="A995">
            <v>102018008</v>
          </cell>
          <cell r="B995" t="str">
            <v xml:space="preserve">MR DOUG MORLAND                         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388.26</v>
          </cell>
          <cell r="J995">
            <v>388.26</v>
          </cell>
          <cell r="L995">
            <v>15</v>
          </cell>
          <cell r="M995">
            <v>388.26</v>
          </cell>
        </row>
        <row r="996">
          <cell r="A996">
            <v>102013755</v>
          </cell>
          <cell r="B996" t="str">
            <v xml:space="preserve">MR DOUGLAS CRAPP                        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118.19</v>
          </cell>
          <cell r="J996">
            <v>118.19</v>
          </cell>
          <cell r="L996">
            <v>15</v>
          </cell>
          <cell r="M996">
            <v>118.19</v>
          </cell>
        </row>
        <row r="997">
          <cell r="A997">
            <v>102053460</v>
          </cell>
          <cell r="B997" t="str">
            <v xml:space="preserve">MR DOUGLAS PACKER  (DBS*)               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175.07</v>
          </cell>
          <cell r="J997">
            <v>175.07</v>
          </cell>
          <cell r="L997">
            <v>15</v>
          </cell>
          <cell r="M997">
            <v>175.07</v>
          </cell>
        </row>
        <row r="998">
          <cell r="A998">
            <v>102076416</v>
          </cell>
          <cell r="B998" t="str">
            <v xml:space="preserve">MR DOUGLAS WHATARAU                     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12.37</v>
          </cell>
          <cell r="J998">
            <v>12.37</v>
          </cell>
          <cell r="L998">
            <v>22</v>
          </cell>
          <cell r="M998">
            <v>12.37</v>
          </cell>
        </row>
        <row r="999">
          <cell r="A999">
            <v>102050505</v>
          </cell>
          <cell r="B999" t="str">
            <v xml:space="preserve">MR DOUL LE   (DBS)                      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445.63</v>
          </cell>
          <cell r="J999">
            <v>445.63</v>
          </cell>
          <cell r="L999">
            <v>15</v>
          </cell>
          <cell r="M999">
            <v>445.63</v>
          </cell>
        </row>
        <row r="1000">
          <cell r="A1000">
            <v>102060950</v>
          </cell>
          <cell r="B1000" t="str">
            <v xml:space="preserve">MR DUCO KOOISTRA                        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101.06</v>
          </cell>
          <cell r="J1000">
            <v>101.06</v>
          </cell>
          <cell r="L1000">
            <v>15</v>
          </cell>
          <cell r="M1000">
            <v>101.06</v>
          </cell>
        </row>
        <row r="1001">
          <cell r="A1001">
            <v>102049634</v>
          </cell>
          <cell r="B1001" t="str">
            <v xml:space="preserve">MR DUDLEY FRANCIS              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96.6</v>
          </cell>
          <cell r="J1001">
            <v>96.6</v>
          </cell>
          <cell r="L1001">
            <v>15</v>
          </cell>
          <cell r="M1001">
            <v>96.6</v>
          </cell>
        </row>
        <row r="1002">
          <cell r="A1002">
            <v>102072758</v>
          </cell>
          <cell r="B1002" t="str">
            <v xml:space="preserve">MR DUNI LEA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99.74</v>
          </cell>
          <cell r="J1002">
            <v>99.74</v>
          </cell>
          <cell r="L1002">
            <v>15</v>
          </cell>
          <cell r="M1002">
            <v>99.74</v>
          </cell>
        </row>
        <row r="1003">
          <cell r="A1003">
            <v>102052604</v>
          </cell>
          <cell r="B1003" t="str">
            <v xml:space="preserve">MR E C DE JAGER                         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91.32</v>
          </cell>
          <cell r="J1003">
            <v>91.32</v>
          </cell>
          <cell r="L1003">
            <v>15</v>
          </cell>
          <cell r="M1003">
            <v>91.32</v>
          </cell>
        </row>
        <row r="1004">
          <cell r="A1004">
            <v>102037537</v>
          </cell>
          <cell r="B1004" t="str">
            <v xml:space="preserve">MR E SIONESINI     (DBS)                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748.37</v>
          </cell>
          <cell r="J1004">
            <v>748.37</v>
          </cell>
          <cell r="L1004">
            <v>15</v>
          </cell>
          <cell r="M1004">
            <v>748.37</v>
          </cell>
        </row>
        <row r="1005">
          <cell r="A1005">
            <v>102010021</v>
          </cell>
          <cell r="B1005" t="str">
            <v xml:space="preserve">MR E. ALOALII   (DBS)                   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272.25</v>
          </cell>
          <cell r="J1005">
            <v>272.25</v>
          </cell>
          <cell r="L1005">
            <v>15</v>
          </cell>
          <cell r="M1005">
            <v>272.25</v>
          </cell>
        </row>
        <row r="1006">
          <cell r="A1006">
            <v>102018412</v>
          </cell>
          <cell r="B1006" t="str">
            <v xml:space="preserve">MR EDDIE A BRADFORD                     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175.87</v>
          </cell>
          <cell r="J1006">
            <v>175.87</v>
          </cell>
          <cell r="L1006">
            <v>15</v>
          </cell>
          <cell r="M1006">
            <v>175.87</v>
          </cell>
        </row>
        <row r="1007">
          <cell r="A1007">
            <v>102025779</v>
          </cell>
          <cell r="B1007" t="str">
            <v xml:space="preserve">MR EDDIE J FIDOW   (DBS)                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807.5</v>
          </cell>
          <cell r="J1007">
            <v>807.5</v>
          </cell>
          <cell r="L1007">
            <v>15</v>
          </cell>
          <cell r="M1007">
            <v>807.5</v>
          </cell>
        </row>
        <row r="1008">
          <cell r="A1008">
            <v>102006731</v>
          </cell>
          <cell r="B1008" t="str">
            <v xml:space="preserve">MR EDDIE SY                             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258.23</v>
          </cell>
          <cell r="J1008">
            <v>258.23</v>
          </cell>
          <cell r="L1008">
            <v>1</v>
          </cell>
          <cell r="M1008">
            <v>258.23</v>
          </cell>
        </row>
        <row r="1009">
          <cell r="A1009">
            <v>102072534</v>
          </cell>
          <cell r="B1009" t="str">
            <v xml:space="preserve">MR EDGAR SCHAUMKEL                      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73.92</v>
          </cell>
          <cell r="J1009">
            <v>73.92</v>
          </cell>
          <cell r="L1009">
            <v>15</v>
          </cell>
          <cell r="M1009">
            <v>73.92</v>
          </cell>
        </row>
        <row r="1010">
          <cell r="A1010">
            <v>102016394</v>
          </cell>
          <cell r="B1010" t="str">
            <v xml:space="preserve">MR EDWARD A CHAND  (DBS)                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632.62</v>
          </cell>
          <cell r="J1010">
            <v>632.62</v>
          </cell>
          <cell r="L1010">
            <v>15</v>
          </cell>
          <cell r="M1010">
            <v>632.62</v>
          </cell>
        </row>
        <row r="1011">
          <cell r="A1011">
            <v>102068957</v>
          </cell>
          <cell r="B1011" t="str">
            <v xml:space="preserve">MR EDWARD COWLEY                        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470.69</v>
          </cell>
          <cell r="J1011">
            <v>470.69</v>
          </cell>
          <cell r="L1011">
            <v>15</v>
          </cell>
          <cell r="M1011">
            <v>470.69</v>
          </cell>
        </row>
        <row r="1012">
          <cell r="A1012">
            <v>102067825</v>
          </cell>
          <cell r="B1012" t="str">
            <v xml:space="preserve">MR EDWARD HARDING                       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317.26</v>
          </cell>
          <cell r="J1012">
            <v>317.26</v>
          </cell>
          <cell r="L1012">
            <v>15</v>
          </cell>
          <cell r="M1012">
            <v>317.26</v>
          </cell>
        </row>
        <row r="1013">
          <cell r="A1013">
            <v>102059110</v>
          </cell>
          <cell r="B1013" t="str">
            <v xml:space="preserve">MR EDWARD NAMOMO                        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97.66</v>
          </cell>
          <cell r="J1013">
            <v>97.66</v>
          </cell>
          <cell r="L1013">
            <v>15</v>
          </cell>
          <cell r="M1013">
            <v>97.66</v>
          </cell>
        </row>
        <row r="1014">
          <cell r="A1014">
            <v>102011601</v>
          </cell>
          <cell r="B1014" t="str">
            <v xml:space="preserve">MR EDWIN DAMME     (DBS)       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507.11</v>
          </cell>
          <cell r="J1014">
            <v>507.11</v>
          </cell>
          <cell r="L1014">
            <v>15</v>
          </cell>
          <cell r="M1014">
            <v>507.11</v>
          </cell>
        </row>
        <row r="1015">
          <cell r="A1015">
            <v>102043037</v>
          </cell>
          <cell r="B1015" t="str">
            <v xml:space="preserve">MR EDWIN FERNIE           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196.16</v>
          </cell>
          <cell r="J1015">
            <v>196.16</v>
          </cell>
          <cell r="L1015">
            <v>15</v>
          </cell>
          <cell r="M1015">
            <v>196.16</v>
          </cell>
        </row>
        <row r="1016">
          <cell r="A1016">
            <v>102074993</v>
          </cell>
          <cell r="B1016" t="str">
            <v xml:space="preserve">MR EDWIN REA                            </v>
          </cell>
          <cell r="C1016">
            <v>11.53</v>
          </cell>
          <cell r="D1016">
            <v>3.6</v>
          </cell>
          <cell r="E1016">
            <v>0</v>
          </cell>
          <cell r="F1016">
            <v>7.95</v>
          </cell>
          <cell r="G1016">
            <v>6.94</v>
          </cell>
          <cell r="H1016">
            <v>0</v>
          </cell>
          <cell r="I1016">
            <v>0</v>
          </cell>
          <cell r="J1016">
            <v>30.02</v>
          </cell>
          <cell r="L1016">
            <v>5</v>
          </cell>
          <cell r="M1016">
            <v>30.02</v>
          </cell>
        </row>
        <row r="1017">
          <cell r="A1017">
            <v>102014786</v>
          </cell>
          <cell r="B1017" t="str">
            <v xml:space="preserve">MR EFA SEUMALII    (DBS)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408.58</v>
          </cell>
          <cell r="J1017">
            <v>408.58</v>
          </cell>
          <cell r="L1017">
            <v>15</v>
          </cell>
          <cell r="M1017">
            <v>408.58</v>
          </cell>
        </row>
        <row r="1018">
          <cell r="A1018">
            <v>102045769</v>
          </cell>
          <cell r="B1018" t="str">
            <v xml:space="preserve">MR ELVIS FIDOW     (DBS)                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492.28</v>
          </cell>
          <cell r="J1018">
            <v>492.28</v>
          </cell>
          <cell r="L1018">
            <v>15</v>
          </cell>
          <cell r="M1018">
            <v>492.28</v>
          </cell>
        </row>
        <row r="1019">
          <cell r="A1019">
            <v>102072265</v>
          </cell>
          <cell r="B1019" t="str">
            <v xml:space="preserve">MR EMANULLE LOKENI                     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71.8</v>
          </cell>
          <cell r="J1019">
            <v>71.8</v>
          </cell>
          <cell r="L1019">
            <v>15</v>
          </cell>
          <cell r="M1019">
            <v>71.8</v>
          </cell>
        </row>
        <row r="1020">
          <cell r="A1020">
            <v>102025829</v>
          </cell>
          <cell r="B1020" t="str">
            <v xml:space="preserve">MR EMEEL NOOHI  (DBS*)                 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251.67</v>
          </cell>
          <cell r="J1020">
            <v>251.67</v>
          </cell>
          <cell r="L1020">
            <v>15</v>
          </cell>
          <cell r="M1020">
            <v>251.67</v>
          </cell>
        </row>
        <row r="1021">
          <cell r="A1021">
            <v>102073159</v>
          </cell>
          <cell r="B1021" t="str">
            <v xml:space="preserve">MR ENELIKO P FATIALOFA                  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139.51</v>
          </cell>
          <cell r="J1021">
            <v>139.51</v>
          </cell>
          <cell r="L1021">
            <v>15</v>
          </cell>
          <cell r="M1021">
            <v>139.51</v>
          </cell>
        </row>
        <row r="1022">
          <cell r="A1022">
            <v>102065320</v>
          </cell>
          <cell r="B1022" t="str">
            <v xml:space="preserve">MR ENNIS O'GORMAN                       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83.08</v>
          </cell>
          <cell r="J1022">
            <v>83.08</v>
          </cell>
          <cell r="L1022">
            <v>15</v>
          </cell>
          <cell r="M1022">
            <v>83.08</v>
          </cell>
        </row>
        <row r="1023">
          <cell r="A1023">
            <v>102024663</v>
          </cell>
          <cell r="B1023" t="str">
            <v xml:space="preserve">MR ENOK VETEMOTU                        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112.59</v>
          </cell>
          <cell r="J1023">
            <v>112.59</v>
          </cell>
          <cell r="L1023">
            <v>15</v>
          </cell>
          <cell r="M1023">
            <v>112.59</v>
          </cell>
        </row>
        <row r="1024">
          <cell r="A1024">
            <v>102051662</v>
          </cell>
          <cell r="B1024" t="str">
            <v xml:space="preserve">MR ENOSA ELISARA                        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144.79</v>
          </cell>
          <cell r="J1024">
            <v>144.79</v>
          </cell>
          <cell r="L1024">
            <v>15</v>
          </cell>
          <cell r="M1024">
            <v>144.79</v>
          </cell>
        </row>
        <row r="1025">
          <cell r="A1025">
            <v>102046264</v>
          </cell>
          <cell r="B1025" t="str">
            <v xml:space="preserve">MR ERIC SWINBANK                        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104.05</v>
          </cell>
          <cell r="J1025">
            <v>104.05</v>
          </cell>
          <cell r="L1025">
            <v>15</v>
          </cell>
          <cell r="M1025">
            <v>104.05</v>
          </cell>
        </row>
        <row r="1026">
          <cell r="A1026">
            <v>102077246</v>
          </cell>
          <cell r="B1026" t="str">
            <v xml:space="preserve">MR ERIC WINGSEETO                       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114.9</v>
          </cell>
          <cell r="J1026">
            <v>114.9</v>
          </cell>
          <cell r="L1026">
            <v>15</v>
          </cell>
          <cell r="M1026">
            <v>114.9</v>
          </cell>
        </row>
        <row r="1027">
          <cell r="A1027">
            <v>102066903</v>
          </cell>
          <cell r="B1027" t="str">
            <v xml:space="preserve">MR ERICSON NAEA                         </v>
          </cell>
          <cell r="C1027">
            <v>0</v>
          </cell>
          <cell r="D1027">
            <v>3.13</v>
          </cell>
          <cell r="E1027">
            <v>13.92</v>
          </cell>
          <cell r="F1027">
            <v>18.05</v>
          </cell>
          <cell r="G1027">
            <v>0</v>
          </cell>
          <cell r="H1027">
            <v>0.79</v>
          </cell>
          <cell r="I1027">
            <v>0</v>
          </cell>
          <cell r="J1027">
            <v>35.89</v>
          </cell>
          <cell r="L1027">
            <v>5</v>
          </cell>
          <cell r="M1027">
            <v>35.89</v>
          </cell>
        </row>
        <row r="1028">
          <cell r="A1028">
            <v>102050678</v>
          </cell>
          <cell r="B1028" t="str">
            <v xml:space="preserve">MR ERNEST GROUCOTT                      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68.069999999999993</v>
          </cell>
          <cell r="J1028">
            <v>68.069999999999993</v>
          </cell>
          <cell r="L1028">
            <v>15</v>
          </cell>
          <cell r="M1028">
            <v>68.069999999999993</v>
          </cell>
        </row>
        <row r="1029">
          <cell r="A1029">
            <v>102073150</v>
          </cell>
          <cell r="B1029" t="str">
            <v xml:space="preserve">MR ERNEST POOK                          </v>
          </cell>
          <cell r="C1029">
            <v>3.71</v>
          </cell>
          <cell r="D1029">
            <v>8.61</v>
          </cell>
          <cell r="E1029">
            <v>3.99</v>
          </cell>
          <cell r="F1029">
            <v>17.91</v>
          </cell>
          <cell r="G1029">
            <v>15.77</v>
          </cell>
          <cell r="H1029">
            <v>0</v>
          </cell>
          <cell r="I1029">
            <v>0</v>
          </cell>
          <cell r="J1029">
            <v>49.99</v>
          </cell>
          <cell r="L1029">
            <v>5</v>
          </cell>
          <cell r="M1029">
            <v>49.99</v>
          </cell>
        </row>
        <row r="1030">
          <cell r="A1030">
            <v>102024355</v>
          </cell>
          <cell r="B1030" t="str">
            <v xml:space="preserve">MR ERROL F WALLIS                       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57.45</v>
          </cell>
          <cell r="J1030">
            <v>57.45</v>
          </cell>
          <cell r="L1030">
            <v>15</v>
          </cell>
          <cell r="M1030">
            <v>57.45</v>
          </cell>
        </row>
        <row r="1031">
          <cell r="A1031">
            <v>102051323</v>
          </cell>
          <cell r="B1031" t="str">
            <v xml:space="preserve">MR ESERIA SAEMO                         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71.569999999999993</v>
          </cell>
          <cell r="J1031">
            <v>71.569999999999993</v>
          </cell>
          <cell r="L1031">
            <v>15</v>
          </cell>
          <cell r="M1031">
            <v>71.569999999999993</v>
          </cell>
        </row>
        <row r="1032">
          <cell r="A1032">
            <v>102041087</v>
          </cell>
          <cell r="B1032" t="str">
            <v xml:space="preserve">MR ESHAIA BETHOU                        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102.65</v>
          </cell>
          <cell r="J1032">
            <v>102.65</v>
          </cell>
          <cell r="L1032">
            <v>15</v>
          </cell>
          <cell r="M1032">
            <v>102.65</v>
          </cell>
        </row>
        <row r="1033">
          <cell r="A1033">
            <v>102043786</v>
          </cell>
          <cell r="B1033" t="str">
            <v xml:space="preserve">MR ESTA F MENZIES                       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81.14</v>
          </cell>
          <cell r="J1033">
            <v>81.14</v>
          </cell>
          <cell r="L1033">
            <v>15</v>
          </cell>
          <cell r="M1033">
            <v>81.14</v>
          </cell>
        </row>
        <row r="1034">
          <cell r="A1034">
            <v>102038544</v>
          </cell>
          <cell r="B1034" t="str">
            <v xml:space="preserve">MR ETEUATI REUPENA                      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67.45</v>
          </cell>
          <cell r="J1034">
            <v>67.45</v>
          </cell>
          <cell r="L1034">
            <v>15</v>
          </cell>
          <cell r="M1034">
            <v>67.45</v>
          </cell>
        </row>
        <row r="1035">
          <cell r="A1035">
            <v>102021496</v>
          </cell>
          <cell r="B1035" t="str">
            <v xml:space="preserve">MR EVENI LAGA                           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123.27</v>
          </cell>
          <cell r="J1035">
            <v>123.27</v>
          </cell>
          <cell r="L1035">
            <v>15</v>
          </cell>
          <cell r="M1035">
            <v>123.27</v>
          </cell>
        </row>
        <row r="1036">
          <cell r="A1036">
            <v>102067675</v>
          </cell>
          <cell r="B1036" t="str">
            <v xml:space="preserve">MR EWAN ELLIOTT                         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90.3</v>
          </cell>
          <cell r="J1036">
            <v>90.3</v>
          </cell>
          <cell r="L1036">
            <v>22</v>
          </cell>
          <cell r="M1036">
            <v>90.3</v>
          </cell>
        </row>
        <row r="1037">
          <cell r="A1037">
            <v>102016928</v>
          </cell>
          <cell r="B1037" t="str">
            <v xml:space="preserve">MR F TUSINI                             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73.45</v>
          </cell>
          <cell r="J1037">
            <v>73.45</v>
          </cell>
          <cell r="L1037">
            <v>15</v>
          </cell>
          <cell r="M1037">
            <v>73.45</v>
          </cell>
        </row>
        <row r="1038">
          <cell r="A1038">
            <v>102011735</v>
          </cell>
          <cell r="B1038" t="str">
            <v xml:space="preserve">MR FA'ASOO TAULOA  (DBS*)               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525.79999999999995</v>
          </cell>
          <cell r="J1038">
            <v>525.79999999999995</v>
          </cell>
          <cell r="L1038">
            <v>15</v>
          </cell>
          <cell r="M1038">
            <v>525.79999999999995</v>
          </cell>
        </row>
        <row r="1039">
          <cell r="A1039">
            <v>102017312</v>
          </cell>
          <cell r="B1039" t="str">
            <v xml:space="preserve">MR FAATIGA TAVAE                        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71.56</v>
          </cell>
          <cell r="J1039">
            <v>71.56</v>
          </cell>
          <cell r="L1039">
            <v>15</v>
          </cell>
          <cell r="M1039">
            <v>71.56</v>
          </cell>
        </row>
        <row r="1040">
          <cell r="A1040">
            <v>102038610</v>
          </cell>
          <cell r="B1040" t="str">
            <v xml:space="preserve">MR FAATOIA TAULAPAPA   (DBS)            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93.44</v>
          </cell>
          <cell r="J1040">
            <v>93.44</v>
          </cell>
          <cell r="L1040">
            <v>15</v>
          </cell>
          <cell r="M1040">
            <v>93.44</v>
          </cell>
        </row>
        <row r="1041">
          <cell r="A1041">
            <v>102068676</v>
          </cell>
          <cell r="B1041" t="str">
            <v xml:space="preserve">MR FAEYOUMI MARWAN                      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158.34</v>
          </cell>
          <cell r="J1041">
            <v>158.34</v>
          </cell>
          <cell r="L1041">
            <v>15</v>
          </cell>
          <cell r="M1041">
            <v>158.34</v>
          </cell>
        </row>
        <row r="1042">
          <cell r="A1042">
            <v>102031705</v>
          </cell>
          <cell r="B1042" t="str">
            <v xml:space="preserve">MR FAFO AULALO                          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98.2</v>
          </cell>
          <cell r="J1042">
            <v>98.2</v>
          </cell>
          <cell r="L1042">
            <v>15</v>
          </cell>
          <cell r="M1042">
            <v>98.2</v>
          </cell>
        </row>
        <row r="1043">
          <cell r="A1043">
            <v>102026880</v>
          </cell>
          <cell r="B1043" t="str">
            <v xml:space="preserve">MR FAHRUDIN KULBEGOVIC (DBS)            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594.53</v>
          </cell>
          <cell r="J1043">
            <v>594.53</v>
          </cell>
          <cell r="L1043">
            <v>15</v>
          </cell>
          <cell r="M1043">
            <v>594.53</v>
          </cell>
        </row>
        <row r="1044">
          <cell r="A1044">
            <v>102034439</v>
          </cell>
          <cell r="B1044" t="str">
            <v xml:space="preserve">MR FAIFAIESE FAGA                       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75.44</v>
          </cell>
          <cell r="J1044">
            <v>75.44</v>
          </cell>
          <cell r="L1044">
            <v>15</v>
          </cell>
          <cell r="M1044">
            <v>75.44</v>
          </cell>
        </row>
        <row r="1045">
          <cell r="A1045">
            <v>102075714</v>
          </cell>
          <cell r="B1045" t="str">
            <v xml:space="preserve">MR FAIYAZ ALI                           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118.15</v>
          </cell>
          <cell r="J1045">
            <v>118.15</v>
          </cell>
          <cell r="L1045">
            <v>15</v>
          </cell>
          <cell r="M1045">
            <v>118.15</v>
          </cell>
        </row>
        <row r="1046">
          <cell r="A1046">
            <v>102081271</v>
          </cell>
          <cell r="B1046" t="str">
            <v xml:space="preserve">MR FALIATA MALOLO                       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166.14</v>
          </cell>
          <cell r="J1046">
            <v>166.14</v>
          </cell>
          <cell r="L1046">
            <v>15</v>
          </cell>
          <cell r="M1046">
            <v>166.14</v>
          </cell>
        </row>
        <row r="1047">
          <cell r="A1047">
            <v>102080052</v>
          </cell>
          <cell r="B1047" t="str">
            <v xml:space="preserve">MR FATAFEHI FINEANGANOFO      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154.63999999999999</v>
          </cell>
          <cell r="J1047">
            <v>154.63999999999999</v>
          </cell>
          <cell r="L1047">
            <v>15</v>
          </cell>
          <cell r="M1047">
            <v>154.63999999999999</v>
          </cell>
        </row>
        <row r="1048">
          <cell r="A1048">
            <v>102058302</v>
          </cell>
          <cell r="B1048" t="str">
            <v xml:space="preserve">MR FELETI LANUOLA                       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56.44</v>
          </cell>
          <cell r="J1048">
            <v>56.44</v>
          </cell>
          <cell r="L1048">
            <v>15</v>
          </cell>
          <cell r="M1048">
            <v>56.44</v>
          </cell>
        </row>
        <row r="1049">
          <cell r="A1049">
            <v>102034427</v>
          </cell>
          <cell r="B1049" t="str">
            <v xml:space="preserve">MR FELETI NOFOAIGA (DBS)                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294.97000000000003</v>
          </cell>
          <cell r="J1049">
            <v>294.97000000000003</v>
          </cell>
          <cell r="L1049">
            <v>15</v>
          </cell>
          <cell r="M1049">
            <v>294.97000000000003</v>
          </cell>
        </row>
        <row r="1050">
          <cell r="A1050">
            <v>102074013</v>
          </cell>
          <cell r="B1050" t="str">
            <v xml:space="preserve">MR FELOSIAI FALEAFIU   (DBS)            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283.02</v>
          </cell>
          <cell r="J1050">
            <v>283.02</v>
          </cell>
          <cell r="L1050">
            <v>15</v>
          </cell>
          <cell r="M1050">
            <v>283.02</v>
          </cell>
        </row>
        <row r="1051">
          <cell r="A1051">
            <v>102067917</v>
          </cell>
          <cell r="B1051" t="str">
            <v xml:space="preserve">MR FERDINAND V TORRES (DBS)             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546.92999999999995</v>
          </cell>
          <cell r="J1051">
            <v>546.92999999999995</v>
          </cell>
          <cell r="L1051">
            <v>15</v>
          </cell>
          <cell r="M1051">
            <v>546.92999999999995</v>
          </cell>
        </row>
        <row r="1052">
          <cell r="A1052">
            <v>102037611</v>
          </cell>
          <cell r="B1052" t="str">
            <v xml:space="preserve">MR FERNLY GOSLING                       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1251.6300000000001</v>
          </cell>
          <cell r="J1052">
            <v>1251.6300000000001</v>
          </cell>
          <cell r="L1052">
            <v>15</v>
          </cell>
          <cell r="M1052">
            <v>1251.6300000000001</v>
          </cell>
        </row>
        <row r="1053">
          <cell r="A1053">
            <v>102072961</v>
          </cell>
          <cell r="B1053" t="str">
            <v xml:space="preserve">MR FEROOQ MOHAMMED   (DBS)              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82.21</v>
          </cell>
          <cell r="J1053">
            <v>82.21</v>
          </cell>
          <cell r="L1053">
            <v>22</v>
          </cell>
          <cell r="M1053">
            <v>82.21</v>
          </cell>
        </row>
        <row r="1054">
          <cell r="A1054">
            <v>102058471</v>
          </cell>
          <cell r="B1054" t="str">
            <v xml:space="preserve">MR FEROZ MOHAMMED                       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172.69</v>
          </cell>
          <cell r="J1054">
            <v>172.69</v>
          </cell>
          <cell r="L1054">
            <v>15</v>
          </cell>
          <cell r="M1054">
            <v>172.69</v>
          </cell>
        </row>
        <row r="1055">
          <cell r="A1055">
            <v>102016032</v>
          </cell>
          <cell r="B1055" t="str">
            <v xml:space="preserve">MR FETU-ULELE MAILANGI  (DBS*)          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200.04</v>
          </cell>
          <cell r="J1055">
            <v>200.04</v>
          </cell>
          <cell r="L1055">
            <v>15</v>
          </cell>
          <cell r="M1055">
            <v>200.04</v>
          </cell>
        </row>
        <row r="1056">
          <cell r="A1056">
            <v>102053165</v>
          </cell>
          <cell r="B1056" t="str">
            <v xml:space="preserve">MR FILI J TAGOAI                        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76.48</v>
          </cell>
          <cell r="J1056">
            <v>76.48</v>
          </cell>
          <cell r="L1056">
            <v>15</v>
          </cell>
          <cell r="M1056">
            <v>76.48</v>
          </cell>
        </row>
        <row r="1057">
          <cell r="A1057">
            <v>102064037</v>
          </cell>
          <cell r="B1057" t="str">
            <v xml:space="preserve">MR FILI KAIRAKE  (DBS)                  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537.87</v>
          </cell>
          <cell r="J1057">
            <v>537.87</v>
          </cell>
          <cell r="L1057">
            <v>15</v>
          </cell>
          <cell r="M1057">
            <v>537.87</v>
          </cell>
        </row>
        <row r="1058">
          <cell r="A1058">
            <v>102072068</v>
          </cell>
          <cell r="B1058" t="str">
            <v xml:space="preserve">MR FINAUGA SA'U                         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64.38</v>
          </cell>
          <cell r="J1058">
            <v>64.38</v>
          </cell>
          <cell r="L1058">
            <v>15</v>
          </cell>
          <cell r="M1058">
            <v>64.38</v>
          </cell>
        </row>
        <row r="1059">
          <cell r="A1059">
            <v>102026608</v>
          </cell>
          <cell r="B1059" t="str">
            <v xml:space="preserve">MR FINBAR G GRAHAM  (DBS)              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280.17</v>
          </cell>
          <cell r="J1059">
            <v>280.17</v>
          </cell>
          <cell r="L1059">
            <v>15</v>
          </cell>
          <cell r="M1059">
            <v>280.17</v>
          </cell>
        </row>
        <row r="1060">
          <cell r="A1060">
            <v>102058767</v>
          </cell>
          <cell r="B1060" t="str">
            <v xml:space="preserve">MR FIUSATI FEKI (DBS)                   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328.12</v>
          </cell>
          <cell r="J1060">
            <v>328.12</v>
          </cell>
          <cell r="L1060">
            <v>15</v>
          </cell>
          <cell r="M1060">
            <v>328.12</v>
          </cell>
        </row>
        <row r="1061">
          <cell r="A1061">
            <v>102040960</v>
          </cell>
          <cell r="B1061" t="str">
            <v xml:space="preserve">MR FLOYD VEIQARAVI                      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53.31</v>
          </cell>
          <cell r="J1061">
            <v>53.31</v>
          </cell>
          <cell r="L1061">
            <v>15</v>
          </cell>
          <cell r="M1061">
            <v>53.31</v>
          </cell>
        </row>
        <row r="1062">
          <cell r="A1062">
            <v>102011264</v>
          </cell>
          <cell r="B1062" t="str">
            <v xml:space="preserve">MR FOFOA PETELO                         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111.88</v>
          </cell>
          <cell r="J1062">
            <v>111.88</v>
          </cell>
          <cell r="L1062">
            <v>15</v>
          </cell>
          <cell r="M1062">
            <v>111.88</v>
          </cell>
        </row>
        <row r="1063">
          <cell r="A1063">
            <v>102056378</v>
          </cell>
          <cell r="B1063" t="str">
            <v xml:space="preserve">MR FOLAU KULA                           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85.83</v>
          </cell>
          <cell r="J1063">
            <v>85.83</v>
          </cell>
          <cell r="L1063">
            <v>15</v>
          </cell>
          <cell r="M1063">
            <v>85.83</v>
          </cell>
        </row>
        <row r="1064">
          <cell r="A1064">
            <v>102062586</v>
          </cell>
          <cell r="B1064" t="str">
            <v xml:space="preserve">MR FOLOLI IOSUA    (DBS)                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610.17999999999995</v>
          </cell>
          <cell r="J1064">
            <v>610.17999999999995</v>
          </cell>
          <cell r="L1064">
            <v>15</v>
          </cell>
          <cell r="M1064">
            <v>610.17999999999995</v>
          </cell>
        </row>
        <row r="1065">
          <cell r="A1065">
            <v>102026484</v>
          </cell>
          <cell r="B1065" t="str">
            <v xml:space="preserve">MR FOUAD H ALMOMEN                      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1012.19</v>
          </cell>
          <cell r="J1065">
            <v>1012.19</v>
          </cell>
          <cell r="L1065">
            <v>15</v>
          </cell>
          <cell r="M1065">
            <v>1012.19</v>
          </cell>
        </row>
        <row r="1066">
          <cell r="A1066">
            <v>102077774</v>
          </cell>
          <cell r="B1066" t="str">
            <v xml:space="preserve">MR FRANCIS AH-WONG                      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84.85</v>
          </cell>
          <cell r="J1066">
            <v>84.85</v>
          </cell>
          <cell r="L1066">
            <v>15</v>
          </cell>
          <cell r="M1066">
            <v>84.85</v>
          </cell>
        </row>
        <row r="1067">
          <cell r="A1067">
            <v>102056973</v>
          </cell>
          <cell r="B1067" t="str">
            <v xml:space="preserve">MR FRANCIS CHURCHWARD                   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66.83</v>
          </cell>
          <cell r="J1067">
            <v>66.83</v>
          </cell>
          <cell r="L1067">
            <v>15</v>
          </cell>
          <cell r="M1067">
            <v>66.83</v>
          </cell>
        </row>
        <row r="1068">
          <cell r="A1068">
            <v>102059687</v>
          </cell>
          <cell r="B1068" t="str">
            <v xml:space="preserve">MR FRANCIS HANLEY                       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52.02</v>
          </cell>
          <cell r="J1068">
            <v>52.02</v>
          </cell>
          <cell r="L1068">
            <v>15</v>
          </cell>
          <cell r="M1068">
            <v>52.02</v>
          </cell>
        </row>
        <row r="1069">
          <cell r="A1069">
            <v>102049411</v>
          </cell>
          <cell r="B1069" t="str">
            <v xml:space="preserve">MR FRANCIS NAWARATNE                    </v>
          </cell>
          <cell r="C1069">
            <v>8.8699999999999992</v>
          </cell>
          <cell r="D1069">
            <v>3.74</v>
          </cell>
          <cell r="E1069">
            <v>4.18</v>
          </cell>
          <cell r="F1069">
            <v>10.57</v>
          </cell>
          <cell r="G1069">
            <v>2.0099999999999998</v>
          </cell>
          <cell r="H1069">
            <v>0</v>
          </cell>
          <cell r="I1069">
            <v>0</v>
          </cell>
          <cell r="J1069">
            <v>29.37</v>
          </cell>
          <cell r="L1069">
            <v>5</v>
          </cell>
          <cell r="M1069">
            <v>29.37</v>
          </cell>
        </row>
        <row r="1070">
          <cell r="A1070">
            <v>102071991</v>
          </cell>
          <cell r="B1070" t="str">
            <v xml:space="preserve">MR FRANCIS PHILLIPS                     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58.73</v>
          </cell>
          <cell r="J1070">
            <v>58.73</v>
          </cell>
          <cell r="L1070">
            <v>22</v>
          </cell>
          <cell r="M1070">
            <v>58.73</v>
          </cell>
        </row>
        <row r="1071">
          <cell r="A1071">
            <v>102052213</v>
          </cell>
          <cell r="B1071" t="str">
            <v xml:space="preserve">MR FRANCIS WATENE                       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187.67</v>
          </cell>
          <cell r="J1071">
            <v>187.67</v>
          </cell>
          <cell r="L1071">
            <v>15</v>
          </cell>
          <cell r="M1071">
            <v>187.67</v>
          </cell>
        </row>
        <row r="1072">
          <cell r="A1072">
            <v>102017541</v>
          </cell>
          <cell r="B1072" t="str">
            <v xml:space="preserve">MR FRANCO GASPARINI       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95.8</v>
          </cell>
          <cell r="J1072">
            <v>95.8</v>
          </cell>
          <cell r="L1072">
            <v>15</v>
          </cell>
          <cell r="M1072">
            <v>95.8</v>
          </cell>
        </row>
        <row r="1073">
          <cell r="A1073">
            <v>102023668</v>
          </cell>
          <cell r="B1073" t="str">
            <v xml:space="preserve">MR FRANK BRANSCOMBE   (DBS)             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421.1</v>
          </cell>
          <cell r="J1073">
            <v>421.1</v>
          </cell>
          <cell r="L1073">
            <v>15</v>
          </cell>
          <cell r="M1073">
            <v>421.1</v>
          </cell>
        </row>
        <row r="1074">
          <cell r="A1074">
            <v>102074920</v>
          </cell>
          <cell r="B1074" t="str">
            <v xml:space="preserve">MR FRANK FAI   (DBS)                    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180</v>
          </cell>
          <cell r="J1074">
            <v>180</v>
          </cell>
          <cell r="L1074">
            <v>15</v>
          </cell>
          <cell r="M1074">
            <v>180</v>
          </cell>
        </row>
        <row r="1075">
          <cell r="A1075">
            <v>102024244</v>
          </cell>
          <cell r="B1075" t="str">
            <v xml:space="preserve">MR FRANK GILCHRIST  (DBS)               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375.7</v>
          </cell>
          <cell r="J1075">
            <v>375.7</v>
          </cell>
          <cell r="L1075">
            <v>15</v>
          </cell>
          <cell r="M1075">
            <v>375.7</v>
          </cell>
        </row>
        <row r="1076">
          <cell r="A1076">
            <v>102040537</v>
          </cell>
          <cell r="B1076" t="str">
            <v xml:space="preserve">MR FRANK ORAHIM   (DBS*)                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226.53</v>
          </cell>
          <cell r="J1076">
            <v>226.53</v>
          </cell>
          <cell r="L1076">
            <v>15</v>
          </cell>
          <cell r="M1076">
            <v>226.53</v>
          </cell>
        </row>
        <row r="1077">
          <cell r="A1077">
            <v>102016287</v>
          </cell>
          <cell r="B1077" t="str">
            <v xml:space="preserve">MR FRANS VAN DE KLOK  (DBS)             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857.38</v>
          </cell>
          <cell r="J1077">
            <v>857.38</v>
          </cell>
          <cell r="L1077">
            <v>15</v>
          </cell>
          <cell r="M1077">
            <v>857.38</v>
          </cell>
        </row>
        <row r="1078">
          <cell r="A1078">
            <v>102059985</v>
          </cell>
          <cell r="B1078" t="str">
            <v xml:space="preserve">MR FRED CRAIG                           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99.3</v>
          </cell>
          <cell r="J1078">
            <v>99.3</v>
          </cell>
          <cell r="L1078">
            <v>15</v>
          </cell>
          <cell r="M1078">
            <v>99.3</v>
          </cell>
        </row>
        <row r="1079">
          <cell r="A1079">
            <v>102023991</v>
          </cell>
          <cell r="B1079" t="str">
            <v xml:space="preserve">MR FRED FUIMAONO   (DBS)                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405.14</v>
          </cell>
          <cell r="J1079">
            <v>405.14</v>
          </cell>
          <cell r="L1079">
            <v>15</v>
          </cell>
          <cell r="M1079">
            <v>405.14</v>
          </cell>
        </row>
        <row r="1080">
          <cell r="A1080">
            <v>102031603</v>
          </cell>
          <cell r="B1080" t="str">
            <v xml:space="preserve">MR FRED J AIULU                         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144.18</v>
          </cell>
          <cell r="J1080">
            <v>144.18</v>
          </cell>
          <cell r="L1080">
            <v>15</v>
          </cell>
          <cell r="M1080">
            <v>144.18</v>
          </cell>
        </row>
        <row r="1081">
          <cell r="A1081">
            <v>102057218</v>
          </cell>
          <cell r="B1081" t="str">
            <v xml:space="preserve">MR FREDERIK KRUGER                      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636.48</v>
          </cell>
          <cell r="J1081">
            <v>636.48</v>
          </cell>
          <cell r="L1081">
            <v>21</v>
          </cell>
          <cell r="M1081">
            <v>576.48</v>
          </cell>
        </row>
        <row r="1082">
          <cell r="A1082">
            <v>102013360</v>
          </cell>
          <cell r="B1082" t="str">
            <v xml:space="preserve">MR FREDRICK LEASO                       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106.27</v>
          </cell>
          <cell r="J1082">
            <v>106.27</v>
          </cell>
          <cell r="L1082">
            <v>15</v>
          </cell>
          <cell r="M1082">
            <v>106.27</v>
          </cell>
        </row>
        <row r="1083">
          <cell r="A1083">
            <v>102007871</v>
          </cell>
          <cell r="B1083" t="str">
            <v xml:space="preserve">MR FREIJO E. FARJALLAH                  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362.88</v>
          </cell>
          <cell r="J1083">
            <v>362.88</v>
          </cell>
          <cell r="L1083">
            <v>15</v>
          </cell>
          <cell r="M1083">
            <v>362.88</v>
          </cell>
        </row>
        <row r="1084">
          <cell r="A1084">
            <v>102076012</v>
          </cell>
          <cell r="B1084" t="str">
            <v xml:space="preserve">MR FUIONO E MANUA  (DBS)                </v>
          </cell>
          <cell r="C1084">
            <v>64.03</v>
          </cell>
          <cell r="D1084">
            <v>34.21</v>
          </cell>
          <cell r="E1084">
            <v>70.69</v>
          </cell>
          <cell r="F1084">
            <v>84.55</v>
          </cell>
          <cell r="G1084">
            <v>6.61</v>
          </cell>
          <cell r="H1084">
            <v>0</v>
          </cell>
          <cell r="I1084">
            <v>0</v>
          </cell>
          <cell r="J1084">
            <v>260.08999999999997</v>
          </cell>
          <cell r="L1084">
            <v>5</v>
          </cell>
          <cell r="M1084">
            <v>260.08999999999997</v>
          </cell>
        </row>
        <row r="1085">
          <cell r="A1085">
            <v>102005422</v>
          </cell>
          <cell r="B1085" t="str">
            <v xml:space="preserve">MR G B J PARKER   (CMI)                 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623.42999999999995</v>
          </cell>
          <cell r="J1085">
            <v>623.42999999999995</v>
          </cell>
          <cell r="L1085">
            <v>15</v>
          </cell>
          <cell r="M1085">
            <v>623.42999999999995</v>
          </cell>
        </row>
        <row r="1086">
          <cell r="A1086">
            <v>102054423</v>
          </cell>
          <cell r="B1086" t="str">
            <v xml:space="preserve">MR G HOUGHTON                           </v>
          </cell>
          <cell r="C1086">
            <v>17.440000000000001</v>
          </cell>
          <cell r="D1086">
            <v>47.59</v>
          </cell>
          <cell r="E1086">
            <v>229.78</v>
          </cell>
          <cell r="F1086">
            <v>109.86</v>
          </cell>
          <cell r="G1086">
            <v>351.43</v>
          </cell>
          <cell r="H1086">
            <v>0</v>
          </cell>
          <cell r="I1086">
            <v>0</v>
          </cell>
          <cell r="J1086">
            <v>756.1</v>
          </cell>
          <cell r="L1086">
            <v>5</v>
          </cell>
          <cell r="M1086">
            <v>756.1</v>
          </cell>
        </row>
        <row r="1087">
          <cell r="A1087">
            <v>102007364</v>
          </cell>
          <cell r="B1087" t="str">
            <v xml:space="preserve">MR G J BOUND     (CMI)                 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492</v>
          </cell>
          <cell r="J1087">
            <v>492</v>
          </cell>
          <cell r="L1087">
            <v>15</v>
          </cell>
          <cell r="M1087">
            <v>492</v>
          </cell>
        </row>
        <row r="1088">
          <cell r="A1088">
            <v>102007203</v>
          </cell>
          <cell r="B1088" t="str">
            <v xml:space="preserve">MR G J ELMS                             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90.39</v>
          </cell>
          <cell r="J1088">
            <v>90.39</v>
          </cell>
          <cell r="L1088">
            <v>15</v>
          </cell>
          <cell r="M1088">
            <v>90.39</v>
          </cell>
        </row>
        <row r="1089">
          <cell r="A1089">
            <v>102041891</v>
          </cell>
          <cell r="B1089" t="str">
            <v xml:space="preserve">MR G KACA   (CMI)                       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3246.44</v>
          </cell>
          <cell r="J1089">
            <v>3246.44</v>
          </cell>
          <cell r="L1089">
            <v>15</v>
          </cell>
          <cell r="M1089">
            <v>3246.44</v>
          </cell>
        </row>
        <row r="1090">
          <cell r="A1090">
            <v>102041826</v>
          </cell>
          <cell r="B1090" t="str">
            <v xml:space="preserve">MR G R BELL                             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60.68</v>
          </cell>
          <cell r="J1090">
            <v>60.68</v>
          </cell>
          <cell r="L1090">
            <v>15</v>
          </cell>
          <cell r="M1090">
            <v>60.68</v>
          </cell>
        </row>
        <row r="1091">
          <cell r="A1091">
            <v>102060699</v>
          </cell>
          <cell r="B1091" t="str">
            <v xml:space="preserve">MR G R GALLAGER                         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51.41</v>
          </cell>
          <cell r="J1091">
            <v>51.41</v>
          </cell>
          <cell r="L1091">
            <v>15</v>
          </cell>
          <cell r="M1091">
            <v>51.41</v>
          </cell>
        </row>
        <row r="1092">
          <cell r="A1092">
            <v>102033111</v>
          </cell>
          <cell r="B1092" t="str">
            <v xml:space="preserve">MR G SENADHIPATHY                       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95.46</v>
          </cell>
          <cell r="J1092">
            <v>95.46</v>
          </cell>
          <cell r="L1092">
            <v>15</v>
          </cell>
          <cell r="M1092">
            <v>95.46</v>
          </cell>
        </row>
        <row r="1093">
          <cell r="A1093">
            <v>102043834</v>
          </cell>
          <cell r="B1093" t="str">
            <v xml:space="preserve">MR G T BROWN   (DBS)                    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248.66</v>
          </cell>
          <cell r="J1093">
            <v>248.66</v>
          </cell>
          <cell r="L1093">
            <v>15</v>
          </cell>
          <cell r="M1093">
            <v>248.66</v>
          </cell>
        </row>
        <row r="1094">
          <cell r="A1094">
            <v>102018480</v>
          </cell>
          <cell r="B1094" t="str">
            <v xml:space="preserve">MR GANG LIN   (DBS)                     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778.04</v>
          </cell>
          <cell r="J1094">
            <v>778.04</v>
          </cell>
          <cell r="L1094">
            <v>15</v>
          </cell>
          <cell r="M1094">
            <v>778.04</v>
          </cell>
        </row>
        <row r="1095">
          <cell r="A1095">
            <v>102060453</v>
          </cell>
          <cell r="B1095" t="str">
            <v xml:space="preserve">MR GARETH EVANS                         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55.18</v>
          </cell>
          <cell r="J1095">
            <v>55.18</v>
          </cell>
          <cell r="L1095">
            <v>15</v>
          </cell>
          <cell r="M1095">
            <v>55.18</v>
          </cell>
        </row>
        <row r="1096">
          <cell r="A1096">
            <v>102036744</v>
          </cell>
          <cell r="B1096" t="str">
            <v xml:space="preserve">MR GARFIELD CAROLISSEN (DBS)            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543.1</v>
          </cell>
          <cell r="J1096">
            <v>543.1</v>
          </cell>
          <cell r="L1096">
            <v>15</v>
          </cell>
          <cell r="M1096">
            <v>543.1</v>
          </cell>
        </row>
        <row r="1097">
          <cell r="A1097">
            <v>102056039</v>
          </cell>
          <cell r="B1097" t="str">
            <v xml:space="preserve">MR GARRY &amp; MRS JILL BAKER               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97.25</v>
          </cell>
          <cell r="J1097">
            <v>97.25</v>
          </cell>
          <cell r="L1097">
            <v>15</v>
          </cell>
          <cell r="M1097">
            <v>97.25</v>
          </cell>
        </row>
        <row r="1098">
          <cell r="A1098">
            <v>102075471</v>
          </cell>
          <cell r="B1098" t="str">
            <v xml:space="preserve">MR GARRY J MCSWEENY                     </v>
          </cell>
          <cell r="C1098">
            <v>0</v>
          </cell>
          <cell r="D1098">
            <v>0</v>
          </cell>
          <cell r="E1098">
            <v>1.92</v>
          </cell>
          <cell r="F1098">
            <v>33.07</v>
          </cell>
          <cell r="G1098">
            <v>25.81</v>
          </cell>
          <cell r="H1098">
            <v>0</v>
          </cell>
          <cell r="I1098">
            <v>0</v>
          </cell>
          <cell r="J1098">
            <v>60.8</v>
          </cell>
          <cell r="L1098">
            <v>5</v>
          </cell>
          <cell r="M1098">
            <v>60.8</v>
          </cell>
        </row>
        <row r="1099">
          <cell r="A1099">
            <v>102004820</v>
          </cell>
          <cell r="B1099" t="str">
            <v xml:space="preserve">MR GARRY PITAS                     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101.22</v>
          </cell>
          <cell r="J1099">
            <v>101.22</v>
          </cell>
          <cell r="L1099">
            <v>1</v>
          </cell>
          <cell r="M1099">
            <v>101.22</v>
          </cell>
        </row>
        <row r="1100">
          <cell r="A1100">
            <v>102076822</v>
          </cell>
          <cell r="B1100" t="str">
            <v xml:space="preserve">MR GARY ADLAM                           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123.42</v>
          </cell>
          <cell r="J1100">
            <v>123.42</v>
          </cell>
          <cell r="L1100">
            <v>15</v>
          </cell>
          <cell r="M1100">
            <v>123.42</v>
          </cell>
        </row>
        <row r="1101">
          <cell r="A1101">
            <v>102009544</v>
          </cell>
          <cell r="B1101" t="str">
            <v xml:space="preserve">MR GARY L WORSLEY  (DBS)                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351.94</v>
          </cell>
          <cell r="J1101">
            <v>351.94</v>
          </cell>
          <cell r="L1101">
            <v>15</v>
          </cell>
          <cell r="M1101">
            <v>351.94</v>
          </cell>
        </row>
        <row r="1102">
          <cell r="A1102">
            <v>102047034</v>
          </cell>
          <cell r="B1102" t="str">
            <v xml:space="preserve">MR GARY MURIN                           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52.7</v>
          </cell>
          <cell r="J1102">
            <v>52.7</v>
          </cell>
          <cell r="L1102">
            <v>15</v>
          </cell>
          <cell r="M1102">
            <v>52.7</v>
          </cell>
        </row>
        <row r="1103">
          <cell r="A1103">
            <v>102032908</v>
          </cell>
          <cell r="B1103" t="str">
            <v xml:space="preserve">MR GARY POWELL (DBS)                    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319.22000000000003</v>
          </cell>
          <cell r="J1103">
            <v>319.22000000000003</v>
          </cell>
          <cell r="L1103">
            <v>15</v>
          </cell>
          <cell r="M1103">
            <v>319.22000000000003</v>
          </cell>
        </row>
        <row r="1104">
          <cell r="A1104">
            <v>102047084</v>
          </cell>
          <cell r="B1104" t="str">
            <v xml:space="preserve">MR GARY PRITCHARD-JONES                 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67.569999999999993</v>
          </cell>
          <cell r="J1104">
            <v>67.569999999999993</v>
          </cell>
          <cell r="L1104">
            <v>15</v>
          </cell>
          <cell r="M1104">
            <v>67.569999999999993</v>
          </cell>
        </row>
        <row r="1105">
          <cell r="A1105">
            <v>102023068</v>
          </cell>
          <cell r="B1105" t="str">
            <v xml:space="preserve">MR GARY SUTCLIFFE                       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110.57</v>
          </cell>
          <cell r="J1105">
            <v>110.57</v>
          </cell>
          <cell r="L1105">
            <v>15</v>
          </cell>
          <cell r="M1105">
            <v>110.57</v>
          </cell>
        </row>
        <row r="1106">
          <cell r="A1106">
            <v>102051095</v>
          </cell>
          <cell r="B1106" t="str">
            <v xml:space="preserve">MR GARY WILLIAMS                    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84.2</v>
          </cell>
          <cell r="J1106">
            <v>84.2</v>
          </cell>
          <cell r="L1106">
            <v>15</v>
          </cell>
          <cell r="M1106">
            <v>84.2</v>
          </cell>
        </row>
        <row r="1107">
          <cell r="A1107">
            <v>102022796</v>
          </cell>
          <cell r="B1107" t="str">
            <v xml:space="preserve">MR GAVIN FAEAMANI  (DBS)                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1751.96</v>
          </cell>
          <cell r="J1107">
            <v>1751.96</v>
          </cell>
          <cell r="L1107">
            <v>15</v>
          </cell>
          <cell r="M1107">
            <v>1751.96</v>
          </cell>
        </row>
        <row r="1108">
          <cell r="A1108">
            <v>102020610</v>
          </cell>
          <cell r="B1108" t="str">
            <v xml:space="preserve">MR GAVIN JAMES HUBBLE                   </v>
          </cell>
          <cell r="C1108">
            <v>0</v>
          </cell>
          <cell r="D1108">
            <v>0</v>
          </cell>
          <cell r="E1108">
            <v>9.0500000000000007</v>
          </cell>
          <cell r="F1108">
            <v>1.21</v>
          </cell>
          <cell r="G1108">
            <v>49.91</v>
          </cell>
          <cell r="H1108">
            <v>11.44</v>
          </cell>
          <cell r="I1108">
            <v>0</v>
          </cell>
          <cell r="J1108">
            <v>71.61</v>
          </cell>
          <cell r="L1108">
            <v>1</v>
          </cell>
          <cell r="M1108">
            <v>71.61</v>
          </cell>
        </row>
        <row r="1109">
          <cell r="A1109">
            <v>102058667</v>
          </cell>
          <cell r="B1109" t="str">
            <v xml:space="preserve">MR GEOFF BINNEY                         </v>
          </cell>
          <cell r="C1109">
            <v>31.1</v>
          </cell>
          <cell r="D1109">
            <v>1.7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-16.72</v>
          </cell>
          <cell r="J1109">
            <v>16.079999999999998</v>
          </cell>
          <cell r="L1109" t="e">
            <v>#N/A</v>
          </cell>
          <cell r="M1109" t="e">
            <v>#N/A</v>
          </cell>
        </row>
        <row r="1110">
          <cell r="A1110">
            <v>102050582</v>
          </cell>
          <cell r="B1110" t="str">
            <v xml:space="preserve">MR GEOFF KEBER                          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38.64</v>
          </cell>
          <cell r="H1110">
            <v>0</v>
          </cell>
          <cell r="I1110">
            <v>0</v>
          </cell>
          <cell r="J1110">
            <v>38.64</v>
          </cell>
          <cell r="L1110">
            <v>5</v>
          </cell>
          <cell r="M1110">
            <v>38.64</v>
          </cell>
        </row>
        <row r="1111">
          <cell r="A1111">
            <v>102075832</v>
          </cell>
          <cell r="B1111" t="str">
            <v xml:space="preserve">MR GEOFF P CHAMBERLAIN                  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90.87</v>
          </cell>
          <cell r="J1111">
            <v>90.87</v>
          </cell>
          <cell r="L1111">
            <v>15</v>
          </cell>
          <cell r="M1111">
            <v>90.87</v>
          </cell>
        </row>
        <row r="1112">
          <cell r="A1112">
            <v>102040338</v>
          </cell>
          <cell r="B1112" t="str">
            <v xml:space="preserve">MR GEOFF TYSON                          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71.33</v>
          </cell>
          <cell r="J1112">
            <v>71.33</v>
          </cell>
          <cell r="L1112">
            <v>15</v>
          </cell>
          <cell r="M1112">
            <v>71.33</v>
          </cell>
        </row>
        <row r="1113">
          <cell r="A1113">
            <v>102027117</v>
          </cell>
          <cell r="B1113" t="str">
            <v xml:space="preserve">MR GEOFFREY SIMES                       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135.22</v>
          </cell>
          <cell r="J1113">
            <v>135.22</v>
          </cell>
          <cell r="L1113">
            <v>15</v>
          </cell>
          <cell r="M1113">
            <v>135.22</v>
          </cell>
        </row>
        <row r="1114">
          <cell r="A1114">
            <v>102010652</v>
          </cell>
          <cell r="B1114" t="str">
            <v xml:space="preserve">MR GEOFFREY VOSS  (DBS)                 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270.39</v>
          </cell>
          <cell r="J1114">
            <v>270.39</v>
          </cell>
          <cell r="L1114">
            <v>15</v>
          </cell>
          <cell r="M1114">
            <v>270.39</v>
          </cell>
        </row>
        <row r="1115">
          <cell r="A1115">
            <v>102053482</v>
          </cell>
          <cell r="B1115" t="str">
            <v xml:space="preserve">MR GEOFFRY H ADAMS  (DBS)               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423.37</v>
          </cell>
          <cell r="J1115">
            <v>423.37</v>
          </cell>
          <cell r="L1115">
            <v>15</v>
          </cell>
          <cell r="M1115">
            <v>423.37</v>
          </cell>
        </row>
        <row r="1116">
          <cell r="A1116">
            <v>102066000</v>
          </cell>
          <cell r="B1116" t="str">
            <v xml:space="preserve">MR GEORGE HAIDAMOUS                     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237.73</v>
          </cell>
          <cell r="J1116">
            <v>237.73</v>
          </cell>
          <cell r="L1116">
            <v>15</v>
          </cell>
          <cell r="M1116">
            <v>237.73</v>
          </cell>
        </row>
        <row r="1117">
          <cell r="A1117">
            <v>102011265</v>
          </cell>
          <cell r="B1117" t="str">
            <v xml:space="preserve">MR GEORGE HUIARANGI                     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81.63</v>
          </cell>
          <cell r="J1117">
            <v>81.63</v>
          </cell>
          <cell r="L1117">
            <v>15</v>
          </cell>
          <cell r="M1117">
            <v>81.63</v>
          </cell>
        </row>
        <row r="1118">
          <cell r="A1118">
            <v>102012433</v>
          </cell>
          <cell r="B1118" t="str">
            <v xml:space="preserve">MR GEORGE KOLO                          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197.66</v>
          </cell>
          <cell r="J1118">
            <v>197.66</v>
          </cell>
          <cell r="L1118">
            <v>15</v>
          </cell>
          <cell r="M1118">
            <v>197.66</v>
          </cell>
        </row>
        <row r="1119">
          <cell r="A1119">
            <v>102011837</v>
          </cell>
          <cell r="B1119" t="str">
            <v xml:space="preserve">MR GEORGE LUNDON                        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213.09</v>
          </cell>
          <cell r="J1119">
            <v>213.09</v>
          </cell>
          <cell r="L1119">
            <v>15</v>
          </cell>
          <cell r="M1119">
            <v>213.09</v>
          </cell>
        </row>
        <row r="1120">
          <cell r="A1120">
            <v>102037731</v>
          </cell>
          <cell r="B1120" t="str">
            <v xml:space="preserve">MR GEORGE NELIO                         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60</v>
          </cell>
          <cell r="J1120">
            <v>60</v>
          </cell>
          <cell r="L1120">
            <v>15</v>
          </cell>
          <cell r="M1120">
            <v>60</v>
          </cell>
        </row>
        <row r="1121">
          <cell r="A1121">
            <v>102021568</v>
          </cell>
          <cell r="B1121" t="str">
            <v xml:space="preserve">MR GEORGE NELSON                        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109.18</v>
          </cell>
          <cell r="J1121">
            <v>109.18</v>
          </cell>
          <cell r="L1121">
            <v>15</v>
          </cell>
          <cell r="M1121">
            <v>109.18</v>
          </cell>
        </row>
        <row r="1122">
          <cell r="A1122">
            <v>102072065</v>
          </cell>
          <cell r="B1122" t="str">
            <v xml:space="preserve">MR GEORGE POMANA                        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138.33000000000001</v>
          </cell>
          <cell r="J1122">
            <v>138.33000000000001</v>
          </cell>
          <cell r="L1122">
            <v>15</v>
          </cell>
          <cell r="M1122">
            <v>138.33000000000001</v>
          </cell>
        </row>
        <row r="1123">
          <cell r="A1123">
            <v>102027450</v>
          </cell>
          <cell r="B1123" t="str">
            <v xml:space="preserve">MR GEORGE VAN DE GEER                   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77.48</v>
          </cell>
          <cell r="J1123">
            <v>77.48</v>
          </cell>
          <cell r="L1123">
            <v>15</v>
          </cell>
          <cell r="M1123">
            <v>77.48</v>
          </cell>
        </row>
        <row r="1124">
          <cell r="A1124">
            <v>102071304</v>
          </cell>
          <cell r="B1124" t="str">
            <v xml:space="preserve">MR GEORGE WHARERAU                      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70.19</v>
          </cell>
          <cell r="J1124">
            <v>70.19</v>
          </cell>
          <cell r="L1124">
            <v>15</v>
          </cell>
          <cell r="M1124">
            <v>70.19</v>
          </cell>
        </row>
        <row r="1125">
          <cell r="A1125">
            <v>102016028</v>
          </cell>
          <cell r="B1125" t="str">
            <v xml:space="preserve">MR GEORGE WILLIAMS CUTHERS              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111.93</v>
          </cell>
          <cell r="J1125">
            <v>111.93</v>
          </cell>
          <cell r="L1125">
            <v>15</v>
          </cell>
          <cell r="M1125">
            <v>111.93</v>
          </cell>
        </row>
        <row r="1126">
          <cell r="A1126">
            <v>102050170</v>
          </cell>
          <cell r="B1126" t="str">
            <v xml:space="preserve">MR GEORGE WOOD                          </v>
          </cell>
          <cell r="C1126">
            <v>0</v>
          </cell>
          <cell r="D1126">
            <v>12.29</v>
          </cell>
          <cell r="E1126">
            <v>1.57</v>
          </cell>
          <cell r="F1126">
            <v>12.64</v>
          </cell>
          <cell r="G1126">
            <v>1.57</v>
          </cell>
          <cell r="H1126">
            <v>0</v>
          </cell>
          <cell r="I1126">
            <v>0</v>
          </cell>
          <cell r="J1126">
            <v>28.07</v>
          </cell>
          <cell r="L1126">
            <v>5</v>
          </cell>
          <cell r="M1126">
            <v>28.07</v>
          </cell>
        </row>
        <row r="1127">
          <cell r="A1127">
            <v>102033812</v>
          </cell>
          <cell r="B1127" t="str">
            <v xml:space="preserve">MR GERALD MOSES  (DBS)                 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194.17</v>
          </cell>
          <cell r="J1127">
            <v>194.17</v>
          </cell>
          <cell r="L1127">
            <v>15</v>
          </cell>
          <cell r="M1127">
            <v>194.17</v>
          </cell>
        </row>
        <row r="1128">
          <cell r="A1128">
            <v>102071919</v>
          </cell>
          <cell r="B1128" t="str">
            <v xml:space="preserve">MR GHI NGUYEN (DBS)                    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449.91</v>
          </cell>
          <cell r="J1128">
            <v>449.91</v>
          </cell>
          <cell r="L1128">
            <v>15</v>
          </cell>
          <cell r="M1128">
            <v>449.91</v>
          </cell>
        </row>
        <row r="1129">
          <cell r="A1129">
            <v>102045904</v>
          </cell>
          <cell r="B1129" t="str">
            <v xml:space="preserve">MR GHOLAM SAYADIHONAVAR  (DBS)          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642.16</v>
          </cell>
          <cell r="J1129">
            <v>642.16</v>
          </cell>
          <cell r="L1129">
            <v>15</v>
          </cell>
          <cell r="M1129">
            <v>642.16</v>
          </cell>
        </row>
        <row r="1130">
          <cell r="A1130">
            <v>102026425</v>
          </cell>
          <cell r="B1130" t="str">
            <v xml:space="preserve">MR GIACOMO PIETRINI                     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191.96</v>
          </cell>
          <cell r="J1130">
            <v>191.96</v>
          </cell>
          <cell r="L1130">
            <v>22</v>
          </cell>
          <cell r="M1130">
            <v>191.96</v>
          </cell>
        </row>
        <row r="1131">
          <cell r="A1131">
            <v>102062499</v>
          </cell>
          <cell r="B1131" t="str">
            <v xml:space="preserve">MR GILBERT LIEW   (DBS)                 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1731.85</v>
          </cell>
          <cell r="J1131">
            <v>1731.85</v>
          </cell>
          <cell r="L1131">
            <v>15</v>
          </cell>
          <cell r="M1131">
            <v>1731.85</v>
          </cell>
        </row>
        <row r="1132">
          <cell r="A1132">
            <v>102070854</v>
          </cell>
          <cell r="B1132" t="str">
            <v xml:space="preserve">MR GINO SALIA  (DBS)                    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464.36</v>
          </cell>
          <cell r="J1132">
            <v>464.36</v>
          </cell>
          <cell r="L1132">
            <v>15</v>
          </cell>
          <cell r="M1132">
            <v>464.36</v>
          </cell>
        </row>
        <row r="1133">
          <cell r="A1133">
            <v>102076059</v>
          </cell>
          <cell r="B1133" t="str">
            <v xml:space="preserve">MR GLEN L RYAN                          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104.36</v>
          </cell>
          <cell r="J1133">
            <v>104.36</v>
          </cell>
          <cell r="L1133">
            <v>15</v>
          </cell>
          <cell r="M1133">
            <v>104.36</v>
          </cell>
        </row>
        <row r="1134">
          <cell r="A1134">
            <v>102072687</v>
          </cell>
          <cell r="B1134" t="str">
            <v xml:space="preserve">MR GLEN NAERA                          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77.62</v>
          </cell>
          <cell r="J1134">
            <v>77.62</v>
          </cell>
          <cell r="L1134">
            <v>15</v>
          </cell>
          <cell r="M1134">
            <v>77.62</v>
          </cell>
        </row>
        <row r="1135">
          <cell r="A1135">
            <v>102013205</v>
          </cell>
          <cell r="B1135" t="str">
            <v xml:space="preserve">MR GLEN O'LEARY                         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195.37</v>
          </cell>
          <cell r="J1135">
            <v>195.37</v>
          </cell>
          <cell r="L1135">
            <v>15</v>
          </cell>
          <cell r="M1135">
            <v>195.37</v>
          </cell>
        </row>
        <row r="1136">
          <cell r="A1136">
            <v>102011396</v>
          </cell>
          <cell r="B1136" t="str">
            <v xml:space="preserve">MR GLEN WILSON                          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90.06</v>
          </cell>
          <cell r="J1136">
            <v>90.06</v>
          </cell>
          <cell r="L1136">
            <v>15</v>
          </cell>
          <cell r="M1136">
            <v>90.06</v>
          </cell>
        </row>
        <row r="1137">
          <cell r="A1137">
            <v>102074604</v>
          </cell>
          <cell r="B1137" t="str">
            <v xml:space="preserve">MR GLENN I SMITH                        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152.72999999999999</v>
          </cell>
          <cell r="J1137">
            <v>152.72999999999999</v>
          </cell>
          <cell r="L1137">
            <v>15</v>
          </cell>
          <cell r="M1137">
            <v>152.72999999999999</v>
          </cell>
        </row>
        <row r="1138">
          <cell r="A1138">
            <v>102009987</v>
          </cell>
          <cell r="B1138" t="str">
            <v xml:space="preserve">MR GLENN J. VAN DIEPEN                  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120.37</v>
          </cell>
          <cell r="J1138">
            <v>120.37</v>
          </cell>
          <cell r="L1138">
            <v>15</v>
          </cell>
          <cell r="M1138">
            <v>120.37</v>
          </cell>
        </row>
        <row r="1139">
          <cell r="A1139">
            <v>102018193</v>
          </cell>
          <cell r="B1139" t="str">
            <v xml:space="preserve">MR GLENN M BOELL                        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74.930000000000007</v>
          </cell>
          <cell r="J1139">
            <v>74.930000000000007</v>
          </cell>
          <cell r="L1139">
            <v>15</v>
          </cell>
          <cell r="M1139">
            <v>74.930000000000007</v>
          </cell>
        </row>
        <row r="1140">
          <cell r="A1140">
            <v>102065261</v>
          </cell>
          <cell r="B1140" t="str">
            <v xml:space="preserve">MR GLYNN RUDOLPH                        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109.37</v>
          </cell>
          <cell r="J1140">
            <v>109.37</v>
          </cell>
          <cell r="L1140">
            <v>15</v>
          </cell>
          <cell r="M1140">
            <v>109.37</v>
          </cell>
        </row>
        <row r="1141">
          <cell r="A1141">
            <v>102039475</v>
          </cell>
          <cell r="B1141" t="str">
            <v xml:space="preserve">MR GORDON JACKSON                       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77.59</v>
          </cell>
          <cell r="J1141">
            <v>77.59</v>
          </cell>
          <cell r="L1141">
            <v>15</v>
          </cell>
          <cell r="M1141">
            <v>77.59</v>
          </cell>
        </row>
        <row r="1142">
          <cell r="A1142">
            <v>102075974</v>
          </cell>
          <cell r="B1142" t="str">
            <v xml:space="preserve">MR GORDON QUIGLEY                       </v>
          </cell>
          <cell r="C1142">
            <v>5.71</v>
          </cell>
          <cell r="D1142">
            <v>19.03</v>
          </cell>
          <cell r="E1142">
            <v>28.1</v>
          </cell>
          <cell r="F1142">
            <v>48.07</v>
          </cell>
          <cell r="G1142">
            <v>34.119999999999997</v>
          </cell>
          <cell r="H1142">
            <v>0</v>
          </cell>
          <cell r="I1142">
            <v>0</v>
          </cell>
          <cell r="J1142">
            <v>135.03</v>
          </cell>
          <cell r="L1142">
            <v>5</v>
          </cell>
          <cell r="M1142">
            <v>135.03</v>
          </cell>
        </row>
        <row r="1143">
          <cell r="A1143">
            <v>102060939</v>
          </cell>
          <cell r="B1143" t="str">
            <v xml:space="preserve">MR GORDON SINCLAIR   (DBS)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331.89</v>
          </cell>
          <cell r="J1143">
            <v>331.89</v>
          </cell>
          <cell r="L1143">
            <v>15</v>
          </cell>
          <cell r="M1143">
            <v>331.89</v>
          </cell>
        </row>
        <row r="1144">
          <cell r="A1144">
            <v>102073669</v>
          </cell>
          <cell r="B1144" t="str">
            <v xml:space="preserve">MR GOVAN PATEL                          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515.24</v>
          </cell>
          <cell r="J1144">
            <v>515.24</v>
          </cell>
          <cell r="L1144">
            <v>15</v>
          </cell>
          <cell r="M1144">
            <v>515.24</v>
          </cell>
        </row>
        <row r="1145">
          <cell r="A1145">
            <v>102030667</v>
          </cell>
          <cell r="B1145" t="str">
            <v xml:space="preserve">MR GOVIND BABU DWIVEDI  (DBS)           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168.07</v>
          </cell>
          <cell r="J1145">
            <v>168.07</v>
          </cell>
          <cell r="L1145">
            <v>15</v>
          </cell>
          <cell r="M1145">
            <v>168.07</v>
          </cell>
        </row>
        <row r="1146">
          <cell r="A1146">
            <v>102061040</v>
          </cell>
          <cell r="B1146" t="str">
            <v xml:space="preserve">MR GRAEME CALDER                        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55.92</v>
          </cell>
          <cell r="J1146">
            <v>55.92</v>
          </cell>
          <cell r="L1146">
            <v>15</v>
          </cell>
          <cell r="M1146">
            <v>55.92</v>
          </cell>
        </row>
        <row r="1147">
          <cell r="A1147">
            <v>102022172</v>
          </cell>
          <cell r="B1147" t="str">
            <v xml:space="preserve">MR GRAEME EASTE                         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53.98</v>
          </cell>
          <cell r="J1147">
            <v>53.98</v>
          </cell>
          <cell r="L1147">
            <v>15</v>
          </cell>
          <cell r="M1147">
            <v>53.98</v>
          </cell>
        </row>
        <row r="1148">
          <cell r="A1148">
            <v>102028331</v>
          </cell>
          <cell r="B1148" t="str">
            <v xml:space="preserve">MR GRAEME IRWIN                         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209.08</v>
          </cell>
          <cell r="J1148">
            <v>209.08</v>
          </cell>
          <cell r="L1148">
            <v>15</v>
          </cell>
          <cell r="M1148">
            <v>209.08</v>
          </cell>
        </row>
        <row r="1149">
          <cell r="A1149">
            <v>102008825</v>
          </cell>
          <cell r="B1149" t="str">
            <v xml:space="preserve">MR GRAEME MCMILLAN   (DBS)              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137.63999999999999</v>
          </cell>
          <cell r="J1149">
            <v>137.63999999999999</v>
          </cell>
          <cell r="L1149">
            <v>15</v>
          </cell>
          <cell r="M1149">
            <v>137.63999999999999</v>
          </cell>
        </row>
        <row r="1150">
          <cell r="A1150">
            <v>102050432</v>
          </cell>
          <cell r="B1150" t="str">
            <v xml:space="preserve">MR GRAEME R STEELE                      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198.7</v>
          </cell>
          <cell r="J1150">
            <v>198.7</v>
          </cell>
          <cell r="L1150">
            <v>15</v>
          </cell>
          <cell r="M1150">
            <v>198.7</v>
          </cell>
        </row>
        <row r="1151">
          <cell r="A1151">
            <v>102074107</v>
          </cell>
          <cell r="B1151" t="str">
            <v xml:space="preserve">MR GRAHAM BARR                          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11.71</v>
          </cell>
          <cell r="H1151">
            <v>0</v>
          </cell>
          <cell r="I1151">
            <v>0</v>
          </cell>
          <cell r="J1151">
            <v>11.71</v>
          </cell>
          <cell r="L1151">
            <v>5</v>
          </cell>
          <cell r="M1151">
            <v>11.71</v>
          </cell>
        </row>
        <row r="1152">
          <cell r="A1152">
            <v>102074757</v>
          </cell>
          <cell r="B1152" t="str">
            <v xml:space="preserve">MR GRAHAM BEDDIE                        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3.52</v>
          </cell>
          <cell r="J1152">
            <v>3.52</v>
          </cell>
          <cell r="L1152">
            <v>22</v>
          </cell>
          <cell r="M1152">
            <v>3.52</v>
          </cell>
        </row>
        <row r="1153">
          <cell r="A1153">
            <v>102070837</v>
          </cell>
          <cell r="B1153" t="str">
            <v xml:space="preserve">MR GRAHAM ELIU                          </v>
          </cell>
          <cell r="C1153">
            <v>0</v>
          </cell>
          <cell r="D1153">
            <v>0</v>
          </cell>
          <cell r="E1153">
            <v>0</v>
          </cell>
          <cell r="F1153">
            <v>16.559999999999999</v>
          </cell>
          <cell r="G1153">
            <v>1.71</v>
          </cell>
          <cell r="H1153">
            <v>2.0699999999999998</v>
          </cell>
          <cell r="I1153">
            <v>0</v>
          </cell>
          <cell r="J1153">
            <v>20.34</v>
          </cell>
          <cell r="L1153">
            <v>5</v>
          </cell>
          <cell r="M1153">
            <v>20.34</v>
          </cell>
        </row>
        <row r="1154">
          <cell r="A1154">
            <v>102076444</v>
          </cell>
          <cell r="B1154" t="str">
            <v xml:space="preserve">MR GRAHAM J MELLISH                     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140.44</v>
          </cell>
          <cell r="J1154">
            <v>140.44</v>
          </cell>
          <cell r="L1154">
            <v>15</v>
          </cell>
          <cell r="M1154">
            <v>140.44</v>
          </cell>
        </row>
        <row r="1155">
          <cell r="A1155">
            <v>102020671</v>
          </cell>
          <cell r="B1155" t="str">
            <v xml:space="preserve">MR GRAHAM SMITH                         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64.53</v>
          </cell>
          <cell r="J1155">
            <v>64.53</v>
          </cell>
          <cell r="L1155">
            <v>15</v>
          </cell>
          <cell r="M1155">
            <v>64.53</v>
          </cell>
        </row>
        <row r="1156">
          <cell r="A1156">
            <v>102010190</v>
          </cell>
          <cell r="B1156" t="str">
            <v xml:space="preserve">MR GRAHAM SUN      (DBS)                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426.86</v>
          </cell>
          <cell r="J1156">
            <v>426.86</v>
          </cell>
          <cell r="L1156">
            <v>15</v>
          </cell>
          <cell r="M1156">
            <v>426.86</v>
          </cell>
        </row>
        <row r="1157">
          <cell r="A1157">
            <v>102083068</v>
          </cell>
          <cell r="B1157" t="str">
            <v xml:space="preserve">MR GRAHEM WISE                          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65.81</v>
          </cell>
          <cell r="J1157">
            <v>65.81</v>
          </cell>
          <cell r="L1157">
            <v>15</v>
          </cell>
          <cell r="M1157">
            <v>65.81</v>
          </cell>
        </row>
        <row r="1158">
          <cell r="A1158">
            <v>102009953</v>
          </cell>
          <cell r="B1158" t="str">
            <v xml:space="preserve">MR GRANT BABER                          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96.06</v>
          </cell>
          <cell r="J1158">
            <v>96.06</v>
          </cell>
          <cell r="L1158">
            <v>15</v>
          </cell>
          <cell r="M1158">
            <v>96.06</v>
          </cell>
        </row>
        <row r="1159">
          <cell r="A1159">
            <v>102061707</v>
          </cell>
          <cell r="B1159" t="str">
            <v xml:space="preserve">MR GRANT COURTNEY                       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124.74</v>
          </cell>
          <cell r="J1159">
            <v>124.74</v>
          </cell>
          <cell r="L1159">
            <v>15</v>
          </cell>
          <cell r="M1159">
            <v>124.74</v>
          </cell>
        </row>
        <row r="1160">
          <cell r="A1160">
            <v>102024461</v>
          </cell>
          <cell r="B1160" t="str">
            <v xml:space="preserve">MR GRANT E ALDERTON                     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102.89</v>
          </cell>
          <cell r="J1160">
            <v>102.89</v>
          </cell>
          <cell r="L1160">
            <v>15</v>
          </cell>
          <cell r="M1160">
            <v>102.89</v>
          </cell>
        </row>
        <row r="1161">
          <cell r="A1161">
            <v>102033421</v>
          </cell>
          <cell r="B1161" t="str">
            <v xml:space="preserve">MR GRANT LIGHTBOWN  (DBS)               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259.52999999999997</v>
          </cell>
          <cell r="J1161">
            <v>259.52999999999997</v>
          </cell>
          <cell r="L1161">
            <v>15</v>
          </cell>
          <cell r="M1161">
            <v>259.52999999999997</v>
          </cell>
        </row>
        <row r="1162">
          <cell r="A1162">
            <v>102032484</v>
          </cell>
          <cell r="B1162" t="str">
            <v xml:space="preserve">MR GRANT ROSS GRAY                      </v>
          </cell>
          <cell r="C1162">
            <v>0</v>
          </cell>
          <cell r="D1162">
            <v>0</v>
          </cell>
          <cell r="E1162">
            <v>0</v>
          </cell>
          <cell r="F1162">
            <v>15.71</v>
          </cell>
          <cell r="G1162">
            <v>7.54</v>
          </cell>
          <cell r="H1162">
            <v>0</v>
          </cell>
          <cell r="I1162">
            <v>0</v>
          </cell>
          <cell r="J1162">
            <v>23.25</v>
          </cell>
          <cell r="L1162">
            <v>5</v>
          </cell>
          <cell r="M1162">
            <v>23.25</v>
          </cell>
        </row>
        <row r="1163">
          <cell r="A1163">
            <v>102035089</v>
          </cell>
          <cell r="B1163" t="str">
            <v xml:space="preserve">MR GRANT VINCENT                        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106.35</v>
          </cell>
          <cell r="J1163">
            <v>106.35</v>
          </cell>
          <cell r="L1163">
            <v>15</v>
          </cell>
          <cell r="M1163">
            <v>106.35</v>
          </cell>
        </row>
        <row r="1164">
          <cell r="A1164">
            <v>102018370</v>
          </cell>
          <cell r="B1164" t="str">
            <v xml:space="preserve">MR GRANT W NEWBY (DBS)                  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196.58</v>
          </cell>
          <cell r="J1164">
            <v>196.58</v>
          </cell>
          <cell r="L1164">
            <v>15</v>
          </cell>
          <cell r="M1164">
            <v>196.58</v>
          </cell>
        </row>
        <row r="1165">
          <cell r="A1165">
            <v>102056477</v>
          </cell>
          <cell r="B1165" t="str">
            <v xml:space="preserve">MR GREG BULLOCK                         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92.67</v>
          </cell>
          <cell r="J1165">
            <v>92.67</v>
          </cell>
          <cell r="L1165">
            <v>15</v>
          </cell>
          <cell r="M1165">
            <v>92.67</v>
          </cell>
        </row>
        <row r="1166">
          <cell r="A1166">
            <v>102080615</v>
          </cell>
          <cell r="B1166" t="str">
            <v xml:space="preserve">MR GREG MADDREN                         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8.23</v>
          </cell>
          <cell r="J1166">
            <v>8.23</v>
          </cell>
          <cell r="L1166" t="e">
            <v>#N/A</v>
          </cell>
          <cell r="M1166" t="e">
            <v>#N/A</v>
          </cell>
        </row>
        <row r="1167">
          <cell r="A1167">
            <v>102057572</v>
          </cell>
          <cell r="B1167" t="str">
            <v xml:space="preserve">MR GREG P LINDSAY                       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80.73</v>
          </cell>
          <cell r="J1167">
            <v>80.73</v>
          </cell>
          <cell r="L1167">
            <v>15</v>
          </cell>
          <cell r="M1167">
            <v>80.73</v>
          </cell>
        </row>
        <row r="1168">
          <cell r="A1168">
            <v>102052221</v>
          </cell>
          <cell r="B1168" t="str">
            <v xml:space="preserve">MR GREG REYNOLDS                        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51.63</v>
          </cell>
          <cell r="J1168">
            <v>51.63</v>
          </cell>
          <cell r="L1168">
            <v>15</v>
          </cell>
          <cell r="M1168">
            <v>51.63</v>
          </cell>
        </row>
        <row r="1169">
          <cell r="A1169">
            <v>102018852</v>
          </cell>
          <cell r="B1169" t="str">
            <v xml:space="preserve">MR GUANGMING LIN                        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46.85</v>
          </cell>
          <cell r="J1169">
            <v>46.85</v>
          </cell>
          <cell r="L1169">
            <v>1</v>
          </cell>
          <cell r="M1169">
            <v>46.85</v>
          </cell>
        </row>
        <row r="1170">
          <cell r="A1170">
            <v>102022521</v>
          </cell>
          <cell r="B1170" t="str">
            <v xml:space="preserve">MR GUI HUA ZHANG                        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14.42</v>
          </cell>
          <cell r="J1170">
            <v>14.42</v>
          </cell>
          <cell r="L1170">
            <v>1</v>
          </cell>
          <cell r="M1170">
            <v>14.42</v>
          </cell>
        </row>
        <row r="1171">
          <cell r="A1171">
            <v>102041800</v>
          </cell>
          <cell r="B1171" t="str">
            <v xml:space="preserve">MR GURMEET GILL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114.27</v>
          </cell>
          <cell r="J1171">
            <v>114.27</v>
          </cell>
          <cell r="L1171">
            <v>15</v>
          </cell>
          <cell r="M1171">
            <v>114.27</v>
          </cell>
        </row>
        <row r="1172">
          <cell r="A1172">
            <v>102030803</v>
          </cell>
          <cell r="B1172" t="str">
            <v xml:space="preserve">MR GURPREET KUKREJA                     </v>
          </cell>
          <cell r="C1172">
            <v>0</v>
          </cell>
          <cell r="D1172">
            <v>0</v>
          </cell>
          <cell r="E1172">
            <v>9.36</v>
          </cell>
          <cell r="F1172">
            <v>0</v>
          </cell>
          <cell r="G1172">
            <v>35.56</v>
          </cell>
          <cell r="H1172">
            <v>54.68</v>
          </cell>
          <cell r="I1172">
            <v>0</v>
          </cell>
          <cell r="J1172">
            <v>99.6</v>
          </cell>
          <cell r="L1172">
            <v>1</v>
          </cell>
          <cell r="M1172">
            <v>99.6</v>
          </cell>
        </row>
        <row r="1173">
          <cell r="A1173">
            <v>102071870</v>
          </cell>
          <cell r="B1173" t="str">
            <v xml:space="preserve">MR H &amp; MS M FAATAFA     (DBS)       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675.28</v>
          </cell>
          <cell r="J1173">
            <v>675.28</v>
          </cell>
          <cell r="L1173">
            <v>15</v>
          </cell>
          <cell r="M1173">
            <v>675.28</v>
          </cell>
        </row>
        <row r="1174">
          <cell r="A1174">
            <v>102037497</v>
          </cell>
          <cell r="B1174" t="str">
            <v xml:space="preserve">MR H LIM                                </v>
          </cell>
          <cell r="C1174">
            <v>52.72</v>
          </cell>
          <cell r="D1174">
            <v>0</v>
          </cell>
          <cell r="E1174">
            <v>0</v>
          </cell>
          <cell r="F1174">
            <v>37.799999999999997</v>
          </cell>
          <cell r="G1174">
            <v>113.67</v>
          </cell>
          <cell r="H1174">
            <v>0</v>
          </cell>
          <cell r="I1174">
            <v>0</v>
          </cell>
          <cell r="J1174">
            <v>204.19</v>
          </cell>
          <cell r="L1174">
            <v>5</v>
          </cell>
          <cell r="M1174">
            <v>204.19</v>
          </cell>
        </row>
        <row r="1175">
          <cell r="A1175">
            <v>102041446</v>
          </cell>
          <cell r="B1175" t="str">
            <v xml:space="preserve">MR H SINGH                              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142.97</v>
          </cell>
          <cell r="J1175">
            <v>142.97</v>
          </cell>
          <cell r="L1175">
            <v>15</v>
          </cell>
          <cell r="M1175">
            <v>142.97</v>
          </cell>
        </row>
        <row r="1176">
          <cell r="A1176">
            <v>102006177</v>
          </cell>
          <cell r="B1176" t="str">
            <v xml:space="preserve">MR H. ANASI     (CMI)       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911.59</v>
          </cell>
          <cell r="J1176">
            <v>911.59</v>
          </cell>
          <cell r="L1176">
            <v>15</v>
          </cell>
          <cell r="M1176">
            <v>911.59</v>
          </cell>
        </row>
        <row r="1177">
          <cell r="A1177">
            <v>102006834</v>
          </cell>
          <cell r="B1177" t="str">
            <v xml:space="preserve">MR H. SUBRITZKY (DBS)                   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258.2</v>
          </cell>
          <cell r="J1177">
            <v>258.2</v>
          </cell>
          <cell r="L1177">
            <v>15</v>
          </cell>
          <cell r="M1177">
            <v>258.2</v>
          </cell>
        </row>
        <row r="1178">
          <cell r="A1178">
            <v>102067805</v>
          </cell>
          <cell r="B1178" t="str">
            <v xml:space="preserve">MR HABIB H JEBBO                        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164.02</v>
          </cell>
          <cell r="J1178">
            <v>164.02</v>
          </cell>
          <cell r="L1178">
            <v>15</v>
          </cell>
          <cell r="M1178">
            <v>164.02</v>
          </cell>
        </row>
        <row r="1179">
          <cell r="A1179">
            <v>102028417</v>
          </cell>
          <cell r="B1179" t="str">
            <v xml:space="preserve">MR HAK-MONY SIN                         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165</v>
          </cell>
          <cell r="J1179">
            <v>165</v>
          </cell>
          <cell r="L1179">
            <v>15</v>
          </cell>
          <cell r="M1179">
            <v>165</v>
          </cell>
        </row>
        <row r="1180">
          <cell r="A1180">
            <v>102027846</v>
          </cell>
          <cell r="B1180" t="str">
            <v xml:space="preserve">MR HAMID FAIZ      (DBS)                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380.83</v>
          </cell>
          <cell r="J1180">
            <v>380.83</v>
          </cell>
          <cell r="L1180">
            <v>15</v>
          </cell>
          <cell r="M1180">
            <v>380.83</v>
          </cell>
        </row>
        <row r="1181">
          <cell r="A1181">
            <v>102014875</v>
          </cell>
          <cell r="B1181" t="str">
            <v xml:space="preserve">MR HAMILTON PATRICK SAMUELS             </v>
          </cell>
          <cell r="C1181">
            <v>0</v>
          </cell>
          <cell r="D1181">
            <v>3.94</v>
          </cell>
          <cell r="E1181">
            <v>0</v>
          </cell>
          <cell r="F1181">
            <v>30.38</v>
          </cell>
          <cell r="G1181">
            <v>7.97</v>
          </cell>
          <cell r="H1181">
            <v>0</v>
          </cell>
          <cell r="I1181">
            <v>0</v>
          </cell>
          <cell r="J1181">
            <v>42.29</v>
          </cell>
          <cell r="L1181">
            <v>21</v>
          </cell>
          <cell r="M1181">
            <v>22.88</v>
          </cell>
        </row>
        <row r="1182">
          <cell r="A1182">
            <v>102050277</v>
          </cell>
          <cell r="B1182" t="str">
            <v xml:space="preserve">MR HANES CHRISTIAANS                    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114.63</v>
          </cell>
          <cell r="J1182">
            <v>114.63</v>
          </cell>
          <cell r="L1182">
            <v>15</v>
          </cell>
          <cell r="M1182">
            <v>114.63</v>
          </cell>
        </row>
        <row r="1183">
          <cell r="A1183">
            <v>102022818</v>
          </cell>
          <cell r="B1183" t="str">
            <v xml:space="preserve">MR HANIF MOHAMMED  (DBS)                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696.69</v>
          </cell>
          <cell r="J1183">
            <v>696.69</v>
          </cell>
          <cell r="L1183">
            <v>15</v>
          </cell>
          <cell r="M1183">
            <v>696.69</v>
          </cell>
        </row>
        <row r="1184">
          <cell r="A1184">
            <v>102025085</v>
          </cell>
          <cell r="B1184" t="str">
            <v xml:space="preserve">MR HANNA LAZAR   (DBS)                  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1715.9</v>
          </cell>
          <cell r="J1184">
            <v>1715.9</v>
          </cell>
          <cell r="L1184">
            <v>15</v>
          </cell>
          <cell r="M1184">
            <v>1715.9</v>
          </cell>
        </row>
        <row r="1185">
          <cell r="A1185">
            <v>102038271</v>
          </cell>
          <cell r="B1185" t="str">
            <v xml:space="preserve">MR HAPI KINGI  (DBS)                    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194.79</v>
          </cell>
          <cell r="J1185">
            <v>194.79</v>
          </cell>
          <cell r="L1185">
            <v>15</v>
          </cell>
          <cell r="M1185">
            <v>194.79</v>
          </cell>
        </row>
        <row r="1186">
          <cell r="A1186">
            <v>102012573</v>
          </cell>
          <cell r="B1186" t="str">
            <v xml:space="preserve">MR HARI KARINGULA                       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94.49</v>
          </cell>
          <cell r="J1186">
            <v>94.49</v>
          </cell>
          <cell r="L1186">
            <v>15</v>
          </cell>
          <cell r="M1186">
            <v>94.49</v>
          </cell>
        </row>
        <row r="1187">
          <cell r="A1187">
            <v>102010984</v>
          </cell>
          <cell r="B1187" t="str">
            <v xml:space="preserve">MR HAROLD ROBERTS                       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130.22</v>
          </cell>
          <cell r="J1187">
            <v>130.22</v>
          </cell>
          <cell r="L1187">
            <v>15</v>
          </cell>
          <cell r="M1187">
            <v>130.22</v>
          </cell>
        </row>
        <row r="1188">
          <cell r="A1188">
            <v>102050780</v>
          </cell>
          <cell r="B1188" t="str">
            <v xml:space="preserve">MR HARPAL S. HARRY                      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441.8</v>
          </cell>
          <cell r="J1188">
            <v>441.8</v>
          </cell>
          <cell r="L1188">
            <v>15</v>
          </cell>
          <cell r="M1188">
            <v>441.8</v>
          </cell>
        </row>
        <row r="1189">
          <cell r="A1189">
            <v>102021279</v>
          </cell>
          <cell r="B1189" t="str">
            <v xml:space="preserve">MR HARRIOT ADAMSON                      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91.92</v>
          </cell>
          <cell r="J1189">
            <v>91.92</v>
          </cell>
          <cell r="L1189">
            <v>15</v>
          </cell>
          <cell r="M1189">
            <v>91.92</v>
          </cell>
        </row>
        <row r="1190">
          <cell r="A1190">
            <v>102051278</v>
          </cell>
          <cell r="B1190" t="str">
            <v xml:space="preserve">MR HARRY MITCHELL                       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261.18</v>
          </cell>
          <cell r="J1190">
            <v>261.18</v>
          </cell>
          <cell r="L1190">
            <v>15</v>
          </cell>
          <cell r="M1190">
            <v>261.18</v>
          </cell>
        </row>
        <row r="1191">
          <cell r="A1191">
            <v>102052736</v>
          </cell>
          <cell r="B1191" t="str">
            <v xml:space="preserve">MR HARRY TUA                            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83.32</v>
          </cell>
          <cell r="J1191">
            <v>83.32</v>
          </cell>
          <cell r="L1191">
            <v>15</v>
          </cell>
          <cell r="M1191">
            <v>83.32</v>
          </cell>
        </row>
        <row r="1192">
          <cell r="A1192">
            <v>102051410</v>
          </cell>
          <cell r="B1192" t="str">
            <v xml:space="preserve">MR HARSINDER SINGH                      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72.28</v>
          </cell>
          <cell r="J1192">
            <v>72.28</v>
          </cell>
          <cell r="L1192">
            <v>15</v>
          </cell>
          <cell r="M1192">
            <v>72.28</v>
          </cell>
        </row>
        <row r="1193">
          <cell r="A1193">
            <v>102037149</v>
          </cell>
          <cell r="B1193" t="str">
            <v xml:space="preserve">MR HASHAD PATEL                         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190.03</v>
          </cell>
          <cell r="J1193">
            <v>190.03</v>
          </cell>
          <cell r="L1193">
            <v>15</v>
          </cell>
          <cell r="M1193">
            <v>190.03</v>
          </cell>
        </row>
        <row r="1194">
          <cell r="A1194">
            <v>102039981</v>
          </cell>
          <cell r="B1194" t="str">
            <v xml:space="preserve">MR HASMUKH LAL                          </v>
          </cell>
          <cell r="C1194">
            <v>0</v>
          </cell>
          <cell r="D1194">
            <v>20.93</v>
          </cell>
          <cell r="E1194">
            <v>0</v>
          </cell>
          <cell r="F1194">
            <v>41.16</v>
          </cell>
          <cell r="G1194">
            <v>16.850000000000001</v>
          </cell>
          <cell r="H1194">
            <v>0</v>
          </cell>
          <cell r="I1194">
            <v>0</v>
          </cell>
          <cell r="J1194">
            <v>78.94</v>
          </cell>
          <cell r="L1194">
            <v>5</v>
          </cell>
          <cell r="M1194">
            <v>78.94</v>
          </cell>
        </row>
        <row r="1195">
          <cell r="A1195">
            <v>102040407</v>
          </cell>
          <cell r="B1195" t="str">
            <v xml:space="preserve">MR HAYTHAM MIKHAIL                      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86.76</v>
          </cell>
          <cell r="J1195">
            <v>86.76</v>
          </cell>
          <cell r="L1195">
            <v>15</v>
          </cell>
          <cell r="M1195">
            <v>86.76</v>
          </cell>
        </row>
        <row r="1196">
          <cell r="A1196">
            <v>102015827</v>
          </cell>
          <cell r="B1196" t="str">
            <v xml:space="preserve">MR HENITONI VETE                        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118.54</v>
          </cell>
          <cell r="J1196">
            <v>118.54</v>
          </cell>
          <cell r="L1196">
            <v>15</v>
          </cell>
          <cell r="M1196">
            <v>118.54</v>
          </cell>
        </row>
        <row r="1197">
          <cell r="A1197">
            <v>102082200</v>
          </cell>
          <cell r="B1197" t="str">
            <v xml:space="preserve">MR HENK KANON                           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66.2</v>
          </cell>
          <cell r="J1197">
            <v>66.2</v>
          </cell>
          <cell r="L1197">
            <v>15</v>
          </cell>
          <cell r="M1197">
            <v>66.2</v>
          </cell>
        </row>
        <row r="1198">
          <cell r="A1198">
            <v>102058347</v>
          </cell>
          <cell r="B1198" t="str">
            <v xml:space="preserve">MR HENRY ALFRED    (DBS)            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463.28</v>
          </cell>
          <cell r="J1198">
            <v>463.28</v>
          </cell>
          <cell r="L1198">
            <v>15</v>
          </cell>
          <cell r="M1198">
            <v>463.28</v>
          </cell>
        </row>
        <row r="1199">
          <cell r="A1199">
            <v>102031488</v>
          </cell>
          <cell r="B1199" t="str">
            <v xml:space="preserve">MR HENRY BROUGHTON                      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143.19999999999999</v>
          </cell>
          <cell r="J1199">
            <v>143.19999999999999</v>
          </cell>
          <cell r="L1199">
            <v>15</v>
          </cell>
          <cell r="M1199">
            <v>143.19999999999999</v>
          </cell>
        </row>
        <row r="1200">
          <cell r="A1200">
            <v>102023971</v>
          </cell>
          <cell r="B1200" t="str">
            <v xml:space="preserve">MR HENRY L W WONG  (DBS)                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2007.49</v>
          </cell>
          <cell r="J1200">
            <v>2007.49</v>
          </cell>
          <cell r="L1200">
            <v>15</v>
          </cell>
          <cell r="M1200">
            <v>2007.49</v>
          </cell>
        </row>
        <row r="1201">
          <cell r="A1201">
            <v>102013908</v>
          </cell>
          <cell r="B1201" t="str">
            <v xml:space="preserve">MR HENRY PAEA      (DBS)                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595.03</v>
          </cell>
          <cell r="J1201">
            <v>595.03</v>
          </cell>
          <cell r="L1201">
            <v>15</v>
          </cell>
          <cell r="M1201">
            <v>595.03</v>
          </cell>
        </row>
        <row r="1202">
          <cell r="A1202">
            <v>102040465</v>
          </cell>
          <cell r="B1202" t="str">
            <v xml:space="preserve">MR HENRY ROBIN                         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101.41</v>
          </cell>
          <cell r="J1202">
            <v>101.41</v>
          </cell>
          <cell r="L1202">
            <v>15</v>
          </cell>
          <cell r="M1202">
            <v>101.41</v>
          </cell>
        </row>
        <row r="1203">
          <cell r="A1203">
            <v>102053277</v>
          </cell>
          <cell r="B1203" t="str">
            <v xml:space="preserve">MR HEPETI TULIAJKIONO                  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50.26</v>
          </cell>
          <cell r="J1203">
            <v>50.26</v>
          </cell>
          <cell r="L1203">
            <v>15</v>
          </cell>
          <cell r="M1203">
            <v>50.26</v>
          </cell>
        </row>
        <row r="1204">
          <cell r="A1204">
            <v>102088566</v>
          </cell>
          <cell r="B1204" t="str">
            <v xml:space="preserve">MR HERMAN STEVEN                        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175.6</v>
          </cell>
          <cell r="J1204">
            <v>175.6</v>
          </cell>
          <cell r="L1204">
            <v>15</v>
          </cell>
          <cell r="M1204">
            <v>175.6</v>
          </cell>
        </row>
        <row r="1205">
          <cell r="A1205">
            <v>102010253</v>
          </cell>
          <cell r="B1205" t="str">
            <v xml:space="preserve">MR HESS HOLO                            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51.96</v>
          </cell>
          <cell r="J1205">
            <v>51.96</v>
          </cell>
          <cell r="L1205">
            <v>15</v>
          </cell>
          <cell r="M1205">
            <v>51.96</v>
          </cell>
        </row>
        <row r="1206">
          <cell r="A1206">
            <v>102015596</v>
          </cell>
          <cell r="B1206" t="str">
            <v xml:space="preserve">MR HIAPO OKITI (DBS)                    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334.04</v>
          </cell>
          <cell r="J1206">
            <v>334.04</v>
          </cell>
          <cell r="L1206">
            <v>15</v>
          </cell>
          <cell r="M1206">
            <v>334.04</v>
          </cell>
        </row>
        <row r="1207">
          <cell r="A1207">
            <v>102036765</v>
          </cell>
          <cell r="B1207" t="str">
            <v xml:space="preserve">MR HIEU CHAU                            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118.09</v>
          </cell>
          <cell r="J1207">
            <v>118.09</v>
          </cell>
          <cell r="L1207">
            <v>15</v>
          </cell>
          <cell r="M1207">
            <v>118.09</v>
          </cell>
        </row>
        <row r="1208">
          <cell r="A1208">
            <v>102006882</v>
          </cell>
          <cell r="B1208" t="str">
            <v xml:space="preserve">MR HING HENRY LEUNG                     </v>
          </cell>
          <cell r="C1208">
            <v>0</v>
          </cell>
          <cell r="D1208">
            <v>0</v>
          </cell>
          <cell r="E1208">
            <v>0</v>
          </cell>
          <cell r="F1208">
            <v>7.27</v>
          </cell>
          <cell r="G1208">
            <v>33.36</v>
          </cell>
          <cell r="H1208">
            <v>0</v>
          </cell>
          <cell r="I1208">
            <v>109.65</v>
          </cell>
          <cell r="J1208">
            <v>150.28</v>
          </cell>
          <cell r="L1208">
            <v>1</v>
          </cell>
          <cell r="M1208">
            <v>150.28</v>
          </cell>
        </row>
        <row r="1209">
          <cell r="A1209">
            <v>102055046</v>
          </cell>
          <cell r="B1209" t="str">
            <v xml:space="preserve">MR HIWA HERMZ                           </v>
          </cell>
          <cell r="C1209">
            <v>14.6</v>
          </cell>
          <cell r="D1209">
            <v>0</v>
          </cell>
          <cell r="E1209">
            <v>0</v>
          </cell>
          <cell r="F1209">
            <v>0</v>
          </cell>
          <cell r="G1209">
            <v>15.35</v>
          </cell>
          <cell r="H1209">
            <v>0</v>
          </cell>
          <cell r="I1209">
            <v>0</v>
          </cell>
          <cell r="J1209">
            <v>29.95</v>
          </cell>
          <cell r="L1209">
            <v>5</v>
          </cell>
          <cell r="M1209">
            <v>29.95</v>
          </cell>
        </row>
        <row r="1210">
          <cell r="A1210">
            <v>102014894</v>
          </cell>
          <cell r="B1210" t="str">
            <v xml:space="preserve">MR HOMAYOUN AHANKOOB (CMI)              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1356.39</v>
          </cell>
          <cell r="J1210">
            <v>1356.39</v>
          </cell>
          <cell r="L1210">
            <v>15</v>
          </cell>
          <cell r="M1210">
            <v>1356.39</v>
          </cell>
        </row>
        <row r="1211">
          <cell r="A1211">
            <v>102022330</v>
          </cell>
          <cell r="B1211" t="str">
            <v xml:space="preserve">MR HONG LIU                             </v>
          </cell>
          <cell r="C1211">
            <v>0</v>
          </cell>
          <cell r="D1211">
            <v>0</v>
          </cell>
          <cell r="E1211">
            <v>39.01</v>
          </cell>
          <cell r="F1211">
            <v>88.27</v>
          </cell>
          <cell r="G1211">
            <v>13.64</v>
          </cell>
          <cell r="H1211">
            <v>0</v>
          </cell>
          <cell r="I1211">
            <v>0</v>
          </cell>
          <cell r="J1211">
            <v>140.91999999999999</v>
          </cell>
          <cell r="L1211">
            <v>1</v>
          </cell>
          <cell r="M1211">
            <v>140.91999999999999</v>
          </cell>
        </row>
        <row r="1212">
          <cell r="A1212">
            <v>102057302</v>
          </cell>
          <cell r="B1212" t="str">
            <v xml:space="preserve">MR HONGFEI XIONG                        </v>
          </cell>
          <cell r="C1212">
            <v>0</v>
          </cell>
          <cell r="D1212">
            <v>0</v>
          </cell>
          <cell r="E1212">
            <v>2.29</v>
          </cell>
          <cell r="F1212">
            <v>0</v>
          </cell>
          <cell r="G1212">
            <v>16.579999999999998</v>
          </cell>
          <cell r="H1212">
            <v>0</v>
          </cell>
          <cell r="I1212">
            <v>0</v>
          </cell>
          <cell r="J1212">
            <v>18.87</v>
          </cell>
          <cell r="L1212">
            <v>1</v>
          </cell>
          <cell r="M1212">
            <v>18.87</v>
          </cell>
        </row>
        <row r="1213">
          <cell r="A1213">
            <v>102028565</v>
          </cell>
          <cell r="B1213" t="str">
            <v xml:space="preserve">MR HUAN LIU                             </v>
          </cell>
          <cell r="C1213">
            <v>665.05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665.05</v>
          </cell>
          <cell r="L1213">
            <v>1</v>
          </cell>
          <cell r="M1213">
            <v>665.05</v>
          </cell>
        </row>
        <row r="1214">
          <cell r="A1214">
            <v>102020673</v>
          </cell>
          <cell r="B1214" t="str">
            <v xml:space="preserve">MR HUGH COOK                            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109.77</v>
          </cell>
          <cell r="J1214">
            <v>109.77</v>
          </cell>
          <cell r="L1214">
            <v>15</v>
          </cell>
          <cell r="M1214">
            <v>109.77</v>
          </cell>
        </row>
        <row r="1215">
          <cell r="A1215">
            <v>102077747</v>
          </cell>
          <cell r="B1215" t="str">
            <v xml:space="preserve">MR HUGH FRASER                          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121.2</v>
          </cell>
          <cell r="J1215">
            <v>121.2</v>
          </cell>
          <cell r="L1215">
            <v>15</v>
          </cell>
          <cell r="M1215">
            <v>121.2</v>
          </cell>
        </row>
        <row r="1216">
          <cell r="A1216">
            <v>102025122</v>
          </cell>
          <cell r="B1216" t="str">
            <v xml:space="preserve">MR HUGH GIBSON                          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53.95</v>
          </cell>
          <cell r="J1216">
            <v>53.95</v>
          </cell>
          <cell r="L1216">
            <v>15</v>
          </cell>
          <cell r="M1216">
            <v>53.95</v>
          </cell>
        </row>
        <row r="1217">
          <cell r="A1217">
            <v>102017618</v>
          </cell>
          <cell r="B1217" t="str">
            <v xml:space="preserve">MR HUI HUA JIANG                        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17.899999999999999</v>
          </cell>
          <cell r="J1217">
            <v>17.899999999999999</v>
          </cell>
          <cell r="L1217">
            <v>1</v>
          </cell>
          <cell r="M1217">
            <v>17.899999999999999</v>
          </cell>
        </row>
        <row r="1218">
          <cell r="A1218">
            <v>102083201</v>
          </cell>
          <cell r="B1218" t="str">
            <v xml:space="preserve">MR I H I SALEK                          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66.7</v>
          </cell>
          <cell r="J1218">
            <v>66.7</v>
          </cell>
          <cell r="L1218">
            <v>15</v>
          </cell>
          <cell r="M1218">
            <v>66.7</v>
          </cell>
        </row>
        <row r="1219">
          <cell r="A1219">
            <v>102042731</v>
          </cell>
          <cell r="B1219" t="str">
            <v xml:space="preserve">MR I WEST                               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152.76</v>
          </cell>
          <cell r="J1219">
            <v>152.76</v>
          </cell>
          <cell r="L1219">
            <v>15</v>
          </cell>
          <cell r="M1219">
            <v>152.76</v>
          </cell>
        </row>
        <row r="1220">
          <cell r="A1220">
            <v>102001495</v>
          </cell>
          <cell r="B1220" t="str">
            <v xml:space="preserve">MR I.TIEN LIU                           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728.62</v>
          </cell>
          <cell r="J1220">
            <v>728.62</v>
          </cell>
          <cell r="L1220">
            <v>22</v>
          </cell>
          <cell r="M1220">
            <v>728.62</v>
          </cell>
        </row>
        <row r="1221">
          <cell r="A1221">
            <v>102023550</v>
          </cell>
          <cell r="B1221" t="str">
            <v xml:space="preserve">MR IAIN ROSS                            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105.86</v>
          </cell>
          <cell r="J1221">
            <v>105.86</v>
          </cell>
          <cell r="L1221">
            <v>15</v>
          </cell>
          <cell r="M1221">
            <v>105.86</v>
          </cell>
        </row>
        <row r="1222">
          <cell r="A1222">
            <v>102028785</v>
          </cell>
          <cell r="B1222" t="str">
            <v xml:space="preserve">MR IAIN THOMSON                         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18.38</v>
          </cell>
          <cell r="I1222">
            <v>303.95999999999998</v>
          </cell>
          <cell r="J1222">
            <v>322.33999999999997</v>
          </cell>
          <cell r="L1222">
            <v>21</v>
          </cell>
          <cell r="M1222">
            <v>322.33999999999997</v>
          </cell>
        </row>
        <row r="1223">
          <cell r="A1223">
            <v>102090715</v>
          </cell>
          <cell r="B1223" t="str">
            <v xml:space="preserve">MR IAIN THOMSON                         </v>
          </cell>
          <cell r="C1223">
            <v>1.54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1.54</v>
          </cell>
          <cell r="L1223">
            <v>21</v>
          </cell>
          <cell r="M1223">
            <v>1242.26</v>
          </cell>
        </row>
        <row r="1224">
          <cell r="A1224">
            <v>102018032</v>
          </cell>
          <cell r="B1224" t="str">
            <v xml:space="preserve">MR IAN DONALD                           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78.05</v>
          </cell>
          <cell r="J1224">
            <v>78.05</v>
          </cell>
          <cell r="L1224">
            <v>15</v>
          </cell>
          <cell r="M1224">
            <v>78.05</v>
          </cell>
        </row>
        <row r="1225">
          <cell r="A1225">
            <v>102075455</v>
          </cell>
          <cell r="B1225" t="str">
            <v xml:space="preserve">MR IAN M SCARLET  (DBS)                 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42.54</v>
          </cell>
          <cell r="J1225">
            <v>42.54</v>
          </cell>
          <cell r="L1225">
            <v>22</v>
          </cell>
          <cell r="M1225">
            <v>42.54</v>
          </cell>
        </row>
        <row r="1226">
          <cell r="A1226">
            <v>102031681</v>
          </cell>
          <cell r="B1226" t="str">
            <v xml:space="preserve">MR IAN MAIR               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68.3</v>
          </cell>
          <cell r="J1226">
            <v>68.3</v>
          </cell>
          <cell r="L1226">
            <v>15</v>
          </cell>
          <cell r="M1226">
            <v>68.3</v>
          </cell>
        </row>
        <row r="1227">
          <cell r="A1227">
            <v>102070052</v>
          </cell>
          <cell r="B1227" t="str">
            <v xml:space="preserve">MR IAN MILLER                           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85.73</v>
          </cell>
          <cell r="J1227">
            <v>85.73</v>
          </cell>
          <cell r="L1227">
            <v>15</v>
          </cell>
          <cell r="M1227">
            <v>85.73</v>
          </cell>
        </row>
        <row r="1228">
          <cell r="A1228">
            <v>102018537</v>
          </cell>
          <cell r="B1228" t="str">
            <v xml:space="preserve">MR IAN S HARKNESS                      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57.94</v>
          </cell>
          <cell r="J1228">
            <v>57.94</v>
          </cell>
          <cell r="L1228">
            <v>15</v>
          </cell>
          <cell r="M1228">
            <v>57.94</v>
          </cell>
        </row>
        <row r="1229">
          <cell r="A1229">
            <v>102045426</v>
          </cell>
          <cell r="B1229" t="str">
            <v xml:space="preserve">MR IAN TAUFA                            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124.28</v>
          </cell>
          <cell r="J1229">
            <v>124.28</v>
          </cell>
          <cell r="L1229">
            <v>15</v>
          </cell>
          <cell r="M1229">
            <v>124.28</v>
          </cell>
        </row>
        <row r="1230">
          <cell r="A1230">
            <v>102014828</v>
          </cell>
          <cell r="B1230" t="str">
            <v xml:space="preserve">MR IANUARI LEAUMOANA         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168.1</v>
          </cell>
          <cell r="J1230">
            <v>168.1</v>
          </cell>
          <cell r="L1230">
            <v>15</v>
          </cell>
          <cell r="M1230">
            <v>168.1</v>
          </cell>
        </row>
        <row r="1231">
          <cell r="A1231">
            <v>102015591</v>
          </cell>
          <cell r="B1231" t="str">
            <v xml:space="preserve">MR IERU MOLIO'O                         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74.150000000000006</v>
          </cell>
          <cell r="J1231">
            <v>74.150000000000006</v>
          </cell>
          <cell r="L1231">
            <v>15</v>
          </cell>
          <cell r="M1231">
            <v>74.150000000000006</v>
          </cell>
        </row>
        <row r="1232">
          <cell r="A1232">
            <v>102026994</v>
          </cell>
          <cell r="B1232" t="str">
            <v xml:space="preserve">MR IETI F TIATIA  (DBS*)                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207.68</v>
          </cell>
          <cell r="J1232">
            <v>207.68</v>
          </cell>
          <cell r="L1232">
            <v>15</v>
          </cell>
          <cell r="M1232">
            <v>207.68</v>
          </cell>
        </row>
        <row r="1233">
          <cell r="A1233">
            <v>102070888</v>
          </cell>
          <cell r="B1233" t="str">
            <v xml:space="preserve">MR IKAPOTE FONO   (DBS)                 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269.89</v>
          </cell>
          <cell r="J1233">
            <v>269.89</v>
          </cell>
          <cell r="L1233">
            <v>15</v>
          </cell>
          <cell r="M1233">
            <v>269.89</v>
          </cell>
        </row>
        <row r="1234">
          <cell r="A1234">
            <v>102074291</v>
          </cell>
          <cell r="B1234" t="str">
            <v xml:space="preserve">MR ILAISA FONUAFOOU                     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189.04</v>
          </cell>
          <cell r="J1234">
            <v>189.04</v>
          </cell>
          <cell r="L1234">
            <v>15</v>
          </cell>
          <cell r="M1234">
            <v>189.04</v>
          </cell>
        </row>
        <row r="1235">
          <cell r="A1235">
            <v>102042903</v>
          </cell>
          <cell r="B1235" t="str">
            <v xml:space="preserve">MR ILIESA LAVETA  (DBS)                 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333.01</v>
          </cell>
          <cell r="J1235">
            <v>333.01</v>
          </cell>
          <cell r="L1235">
            <v>15</v>
          </cell>
          <cell r="M1235">
            <v>333.01</v>
          </cell>
        </row>
        <row r="1236">
          <cell r="A1236">
            <v>102058998</v>
          </cell>
          <cell r="B1236" t="str">
            <v xml:space="preserve">MR ILIESA VUNIAAI                       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136.5</v>
          </cell>
          <cell r="J1236">
            <v>136.5</v>
          </cell>
          <cell r="L1236">
            <v>15</v>
          </cell>
          <cell r="M1236">
            <v>136.5</v>
          </cell>
        </row>
        <row r="1237">
          <cell r="A1237">
            <v>102043127</v>
          </cell>
          <cell r="B1237" t="str">
            <v xml:space="preserve">MR ILO KONESKI                          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53.79</v>
          </cell>
          <cell r="J1237">
            <v>53.79</v>
          </cell>
          <cell r="L1237">
            <v>15</v>
          </cell>
          <cell r="M1237">
            <v>53.79</v>
          </cell>
        </row>
        <row r="1238">
          <cell r="A1238">
            <v>102026178</v>
          </cell>
          <cell r="B1238" t="str">
            <v xml:space="preserve">MR INNOCENT CHUKWUEMEKA   (CMI)         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1890.5</v>
          </cell>
          <cell r="J1238">
            <v>1890.5</v>
          </cell>
          <cell r="L1238">
            <v>15</v>
          </cell>
          <cell r="M1238">
            <v>1890.5</v>
          </cell>
        </row>
        <row r="1239">
          <cell r="A1239">
            <v>102009382</v>
          </cell>
          <cell r="B1239" t="str">
            <v xml:space="preserve">MR IQBAL AHMED    (DBS)                 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275.06</v>
          </cell>
          <cell r="J1239">
            <v>275.06</v>
          </cell>
          <cell r="L1239">
            <v>15</v>
          </cell>
          <cell r="M1239">
            <v>275.06</v>
          </cell>
        </row>
        <row r="1240">
          <cell r="A1240">
            <v>102031720</v>
          </cell>
          <cell r="B1240" t="str">
            <v xml:space="preserve">MR IRAJ MOHAMMAD VALIZADEH              </v>
          </cell>
          <cell r="C1240">
            <v>133.83000000000001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133.83000000000001</v>
          </cell>
          <cell r="L1240">
            <v>21</v>
          </cell>
          <cell r="M1240">
            <v>133.83000000000001</v>
          </cell>
        </row>
        <row r="1241">
          <cell r="A1241">
            <v>102060473</v>
          </cell>
          <cell r="B1241" t="str">
            <v xml:space="preserve">MR ISA TATOA                            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50.78</v>
          </cell>
          <cell r="J1241">
            <v>50.78</v>
          </cell>
          <cell r="L1241">
            <v>15</v>
          </cell>
          <cell r="M1241">
            <v>50.78</v>
          </cell>
        </row>
        <row r="1242">
          <cell r="A1242">
            <v>102068145</v>
          </cell>
          <cell r="B1242" t="str">
            <v xml:space="preserve">MR ISAAC HARAWIRA                       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50.08</v>
          </cell>
          <cell r="J1242">
            <v>50.08</v>
          </cell>
          <cell r="L1242">
            <v>15</v>
          </cell>
          <cell r="M1242">
            <v>50.08</v>
          </cell>
        </row>
        <row r="1243">
          <cell r="A1243">
            <v>102067446</v>
          </cell>
          <cell r="B1243" t="str">
            <v xml:space="preserve">MR ISIKUKI FERETI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159.94999999999999</v>
          </cell>
          <cell r="J1243">
            <v>159.94999999999999</v>
          </cell>
          <cell r="L1243">
            <v>15</v>
          </cell>
          <cell r="M1243">
            <v>159.94999999999999</v>
          </cell>
        </row>
        <row r="1244">
          <cell r="A1244">
            <v>102022305</v>
          </cell>
          <cell r="B1244" t="str">
            <v xml:space="preserve">MR ISILELI TAUFA   (DBS* HOLD)          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846.68</v>
          </cell>
          <cell r="J1244">
            <v>846.68</v>
          </cell>
          <cell r="L1244">
            <v>15</v>
          </cell>
          <cell r="M1244">
            <v>846.68</v>
          </cell>
        </row>
        <row r="1245">
          <cell r="A1245">
            <v>102057196</v>
          </cell>
          <cell r="B1245" t="str">
            <v xml:space="preserve">MR ISMAIL METAR                         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200.55</v>
          </cell>
          <cell r="J1245">
            <v>200.55</v>
          </cell>
          <cell r="L1245">
            <v>15</v>
          </cell>
          <cell r="M1245">
            <v>200.55</v>
          </cell>
        </row>
        <row r="1246">
          <cell r="A1246">
            <v>102063896</v>
          </cell>
          <cell r="B1246" t="str">
            <v xml:space="preserve">MR ISMED ABRAHAM                        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77.11</v>
          </cell>
          <cell r="J1246">
            <v>77.11</v>
          </cell>
          <cell r="L1246">
            <v>15</v>
          </cell>
          <cell r="M1246">
            <v>77.11</v>
          </cell>
        </row>
        <row r="1247">
          <cell r="A1247">
            <v>102087699</v>
          </cell>
          <cell r="B1247" t="str">
            <v xml:space="preserve">MR ISRAEL JASON NUKUNUKU                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52.64</v>
          </cell>
          <cell r="J1247">
            <v>52.64</v>
          </cell>
          <cell r="L1247">
            <v>15</v>
          </cell>
          <cell r="M1247">
            <v>52.64</v>
          </cell>
        </row>
        <row r="1248">
          <cell r="A1248">
            <v>102071566</v>
          </cell>
          <cell r="B1248" t="str">
            <v xml:space="preserve">MR IVAN A HOOSON                        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139.16999999999999</v>
          </cell>
          <cell r="J1248">
            <v>139.16999999999999</v>
          </cell>
          <cell r="L1248">
            <v>15</v>
          </cell>
          <cell r="M1248">
            <v>139.16999999999999</v>
          </cell>
        </row>
        <row r="1249">
          <cell r="A1249">
            <v>102075243</v>
          </cell>
          <cell r="B1249" t="str">
            <v xml:space="preserve">MR IVAN ATIMALALA                       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100</v>
          </cell>
          <cell r="J1249">
            <v>100</v>
          </cell>
          <cell r="L1249">
            <v>15</v>
          </cell>
          <cell r="M1249">
            <v>100</v>
          </cell>
        </row>
        <row r="1250">
          <cell r="A1250">
            <v>102063127</v>
          </cell>
          <cell r="B1250" t="str">
            <v xml:space="preserve">MR IVAN BEDDIE                          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60.34</v>
          </cell>
          <cell r="J1250">
            <v>60.34</v>
          </cell>
          <cell r="L1250">
            <v>15</v>
          </cell>
          <cell r="M1250">
            <v>60.34</v>
          </cell>
        </row>
        <row r="1251">
          <cell r="A1251">
            <v>102058017</v>
          </cell>
          <cell r="B1251" t="str">
            <v xml:space="preserve">MR IVAN DRUSKOVICH                      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174.91</v>
          </cell>
          <cell r="J1251">
            <v>174.91</v>
          </cell>
          <cell r="L1251">
            <v>15</v>
          </cell>
          <cell r="M1251">
            <v>174.91</v>
          </cell>
        </row>
        <row r="1252">
          <cell r="A1252">
            <v>102015530</v>
          </cell>
          <cell r="B1252" t="str">
            <v xml:space="preserve">MR IVAN VODANOVICH   (DBS*)             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229.2</v>
          </cell>
          <cell r="J1252">
            <v>229.2</v>
          </cell>
          <cell r="L1252">
            <v>15</v>
          </cell>
          <cell r="M1252">
            <v>229.2</v>
          </cell>
        </row>
        <row r="1253">
          <cell r="A1253">
            <v>102020949</v>
          </cell>
          <cell r="B1253" t="str">
            <v xml:space="preserve">MR IVAN ZORICICH                        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249.12</v>
          </cell>
          <cell r="J1253">
            <v>249.12</v>
          </cell>
          <cell r="L1253">
            <v>15</v>
          </cell>
          <cell r="M1253">
            <v>249.12</v>
          </cell>
        </row>
        <row r="1254">
          <cell r="A1254">
            <v>102033486</v>
          </cell>
          <cell r="B1254" t="str">
            <v xml:space="preserve">MR IZAAK ASAMOAH  (DBS)                 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304.58999999999997</v>
          </cell>
          <cell r="J1254">
            <v>304.58999999999997</v>
          </cell>
          <cell r="L1254">
            <v>15</v>
          </cell>
          <cell r="M1254">
            <v>304.58999999999997</v>
          </cell>
        </row>
        <row r="1255">
          <cell r="A1255">
            <v>102038763</v>
          </cell>
          <cell r="B1255" t="str">
            <v xml:space="preserve">MR J DRIVER                             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79.47</v>
          </cell>
          <cell r="J1255">
            <v>79.47</v>
          </cell>
          <cell r="L1255">
            <v>15</v>
          </cell>
          <cell r="M1255">
            <v>79.47</v>
          </cell>
        </row>
        <row r="1256">
          <cell r="A1256">
            <v>102045615</v>
          </cell>
          <cell r="B1256" t="str">
            <v xml:space="preserve">MR J E HOEKMAN                          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104.26</v>
          </cell>
          <cell r="J1256">
            <v>104.26</v>
          </cell>
          <cell r="L1256">
            <v>15</v>
          </cell>
          <cell r="M1256">
            <v>104.26</v>
          </cell>
        </row>
        <row r="1257">
          <cell r="A1257">
            <v>102025759</v>
          </cell>
          <cell r="B1257" t="str">
            <v xml:space="preserve">MR J GEORGE        (DBS)                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300.95</v>
          </cell>
          <cell r="J1257">
            <v>300.95</v>
          </cell>
          <cell r="L1257">
            <v>15</v>
          </cell>
          <cell r="M1257">
            <v>300.95</v>
          </cell>
        </row>
        <row r="1258">
          <cell r="A1258">
            <v>102058866</v>
          </cell>
          <cell r="B1258" t="str">
            <v xml:space="preserve">MR J MANUEL FONTANILLA                  </v>
          </cell>
          <cell r="C1258">
            <v>0.82</v>
          </cell>
          <cell r="D1258">
            <v>55.4</v>
          </cell>
          <cell r="E1258">
            <v>48.8</v>
          </cell>
          <cell r="F1258">
            <v>0</v>
          </cell>
          <cell r="G1258">
            <v>180.43</v>
          </cell>
          <cell r="H1258">
            <v>0</v>
          </cell>
          <cell r="I1258">
            <v>0</v>
          </cell>
          <cell r="J1258">
            <v>285.45</v>
          </cell>
          <cell r="L1258">
            <v>5</v>
          </cell>
          <cell r="M1258">
            <v>285.45</v>
          </cell>
        </row>
        <row r="1259">
          <cell r="A1259">
            <v>102031835</v>
          </cell>
          <cell r="B1259" t="str">
            <v xml:space="preserve">MR J R SAGAR                            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51.28</v>
          </cell>
          <cell r="J1259">
            <v>51.28</v>
          </cell>
          <cell r="L1259">
            <v>15</v>
          </cell>
          <cell r="M1259">
            <v>51.28</v>
          </cell>
        </row>
        <row r="1260">
          <cell r="A1260">
            <v>102021709</v>
          </cell>
          <cell r="B1260" t="str">
            <v xml:space="preserve">MR J RAMA KARISHNA REDDY                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99.96</v>
          </cell>
          <cell r="J1260">
            <v>99.96</v>
          </cell>
          <cell r="L1260">
            <v>15</v>
          </cell>
          <cell r="M1260">
            <v>99.96</v>
          </cell>
        </row>
        <row r="1261">
          <cell r="A1261">
            <v>102007367</v>
          </cell>
          <cell r="B1261" t="str">
            <v xml:space="preserve">MR J SABA                               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171.21</v>
          </cell>
          <cell r="J1261">
            <v>171.21</v>
          </cell>
          <cell r="L1261">
            <v>15</v>
          </cell>
          <cell r="M1261">
            <v>171.21</v>
          </cell>
        </row>
        <row r="1262">
          <cell r="A1262">
            <v>102005985</v>
          </cell>
          <cell r="B1262" t="str">
            <v xml:space="preserve">MR J. K. JENSEN                         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196.2</v>
          </cell>
          <cell r="J1262">
            <v>196.2</v>
          </cell>
          <cell r="L1262">
            <v>15</v>
          </cell>
          <cell r="M1262">
            <v>196.2</v>
          </cell>
        </row>
        <row r="1263">
          <cell r="A1263">
            <v>102043876</v>
          </cell>
          <cell r="B1263" t="str">
            <v xml:space="preserve">MR J.L HALLS                 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176.92</v>
          </cell>
          <cell r="J1263">
            <v>176.92</v>
          </cell>
          <cell r="L1263">
            <v>15</v>
          </cell>
          <cell r="M1263">
            <v>176.92</v>
          </cell>
        </row>
        <row r="1264">
          <cell r="A1264">
            <v>102005249</v>
          </cell>
          <cell r="B1264" t="str">
            <v xml:space="preserve">MR JACK JIAN CHEN                       </v>
          </cell>
          <cell r="C1264">
            <v>0</v>
          </cell>
          <cell r="D1264">
            <v>0</v>
          </cell>
          <cell r="E1264">
            <v>1.23</v>
          </cell>
          <cell r="F1264">
            <v>0</v>
          </cell>
          <cell r="G1264">
            <v>11.35</v>
          </cell>
          <cell r="H1264">
            <v>0</v>
          </cell>
          <cell r="I1264">
            <v>60.4</v>
          </cell>
          <cell r="J1264">
            <v>72.98</v>
          </cell>
          <cell r="L1264">
            <v>1</v>
          </cell>
          <cell r="M1264">
            <v>72.98</v>
          </cell>
        </row>
        <row r="1265">
          <cell r="A1265">
            <v>102031116</v>
          </cell>
          <cell r="B1265" t="str">
            <v xml:space="preserve">MR JACK POLOAI                          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89.03</v>
          </cell>
          <cell r="J1265">
            <v>89.03</v>
          </cell>
          <cell r="L1265">
            <v>15</v>
          </cell>
          <cell r="M1265">
            <v>89.03</v>
          </cell>
        </row>
        <row r="1266">
          <cell r="A1266">
            <v>102030487</v>
          </cell>
          <cell r="B1266" t="str">
            <v xml:space="preserve">MR JACKIE KIT YEE NG  (DBS)             </v>
          </cell>
          <cell r="C1266">
            <v>5.52</v>
          </cell>
          <cell r="D1266">
            <v>51.25</v>
          </cell>
          <cell r="E1266">
            <v>0</v>
          </cell>
          <cell r="F1266">
            <v>60.49</v>
          </cell>
          <cell r="G1266">
            <v>87.16</v>
          </cell>
          <cell r="H1266">
            <v>0</v>
          </cell>
          <cell r="I1266">
            <v>0</v>
          </cell>
          <cell r="J1266">
            <v>204.42</v>
          </cell>
          <cell r="L1266">
            <v>1</v>
          </cell>
          <cell r="M1266">
            <v>204.42</v>
          </cell>
        </row>
        <row r="1267">
          <cell r="A1267">
            <v>102054988</v>
          </cell>
          <cell r="B1267" t="str">
            <v xml:space="preserve">MR JAEOH SEO                            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65.42</v>
          </cell>
          <cell r="J1267">
            <v>65.42</v>
          </cell>
          <cell r="L1267">
            <v>15</v>
          </cell>
          <cell r="M1267">
            <v>65.42</v>
          </cell>
        </row>
        <row r="1268">
          <cell r="A1268">
            <v>102059980</v>
          </cell>
          <cell r="B1268" t="str">
            <v xml:space="preserve">MR JAGJIWAN SINGH                       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81.62</v>
          </cell>
          <cell r="J1268">
            <v>81.62</v>
          </cell>
          <cell r="L1268">
            <v>15</v>
          </cell>
          <cell r="M1268">
            <v>81.62</v>
          </cell>
        </row>
        <row r="1269">
          <cell r="A1269">
            <v>102059446</v>
          </cell>
          <cell r="B1269" t="str">
            <v xml:space="preserve">MR JAIN-YIN CHEN   (DBS)                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707.64</v>
          </cell>
          <cell r="J1269">
            <v>707.64</v>
          </cell>
          <cell r="L1269">
            <v>15</v>
          </cell>
          <cell r="M1269">
            <v>707.64</v>
          </cell>
        </row>
        <row r="1270">
          <cell r="A1270">
            <v>102021806</v>
          </cell>
          <cell r="B1270" t="str">
            <v xml:space="preserve">MR JAMES &amp; MRS LOLLITA MILLARD   (DBS)  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147.44999999999999</v>
          </cell>
          <cell r="J1270">
            <v>147.44999999999999</v>
          </cell>
          <cell r="L1270">
            <v>15</v>
          </cell>
          <cell r="M1270">
            <v>147.44999999999999</v>
          </cell>
        </row>
        <row r="1271">
          <cell r="A1271">
            <v>102019908</v>
          </cell>
          <cell r="B1271" t="str">
            <v xml:space="preserve">MR JAMES CHRISTOPHER MELLING            </v>
          </cell>
          <cell r="C1271">
            <v>48.74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48.74</v>
          </cell>
          <cell r="L1271" t="e">
            <v>#N/A</v>
          </cell>
          <cell r="M1271" t="e">
            <v>#N/A</v>
          </cell>
        </row>
        <row r="1272">
          <cell r="A1272">
            <v>102026719</v>
          </cell>
          <cell r="B1272" t="str">
            <v xml:space="preserve">MR JAMES COYLE  (DBS*)                  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219.24</v>
          </cell>
          <cell r="J1272">
            <v>219.24</v>
          </cell>
          <cell r="L1272">
            <v>15</v>
          </cell>
          <cell r="M1272">
            <v>219.24</v>
          </cell>
        </row>
        <row r="1273">
          <cell r="A1273">
            <v>102073114</v>
          </cell>
          <cell r="B1273" t="str">
            <v xml:space="preserve">MR JAMES FONG                           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42.67</v>
          </cell>
          <cell r="H1273">
            <v>0</v>
          </cell>
          <cell r="I1273">
            <v>0</v>
          </cell>
          <cell r="J1273">
            <v>42.67</v>
          </cell>
          <cell r="L1273">
            <v>5</v>
          </cell>
          <cell r="M1273">
            <v>42.67</v>
          </cell>
        </row>
        <row r="1274">
          <cell r="A1274">
            <v>102056905</v>
          </cell>
          <cell r="B1274" t="str">
            <v xml:space="preserve">MR JAMES GODINET                        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189.79</v>
          </cell>
          <cell r="J1274">
            <v>189.79</v>
          </cell>
          <cell r="L1274">
            <v>15</v>
          </cell>
          <cell r="M1274">
            <v>189.79</v>
          </cell>
        </row>
        <row r="1275">
          <cell r="A1275">
            <v>102070463</v>
          </cell>
          <cell r="B1275" t="str">
            <v xml:space="preserve">MR JAMES GREEN                          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547.04</v>
          </cell>
          <cell r="J1275">
            <v>547.04</v>
          </cell>
          <cell r="L1275">
            <v>15</v>
          </cell>
          <cell r="M1275">
            <v>547.04</v>
          </cell>
        </row>
        <row r="1276">
          <cell r="A1276">
            <v>102037181</v>
          </cell>
          <cell r="B1276" t="str">
            <v xml:space="preserve">MR JAMES HART                           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56.7</v>
          </cell>
          <cell r="J1276">
            <v>56.7</v>
          </cell>
          <cell r="L1276">
            <v>15</v>
          </cell>
          <cell r="M1276">
            <v>56.7</v>
          </cell>
        </row>
        <row r="1277">
          <cell r="A1277">
            <v>102038207</v>
          </cell>
          <cell r="B1277" t="str">
            <v xml:space="preserve">MR JAMES HENDERSON                      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67.03</v>
          </cell>
          <cell r="J1277">
            <v>67.03</v>
          </cell>
          <cell r="L1277">
            <v>15</v>
          </cell>
          <cell r="M1277">
            <v>67.03</v>
          </cell>
        </row>
        <row r="1278">
          <cell r="A1278">
            <v>102078499</v>
          </cell>
          <cell r="B1278" t="str">
            <v xml:space="preserve">MR JAMES HUGHES                         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165.41</v>
          </cell>
          <cell r="J1278">
            <v>165.41</v>
          </cell>
          <cell r="L1278">
            <v>15</v>
          </cell>
          <cell r="M1278">
            <v>165.41</v>
          </cell>
        </row>
        <row r="1279">
          <cell r="A1279">
            <v>102039686</v>
          </cell>
          <cell r="B1279" t="str">
            <v xml:space="preserve">MR JAMES MICHAEL   (DBS)                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451.16</v>
          </cell>
          <cell r="J1279">
            <v>451.16</v>
          </cell>
          <cell r="L1279">
            <v>15</v>
          </cell>
          <cell r="M1279">
            <v>451.16</v>
          </cell>
        </row>
        <row r="1280">
          <cell r="A1280">
            <v>102013651</v>
          </cell>
          <cell r="B1280" t="str">
            <v xml:space="preserve">MR JAMES P OLDHAM   (DBS)               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333.75</v>
          </cell>
          <cell r="J1280">
            <v>333.75</v>
          </cell>
          <cell r="L1280">
            <v>15</v>
          </cell>
          <cell r="M1280">
            <v>333.75</v>
          </cell>
        </row>
        <row r="1281">
          <cell r="A1281">
            <v>102047352</v>
          </cell>
          <cell r="B1281" t="str">
            <v xml:space="preserve">MR JAMES PRICE  (DBS)                   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197.62</v>
          </cell>
          <cell r="J1281">
            <v>197.62</v>
          </cell>
          <cell r="L1281">
            <v>15</v>
          </cell>
          <cell r="M1281">
            <v>197.62</v>
          </cell>
        </row>
        <row r="1282">
          <cell r="A1282">
            <v>102064859</v>
          </cell>
          <cell r="B1282" t="str">
            <v xml:space="preserve">MR JAMES TAPA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124.02</v>
          </cell>
          <cell r="J1282">
            <v>124.02</v>
          </cell>
          <cell r="L1282">
            <v>15</v>
          </cell>
          <cell r="M1282">
            <v>124.02</v>
          </cell>
        </row>
        <row r="1283">
          <cell r="A1283">
            <v>102070986</v>
          </cell>
          <cell r="B1283" t="str">
            <v xml:space="preserve">MR JAMES TUPOU                          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44.64</v>
          </cell>
          <cell r="J1283">
            <v>44.64</v>
          </cell>
          <cell r="L1283">
            <v>22</v>
          </cell>
          <cell r="M1283">
            <v>44.64</v>
          </cell>
        </row>
        <row r="1284">
          <cell r="A1284">
            <v>102076699</v>
          </cell>
          <cell r="B1284" t="str">
            <v xml:space="preserve">MR JAMES W ELLIOTT                      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256.81</v>
          </cell>
          <cell r="J1284">
            <v>256.81</v>
          </cell>
          <cell r="L1284">
            <v>15</v>
          </cell>
          <cell r="M1284">
            <v>256.81</v>
          </cell>
        </row>
        <row r="1285">
          <cell r="A1285">
            <v>102073984</v>
          </cell>
          <cell r="B1285" t="str">
            <v xml:space="preserve">MR JAMES WARE                           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168.86</v>
          </cell>
          <cell r="J1285">
            <v>168.86</v>
          </cell>
          <cell r="L1285">
            <v>15</v>
          </cell>
          <cell r="M1285">
            <v>168.86</v>
          </cell>
        </row>
        <row r="1286">
          <cell r="A1286">
            <v>102012340</v>
          </cell>
          <cell r="B1286" t="str">
            <v xml:space="preserve">MR JAN GREFSTAD                         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92.25</v>
          </cell>
          <cell r="J1286">
            <v>92.25</v>
          </cell>
          <cell r="L1286">
            <v>15</v>
          </cell>
          <cell r="M1286">
            <v>92.25</v>
          </cell>
        </row>
        <row r="1287">
          <cell r="A1287">
            <v>102016563</v>
          </cell>
          <cell r="B1287" t="str">
            <v xml:space="preserve">MR JAN K HAN       (DBS)                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485.38</v>
          </cell>
          <cell r="J1287">
            <v>485.38</v>
          </cell>
          <cell r="L1287">
            <v>15</v>
          </cell>
          <cell r="M1287">
            <v>485.38</v>
          </cell>
        </row>
        <row r="1288">
          <cell r="A1288">
            <v>102077845</v>
          </cell>
          <cell r="B1288" t="str">
            <v xml:space="preserve">MR JARED SHERWOOD                       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20.6</v>
          </cell>
          <cell r="J1288">
            <v>20.6</v>
          </cell>
          <cell r="L1288">
            <v>22</v>
          </cell>
          <cell r="M1288">
            <v>20.6</v>
          </cell>
        </row>
        <row r="1289">
          <cell r="A1289">
            <v>102018187</v>
          </cell>
          <cell r="B1289" t="str">
            <v xml:space="preserve">MR JASON A BLACK                        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66.97</v>
          </cell>
          <cell r="J1289">
            <v>66.97</v>
          </cell>
          <cell r="L1289">
            <v>15</v>
          </cell>
          <cell r="M1289">
            <v>66.97</v>
          </cell>
        </row>
        <row r="1290">
          <cell r="A1290">
            <v>102071359</v>
          </cell>
          <cell r="B1290" t="str">
            <v xml:space="preserve">MR JASON MAC GREGOR                     </v>
          </cell>
          <cell r="C1290">
            <v>7.58</v>
          </cell>
          <cell r="D1290">
            <v>6.12</v>
          </cell>
          <cell r="E1290">
            <v>4.54</v>
          </cell>
          <cell r="F1290">
            <v>12.17</v>
          </cell>
          <cell r="G1290">
            <v>3.07</v>
          </cell>
          <cell r="H1290">
            <v>1.63</v>
          </cell>
          <cell r="I1290">
            <v>0</v>
          </cell>
          <cell r="J1290">
            <v>35.11</v>
          </cell>
          <cell r="L1290">
            <v>5</v>
          </cell>
          <cell r="M1290">
            <v>35.11</v>
          </cell>
        </row>
        <row r="1291">
          <cell r="A1291">
            <v>102072426</v>
          </cell>
          <cell r="B1291" t="str">
            <v xml:space="preserve">MR JASON MINCHINTON                     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61.08</v>
          </cell>
          <cell r="J1291">
            <v>61.08</v>
          </cell>
          <cell r="L1291">
            <v>15</v>
          </cell>
          <cell r="M1291">
            <v>61.08</v>
          </cell>
        </row>
        <row r="1292">
          <cell r="A1292">
            <v>102064961</v>
          </cell>
          <cell r="B1292" t="str">
            <v xml:space="preserve">MR JASON SIMPSON   (DBS)               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434</v>
          </cell>
          <cell r="J1292">
            <v>434</v>
          </cell>
          <cell r="L1292">
            <v>15</v>
          </cell>
          <cell r="M1292">
            <v>434</v>
          </cell>
        </row>
        <row r="1293">
          <cell r="A1293">
            <v>102026812</v>
          </cell>
          <cell r="B1293" t="str">
            <v xml:space="preserve">MR JAVAD ABBASI                         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70.37</v>
          </cell>
          <cell r="J1293">
            <v>70.37</v>
          </cell>
          <cell r="L1293">
            <v>22</v>
          </cell>
          <cell r="M1293">
            <v>70.37</v>
          </cell>
        </row>
        <row r="1294">
          <cell r="A1294">
            <v>102032380</v>
          </cell>
          <cell r="B1294" t="str">
            <v xml:space="preserve">MR JAY PRASARD                          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77.42</v>
          </cell>
          <cell r="J1294">
            <v>77.42</v>
          </cell>
          <cell r="L1294">
            <v>15</v>
          </cell>
          <cell r="M1294">
            <v>77.42</v>
          </cell>
        </row>
        <row r="1295">
          <cell r="A1295">
            <v>102015161</v>
          </cell>
          <cell r="B1295" t="str">
            <v xml:space="preserve">MR JAYANTILAL L PATEL                   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145.94</v>
          </cell>
          <cell r="J1295">
            <v>145.94</v>
          </cell>
          <cell r="L1295">
            <v>15</v>
          </cell>
          <cell r="M1295">
            <v>145.94</v>
          </cell>
        </row>
        <row r="1296">
          <cell r="A1296">
            <v>102020669</v>
          </cell>
          <cell r="B1296" t="str">
            <v xml:space="preserve">MR JEDE MCKEE                           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95.62</v>
          </cell>
          <cell r="J1296">
            <v>95.62</v>
          </cell>
          <cell r="L1296">
            <v>15</v>
          </cell>
          <cell r="M1296">
            <v>95.62</v>
          </cell>
        </row>
        <row r="1297">
          <cell r="A1297">
            <v>102072598</v>
          </cell>
          <cell r="B1297" t="str">
            <v xml:space="preserve">MR JEFF AUGER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72.36</v>
          </cell>
          <cell r="J1297">
            <v>72.36</v>
          </cell>
          <cell r="L1297">
            <v>15</v>
          </cell>
          <cell r="M1297">
            <v>72.36</v>
          </cell>
        </row>
        <row r="1298">
          <cell r="A1298">
            <v>102054515</v>
          </cell>
          <cell r="B1298" t="str">
            <v xml:space="preserve">MR JEFF MORONEY                        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116.44</v>
          </cell>
          <cell r="J1298">
            <v>116.44</v>
          </cell>
          <cell r="L1298">
            <v>15</v>
          </cell>
          <cell r="M1298">
            <v>116.44</v>
          </cell>
        </row>
        <row r="1299">
          <cell r="A1299">
            <v>102072185</v>
          </cell>
          <cell r="B1299" t="str">
            <v xml:space="preserve">MR JEFF TAULANGA                        </v>
          </cell>
          <cell r="C1299">
            <v>0</v>
          </cell>
          <cell r="D1299">
            <v>23.18</v>
          </cell>
          <cell r="E1299">
            <v>157.63999999999999</v>
          </cell>
          <cell r="F1299">
            <v>15.22</v>
          </cell>
          <cell r="G1299">
            <v>5.77</v>
          </cell>
          <cell r="H1299">
            <v>0</v>
          </cell>
          <cell r="I1299">
            <v>0</v>
          </cell>
          <cell r="J1299">
            <v>201.81</v>
          </cell>
          <cell r="L1299">
            <v>5</v>
          </cell>
          <cell r="M1299">
            <v>201.81</v>
          </cell>
        </row>
        <row r="1300">
          <cell r="A1300">
            <v>102052622</v>
          </cell>
          <cell r="B1300" t="str">
            <v xml:space="preserve">MR JEFF WHITESIDE  (DBS)                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480.82</v>
          </cell>
          <cell r="J1300">
            <v>480.82</v>
          </cell>
          <cell r="L1300">
            <v>15</v>
          </cell>
          <cell r="M1300">
            <v>480.82</v>
          </cell>
        </row>
        <row r="1301">
          <cell r="A1301">
            <v>102054508</v>
          </cell>
          <cell r="B1301" t="str">
            <v xml:space="preserve">MR JEREMY PENRICE   (DBS)               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277.52999999999997</v>
          </cell>
          <cell r="J1301">
            <v>277.52999999999997</v>
          </cell>
          <cell r="L1301">
            <v>15</v>
          </cell>
          <cell r="M1301">
            <v>277.52999999999997</v>
          </cell>
        </row>
        <row r="1302">
          <cell r="A1302">
            <v>102022847</v>
          </cell>
          <cell r="B1302" t="str">
            <v xml:space="preserve">MR JEREMY TITTERTON                     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59.63</v>
          </cell>
          <cell r="J1302">
            <v>59.63</v>
          </cell>
          <cell r="L1302">
            <v>15</v>
          </cell>
          <cell r="M1302">
            <v>59.63</v>
          </cell>
        </row>
        <row r="1303">
          <cell r="A1303">
            <v>102014349</v>
          </cell>
          <cell r="B1303" t="str">
            <v xml:space="preserve">MR JEROME E FABRICIUS   (DBS)           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247.07</v>
          </cell>
          <cell r="J1303">
            <v>247.07</v>
          </cell>
          <cell r="L1303">
            <v>15</v>
          </cell>
          <cell r="M1303">
            <v>247.07</v>
          </cell>
        </row>
        <row r="1304">
          <cell r="A1304">
            <v>102036720</v>
          </cell>
          <cell r="B1304" t="str">
            <v xml:space="preserve">MR JEROME SKELTON                       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65.33</v>
          </cell>
          <cell r="J1304">
            <v>65.33</v>
          </cell>
          <cell r="L1304">
            <v>15</v>
          </cell>
          <cell r="M1304">
            <v>65.33</v>
          </cell>
        </row>
        <row r="1305">
          <cell r="A1305">
            <v>102071008</v>
          </cell>
          <cell r="B1305" t="str">
            <v xml:space="preserve">MR JERRY BROWN                          </v>
          </cell>
          <cell r="C1305">
            <v>16.22</v>
          </cell>
          <cell r="D1305">
            <v>16.87</v>
          </cell>
          <cell r="E1305">
            <v>0</v>
          </cell>
          <cell r="F1305">
            <v>17.91</v>
          </cell>
          <cell r="G1305">
            <v>30.93</v>
          </cell>
          <cell r="H1305">
            <v>0</v>
          </cell>
          <cell r="I1305">
            <v>0</v>
          </cell>
          <cell r="J1305">
            <v>81.93</v>
          </cell>
          <cell r="L1305">
            <v>5</v>
          </cell>
          <cell r="M1305">
            <v>81.93</v>
          </cell>
        </row>
        <row r="1306">
          <cell r="A1306">
            <v>102047306</v>
          </cell>
          <cell r="B1306" t="str">
            <v xml:space="preserve">MR JESUDOSS P RAO                       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82.69</v>
          </cell>
          <cell r="J1306">
            <v>82.69</v>
          </cell>
          <cell r="L1306">
            <v>15</v>
          </cell>
          <cell r="M1306">
            <v>82.69</v>
          </cell>
        </row>
        <row r="1307">
          <cell r="A1307">
            <v>102019684</v>
          </cell>
          <cell r="B1307" t="str">
            <v xml:space="preserve">MR JEYAKUMAR SIBAGURU  (DBS)        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390.35</v>
          </cell>
          <cell r="J1307">
            <v>390.35</v>
          </cell>
          <cell r="L1307">
            <v>15</v>
          </cell>
          <cell r="M1307">
            <v>390.35</v>
          </cell>
        </row>
        <row r="1308">
          <cell r="A1308">
            <v>102036588</v>
          </cell>
          <cell r="B1308" t="str">
            <v xml:space="preserve">MR JIM FITZPATRICK                      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100.37</v>
          </cell>
          <cell r="J1308">
            <v>100.37</v>
          </cell>
          <cell r="L1308">
            <v>15</v>
          </cell>
          <cell r="M1308">
            <v>100.37</v>
          </cell>
        </row>
        <row r="1309">
          <cell r="A1309">
            <v>102034857</v>
          </cell>
          <cell r="B1309" t="str">
            <v xml:space="preserve">MR JIM FRANCIS                          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68.81</v>
          </cell>
          <cell r="J1309">
            <v>68.81</v>
          </cell>
          <cell r="L1309">
            <v>15</v>
          </cell>
          <cell r="M1309">
            <v>68.81</v>
          </cell>
        </row>
        <row r="1310">
          <cell r="A1310">
            <v>102071925</v>
          </cell>
          <cell r="B1310" t="str">
            <v xml:space="preserve">MR JIMMY R WICHMAN                      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866.91</v>
          </cell>
          <cell r="J1310">
            <v>866.91</v>
          </cell>
          <cell r="L1310">
            <v>22</v>
          </cell>
          <cell r="M1310">
            <v>866.91</v>
          </cell>
        </row>
        <row r="1311">
          <cell r="A1311">
            <v>102040749</v>
          </cell>
          <cell r="B1311" t="str">
            <v xml:space="preserve">MR JIMMY TUFUGA                         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286.94</v>
          </cell>
          <cell r="J1311">
            <v>286.94</v>
          </cell>
          <cell r="L1311">
            <v>15</v>
          </cell>
          <cell r="M1311">
            <v>286.94</v>
          </cell>
        </row>
        <row r="1312">
          <cell r="A1312">
            <v>102043435</v>
          </cell>
          <cell r="B1312" t="str">
            <v xml:space="preserve">MR JIN CHI HUANG                        </v>
          </cell>
          <cell r="C1312">
            <v>7.51</v>
          </cell>
          <cell r="D1312">
            <v>0</v>
          </cell>
          <cell r="E1312">
            <v>22.33</v>
          </cell>
          <cell r="F1312">
            <v>0</v>
          </cell>
          <cell r="G1312">
            <v>2.79</v>
          </cell>
          <cell r="H1312">
            <v>0</v>
          </cell>
          <cell r="I1312">
            <v>177.51</v>
          </cell>
          <cell r="J1312">
            <v>210.14</v>
          </cell>
          <cell r="L1312">
            <v>1</v>
          </cell>
          <cell r="M1312">
            <v>210.14</v>
          </cell>
        </row>
        <row r="1313">
          <cell r="A1313">
            <v>102015189</v>
          </cell>
          <cell r="B1313" t="str">
            <v xml:space="preserve">MR JIN YAO   (DBS)                      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789.96</v>
          </cell>
          <cell r="J1313">
            <v>789.96</v>
          </cell>
          <cell r="L1313">
            <v>15</v>
          </cell>
          <cell r="M1313">
            <v>789.96</v>
          </cell>
        </row>
        <row r="1314">
          <cell r="A1314">
            <v>102013782</v>
          </cell>
          <cell r="B1314" t="str">
            <v xml:space="preserve">MR JING LEI                             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56.84</v>
          </cell>
          <cell r="J1314">
            <v>56.84</v>
          </cell>
          <cell r="L1314">
            <v>15</v>
          </cell>
          <cell r="M1314">
            <v>56.84</v>
          </cell>
        </row>
        <row r="1315">
          <cell r="A1315">
            <v>102046613</v>
          </cell>
          <cell r="B1315" t="str">
            <v xml:space="preserve">MR JITHMAN RAMACHANDRA                  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88.93</v>
          </cell>
          <cell r="J1315">
            <v>88.93</v>
          </cell>
          <cell r="L1315">
            <v>15</v>
          </cell>
          <cell r="M1315">
            <v>88.93</v>
          </cell>
        </row>
        <row r="1316">
          <cell r="A1316">
            <v>102006943</v>
          </cell>
          <cell r="B1316" t="str">
            <v xml:space="preserve">MR JI-WEI CHEN                          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77.37</v>
          </cell>
          <cell r="J1316">
            <v>77.37</v>
          </cell>
          <cell r="L1316">
            <v>1</v>
          </cell>
          <cell r="M1316">
            <v>77.37</v>
          </cell>
        </row>
        <row r="1317">
          <cell r="A1317">
            <v>102041984</v>
          </cell>
          <cell r="B1317" t="str">
            <v xml:space="preserve">MR JM &amp; HH GEDDES                       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160.49</v>
          </cell>
          <cell r="J1317">
            <v>160.49</v>
          </cell>
          <cell r="L1317">
            <v>15</v>
          </cell>
          <cell r="M1317">
            <v>160.49</v>
          </cell>
        </row>
        <row r="1318">
          <cell r="A1318">
            <v>102068256</v>
          </cell>
          <cell r="B1318" t="str">
            <v xml:space="preserve">MR JO PITA                              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64.83</v>
          </cell>
          <cell r="J1318">
            <v>64.83</v>
          </cell>
          <cell r="L1318">
            <v>15</v>
          </cell>
          <cell r="M1318">
            <v>64.83</v>
          </cell>
        </row>
        <row r="1319">
          <cell r="A1319">
            <v>102024620</v>
          </cell>
          <cell r="B1319" t="str">
            <v xml:space="preserve">MR JOE L SMITH  (DBS*)                  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217.14</v>
          </cell>
          <cell r="J1319">
            <v>217.14</v>
          </cell>
          <cell r="L1319">
            <v>15</v>
          </cell>
          <cell r="M1319">
            <v>217.14</v>
          </cell>
        </row>
        <row r="1320">
          <cell r="A1320">
            <v>102050249</v>
          </cell>
          <cell r="B1320" t="str">
            <v xml:space="preserve">MR JOE LANGI (DBS)                      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292.72000000000003</v>
          </cell>
          <cell r="J1320">
            <v>292.72000000000003</v>
          </cell>
          <cell r="L1320">
            <v>15</v>
          </cell>
          <cell r="M1320">
            <v>292.72000000000003</v>
          </cell>
        </row>
        <row r="1321">
          <cell r="A1321">
            <v>102019527</v>
          </cell>
          <cell r="B1321" t="str">
            <v xml:space="preserve">MR JOHN A CRISFORD                      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52.94</v>
          </cell>
          <cell r="J1321">
            <v>52.94</v>
          </cell>
          <cell r="L1321">
            <v>15</v>
          </cell>
          <cell r="M1321">
            <v>52.94</v>
          </cell>
        </row>
        <row r="1322">
          <cell r="A1322">
            <v>102018632</v>
          </cell>
          <cell r="B1322" t="str">
            <v xml:space="preserve">MR JOHN A STEELE                        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52.25</v>
          </cell>
          <cell r="J1322">
            <v>52.25</v>
          </cell>
          <cell r="L1322">
            <v>15</v>
          </cell>
          <cell r="M1322">
            <v>52.25</v>
          </cell>
        </row>
        <row r="1323">
          <cell r="A1323">
            <v>102071014</v>
          </cell>
          <cell r="B1323" t="str">
            <v xml:space="preserve">MR JOHN BALM                            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155.49</v>
          </cell>
          <cell r="J1323">
            <v>155.49</v>
          </cell>
          <cell r="L1323">
            <v>15</v>
          </cell>
          <cell r="M1323">
            <v>155.49</v>
          </cell>
        </row>
        <row r="1324">
          <cell r="A1324">
            <v>102052104</v>
          </cell>
          <cell r="B1324" t="str">
            <v xml:space="preserve">MR JOHN BONGIOVANNI                     </v>
          </cell>
          <cell r="C1324">
            <v>19.95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19.95</v>
          </cell>
          <cell r="L1324">
            <v>21</v>
          </cell>
          <cell r="M1324">
            <v>94.37</v>
          </cell>
        </row>
        <row r="1325">
          <cell r="A1325">
            <v>102038637</v>
          </cell>
          <cell r="B1325" t="str">
            <v xml:space="preserve">MR JOHN BROUGH                          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187.42</v>
          </cell>
          <cell r="J1325">
            <v>187.42</v>
          </cell>
          <cell r="L1325">
            <v>15</v>
          </cell>
          <cell r="M1325">
            <v>187.42</v>
          </cell>
        </row>
        <row r="1326">
          <cell r="A1326">
            <v>102046105</v>
          </cell>
          <cell r="B1326" t="str">
            <v xml:space="preserve">MR JOHN BUCHANAN   (DBS)                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126.9</v>
          </cell>
          <cell r="J1326">
            <v>126.9</v>
          </cell>
          <cell r="L1326">
            <v>15</v>
          </cell>
          <cell r="M1326">
            <v>126.9</v>
          </cell>
        </row>
        <row r="1327">
          <cell r="A1327">
            <v>102034460</v>
          </cell>
          <cell r="B1327" t="str">
            <v xml:space="preserve">MR JOHN BURGESS                         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61.6</v>
          </cell>
          <cell r="J1327">
            <v>61.6</v>
          </cell>
          <cell r="L1327">
            <v>15</v>
          </cell>
          <cell r="M1327">
            <v>61.6</v>
          </cell>
        </row>
        <row r="1328">
          <cell r="A1328">
            <v>102018157</v>
          </cell>
          <cell r="B1328" t="str">
            <v xml:space="preserve">MR JOHN C HAY                           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73.33</v>
          </cell>
          <cell r="J1328">
            <v>73.33</v>
          </cell>
          <cell r="L1328">
            <v>15</v>
          </cell>
          <cell r="M1328">
            <v>73.33</v>
          </cell>
        </row>
        <row r="1329">
          <cell r="A1329">
            <v>102076449</v>
          </cell>
          <cell r="B1329" t="str">
            <v xml:space="preserve">MR JOHN CONEN                           </v>
          </cell>
          <cell r="C1329">
            <v>13.8</v>
          </cell>
          <cell r="D1329">
            <v>7.93</v>
          </cell>
          <cell r="E1329">
            <v>5.47</v>
          </cell>
          <cell r="F1329">
            <v>1.33</v>
          </cell>
          <cell r="G1329">
            <v>66.790000000000006</v>
          </cell>
          <cell r="H1329">
            <v>0</v>
          </cell>
          <cell r="I1329">
            <v>0</v>
          </cell>
          <cell r="J1329">
            <v>95.32</v>
          </cell>
          <cell r="L1329">
            <v>5</v>
          </cell>
          <cell r="M1329">
            <v>95.32</v>
          </cell>
        </row>
        <row r="1330">
          <cell r="A1330">
            <v>102020380</v>
          </cell>
          <cell r="B1330" t="str">
            <v xml:space="preserve">MR JOHN D ASHBOLT                       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201.58</v>
          </cell>
          <cell r="J1330">
            <v>201.58</v>
          </cell>
          <cell r="L1330">
            <v>15</v>
          </cell>
          <cell r="M1330">
            <v>201.58</v>
          </cell>
        </row>
        <row r="1331">
          <cell r="A1331">
            <v>102031687</v>
          </cell>
          <cell r="B1331" t="str">
            <v xml:space="preserve">MR JOHN DICKSON                         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151.66</v>
          </cell>
          <cell r="J1331">
            <v>151.66</v>
          </cell>
          <cell r="L1331">
            <v>15</v>
          </cell>
          <cell r="M1331">
            <v>151.66</v>
          </cell>
        </row>
        <row r="1332">
          <cell r="A1332">
            <v>102064547</v>
          </cell>
          <cell r="B1332" t="str">
            <v xml:space="preserve">MR JOHN DUGUID                          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111.85</v>
          </cell>
          <cell r="J1332">
            <v>111.85</v>
          </cell>
          <cell r="L1332">
            <v>15</v>
          </cell>
          <cell r="M1332">
            <v>111.85</v>
          </cell>
        </row>
        <row r="1333">
          <cell r="A1333">
            <v>102075265</v>
          </cell>
          <cell r="B1333" t="str">
            <v xml:space="preserve">MR JOHN DYKSTRA                         </v>
          </cell>
          <cell r="C1333">
            <v>22.32</v>
          </cell>
          <cell r="D1333">
            <v>18.760000000000002</v>
          </cell>
          <cell r="E1333">
            <v>27.83</v>
          </cell>
          <cell r="F1333">
            <v>37.51</v>
          </cell>
          <cell r="G1333">
            <v>29.88</v>
          </cell>
          <cell r="H1333">
            <v>0</v>
          </cell>
          <cell r="I1333">
            <v>0</v>
          </cell>
          <cell r="J1333">
            <v>136.30000000000001</v>
          </cell>
          <cell r="L1333">
            <v>5</v>
          </cell>
          <cell r="M1333">
            <v>136.30000000000001</v>
          </cell>
        </row>
        <row r="1334">
          <cell r="A1334">
            <v>102035902</v>
          </cell>
          <cell r="B1334" t="str">
            <v xml:space="preserve">MR JOHN EILBECK                         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69.760000000000005</v>
          </cell>
          <cell r="J1334">
            <v>69.760000000000005</v>
          </cell>
          <cell r="L1334">
            <v>15</v>
          </cell>
          <cell r="M1334">
            <v>69.760000000000005</v>
          </cell>
        </row>
        <row r="1335">
          <cell r="A1335">
            <v>102034751</v>
          </cell>
          <cell r="B1335" t="str">
            <v xml:space="preserve">MR JOHN F BUTLER                        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79.349999999999994</v>
          </cell>
          <cell r="J1335">
            <v>79.349999999999994</v>
          </cell>
          <cell r="L1335">
            <v>15</v>
          </cell>
          <cell r="M1335">
            <v>79.349999999999994</v>
          </cell>
        </row>
        <row r="1336">
          <cell r="A1336">
            <v>102044728</v>
          </cell>
          <cell r="B1336" t="str">
            <v xml:space="preserve">MR JOHN FILSELL                         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114.68</v>
          </cell>
          <cell r="J1336">
            <v>114.68</v>
          </cell>
          <cell r="L1336">
            <v>15</v>
          </cell>
          <cell r="M1336">
            <v>114.68</v>
          </cell>
        </row>
        <row r="1337">
          <cell r="A1337">
            <v>102008903</v>
          </cell>
          <cell r="B1337" t="str">
            <v xml:space="preserve">MR JOHN G. T. MARSDEN                   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39.24</v>
          </cell>
          <cell r="J1337">
            <v>39.24</v>
          </cell>
          <cell r="L1337">
            <v>22</v>
          </cell>
          <cell r="M1337">
            <v>39.24</v>
          </cell>
        </row>
        <row r="1338">
          <cell r="A1338">
            <v>102023005</v>
          </cell>
          <cell r="B1338" t="str">
            <v xml:space="preserve">MR JOHN H FOLIAKI    (DBS)              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510.02</v>
          </cell>
          <cell r="J1338">
            <v>510.02</v>
          </cell>
          <cell r="L1338">
            <v>15</v>
          </cell>
          <cell r="M1338">
            <v>510.02</v>
          </cell>
        </row>
        <row r="1339">
          <cell r="A1339">
            <v>102024702</v>
          </cell>
          <cell r="B1339" t="str">
            <v xml:space="preserve">MR JOHN HA SHECK     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89.1</v>
          </cell>
          <cell r="J1339">
            <v>89.1</v>
          </cell>
          <cell r="L1339">
            <v>15</v>
          </cell>
          <cell r="M1339">
            <v>89.1</v>
          </cell>
        </row>
        <row r="1340">
          <cell r="A1340">
            <v>102048218</v>
          </cell>
          <cell r="B1340" t="str">
            <v xml:space="preserve">MR JOHN HEPPLE (DBS)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1349.93</v>
          </cell>
          <cell r="J1340">
            <v>1349.93</v>
          </cell>
          <cell r="L1340">
            <v>15</v>
          </cell>
          <cell r="M1340">
            <v>1349.93</v>
          </cell>
        </row>
        <row r="1341">
          <cell r="A1341">
            <v>102060529</v>
          </cell>
          <cell r="B1341" t="str">
            <v xml:space="preserve">MR JOHN IVAN TAAKIMOEAKA   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115.84</v>
          </cell>
          <cell r="J1341">
            <v>115.84</v>
          </cell>
          <cell r="L1341">
            <v>15</v>
          </cell>
          <cell r="M1341">
            <v>115.84</v>
          </cell>
        </row>
        <row r="1342">
          <cell r="A1342">
            <v>102019837</v>
          </cell>
          <cell r="B1342" t="str">
            <v xml:space="preserve">MR JOHN J BARNES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133.58000000000001</v>
          </cell>
          <cell r="J1342">
            <v>133.58000000000001</v>
          </cell>
          <cell r="L1342">
            <v>15</v>
          </cell>
          <cell r="M1342">
            <v>133.58000000000001</v>
          </cell>
        </row>
        <row r="1343">
          <cell r="A1343">
            <v>102072775</v>
          </cell>
          <cell r="B1343" t="str">
            <v xml:space="preserve">MR JOHN JACCOB ROBERTSON      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143.74</v>
          </cell>
          <cell r="J1343">
            <v>143.74</v>
          </cell>
          <cell r="L1343">
            <v>15</v>
          </cell>
          <cell r="M1343">
            <v>143.74</v>
          </cell>
        </row>
        <row r="1344">
          <cell r="A1344">
            <v>102009683</v>
          </cell>
          <cell r="B1344" t="str">
            <v xml:space="preserve">MR JOHN KALOLO  (DBS)             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306.56</v>
          </cell>
          <cell r="J1344">
            <v>306.56</v>
          </cell>
          <cell r="L1344">
            <v>15</v>
          </cell>
          <cell r="M1344">
            <v>306.56</v>
          </cell>
        </row>
        <row r="1345">
          <cell r="A1345">
            <v>102068364</v>
          </cell>
          <cell r="B1345" t="str">
            <v xml:space="preserve">MR JOHN KURESA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83.57</v>
          </cell>
          <cell r="J1345">
            <v>83.57</v>
          </cell>
          <cell r="L1345">
            <v>15</v>
          </cell>
          <cell r="M1345">
            <v>83.57</v>
          </cell>
        </row>
        <row r="1346">
          <cell r="A1346">
            <v>102056455</v>
          </cell>
          <cell r="B1346" t="str">
            <v xml:space="preserve">MR JOHN LUXFORD                 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119.02</v>
          </cell>
          <cell r="J1346">
            <v>119.02</v>
          </cell>
          <cell r="L1346">
            <v>15</v>
          </cell>
          <cell r="M1346">
            <v>119.02</v>
          </cell>
        </row>
        <row r="1347">
          <cell r="A1347">
            <v>102018742</v>
          </cell>
          <cell r="B1347" t="str">
            <v xml:space="preserve">MR JOHN M C MATHIESON (DBS)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214.48</v>
          </cell>
          <cell r="J1347">
            <v>214.48</v>
          </cell>
          <cell r="L1347">
            <v>15</v>
          </cell>
          <cell r="M1347">
            <v>214.48</v>
          </cell>
        </row>
        <row r="1348">
          <cell r="A1348">
            <v>102073372</v>
          </cell>
          <cell r="B1348" t="str">
            <v xml:space="preserve">MR JOHN M SPROTT                        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56.45</v>
          </cell>
          <cell r="J1348">
            <v>56.45</v>
          </cell>
          <cell r="L1348">
            <v>15</v>
          </cell>
          <cell r="M1348">
            <v>56.45</v>
          </cell>
        </row>
        <row r="1349">
          <cell r="A1349">
            <v>102013326</v>
          </cell>
          <cell r="B1349" t="str">
            <v xml:space="preserve">MR JOHN M THOMPSON (DBS)                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1806.86</v>
          </cell>
          <cell r="J1349">
            <v>1806.86</v>
          </cell>
          <cell r="L1349">
            <v>15</v>
          </cell>
          <cell r="M1349">
            <v>1806.86</v>
          </cell>
        </row>
        <row r="1350">
          <cell r="A1350">
            <v>102068055</v>
          </cell>
          <cell r="B1350" t="str">
            <v xml:space="preserve">MR JOHN MALLON                          </v>
          </cell>
          <cell r="C1350">
            <v>0</v>
          </cell>
          <cell r="D1350">
            <v>41.49</v>
          </cell>
          <cell r="E1350">
            <v>7.16</v>
          </cell>
          <cell r="F1350">
            <v>40.159999999999997</v>
          </cell>
          <cell r="G1350">
            <v>3.6</v>
          </cell>
          <cell r="H1350">
            <v>0</v>
          </cell>
          <cell r="I1350">
            <v>0</v>
          </cell>
          <cell r="J1350">
            <v>92.41</v>
          </cell>
          <cell r="L1350">
            <v>5</v>
          </cell>
          <cell r="M1350">
            <v>92.41</v>
          </cell>
        </row>
        <row r="1351">
          <cell r="A1351">
            <v>102056491</v>
          </cell>
          <cell r="B1351" t="str">
            <v xml:space="preserve">MR JOHN MCARTHUR                        </v>
          </cell>
          <cell r="C1351">
            <v>0</v>
          </cell>
          <cell r="D1351">
            <v>7.99</v>
          </cell>
          <cell r="E1351">
            <v>0</v>
          </cell>
          <cell r="F1351">
            <v>10.96</v>
          </cell>
          <cell r="G1351">
            <v>0.88</v>
          </cell>
          <cell r="H1351">
            <v>0</v>
          </cell>
          <cell r="I1351">
            <v>0</v>
          </cell>
          <cell r="J1351">
            <v>19.829999999999998</v>
          </cell>
          <cell r="L1351">
            <v>5</v>
          </cell>
          <cell r="M1351">
            <v>19.829999999999998</v>
          </cell>
        </row>
        <row r="1352">
          <cell r="A1352">
            <v>102044208</v>
          </cell>
          <cell r="B1352" t="str">
            <v xml:space="preserve">MR JOHN MCDOWALL (DBS)            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282.17</v>
          </cell>
          <cell r="J1352">
            <v>282.17</v>
          </cell>
          <cell r="L1352">
            <v>15</v>
          </cell>
          <cell r="M1352">
            <v>282.17</v>
          </cell>
        </row>
        <row r="1353">
          <cell r="A1353">
            <v>102021531</v>
          </cell>
          <cell r="B1353" t="str">
            <v xml:space="preserve">MR JOHN ORLOWSKI &amp;  (DBS)              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389.52</v>
          </cell>
          <cell r="J1353">
            <v>389.52</v>
          </cell>
          <cell r="L1353">
            <v>15</v>
          </cell>
          <cell r="M1353">
            <v>389.52</v>
          </cell>
        </row>
        <row r="1354">
          <cell r="A1354">
            <v>102021587</v>
          </cell>
          <cell r="B1354" t="str">
            <v xml:space="preserve">MR JOHN P BRYANT                 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102.42</v>
          </cell>
          <cell r="J1354">
            <v>102.42</v>
          </cell>
          <cell r="L1354">
            <v>15</v>
          </cell>
          <cell r="M1354">
            <v>102.42</v>
          </cell>
        </row>
        <row r="1355">
          <cell r="A1355">
            <v>102048229</v>
          </cell>
          <cell r="B1355" t="str">
            <v xml:space="preserve">MR JOHN PAITI   (DBS)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268.73</v>
          </cell>
          <cell r="J1355">
            <v>268.73</v>
          </cell>
          <cell r="L1355">
            <v>15</v>
          </cell>
          <cell r="M1355">
            <v>268.73</v>
          </cell>
        </row>
        <row r="1356">
          <cell r="A1356">
            <v>102065972</v>
          </cell>
          <cell r="B1356" t="str">
            <v xml:space="preserve">MR JOHN PASI LAPA  (DBS)          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237.09</v>
          </cell>
          <cell r="J1356">
            <v>237.09</v>
          </cell>
          <cell r="L1356">
            <v>15</v>
          </cell>
          <cell r="M1356">
            <v>237.09</v>
          </cell>
        </row>
        <row r="1357">
          <cell r="A1357">
            <v>102034474</v>
          </cell>
          <cell r="B1357" t="str">
            <v xml:space="preserve">MR JOHN PERESE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163.13</v>
          </cell>
          <cell r="J1357">
            <v>163.13</v>
          </cell>
          <cell r="L1357">
            <v>15</v>
          </cell>
          <cell r="M1357">
            <v>163.13</v>
          </cell>
        </row>
        <row r="1358">
          <cell r="A1358">
            <v>102016724</v>
          </cell>
          <cell r="B1358" t="str">
            <v xml:space="preserve">MR JOHN POHAN      (DBS)        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1738.26</v>
          </cell>
          <cell r="J1358">
            <v>1738.26</v>
          </cell>
          <cell r="L1358">
            <v>15</v>
          </cell>
          <cell r="M1358">
            <v>1738.26</v>
          </cell>
        </row>
        <row r="1359">
          <cell r="A1359">
            <v>102062364</v>
          </cell>
          <cell r="B1359" t="str">
            <v xml:space="preserve">MR JOHN R BISHOP                        </v>
          </cell>
          <cell r="C1359">
            <v>0</v>
          </cell>
          <cell r="D1359">
            <v>0</v>
          </cell>
          <cell r="E1359">
            <v>0</v>
          </cell>
          <cell r="F1359">
            <v>4.29</v>
          </cell>
          <cell r="G1359">
            <v>89.92</v>
          </cell>
          <cell r="H1359">
            <v>0</v>
          </cell>
          <cell r="I1359">
            <v>0</v>
          </cell>
          <cell r="J1359">
            <v>94.21</v>
          </cell>
          <cell r="L1359">
            <v>5</v>
          </cell>
          <cell r="M1359">
            <v>94.21</v>
          </cell>
        </row>
        <row r="1360">
          <cell r="A1360">
            <v>102051938</v>
          </cell>
          <cell r="B1360" t="str">
            <v xml:space="preserve">MR JOHN RASMUSSEN                       </v>
          </cell>
          <cell r="C1360">
            <v>0</v>
          </cell>
          <cell r="D1360">
            <v>0</v>
          </cell>
          <cell r="E1360">
            <v>0</v>
          </cell>
          <cell r="F1360">
            <v>7.97</v>
          </cell>
          <cell r="G1360">
            <v>24.36</v>
          </cell>
          <cell r="H1360">
            <v>0</v>
          </cell>
          <cell r="I1360">
            <v>0</v>
          </cell>
          <cell r="J1360">
            <v>32.33</v>
          </cell>
          <cell r="L1360">
            <v>5</v>
          </cell>
          <cell r="M1360">
            <v>32.33</v>
          </cell>
        </row>
        <row r="1361">
          <cell r="A1361">
            <v>102063532</v>
          </cell>
          <cell r="B1361" t="str">
            <v xml:space="preserve">MR JOHN RITAI                           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214.31</v>
          </cell>
          <cell r="J1361">
            <v>214.31</v>
          </cell>
          <cell r="L1361">
            <v>15</v>
          </cell>
          <cell r="M1361">
            <v>214.31</v>
          </cell>
        </row>
        <row r="1362">
          <cell r="A1362">
            <v>102027897</v>
          </cell>
          <cell r="B1362" t="str">
            <v xml:space="preserve">MR JOHN ROSSITER                        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62.79</v>
          </cell>
          <cell r="J1362">
            <v>62.79</v>
          </cell>
          <cell r="L1362">
            <v>15</v>
          </cell>
          <cell r="M1362">
            <v>62.79</v>
          </cell>
        </row>
        <row r="1363">
          <cell r="A1363">
            <v>102049855</v>
          </cell>
          <cell r="B1363" t="str">
            <v xml:space="preserve">MR JOHN SANDERS                         </v>
          </cell>
          <cell r="C1363">
            <v>13.74</v>
          </cell>
          <cell r="D1363">
            <v>0</v>
          </cell>
          <cell r="E1363">
            <v>0</v>
          </cell>
          <cell r="F1363">
            <v>0</v>
          </cell>
          <cell r="G1363">
            <v>10.84</v>
          </cell>
          <cell r="H1363">
            <v>0</v>
          </cell>
          <cell r="I1363">
            <v>0</v>
          </cell>
          <cell r="J1363">
            <v>24.58</v>
          </cell>
          <cell r="L1363">
            <v>5</v>
          </cell>
          <cell r="M1363">
            <v>24.58</v>
          </cell>
        </row>
        <row r="1364">
          <cell r="A1364">
            <v>102036551</v>
          </cell>
          <cell r="B1364" t="str">
            <v xml:space="preserve">MR JOHN SANKEY                          </v>
          </cell>
          <cell r="C1364">
            <v>4.75</v>
          </cell>
          <cell r="D1364">
            <v>18.22</v>
          </cell>
          <cell r="E1364">
            <v>0</v>
          </cell>
          <cell r="F1364">
            <v>0</v>
          </cell>
          <cell r="G1364">
            <v>13.91</v>
          </cell>
          <cell r="H1364">
            <v>0</v>
          </cell>
          <cell r="I1364">
            <v>0</v>
          </cell>
          <cell r="J1364">
            <v>36.880000000000003</v>
          </cell>
          <cell r="L1364">
            <v>5</v>
          </cell>
          <cell r="M1364">
            <v>36.880000000000003</v>
          </cell>
        </row>
        <row r="1365">
          <cell r="A1365">
            <v>102039118</v>
          </cell>
          <cell r="B1365" t="str">
            <v xml:space="preserve">MR JOHN SCHUSTER                  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123.79</v>
          </cell>
          <cell r="J1365">
            <v>123.79</v>
          </cell>
          <cell r="L1365">
            <v>15</v>
          </cell>
          <cell r="M1365">
            <v>123.79</v>
          </cell>
        </row>
        <row r="1366">
          <cell r="A1366">
            <v>102041349</v>
          </cell>
          <cell r="B1366" t="str">
            <v xml:space="preserve">MR JOHN SHANNON                     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179.35</v>
          </cell>
          <cell r="J1366">
            <v>179.35</v>
          </cell>
          <cell r="L1366">
            <v>15</v>
          </cell>
          <cell r="M1366">
            <v>179.35</v>
          </cell>
        </row>
        <row r="1367">
          <cell r="A1367">
            <v>102031925</v>
          </cell>
          <cell r="B1367" t="str">
            <v xml:space="preserve">MR JOHN SHU                       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397.01</v>
          </cell>
          <cell r="J1367">
            <v>397.01</v>
          </cell>
          <cell r="L1367">
            <v>22</v>
          </cell>
          <cell r="M1367">
            <v>397.01</v>
          </cell>
        </row>
        <row r="1368">
          <cell r="A1368">
            <v>102054024</v>
          </cell>
          <cell r="B1368" t="str">
            <v xml:space="preserve">MR JOHN SULLIVAN                    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226.5</v>
          </cell>
          <cell r="J1368">
            <v>226.5</v>
          </cell>
          <cell r="L1368">
            <v>15</v>
          </cell>
          <cell r="M1368">
            <v>226.5</v>
          </cell>
        </row>
        <row r="1369">
          <cell r="A1369">
            <v>102072280</v>
          </cell>
          <cell r="B1369" t="str">
            <v xml:space="preserve">MR JOHN T MC LAUGHLIN   (DBS)           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148.16</v>
          </cell>
          <cell r="J1369">
            <v>148.16</v>
          </cell>
          <cell r="L1369">
            <v>15</v>
          </cell>
          <cell r="M1369">
            <v>148.16</v>
          </cell>
        </row>
        <row r="1370">
          <cell r="A1370">
            <v>102076459</v>
          </cell>
          <cell r="B1370" t="str">
            <v xml:space="preserve">MR JOHN TIMMS                           </v>
          </cell>
          <cell r="C1370">
            <v>40.729999999999997</v>
          </cell>
          <cell r="D1370">
            <v>8.6</v>
          </cell>
          <cell r="E1370">
            <v>15.8</v>
          </cell>
          <cell r="F1370">
            <v>6.9</v>
          </cell>
          <cell r="G1370">
            <v>3.99</v>
          </cell>
          <cell r="H1370">
            <v>0</v>
          </cell>
          <cell r="I1370">
            <v>0</v>
          </cell>
          <cell r="J1370">
            <v>76.02</v>
          </cell>
          <cell r="L1370">
            <v>5</v>
          </cell>
          <cell r="M1370">
            <v>76.02</v>
          </cell>
        </row>
        <row r="1371">
          <cell r="A1371">
            <v>102015162</v>
          </cell>
          <cell r="B1371" t="str">
            <v xml:space="preserve">MR JOHN TYRRELL (DBS)                   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212.86</v>
          </cell>
          <cell r="J1371">
            <v>212.86</v>
          </cell>
          <cell r="L1371">
            <v>15</v>
          </cell>
          <cell r="M1371">
            <v>212.86</v>
          </cell>
        </row>
        <row r="1372">
          <cell r="A1372">
            <v>102022827</v>
          </cell>
          <cell r="B1372" t="str">
            <v xml:space="preserve">MR JOHN W LINDSEY  (DBS)                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437.84</v>
          </cell>
          <cell r="J1372">
            <v>437.84</v>
          </cell>
          <cell r="L1372">
            <v>15</v>
          </cell>
          <cell r="M1372">
            <v>437.84</v>
          </cell>
        </row>
        <row r="1373">
          <cell r="A1373">
            <v>102054103</v>
          </cell>
          <cell r="B1373" t="str">
            <v xml:space="preserve">MR JOHN W SAXTON                        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85.98</v>
          </cell>
          <cell r="J1373">
            <v>85.98</v>
          </cell>
          <cell r="L1373">
            <v>15</v>
          </cell>
          <cell r="M1373">
            <v>85.98</v>
          </cell>
        </row>
        <row r="1374">
          <cell r="A1374">
            <v>102039740</v>
          </cell>
          <cell r="B1374" t="str">
            <v xml:space="preserve">MR JOHN WARD       (DBS)               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510</v>
          </cell>
          <cell r="J1374">
            <v>510</v>
          </cell>
          <cell r="L1374">
            <v>15</v>
          </cell>
          <cell r="M1374">
            <v>510</v>
          </cell>
        </row>
        <row r="1375">
          <cell r="A1375">
            <v>102052232</v>
          </cell>
          <cell r="B1375" t="str">
            <v xml:space="preserve">MR JON AMOSA                            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136.27000000000001</v>
          </cell>
          <cell r="J1375">
            <v>136.27000000000001</v>
          </cell>
          <cell r="L1375">
            <v>15</v>
          </cell>
          <cell r="M1375">
            <v>136.27000000000001</v>
          </cell>
        </row>
        <row r="1376">
          <cell r="A1376">
            <v>102049371</v>
          </cell>
          <cell r="B1376" t="str">
            <v xml:space="preserve">MR JON SCEVIOUR    (DBS)                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540.46</v>
          </cell>
          <cell r="J1376">
            <v>540.46</v>
          </cell>
          <cell r="L1376">
            <v>15</v>
          </cell>
          <cell r="M1376">
            <v>540.46</v>
          </cell>
        </row>
        <row r="1377">
          <cell r="A1377">
            <v>102077476</v>
          </cell>
          <cell r="B1377" t="str">
            <v xml:space="preserve">MR JONATHAN G DUNNINGHAM                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98.54</v>
          </cell>
          <cell r="J1377">
            <v>98.54</v>
          </cell>
          <cell r="L1377">
            <v>22</v>
          </cell>
          <cell r="M1377">
            <v>98.54</v>
          </cell>
        </row>
        <row r="1378">
          <cell r="A1378">
            <v>102067954</v>
          </cell>
          <cell r="B1378" t="str">
            <v xml:space="preserve">MR JONATHON DANN     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71.319999999999993</v>
          </cell>
          <cell r="J1378">
            <v>71.319999999999993</v>
          </cell>
          <cell r="L1378">
            <v>15</v>
          </cell>
          <cell r="M1378">
            <v>71.319999999999993</v>
          </cell>
        </row>
        <row r="1379">
          <cell r="A1379">
            <v>102059900</v>
          </cell>
          <cell r="B1379" t="str">
            <v xml:space="preserve">MR JONE BULIRUARUA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118.76</v>
          </cell>
          <cell r="J1379">
            <v>118.76</v>
          </cell>
          <cell r="L1379">
            <v>15</v>
          </cell>
          <cell r="M1379">
            <v>118.76</v>
          </cell>
        </row>
        <row r="1380">
          <cell r="A1380">
            <v>102062224</v>
          </cell>
          <cell r="B1380" t="str">
            <v xml:space="preserve">MR JONG CHUL RYOU  (DBS)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543.04</v>
          </cell>
          <cell r="J1380">
            <v>543.04</v>
          </cell>
          <cell r="L1380">
            <v>15</v>
          </cell>
          <cell r="M1380">
            <v>543.04</v>
          </cell>
        </row>
        <row r="1381">
          <cell r="A1381">
            <v>102021169</v>
          </cell>
          <cell r="B1381" t="str">
            <v xml:space="preserve">MR JONG SUNG PARK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37.880000000000003</v>
          </cell>
          <cell r="J1381">
            <v>37.880000000000003</v>
          </cell>
          <cell r="L1381">
            <v>1</v>
          </cell>
          <cell r="M1381">
            <v>37.880000000000003</v>
          </cell>
        </row>
        <row r="1382">
          <cell r="A1382">
            <v>102063830</v>
          </cell>
          <cell r="B1382" t="str">
            <v xml:space="preserve">MR JORDAN NGATUPUNA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73.959999999999994</v>
          </cell>
          <cell r="J1382">
            <v>73.959999999999994</v>
          </cell>
          <cell r="L1382">
            <v>15</v>
          </cell>
          <cell r="M1382">
            <v>73.959999999999994</v>
          </cell>
        </row>
        <row r="1383">
          <cell r="A1383">
            <v>102043561</v>
          </cell>
          <cell r="B1383" t="str">
            <v xml:space="preserve">MR JORGE JIMENEZ   (DBS)                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542.02</v>
          </cell>
          <cell r="J1383">
            <v>542.02</v>
          </cell>
          <cell r="L1383">
            <v>15</v>
          </cell>
          <cell r="M1383">
            <v>542.02</v>
          </cell>
        </row>
        <row r="1384">
          <cell r="A1384">
            <v>102061979</v>
          </cell>
          <cell r="B1384" t="str">
            <v xml:space="preserve">MR JOSAIA J RAYAWA (DBS)                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349.2</v>
          </cell>
          <cell r="J1384">
            <v>349.2</v>
          </cell>
          <cell r="L1384">
            <v>15</v>
          </cell>
          <cell r="M1384">
            <v>349.2</v>
          </cell>
        </row>
        <row r="1385">
          <cell r="A1385">
            <v>102069304</v>
          </cell>
          <cell r="B1385" t="str">
            <v xml:space="preserve">MR JOSE DOURADO                         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136.94</v>
          </cell>
          <cell r="J1385">
            <v>136.94</v>
          </cell>
          <cell r="L1385">
            <v>15</v>
          </cell>
          <cell r="M1385">
            <v>136.94</v>
          </cell>
        </row>
        <row r="1386">
          <cell r="A1386">
            <v>102086595</v>
          </cell>
          <cell r="B1386" t="str">
            <v xml:space="preserve">MR JOSEPH DUNNING                       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2331.21</v>
          </cell>
          <cell r="J1386">
            <v>2331.21</v>
          </cell>
          <cell r="L1386">
            <v>21</v>
          </cell>
          <cell r="M1386">
            <v>2331.21</v>
          </cell>
        </row>
        <row r="1387">
          <cell r="A1387">
            <v>102025918</v>
          </cell>
          <cell r="B1387" t="str">
            <v xml:space="preserve">MR JOSEPH KAUWHATA                      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257.86</v>
          </cell>
          <cell r="J1387">
            <v>257.86</v>
          </cell>
          <cell r="L1387">
            <v>15</v>
          </cell>
          <cell r="M1387">
            <v>257.86</v>
          </cell>
        </row>
        <row r="1388">
          <cell r="A1388">
            <v>102072925</v>
          </cell>
          <cell r="B1388" t="str">
            <v xml:space="preserve">MR JOSEPH MAILANGI (DBS)     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1182.92</v>
          </cell>
          <cell r="J1388">
            <v>1182.92</v>
          </cell>
          <cell r="L1388">
            <v>15</v>
          </cell>
          <cell r="M1388">
            <v>1182.92</v>
          </cell>
        </row>
        <row r="1389">
          <cell r="A1389">
            <v>102033446</v>
          </cell>
          <cell r="B1389" t="str">
            <v xml:space="preserve">MR JOVAN EFDIMOV                        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169.79</v>
          </cell>
          <cell r="J1389">
            <v>169.79</v>
          </cell>
          <cell r="L1389">
            <v>15</v>
          </cell>
          <cell r="M1389">
            <v>169.79</v>
          </cell>
        </row>
        <row r="1390">
          <cell r="A1390">
            <v>102072049</v>
          </cell>
          <cell r="B1390" t="str">
            <v xml:space="preserve">MR JULIAN HODGE   (DBS)                 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481.3</v>
          </cell>
          <cell r="J1390">
            <v>481.3</v>
          </cell>
          <cell r="L1390">
            <v>15</v>
          </cell>
          <cell r="M1390">
            <v>481.3</v>
          </cell>
        </row>
        <row r="1391">
          <cell r="A1391">
            <v>102000290</v>
          </cell>
          <cell r="B1391" t="str">
            <v xml:space="preserve">MR JUNG KYU CHOI                        </v>
          </cell>
          <cell r="C1391">
            <v>0</v>
          </cell>
          <cell r="D1391">
            <v>1.94</v>
          </cell>
          <cell r="E1391">
            <v>7.5</v>
          </cell>
          <cell r="F1391">
            <v>2.3199999999999998</v>
          </cell>
          <cell r="G1391">
            <v>27.64</v>
          </cell>
          <cell r="H1391">
            <v>98.98</v>
          </cell>
          <cell r="I1391">
            <v>0</v>
          </cell>
          <cell r="J1391">
            <v>138.38</v>
          </cell>
          <cell r="L1391">
            <v>1</v>
          </cell>
          <cell r="M1391">
            <v>138.38</v>
          </cell>
        </row>
        <row r="1392">
          <cell r="A1392">
            <v>102028015</v>
          </cell>
          <cell r="B1392" t="str">
            <v xml:space="preserve">MR JUNG LEE        (DBS)                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374.43</v>
          </cell>
          <cell r="J1392">
            <v>374.43</v>
          </cell>
          <cell r="L1392">
            <v>15</v>
          </cell>
          <cell r="M1392">
            <v>374.43</v>
          </cell>
        </row>
        <row r="1393">
          <cell r="A1393">
            <v>102050765</v>
          </cell>
          <cell r="B1393" t="str">
            <v xml:space="preserve">MR JUNIOR ALBERT PAESE                  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170.08</v>
          </cell>
          <cell r="J1393">
            <v>170.08</v>
          </cell>
          <cell r="L1393">
            <v>15</v>
          </cell>
          <cell r="M1393">
            <v>170.08</v>
          </cell>
        </row>
        <row r="1394">
          <cell r="A1394">
            <v>102043711</v>
          </cell>
          <cell r="B1394" t="str">
            <v xml:space="preserve">MR JUNIOR F TIATA                       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146.9</v>
          </cell>
          <cell r="J1394">
            <v>146.9</v>
          </cell>
          <cell r="L1394">
            <v>15</v>
          </cell>
          <cell r="M1394">
            <v>146.9</v>
          </cell>
        </row>
        <row r="1395">
          <cell r="A1395">
            <v>102027136</v>
          </cell>
          <cell r="B1395" t="str">
            <v xml:space="preserve">MR JUSTIN FERNANDO                      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184.4</v>
          </cell>
          <cell r="J1395">
            <v>184.4</v>
          </cell>
          <cell r="L1395">
            <v>15</v>
          </cell>
          <cell r="M1395">
            <v>184.4</v>
          </cell>
        </row>
        <row r="1396">
          <cell r="A1396">
            <v>102055243</v>
          </cell>
          <cell r="B1396" t="str">
            <v xml:space="preserve">MR JUSTIN MOORE    (DBS)                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350.45</v>
          </cell>
          <cell r="J1396">
            <v>350.45</v>
          </cell>
          <cell r="L1396">
            <v>15</v>
          </cell>
          <cell r="M1396">
            <v>350.45</v>
          </cell>
        </row>
        <row r="1397">
          <cell r="A1397">
            <v>102005314</v>
          </cell>
          <cell r="B1397" t="str">
            <v xml:space="preserve">MR K AMEARA        (DBS)                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359.93</v>
          </cell>
          <cell r="J1397">
            <v>359.93</v>
          </cell>
          <cell r="L1397">
            <v>15</v>
          </cell>
          <cell r="M1397">
            <v>359.93</v>
          </cell>
        </row>
        <row r="1398">
          <cell r="A1398">
            <v>102044286</v>
          </cell>
          <cell r="B1398" t="str">
            <v xml:space="preserve">MR K BENTSON   (DBS)                    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158.19</v>
          </cell>
          <cell r="J1398">
            <v>158.19</v>
          </cell>
          <cell r="L1398">
            <v>15</v>
          </cell>
          <cell r="M1398">
            <v>158.19</v>
          </cell>
        </row>
        <row r="1399">
          <cell r="A1399">
            <v>102064450</v>
          </cell>
          <cell r="B1399" t="str">
            <v xml:space="preserve">MR K C KASAM (DBS)                      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338.64</v>
          </cell>
          <cell r="J1399">
            <v>338.64</v>
          </cell>
          <cell r="L1399">
            <v>15</v>
          </cell>
          <cell r="M1399">
            <v>338.64</v>
          </cell>
        </row>
        <row r="1400">
          <cell r="A1400">
            <v>102005917</v>
          </cell>
          <cell r="B1400" t="str">
            <v xml:space="preserve">MR K J CHANT      (CMI)                 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1579.88</v>
          </cell>
          <cell r="J1400">
            <v>1579.88</v>
          </cell>
          <cell r="L1400">
            <v>15</v>
          </cell>
          <cell r="M1400">
            <v>1579.88</v>
          </cell>
        </row>
        <row r="1401">
          <cell r="A1401">
            <v>102037682</v>
          </cell>
          <cell r="B1401" t="str">
            <v xml:space="preserve">MR K S HIKU                             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161.46</v>
          </cell>
          <cell r="J1401">
            <v>161.46</v>
          </cell>
          <cell r="L1401">
            <v>15</v>
          </cell>
          <cell r="M1401">
            <v>161.46</v>
          </cell>
        </row>
        <row r="1402">
          <cell r="A1402">
            <v>102035028</v>
          </cell>
          <cell r="B1402" t="str">
            <v xml:space="preserve">MR K T THUONG   (DBS)                   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447.73</v>
          </cell>
          <cell r="J1402">
            <v>447.73</v>
          </cell>
          <cell r="L1402">
            <v>15</v>
          </cell>
          <cell r="M1402">
            <v>447.73</v>
          </cell>
        </row>
        <row r="1403">
          <cell r="A1403">
            <v>102076186</v>
          </cell>
          <cell r="B1403" t="str">
            <v xml:space="preserve">MR KAAN OZMEN (DBS)                    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510.92</v>
          </cell>
          <cell r="J1403">
            <v>510.92</v>
          </cell>
          <cell r="L1403">
            <v>15</v>
          </cell>
          <cell r="M1403">
            <v>510.92</v>
          </cell>
        </row>
        <row r="1404">
          <cell r="A1404">
            <v>102023014</v>
          </cell>
          <cell r="B1404" t="str">
            <v xml:space="preserve">MR KAIKOHE KATU                         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101.37</v>
          </cell>
          <cell r="J1404">
            <v>101.37</v>
          </cell>
          <cell r="L1404">
            <v>15</v>
          </cell>
          <cell r="M1404">
            <v>101.37</v>
          </cell>
        </row>
        <row r="1405">
          <cell r="A1405">
            <v>102013567</v>
          </cell>
          <cell r="B1405" t="str">
            <v xml:space="preserve">MR KAISA LOKENI                         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175.11</v>
          </cell>
          <cell r="J1405">
            <v>175.11</v>
          </cell>
          <cell r="L1405">
            <v>15</v>
          </cell>
          <cell r="M1405">
            <v>175.11</v>
          </cell>
        </row>
        <row r="1406">
          <cell r="A1406">
            <v>102034487</v>
          </cell>
          <cell r="B1406" t="str">
            <v xml:space="preserve">MR KAISALA MOITAI (DBS)                 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260.81</v>
          </cell>
          <cell r="J1406">
            <v>260.81</v>
          </cell>
          <cell r="L1406">
            <v>15</v>
          </cell>
          <cell r="M1406">
            <v>260.81</v>
          </cell>
        </row>
        <row r="1407">
          <cell r="A1407">
            <v>102061411</v>
          </cell>
          <cell r="B1407" t="str">
            <v xml:space="preserve">MR KAITANGI TAPAITAU                    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124.71</v>
          </cell>
          <cell r="J1407">
            <v>124.71</v>
          </cell>
          <cell r="L1407">
            <v>15</v>
          </cell>
          <cell r="M1407">
            <v>124.71</v>
          </cell>
        </row>
        <row r="1408">
          <cell r="A1408">
            <v>102024524</v>
          </cell>
          <cell r="B1408" t="str">
            <v xml:space="preserve">MR KALARUBAN PERIYATHAMBY  (DBS)        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152.44</v>
          </cell>
          <cell r="J1408">
            <v>152.44</v>
          </cell>
          <cell r="L1408">
            <v>15</v>
          </cell>
          <cell r="M1408">
            <v>152.44</v>
          </cell>
        </row>
        <row r="1409">
          <cell r="A1409">
            <v>102072855</v>
          </cell>
          <cell r="B1409" t="str">
            <v xml:space="preserve">MR KALIAPPAN MARDA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176</v>
          </cell>
          <cell r="J1409">
            <v>176</v>
          </cell>
          <cell r="L1409">
            <v>15</v>
          </cell>
          <cell r="M1409">
            <v>176</v>
          </cell>
        </row>
        <row r="1410">
          <cell r="A1410">
            <v>102027625</v>
          </cell>
          <cell r="B1410" t="str">
            <v xml:space="preserve">MR KALOLO TOLEAFOA  (DBS*)              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234.79</v>
          </cell>
          <cell r="J1410">
            <v>234.79</v>
          </cell>
          <cell r="L1410">
            <v>15</v>
          </cell>
          <cell r="M1410">
            <v>234.79</v>
          </cell>
        </row>
        <row r="1411">
          <cell r="A1411">
            <v>102049259</v>
          </cell>
          <cell r="B1411" t="str">
            <v xml:space="preserve">MR KAMAL MATTA                          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154.57</v>
          </cell>
          <cell r="J1411">
            <v>154.57</v>
          </cell>
          <cell r="L1411">
            <v>15</v>
          </cell>
          <cell r="M1411">
            <v>154.57</v>
          </cell>
        </row>
        <row r="1412">
          <cell r="A1412">
            <v>102080857</v>
          </cell>
          <cell r="B1412" t="str">
            <v xml:space="preserve">MR KAMICO SILIAMISI                     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144.06</v>
          </cell>
          <cell r="J1412">
            <v>144.06</v>
          </cell>
          <cell r="L1412">
            <v>15</v>
          </cell>
          <cell r="M1412">
            <v>144.06</v>
          </cell>
        </row>
        <row r="1413">
          <cell r="A1413">
            <v>102054709</v>
          </cell>
          <cell r="B1413" t="str">
            <v xml:space="preserve">MR KAMING WONG                          </v>
          </cell>
          <cell r="C1413">
            <v>50.73</v>
          </cell>
          <cell r="D1413">
            <v>50.23</v>
          </cell>
          <cell r="E1413">
            <v>0</v>
          </cell>
          <cell r="F1413">
            <v>24.06</v>
          </cell>
          <cell r="G1413">
            <v>16.27</v>
          </cell>
          <cell r="H1413">
            <v>0</v>
          </cell>
          <cell r="I1413">
            <v>0</v>
          </cell>
          <cell r="J1413">
            <v>141.29</v>
          </cell>
          <cell r="L1413">
            <v>5</v>
          </cell>
          <cell r="M1413">
            <v>141.29</v>
          </cell>
        </row>
        <row r="1414">
          <cell r="A1414">
            <v>102033717</v>
          </cell>
          <cell r="B1414" t="str">
            <v xml:space="preserve">MR KANIMA GOUNDAR  (DBS)                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254.34</v>
          </cell>
          <cell r="J1414">
            <v>254.34</v>
          </cell>
          <cell r="L1414">
            <v>15</v>
          </cell>
          <cell r="M1414">
            <v>254.34</v>
          </cell>
        </row>
        <row r="1415">
          <cell r="A1415">
            <v>102048808</v>
          </cell>
          <cell r="B1415" t="str">
            <v xml:space="preserve">MR KANTROO REKHA                        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57.69</v>
          </cell>
          <cell r="J1415">
            <v>57.69</v>
          </cell>
          <cell r="L1415">
            <v>1</v>
          </cell>
          <cell r="M1415">
            <v>57.69</v>
          </cell>
        </row>
        <row r="1416">
          <cell r="A1416">
            <v>102033608</v>
          </cell>
          <cell r="B1416" t="str">
            <v xml:space="preserve">MR KARL MARSTERS  (DBS)                 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441.41</v>
          </cell>
          <cell r="J1416">
            <v>441.41</v>
          </cell>
          <cell r="L1416">
            <v>15</v>
          </cell>
          <cell r="M1416">
            <v>441.41</v>
          </cell>
        </row>
        <row r="1417">
          <cell r="A1417">
            <v>102012429</v>
          </cell>
          <cell r="B1417" t="str">
            <v xml:space="preserve">MR KASHIF SOHAIL  (DBS)                 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139.03</v>
          </cell>
          <cell r="J1417">
            <v>139.03</v>
          </cell>
          <cell r="L1417">
            <v>15</v>
          </cell>
          <cell r="M1417">
            <v>139.03</v>
          </cell>
        </row>
        <row r="1418">
          <cell r="A1418">
            <v>102039880</v>
          </cell>
          <cell r="B1418" t="str">
            <v xml:space="preserve">MR KASHMIR SINGH                        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127.83</v>
          </cell>
          <cell r="J1418">
            <v>127.83</v>
          </cell>
          <cell r="L1418">
            <v>15</v>
          </cell>
          <cell r="M1418">
            <v>127.83</v>
          </cell>
        </row>
        <row r="1419">
          <cell r="A1419">
            <v>102045027</v>
          </cell>
          <cell r="B1419" t="str">
            <v xml:space="preserve">MR KAY GROUCOTT                         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56.51</v>
          </cell>
          <cell r="J1419">
            <v>56.51</v>
          </cell>
          <cell r="L1419">
            <v>15</v>
          </cell>
          <cell r="M1419">
            <v>56.51</v>
          </cell>
        </row>
        <row r="1420">
          <cell r="A1420">
            <v>102016664</v>
          </cell>
          <cell r="B1420" t="str">
            <v xml:space="preserve">MR KEITH HANSON                         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81.75</v>
          </cell>
          <cell r="J1420">
            <v>81.75</v>
          </cell>
          <cell r="L1420">
            <v>15</v>
          </cell>
          <cell r="M1420">
            <v>81.75</v>
          </cell>
        </row>
        <row r="1421">
          <cell r="A1421">
            <v>102066555</v>
          </cell>
          <cell r="B1421" t="str">
            <v xml:space="preserve">MR KEITH JOHNSTON (DBS*)                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211.42</v>
          </cell>
          <cell r="J1421">
            <v>211.42</v>
          </cell>
          <cell r="L1421">
            <v>15</v>
          </cell>
          <cell r="M1421">
            <v>211.42</v>
          </cell>
        </row>
        <row r="1422">
          <cell r="A1422">
            <v>102009369</v>
          </cell>
          <cell r="B1422" t="str">
            <v xml:space="preserve">MR KEITH W TE TAI  (DBS)                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537.91</v>
          </cell>
          <cell r="J1422">
            <v>537.91</v>
          </cell>
          <cell r="L1422">
            <v>15</v>
          </cell>
          <cell r="M1422">
            <v>537.91</v>
          </cell>
        </row>
        <row r="1423">
          <cell r="A1423">
            <v>102053119</v>
          </cell>
          <cell r="B1423" t="str">
            <v xml:space="preserve">MR KELEPI F TUAVAO                      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454.85</v>
          </cell>
          <cell r="J1423">
            <v>454.85</v>
          </cell>
          <cell r="L1423">
            <v>15</v>
          </cell>
          <cell r="M1423">
            <v>454.85</v>
          </cell>
        </row>
        <row r="1424">
          <cell r="A1424">
            <v>102064340</v>
          </cell>
          <cell r="B1424" t="str">
            <v xml:space="preserve">MR KELLY TOLEAFOA                       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102.69</v>
          </cell>
          <cell r="J1424">
            <v>102.69</v>
          </cell>
          <cell r="L1424">
            <v>15</v>
          </cell>
          <cell r="M1424">
            <v>102.69</v>
          </cell>
        </row>
        <row r="1425">
          <cell r="A1425">
            <v>102054954</v>
          </cell>
          <cell r="B1425" t="str">
            <v xml:space="preserve">MR KELVIN RIDDLE                        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163.22999999999999</v>
          </cell>
          <cell r="J1425">
            <v>163.22999999999999</v>
          </cell>
          <cell r="L1425">
            <v>15</v>
          </cell>
          <cell r="M1425">
            <v>163.22999999999999</v>
          </cell>
        </row>
        <row r="1426">
          <cell r="A1426">
            <v>102004747</v>
          </cell>
          <cell r="B1426" t="str">
            <v xml:space="preserve">MR KELVIN TAN                           </v>
          </cell>
          <cell r="C1426">
            <v>25.86</v>
          </cell>
          <cell r="D1426">
            <v>0</v>
          </cell>
          <cell r="E1426">
            <v>26.57</v>
          </cell>
          <cell r="F1426">
            <v>27.19</v>
          </cell>
          <cell r="G1426">
            <v>14.17</v>
          </cell>
          <cell r="H1426">
            <v>0</v>
          </cell>
          <cell r="I1426">
            <v>40.119999999999997</v>
          </cell>
          <cell r="J1426">
            <v>133.91</v>
          </cell>
          <cell r="L1426">
            <v>1</v>
          </cell>
          <cell r="M1426">
            <v>133.91</v>
          </cell>
        </row>
        <row r="1427">
          <cell r="A1427">
            <v>102075847</v>
          </cell>
          <cell r="B1427" t="str">
            <v xml:space="preserve">MR KEN G ADAM                           </v>
          </cell>
          <cell r="C1427">
            <v>8.5500000000000007</v>
          </cell>
          <cell r="D1427">
            <v>18.82</v>
          </cell>
          <cell r="E1427">
            <v>11.31</v>
          </cell>
          <cell r="F1427">
            <v>9.67</v>
          </cell>
          <cell r="G1427">
            <v>14.24</v>
          </cell>
          <cell r="H1427">
            <v>0</v>
          </cell>
          <cell r="I1427">
            <v>0</v>
          </cell>
          <cell r="J1427">
            <v>62.59</v>
          </cell>
          <cell r="L1427">
            <v>5</v>
          </cell>
          <cell r="M1427">
            <v>62.59</v>
          </cell>
        </row>
        <row r="1428">
          <cell r="A1428">
            <v>102028431</v>
          </cell>
          <cell r="B1428" t="str">
            <v xml:space="preserve">MR KEN J CARSON  (DBS*)                 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359.29</v>
          </cell>
          <cell r="J1428">
            <v>359.29</v>
          </cell>
          <cell r="L1428">
            <v>15</v>
          </cell>
          <cell r="M1428">
            <v>359.29</v>
          </cell>
        </row>
        <row r="1429">
          <cell r="A1429">
            <v>102022474</v>
          </cell>
          <cell r="B1429" t="str">
            <v xml:space="preserve">MR KEN LEGLER                           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198.76</v>
          </cell>
          <cell r="J1429">
            <v>198.76</v>
          </cell>
          <cell r="L1429">
            <v>15</v>
          </cell>
          <cell r="M1429">
            <v>198.76</v>
          </cell>
        </row>
        <row r="1430">
          <cell r="A1430">
            <v>102057177</v>
          </cell>
          <cell r="B1430" t="str">
            <v xml:space="preserve">MR KEN LIM   (DBS)                      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832.78</v>
          </cell>
          <cell r="J1430">
            <v>832.78</v>
          </cell>
          <cell r="L1430">
            <v>15</v>
          </cell>
          <cell r="M1430">
            <v>832.78</v>
          </cell>
        </row>
        <row r="1431">
          <cell r="A1431">
            <v>102057614</v>
          </cell>
          <cell r="B1431" t="str">
            <v xml:space="preserve">MR KEN MC GILL  (DBS*)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208.14</v>
          </cell>
          <cell r="J1431">
            <v>208.14</v>
          </cell>
          <cell r="L1431">
            <v>15</v>
          </cell>
          <cell r="M1431">
            <v>208.14</v>
          </cell>
        </row>
        <row r="1432">
          <cell r="A1432">
            <v>102069459</v>
          </cell>
          <cell r="B1432" t="str">
            <v xml:space="preserve">MR KEN SING (DBS)                       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575.07000000000005</v>
          </cell>
          <cell r="J1432">
            <v>575.07000000000005</v>
          </cell>
          <cell r="L1432">
            <v>15</v>
          </cell>
          <cell r="M1432">
            <v>575.07000000000005</v>
          </cell>
        </row>
        <row r="1433">
          <cell r="A1433">
            <v>102054081</v>
          </cell>
          <cell r="B1433" t="str">
            <v xml:space="preserve">MR KEN WILSON                           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57.07</v>
          </cell>
          <cell r="J1433">
            <v>57.07</v>
          </cell>
          <cell r="L1433">
            <v>15</v>
          </cell>
          <cell r="M1433">
            <v>57.07</v>
          </cell>
        </row>
        <row r="1434">
          <cell r="A1434">
            <v>102053578</v>
          </cell>
          <cell r="B1434" t="str">
            <v xml:space="preserve">MR KENN WEIR                            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146.38</v>
          </cell>
          <cell r="J1434">
            <v>146.38</v>
          </cell>
          <cell r="L1434">
            <v>15</v>
          </cell>
          <cell r="M1434">
            <v>146.38</v>
          </cell>
        </row>
        <row r="1435">
          <cell r="A1435">
            <v>102033329</v>
          </cell>
          <cell r="B1435" t="str">
            <v xml:space="preserve">MR KENNETH MOGAN                        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127.32</v>
          </cell>
          <cell r="J1435">
            <v>127.32</v>
          </cell>
          <cell r="L1435">
            <v>15</v>
          </cell>
          <cell r="M1435">
            <v>127.32</v>
          </cell>
        </row>
        <row r="1436">
          <cell r="A1436">
            <v>102003812</v>
          </cell>
          <cell r="B1436" t="str">
            <v xml:space="preserve">Mr KENNETH WANG                         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155.04</v>
          </cell>
          <cell r="J1436">
            <v>155.04</v>
          </cell>
          <cell r="L1436">
            <v>1</v>
          </cell>
          <cell r="M1436">
            <v>155.04</v>
          </cell>
        </row>
        <row r="1437">
          <cell r="A1437">
            <v>102022811</v>
          </cell>
          <cell r="B1437" t="str">
            <v xml:space="preserve">MR KENNY HEE                           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65.150000000000006</v>
          </cell>
          <cell r="J1437">
            <v>65.150000000000006</v>
          </cell>
          <cell r="L1437">
            <v>15</v>
          </cell>
          <cell r="M1437">
            <v>65.150000000000006</v>
          </cell>
        </row>
        <row r="1438">
          <cell r="A1438">
            <v>102024624</v>
          </cell>
          <cell r="B1438" t="str">
            <v xml:space="preserve">MR KERRY R EDSER                        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60.4</v>
          </cell>
          <cell r="J1438">
            <v>60.4</v>
          </cell>
          <cell r="L1438">
            <v>15</v>
          </cell>
          <cell r="M1438">
            <v>60.4</v>
          </cell>
        </row>
        <row r="1439">
          <cell r="A1439">
            <v>102010592</v>
          </cell>
          <cell r="B1439" t="str">
            <v xml:space="preserve">MR KES SINGH                            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150</v>
          </cell>
          <cell r="J1439">
            <v>150</v>
          </cell>
          <cell r="L1439">
            <v>15</v>
          </cell>
          <cell r="M1439">
            <v>150</v>
          </cell>
        </row>
        <row r="1440">
          <cell r="A1440">
            <v>102065317</v>
          </cell>
          <cell r="B1440" t="str">
            <v xml:space="preserve">MR KEVIN AND MRS CHERIE WATTS           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131.69</v>
          </cell>
          <cell r="J1440">
            <v>131.69</v>
          </cell>
          <cell r="L1440">
            <v>15</v>
          </cell>
          <cell r="M1440">
            <v>131.69</v>
          </cell>
        </row>
        <row r="1441">
          <cell r="A1441">
            <v>102075389</v>
          </cell>
          <cell r="B1441" t="str">
            <v xml:space="preserve">MR KEVIN MURPHY                         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56.69</v>
          </cell>
          <cell r="J1441">
            <v>56.69</v>
          </cell>
          <cell r="L1441">
            <v>15</v>
          </cell>
          <cell r="M1441">
            <v>56.69</v>
          </cell>
        </row>
        <row r="1442">
          <cell r="A1442">
            <v>102013948</v>
          </cell>
          <cell r="B1442" t="str">
            <v xml:space="preserve">MR KHALIL NADAT                         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52.34</v>
          </cell>
          <cell r="J1442">
            <v>52.34</v>
          </cell>
          <cell r="L1442">
            <v>15</v>
          </cell>
          <cell r="M1442">
            <v>52.34</v>
          </cell>
        </row>
        <row r="1443">
          <cell r="A1443">
            <v>102051157</v>
          </cell>
          <cell r="B1443" t="str">
            <v xml:space="preserve">MR KI YOUNG LEE    (DBS)                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382.35</v>
          </cell>
          <cell r="J1443">
            <v>382.35</v>
          </cell>
          <cell r="L1443">
            <v>15</v>
          </cell>
          <cell r="M1443">
            <v>382.35</v>
          </cell>
        </row>
        <row r="1444">
          <cell r="A1444">
            <v>102057269</v>
          </cell>
          <cell r="B1444" t="str">
            <v xml:space="preserve">MR KIE VAKAI TANGILANU                  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209.42</v>
          </cell>
          <cell r="J1444">
            <v>209.42</v>
          </cell>
          <cell r="L1444">
            <v>15</v>
          </cell>
          <cell r="M1444">
            <v>209.42</v>
          </cell>
        </row>
        <row r="1445">
          <cell r="A1445">
            <v>102052614</v>
          </cell>
          <cell r="B1445" t="str">
            <v xml:space="preserve">MR KIFETEW GIFAWOSSEN  (DBS)            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988.94</v>
          </cell>
          <cell r="J1445">
            <v>988.94</v>
          </cell>
          <cell r="L1445">
            <v>15</v>
          </cell>
          <cell r="M1445">
            <v>988.94</v>
          </cell>
        </row>
        <row r="1446">
          <cell r="A1446">
            <v>102044711</v>
          </cell>
          <cell r="B1446" t="str">
            <v xml:space="preserve">MR KI-HYUN SHON   (DBS)                 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284.14</v>
          </cell>
          <cell r="J1446">
            <v>284.14</v>
          </cell>
          <cell r="L1446">
            <v>15</v>
          </cell>
          <cell r="M1446">
            <v>284.14</v>
          </cell>
        </row>
        <row r="1447">
          <cell r="A1447">
            <v>102061130</v>
          </cell>
          <cell r="B1447" t="str">
            <v xml:space="preserve">MR KILELOTI TAHAAFE  (DBS*HOLD)         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134.58000000000001</v>
          </cell>
          <cell r="J1447">
            <v>134.58000000000001</v>
          </cell>
          <cell r="L1447">
            <v>15</v>
          </cell>
          <cell r="M1447">
            <v>134.58000000000001</v>
          </cell>
        </row>
        <row r="1448">
          <cell r="A1448">
            <v>102047501</v>
          </cell>
          <cell r="B1448" t="str">
            <v xml:space="preserve">MR KIM LOWE                             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59.1</v>
          </cell>
          <cell r="J1448">
            <v>59.1</v>
          </cell>
          <cell r="L1448">
            <v>15</v>
          </cell>
          <cell r="M1448">
            <v>59.1</v>
          </cell>
        </row>
        <row r="1449">
          <cell r="A1449">
            <v>102061926</v>
          </cell>
          <cell r="B1449" t="str">
            <v xml:space="preserve">MR KIM YOUNG GOH                        </v>
          </cell>
          <cell r="C1449">
            <v>0</v>
          </cell>
          <cell r="D1449">
            <v>0</v>
          </cell>
          <cell r="E1449">
            <v>0</v>
          </cell>
          <cell r="F1449">
            <v>25.81</v>
          </cell>
          <cell r="G1449">
            <v>48.58</v>
          </cell>
          <cell r="H1449">
            <v>0</v>
          </cell>
          <cell r="I1449">
            <v>0</v>
          </cell>
          <cell r="J1449">
            <v>74.39</v>
          </cell>
          <cell r="L1449">
            <v>1</v>
          </cell>
          <cell r="M1449">
            <v>74.39</v>
          </cell>
        </row>
        <row r="1450">
          <cell r="A1450">
            <v>102047028</v>
          </cell>
          <cell r="B1450" t="str">
            <v xml:space="preserve">MR KIT JL MITCHELL                      </v>
          </cell>
          <cell r="C1450">
            <v>0</v>
          </cell>
          <cell r="D1450">
            <v>0</v>
          </cell>
          <cell r="E1450">
            <v>0</v>
          </cell>
          <cell r="F1450">
            <v>10.66</v>
          </cell>
          <cell r="G1450">
            <v>0.97</v>
          </cell>
          <cell r="H1450">
            <v>0</v>
          </cell>
          <cell r="I1450">
            <v>0</v>
          </cell>
          <cell r="J1450">
            <v>11.63</v>
          </cell>
          <cell r="L1450">
            <v>5</v>
          </cell>
          <cell r="M1450">
            <v>11.63</v>
          </cell>
        </row>
        <row r="1451">
          <cell r="A1451">
            <v>102062883</v>
          </cell>
          <cell r="B1451" t="str">
            <v xml:space="preserve">MR KOFE TIA                             </v>
          </cell>
          <cell r="C1451">
            <v>0</v>
          </cell>
          <cell r="D1451">
            <v>0</v>
          </cell>
          <cell r="E1451">
            <v>1.86</v>
          </cell>
          <cell r="F1451">
            <v>41.47</v>
          </cell>
          <cell r="G1451">
            <v>19.149999999999999</v>
          </cell>
          <cell r="H1451">
            <v>0</v>
          </cell>
          <cell r="I1451">
            <v>0</v>
          </cell>
          <cell r="J1451">
            <v>62.48</v>
          </cell>
          <cell r="L1451">
            <v>5</v>
          </cell>
          <cell r="M1451">
            <v>62.48</v>
          </cell>
        </row>
        <row r="1452">
          <cell r="A1452">
            <v>102015252</v>
          </cell>
          <cell r="B1452" t="str">
            <v xml:space="preserve">MR KOFI APPIAH-KUBI                     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89.37</v>
          </cell>
          <cell r="J1452">
            <v>89.37</v>
          </cell>
          <cell r="L1452">
            <v>15</v>
          </cell>
          <cell r="M1452">
            <v>89.37</v>
          </cell>
        </row>
        <row r="1453">
          <cell r="A1453">
            <v>102031930</v>
          </cell>
          <cell r="B1453" t="str">
            <v xml:space="preserve">MR KOK KHOON CHEONG                     </v>
          </cell>
          <cell r="C1453">
            <v>15.48</v>
          </cell>
          <cell r="D1453">
            <v>2.29</v>
          </cell>
          <cell r="E1453">
            <v>28.04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45.81</v>
          </cell>
          <cell r="L1453">
            <v>1</v>
          </cell>
          <cell r="M1453">
            <v>45.81</v>
          </cell>
        </row>
        <row r="1454">
          <cell r="A1454">
            <v>102084662</v>
          </cell>
          <cell r="B1454" t="str">
            <v xml:space="preserve">MR KOLISI MATILA                        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713.93</v>
          </cell>
          <cell r="J1454">
            <v>713.93</v>
          </cell>
          <cell r="L1454">
            <v>15</v>
          </cell>
          <cell r="M1454">
            <v>713.93</v>
          </cell>
        </row>
        <row r="1455">
          <cell r="A1455">
            <v>102034511</v>
          </cell>
          <cell r="B1455" t="str">
            <v xml:space="preserve">MR KONGAIKA KULA  (DBS)                 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185.45</v>
          </cell>
          <cell r="J1455">
            <v>185.45</v>
          </cell>
          <cell r="L1455">
            <v>15</v>
          </cell>
          <cell r="M1455">
            <v>185.45</v>
          </cell>
        </row>
        <row r="1456">
          <cell r="A1456">
            <v>102029276</v>
          </cell>
          <cell r="B1456" t="str">
            <v xml:space="preserve">MR KORO URITAUA  (DBS)                  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222.18</v>
          </cell>
          <cell r="J1456">
            <v>222.18</v>
          </cell>
          <cell r="L1456">
            <v>15</v>
          </cell>
          <cell r="M1456">
            <v>222.18</v>
          </cell>
        </row>
        <row r="1457">
          <cell r="A1457">
            <v>102015531</v>
          </cell>
          <cell r="B1457" t="str">
            <v xml:space="preserve">MR KRIS IWAN                            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53.97</v>
          </cell>
          <cell r="J1457">
            <v>53.97</v>
          </cell>
          <cell r="L1457">
            <v>15</v>
          </cell>
          <cell r="M1457">
            <v>53.97</v>
          </cell>
        </row>
        <row r="1458">
          <cell r="A1458">
            <v>102033787</v>
          </cell>
          <cell r="B1458" t="str">
            <v xml:space="preserve">MR KRISHNA R GOUNDER   (DBS)  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341.69</v>
          </cell>
          <cell r="J1458">
            <v>341.69</v>
          </cell>
          <cell r="L1458">
            <v>15</v>
          </cell>
          <cell r="M1458">
            <v>341.69</v>
          </cell>
        </row>
        <row r="1459">
          <cell r="A1459">
            <v>102012548</v>
          </cell>
          <cell r="B1459" t="str">
            <v xml:space="preserve">MR KRISTO LAKATANI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72.73</v>
          </cell>
          <cell r="J1459">
            <v>72.73</v>
          </cell>
          <cell r="L1459">
            <v>15</v>
          </cell>
          <cell r="M1459">
            <v>72.73</v>
          </cell>
        </row>
        <row r="1460">
          <cell r="A1460">
            <v>102057350</v>
          </cell>
          <cell r="B1460" t="str">
            <v xml:space="preserve">MR KUO-LIANG CHEN                       </v>
          </cell>
          <cell r="C1460">
            <v>9.6</v>
          </cell>
          <cell r="D1460">
            <v>11.13</v>
          </cell>
          <cell r="E1460">
            <v>25.33</v>
          </cell>
          <cell r="F1460">
            <v>1.01</v>
          </cell>
          <cell r="G1460">
            <v>10.210000000000001</v>
          </cell>
          <cell r="H1460">
            <v>0</v>
          </cell>
          <cell r="I1460">
            <v>0</v>
          </cell>
          <cell r="J1460">
            <v>57.28</v>
          </cell>
          <cell r="L1460">
            <v>1</v>
          </cell>
          <cell r="M1460">
            <v>57.28</v>
          </cell>
        </row>
        <row r="1461">
          <cell r="A1461">
            <v>102071278</v>
          </cell>
          <cell r="B1461" t="str">
            <v xml:space="preserve">MR KURT JURGENS                         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102.4</v>
          </cell>
          <cell r="J1461">
            <v>102.4</v>
          </cell>
          <cell r="L1461">
            <v>15</v>
          </cell>
          <cell r="M1461">
            <v>102.4</v>
          </cell>
        </row>
        <row r="1462">
          <cell r="A1462">
            <v>102027472</v>
          </cell>
          <cell r="B1462" t="str">
            <v xml:space="preserve">MR KURT KOPP                            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326.23</v>
          </cell>
          <cell r="J1462">
            <v>326.23</v>
          </cell>
          <cell r="L1462">
            <v>15</v>
          </cell>
          <cell r="M1462">
            <v>326.23</v>
          </cell>
        </row>
        <row r="1463">
          <cell r="A1463">
            <v>102054517</v>
          </cell>
          <cell r="B1463" t="str">
            <v xml:space="preserve">MR KWOK FAI CHOW                        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27.58</v>
          </cell>
          <cell r="H1463">
            <v>0</v>
          </cell>
          <cell r="I1463">
            <v>0</v>
          </cell>
          <cell r="J1463">
            <v>27.58</v>
          </cell>
          <cell r="L1463">
            <v>1</v>
          </cell>
          <cell r="M1463">
            <v>27.58</v>
          </cell>
        </row>
        <row r="1464">
          <cell r="A1464">
            <v>102005079</v>
          </cell>
          <cell r="B1464" t="str">
            <v xml:space="preserve">MR KWOK JEE TAM                         </v>
          </cell>
          <cell r="C1464">
            <v>10.27</v>
          </cell>
          <cell r="D1464">
            <v>42.61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52.88</v>
          </cell>
          <cell r="L1464">
            <v>1</v>
          </cell>
          <cell r="M1464">
            <v>52.88</v>
          </cell>
        </row>
        <row r="1465">
          <cell r="A1465">
            <v>102056354</v>
          </cell>
          <cell r="B1465" t="str">
            <v xml:space="preserve">MR L M COOK                             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175.72</v>
          </cell>
          <cell r="J1465">
            <v>175.72</v>
          </cell>
          <cell r="L1465">
            <v>15</v>
          </cell>
          <cell r="M1465">
            <v>175.72</v>
          </cell>
        </row>
        <row r="1466">
          <cell r="A1466">
            <v>102035957</v>
          </cell>
          <cell r="B1466" t="str">
            <v xml:space="preserve">MR L MULIVAI   (DBS)                   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813.78</v>
          </cell>
          <cell r="J1466">
            <v>813.78</v>
          </cell>
          <cell r="L1466">
            <v>15</v>
          </cell>
          <cell r="M1466">
            <v>813.78</v>
          </cell>
        </row>
        <row r="1467">
          <cell r="A1467">
            <v>102042846</v>
          </cell>
          <cell r="B1467" t="str">
            <v xml:space="preserve">MR L T TAIMALIETANE 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134.33000000000001</v>
          </cell>
          <cell r="J1467">
            <v>134.33000000000001</v>
          </cell>
          <cell r="L1467">
            <v>15</v>
          </cell>
          <cell r="M1467">
            <v>134.33000000000001</v>
          </cell>
        </row>
        <row r="1468">
          <cell r="A1468">
            <v>102017767</v>
          </cell>
          <cell r="B1468" t="str">
            <v xml:space="preserve">MR L UILI                               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179.68</v>
          </cell>
          <cell r="J1468">
            <v>179.68</v>
          </cell>
          <cell r="L1468">
            <v>15</v>
          </cell>
          <cell r="M1468">
            <v>179.68</v>
          </cell>
        </row>
        <row r="1469">
          <cell r="A1469">
            <v>102016933</v>
          </cell>
          <cell r="B1469" t="str">
            <v xml:space="preserve">MR L VAA  (DBS*)                        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231.56</v>
          </cell>
          <cell r="J1469">
            <v>231.56</v>
          </cell>
          <cell r="L1469">
            <v>15</v>
          </cell>
          <cell r="M1469">
            <v>231.56</v>
          </cell>
        </row>
        <row r="1470">
          <cell r="A1470">
            <v>102050770</v>
          </cell>
          <cell r="B1470" t="str">
            <v xml:space="preserve">MR LAIFAIGA PELE   (DBS)                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669.19</v>
          </cell>
          <cell r="J1470">
            <v>669.19</v>
          </cell>
          <cell r="L1470">
            <v>15</v>
          </cell>
          <cell r="M1470">
            <v>669.19</v>
          </cell>
        </row>
        <row r="1471">
          <cell r="A1471">
            <v>102018168</v>
          </cell>
          <cell r="B1471" t="str">
            <v xml:space="preserve">MR LANCE W GOODMAN                      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78.98</v>
          </cell>
          <cell r="J1471">
            <v>78.98</v>
          </cell>
          <cell r="L1471">
            <v>15</v>
          </cell>
          <cell r="M1471">
            <v>78.98</v>
          </cell>
        </row>
        <row r="1472">
          <cell r="A1472">
            <v>102010241</v>
          </cell>
          <cell r="B1472" t="str">
            <v xml:space="preserve">MR LANGI PATUMAKA                       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135.57</v>
          </cell>
          <cell r="J1472">
            <v>135.57</v>
          </cell>
          <cell r="L1472">
            <v>15</v>
          </cell>
          <cell r="M1472">
            <v>135.57</v>
          </cell>
        </row>
        <row r="1473">
          <cell r="A1473">
            <v>102031161</v>
          </cell>
          <cell r="B1473" t="str">
            <v xml:space="preserve">MR LAPS BOYSEN                          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179.14</v>
          </cell>
          <cell r="J1473">
            <v>179.14</v>
          </cell>
          <cell r="L1473">
            <v>15</v>
          </cell>
          <cell r="M1473">
            <v>179.14</v>
          </cell>
        </row>
        <row r="1474">
          <cell r="A1474">
            <v>102012506</v>
          </cell>
          <cell r="B1474" t="str">
            <v xml:space="preserve">MR LARRY ESPARCIA  (DBS)                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420.27</v>
          </cell>
          <cell r="J1474">
            <v>420.27</v>
          </cell>
          <cell r="L1474">
            <v>15</v>
          </cell>
          <cell r="M1474">
            <v>420.27</v>
          </cell>
        </row>
        <row r="1475">
          <cell r="A1475">
            <v>102027195</v>
          </cell>
          <cell r="B1475" t="str">
            <v xml:space="preserve">MR LARRY HOLMES                         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260.51</v>
          </cell>
          <cell r="J1475">
            <v>260.51</v>
          </cell>
          <cell r="L1475">
            <v>15</v>
          </cell>
          <cell r="M1475">
            <v>260.51</v>
          </cell>
        </row>
        <row r="1476">
          <cell r="A1476">
            <v>102009434</v>
          </cell>
          <cell r="B1476" t="str">
            <v xml:space="preserve">MR LARRY J. ELLIOTT                     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117.12</v>
          </cell>
          <cell r="J1476">
            <v>117.12</v>
          </cell>
          <cell r="L1476">
            <v>15</v>
          </cell>
          <cell r="M1476">
            <v>117.12</v>
          </cell>
        </row>
        <row r="1477">
          <cell r="A1477">
            <v>102046614</v>
          </cell>
          <cell r="B1477" t="str">
            <v xml:space="preserve">MR LARY KENT                            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64.45</v>
          </cell>
          <cell r="J1477">
            <v>64.45</v>
          </cell>
          <cell r="L1477">
            <v>15</v>
          </cell>
          <cell r="M1477">
            <v>64.45</v>
          </cell>
        </row>
        <row r="1478">
          <cell r="A1478">
            <v>102008835</v>
          </cell>
          <cell r="B1478" t="str">
            <v xml:space="preserve">MR LATH B KHUDHUR (DBS)                 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680.29</v>
          </cell>
          <cell r="J1478">
            <v>680.29</v>
          </cell>
          <cell r="L1478">
            <v>15</v>
          </cell>
          <cell r="M1478">
            <v>680.29</v>
          </cell>
        </row>
        <row r="1479">
          <cell r="A1479">
            <v>102060230</v>
          </cell>
          <cell r="B1479" t="str">
            <v xml:space="preserve">MR LATU MANUOPNGAI                      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199.34</v>
          </cell>
          <cell r="J1479">
            <v>199.34</v>
          </cell>
          <cell r="L1479">
            <v>15</v>
          </cell>
          <cell r="M1479">
            <v>199.34</v>
          </cell>
        </row>
        <row r="1480">
          <cell r="A1480">
            <v>102012847</v>
          </cell>
          <cell r="B1480" t="str">
            <v xml:space="preserve">MR LATU NGAUAMO (DBS)               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333.24</v>
          </cell>
          <cell r="J1480">
            <v>333.24</v>
          </cell>
          <cell r="L1480">
            <v>15</v>
          </cell>
          <cell r="M1480">
            <v>333.24</v>
          </cell>
        </row>
        <row r="1481">
          <cell r="A1481">
            <v>102066855</v>
          </cell>
          <cell r="B1481" t="str">
            <v xml:space="preserve">MR LATU PELE   (DBS)                    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309.86</v>
          </cell>
          <cell r="J1481">
            <v>309.86</v>
          </cell>
          <cell r="L1481">
            <v>15</v>
          </cell>
          <cell r="M1481">
            <v>309.86</v>
          </cell>
        </row>
        <row r="1482">
          <cell r="A1482">
            <v>102064043</v>
          </cell>
          <cell r="B1482" t="str">
            <v xml:space="preserve">MR LAWRENCE PRASAD                      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163.85</v>
          </cell>
          <cell r="J1482">
            <v>163.85</v>
          </cell>
          <cell r="L1482">
            <v>15</v>
          </cell>
          <cell r="M1482">
            <v>163.85</v>
          </cell>
        </row>
        <row r="1483">
          <cell r="A1483">
            <v>102022191</v>
          </cell>
          <cell r="B1483" t="str">
            <v xml:space="preserve">MR LAWRENCE SNOOK                       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91.22</v>
          </cell>
          <cell r="J1483">
            <v>91.22</v>
          </cell>
          <cell r="L1483">
            <v>15</v>
          </cell>
          <cell r="M1483">
            <v>91.22</v>
          </cell>
        </row>
        <row r="1484">
          <cell r="A1484">
            <v>102042397</v>
          </cell>
          <cell r="B1484" t="str">
            <v xml:space="preserve">MR LEA H A LI                    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121.06</v>
          </cell>
          <cell r="J1484">
            <v>121.06</v>
          </cell>
          <cell r="L1484">
            <v>15</v>
          </cell>
          <cell r="M1484">
            <v>121.06</v>
          </cell>
        </row>
        <row r="1485">
          <cell r="A1485">
            <v>102025741</v>
          </cell>
          <cell r="B1485" t="str">
            <v xml:space="preserve">MR LEAI AH FOOK    (DBS)                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424.48</v>
          </cell>
          <cell r="J1485">
            <v>424.48</v>
          </cell>
          <cell r="L1485">
            <v>15</v>
          </cell>
          <cell r="M1485">
            <v>424.48</v>
          </cell>
        </row>
        <row r="1486">
          <cell r="A1486">
            <v>102075709</v>
          </cell>
          <cell r="B1486" t="str">
            <v xml:space="preserve">MR LEE ALLISON                          </v>
          </cell>
          <cell r="C1486">
            <v>10.130000000000001</v>
          </cell>
          <cell r="D1486">
            <v>20.41</v>
          </cell>
          <cell r="E1486">
            <v>3.01</v>
          </cell>
          <cell r="F1486">
            <v>7.56</v>
          </cell>
          <cell r="G1486">
            <v>5.7</v>
          </cell>
          <cell r="H1486">
            <v>0</v>
          </cell>
          <cell r="I1486">
            <v>0</v>
          </cell>
          <cell r="J1486">
            <v>46.81</v>
          </cell>
          <cell r="L1486">
            <v>5</v>
          </cell>
          <cell r="M1486">
            <v>46.81</v>
          </cell>
        </row>
        <row r="1487">
          <cell r="A1487">
            <v>102083432</v>
          </cell>
          <cell r="B1487" t="str">
            <v xml:space="preserve">MR LEE SAVAGE                           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61.24</v>
          </cell>
          <cell r="J1487">
            <v>61.24</v>
          </cell>
          <cell r="L1487">
            <v>15</v>
          </cell>
          <cell r="M1487">
            <v>61.24</v>
          </cell>
        </row>
        <row r="1488">
          <cell r="A1488">
            <v>102069264</v>
          </cell>
          <cell r="B1488" t="str">
            <v xml:space="preserve">MR LEFUA ELISARA                        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99.28</v>
          </cell>
          <cell r="J1488">
            <v>99.28</v>
          </cell>
          <cell r="L1488">
            <v>15</v>
          </cell>
          <cell r="M1488">
            <v>99.28</v>
          </cell>
        </row>
        <row r="1489">
          <cell r="A1489">
            <v>102051232</v>
          </cell>
          <cell r="B1489" t="str">
            <v xml:space="preserve">MR LEN JENSEN                           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452.79</v>
          </cell>
          <cell r="J1489">
            <v>452.79</v>
          </cell>
          <cell r="L1489">
            <v>21</v>
          </cell>
          <cell r="M1489">
            <v>452.79</v>
          </cell>
        </row>
        <row r="1490">
          <cell r="A1490">
            <v>102021609</v>
          </cell>
          <cell r="B1490" t="str">
            <v xml:space="preserve">MR LEN WHAREWERA                        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50.64</v>
          </cell>
          <cell r="J1490">
            <v>50.64</v>
          </cell>
          <cell r="L1490">
            <v>15</v>
          </cell>
          <cell r="M1490">
            <v>50.64</v>
          </cell>
        </row>
        <row r="1491">
          <cell r="A1491">
            <v>102069259</v>
          </cell>
          <cell r="B1491" t="str">
            <v xml:space="preserve">MR LENE NEEMIA  (DBS)                   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693.67</v>
          </cell>
          <cell r="J1491">
            <v>693.67</v>
          </cell>
          <cell r="L1491">
            <v>15</v>
          </cell>
          <cell r="M1491">
            <v>693.67</v>
          </cell>
        </row>
        <row r="1492">
          <cell r="A1492">
            <v>102034887</v>
          </cell>
          <cell r="B1492" t="str">
            <v xml:space="preserve">MR LEO GUNASEELAN (DBS)                 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230.38</v>
          </cell>
          <cell r="J1492">
            <v>230.38</v>
          </cell>
          <cell r="L1492">
            <v>15</v>
          </cell>
          <cell r="M1492">
            <v>230.38</v>
          </cell>
        </row>
        <row r="1493">
          <cell r="A1493">
            <v>102013953</v>
          </cell>
          <cell r="B1493" t="str">
            <v xml:space="preserve">MR LEON B. CORREOS   DBS* HOLD          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73.91</v>
          </cell>
          <cell r="J1493">
            <v>73.91</v>
          </cell>
          <cell r="L1493">
            <v>15</v>
          </cell>
          <cell r="M1493">
            <v>73.91</v>
          </cell>
        </row>
        <row r="1494">
          <cell r="A1494">
            <v>102064412</v>
          </cell>
          <cell r="B1494" t="str">
            <v xml:space="preserve">MR LEONARD HUNTER                       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166.12</v>
          </cell>
          <cell r="J1494">
            <v>166.12</v>
          </cell>
          <cell r="L1494">
            <v>22</v>
          </cell>
          <cell r="M1494">
            <v>166.12</v>
          </cell>
        </row>
        <row r="1495">
          <cell r="A1495">
            <v>102012157</v>
          </cell>
          <cell r="B1495" t="str">
            <v xml:space="preserve">MR LES CHONG                            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55.99</v>
          </cell>
          <cell r="J1495">
            <v>55.99</v>
          </cell>
          <cell r="L1495">
            <v>15</v>
          </cell>
          <cell r="M1495">
            <v>55.99</v>
          </cell>
        </row>
        <row r="1496">
          <cell r="A1496">
            <v>102010469</v>
          </cell>
          <cell r="B1496" t="str">
            <v xml:space="preserve">MR LESINA NOA     (DBS)                 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286.69</v>
          </cell>
          <cell r="J1496">
            <v>286.69</v>
          </cell>
          <cell r="L1496">
            <v>15</v>
          </cell>
          <cell r="M1496">
            <v>286.69</v>
          </cell>
        </row>
        <row r="1497">
          <cell r="A1497">
            <v>102080860</v>
          </cell>
          <cell r="B1497" t="str">
            <v xml:space="preserve">MR LESLEY WEIR                          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54.85</v>
          </cell>
          <cell r="J1497">
            <v>54.85</v>
          </cell>
          <cell r="L1497">
            <v>15</v>
          </cell>
          <cell r="M1497">
            <v>54.85</v>
          </cell>
        </row>
        <row r="1498">
          <cell r="A1498">
            <v>102006047</v>
          </cell>
          <cell r="B1498" t="str">
            <v xml:space="preserve">MR LESLIE RAWLEY ROBERTS       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62.62</v>
          </cell>
          <cell r="J1498">
            <v>62.62</v>
          </cell>
          <cell r="L1498">
            <v>15</v>
          </cell>
          <cell r="M1498">
            <v>62.62</v>
          </cell>
        </row>
        <row r="1499">
          <cell r="A1499">
            <v>102073994</v>
          </cell>
          <cell r="B1499" t="str">
            <v xml:space="preserve">MR LEWIS WITANA                         </v>
          </cell>
          <cell r="C1499">
            <v>8.34</v>
          </cell>
          <cell r="D1499">
            <v>58.96</v>
          </cell>
          <cell r="E1499">
            <v>26.31</v>
          </cell>
          <cell r="F1499">
            <v>0</v>
          </cell>
          <cell r="G1499">
            <v>10.57</v>
          </cell>
          <cell r="H1499">
            <v>0</v>
          </cell>
          <cell r="I1499">
            <v>0</v>
          </cell>
          <cell r="J1499">
            <v>104.18</v>
          </cell>
          <cell r="L1499">
            <v>5</v>
          </cell>
          <cell r="M1499">
            <v>104.18</v>
          </cell>
        </row>
        <row r="1500">
          <cell r="A1500">
            <v>102041601</v>
          </cell>
          <cell r="B1500" t="str">
            <v xml:space="preserve">MR LEYSUR CORREOS                       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2555.9499999999998</v>
          </cell>
          <cell r="J1500">
            <v>2555.9499999999998</v>
          </cell>
          <cell r="L1500">
            <v>15</v>
          </cell>
          <cell r="M1500">
            <v>2555.9499999999998</v>
          </cell>
        </row>
        <row r="1501">
          <cell r="A1501">
            <v>102026704</v>
          </cell>
          <cell r="B1501" t="str">
            <v xml:space="preserve">MR LEYTON D HACKNEY (DBS)               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221.87</v>
          </cell>
          <cell r="J1501">
            <v>221.87</v>
          </cell>
          <cell r="L1501">
            <v>15</v>
          </cell>
          <cell r="M1501">
            <v>221.87</v>
          </cell>
        </row>
        <row r="1502">
          <cell r="A1502">
            <v>102062560</v>
          </cell>
          <cell r="B1502" t="str">
            <v xml:space="preserve">MR LIAKAT ALI                          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520.63</v>
          </cell>
          <cell r="J1502">
            <v>520.63</v>
          </cell>
          <cell r="L1502">
            <v>15</v>
          </cell>
          <cell r="M1502">
            <v>520.63</v>
          </cell>
        </row>
        <row r="1503">
          <cell r="A1503">
            <v>102066377</v>
          </cell>
          <cell r="B1503" t="str">
            <v xml:space="preserve">MR LIFA LEONA                           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108.7</v>
          </cell>
          <cell r="J1503">
            <v>108.7</v>
          </cell>
          <cell r="L1503">
            <v>15</v>
          </cell>
          <cell r="M1503">
            <v>108.7</v>
          </cell>
        </row>
        <row r="1504">
          <cell r="A1504">
            <v>102001591</v>
          </cell>
          <cell r="B1504" t="str">
            <v xml:space="preserve">MR LIJIA JIN                            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12.88</v>
          </cell>
          <cell r="H1504">
            <v>0</v>
          </cell>
          <cell r="I1504">
            <v>84.81</v>
          </cell>
          <cell r="J1504">
            <v>97.69</v>
          </cell>
          <cell r="L1504">
            <v>1</v>
          </cell>
          <cell r="M1504">
            <v>97.69</v>
          </cell>
        </row>
        <row r="1505">
          <cell r="A1505">
            <v>102006870</v>
          </cell>
          <cell r="B1505" t="str">
            <v xml:space="preserve">MR LINDSAY MC KILLOP                    </v>
          </cell>
          <cell r="C1505">
            <v>-5.74</v>
          </cell>
          <cell r="D1505">
            <v>15.94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10.199999999999999</v>
          </cell>
          <cell r="L1505">
            <v>1</v>
          </cell>
          <cell r="M1505">
            <v>10.199999999999999</v>
          </cell>
        </row>
        <row r="1506">
          <cell r="A1506">
            <v>102021832</v>
          </cell>
          <cell r="B1506" t="str">
            <v xml:space="preserve">MR LISA FAMEITAU (DBS)                  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242.17</v>
          </cell>
          <cell r="J1506">
            <v>242.17</v>
          </cell>
          <cell r="L1506">
            <v>15</v>
          </cell>
          <cell r="M1506">
            <v>242.17</v>
          </cell>
        </row>
        <row r="1507">
          <cell r="A1507">
            <v>102071429</v>
          </cell>
          <cell r="B1507" t="str">
            <v xml:space="preserve">MR LISA FETOHOI                         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130.68</v>
          </cell>
          <cell r="J1507">
            <v>130.68</v>
          </cell>
          <cell r="L1507">
            <v>15</v>
          </cell>
          <cell r="M1507">
            <v>130.68</v>
          </cell>
        </row>
        <row r="1508">
          <cell r="A1508">
            <v>102034976</v>
          </cell>
          <cell r="B1508" t="str">
            <v xml:space="preserve">MR LOLESIO PAULO  (CMI)                 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274.63</v>
          </cell>
          <cell r="J1508">
            <v>274.63</v>
          </cell>
          <cell r="L1508">
            <v>22</v>
          </cell>
          <cell r="M1508">
            <v>143.19</v>
          </cell>
        </row>
        <row r="1509">
          <cell r="A1509">
            <v>102010041</v>
          </cell>
          <cell r="B1509" t="str">
            <v xml:space="preserve">MR LOLO LYDEN     (DBS)                 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837.82</v>
          </cell>
          <cell r="J1509">
            <v>837.82</v>
          </cell>
          <cell r="L1509">
            <v>15</v>
          </cell>
          <cell r="M1509">
            <v>837.82</v>
          </cell>
        </row>
        <row r="1510">
          <cell r="A1510">
            <v>102015836</v>
          </cell>
          <cell r="B1510" t="str">
            <v xml:space="preserve">MR LOTOLUA TONIAFA                      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160.82</v>
          </cell>
          <cell r="J1510">
            <v>160.82</v>
          </cell>
          <cell r="L1510">
            <v>15</v>
          </cell>
          <cell r="M1510">
            <v>160.82</v>
          </cell>
        </row>
        <row r="1511">
          <cell r="A1511">
            <v>102047610</v>
          </cell>
          <cell r="B1511" t="str">
            <v xml:space="preserve">MR LOU MAMEA  (DBS)                     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468.34</v>
          </cell>
          <cell r="J1511">
            <v>468.34</v>
          </cell>
          <cell r="L1511">
            <v>15</v>
          </cell>
          <cell r="M1511">
            <v>468.34</v>
          </cell>
        </row>
        <row r="1512">
          <cell r="A1512">
            <v>102013668</v>
          </cell>
          <cell r="B1512" t="str">
            <v xml:space="preserve">MR LOUHAI YONG    (DBS)                 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659.13</v>
          </cell>
          <cell r="J1512">
            <v>659.13</v>
          </cell>
          <cell r="L1512">
            <v>15</v>
          </cell>
          <cell r="M1512">
            <v>659.13</v>
          </cell>
        </row>
        <row r="1513">
          <cell r="A1513">
            <v>102016712</v>
          </cell>
          <cell r="B1513" t="str">
            <v xml:space="preserve">MR LOUIS J MOUKHTAR                     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70.14</v>
          </cell>
          <cell r="J1513">
            <v>70.14</v>
          </cell>
          <cell r="L1513">
            <v>15</v>
          </cell>
          <cell r="M1513">
            <v>70.14</v>
          </cell>
        </row>
        <row r="1514">
          <cell r="A1514">
            <v>102023407</v>
          </cell>
          <cell r="B1514" t="str">
            <v xml:space="preserve">MR LOUISE COLTON-CLARK  (DBS*)          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206.66</v>
          </cell>
          <cell r="J1514">
            <v>206.66</v>
          </cell>
          <cell r="L1514">
            <v>15</v>
          </cell>
          <cell r="M1514">
            <v>206.66</v>
          </cell>
        </row>
        <row r="1515">
          <cell r="A1515">
            <v>102082697</v>
          </cell>
          <cell r="B1515" t="str">
            <v xml:space="preserve">MR LU MITA                              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119.26</v>
          </cell>
          <cell r="J1515">
            <v>119.26</v>
          </cell>
          <cell r="L1515">
            <v>15</v>
          </cell>
          <cell r="M1515">
            <v>119.26</v>
          </cell>
        </row>
        <row r="1516">
          <cell r="A1516">
            <v>102049988</v>
          </cell>
          <cell r="B1516" t="str">
            <v xml:space="preserve">MR LUANUU F. OLIVE  (DBS)               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568.02</v>
          </cell>
          <cell r="J1516">
            <v>568.02</v>
          </cell>
          <cell r="L1516">
            <v>15</v>
          </cell>
          <cell r="M1516">
            <v>568.02</v>
          </cell>
        </row>
        <row r="1517">
          <cell r="A1517">
            <v>102070308</v>
          </cell>
          <cell r="B1517" t="str">
            <v xml:space="preserve">MR LUCKY L VENAYAGAM    (DBS)           </v>
          </cell>
          <cell r="C1517">
            <v>816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816</v>
          </cell>
          <cell r="L1517">
            <v>5</v>
          </cell>
          <cell r="M1517">
            <v>816</v>
          </cell>
        </row>
        <row r="1518">
          <cell r="A1518">
            <v>102065165</v>
          </cell>
          <cell r="B1518" t="str">
            <v xml:space="preserve">MR LUI TUILOTOLAVA                      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119</v>
          </cell>
          <cell r="J1518">
            <v>119</v>
          </cell>
          <cell r="L1518">
            <v>15</v>
          </cell>
          <cell r="M1518">
            <v>119</v>
          </cell>
        </row>
        <row r="1519">
          <cell r="A1519">
            <v>102038904</v>
          </cell>
          <cell r="B1519" t="str">
            <v xml:space="preserve">MR LUMANAI MATAUTIA   (DBS*HOLD)        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471.88</v>
          </cell>
          <cell r="J1519">
            <v>471.88</v>
          </cell>
          <cell r="L1519">
            <v>15</v>
          </cell>
          <cell r="M1519">
            <v>471.88</v>
          </cell>
        </row>
        <row r="1520">
          <cell r="A1520">
            <v>102011920</v>
          </cell>
          <cell r="B1520" t="str">
            <v xml:space="preserve">MR LYNDON DOUGLAS                       </v>
          </cell>
          <cell r="C1520">
            <v>15.13</v>
          </cell>
          <cell r="D1520">
            <v>10.78</v>
          </cell>
          <cell r="E1520">
            <v>0</v>
          </cell>
          <cell r="F1520">
            <v>0</v>
          </cell>
          <cell r="G1520">
            <v>14.56</v>
          </cell>
          <cell r="H1520">
            <v>0</v>
          </cell>
          <cell r="I1520">
            <v>0</v>
          </cell>
          <cell r="J1520">
            <v>40.47</v>
          </cell>
          <cell r="L1520">
            <v>5</v>
          </cell>
          <cell r="M1520">
            <v>40.47</v>
          </cell>
        </row>
        <row r="1521">
          <cell r="A1521">
            <v>102039253</v>
          </cell>
          <cell r="B1521" t="str">
            <v xml:space="preserve">MR M A CAMPBELL                         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38.03</v>
          </cell>
          <cell r="H1521">
            <v>0</v>
          </cell>
          <cell r="I1521">
            <v>0</v>
          </cell>
          <cell r="J1521">
            <v>38.03</v>
          </cell>
          <cell r="L1521">
            <v>5</v>
          </cell>
          <cell r="M1521">
            <v>38.03</v>
          </cell>
        </row>
        <row r="1522">
          <cell r="A1522">
            <v>102083814</v>
          </cell>
          <cell r="B1522" t="str">
            <v xml:space="preserve">MR M A PARKER                           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50.72</v>
          </cell>
          <cell r="J1522">
            <v>50.72</v>
          </cell>
          <cell r="L1522">
            <v>15</v>
          </cell>
          <cell r="M1522">
            <v>50.72</v>
          </cell>
        </row>
        <row r="1523">
          <cell r="A1523">
            <v>102059781</v>
          </cell>
          <cell r="B1523" t="str">
            <v xml:space="preserve">MR M B BARCLAY                   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75.650000000000006</v>
          </cell>
          <cell r="J1523">
            <v>75.650000000000006</v>
          </cell>
          <cell r="L1523">
            <v>15</v>
          </cell>
          <cell r="M1523">
            <v>75.650000000000006</v>
          </cell>
        </row>
        <row r="1524">
          <cell r="A1524">
            <v>102075870</v>
          </cell>
          <cell r="B1524" t="str">
            <v xml:space="preserve">MR M LAMBERT                            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52.44</v>
          </cell>
          <cell r="J1524">
            <v>52.44</v>
          </cell>
          <cell r="L1524">
            <v>15</v>
          </cell>
          <cell r="M1524">
            <v>52.44</v>
          </cell>
        </row>
        <row r="1525">
          <cell r="A1525">
            <v>102039022</v>
          </cell>
          <cell r="B1525" t="str">
            <v xml:space="preserve">MR M M BHUIYAN                          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100.09</v>
          </cell>
          <cell r="J1525">
            <v>100.09</v>
          </cell>
          <cell r="L1525">
            <v>15</v>
          </cell>
          <cell r="M1525">
            <v>100.09</v>
          </cell>
        </row>
        <row r="1526">
          <cell r="A1526">
            <v>102041447</v>
          </cell>
          <cell r="B1526" t="str">
            <v xml:space="preserve">MR M MCFARLANE                          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99.51</v>
          </cell>
          <cell r="J1526">
            <v>99.51</v>
          </cell>
          <cell r="L1526">
            <v>15</v>
          </cell>
          <cell r="M1526">
            <v>99.51</v>
          </cell>
        </row>
        <row r="1527">
          <cell r="A1527">
            <v>102037096</v>
          </cell>
          <cell r="B1527" t="str">
            <v xml:space="preserve">MR M SHAHEED   (DBS)                    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334.68</v>
          </cell>
          <cell r="J1527">
            <v>334.68</v>
          </cell>
          <cell r="L1527">
            <v>15</v>
          </cell>
          <cell r="M1527">
            <v>334.68</v>
          </cell>
        </row>
        <row r="1528">
          <cell r="A1528">
            <v>102037525</v>
          </cell>
          <cell r="B1528" t="str">
            <v xml:space="preserve">MR M TAAVALE                            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158.76</v>
          </cell>
          <cell r="J1528">
            <v>158.76</v>
          </cell>
          <cell r="L1528">
            <v>15</v>
          </cell>
          <cell r="M1528">
            <v>158.76</v>
          </cell>
        </row>
        <row r="1529">
          <cell r="A1529">
            <v>102045071</v>
          </cell>
          <cell r="B1529" t="str">
            <v xml:space="preserve">MR M TAGORE                             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90.92</v>
          </cell>
          <cell r="J1529">
            <v>90.92</v>
          </cell>
          <cell r="L1529">
            <v>15</v>
          </cell>
          <cell r="M1529">
            <v>90.92</v>
          </cell>
        </row>
        <row r="1530">
          <cell r="A1530">
            <v>102015072</v>
          </cell>
          <cell r="B1530" t="str">
            <v xml:space="preserve">MR M Y HASSAN      (DBS)                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369.2</v>
          </cell>
          <cell r="J1530">
            <v>369.2</v>
          </cell>
          <cell r="L1530">
            <v>15</v>
          </cell>
          <cell r="M1530">
            <v>369.2</v>
          </cell>
        </row>
        <row r="1531">
          <cell r="A1531">
            <v>102011260</v>
          </cell>
          <cell r="B1531" t="str">
            <v xml:space="preserve">MR M. K. TAYLOR  (DBS)                  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388.28</v>
          </cell>
          <cell r="J1531">
            <v>388.28</v>
          </cell>
          <cell r="L1531">
            <v>15</v>
          </cell>
          <cell r="M1531">
            <v>388.28</v>
          </cell>
        </row>
        <row r="1532">
          <cell r="A1532">
            <v>102005607</v>
          </cell>
          <cell r="B1532" t="str">
            <v xml:space="preserve">MR M. M. KIDIWALA  (DBS)                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343.23</v>
          </cell>
          <cell r="J1532">
            <v>343.23</v>
          </cell>
          <cell r="L1532">
            <v>15</v>
          </cell>
          <cell r="M1532">
            <v>343.23</v>
          </cell>
        </row>
        <row r="1533">
          <cell r="A1533">
            <v>102089985</v>
          </cell>
          <cell r="B1533" t="str">
            <v xml:space="preserve">MR MAHAD FARAH ABDILE                   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1581.75</v>
          </cell>
          <cell r="J1533">
            <v>1581.75</v>
          </cell>
          <cell r="L1533">
            <v>21</v>
          </cell>
          <cell r="M1533">
            <v>1581.75</v>
          </cell>
        </row>
        <row r="1534">
          <cell r="A1534">
            <v>102075070</v>
          </cell>
          <cell r="B1534" t="str">
            <v xml:space="preserve">MR MAHAMED HASSEN                       </v>
          </cell>
          <cell r="C1534">
            <v>32.619999999999997</v>
          </cell>
          <cell r="D1534">
            <v>111.75</v>
          </cell>
          <cell r="E1534">
            <v>55.77</v>
          </cell>
          <cell r="F1534">
            <v>73.930000000000007</v>
          </cell>
          <cell r="G1534">
            <v>28.4</v>
          </cell>
          <cell r="H1534">
            <v>0</v>
          </cell>
          <cell r="I1534">
            <v>0</v>
          </cell>
          <cell r="J1534">
            <v>302.47000000000003</v>
          </cell>
          <cell r="L1534">
            <v>5</v>
          </cell>
          <cell r="M1534">
            <v>302.47000000000003</v>
          </cell>
        </row>
        <row r="1535">
          <cell r="A1535">
            <v>102014636</v>
          </cell>
          <cell r="B1535" t="str">
            <v xml:space="preserve">MR MAHAMMED SIDDIQE                     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221.71</v>
          </cell>
          <cell r="J1535">
            <v>221.71</v>
          </cell>
          <cell r="L1535">
            <v>15</v>
          </cell>
          <cell r="M1535">
            <v>221.71</v>
          </cell>
        </row>
        <row r="1536">
          <cell r="A1536">
            <v>102049182</v>
          </cell>
          <cell r="B1536" t="str">
            <v xml:space="preserve">MR MAHAMODD ALI                         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69.290000000000006</v>
          </cell>
          <cell r="J1536">
            <v>69.290000000000006</v>
          </cell>
          <cell r="L1536">
            <v>15</v>
          </cell>
          <cell r="M1536">
            <v>69.290000000000006</v>
          </cell>
        </row>
        <row r="1537">
          <cell r="A1537">
            <v>102047299</v>
          </cell>
          <cell r="B1537" t="str">
            <v xml:space="preserve">MR MAHESH LAXMAN                        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144.66999999999999</v>
          </cell>
          <cell r="J1537">
            <v>144.66999999999999</v>
          </cell>
          <cell r="L1537">
            <v>15</v>
          </cell>
          <cell r="M1537">
            <v>144.66999999999999</v>
          </cell>
        </row>
        <row r="1538">
          <cell r="A1538">
            <v>102012707</v>
          </cell>
          <cell r="B1538" t="str">
            <v xml:space="preserve">MR MAISON GALV                          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54.09</v>
          </cell>
          <cell r="J1538">
            <v>54.09</v>
          </cell>
          <cell r="L1538">
            <v>15</v>
          </cell>
          <cell r="M1538">
            <v>54.09</v>
          </cell>
        </row>
        <row r="1539">
          <cell r="A1539">
            <v>102012366</v>
          </cell>
          <cell r="B1539" t="str">
            <v xml:space="preserve">MR MAITLAND W.E. BAKER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184.92</v>
          </cell>
          <cell r="J1539">
            <v>184.92</v>
          </cell>
          <cell r="L1539">
            <v>15</v>
          </cell>
          <cell r="M1539">
            <v>184.92</v>
          </cell>
        </row>
        <row r="1540">
          <cell r="A1540">
            <v>102060290</v>
          </cell>
          <cell r="B1540" t="str">
            <v xml:space="preserve">MR MAKAFOFIFOLI SIAFA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161.19999999999999</v>
          </cell>
          <cell r="J1540">
            <v>161.19999999999999</v>
          </cell>
          <cell r="L1540">
            <v>15</v>
          </cell>
          <cell r="M1540">
            <v>161.19999999999999</v>
          </cell>
        </row>
        <row r="1541">
          <cell r="A1541">
            <v>102051250</v>
          </cell>
          <cell r="B1541" t="str">
            <v xml:space="preserve">MR MAKESI ALAI     (DBS)                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422.24</v>
          </cell>
          <cell r="J1541">
            <v>422.24</v>
          </cell>
          <cell r="L1541">
            <v>15</v>
          </cell>
          <cell r="M1541">
            <v>422.24</v>
          </cell>
        </row>
        <row r="1542">
          <cell r="A1542">
            <v>102043053</v>
          </cell>
          <cell r="B1542" t="str">
            <v xml:space="preserve">MR MAKESI STOWERS                       </v>
          </cell>
          <cell r="C1542">
            <v>23.31</v>
          </cell>
          <cell r="D1542">
            <v>0</v>
          </cell>
          <cell r="E1542">
            <v>0</v>
          </cell>
          <cell r="F1542">
            <v>0</v>
          </cell>
          <cell r="G1542">
            <v>23.89</v>
          </cell>
          <cell r="H1542">
            <v>0</v>
          </cell>
          <cell r="I1542">
            <v>0</v>
          </cell>
          <cell r="J1542">
            <v>47.2</v>
          </cell>
          <cell r="L1542">
            <v>5</v>
          </cell>
          <cell r="M1542">
            <v>47.2</v>
          </cell>
        </row>
        <row r="1543">
          <cell r="A1543">
            <v>102034377</v>
          </cell>
          <cell r="B1543" t="str">
            <v xml:space="preserve">MR MAKU P BROWN                         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101.46</v>
          </cell>
          <cell r="J1543">
            <v>101.46</v>
          </cell>
          <cell r="L1543">
            <v>15</v>
          </cell>
          <cell r="M1543">
            <v>101.46</v>
          </cell>
        </row>
        <row r="1544">
          <cell r="A1544">
            <v>102018049</v>
          </cell>
          <cell r="B1544" t="str">
            <v xml:space="preserve">MR MALCOLM CAMPBELL                     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61.51</v>
          </cell>
          <cell r="J1544">
            <v>61.51</v>
          </cell>
          <cell r="L1544">
            <v>15</v>
          </cell>
          <cell r="M1544">
            <v>61.51</v>
          </cell>
        </row>
        <row r="1545">
          <cell r="A1545">
            <v>102072220</v>
          </cell>
          <cell r="B1545" t="str">
            <v xml:space="preserve">MR MALCOLM SMITH                        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58.74</v>
          </cell>
          <cell r="J1545">
            <v>58.74</v>
          </cell>
          <cell r="L1545">
            <v>15</v>
          </cell>
          <cell r="M1545">
            <v>58.74</v>
          </cell>
        </row>
        <row r="1546">
          <cell r="A1546">
            <v>102022826</v>
          </cell>
          <cell r="B1546" t="str">
            <v xml:space="preserve">MR MALCOM WATSON                        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126.77</v>
          </cell>
          <cell r="J1546">
            <v>126.77</v>
          </cell>
          <cell r="L1546">
            <v>15</v>
          </cell>
          <cell r="M1546">
            <v>126.77</v>
          </cell>
        </row>
        <row r="1547">
          <cell r="A1547">
            <v>102047490</v>
          </cell>
          <cell r="B1547" t="str">
            <v xml:space="preserve">MR MALO TOKUMA                          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96.57</v>
          </cell>
          <cell r="J1547">
            <v>96.57</v>
          </cell>
          <cell r="L1547">
            <v>15</v>
          </cell>
          <cell r="M1547">
            <v>96.57</v>
          </cell>
        </row>
        <row r="1548">
          <cell r="A1548">
            <v>102066670</v>
          </cell>
          <cell r="B1548" t="str">
            <v xml:space="preserve">MR MALUA MISIKEA                        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12.21</v>
          </cell>
          <cell r="J1548">
            <v>12.21</v>
          </cell>
          <cell r="L1548">
            <v>22</v>
          </cell>
          <cell r="M1548">
            <v>12.21</v>
          </cell>
        </row>
        <row r="1549">
          <cell r="A1549">
            <v>102056538</v>
          </cell>
          <cell r="B1549" t="str">
            <v xml:space="preserve">MR MANASE TUUNGAFASI  (DBS)             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1866.63</v>
          </cell>
          <cell r="J1549">
            <v>1866.63</v>
          </cell>
          <cell r="L1549">
            <v>15</v>
          </cell>
          <cell r="M1549">
            <v>1866.63</v>
          </cell>
        </row>
        <row r="1550">
          <cell r="A1550">
            <v>102026338</v>
          </cell>
          <cell r="B1550" t="str">
            <v xml:space="preserve">MR MANJUNATH N REDDY  (DBS)            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808.87</v>
          </cell>
          <cell r="J1550">
            <v>808.87</v>
          </cell>
          <cell r="L1550">
            <v>15</v>
          </cell>
          <cell r="M1550">
            <v>808.87</v>
          </cell>
        </row>
        <row r="1551">
          <cell r="A1551">
            <v>102032131</v>
          </cell>
          <cell r="B1551" t="str">
            <v xml:space="preserve">MR MANOJ GOUNDER  (DBS)                 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159.03</v>
          </cell>
          <cell r="J1551">
            <v>159.03</v>
          </cell>
          <cell r="L1551">
            <v>15</v>
          </cell>
          <cell r="M1551">
            <v>159.03</v>
          </cell>
        </row>
        <row r="1552">
          <cell r="A1552">
            <v>102032354</v>
          </cell>
          <cell r="B1552" t="str">
            <v xml:space="preserve">MR MANOJ KUMAR  (DBS)                   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257.02</v>
          </cell>
          <cell r="J1552">
            <v>257.02</v>
          </cell>
          <cell r="L1552">
            <v>15</v>
          </cell>
          <cell r="M1552">
            <v>257.02</v>
          </cell>
        </row>
        <row r="1553">
          <cell r="A1553">
            <v>102051316</v>
          </cell>
          <cell r="B1553" t="str">
            <v xml:space="preserve">MR MANOO A. ULU   (DBS)                 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292.37</v>
          </cell>
          <cell r="J1553">
            <v>292.37</v>
          </cell>
          <cell r="L1553">
            <v>15</v>
          </cell>
          <cell r="M1553">
            <v>292.37</v>
          </cell>
        </row>
        <row r="1554">
          <cell r="A1554">
            <v>102070135</v>
          </cell>
          <cell r="B1554" t="str">
            <v xml:space="preserve">MR MANSELL KIRA                     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72.45</v>
          </cell>
          <cell r="J1554">
            <v>72.45</v>
          </cell>
          <cell r="L1554">
            <v>15</v>
          </cell>
          <cell r="M1554">
            <v>72.45</v>
          </cell>
        </row>
        <row r="1555">
          <cell r="A1555">
            <v>102010877</v>
          </cell>
          <cell r="B1555" t="str">
            <v xml:space="preserve">MR MANSOUR MANSOUR  (DBS*)              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252.02</v>
          </cell>
          <cell r="J1555">
            <v>252.02</v>
          </cell>
          <cell r="L1555">
            <v>15</v>
          </cell>
          <cell r="M1555">
            <v>252.02</v>
          </cell>
        </row>
        <row r="1556">
          <cell r="A1556">
            <v>102046529</v>
          </cell>
          <cell r="B1556" t="str">
            <v xml:space="preserve">MR MANZOOR ALI                          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138.22999999999999</v>
          </cell>
          <cell r="J1556">
            <v>138.22999999999999</v>
          </cell>
          <cell r="L1556">
            <v>15</v>
          </cell>
          <cell r="M1556">
            <v>138.22999999999999</v>
          </cell>
        </row>
        <row r="1557">
          <cell r="A1557">
            <v>102084374</v>
          </cell>
          <cell r="B1557" t="str">
            <v xml:space="preserve">MR MARIO CROSS                          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235.59</v>
          </cell>
          <cell r="J1557">
            <v>235.59</v>
          </cell>
          <cell r="L1557">
            <v>15</v>
          </cell>
          <cell r="M1557">
            <v>235.59</v>
          </cell>
        </row>
        <row r="1558">
          <cell r="A1558">
            <v>102051497</v>
          </cell>
          <cell r="B1558" t="str">
            <v xml:space="preserve">MR MARK AMA                             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110.21</v>
          </cell>
          <cell r="J1558">
            <v>110.21</v>
          </cell>
          <cell r="L1558">
            <v>15</v>
          </cell>
          <cell r="M1558">
            <v>110.21</v>
          </cell>
        </row>
        <row r="1559">
          <cell r="A1559">
            <v>102026762</v>
          </cell>
          <cell r="B1559" t="str">
            <v xml:space="preserve">MR MARK GALVIN &amp; G GALVIN               </v>
          </cell>
          <cell r="C1559">
            <v>0</v>
          </cell>
          <cell r="D1559">
            <v>5.85</v>
          </cell>
          <cell r="E1559">
            <v>0</v>
          </cell>
          <cell r="F1559">
            <v>0</v>
          </cell>
          <cell r="G1559">
            <v>32.54</v>
          </cell>
          <cell r="H1559">
            <v>0</v>
          </cell>
          <cell r="I1559">
            <v>0</v>
          </cell>
          <cell r="J1559">
            <v>38.39</v>
          </cell>
          <cell r="L1559">
            <v>5</v>
          </cell>
          <cell r="M1559">
            <v>38.39</v>
          </cell>
        </row>
        <row r="1560">
          <cell r="A1560">
            <v>102009621</v>
          </cell>
          <cell r="B1560" t="str">
            <v xml:space="preserve">MR MARK HASWELL                         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68.430000000000007</v>
          </cell>
          <cell r="J1560">
            <v>68.430000000000007</v>
          </cell>
          <cell r="L1560">
            <v>15</v>
          </cell>
          <cell r="M1560">
            <v>68.430000000000007</v>
          </cell>
        </row>
        <row r="1561">
          <cell r="A1561">
            <v>102063091</v>
          </cell>
          <cell r="B1561" t="str">
            <v xml:space="preserve">MR MARK HIGGINS                         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174.44</v>
          </cell>
          <cell r="J1561">
            <v>174.44</v>
          </cell>
          <cell r="L1561">
            <v>15</v>
          </cell>
          <cell r="M1561">
            <v>174.44</v>
          </cell>
        </row>
        <row r="1562">
          <cell r="A1562">
            <v>102014462</v>
          </cell>
          <cell r="B1562" t="str">
            <v xml:space="preserve">MR MARK KEVIN BARRY                     </v>
          </cell>
          <cell r="C1562">
            <v>0</v>
          </cell>
          <cell r="D1562">
            <v>29</v>
          </cell>
          <cell r="E1562">
            <v>0</v>
          </cell>
          <cell r="F1562">
            <v>6.69</v>
          </cell>
          <cell r="G1562">
            <v>8.2899999999999991</v>
          </cell>
          <cell r="H1562">
            <v>29.77</v>
          </cell>
          <cell r="I1562">
            <v>0</v>
          </cell>
          <cell r="J1562">
            <v>73.75</v>
          </cell>
          <cell r="L1562">
            <v>1</v>
          </cell>
          <cell r="M1562">
            <v>73.75</v>
          </cell>
        </row>
        <row r="1563">
          <cell r="A1563">
            <v>102029055</v>
          </cell>
          <cell r="B1563" t="str">
            <v xml:space="preserve">MR MARK POEHLS                   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59.04</v>
          </cell>
          <cell r="J1563">
            <v>59.04</v>
          </cell>
          <cell r="L1563">
            <v>15</v>
          </cell>
          <cell r="M1563">
            <v>59.04</v>
          </cell>
        </row>
        <row r="1564">
          <cell r="A1564">
            <v>102011125</v>
          </cell>
          <cell r="B1564" t="str">
            <v xml:space="preserve">MR MARK SAVAGE                          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55.97</v>
          </cell>
          <cell r="J1564">
            <v>55.97</v>
          </cell>
          <cell r="L1564">
            <v>15</v>
          </cell>
          <cell r="M1564">
            <v>55.97</v>
          </cell>
        </row>
        <row r="1565">
          <cell r="A1565">
            <v>102014724</v>
          </cell>
          <cell r="B1565" t="str">
            <v xml:space="preserve">MR MARK W TOWNSEND  (CMI)               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933.88</v>
          </cell>
          <cell r="J1565">
            <v>933.88</v>
          </cell>
          <cell r="L1565">
            <v>15</v>
          </cell>
          <cell r="M1565">
            <v>933.88</v>
          </cell>
        </row>
        <row r="1566">
          <cell r="A1566">
            <v>102042266</v>
          </cell>
          <cell r="B1566" t="str">
            <v xml:space="preserve">MR MARTIN DUTCHBURN                     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121.25</v>
          </cell>
          <cell r="J1566">
            <v>121.25</v>
          </cell>
          <cell r="L1566">
            <v>15</v>
          </cell>
          <cell r="M1566">
            <v>121.25</v>
          </cell>
        </row>
        <row r="1567">
          <cell r="A1567">
            <v>102071005</v>
          </cell>
          <cell r="B1567" t="str">
            <v xml:space="preserve">MR MARTIN ENOSA                         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63.51</v>
          </cell>
          <cell r="H1567">
            <v>0</v>
          </cell>
          <cell r="I1567">
            <v>0</v>
          </cell>
          <cell r="J1567">
            <v>63.51</v>
          </cell>
          <cell r="L1567">
            <v>5</v>
          </cell>
          <cell r="M1567">
            <v>63.51</v>
          </cell>
        </row>
        <row r="1568">
          <cell r="A1568">
            <v>102041729</v>
          </cell>
          <cell r="B1568" t="str">
            <v xml:space="preserve">MR MARTIN HANSEN                        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52.55</v>
          </cell>
          <cell r="J1568">
            <v>52.55</v>
          </cell>
          <cell r="L1568">
            <v>15</v>
          </cell>
          <cell r="M1568">
            <v>52.55</v>
          </cell>
        </row>
        <row r="1569">
          <cell r="A1569">
            <v>102080091</v>
          </cell>
          <cell r="B1569" t="str">
            <v xml:space="preserve">MR MARTIN JONATHAN                      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110.05</v>
          </cell>
          <cell r="J1569">
            <v>110.05</v>
          </cell>
          <cell r="L1569">
            <v>15</v>
          </cell>
          <cell r="M1569">
            <v>110.05</v>
          </cell>
        </row>
        <row r="1570">
          <cell r="A1570">
            <v>102056368</v>
          </cell>
          <cell r="B1570" t="str">
            <v xml:space="preserve">MR MARTIN PAYNE                         </v>
          </cell>
          <cell r="C1570">
            <v>0</v>
          </cell>
          <cell r="D1570">
            <v>0</v>
          </cell>
          <cell r="E1570">
            <v>0</v>
          </cell>
          <cell r="F1570">
            <v>44.41</v>
          </cell>
          <cell r="G1570">
            <v>17.07</v>
          </cell>
          <cell r="H1570">
            <v>0</v>
          </cell>
          <cell r="I1570">
            <v>0</v>
          </cell>
          <cell r="J1570">
            <v>61.48</v>
          </cell>
          <cell r="L1570">
            <v>5</v>
          </cell>
          <cell r="M1570">
            <v>61.48</v>
          </cell>
        </row>
        <row r="1571">
          <cell r="A1571">
            <v>102028821</v>
          </cell>
          <cell r="B1571" t="str">
            <v xml:space="preserve">MR MARTIN RAM (DBS)                     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221.8</v>
          </cell>
          <cell r="J1571">
            <v>221.8</v>
          </cell>
          <cell r="L1571">
            <v>15</v>
          </cell>
          <cell r="M1571">
            <v>221.8</v>
          </cell>
        </row>
        <row r="1572">
          <cell r="A1572">
            <v>102075798</v>
          </cell>
          <cell r="B1572" t="str">
            <v xml:space="preserve">MR MARTIN TURNER                        </v>
          </cell>
          <cell r="C1572">
            <v>72.900000000000006</v>
          </cell>
          <cell r="D1572">
            <v>535.34</v>
          </cell>
          <cell r="E1572">
            <v>487</v>
          </cell>
          <cell r="F1572">
            <v>51.78</v>
          </cell>
          <cell r="G1572">
            <v>1.33</v>
          </cell>
          <cell r="H1572">
            <v>0</v>
          </cell>
          <cell r="I1572">
            <v>0</v>
          </cell>
          <cell r="J1572">
            <v>1148.3499999999999</v>
          </cell>
          <cell r="L1572">
            <v>5</v>
          </cell>
          <cell r="M1572">
            <v>1148.3499999999999</v>
          </cell>
        </row>
        <row r="1573">
          <cell r="A1573">
            <v>102016030</v>
          </cell>
          <cell r="B1573" t="str">
            <v xml:space="preserve">MR MASERUSI SIAOPO                      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123.06</v>
          </cell>
          <cell r="J1573">
            <v>123.06</v>
          </cell>
          <cell r="L1573">
            <v>15</v>
          </cell>
          <cell r="M1573">
            <v>123.06</v>
          </cell>
        </row>
        <row r="1574">
          <cell r="A1574">
            <v>102028872</v>
          </cell>
          <cell r="B1574" t="str">
            <v xml:space="preserve">MR MATA TEITINGA                        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59.86</v>
          </cell>
          <cell r="J1574">
            <v>59.86</v>
          </cell>
          <cell r="L1574">
            <v>15</v>
          </cell>
          <cell r="M1574">
            <v>59.86</v>
          </cell>
        </row>
        <row r="1575">
          <cell r="A1575">
            <v>102061299</v>
          </cell>
          <cell r="B1575" t="str">
            <v xml:space="preserve">MR MATE TONGA                           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200.34</v>
          </cell>
          <cell r="J1575">
            <v>200.34</v>
          </cell>
          <cell r="L1575">
            <v>15</v>
          </cell>
          <cell r="M1575">
            <v>200.34</v>
          </cell>
        </row>
        <row r="1576">
          <cell r="A1576">
            <v>102027770</v>
          </cell>
          <cell r="B1576" t="str">
            <v xml:space="preserve">MR MATEO PALU      (DBS)                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683.76</v>
          </cell>
          <cell r="J1576">
            <v>683.76</v>
          </cell>
          <cell r="L1576">
            <v>15</v>
          </cell>
          <cell r="M1576">
            <v>683.76</v>
          </cell>
        </row>
        <row r="1577">
          <cell r="A1577">
            <v>102022592</v>
          </cell>
          <cell r="B1577" t="str">
            <v xml:space="preserve">MR MATHEW CASSIDY                       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126.49</v>
          </cell>
          <cell r="J1577">
            <v>126.49</v>
          </cell>
          <cell r="L1577">
            <v>15</v>
          </cell>
          <cell r="M1577">
            <v>126.49</v>
          </cell>
        </row>
        <row r="1578">
          <cell r="A1578">
            <v>102072948</v>
          </cell>
          <cell r="B1578" t="str">
            <v xml:space="preserve">MR MATHEW NEKEARE                       </v>
          </cell>
          <cell r="C1578">
            <v>1.42</v>
          </cell>
          <cell r="D1578">
            <v>6.77</v>
          </cell>
          <cell r="E1578">
            <v>0.45</v>
          </cell>
          <cell r="F1578">
            <v>17.87</v>
          </cell>
          <cell r="G1578">
            <v>3.16</v>
          </cell>
          <cell r="H1578">
            <v>0</v>
          </cell>
          <cell r="I1578">
            <v>0</v>
          </cell>
          <cell r="J1578">
            <v>29.67</v>
          </cell>
          <cell r="L1578">
            <v>5</v>
          </cell>
          <cell r="M1578">
            <v>29.67</v>
          </cell>
        </row>
        <row r="1579">
          <cell r="A1579">
            <v>102009797</v>
          </cell>
          <cell r="B1579" t="str">
            <v xml:space="preserve">MR MATTHEW ARMSTRONG    (DBS)           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284.63</v>
          </cell>
          <cell r="J1579">
            <v>284.63</v>
          </cell>
          <cell r="L1579">
            <v>15</v>
          </cell>
          <cell r="M1579">
            <v>284.63</v>
          </cell>
        </row>
        <row r="1580">
          <cell r="A1580">
            <v>102044940</v>
          </cell>
          <cell r="B1580" t="str">
            <v xml:space="preserve">MR MATTHEW DAVEY  (DBS)                 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163.16</v>
          </cell>
          <cell r="J1580">
            <v>163.16</v>
          </cell>
          <cell r="L1580">
            <v>15</v>
          </cell>
          <cell r="M1580">
            <v>163.16</v>
          </cell>
        </row>
        <row r="1581">
          <cell r="A1581">
            <v>102084517</v>
          </cell>
          <cell r="B1581" t="str">
            <v xml:space="preserve">MR MATTHEW FAKAIA                       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129.38</v>
          </cell>
          <cell r="J1581">
            <v>129.38</v>
          </cell>
          <cell r="L1581">
            <v>15</v>
          </cell>
          <cell r="M1581">
            <v>129.38</v>
          </cell>
        </row>
        <row r="1582">
          <cell r="A1582">
            <v>102073919</v>
          </cell>
          <cell r="B1582" t="str">
            <v xml:space="preserve">MR MATTHEW GOTT (DBS)                   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348.84</v>
          </cell>
          <cell r="J1582">
            <v>348.84</v>
          </cell>
          <cell r="L1582">
            <v>15</v>
          </cell>
          <cell r="M1582">
            <v>348.84</v>
          </cell>
        </row>
        <row r="1583">
          <cell r="A1583">
            <v>102040474</v>
          </cell>
          <cell r="B1583" t="str">
            <v xml:space="preserve">MR MATTHEW K GREEN                      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94.15</v>
          </cell>
          <cell r="J1583">
            <v>94.15</v>
          </cell>
          <cell r="L1583">
            <v>15</v>
          </cell>
          <cell r="M1583">
            <v>94.15</v>
          </cell>
        </row>
        <row r="1584">
          <cell r="A1584">
            <v>102012176</v>
          </cell>
          <cell r="B1584" t="str">
            <v xml:space="preserve">MR MATTHEW PONELL                       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76.62</v>
          </cell>
          <cell r="J1584">
            <v>76.62</v>
          </cell>
          <cell r="L1584">
            <v>15</v>
          </cell>
          <cell r="M1584">
            <v>76.62</v>
          </cell>
        </row>
        <row r="1585">
          <cell r="A1585">
            <v>102015444</v>
          </cell>
          <cell r="B1585" t="str">
            <v xml:space="preserve">MR MAUAIGA ANAE  (DBS)                  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240.3</v>
          </cell>
          <cell r="J1585">
            <v>240.3</v>
          </cell>
          <cell r="L1585">
            <v>15</v>
          </cell>
          <cell r="M1585">
            <v>240.3</v>
          </cell>
        </row>
        <row r="1586">
          <cell r="A1586">
            <v>102015696</v>
          </cell>
          <cell r="B1586" t="str">
            <v xml:space="preserve">MR MAUI FASI                            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94.6</v>
          </cell>
          <cell r="J1586">
            <v>94.6</v>
          </cell>
          <cell r="L1586">
            <v>15</v>
          </cell>
          <cell r="M1586">
            <v>94.6</v>
          </cell>
        </row>
        <row r="1587">
          <cell r="A1587">
            <v>102039372</v>
          </cell>
          <cell r="B1587" t="str">
            <v xml:space="preserve">MR MAURICE WHITHAM  (DBS* HOLD)         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246.6</v>
          </cell>
          <cell r="J1587">
            <v>246.6</v>
          </cell>
          <cell r="L1587">
            <v>15</v>
          </cell>
          <cell r="M1587">
            <v>246.6</v>
          </cell>
        </row>
        <row r="1588">
          <cell r="A1588">
            <v>102056679</v>
          </cell>
          <cell r="B1588" t="str">
            <v xml:space="preserve">MR MAX MCDONALD                         </v>
          </cell>
          <cell r="C1588">
            <v>6.05</v>
          </cell>
          <cell r="D1588">
            <v>40.409999999999997</v>
          </cell>
          <cell r="E1588">
            <v>0</v>
          </cell>
          <cell r="F1588">
            <v>13.18</v>
          </cell>
          <cell r="G1588">
            <v>11.7</v>
          </cell>
          <cell r="H1588">
            <v>0</v>
          </cell>
          <cell r="I1588">
            <v>0</v>
          </cell>
          <cell r="J1588">
            <v>71.34</v>
          </cell>
          <cell r="L1588">
            <v>5</v>
          </cell>
          <cell r="M1588">
            <v>71.34</v>
          </cell>
        </row>
        <row r="1589">
          <cell r="A1589">
            <v>102010143</v>
          </cell>
          <cell r="B1589" t="str">
            <v xml:space="preserve">MR MAZIM HADDAD                         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120.04</v>
          </cell>
          <cell r="J1589">
            <v>120.04</v>
          </cell>
          <cell r="L1589">
            <v>15</v>
          </cell>
          <cell r="M1589">
            <v>120.04</v>
          </cell>
        </row>
        <row r="1590">
          <cell r="A1590">
            <v>102010065</v>
          </cell>
          <cell r="B1590" t="str">
            <v xml:space="preserve">MR MAZIN DINKHA    (CMI)                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1690.77</v>
          </cell>
          <cell r="J1590">
            <v>1690.77</v>
          </cell>
          <cell r="L1590">
            <v>15</v>
          </cell>
          <cell r="M1590">
            <v>1690.77</v>
          </cell>
        </row>
        <row r="1591">
          <cell r="A1591">
            <v>102020331</v>
          </cell>
          <cell r="B1591" t="str">
            <v xml:space="preserve">MR MEAFOU FAALEVELEVE                   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142.38999999999999</v>
          </cell>
          <cell r="J1591">
            <v>142.38999999999999</v>
          </cell>
          <cell r="L1591">
            <v>15</v>
          </cell>
          <cell r="M1591">
            <v>142.38999999999999</v>
          </cell>
        </row>
        <row r="1592">
          <cell r="A1592">
            <v>102064168</v>
          </cell>
          <cell r="B1592" t="str">
            <v xml:space="preserve">MR MEHAU MEHAU                          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93.25</v>
          </cell>
          <cell r="J1592">
            <v>93.25</v>
          </cell>
          <cell r="L1592">
            <v>15</v>
          </cell>
          <cell r="M1592">
            <v>93.25</v>
          </cell>
        </row>
        <row r="1593">
          <cell r="A1593">
            <v>102012512</v>
          </cell>
          <cell r="B1593" t="str">
            <v xml:space="preserve">MR MEHRDAD GHASEMI  (DBS)               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273.49</v>
          </cell>
          <cell r="J1593">
            <v>273.49</v>
          </cell>
          <cell r="L1593">
            <v>15</v>
          </cell>
          <cell r="M1593">
            <v>273.49</v>
          </cell>
        </row>
        <row r="1594">
          <cell r="A1594">
            <v>102007566</v>
          </cell>
          <cell r="B1594" t="str">
            <v xml:space="preserve">MR MEI HING MARIANA LI                  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102.97</v>
          </cell>
          <cell r="J1594">
            <v>102.97</v>
          </cell>
          <cell r="L1594">
            <v>22</v>
          </cell>
          <cell r="M1594">
            <v>102.97</v>
          </cell>
        </row>
        <row r="1595">
          <cell r="A1595">
            <v>102009664</v>
          </cell>
          <cell r="B1595" t="str">
            <v xml:space="preserve">MR MICHAEL ARROYO   (DBS)               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289.32</v>
          </cell>
          <cell r="J1595">
            <v>289.32</v>
          </cell>
          <cell r="L1595">
            <v>15</v>
          </cell>
          <cell r="M1595">
            <v>289.32</v>
          </cell>
        </row>
        <row r="1596">
          <cell r="A1596">
            <v>102068116</v>
          </cell>
          <cell r="B1596" t="str">
            <v xml:space="preserve">MR MICHAEL BOUMAN                       </v>
          </cell>
          <cell r="C1596">
            <v>103.5</v>
          </cell>
          <cell r="D1596">
            <v>58.7</v>
          </cell>
          <cell r="E1596">
            <v>125.66</v>
          </cell>
          <cell r="F1596">
            <v>162.07</v>
          </cell>
          <cell r="G1596">
            <v>79.53</v>
          </cell>
          <cell r="H1596">
            <v>0</v>
          </cell>
          <cell r="I1596">
            <v>0</v>
          </cell>
          <cell r="J1596">
            <v>529.46</v>
          </cell>
          <cell r="L1596">
            <v>5</v>
          </cell>
          <cell r="M1596">
            <v>529.46</v>
          </cell>
        </row>
        <row r="1597">
          <cell r="A1597">
            <v>102051286</v>
          </cell>
          <cell r="B1597" t="str">
            <v xml:space="preserve">MR MICHAEL C. BELSHAM                   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12.54</v>
          </cell>
          <cell r="J1597">
            <v>12.54</v>
          </cell>
          <cell r="L1597">
            <v>22</v>
          </cell>
          <cell r="M1597">
            <v>12.54</v>
          </cell>
        </row>
        <row r="1598">
          <cell r="A1598">
            <v>102075364</v>
          </cell>
          <cell r="B1598" t="str">
            <v xml:space="preserve">MR MICHAEL COX                          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226.06</v>
          </cell>
          <cell r="J1598">
            <v>226.06</v>
          </cell>
          <cell r="L1598">
            <v>15</v>
          </cell>
          <cell r="M1598">
            <v>226.06</v>
          </cell>
        </row>
        <row r="1599">
          <cell r="A1599">
            <v>102054751</v>
          </cell>
          <cell r="B1599" t="str">
            <v xml:space="preserve">MR MICHAEL D BRETZ                      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132.12</v>
          </cell>
          <cell r="J1599">
            <v>132.12</v>
          </cell>
          <cell r="L1599">
            <v>15</v>
          </cell>
          <cell r="M1599">
            <v>132.12</v>
          </cell>
        </row>
        <row r="1600">
          <cell r="A1600">
            <v>102055906</v>
          </cell>
          <cell r="B1600" t="str">
            <v xml:space="preserve">MR MICHAEL DOBELL                       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7.47</v>
          </cell>
          <cell r="J1600">
            <v>7.47</v>
          </cell>
          <cell r="L1600">
            <v>22</v>
          </cell>
          <cell r="M1600">
            <v>7.47</v>
          </cell>
        </row>
        <row r="1601">
          <cell r="A1601">
            <v>102078826</v>
          </cell>
          <cell r="B1601" t="str">
            <v xml:space="preserve">MR MICHAEL DORAIN (DBS)                 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376.91</v>
          </cell>
          <cell r="J1601">
            <v>376.91</v>
          </cell>
          <cell r="L1601">
            <v>15</v>
          </cell>
          <cell r="M1601">
            <v>376.91</v>
          </cell>
        </row>
        <row r="1602">
          <cell r="A1602">
            <v>102054603</v>
          </cell>
          <cell r="B1602" t="str">
            <v xml:space="preserve">MR MICHAEL G SAGAR               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475.12</v>
          </cell>
          <cell r="J1602">
            <v>475.12</v>
          </cell>
          <cell r="L1602">
            <v>15</v>
          </cell>
          <cell r="M1602">
            <v>475.12</v>
          </cell>
        </row>
        <row r="1603">
          <cell r="A1603">
            <v>102044151</v>
          </cell>
          <cell r="B1603" t="str">
            <v xml:space="preserve">MR MICHAEL G TAYLOR                     </v>
          </cell>
          <cell r="C1603">
            <v>0</v>
          </cell>
          <cell r="D1603">
            <v>0</v>
          </cell>
          <cell r="E1603">
            <v>5.05</v>
          </cell>
          <cell r="F1603">
            <v>0</v>
          </cell>
          <cell r="G1603">
            <v>22.32</v>
          </cell>
          <cell r="H1603">
            <v>0</v>
          </cell>
          <cell r="I1603">
            <v>0</v>
          </cell>
          <cell r="J1603">
            <v>27.37</v>
          </cell>
          <cell r="L1603">
            <v>5</v>
          </cell>
          <cell r="M1603">
            <v>27.37</v>
          </cell>
        </row>
        <row r="1604">
          <cell r="A1604">
            <v>102034009</v>
          </cell>
          <cell r="B1604" t="str">
            <v xml:space="preserve">MR MICHAEL HAYES                        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79.239999999999995</v>
          </cell>
          <cell r="J1604">
            <v>79.239999999999995</v>
          </cell>
          <cell r="L1604">
            <v>15</v>
          </cell>
          <cell r="M1604">
            <v>79.239999999999995</v>
          </cell>
        </row>
        <row r="1605">
          <cell r="A1605">
            <v>102070655</v>
          </cell>
          <cell r="B1605" t="str">
            <v xml:space="preserve">MR MICHAEL IOLAMO                       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333.23</v>
          </cell>
          <cell r="J1605">
            <v>333.23</v>
          </cell>
          <cell r="L1605">
            <v>15</v>
          </cell>
          <cell r="M1605">
            <v>333.23</v>
          </cell>
        </row>
        <row r="1606">
          <cell r="A1606">
            <v>102085589</v>
          </cell>
          <cell r="B1606" t="str">
            <v xml:space="preserve">MR MICHAEL J HUIZINGA                   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272.27</v>
          </cell>
          <cell r="J1606">
            <v>272.27</v>
          </cell>
          <cell r="L1606">
            <v>15</v>
          </cell>
          <cell r="M1606">
            <v>272.27</v>
          </cell>
        </row>
        <row r="1607">
          <cell r="A1607">
            <v>102020127</v>
          </cell>
          <cell r="B1607" t="str">
            <v xml:space="preserve">MR MICHAEL J JAMIESON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94.89</v>
          </cell>
          <cell r="J1607">
            <v>94.89</v>
          </cell>
          <cell r="L1607">
            <v>15</v>
          </cell>
          <cell r="M1607">
            <v>94.89</v>
          </cell>
        </row>
        <row r="1608">
          <cell r="A1608">
            <v>102009569</v>
          </cell>
          <cell r="B1608" t="str">
            <v xml:space="preserve">MR MICHAEL J PUGH                       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53.29</v>
          </cell>
          <cell r="J1608">
            <v>53.29</v>
          </cell>
          <cell r="L1608">
            <v>15</v>
          </cell>
          <cell r="M1608">
            <v>53.29</v>
          </cell>
        </row>
        <row r="1609">
          <cell r="A1609">
            <v>102039462</v>
          </cell>
          <cell r="B1609" t="str">
            <v xml:space="preserve">MR MICHAEL JOHN JOHNSON                 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51.36</v>
          </cell>
          <cell r="J1609">
            <v>51.36</v>
          </cell>
          <cell r="L1609">
            <v>15</v>
          </cell>
          <cell r="M1609">
            <v>51.36</v>
          </cell>
        </row>
        <row r="1610">
          <cell r="A1610">
            <v>102068983</v>
          </cell>
          <cell r="B1610" t="str">
            <v xml:space="preserve">MR MICHAEL KERR           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116.51</v>
          </cell>
          <cell r="J1610">
            <v>116.51</v>
          </cell>
          <cell r="L1610">
            <v>15</v>
          </cell>
          <cell r="M1610">
            <v>116.51</v>
          </cell>
        </row>
        <row r="1611">
          <cell r="A1611">
            <v>102074211</v>
          </cell>
          <cell r="B1611" t="str">
            <v xml:space="preserve">MR MICHAEL KITNEY                       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59.02</v>
          </cell>
          <cell r="J1611">
            <v>59.02</v>
          </cell>
          <cell r="L1611">
            <v>15</v>
          </cell>
          <cell r="M1611">
            <v>59.02</v>
          </cell>
        </row>
        <row r="1612">
          <cell r="A1612">
            <v>102020139</v>
          </cell>
          <cell r="B1612" t="str">
            <v xml:space="preserve">MR MICHAEL LETELE                       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196.6</v>
          </cell>
          <cell r="J1612">
            <v>196.6</v>
          </cell>
          <cell r="L1612">
            <v>15</v>
          </cell>
          <cell r="M1612">
            <v>196.6</v>
          </cell>
        </row>
        <row r="1613">
          <cell r="A1613">
            <v>102056680</v>
          </cell>
          <cell r="B1613" t="str">
            <v xml:space="preserve">MR MICHAEL PARKER                       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24.75</v>
          </cell>
          <cell r="H1613">
            <v>0</v>
          </cell>
          <cell r="I1613">
            <v>0</v>
          </cell>
          <cell r="J1613">
            <v>24.75</v>
          </cell>
          <cell r="L1613">
            <v>5</v>
          </cell>
          <cell r="M1613">
            <v>24.75</v>
          </cell>
        </row>
        <row r="1614">
          <cell r="A1614">
            <v>102020655</v>
          </cell>
          <cell r="B1614" t="str">
            <v xml:space="preserve">MR MICHAEL PECK                         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79.39</v>
          </cell>
          <cell r="J1614">
            <v>79.39</v>
          </cell>
          <cell r="L1614">
            <v>15</v>
          </cell>
          <cell r="M1614">
            <v>79.39</v>
          </cell>
        </row>
        <row r="1615">
          <cell r="A1615">
            <v>102049706</v>
          </cell>
          <cell r="B1615" t="str">
            <v xml:space="preserve">MR MICHAEL PRASAD                       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63.25</v>
          </cell>
          <cell r="J1615">
            <v>63.25</v>
          </cell>
          <cell r="L1615">
            <v>15</v>
          </cell>
          <cell r="M1615">
            <v>63.25</v>
          </cell>
        </row>
        <row r="1616">
          <cell r="A1616">
            <v>102012248</v>
          </cell>
          <cell r="B1616" t="str">
            <v xml:space="preserve">MR MICHAEL PRAVIN                       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56.38</v>
          </cell>
          <cell r="J1616">
            <v>56.38</v>
          </cell>
          <cell r="L1616">
            <v>15</v>
          </cell>
          <cell r="M1616">
            <v>56.38</v>
          </cell>
        </row>
        <row r="1617">
          <cell r="A1617">
            <v>102046716</v>
          </cell>
          <cell r="B1617" t="str">
            <v xml:space="preserve">MR MICHAEL RAFTER &amp; MS LEANNE RASMUSSEN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133.07</v>
          </cell>
          <cell r="J1617">
            <v>133.07</v>
          </cell>
          <cell r="L1617">
            <v>15</v>
          </cell>
          <cell r="M1617">
            <v>133.07</v>
          </cell>
        </row>
        <row r="1618">
          <cell r="A1618">
            <v>102070056</v>
          </cell>
          <cell r="B1618" t="str">
            <v xml:space="preserve">MR MICHAEL RIPPINGALE                   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66.52</v>
          </cell>
          <cell r="J1618">
            <v>66.52</v>
          </cell>
          <cell r="L1618">
            <v>15</v>
          </cell>
          <cell r="M1618">
            <v>66.52</v>
          </cell>
        </row>
        <row r="1619">
          <cell r="A1619">
            <v>102015689</v>
          </cell>
          <cell r="B1619" t="str">
            <v xml:space="preserve">MR MICHAEL SCHMID  (DBS)                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524.47</v>
          </cell>
          <cell r="J1619">
            <v>524.47</v>
          </cell>
          <cell r="L1619">
            <v>15</v>
          </cell>
          <cell r="M1619">
            <v>524.47</v>
          </cell>
        </row>
        <row r="1620">
          <cell r="A1620">
            <v>102073426</v>
          </cell>
          <cell r="B1620" t="str">
            <v xml:space="preserve">MR MICHAEL T LEMALIE                    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81.64</v>
          </cell>
          <cell r="J1620">
            <v>81.64</v>
          </cell>
          <cell r="L1620">
            <v>15</v>
          </cell>
          <cell r="M1620">
            <v>81.64</v>
          </cell>
        </row>
        <row r="1621">
          <cell r="A1621">
            <v>102025992</v>
          </cell>
          <cell r="B1621" t="str">
            <v xml:space="preserve">MR MICHAEL THORNTON                     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190.41</v>
          </cell>
          <cell r="J1621">
            <v>190.41</v>
          </cell>
          <cell r="L1621">
            <v>15</v>
          </cell>
          <cell r="M1621">
            <v>190.41</v>
          </cell>
        </row>
        <row r="1622">
          <cell r="A1622">
            <v>102074121</v>
          </cell>
          <cell r="B1622" t="str">
            <v xml:space="preserve">MR MICHAEL TODD                         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157.26</v>
          </cell>
          <cell r="J1622">
            <v>157.26</v>
          </cell>
          <cell r="L1622">
            <v>22</v>
          </cell>
          <cell r="M1622">
            <v>157.26</v>
          </cell>
        </row>
        <row r="1623">
          <cell r="A1623">
            <v>102023179</v>
          </cell>
          <cell r="B1623" t="str">
            <v xml:space="preserve">MR MICHEAL YE   (DBS)                   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136.19999999999999</v>
          </cell>
          <cell r="J1623">
            <v>136.19999999999999</v>
          </cell>
          <cell r="L1623">
            <v>15</v>
          </cell>
          <cell r="M1623">
            <v>136.19999999999999</v>
          </cell>
        </row>
        <row r="1624">
          <cell r="A1624">
            <v>102021220</v>
          </cell>
          <cell r="B1624" t="str">
            <v xml:space="preserve">MR MIDHAD HUSARIC                       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62.99</v>
          </cell>
          <cell r="J1624">
            <v>62.99</v>
          </cell>
          <cell r="L1624">
            <v>15</v>
          </cell>
          <cell r="M1624">
            <v>62.99</v>
          </cell>
        </row>
        <row r="1625">
          <cell r="A1625">
            <v>102048013</v>
          </cell>
          <cell r="B1625" t="str">
            <v xml:space="preserve">MR MIKE FATU                            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184.96</v>
          </cell>
          <cell r="J1625">
            <v>184.96</v>
          </cell>
          <cell r="L1625">
            <v>15</v>
          </cell>
          <cell r="M1625">
            <v>184.96</v>
          </cell>
        </row>
        <row r="1626">
          <cell r="A1626">
            <v>102033885</v>
          </cell>
          <cell r="B1626" t="str">
            <v xml:space="preserve">MR MIKE J HATCHER                       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201.32</v>
          </cell>
          <cell r="J1626">
            <v>201.32</v>
          </cell>
          <cell r="L1626">
            <v>15</v>
          </cell>
          <cell r="M1626">
            <v>201.32</v>
          </cell>
        </row>
        <row r="1627">
          <cell r="A1627">
            <v>102051680</v>
          </cell>
          <cell r="B1627" t="str">
            <v xml:space="preserve">MR MIKE NAKHLE  (DBS)                   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167.55</v>
          </cell>
          <cell r="J1627">
            <v>167.55</v>
          </cell>
          <cell r="L1627">
            <v>15</v>
          </cell>
          <cell r="M1627">
            <v>167.55</v>
          </cell>
        </row>
        <row r="1628">
          <cell r="A1628">
            <v>102013352</v>
          </cell>
          <cell r="B1628" t="str">
            <v xml:space="preserve">MR MIKE SEIULI                    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72.25</v>
          </cell>
          <cell r="J1628">
            <v>72.25</v>
          </cell>
          <cell r="L1628">
            <v>15</v>
          </cell>
          <cell r="M1628">
            <v>72.25</v>
          </cell>
        </row>
        <row r="1629">
          <cell r="A1629">
            <v>102060850</v>
          </cell>
          <cell r="B1629" t="str">
            <v xml:space="preserve">MR MILIN GRBIN                          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100</v>
          </cell>
          <cell r="J1629">
            <v>100</v>
          </cell>
          <cell r="L1629">
            <v>15</v>
          </cell>
          <cell r="M1629">
            <v>100</v>
          </cell>
        </row>
        <row r="1630">
          <cell r="A1630">
            <v>102024292</v>
          </cell>
          <cell r="B1630" t="str">
            <v xml:space="preserve">MR MILOS BOSNJAKOVIC                    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63.92</v>
          </cell>
          <cell r="J1630">
            <v>63.92</v>
          </cell>
          <cell r="L1630">
            <v>15</v>
          </cell>
          <cell r="M1630">
            <v>63.92</v>
          </cell>
        </row>
        <row r="1631">
          <cell r="A1631">
            <v>102074836</v>
          </cell>
          <cell r="B1631" t="str">
            <v xml:space="preserve">MR MISIOTELE MANAI                      </v>
          </cell>
          <cell r="C1631">
            <v>57.89</v>
          </cell>
          <cell r="D1631">
            <v>3.81</v>
          </cell>
          <cell r="E1631">
            <v>0</v>
          </cell>
          <cell r="F1631">
            <v>3.99</v>
          </cell>
          <cell r="G1631">
            <v>10.92</v>
          </cell>
          <cell r="H1631">
            <v>0</v>
          </cell>
          <cell r="I1631">
            <v>0</v>
          </cell>
          <cell r="J1631">
            <v>76.61</v>
          </cell>
          <cell r="L1631">
            <v>5</v>
          </cell>
          <cell r="M1631">
            <v>76.61</v>
          </cell>
        </row>
        <row r="1632">
          <cell r="A1632">
            <v>102017542</v>
          </cell>
          <cell r="B1632" t="str">
            <v xml:space="preserve">MR MITCH TAYLOR    (DBS)                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386.26</v>
          </cell>
          <cell r="J1632">
            <v>386.26</v>
          </cell>
          <cell r="L1632">
            <v>15</v>
          </cell>
          <cell r="M1632">
            <v>386.26</v>
          </cell>
        </row>
        <row r="1633">
          <cell r="A1633">
            <v>102042265</v>
          </cell>
          <cell r="B1633" t="str">
            <v xml:space="preserve">MR MOA M NIUELUA                        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101.42</v>
          </cell>
          <cell r="J1633">
            <v>101.42</v>
          </cell>
          <cell r="L1633">
            <v>15</v>
          </cell>
          <cell r="M1633">
            <v>101.42</v>
          </cell>
        </row>
        <row r="1634">
          <cell r="A1634">
            <v>102013871</v>
          </cell>
          <cell r="B1634" t="str">
            <v xml:space="preserve">MR MOHAMAD AFZAL MALIK  (CMI)           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1789.89</v>
          </cell>
          <cell r="J1634">
            <v>1789.89</v>
          </cell>
          <cell r="L1634">
            <v>15</v>
          </cell>
          <cell r="M1634">
            <v>1789.89</v>
          </cell>
        </row>
        <row r="1635">
          <cell r="A1635">
            <v>102070490</v>
          </cell>
          <cell r="B1635" t="str">
            <v xml:space="preserve">MR MOHAMAD IMRAN ARFAT ALI              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138.29</v>
          </cell>
          <cell r="J1635">
            <v>138.29</v>
          </cell>
          <cell r="L1635">
            <v>21</v>
          </cell>
          <cell r="M1635">
            <v>138.29</v>
          </cell>
        </row>
        <row r="1636">
          <cell r="A1636">
            <v>102063932</v>
          </cell>
          <cell r="B1636" t="str">
            <v xml:space="preserve">MR MOHAMAD MADANI (DBS)                 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269.35000000000002</v>
          </cell>
          <cell r="J1636">
            <v>269.35000000000002</v>
          </cell>
          <cell r="L1636">
            <v>15</v>
          </cell>
          <cell r="M1636">
            <v>269.35000000000002</v>
          </cell>
        </row>
        <row r="1637">
          <cell r="A1637">
            <v>102054626</v>
          </cell>
          <cell r="B1637" t="str">
            <v xml:space="preserve">MR MOHAMED O ADEN                       </v>
          </cell>
          <cell r="C1637">
            <v>50.11</v>
          </cell>
          <cell r="D1637">
            <v>0</v>
          </cell>
          <cell r="E1637">
            <v>0</v>
          </cell>
          <cell r="F1637">
            <v>16.100000000000001</v>
          </cell>
          <cell r="G1637">
            <v>50.01</v>
          </cell>
          <cell r="H1637">
            <v>17.38</v>
          </cell>
          <cell r="I1637">
            <v>0</v>
          </cell>
          <cell r="J1637">
            <v>133.6</v>
          </cell>
          <cell r="L1637">
            <v>21</v>
          </cell>
          <cell r="M1637">
            <v>50.18</v>
          </cell>
        </row>
        <row r="1638">
          <cell r="A1638">
            <v>102012778</v>
          </cell>
          <cell r="B1638" t="str">
            <v xml:space="preserve">MR MOHAMMED AZAD   (DBS)                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100</v>
          </cell>
          <cell r="J1638">
            <v>100</v>
          </cell>
          <cell r="L1638">
            <v>15</v>
          </cell>
          <cell r="M1638">
            <v>100</v>
          </cell>
        </row>
        <row r="1639">
          <cell r="A1639">
            <v>102010389</v>
          </cell>
          <cell r="B1639" t="str">
            <v xml:space="preserve">MR MOHAMMED FAROOK  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63.12</v>
          </cell>
          <cell r="J1639">
            <v>63.12</v>
          </cell>
          <cell r="L1639">
            <v>15</v>
          </cell>
          <cell r="M1639">
            <v>63.12</v>
          </cell>
        </row>
        <row r="1640">
          <cell r="A1640">
            <v>102068593</v>
          </cell>
          <cell r="B1640" t="str">
            <v xml:space="preserve">MR MOHAMMED J YUSUF  (DBS)              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1490.71</v>
          </cell>
          <cell r="J1640">
            <v>1490.71</v>
          </cell>
          <cell r="L1640">
            <v>15</v>
          </cell>
          <cell r="M1640">
            <v>1490.71</v>
          </cell>
        </row>
        <row r="1641">
          <cell r="A1641">
            <v>102071544</v>
          </cell>
          <cell r="B1641" t="str">
            <v xml:space="preserve">MR MOHAMMED KHAN                        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108.15</v>
          </cell>
          <cell r="J1641">
            <v>108.15</v>
          </cell>
          <cell r="L1641">
            <v>15</v>
          </cell>
          <cell r="M1641">
            <v>108.15</v>
          </cell>
        </row>
        <row r="1642">
          <cell r="A1642">
            <v>102013952</v>
          </cell>
          <cell r="B1642" t="str">
            <v xml:space="preserve">MR MOHAMMED KHEZRINASAB                 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110.33</v>
          </cell>
          <cell r="J1642">
            <v>110.33</v>
          </cell>
          <cell r="L1642">
            <v>15</v>
          </cell>
          <cell r="M1642">
            <v>110.33</v>
          </cell>
        </row>
        <row r="1643">
          <cell r="A1643">
            <v>102021778</v>
          </cell>
          <cell r="B1643" t="str">
            <v xml:space="preserve">MR MOHAMMED RAFIQ                       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218.78</v>
          </cell>
          <cell r="J1643">
            <v>218.78</v>
          </cell>
          <cell r="L1643">
            <v>15</v>
          </cell>
          <cell r="M1643">
            <v>218.78</v>
          </cell>
        </row>
        <row r="1644">
          <cell r="A1644">
            <v>102026593</v>
          </cell>
          <cell r="B1644" t="str">
            <v xml:space="preserve">MR MOHAMMED RAJEH                       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68.92</v>
          </cell>
          <cell r="J1644">
            <v>68.92</v>
          </cell>
          <cell r="L1644">
            <v>15</v>
          </cell>
          <cell r="M1644">
            <v>68.92</v>
          </cell>
        </row>
        <row r="1645">
          <cell r="A1645">
            <v>102056567</v>
          </cell>
          <cell r="B1645" t="str">
            <v xml:space="preserve">MR MOHAMMED SAHID                       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129.19999999999999</v>
          </cell>
          <cell r="J1645">
            <v>129.19999999999999</v>
          </cell>
          <cell r="L1645">
            <v>15</v>
          </cell>
          <cell r="M1645">
            <v>129.19999999999999</v>
          </cell>
        </row>
        <row r="1646">
          <cell r="A1646">
            <v>102034552</v>
          </cell>
          <cell r="B1646" t="str">
            <v xml:space="preserve">MR MOHAMMED SHAH                        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72.55</v>
          </cell>
          <cell r="J1646">
            <v>72.55</v>
          </cell>
          <cell r="L1646">
            <v>15</v>
          </cell>
          <cell r="M1646">
            <v>72.55</v>
          </cell>
        </row>
        <row r="1647">
          <cell r="A1647">
            <v>102070196</v>
          </cell>
          <cell r="B1647" t="str">
            <v xml:space="preserve">MR MOHAN LAL                            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296.93</v>
          </cell>
          <cell r="J1647">
            <v>296.93</v>
          </cell>
          <cell r="L1647">
            <v>15</v>
          </cell>
          <cell r="M1647">
            <v>296.93</v>
          </cell>
        </row>
        <row r="1648">
          <cell r="A1648">
            <v>102018456</v>
          </cell>
          <cell r="B1648" t="str">
            <v xml:space="preserve">MR MOHE SAMITA                          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97.71</v>
          </cell>
          <cell r="J1648">
            <v>97.71</v>
          </cell>
          <cell r="L1648">
            <v>15</v>
          </cell>
          <cell r="M1648">
            <v>97.71</v>
          </cell>
        </row>
        <row r="1649">
          <cell r="A1649">
            <v>102070449</v>
          </cell>
          <cell r="B1649" t="str">
            <v xml:space="preserve">MR MOSE BROWN                           </v>
          </cell>
          <cell r="C1649">
            <v>45.87</v>
          </cell>
          <cell r="D1649">
            <v>66.760000000000005</v>
          </cell>
          <cell r="E1649">
            <v>67.53</v>
          </cell>
          <cell r="F1649">
            <v>67.37</v>
          </cell>
          <cell r="G1649">
            <v>7.46</v>
          </cell>
          <cell r="H1649">
            <v>0</v>
          </cell>
          <cell r="I1649">
            <v>0</v>
          </cell>
          <cell r="J1649">
            <v>254.99</v>
          </cell>
          <cell r="L1649">
            <v>5</v>
          </cell>
          <cell r="M1649">
            <v>254.99</v>
          </cell>
        </row>
        <row r="1650">
          <cell r="A1650">
            <v>102035159</v>
          </cell>
          <cell r="B1650" t="str">
            <v xml:space="preserve">MR MOSES TUIMANA   (DBS)                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773.02</v>
          </cell>
          <cell r="J1650">
            <v>773.02</v>
          </cell>
          <cell r="L1650">
            <v>15</v>
          </cell>
          <cell r="M1650">
            <v>773.02</v>
          </cell>
        </row>
        <row r="1651">
          <cell r="A1651">
            <v>102044091</v>
          </cell>
          <cell r="B1651" t="str">
            <v xml:space="preserve">MR MOTI LAL    (DBS)                    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576.44000000000005</v>
          </cell>
          <cell r="J1651">
            <v>576.44000000000005</v>
          </cell>
          <cell r="L1651">
            <v>15</v>
          </cell>
          <cell r="M1651">
            <v>576.44000000000005</v>
          </cell>
        </row>
        <row r="1652">
          <cell r="A1652">
            <v>102043911</v>
          </cell>
          <cell r="B1652" t="str">
            <v xml:space="preserve">MR MOTI LAL    (DBS)                    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176.73</v>
          </cell>
          <cell r="J1652">
            <v>176.73</v>
          </cell>
          <cell r="L1652">
            <v>15</v>
          </cell>
          <cell r="M1652">
            <v>176.73</v>
          </cell>
        </row>
        <row r="1653">
          <cell r="A1653">
            <v>102075501</v>
          </cell>
          <cell r="B1653" t="str">
            <v xml:space="preserve">MR MOTU MATAA                           </v>
          </cell>
          <cell r="C1653">
            <v>0</v>
          </cell>
          <cell r="D1653">
            <v>12.91</v>
          </cell>
          <cell r="E1653">
            <v>0</v>
          </cell>
          <cell r="F1653">
            <v>0.65</v>
          </cell>
          <cell r="G1653">
            <v>47.95</v>
          </cell>
          <cell r="H1653">
            <v>0</v>
          </cell>
          <cell r="I1653">
            <v>0</v>
          </cell>
          <cell r="J1653">
            <v>61.51</v>
          </cell>
          <cell r="L1653">
            <v>5</v>
          </cell>
          <cell r="M1653">
            <v>61.51</v>
          </cell>
        </row>
        <row r="1654">
          <cell r="A1654">
            <v>102010479</v>
          </cell>
          <cell r="B1654" t="str">
            <v xml:space="preserve">MR MUALAGAUA IKITULE    (DBS)           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290.83999999999997</v>
          </cell>
          <cell r="J1654">
            <v>290.83999999999997</v>
          </cell>
          <cell r="L1654">
            <v>15</v>
          </cell>
          <cell r="M1654">
            <v>290.83999999999997</v>
          </cell>
        </row>
        <row r="1655">
          <cell r="A1655">
            <v>102046216</v>
          </cell>
          <cell r="B1655" t="str">
            <v xml:space="preserve">MR MUHANNED MOHMMAD (DBS)               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504.62</v>
          </cell>
          <cell r="J1655">
            <v>504.62</v>
          </cell>
          <cell r="L1655">
            <v>15</v>
          </cell>
          <cell r="M1655">
            <v>504.62</v>
          </cell>
        </row>
        <row r="1656">
          <cell r="A1656">
            <v>102039176</v>
          </cell>
          <cell r="B1656" t="str">
            <v xml:space="preserve">MR MUNINAIDU GURUNADAN (DBS)            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566.78</v>
          </cell>
          <cell r="J1656">
            <v>566.78</v>
          </cell>
          <cell r="L1656">
            <v>15</v>
          </cell>
          <cell r="M1656">
            <v>566.78</v>
          </cell>
        </row>
        <row r="1657">
          <cell r="A1657">
            <v>102052946</v>
          </cell>
          <cell r="B1657" t="str">
            <v xml:space="preserve">MR MUNIP REDDY                          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269.02999999999997</v>
          </cell>
          <cell r="J1657">
            <v>269.02999999999997</v>
          </cell>
          <cell r="L1657">
            <v>15</v>
          </cell>
          <cell r="M1657">
            <v>269.02999999999997</v>
          </cell>
        </row>
        <row r="1658">
          <cell r="A1658">
            <v>102088732</v>
          </cell>
          <cell r="B1658" t="str">
            <v xml:space="preserve">MR MUNIR AHMED                          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148.63</v>
          </cell>
          <cell r="J1658">
            <v>148.63</v>
          </cell>
          <cell r="L1658">
            <v>15</v>
          </cell>
          <cell r="M1658">
            <v>148.63</v>
          </cell>
        </row>
        <row r="1659">
          <cell r="A1659">
            <v>102023394</v>
          </cell>
          <cell r="B1659" t="str">
            <v xml:space="preserve">MR MUNIR BIRO  (DBS*)                   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200.35</v>
          </cell>
          <cell r="J1659">
            <v>200.35</v>
          </cell>
          <cell r="L1659">
            <v>15</v>
          </cell>
          <cell r="M1659">
            <v>200.35</v>
          </cell>
        </row>
        <row r="1660">
          <cell r="A1660">
            <v>102011393</v>
          </cell>
          <cell r="B1660" t="str">
            <v xml:space="preserve">MR MURRAY KNIGHT (DBS)                  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366.12</v>
          </cell>
          <cell r="J1660">
            <v>366.12</v>
          </cell>
          <cell r="L1660">
            <v>15</v>
          </cell>
          <cell r="M1660">
            <v>366.12</v>
          </cell>
        </row>
        <row r="1661">
          <cell r="A1661">
            <v>102076358</v>
          </cell>
          <cell r="B1661" t="str">
            <v xml:space="preserve">MR MURRAY TEMPERO                       </v>
          </cell>
          <cell r="C1661">
            <v>0</v>
          </cell>
          <cell r="D1661">
            <v>3.12</v>
          </cell>
          <cell r="E1661">
            <v>5.52</v>
          </cell>
          <cell r="F1661">
            <v>8.74</v>
          </cell>
          <cell r="G1661">
            <v>2.08</v>
          </cell>
          <cell r="H1661">
            <v>0</v>
          </cell>
          <cell r="I1661">
            <v>0</v>
          </cell>
          <cell r="J1661">
            <v>19.46</v>
          </cell>
          <cell r="L1661">
            <v>5</v>
          </cell>
          <cell r="M1661">
            <v>19.46</v>
          </cell>
        </row>
        <row r="1662">
          <cell r="A1662">
            <v>102077370</v>
          </cell>
          <cell r="B1662" t="str">
            <v xml:space="preserve">MR MURRAY TURNER                        </v>
          </cell>
          <cell r="C1662">
            <v>0</v>
          </cell>
          <cell r="D1662">
            <v>0</v>
          </cell>
          <cell r="E1662">
            <v>0</v>
          </cell>
          <cell r="F1662">
            <v>1.21</v>
          </cell>
          <cell r="G1662">
            <v>31.74</v>
          </cell>
          <cell r="H1662">
            <v>0</v>
          </cell>
          <cell r="I1662">
            <v>0</v>
          </cell>
          <cell r="J1662">
            <v>32.950000000000003</v>
          </cell>
          <cell r="L1662">
            <v>5</v>
          </cell>
          <cell r="M1662">
            <v>32.950000000000003</v>
          </cell>
        </row>
        <row r="1663">
          <cell r="A1663">
            <v>102032199</v>
          </cell>
          <cell r="B1663" t="str">
            <v xml:space="preserve">MR N ALI      (DBS)                     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321.76</v>
          </cell>
          <cell r="J1663">
            <v>321.76</v>
          </cell>
          <cell r="L1663">
            <v>15</v>
          </cell>
          <cell r="M1663">
            <v>321.76</v>
          </cell>
        </row>
        <row r="1664">
          <cell r="A1664">
            <v>102063527</v>
          </cell>
          <cell r="B1664" t="str">
            <v xml:space="preserve">MR N CHAND (DBS)                        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748.63</v>
          </cell>
          <cell r="J1664">
            <v>748.63</v>
          </cell>
          <cell r="L1664">
            <v>15</v>
          </cell>
          <cell r="M1664">
            <v>748.63</v>
          </cell>
        </row>
        <row r="1665">
          <cell r="A1665">
            <v>102020148</v>
          </cell>
          <cell r="B1665" t="str">
            <v xml:space="preserve">MR N CURNOW                         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206.47</v>
          </cell>
          <cell r="J1665">
            <v>206.47</v>
          </cell>
          <cell r="L1665">
            <v>15</v>
          </cell>
          <cell r="M1665">
            <v>206.47</v>
          </cell>
        </row>
        <row r="1666">
          <cell r="A1666">
            <v>102037577</v>
          </cell>
          <cell r="B1666" t="str">
            <v xml:space="preserve">MR N LY                                 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142.62</v>
          </cell>
          <cell r="J1666">
            <v>142.62</v>
          </cell>
          <cell r="L1666">
            <v>15</v>
          </cell>
          <cell r="M1666">
            <v>142.62</v>
          </cell>
        </row>
        <row r="1667">
          <cell r="A1667">
            <v>102006806</v>
          </cell>
          <cell r="B1667" t="str">
            <v xml:space="preserve">MR N. GIBSON                            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204.71</v>
          </cell>
          <cell r="J1667">
            <v>204.71</v>
          </cell>
          <cell r="L1667">
            <v>15</v>
          </cell>
          <cell r="M1667">
            <v>204.71</v>
          </cell>
        </row>
        <row r="1668">
          <cell r="A1668">
            <v>102068345</v>
          </cell>
          <cell r="B1668" t="str">
            <v xml:space="preserve">MR NAGIN GOPAL                          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316.26</v>
          </cell>
          <cell r="J1668">
            <v>316.26</v>
          </cell>
          <cell r="L1668">
            <v>15</v>
          </cell>
          <cell r="M1668">
            <v>316.26</v>
          </cell>
        </row>
        <row r="1669">
          <cell r="A1669">
            <v>102049244</v>
          </cell>
          <cell r="B1669" t="str">
            <v xml:space="preserve">MR NAHI D KEETI                         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96.75</v>
          </cell>
          <cell r="J1669">
            <v>96.75</v>
          </cell>
          <cell r="L1669">
            <v>15</v>
          </cell>
          <cell r="M1669">
            <v>96.75</v>
          </cell>
        </row>
        <row r="1670">
          <cell r="A1670">
            <v>102058276</v>
          </cell>
          <cell r="B1670" t="str">
            <v xml:space="preserve">MR NAIPUWA DAYARATNE                    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281.66000000000003</v>
          </cell>
          <cell r="J1670">
            <v>281.66000000000003</v>
          </cell>
          <cell r="L1670">
            <v>15</v>
          </cell>
          <cell r="M1670">
            <v>281.66000000000003</v>
          </cell>
        </row>
        <row r="1671">
          <cell r="A1671">
            <v>102003907</v>
          </cell>
          <cell r="B1671" t="str">
            <v xml:space="preserve">Mr NAM HAE HEO                          </v>
          </cell>
          <cell r="C1671">
            <v>16.34</v>
          </cell>
          <cell r="D1671">
            <v>8.0399999999999991</v>
          </cell>
          <cell r="E1671">
            <v>78.25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102.63</v>
          </cell>
          <cell r="L1671">
            <v>1</v>
          </cell>
          <cell r="M1671">
            <v>102.63</v>
          </cell>
        </row>
        <row r="1672">
          <cell r="A1672">
            <v>102081111</v>
          </cell>
          <cell r="B1672" t="str">
            <v xml:space="preserve">MR NANIA FUAVAO       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135.81</v>
          </cell>
          <cell r="J1672">
            <v>135.81</v>
          </cell>
          <cell r="L1672">
            <v>15</v>
          </cell>
          <cell r="M1672">
            <v>135.81</v>
          </cell>
        </row>
        <row r="1673">
          <cell r="A1673">
            <v>102010783</v>
          </cell>
          <cell r="B1673" t="str">
            <v xml:space="preserve">MR NARESH SHAH     (DBS)                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747.09</v>
          </cell>
          <cell r="J1673">
            <v>747.09</v>
          </cell>
          <cell r="L1673">
            <v>15</v>
          </cell>
          <cell r="M1673">
            <v>747.09</v>
          </cell>
        </row>
        <row r="1674">
          <cell r="A1674">
            <v>102058171</v>
          </cell>
          <cell r="B1674" t="str">
            <v xml:space="preserve">MR NARIANO D ZAIA                       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60.14</v>
          </cell>
          <cell r="J1674">
            <v>60.14</v>
          </cell>
          <cell r="L1674">
            <v>15</v>
          </cell>
          <cell r="M1674">
            <v>60.14</v>
          </cell>
        </row>
        <row r="1675">
          <cell r="A1675">
            <v>102083803</v>
          </cell>
          <cell r="B1675" t="str">
            <v xml:space="preserve">MR NATHANIEL USMAR                      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363.05</v>
          </cell>
          <cell r="J1675">
            <v>363.05</v>
          </cell>
          <cell r="L1675">
            <v>15</v>
          </cell>
          <cell r="M1675">
            <v>363.05</v>
          </cell>
        </row>
        <row r="1676">
          <cell r="A1676">
            <v>102028086</v>
          </cell>
          <cell r="B1676" t="str">
            <v xml:space="preserve">MR NATU NATVARLAL PATEL  (DBS*)         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205.91</v>
          </cell>
          <cell r="J1676">
            <v>205.91</v>
          </cell>
          <cell r="L1676">
            <v>15</v>
          </cell>
          <cell r="M1676">
            <v>205.91</v>
          </cell>
        </row>
        <row r="1677">
          <cell r="A1677">
            <v>102079836</v>
          </cell>
          <cell r="B1677" t="str">
            <v xml:space="preserve">MR NAUSAD ALI                           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221.48</v>
          </cell>
          <cell r="J1677">
            <v>221.48</v>
          </cell>
          <cell r="L1677">
            <v>15</v>
          </cell>
          <cell r="M1677">
            <v>221.48</v>
          </cell>
        </row>
        <row r="1678">
          <cell r="A1678">
            <v>102032198</v>
          </cell>
          <cell r="B1678" t="str">
            <v xml:space="preserve">MR NAZMAAN ALI   (DBS)                  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761.39</v>
          </cell>
          <cell r="J1678">
            <v>761.39</v>
          </cell>
          <cell r="L1678">
            <v>15</v>
          </cell>
          <cell r="M1678">
            <v>761.39</v>
          </cell>
        </row>
        <row r="1679">
          <cell r="A1679">
            <v>102064984</v>
          </cell>
          <cell r="B1679" t="str">
            <v xml:space="preserve">MR NED HERITAGE (DBS)                   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380.01</v>
          </cell>
          <cell r="J1679">
            <v>380.01</v>
          </cell>
          <cell r="L1679">
            <v>15</v>
          </cell>
          <cell r="M1679">
            <v>380.01</v>
          </cell>
        </row>
        <row r="1680">
          <cell r="A1680">
            <v>102032125</v>
          </cell>
          <cell r="B1680" t="str">
            <v xml:space="preserve">MR NEIL DENNEY                          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118</v>
          </cell>
          <cell r="J1680">
            <v>118</v>
          </cell>
          <cell r="L1680">
            <v>15</v>
          </cell>
          <cell r="M1680">
            <v>118</v>
          </cell>
        </row>
        <row r="1681">
          <cell r="A1681">
            <v>102041720</v>
          </cell>
          <cell r="B1681" t="str">
            <v xml:space="preserve">MR NEIL DONALDSON                       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60.11</v>
          </cell>
          <cell r="J1681">
            <v>60.11</v>
          </cell>
          <cell r="L1681">
            <v>15</v>
          </cell>
          <cell r="M1681">
            <v>60.11</v>
          </cell>
        </row>
        <row r="1682">
          <cell r="A1682">
            <v>102025620</v>
          </cell>
          <cell r="B1682" t="str">
            <v xml:space="preserve">MR NEIL H GALBRAITH                     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315.58</v>
          </cell>
          <cell r="J1682">
            <v>315.58</v>
          </cell>
          <cell r="L1682">
            <v>15</v>
          </cell>
          <cell r="M1682">
            <v>315.58</v>
          </cell>
        </row>
        <row r="1683">
          <cell r="A1683">
            <v>102041588</v>
          </cell>
          <cell r="B1683" t="str">
            <v xml:space="preserve">MR NEIL HARMER                          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87.63</v>
          </cell>
          <cell r="J1683">
            <v>87.63</v>
          </cell>
          <cell r="L1683">
            <v>15</v>
          </cell>
          <cell r="M1683">
            <v>87.63</v>
          </cell>
        </row>
        <row r="1684">
          <cell r="A1684">
            <v>102063587</v>
          </cell>
          <cell r="B1684" t="str">
            <v xml:space="preserve">MR NEVILLE COOK                         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127.59</v>
          </cell>
          <cell r="J1684">
            <v>127.59</v>
          </cell>
          <cell r="L1684">
            <v>15</v>
          </cell>
          <cell r="M1684">
            <v>127.59</v>
          </cell>
        </row>
        <row r="1685">
          <cell r="A1685">
            <v>102057907</v>
          </cell>
          <cell r="B1685" t="str">
            <v xml:space="preserve">MR NGA TEKEU   (DBS*)                   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230.98</v>
          </cell>
          <cell r="J1685">
            <v>230.98</v>
          </cell>
          <cell r="L1685">
            <v>15</v>
          </cell>
          <cell r="M1685">
            <v>230.98</v>
          </cell>
        </row>
        <row r="1686">
          <cell r="A1686">
            <v>102052684</v>
          </cell>
          <cell r="B1686" t="str">
            <v xml:space="preserve">MR NGAKURU PEENI                        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117.38</v>
          </cell>
          <cell r="J1686">
            <v>117.38</v>
          </cell>
          <cell r="L1686">
            <v>15</v>
          </cell>
          <cell r="M1686">
            <v>117.38</v>
          </cell>
        </row>
        <row r="1687">
          <cell r="A1687">
            <v>102077904</v>
          </cell>
          <cell r="B1687" t="str">
            <v xml:space="preserve">MR NGARO WHAREAORERE                    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128.61000000000001</v>
          </cell>
          <cell r="J1687">
            <v>128.61000000000001</v>
          </cell>
          <cell r="L1687">
            <v>15</v>
          </cell>
          <cell r="M1687">
            <v>128.61000000000001</v>
          </cell>
        </row>
        <row r="1688">
          <cell r="A1688">
            <v>102044471</v>
          </cell>
          <cell r="B1688" t="str">
            <v xml:space="preserve">MR NICK SMYTH                           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71.27</v>
          </cell>
          <cell r="J1688">
            <v>71.27</v>
          </cell>
          <cell r="L1688">
            <v>15</v>
          </cell>
          <cell r="M1688">
            <v>71.27</v>
          </cell>
        </row>
        <row r="1689">
          <cell r="A1689">
            <v>102041422</v>
          </cell>
          <cell r="B1689" t="str">
            <v xml:space="preserve">MR NICKHOLAS JOHNS                      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179.89</v>
          </cell>
          <cell r="J1689">
            <v>179.89</v>
          </cell>
          <cell r="L1689">
            <v>15</v>
          </cell>
          <cell r="M1689">
            <v>179.89</v>
          </cell>
        </row>
        <row r="1690">
          <cell r="A1690">
            <v>102010978</v>
          </cell>
          <cell r="B1690" t="str">
            <v xml:space="preserve">MR NICKO NGWUN  (DBS)                   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1351.86</v>
          </cell>
          <cell r="J1690">
            <v>1351.86</v>
          </cell>
          <cell r="L1690">
            <v>15</v>
          </cell>
          <cell r="M1690">
            <v>1351.86</v>
          </cell>
        </row>
        <row r="1691">
          <cell r="A1691">
            <v>102066376</v>
          </cell>
          <cell r="B1691" t="str">
            <v xml:space="preserve">MR NIGEL EDMUNDSON   (DBS)              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244.17</v>
          </cell>
          <cell r="J1691">
            <v>244.17</v>
          </cell>
          <cell r="L1691">
            <v>15</v>
          </cell>
          <cell r="M1691">
            <v>244.17</v>
          </cell>
        </row>
        <row r="1692">
          <cell r="A1692">
            <v>102036282</v>
          </cell>
          <cell r="B1692" t="str">
            <v xml:space="preserve">MR NIGEL QUINN                          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62.02</v>
          </cell>
          <cell r="J1692">
            <v>62.02</v>
          </cell>
          <cell r="L1692">
            <v>15</v>
          </cell>
          <cell r="M1692">
            <v>62.02</v>
          </cell>
        </row>
        <row r="1693">
          <cell r="A1693">
            <v>102026287</v>
          </cell>
          <cell r="B1693" t="str">
            <v xml:space="preserve">MR NIGEL R STEWART                      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118.03</v>
          </cell>
          <cell r="J1693">
            <v>118.03</v>
          </cell>
          <cell r="L1693">
            <v>15</v>
          </cell>
          <cell r="M1693">
            <v>118.03</v>
          </cell>
        </row>
        <row r="1694">
          <cell r="A1694">
            <v>102055750</v>
          </cell>
          <cell r="B1694" t="str">
            <v xml:space="preserve">MR NIJAYAN KISTASAMY  (DBS)             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76.55</v>
          </cell>
          <cell r="J1694">
            <v>76.55</v>
          </cell>
          <cell r="L1694">
            <v>15</v>
          </cell>
          <cell r="M1694">
            <v>76.55</v>
          </cell>
        </row>
        <row r="1695">
          <cell r="A1695">
            <v>102047272</v>
          </cell>
          <cell r="B1695" t="str">
            <v xml:space="preserve">MR NIMAKOTA SIFA   (DBS*HOLD)           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0.02</v>
          </cell>
          <cell r="J1695">
            <v>0.02</v>
          </cell>
          <cell r="L1695">
            <v>22</v>
          </cell>
          <cell r="M1695">
            <v>0.02</v>
          </cell>
        </row>
        <row r="1696">
          <cell r="A1696">
            <v>102029593</v>
          </cell>
          <cell r="B1696" t="str">
            <v xml:space="preserve">MR NIRANJAN DHALIWAL                    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92.2</v>
          </cell>
          <cell r="J1696">
            <v>92.2</v>
          </cell>
          <cell r="L1696">
            <v>15</v>
          </cell>
          <cell r="M1696">
            <v>92.2</v>
          </cell>
        </row>
        <row r="1697">
          <cell r="A1697">
            <v>102013072</v>
          </cell>
          <cell r="B1697" t="str">
            <v xml:space="preserve">MR NIRANJAN RICHARDS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130.93</v>
          </cell>
          <cell r="J1697">
            <v>130.93</v>
          </cell>
          <cell r="L1697">
            <v>15</v>
          </cell>
          <cell r="M1697">
            <v>130.93</v>
          </cell>
        </row>
        <row r="1698">
          <cell r="A1698">
            <v>102044252</v>
          </cell>
          <cell r="B1698" t="str">
            <v xml:space="preserve">MR NIRMAL EKNELIGODA                    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50.25</v>
          </cell>
          <cell r="J1698">
            <v>50.25</v>
          </cell>
          <cell r="L1698">
            <v>15</v>
          </cell>
          <cell r="M1698">
            <v>50.25</v>
          </cell>
        </row>
        <row r="1699">
          <cell r="A1699">
            <v>102043939</v>
          </cell>
          <cell r="B1699" t="str">
            <v>MR NITTANANRAARAJA VELUMMAYILUM  (DBS*HO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106.79</v>
          </cell>
          <cell r="J1699">
            <v>106.79</v>
          </cell>
          <cell r="L1699">
            <v>15</v>
          </cell>
          <cell r="M1699">
            <v>106.79</v>
          </cell>
        </row>
        <row r="1700">
          <cell r="A1700">
            <v>102011137</v>
          </cell>
          <cell r="B1700" t="str">
            <v xml:space="preserve">MR NOEL CAMPBELL                        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100.06</v>
          </cell>
          <cell r="J1700">
            <v>100.06</v>
          </cell>
          <cell r="L1700">
            <v>15</v>
          </cell>
          <cell r="M1700">
            <v>100.06</v>
          </cell>
        </row>
        <row r="1701">
          <cell r="A1701">
            <v>102034802</v>
          </cell>
          <cell r="B1701" t="str">
            <v xml:space="preserve">MR NOEL RAE                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115.29</v>
          </cell>
          <cell r="J1701">
            <v>115.29</v>
          </cell>
          <cell r="L1701">
            <v>15</v>
          </cell>
          <cell r="M1701">
            <v>115.29</v>
          </cell>
        </row>
        <row r="1702">
          <cell r="A1702">
            <v>102078900</v>
          </cell>
          <cell r="B1702" t="str">
            <v xml:space="preserve">MR NOEL ROBINSON                        </v>
          </cell>
          <cell r="C1702">
            <v>0</v>
          </cell>
          <cell r="D1702">
            <v>25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226.04</v>
          </cell>
          <cell r="J1702">
            <v>251.04</v>
          </cell>
          <cell r="L1702">
            <v>15</v>
          </cell>
          <cell r="M1702">
            <v>251.04</v>
          </cell>
        </row>
        <row r="1703">
          <cell r="A1703">
            <v>102058999</v>
          </cell>
          <cell r="B1703" t="str">
            <v xml:space="preserve">MR NOEL WARD                            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301.14</v>
          </cell>
          <cell r="J1703">
            <v>301.14</v>
          </cell>
          <cell r="L1703">
            <v>15</v>
          </cell>
          <cell r="M1703">
            <v>301.14</v>
          </cell>
        </row>
        <row r="1704">
          <cell r="A1704">
            <v>102063371</v>
          </cell>
          <cell r="B1704" t="str">
            <v xml:space="preserve">MR NOOR ARRABEEI   (DBS)                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521.73</v>
          </cell>
          <cell r="J1704">
            <v>521.73</v>
          </cell>
          <cell r="L1704">
            <v>15</v>
          </cell>
          <cell r="M1704">
            <v>521.73</v>
          </cell>
        </row>
        <row r="1705">
          <cell r="A1705">
            <v>102044507</v>
          </cell>
          <cell r="B1705" t="str">
            <v xml:space="preserve">MR NORMAN PATTERSON  (DBS*)             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226.89</v>
          </cell>
          <cell r="J1705">
            <v>226.89</v>
          </cell>
          <cell r="L1705">
            <v>15</v>
          </cell>
          <cell r="M1705">
            <v>226.89</v>
          </cell>
        </row>
        <row r="1706">
          <cell r="A1706">
            <v>102020989</v>
          </cell>
          <cell r="B1706" t="str">
            <v xml:space="preserve">MR NORMAN STOCKER  (DBS*)               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145.33000000000001</v>
          </cell>
          <cell r="J1706">
            <v>145.33000000000001</v>
          </cell>
          <cell r="L1706">
            <v>15</v>
          </cell>
          <cell r="M1706">
            <v>145.33000000000001</v>
          </cell>
        </row>
        <row r="1707">
          <cell r="A1707">
            <v>102039147</v>
          </cell>
          <cell r="B1707" t="str">
            <v xml:space="preserve">MR NORMAN TEIO                          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151.83000000000001</v>
          </cell>
          <cell r="J1707">
            <v>151.83000000000001</v>
          </cell>
          <cell r="L1707">
            <v>15</v>
          </cell>
          <cell r="M1707">
            <v>151.83000000000001</v>
          </cell>
        </row>
        <row r="1708">
          <cell r="A1708">
            <v>102084424</v>
          </cell>
          <cell r="B1708" t="str">
            <v xml:space="preserve">MR NOTE WAJANAKAN                       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243.84</v>
          </cell>
          <cell r="J1708">
            <v>243.84</v>
          </cell>
          <cell r="L1708">
            <v>15</v>
          </cell>
          <cell r="M1708">
            <v>243.84</v>
          </cell>
        </row>
        <row r="1709">
          <cell r="A1709">
            <v>102067900</v>
          </cell>
          <cell r="B1709" t="str">
            <v xml:space="preserve">MR NUMIA PONA (DBS)                     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221.87</v>
          </cell>
          <cell r="J1709">
            <v>221.87</v>
          </cell>
          <cell r="L1709">
            <v>15</v>
          </cell>
          <cell r="M1709">
            <v>221.87</v>
          </cell>
        </row>
        <row r="1710">
          <cell r="A1710">
            <v>102043490</v>
          </cell>
          <cell r="B1710" t="str">
            <v xml:space="preserve">MR NUR ALI                              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181.84</v>
          </cell>
          <cell r="J1710">
            <v>181.84</v>
          </cell>
          <cell r="L1710">
            <v>15</v>
          </cell>
          <cell r="M1710">
            <v>181.84</v>
          </cell>
        </row>
        <row r="1711">
          <cell r="A1711">
            <v>102014657</v>
          </cell>
          <cell r="B1711" t="str">
            <v xml:space="preserve">MR NURJANAIU BEGUM  (DBS)               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158.01</v>
          </cell>
          <cell r="J1711">
            <v>158.01</v>
          </cell>
          <cell r="L1711">
            <v>15</v>
          </cell>
          <cell r="M1711">
            <v>158.01</v>
          </cell>
        </row>
        <row r="1712">
          <cell r="A1712">
            <v>102014904</v>
          </cell>
          <cell r="B1712" t="str">
            <v xml:space="preserve">MR OFA KULITABA  (DBS)                  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911.53</v>
          </cell>
          <cell r="J1712">
            <v>911.53</v>
          </cell>
          <cell r="L1712">
            <v>15</v>
          </cell>
          <cell r="M1712">
            <v>911.53</v>
          </cell>
        </row>
        <row r="1713">
          <cell r="A1713">
            <v>102034668</v>
          </cell>
          <cell r="B1713" t="str">
            <v xml:space="preserve">MR OKO TUIMA       (DBS)                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456.71</v>
          </cell>
          <cell r="J1713">
            <v>456.71</v>
          </cell>
          <cell r="L1713">
            <v>15</v>
          </cell>
          <cell r="M1713">
            <v>456.71</v>
          </cell>
        </row>
        <row r="1714">
          <cell r="A1714">
            <v>102067629</v>
          </cell>
          <cell r="B1714" t="str">
            <v xml:space="preserve">MR OMAR DADA                            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50.77</v>
          </cell>
          <cell r="J1714">
            <v>50.77</v>
          </cell>
          <cell r="L1714">
            <v>15</v>
          </cell>
          <cell r="M1714">
            <v>50.77</v>
          </cell>
        </row>
        <row r="1715">
          <cell r="A1715">
            <v>102010165</v>
          </cell>
          <cell r="B1715" t="str">
            <v xml:space="preserve">MR OMIO SARBANEY           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64.569999999999993</v>
          </cell>
          <cell r="J1715">
            <v>64.569999999999993</v>
          </cell>
          <cell r="L1715">
            <v>15</v>
          </cell>
          <cell r="M1715">
            <v>64.569999999999993</v>
          </cell>
        </row>
        <row r="1716">
          <cell r="A1716">
            <v>102067360</v>
          </cell>
          <cell r="B1716" t="str">
            <v xml:space="preserve">MR ONEVA SASULU                         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100</v>
          </cell>
          <cell r="J1716">
            <v>100</v>
          </cell>
          <cell r="L1716">
            <v>22</v>
          </cell>
          <cell r="M1716">
            <v>100</v>
          </cell>
        </row>
        <row r="1717">
          <cell r="A1717">
            <v>102072525</v>
          </cell>
          <cell r="B1717" t="str">
            <v xml:space="preserve">MR ONISI NATOQAU                        </v>
          </cell>
          <cell r="C1717">
            <v>27.24</v>
          </cell>
          <cell r="D1717">
            <v>111.92</v>
          </cell>
          <cell r="E1717">
            <v>7.59</v>
          </cell>
          <cell r="F1717">
            <v>73.349999999999994</v>
          </cell>
          <cell r="G1717">
            <v>25.63</v>
          </cell>
          <cell r="H1717">
            <v>0</v>
          </cell>
          <cell r="I1717">
            <v>0</v>
          </cell>
          <cell r="J1717">
            <v>245.73</v>
          </cell>
          <cell r="L1717">
            <v>5</v>
          </cell>
          <cell r="M1717">
            <v>245.73</v>
          </cell>
        </row>
        <row r="1718">
          <cell r="A1718">
            <v>102069962</v>
          </cell>
          <cell r="B1718" t="str">
            <v xml:space="preserve">MR ONOSAI NUUFOLAU   (DBS)              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738.4</v>
          </cell>
          <cell r="J1718">
            <v>738.4</v>
          </cell>
          <cell r="L1718">
            <v>15</v>
          </cell>
          <cell r="M1718">
            <v>738.4</v>
          </cell>
        </row>
        <row r="1719">
          <cell r="A1719">
            <v>102020135</v>
          </cell>
          <cell r="B1719" t="str">
            <v xml:space="preserve">MR OPETI LOLO                           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142.82</v>
          </cell>
          <cell r="J1719">
            <v>142.82</v>
          </cell>
          <cell r="L1719">
            <v>15</v>
          </cell>
          <cell r="M1719">
            <v>142.82</v>
          </cell>
        </row>
        <row r="1720">
          <cell r="A1720">
            <v>102065456</v>
          </cell>
          <cell r="B1720" t="str">
            <v xml:space="preserve">MR OSAI LATU                            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213.16</v>
          </cell>
          <cell r="J1720">
            <v>213.16</v>
          </cell>
          <cell r="L1720">
            <v>15</v>
          </cell>
          <cell r="M1720">
            <v>213.16</v>
          </cell>
        </row>
        <row r="1721">
          <cell r="A1721">
            <v>102026334</v>
          </cell>
          <cell r="B1721" t="str">
            <v xml:space="preserve">MR OSCOR HOOGWERF                       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72.95</v>
          </cell>
          <cell r="J1721">
            <v>72.95</v>
          </cell>
          <cell r="L1721">
            <v>15</v>
          </cell>
          <cell r="M1721">
            <v>72.95</v>
          </cell>
        </row>
        <row r="1722">
          <cell r="A1722">
            <v>102068642</v>
          </cell>
          <cell r="B1722" t="str">
            <v xml:space="preserve">MR OTIMELI TAKAI                        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580.39</v>
          </cell>
          <cell r="J1722">
            <v>580.39</v>
          </cell>
          <cell r="L1722">
            <v>15</v>
          </cell>
          <cell r="M1722">
            <v>580.39</v>
          </cell>
        </row>
        <row r="1723">
          <cell r="A1723">
            <v>102065111</v>
          </cell>
          <cell r="B1723" t="str">
            <v xml:space="preserve">MR OTTO LINO WULF   (DBS)               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631.82000000000005</v>
          </cell>
          <cell r="J1723">
            <v>631.82000000000005</v>
          </cell>
          <cell r="L1723">
            <v>15</v>
          </cell>
          <cell r="M1723">
            <v>631.82000000000005</v>
          </cell>
        </row>
        <row r="1724">
          <cell r="A1724">
            <v>102076160</v>
          </cell>
          <cell r="B1724" t="str">
            <v xml:space="preserve">MR OWEN COLE                            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111.04</v>
          </cell>
          <cell r="J1724">
            <v>111.04</v>
          </cell>
          <cell r="L1724">
            <v>15</v>
          </cell>
          <cell r="M1724">
            <v>111.04</v>
          </cell>
        </row>
        <row r="1725">
          <cell r="A1725">
            <v>102069242</v>
          </cell>
          <cell r="B1725" t="str">
            <v xml:space="preserve">MR P AND MRS E ANELAY                   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155.4</v>
          </cell>
          <cell r="J1725">
            <v>155.4</v>
          </cell>
          <cell r="L1725">
            <v>15</v>
          </cell>
          <cell r="M1725">
            <v>155.4</v>
          </cell>
        </row>
        <row r="1726">
          <cell r="A1726">
            <v>102042727</v>
          </cell>
          <cell r="B1726" t="str">
            <v xml:space="preserve">MR P C HUGHES (DBS)                     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272.88</v>
          </cell>
          <cell r="J1726">
            <v>272.88</v>
          </cell>
          <cell r="L1726">
            <v>15</v>
          </cell>
          <cell r="M1726">
            <v>272.88</v>
          </cell>
        </row>
        <row r="1727">
          <cell r="A1727">
            <v>102027087</v>
          </cell>
          <cell r="B1727" t="str">
            <v xml:space="preserve">MR P LY                                 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166.13</v>
          </cell>
          <cell r="J1727">
            <v>166.13</v>
          </cell>
          <cell r="L1727">
            <v>15</v>
          </cell>
          <cell r="M1727">
            <v>166.13</v>
          </cell>
        </row>
        <row r="1728">
          <cell r="A1728">
            <v>102042508</v>
          </cell>
          <cell r="B1728" t="str">
            <v xml:space="preserve">MR P NAI     (DBS)                      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346.37</v>
          </cell>
          <cell r="J1728">
            <v>346.37</v>
          </cell>
          <cell r="L1728">
            <v>15</v>
          </cell>
          <cell r="M1728">
            <v>346.37</v>
          </cell>
        </row>
        <row r="1729">
          <cell r="A1729">
            <v>102037702</v>
          </cell>
          <cell r="B1729" t="str">
            <v xml:space="preserve">MR P R CHAND   (DBS)                    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136.33000000000001</v>
          </cell>
          <cell r="J1729">
            <v>136.33000000000001</v>
          </cell>
          <cell r="L1729">
            <v>15</v>
          </cell>
          <cell r="M1729">
            <v>136.33000000000001</v>
          </cell>
        </row>
        <row r="1730">
          <cell r="A1730">
            <v>102052669</v>
          </cell>
          <cell r="B1730" t="str">
            <v xml:space="preserve">MR P SEN                                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229.09</v>
          </cell>
          <cell r="J1730">
            <v>229.09</v>
          </cell>
          <cell r="L1730">
            <v>15</v>
          </cell>
          <cell r="M1730">
            <v>229.09</v>
          </cell>
        </row>
        <row r="1731">
          <cell r="A1731">
            <v>102005773</v>
          </cell>
          <cell r="B1731" t="str">
            <v xml:space="preserve">MR P. W. GERRARD   (DBS*)               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237.42</v>
          </cell>
          <cell r="J1731">
            <v>237.42</v>
          </cell>
          <cell r="L1731">
            <v>15</v>
          </cell>
          <cell r="M1731">
            <v>237.42</v>
          </cell>
        </row>
        <row r="1732">
          <cell r="A1732">
            <v>102064449</v>
          </cell>
          <cell r="B1732" t="str">
            <v xml:space="preserve">MR PAEA AHOKAVA                         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432.1</v>
          </cell>
          <cell r="J1732">
            <v>432.1</v>
          </cell>
          <cell r="L1732">
            <v>15</v>
          </cell>
          <cell r="M1732">
            <v>432.1</v>
          </cell>
        </row>
        <row r="1733">
          <cell r="A1733">
            <v>102074703</v>
          </cell>
          <cell r="B1733" t="str">
            <v xml:space="preserve">MR PALOMETA POMALE                      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134.16999999999999</v>
          </cell>
          <cell r="J1733">
            <v>134.16999999999999</v>
          </cell>
          <cell r="L1733">
            <v>15</v>
          </cell>
          <cell r="M1733">
            <v>134.16999999999999</v>
          </cell>
        </row>
        <row r="1734">
          <cell r="A1734">
            <v>102081327</v>
          </cell>
          <cell r="B1734" t="str">
            <v xml:space="preserve">MR PALU LATU                            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198.51</v>
          </cell>
          <cell r="J1734">
            <v>198.51</v>
          </cell>
          <cell r="L1734">
            <v>15</v>
          </cell>
          <cell r="M1734">
            <v>198.51</v>
          </cell>
        </row>
        <row r="1735">
          <cell r="A1735">
            <v>102073597</v>
          </cell>
          <cell r="B1735" t="str">
            <v xml:space="preserve">MR PANU RAEA                            </v>
          </cell>
          <cell r="C1735">
            <v>11.02</v>
          </cell>
          <cell r="D1735">
            <v>0</v>
          </cell>
          <cell r="E1735">
            <v>26.87</v>
          </cell>
          <cell r="F1735">
            <v>0</v>
          </cell>
          <cell r="G1735">
            <v>39.1</v>
          </cell>
          <cell r="H1735">
            <v>0</v>
          </cell>
          <cell r="I1735">
            <v>0</v>
          </cell>
          <cell r="J1735">
            <v>76.989999999999995</v>
          </cell>
          <cell r="L1735">
            <v>5</v>
          </cell>
          <cell r="M1735">
            <v>76.989999999999995</v>
          </cell>
        </row>
        <row r="1736">
          <cell r="A1736">
            <v>102061782</v>
          </cell>
          <cell r="B1736" t="str">
            <v xml:space="preserve">MR PAONGO MAIFILEO                      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140.24</v>
          </cell>
          <cell r="J1736">
            <v>140.24</v>
          </cell>
          <cell r="L1736">
            <v>15</v>
          </cell>
          <cell r="M1736">
            <v>140.24</v>
          </cell>
        </row>
        <row r="1737">
          <cell r="A1737">
            <v>102067086</v>
          </cell>
          <cell r="B1737" t="str">
            <v xml:space="preserve">MR PARAMJIT SINGH                       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436.54</v>
          </cell>
          <cell r="J1737">
            <v>436.54</v>
          </cell>
          <cell r="L1737">
            <v>15</v>
          </cell>
          <cell r="M1737">
            <v>436.54</v>
          </cell>
        </row>
        <row r="1738">
          <cell r="A1738">
            <v>102011420</v>
          </cell>
          <cell r="B1738" t="str">
            <v xml:space="preserve">MR PARAMJIT SINGH  (DBS*HOLD)           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975.25</v>
          </cell>
          <cell r="J1738">
            <v>975.25</v>
          </cell>
          <cell r="L1738">
            <v>15</v>
          </cell>
          <cell r="M1738">
            <v>975.25</v>
          </cell>
        </row>
        <row r="1739">
          <cell r="A1739">
            <v>102020347</v>
          </cell>
          <cell r="B1739" t="str">
            <v xml:space="preserve">MR PATEL NARESH  (DBS*)                 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241.12</v>
          </cell>
          <cell r="J1739">
            <v>241.12</v>
          </cell>
          <cell r="L1739">
            <v>15</v>
          </cell>
          <cell r="M1739">
            <v>241.12</v>
          </cell>
        </row>
        <row r="1740">
          <cell r="A1740">
            <v>102056611</v>
          </cell>
          <cell r="B1740" t="str">
            <v xml:space="preserve">MR PATRICK FOLEY                        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64.599999999999994</v>
          </cell>
          <cell r="J1740">
            <v>64.599999999999994</v>
          </cell>
          <cell r="L1740">
            <v>15</v>
          </cell>
          <cell r="M1740">
            <v>64.599999999999994</v>
          </cell>
        </row>
        <row r="1741">
          <cell r="A1741">
            <v>102042572</v>
          </cell>
          <cell r="B1741" t="str">
            <v xml:space="preserve">MR PATRICK KEENAN                       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98.52</v>
          </cell>
          <cell r="J1741">
            <v>98.52</v>
          </cell>
          <cell r="L1741">
            <v>15</v>
          </cell>
          <cell r="M1741">
            <v>98.52</v>
          </cell>
        </row>
        <row r="1742">
          <cell r="A1742">
            <v>102004552</v>
          </cell>
          <cell r="B1742" t="str">
            <v xml:space="preserve">MR PATRICK LIM                          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53.28</v>
          </cell>
          <cell r="J1742">
            <v>53.28</v>
          </cell>
          <cell r="L1742">
            <v>22</v>
          </cell>
          <cell r="M1742">
            <v>53.28</v>
          </cell>
        </row>
        <row r="1743">
          <cell r="A1743">
            <v>102035973</v>
          </cell>
          <cell r="B1743" t="str">
            <v xml:space="preserve">MR PATRICK MCFALL                       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78.5</v>
          </cell>
          <cell r="J1743">
            <v>78.5</v>
          </cell>
          <cell r="L1743">
            <v>15</v>
          </cell>
          <cell r="M1743">
            <v>78.5</v>
          </cell>
        </row>
        <row r="1744">
          <cell r="A1744">
            <v>102029044</v>
          </cell>
          <cell r="B1744" t="str">
            <v xml:space="preserve">MR PATRICK SHEPHARD                     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95.34</v>
          </cell>
          <cell r="J1744">
            <v>95.34</v>
          </cell>
          <cell r="L1744">
            <v>15</v>
          </cell>
          <cell r="M1744">
            <v>95.34</v>
          </cell>
        </row>
        <row r="1745">
          <cell r="A1745">
            <v>102041096</v>
          </cell>
          <cell r="B1745" t="str">
            <v xml:space="preserve">MR PATRICK STUTZ                        </v>
          </cell>
          <cell r="C1745">
            <v>5.45</v>
          </cell>
          <cell r="D1745">
            <v>10.67</v>
          </cell>
          <cell r="E1745">
            <v>0</v>
          </cell>
          <cell r="F1745">
            <v>0.61</v>
          </cell>
          <cell r="G1745">
            <v>17.690000000000001</v>
          </cell>
          <cell r="H1745">
            <v>0</v>
          </cell>
          <cell r="I1745">
            <v>0</v>
          </cell>
          <cell r="J1745">
            <v>34.42</v>
          </cell>
          <cell r="L1745">
            <v>5</v>
          </cell>
          <cell r="M1745">
            <v>34.42</v>
          </cell>
        </row>
        <row r="1746">
          <cell r="A1746">
            <v>102039857</v>
          </cell>
          <cell r="B1746" t="str">
            <v xml:space="preserve">MR PATRICK TAUARIKI                     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51.9</v>
          </cell>
          <cell r="J1746">
            <v>51.9</v>
          </cell>
          <cell r="L1746">
            <v>15</v>
          </cell>
          <cell r="M1746">
            <v>51.9</v>
          </cell>
        </row>
        <row r="1747">
          <cell r="A1747">
            <v>102054609</v>
          </cell>
          <cell r="B1747" t="str">
            <v xml:space="preserve">MR PAUL BENNETT                         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105.84</v>
          </cell>
          <cell r="J1747">
            <v>105.84</v>
          </cell>
          <cell r="L1747">
            <v>15</v>
          </cell>
          <cell r="M1747">
            <v>105.84</v>
          </cell>
        </row>
        <row r="1748">
          <cell r="A1748">
            <v>102046959</v>
          </cell>
          <cell r="B1748" t="str">
            <v xml:space="preserve">MR PAUL EDWARDS                         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62.7</v>
          </cell>
          <cell r="J1748">
            <v>62.7</v>
          </cell>
          <cell r="L1748">
            <v>15</v>
          </cell>
          <cell r="M1748">
            <v>62.7</v>
          </cell>
        </row>
        <row r="1749">
          <cell r="A1749">
            <v>102016293</v>
          </cell>
          <cell r="B1749" t="str">
            <v xml:space="preserve">MR PAUL F CHAPMAN                       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100.97</v>
          </cell>
          <cell r="J1749">
            <v>100.97</v>
          </cell>
          <cell r="L1749">
            <v>15</v>
          </cell>
          <cell r="M1749">
            <v>100.97</v>
          </cell>
        </row>
        <row r="1750">
          <cell r="A1750">
            <v>102063138</v>
          </cell>
          <cell r="B1750" t="str">
            <v xml:space="preserve">MR PAUL HAMMON                          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68.11</v>
          </cell>
          <cell r="J1750">
            <v>68.11</v>
          </cell>
          <cell r="L1750">
            <v>15</v>
          </cell>
          <cell r="M1750">
            <v>68.11</v>
          </cell>
        </row>
        <row r="1751">
          <cell r="A1751">
            <v>102031273</v>
          </cell>
          <cell r="B1751" t="str">
            <v xml:space="preserve">MR PAUL MARTIN    (DBS)                 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291.19</v>
          </cell>
          <cell r="J1751">
            <v>291.19</v>
          </cell>
          <cell r="L1751">
            <v>15</v>
          </cell>
          <cell r="M1751">
            <v>291.19</v>
          </cell>
        </row>
        <row r="1752">
          <cell r="A1752">
            <v>102072982</v>
          </cell>
          <cell r="B1752" t="str">
            <v xml:space="preserve">MR PAUL MICHAEL TOLLISON                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137.91999999999999</v>
          </cell>
          <cell r="H1752">
            <v>0</v>
          </cell>
          <cell r="I1752">
            <v>0</v>
          </cell>
          <cell r="J1752">
            <v>137.91999999999999</v>
          </cell>
          <cell r="L1752">
            <v>5</v>
          </cell>
          <cell r="M1752">
            <v>137.91999999999999</v>
          </cell>
        </row>
        <row r="1753">
          <cell r="A1753">
            <v>102077007</v>
          </cell>
          <cell r="B1753" t="str">
            <v xml:space="preserve">MR PAUL MITCHELL                        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58.68</v>
          </cell>
          <cell r="J1753">
            <v>58.68</v>
          </cell>
          <cell r="L1753">
            <v>15</v>
          </cell>
          <cell r="M1753">
            <v>58.68</v>
          </cell>
        </row>
        <row r="1754">
          <cell r="A1754">
            <v>102026403</v>
          </cell>
          <cell r="B1754" t="str">
            <v xml:space="preserve">MR PAUL MURRAY                          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105.97</v>
          </cell>
          <cell r="J1754">
            <v>105.97</v>
          </cell>
          <cell r="L1754">
            <v>15</v>
          </cell>
          <cell r="M1754">
            <v>105.97</v>
          </cell>
        </row>
        <row r="1755">
          <cell r="A1755">
            <v>102075203</v>
          </cell>
          <cell r="B1755" t="str">
            <v xml:space="preserve">MR PAUL OBERLANDER                      </v>
          </cell>
          <cell r="C1755">
            <v>3.18</v>
          </cell>
          <cell r="D1755">
            <v>22.46</v>
          </cell>
          <cell r="E1755">
            <v>21.57</v>
          </cell>
          <cell r="F1755">
            <v>22.83</v>
          </cell>
          <cell r="G1755">
            <v>0.56999999999999995</v>
          </cell>
          <cell r="H1755">
            <v>0</v>
          </cell>
          <cell r="I1755">
            <v>0</v>
          </cell>
          <cell r="J1755">
            <v>70.61</v>
          </cell>
          <cell r="L1755">
            <v>5</v>
          </cell>
          <cell r="M1755">
            <v>70.61</v>
          </cell>
        </row>
        <row r="1756">
          <cell r="A1756">
            <v>102081788</v>
          </cell>
          <cell r="B1756" t="str">
            <v xml:space="preserve">MR PAUL OSGOOD                          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55.95</v>
          </cell>
          <cell r="J1756">
            <v>55.95</v>
          </cell>
          <cell r="L1756">
            <v>15</v>
          </cell>
          <cell r="M1756">
            <v>55.95</v>
          </cell>
        </row>
        <row r="1757">
          <cell r="A1757">
            <v>102013187</v>
          </cell>
          <cell r="B1757" t="str">
            <v xml:space="preserve">MR PAUL P. MANSON                       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65.069999999999993</v>
          </cell>
          <cell r="J1757">
            <v>65.069999999999993</v>
          </cell>
          <cell r="L1757">
            <v>15</v>
          </cell>
          <cell r="M1757">
            <v>65.069999999999993</v>
          </cell>
        </row>
        <row r="1758">
          <cell r="A1758">
            <v>102015682</v>
          </cell>
          <cell r="B1758" t="str">
            <v xml:space="preserve">MR PAUL PETTIT                          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1.88</v>
          </cell>
          <cell r="J1758">
            <v>1.88</v>
          </cell>
          <cell r="L1758">
            <v>22</v>
          </cell>
          <cell r="M1758">
            <v>1.88</v>
          </cell>
        </row>
        <row r="1759">
          <cell r="A1759">
            <v>102061453</v>
          </cell>
          <cell r="B1759" t="str">
            <v xml:space="preserve">MR PAUL TANGATA                         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77.739999999999995</v>
          </cell>
          <cell r="J1759">
            <v>77.739999999999995</v>
          </cell>
          <cell r="L1759">
            <v>15</v>
          </cell>
          <cell r="M1759">
            <v>77.739999999999995</v>
          </cell>
        </row>
        <row r="1760">
          <cell r="A1760">
            <v>102024677</v>
          </cell>
          <cell r="B1760" t="str">
            <v xml:space="preserve">MR PAUL TOKI                            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110.57</v>
          </cell>
          <cell r="J1760">
            <v>110.57</v>
          </cell>
          <cell r="L1760">
            <v>15</v>
          </cell>
          <cell r="M1760">
            <v>110.57</v>
          </cell>
        </row>
        <row r="1761">
          <cell r="A1761">
            <v>102038642</v>
          </cell>
          <cell r="B1761" t="str">
            <v xml:space="preserve">MR PAUL TUASAAUTU                       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112.07</v>
          </cell>
          <cell r="J1761">
            <v>112.07</v>
          </cell>
          <cell r="L1761">
            <v>15</v>
          </cell>
          <cell r="M1761">
            <v>112.07</v>
          </cell>
        </row>
        <row r="1762">
          <cell r="A1762">
            <v>102046612</v>
          </cell>
          <cell r="B1762" t="str">
            <v xml:space="preserve">MR PAUL VILLI      (DBS)                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549.24</v>
          </cell>
          <cell r="J1762">
            <v>549.24</v>
          </cell>
          <cell r="L1762">
            <v>15</v>
          </cell>
          <cell r="M1762">
            <v>549.24</v>
          </cell>
        </row>
        <row r="1763">
          <cell r="A1763">
            <v>102062477</v>
          </cell>
          <cell r="B1763" t="str">
            <v xml:space="preserve">MR PAUL WALKER                          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127.5</v>
          </cell>
          <cell r="J1763">
            <v>127.5</v>
          </cell>
          <cell r="L1763">
            <v>15</v>
          </cell>
          <cell r="M1763">
            <v>127.5</v>
          </cell>
        </row>
        <row r="1764">
          <cell r="A1764">
            <v>102034214</v>
          </cell>
          <cell r="B1764" t="str">
            <v xml:space="preserve">MR PAUL WARMINGTON                      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349.17</v>
          </cell>
          <cell r="J1764">
            <v>349.17</v>
          </cell>
          <cell r="L1764">
            <v>15</v>
          </cell>
          <cell r="M1764">
            <v>349.17</v>
          </cell>
        </row>
        <row r="1765">
          <cell r="A1765">
            <v>102040756</v>
          </cell>
          <cell r="B1765" t="str">
            <v xml:space="preserve">MR PAUL WILSON     (DBS)                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1852.96</v>
          </cell>
          <cell r="J1765">
            <v>1852.96</v>
          </cell>
          <cell r="L1765">
            <v>15</v>
          </cell>
          <cell r="M1765">
            <v>1852.96</v>
          </cell>
        </row>
        <row r="1766">
          <cell r="A1766">
            <v>102017078</v>
          </cell>
          <cell r="B1766" t="str">
            <v xml:space="preserve">MR PAUL WU                              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68.069999999999993</v>
          </cell>
          <cell r="J1766">
            <v>68.069999999999993</v>
          </cell>
          <cell r="L1766">
            <v>1</v>
          </cell>
          <cell r="M1766">
            <v>68.069999999999993</v>
          </cell>
        </row>
        <row r="1767">
          <cell r="A1767">
            <v>102023075</v>
          </cell>
          <cell r="B1767" t="str">
            <v xml:space="preserve">MR PAULI T KALAUTA (DBS)                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229.09</v>
          </cell>
          <cell r="J1767">
            <v>229.09</v>
          </cell>
          <cell r="L1767">
            <v>15</v>
          </cell>
          <cell r="M1767">
            <v>229.09</v>
          </cell>
        </row>
        <row r="1768">
          <cell r="A1768">
            <v>102012807</v>
          </cell>
          <cell r="B1768" t="str">
            <v xml:space="preserve">MR PAYTUY INTHARAKOSIT  (DBS)           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1296.8699999999999</v>
          </cell>
          <cell r="J1768">
            <v>1296.8699999999999</v>
          </cell>
          <cell r="L1768">
            <v>15</v>
          </cell>
          <cell r="M1768">
            <v>1296.8699999999999</v>
          </cell>
        </row>
        <row r="1769">
          <cell r="A1769">
            <v>102018358</v>
          </cell>
          <cell r="B1769" t="str">
            <v xml:space="preserve">MR PEA AH-PING                          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83.09</v>
          </cell>
          <cell r="J1769">
            <v>83.09</v>
          </cell>
          <cell r="L1769">
            <v>15</v>
          </cell>
          <cell r="M1769">
            <v>83.09</v>
          </cell>
        </row>
        <row r="1770">
          <cell r="A1770">
            <v>102017384</v>
          </cell>
          <cell r="B1770" t="str">
            <v xml:space="preserve">MR PEI-CHUN SHIN                        </v>
          </cell>
          <cell r="C1770">
            <v>13.17</v>
          </cell>
          <cell r="D1770">
            <v>24.4</v>
          </cell>
          <cell r="E1770">
            <v>23.22</v>
          </cell>
          <cell r="F1770">
            <v>28.42</v>
          </cell>
          <cell r="G1770">
            <v>26.17</v>
          </cell>
          <cell r="H1770">
            <v>0</v>
          </cell>
          <cell r="I1770">
            <v>0</v>
          </cell>
          <cell r="J1770">
            <v>115.38</v>
          </cell>
          <cell r="L1770">
            <v>1</v>
          </cell>
          <cell r="M1770">
            <v>115.38</v>
          </cell>
        </row>
        <row r="1771">
          <cell r="A1771">
            <v>102011954</v>
          </cell>
          <cell r="B1771" t="str">
            <v xml:space="preserve">MR PELEPESTE VAIPOU (DBS)               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231.79</v>
          </cell>
          <cell r="J1771">
            <v>231.79</v>
          </cell>
          <cell r="L1771">
            <v>15</v>
          </cell>
          <cell r="M1771">
            <v>231.79</v>
          </cell>
        </row>
        <row r="1772">
          <cell r="A1772">
            <v>102046949</v>
          </cell>
          <cell r="B1772" t="str">
            <v xml:space="preserve">MR PELERIA TUIA                         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246.3</v>
          </cell>
          <cell r="J1772">
            <v>246.3</v>
          </cell>
          <cell r="L1772">
            <v>15</v>
          </cell>
          <cell r="M1772">
            <v>246.3</v>
          </cell>
        </row>
        <row r="1773">
          <cell r="A1773">
            <v>102015614</v>
          </cell>
          <cell r="B1773" t="str">
            <v xml:space="preserve">MR PENETIKO MANU   (DBS)                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409.92</v>
          </cell>
          <cell r="J1773">
            <v>409.92</v>
          </cell>
          <cell r="L1773">
            <v>15</v>
          </cell>
          <cell r="M1773">
            <v>409.92</v>
          </cell>
        </row>
        <row r="1774">
          <cell r="A1774">
            <v>102034007</v>
          </cell>
          <cell r="B1774" t="str">
            <v xml:space="preserve">MR PENI FAAETEETE                       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108.46</v>
          </cell>
          <cell r="J1774">
            <v>108.46</v>
          </cell>
          <cell r="L1774">
            <v>15</v>
          </cell>
          <cell r="M1774">
            <v>108.46</v>
          </cell>
        </row>
        <row r="1775">
          <cell r="A1775">
            <v>102072757</v>
          </cell>
          <cell r="B1775" t="str">
            <v xml:space="preserve">MR PENI TAVALU                          </v>
          </cell>
          <cell r="C1775">
            <v>160.79</v>
          </cell>
          <cell r="D1775">
            <v>164.71</v>
          </cell>
          <cell r="E1775">
            <v>230.04</v>
          </cell>
          <cell r="F1775">
            <v>63.67</v>
          </cell>
          <cell r="G1775">
            <v>90.76</v>
          </cell>
          <cell r="H1775">
            <v>0</v>
          </cell>
          <cell r="I1775">
            <v>0</v>
          </cell>
          <cell r="J1775">
            <v>709.97</v>
          </cell>
          <cell r="L1775">
            <v>5</v>
          </cell>
          <cell r="M1775">
            <v>709.97</v>
          </cell>
        </row>
        <row r="1776">
          <cell r="A1776">
            <v>102074395</v>
          </cell>
          <cell r="B1776" t="str">
            <v xml:space="preserve">MR PENIAMINA FALETOLU                   </v>
          </cell>
          <cell r="C1776">
            <v>6.94</v>
          </cell>
          <cell r="D1776">
            <v>0</v>
          </cell>
          <cell r="E1776">
            <v>26.78</v>
          </cell>
          <cell r="F1776">
            <v>22.03</v>
          </cell>
          <cell r="G1776">
            <v>9.69</v>
          </cell>
          <cell r="H1776">
            <v>0</v>
          </cell>
          <cell r="I1776">
            <v>0</v>
          </cell>
          <cell r="J1776">
            <v>65.44</v>
          </cell>
          <cell r="L1776">
            <v>5</v>
          </cell>
          <cell r="M1776">
            <v>65.44</v>
          </cell>
        </row>
        <row r="1777">
          <cell r="A1777">
            <v>102015554</v>
          </cell>
          <cell r="B1777" t="str">
            <v xml:space="preserve">MR PENISIMANI TUPOUNIUA                 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174.65</v>
          </cell>
          <cell r="J1777">
            <v>174.65</v>
          </cell>
          <cell r="L1777">
            <v>15</v>
          </cell>
          <cell r="M1777">
            <v>174.65</v>
          </cell>
        </row>
        <row r="1778">
          <cell r="A1778">
            <v>102033797</v>
          </cell>
          <cell r="B1778" t="str">
            <v xml:space="preserve">MR PEPE SUIA'ANA                        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71.95</v>
          </cell>
          <cell r="J1778">
            <v>71.95</v>
          </cell>
          <cell r="L1778">
            <v>15</v>
          </cell>
          <cell r="M1778">
            <v>71.95</v>
          </cell>
        </row>
        <row r="1779">
          <cell r="A1779">
            <v>102020979</v>
          </cell>
          <cell r="B1779" t="str">
            <v xml:space="preserve">MR PERMAL REDDY                         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88.41</v>
          </cell>
          <cell r="J1779">
            <v>88.41</v>
          </cell>
          <cell r="L1779">
            <v>15</v>
          </cell>
          <cell r="M1779">
            <v>88.41</v>
          </cell>
        </row>
        <row r="1780">
          <cell r="A1780">
            <v>102034277</v>
          </cell>
          <cell r="B1780" t="str">
            <v xml:space="preserve">MR PESAMINO MAFOE  (DBS)                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461.74</v>
          </cell>
          <cell r="J1780">
            <v>461.74</v>
          </cell>
          <cell r="L1780">
            <v>15</v>
          </cell>
          <cell r="M1780">
            <v>461.74</v>
          </cell>
        </row>
        <row r="1781">
          <cell r="A1781">
            <v>102009751</v>
          </cell>
          <cell r="B1781" t="str">
            <v xml:space="preserve">MR PESAMINO PAPALII    (DBS)            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292.27999999999997</v>
          </cell>
          <cell r="J1781">
            <v>292.27999999999997</v>
          </cell>
          <cell r="L1781">
            <v>15</v>
          </cell>
          <cell r="M1781">
            <v>292.27999999999997</v>
          </cell>
        </row>
        <row r="1782">
          <cell r="A1782">
            <v>102014798</v>
          </cell>
          <cell r="B1782" t="str">
            <v xml:space="preserve">MR PESETI L TUKUTAU  (DBS)              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432.63</v>
          </cell>
          <cell r="J1782">
            <v>432.63</v>
          </cell>
          <cell r="L1782">
            <v>15</v>
          </cell>
          <cell r="M1782">
            <v>432.63</v>
          </cell>
        </row>
        <row r="1783">
          <cell r="A1783">
            <v>102087366</v>
          </cell>
          <cell r="B1783" t="str">
            <v xml:space="preserve">MR PETE HOMER                           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138.85</v>
          </cell>
          <cell r="J1783">
            <v>138.85</v>
          </cell>
          <cell r="L1783">
            <v>15</v>
          </cell>
          <cell r="M1783">
            <v>138.85</v>
          </cell>
        </row>
        <row r="1784">
          <cell r="A1784">
            <v>102086695</v>
          </cell>
          <cell r="B1784" t="str">
            <v xml:space="preserve">MR PETER FURNESS                        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153.32</v>
          </cell>
          <cell r="J1784">
            <v>153.32</v>
          </cell>
          <cell r="L1784">
            <v>15</v>
          </cell>
          <cell r="M1784">
            <v>153.32</v>
          </cell>
        </row>
        <row r="1785">
          <cell r="A1785">
            <v>102044521</v>
          </cell>
          <cell r="B1785" t="str">
            <v xml:space="preserve">MR PETER G COWLES                       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129.4</v>
          </cell>
          <cell r="J1785">
            <v>129.4</v>
          </cell>
          <cell r="L1785">
            <v>15</v>
          </cell>
          <cell r="M1785">
            <v>129.4</v>
          </cell>
        </row>
        <row r="1786">
          <cell r="A1786">
            <v>102022871</v>
          </cell>
          <cell r="B1786" t="str">
            <v xml:space="preserve">MR PETER GERONDIS  (DBS)                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683.8</v>
          </cell>
          <cell r="J1786">
            <v>683.8</v>
          </cell>
          <cell r="L1786">
            <v>15</v>
          </cell>
          <cell r="M1786">
            <v>683.8</v>
          </cell>
        </row>
        <row r="1787">
          <cell r="A1787">
            <v>102011681</v>
          </cell>
          <cell r="B1787" t="str">
            <v xml:space="preserve">MR PETER HELPS                          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186.86</v>
          </cell>
          <cell r="J1787">
            <v>186.86</v>
          </cell>
          <cell r="L1787">
            <v>15</v>
          </cell>
          <cell r="M1787">
            <v>186.86</v>
          </cell>
        </row>
        <row r="1788">
          <cell r="A1788">
            <v>102056273</v>
          </cell>
          <cell r="B1788" t="str">
            <v xml:space="preserve">MR PETER HOROBIN                        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205.8</v>
          </cell>
          <cell r="J1788">
            <v>205.8</v>
          </cell>
          <cell r="L1788">
            <v>15</v>
          </cell>
          <cell r="M1788">
            <v>205.8</v>
          </cell>
        </row>
        <row r="1789">
          <cell r="A1789">
            <v>102013148</v>
          </cell>
          <cell r="B1789" t="str">
            <v xml:space="preserve">MR PETER L. CORBETT                     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487.91</v>
          </cell>
          <cell r="J1789">
            <v>487.91</v>
          </cell>
          <cell r="L1789">
            <v>15</v>
          </cell>
          <cell r="M1789">
            <v>487.91</v>
          </cell>
        </row>
        <row r="1790">
          <cell r="A1790">
            <v>102056861</v>
          </cell>
          <cell r="B1790" t="str">
            <v xml:space="preserve">MR PETER MAAS-GEESTERANUS (DBS)         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676.88</v>
          </cell>
          <cell r="J1790">
            <v>676.88</v>
          </cell>
          <cell r="L1790">
            <v>15</v>
          </cell>
          <cell r="M1790">
            <v>676.88</v>
          </cell>
        </row>
        <row r="1791">
          <cell r="A1791">
            <v>102074350</v>
          </cell>
          <cell r="B1791" t="str">
            <v xml:space="preserve">MR PETER O' FLAHERTY                    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511.68</v>
          </cell>
          <cell r="J1791">
            <v>511.68</v>
          </cell>
          <cell r="L1791">
            <v>15</v>
          </cell>
          <cell r="M1791">
            <v>511.68</v>
          </cell>
        </row>
        <row r="1792">
          <cell r="A1792">
            <v>102035960</v>
          </cell>
          <cell r="B1792" t="str">
            <v xml:space="preserve">MR PETER PAUL RAVELA   (DBS)            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376.66</v>
          </cell>
          <cell r="J1792">
            <v>376.66</v>
          </cell>
          <cell r="L1792">
            <v>15</v>
          </cell>
          <cell r="M1792">
            <v>376.66</v>
          </cell>
        </row>
        <row r="1793">
          <cell r="A1793">
            <v>102048552</v>
          </cell>
          <cell r="B1793" t="str">
            <v xml:space="preserve">MR PETER SEDIN                          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69.16</v>
          </cell>
          <cell r="J1793">
            <v>69.16</v>
          </cell>
          <cell r="L1793">
            <v>15</v>
          </cell>
          <cell r="M1793">
            <v>69.16</v>
          </cell>
        </row>
        <row r="1794">
          <cell r="A1794">
            <v>102034879</v>
          </cell>
          <cell r="B1794" t="str">
            <v xml:space="preserve">MR PETER SMITH                          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56.62</v>
          </cell>
          <cell r="J1794">
            <v>56.62</v>
          </cell>
          <cell r="L1794">
            <v>15</v>
          </cell>
          <cell r="M1794">
            <v>56.62</v>
          </cell>
        </row>
        <row r="1795">
          <cell r="A1795">
            <v>102014373</v>
          </cell>
          <cell r="B1795" t="str">
            <v xml:space="preserve">MR PETER TEMITA    (CMI)                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2444.79</v>
          </cell>
          <cell r="J1795">
            <v>2444.79</v>
          </cell>
          <cell r="L1795">
            <v>15</v>
          </cell>
          <cell r="M1795">
            <v>2444.79</v>
          </cell>
        </row>
        <row r="1796">
          <cell r="A1796">
            <v>102041121</v>
          </cell>
          <cell r="B1796" t="str">
            <v xml:space="preserve">MR PETER THOMAS                         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107.78</v>
          </cell>
          <cell r="J1796">
            <v>107.78</v>
          </cell>
          <cell r="L1796">
            <v>15</v>
          </cell>
          <cell r="M1796">
            <v>107.78</v>
          </cell>
        </row>
        <row r="1797">
          <cell r="A1797">
            <v>102060713</v>
          </cell>
          <cell r="B1797" t="str">
            <v xml:space="preserve">MR PETER TUNNICLIFFE                    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75.400000000000006</v>
          </cell>
          <cell r="J1797">
            <v>75.400000000000006</v>
          </cell>
          <cell r="L1797">
            <v>15</v>
          </cell>
          <cell r="M1797">
            <v>75.400000000000006</v>
          </cell>
        </row>
        <row r="1798">
          <cell r="A1798">
            <v>102034106</v>
          </cell>
          <cell r="B1798" t="str">
            <v xml:space="preserve">MR PETER W ROSS                         </v>
          </cell>
          <cell r="C1798">
            <v>9.06</v>
          </cell>
          <cell r="D1798">
            <v>5.64</v>
          </cell>
          <cell r="E1798">
            <v>17.510000000000002</v>
          </cell>
          <cell r="F1798">
            <v>7.77</v>
          </cell>
          <cell r="G1798">
            <v>10.76</v>
          </cell>
          <cell r="H1798">
            <v>0</v>
          </cell>
          <cell r="I1798">
            <v>0</v>
          </cell>
          <cell r="J1798">
            <v>50.74</v>
          </cell>
          <cell r="L1798">
            <v>5</v>
          </cell>
          <cell r="M1798">
            <v>50.74</v>
          </cell>
        </row>
        <row r="1799">
          <cell r="A1799">
            <v>102026765</v>
          </cell>
          <cell r="B1799" t="str">
            <v xml:space="preserve">MR PETER WARD                           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72.209999999999994</v>
          </cell>
          <cell r="J1799">
            <v>72.209999999999994</v>
          </cell>
          <cell r="L1799">
            <v>15</v>
          </cell>
          <cell r="M1799">
            <v>72.209999999999994</v>
          </cell>
        </row>
        <row r="1800">
          <cell r="A1800">
            <v>102066258</v>
          </cell>
          <cell r="B1800" t="str">
            <v xml:space="preserve">MR PETER WILLIAMS                       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91.58</v>
          </cell>
          <cell r="J1800">
            <v>91.58</v>
          </cell>
          <cell r="L1800">
            <v>15</v>
          </cell>
          <cell r="M1800">
            <v>91.58</v>
          </cell>
        </row>
        <row r="1801">
          <cell r="A1801">
            <v>102073360</v>
          </cell>
          <cell r="B1801" t="str">
            <v xml:space="preserve">MR PETER WOOLMORE (DBS)                 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235.31</v>
          </cell>
          <cell r="J1801">
            <v>235.31</v>
          </cell>
          <cell r="L1801">
            <v>15</v>
          </cell>
          <cell r="M1801">
            <v>235.31</v>
          </cell>
        </row>
        <row r="1802">
          <cell r="A1802">
            <v>102047641</v>
          </cell>
          <cell r="B1802" t="str">
            <v xml:space="preserve">MR PETER YAW KORBOE                     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196.6</v>
          </cell>
          <cell r="J1802">
            <v>196.6</v>
          </cell>
          <cell r="L1802">
            <v>15</v>
          </cell>
          <cell r="M1802">
            <v>196.6</v>
          </cell>
        </row>
        <row r="1803">
          <cell r="A1803">
            <v>102049789</v>
          </cell>
          <cell r="B1803" t="str">
            <v xml:space="preserve">MR PETER YEOMAN                         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56.1</v>
          </cell>
          <cell r="J1803">
            <v>56.1</v>
          </cell>
          <cell r="L1803">
            <v>15</v>
          </cell>
          <cell r="M1803">
            <v>56.1</v>
          </cell>
        </row>
        <row r="1804">
          <cell r="A1804">
            <v>102014150</v>
          </cell>
          <cell r="B1804" t="str">
            <v xml:space="preserve">MR PETER ZIUKOVICH                      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95.73</v>
          </cell>
          <cell r="J1804">
            <v>95.73</v>
          </cell>
          <cell r="L1804">
            <v>15</v>
          </cell>
          <cell r="M1804">
            <v>95.73</v>
          </cell>
        </row>
        <row r="1805">
          <cell r="A1805">
            <v>102061603</v>
          </cell>
          <cell r="B1805" t="str">
            <v xml:space="preserve">MR PHEOUN MEN                           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68.02</v>
          </cell>
          <cell r="J1805">
            <v>68.02</v>
          </cell>
          <cell r="L1805">
            <v>15</v>
          </cell>
          <cell r="M1805">
            <v>68.02</v>
          </cell>
        </row>
        <row r="1806">
          <cell r="A1806">
            <v>102012092</v>
          </cell>
          <cell r="B1806" t="str">
            <v xml:space="preserve">MR PHIL COLE                            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53.58</v>
          </cell>
          <cell r="J1806">
            <v>53.58</v>
          </cell>
          <cell r="L1806">
            <v>15</v>
          </cell>
          <cell r="M1806">
            <v>53.58</v>
          </cell>
        </row>
        <row r="1807">
          <cell r="A1807">
            <v>102044972</v>
          </cell>
          <cell r="B1807" t="str">
            <v xml:space="preserve">MR PHIL M VARGAS                        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191.77</v>
          </cell>
          <cell r="J1807">
            <v>191.77</v>
          </cell>
          <cell r="L1807">
            <v>15</v>
          </cell>
          <cell r="M1807">
            <v>191.77</v>
          </cell>
        </row>
        <row r="1808">
          <cell r="A1808">
            <v>102053510</v>
          </cell>
          <cell r="B1808" t="str">
            <v xml:space="preserve">MR PHILIP JONES                         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71.64</v>
          </cell>
          <cell r="J1808">
            <v>71.64</v>
          </cell>
          <cell r="L1808">
            <v>15</v>
          </cell>
          <cell r="M1808">
            <v>71.64</v>
          </cell>
        </row>
        <row r="1809">
          <cell r="A1809">
            <v>102022166</v>
          </cell>
          <cell r="B1809" t="str">
            <v xml:space="preserve">MR PHILIP MCKINSTRY                     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58.54</v>
          </cell>
          <cell r="J1809">
            <v>58.54</v>
          </cell>
          <cell r="L1809">
            <v>22</v>
          </cell>
          <cell r="M1809">
            <v>58.54</v>
          </cell>
        </row>
        <row r="1810">
          <cell r="A1810">
            <v>102044543</v>
          </cell>
          <cell r="B1810" t="str">
            <v xml:space="preserve">MR PHILIP STRATFORD                     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114.38</v>
          </cell>
          <cell r="J1810">
            <v>114.38</v>
          </cell>
          <cell r="L1810">
            <v>15</v>
          </cell>
          <cell r="M1810">
            <v>114.38</v>
          </cell>
        </row>
        <row r="1811">
          <cell r="A1811">
            <v>102072798</v>
          </cell>
          <cell r="B1811" t="str">
            <v xml:space="preserve">MR PHILLIP LAM                          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507.51</v>
          </cell>
          <cell r="J1811">
            <v>507.51</v>
          </cell>
          <cell r="L1811">
            <v>22</v>
          </cell>
          <cell r="M1811">
            <v>507.51</v>
          </cell>
        </row>
        <row r="1812">
          <cell r="A1812">
            <v>102074859</v>
          </cell>
          <cell r="B1812" t="str">
            <v xml:space="preserve">MR PHILLIP MAY                          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60.46</v>
          </cell>
          <cell r="J1812">
            <v>60.46</v>
          </cell>
          <cell r="L1812">
            <v>15</v>
          </cell>
          <cell r="M1812">
            <v>60.46</v>
          </cell>
        </row>
        <row r="1813">
          <cell r="A1813">
            <v>102048880</v>
          </cell>
          <cell r="B1813" t="str">
            <v xml:space="preserve">MR PHILLIP RANGIHAETA                   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139.86000000000001</v>
          </cell>
          <cell r="J1813">
            <v>139.86000000000001</v>
          </cell>
          <cell r="L1813">
            <v>15</v>
          </cell>
          <cell r="M1813">
            <v>139.86000000000001</v>
          </cell>
        </row>
        <row r="1814">
          <cell r="A1814">
            <v>102007763</v>
          </cell>
          <cell r="B1814" t="str">
            <v xml:space="preserve">MR PHOUVIENG KHAMSYSAVADDY  (DBS)       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259.94</v>
          </cell>
          <cell r="J1814">
            <v>259.94</v>
          </cell>
          <cell r="L1814">
            <v>15</v>
          </cell>
          <cell r="M1814">
            <v>259.94</v>
          </cell>
        </row>
        <row r="1815">
          <cell r="A1815">
            <v>102030904</v>
          </cell>
          <cell r="B1815" t="str">
            <v xml:space="preserve">MR PIKI PARKER                          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138.57</v>
          </cell>
          <cell r="J1815">
            <v>138.57</v>
          </cell>
          <cell r="L1815">
            <v>15</v>
          </cell>
          <cell r="M1815">
            <v>138.57</v>
          </cell>
        </row>
        <row r="1816">
          <cell r="A1816">
            <v>102005183</v>
          </cell>
          <cell r="B1816" t="str">
            <v xml:space="preserve">MR PING ZHOU                            </v>
          </cell>
          <cell r="C1816">
            <v>9.2100000000000009</v>
          </cell>
          <cell r="D1816">
            <v>51.21</v>
          </cell>
          <cell r="E1816">
            <v>53.55</v>
          </cell>
          <cell r="F1816">
            <v>45.6</v>
          </cell>
          <cell r="G1816">
            <v>32.770000000000003</v>
          </cell>
          <cell r="H1816">
            <v>0</v>
          </cell>
          <cell r="I1816">
            <v>0</v>
          </cell>
          <cell r="J1816">
            <v>192.34</v>
          </cell>
          <cell r="L1816">
            <v>1</v>
          </cell>
          <cell r="M1816">
            <v>192.34</v>
          </cell>
        </row>
        <row r="1817">
          <cell r="A1817">
            <v>102011169</v>
          </cell>
          <cell r="B1817" t="str">
            <v xml:space="preserve">MR PIO MANUELE    (DBS)                 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297.89999999999998</v>
          </cell>
          <cell r="J1817">
            <v>297.89999999999998</v>
          </cell>
          <cell r="L1817">
            <v>15</v>
          </cell>
          <cell r="M1817">
            <v>297.89999999999998</v>
          </cell>
        </row>
        <row r="1818">
          <cell r="A1818">
            <v>102025969</v>
          </cell>
          <cell r="B1818" t="str">
            <v xml:space="preserve">MR PIRI TUKERE (DBS)                    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239.92</v>
          </cell>
          <cell r="J1818">
            <v>239.92</v>
          </cell>
          <cell r="L1818">
            <v>15</v>
          </cell>
          <cell r="M1818">
            <v>239.92</v>
          </cell>
        </row>
        <row r="1819">
          <cell r="A1819">
            <v>102060485</v>
          </cell>
          <cell r="B1819" t="str">
            <v xml:space="preserve">MR PONG ZHANT                           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231.59</v>
          </cell>
          <cell r="J1819">
            <v>231.59</v>
          </cell>
          <cell r="L1819">
            <v>15</v>
          </cell>
          <cell r="M1819">
            <v>231.59</v>
          </cell>
        </row>
        <row r="1820">
          <cell r="A1820">
            <v>102033499</v>
          </cell>
          <cell r="B1820" t="str">
            <v xml:space="preserve">MR PRADIP SINGH                         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179.41</v>
          </cell>
          <cell r="J1820">
            <v>179.41</v>
          </cell>
          <cell r="L1820">
            <v>15</v>
          </cell>
          <cell r="M1820">
            <v>179.41</v>
          </cell>
        </row>
        <row r="1821">
          <cell r="A1821">
            <v>102040201</v>
          </cell>
          <cell r="B1821" t="str">
            <v xml:space="preserve">MR PRAPH PATEL                          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261.72000000000003</v>
          </cell>
          <cell r="J1821">
            <v>261.72000000000003</v>
          </cell>
          <cell r="L1821">
            <v>15</v>
          </cell>
          <cell r="M1821">
            <v>261.72000000000003</v>
          </cell>
        </row>
        <row r="1822">
          <cell r="A1822">
            <v>102043065</v>
          </cell>
          <cell r="B1822" t="str">
            <v xml:space="preserve">MR PREM KUMAR                           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360.05</v>
          </cell>
          <cell r="J1822">
            <v>360.05</v>
          </cell>
          <cell r="L1822">
            <v>15</v>
          </cell>
          <cell r="M1822">
            <v>360.05</v>
          </cell>
        </row>
        <row r="1823">
          <cell r="A1823">
            <v>102046073</v>
          </cell>
          <cell r="B1823" t="str">
            <v xml:space="preserve">MR PREM MUNASINGHE   (DBS)              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261.48</v>
          </cell>
          <cell r="J1823">
            <v>261.48</v>
          </cell>
          <cell r="L1823">
            <v>15</v>
          </cell>
          <cell r="M1823">
            <v>261.48</v>
          </cell>
        </row>
        <row r="1824">
          <cell r="A1824">
            <v>102026614</v>
          </cell>
          <cell r="B1824" t="str">
            <v xml:space="preserve">MR PREM SINGH                           </v>
          </cell>
          <cell r="C1824">
            <v>1.53</v>
          </cell>
          <cell r="D1824">
            <v>75.959999999999994</v>
          </cell>
          <cell r="E1824">
            <v>0</v>
          </cell>
          <cell r="F1824">
            <v>24.53</v>
          </cell>
          <cell r="G1824">
            <v>13.51</v>
          </cell>
          <cell r="H1824">
            <v>0</v>
          </cell>
          <cell r="I1824">
            <v>0</v>
          </cell>
          <cell r="J1824">
            <v>115.53</v>
          </cell>
          <cell r="L1824">
            <v>5</v>
          </cell>
          <cell r="M1824">
            <v>115.53</v>
          </cell>
        </row>
        <row r="1825">
          <cell r="A1825">
            <v>102015841</v>
          </cell>
          <cell r="B1825" t="str">
            <v xml:space="preserve">MR PRIYANTHA KARUNADASA                 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103.58</v>
          </cell>
          <cell r="J1825">
            <v>103.58</v>
          </cell>
          <cell r="L1825">
            <v>15</v>
          </cell>
          <cell r="M1825">
            <v>103.58</v>
          </cell>
        </row>
        <row r="1826">
          <cell r="A1826">
            <v>102072893</v>
          </cell>
          <cell r="B1826" t="str">
            <v xml:space="preserve">MR PULEIA SULUSI                        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180.08</v>
          </cell>
          <cell r="J1826">
            <v>180.08</v>
          </cell>
          <cell r="L1826">
            <v>15</v>
          </cell>
          <cell r="M1826">
            <v>180.08</v>
          </cell>
        </row>
        <row r="1827">
          <cell r="A1827">
            <v>102002314</v>
          </cell>
          <cell r="B1827" t="str">
            <v xml:space="preserve">MR QING  DAI                            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16.16</v>
          </cell>
          <cell r="J1827">
            <v>16.16</v>
          </cell>
          <cell r="L1827">
            <v>22</v>
          </cell>
          <cell r="M1827">
            <v>16.16</v>
          </cell>
        </row>
        <row r="1828">
          <cell r="A1828">
            <v>102014975</v>
          </cell>
          <cell r="B1828" t="str">
            <v xml:space="preserve">MR QINING LIU                           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142.18</v>
          </cell>
          <cell r="J1828">
            <v>142.18</v>
          </cell>
          <cell r="L1828">
            <v>15</v>
          </cell>
          <cell r="M1828">
            <v>142.18</v>
          </cell>
        </row>
        <row r="1829">
          <cell r="A1829">
            <v>102035005</v>
          </cell>
          <cell r="B1829" t="str">
            <v xml:space="preserve">MR R C MCEWAN                           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133.63</v>
          </cell>
          <cell r="J1829">
            <v>133.63</v>
          </cell>
          <cell r="L1829">
            <v>15</v>
          </cell>
          <cell r="M1829">
            <v>133.63</v>
          </cell>
        </row>
        <row r="1830">
          <cell r="A1830">
            <v>102005453</v>
          </cell>
          <cell r="B1830" t="str">
            <v xml:space="preserve">MR R H GRIBBLE                          </v>
          </cell>
          <cell r="C1830">
            <v>25.41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25.41</v>
          </cell>
          <cell r="L1830" t="e">
            <v>#N/A</v>
          </cell>
          <cell r="M1830" t="e">
            <v>#N/A</v>
          </cell>
        </row>
        <row r="1831">
          <cell r="A1831">
            <v>102037875</v>
          </cell>
          <cell r="B1831" t="str">
            <v xml:space="preserve">MR R JOHNSON (DBS*)                     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201.23</v>
          </cell>
          <cell r="J1831">
            <v>201.23</v>
          </cell>
          <cell r="L1831">
            <v>15</v>
          </cell>
          <cell r="M1831">
            <v>201.23</v>
          </cell>
        </row>
        <row r="1832">
          <cell r="A1832">
            <v>102040851</v>
          </cell>
          <cell r="B1832" t="str">
            <v xml:space="preserve">MR R M MAGUIRE                          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235.5</v>
          </cell>
          <cell r="J1832">
            <v>235.5</v>
          </cell>
          <cell r="L1832">
            <v>15</v>
          </cell>
          <cell r="M1832">
            <v>235.5</v>
          </cell>
        </row>
        <row r="1833">
          <cell r="A1833">
            <v>102053493</v>
          </cell>
          <cell r="B1833" t="str">
            <v xml:space="preserve">MR R MIRANDE       (DBS*HOLD)           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933.63</v>
          </cell>
          <cell r="J1833">
            <v>933.63</v>
          </cell>
          <cell r="L1833">
            <v>15</v>
          </cell>
          <cell r="M1833">
            <v>933.63</v>
          </cell>
        </row>
        <row r="1834">
          <cell r="A1834">
            <v>102042880</v>
          </cell>
          <cell r="B1834" t="str">
            <v xml:space="preserve">MR R S HEALY                            </v>
          </cell>
          <cell r="C1834">
            <v>3.76</v>
          </cell>
          <cell r="D1834">
            <v>0</v>
          </cell>
          <cell r="E1834">
            <v>20.66</v>
          </cell>
          <cell r="F1834">
            <v>41.16</v>
          </cell>
          <cell r="G1834">
            <v>21.25</v>
          </cell>
          <cell r="H1834">
            <v>0</v>
          </cell>
          <cell r="I1834">
            <v>0</v>
          </cell>
          <cell r="J1834">
            <v>86.83</v>
          </cell>
          <cell r="L1834">
            <v>5</v>
          </cell>
          <cell r="M1834">
            <v>86.83</v>
          </cell>
        </row>
        <row r="1835">
          <cell r="A1835">
            <v>102006207</v>
          </cell>
          <cell r="B1835" t="str">
            <v xml:space="preserve">MR R. SCANDLYN   (DBS)                  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531.22</v>
          </cell>
          <cell r="J1835">
            <v>531.22</v>
          </cell>
          <cell r="L1835">
            <v>15</v>
          </cell>
          <cell r="M1835">
            <v>531.22</v>
          </cell>
        </row>
        <row r="1836">
          <cell r="A1836">
            <v>102004654</v>
          </cell>
          <cell r="B1836" t="str">
            <v xml:space="preserve">MR R.BARNHILL                           </v>
          </cell>
          <cell r="C1836">
            <v>18.48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18.48</v>
          </cell>
          <cell r="L1836" t="e">
            <v>#N/A</v>
          </cell>
          <cell r="M1836" t="e">
            <v>#N/A</v>
          </cell>
        </row>
        <row r="1837">
          <cell r="A1837">
            <v>102064928</v>
          </cell>
          <cell r="B1837" t="str">
            <v xml:space="preserve">MR RAED ALSHAMAYLEH                     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136.99</v>
          </cell>
          <cell r="J1837">
            <v>136.99</v>
          </cell>
          <cell r="L1837">
            <v>15</v>
          </cell>
          <cell r="M1837">
            <v>136.99</v>
          </cell>
        </row>
        <row r="1838">
          <cell r="A1838">
            <v>102031655</v>
          </cell>
          <cell r="B1838" t="str">
            <v xml:space="preserve">MR RAJ K VARATHARAJLOO                  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63.22</v>
          </cell>
          <cell r="J1838">
            <v>63.22</v>
          </cell>
          <cell r="L1838">
            <v>15</v>
          </cell>
          <cell r="M1838">
            <v>63.22</v>
          </cell>
        </row>
        <row r="1839">
          <cell r="A1839">
            <v>102074368</v>
          </cell>
          <cell r="B1839" t="str">
            <v xml:space="preserve">MR RAJ KARAN                            </v>
          </cell>
          <cell r="C1839">
            <v>0</v>
          </cell>
          <cell r="D1839">
            <v>0</v>
          </cell>
          <cell r="E1839">
            <v>18.739999999999998</v>
          </cell>
          <cell r="F1839">
            <v>9.67</v>
          </cell>
          <cell r="G1839">
            <v>8.35</v>
          </cell>
          <cell r="H1839">
            <v>0</v>
          </cell>
          <cell r="I1839">
            <v>0</v>
          </cell>
          <cell r="J1839">
            <v>36.76</v>
          </cell>
          <cell r="L1839">
            <v>5</v>
          </cell>
          <cell r="M1839">
            <v>36.76</v>
          </cell>
        </row>
        <row r="1840">
          <cell r="A1840">
            <v>102068195</v>
          </cell>
          <cell r="B1840" t="str">
            <v xml:space="preserve">MR RAJA NARENDER NEELAM  (DBS*)         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202.01</v>
          </cell>
          <cell r="J1840">
            <v>202.01</v>
          </cell>
          <cell r="L1840">
            <v>15</v>
          </cell>
          <cell r="M1840">
            <v>202.01</v>
          </cell>
        </row>
        <row r="1841">
          <cell r="A1841">
            <v>102020763</v>
          </cell>
          <cell r="B1841" t="str">
            <v xml:space="preserve">MR RAJAB ALI                            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130.58000000000001</v>
          </cell>
          <cell r="J1841">
            <v>130.58000000000001</v>
          </cell>
          <cell r="L1841">
            <v>15</v>
          </cell>
          <cell r="M1841">
            <v>130.58000000000001</v>
          </cell>
        </row>
        <row r="1842">
          <cell r="A1842">
            <v>102043842</v>
          </cell>
          <cell r="B1842" t="str">
            <v xml:space="preserve">MR RAJASHERE PERAVALI  (DBS)            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968.8</v>
          </cell>
          <cell r="J1842">
            <v>968.8</v>
          </cell>
          <cell r="L1842">
            <v>15</v>
          </cell>
          <cell r="M1842">
            <v>968.8</v>
          </cell>
        </row>
        <row r="1843">
          <cell r="A1843">
            <v>102071462</v>
          </cell>
          <cell r="B1843" t="str">
            <v xml:space="preserve">MR RAJBIR SODHI                         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98.52</v>
          </cell>
          <cell r="J1843">
            <v>98.52</v>
          </cell>
          <cell r="L1843">
            <v>15</v>
          </cell>
          <cell r="M1843">
            <v>98.52</v>
          </cell>
        </row>
        <row r="1844">
          <cell r="A1844">
            <v>102033325</v>
          </cell>
          <cell r="B1844" t="str">
            <v xml:space="preserve">MR RAJEN PILLAY   (CMI)                 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1151.8599999999999</v>
          </cell>
          <cell r="J1844">
            <v>1151.8599999999999</v>
          </cell>
          <cell r="L1844">
            <v>22</v>
          </cell>
          <cell r="M1844">
            <v>1151.8599999999999</v>
          </cell>
        </row>
        <row r="1845">
          <cell r="A1845">
            <v>102037498</v>
          </cell>
          <cell r="B1845" t="str">
            <v xml:space="preserve">MR RAJENARA TULSI                       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281.94</v>
          </cell>
          <cell r="J1845">
            <v>281.94</v>
          </cell>
          <cell r="L1845">
            <v>15</v>
          </cell>
          <cell r="M1845">
            <v>281.94</v>
          </cell>
        </row>
        <row r="1846">
          <cell r="A1846">
            <v>102051685</v>
          </cell>
          <cell r="B1846" t="str">
            <v xml:space="preserve">MR RAJENDRA PRASAD                      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132.06</v>
          </cell>
          <cell r="J1846">
            <v>132.06</v>
          </cell>
          <cell r="L1846">
            <v>15</v>
          </cell>
          <cell r="M1846">
            <v>132.06</v>
          </cell>
        </row>
        <row r="1847">
          <cell r="A1847">
            <v>102013637</v>
          </cell>
          <cell r="B1847" t="str">
            <v xml:space="preserve">MR RAJESH CHETTY  (DBS)                 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542.35</v>
          </cell>
          <cell r="J1847">
            <v>542.35</v>
          </cell>
          <cell r="L1847">
            <v>15</v>
          </cell>
          <cell r="M1847">
            <v>542.35</v>
          </cell>
        </row>
        <row r="1848">
          <cell r="A1848">
            <v>102031636</v>
          </cell>
          <cell r="B1848" t="str">
            <v xml:space="preserve">MR RAJESH NAIR    (DBS)                 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519.16</v>
          </cell>
          <cell r="J1848">
            <v>519.16</v>
          </cell>
          <cell r="L1848">
            <v>15</v>
          </cell>
          <cell r="M1848">
            <v>519.16</v>
          </cell>
        </row>
        <row r="1849">
          <cell r="A1849">
            <v>102033686</v>
          </cell>
          <cell r="B1849" t="str">
            <v xml:space="preserve">MR RAJESH VERMA                         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68.78</v>
          </cell>
          <cell r="J1849">
            <v>68.78</v>
          </cell>
          <cell r="L1849">
            <v>15</v>
          </cell>
          <cell r="M1849">
            <v>68.78</v>
          </cell>
        </row>
        <row r="1850">
          <cell r="A1850">
            <v>102051810</v>
          </cell>
          <cell r="B1850" t="str">
            <v xml:space="preserve">MR RAJESHWAR BRASAD                     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242.83</v>
          </cell>
          <cell r="J1850">
            <v>242.83</v>
          </cell>
          <cell r="L1850">
            <v>15</v>
          </cell>
          <cell r="M1850">
            <v>242.83</v>
          </cell>
        </row>
        <row r="1851">
          <cell r="A1851">
            <v>102024456</v>
          </cell>
          <cell r="B1851" t="str">
            <v xml:space="preserve">MR RAJIV PARASHER                       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122.73</v>
          </cell>
          <cell r="J1851">
            <v>122.73</v>
          </cell>
          <cell r="L1851">
            <v>15</v>
          </cell>
          <cell r="M1851">
            <v>122.73</v>
          </cell>
        </row>
        <row r="1852">
          <cell r="A1852">
            <v>102072407</v>
          </cell>
          <cell r="B1852" t="str">
            <v xml:space="preserve">MR RAJNESH KUMAR                        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56.94</v>
          </cell>
          <cell r="J1852">
            <v>56.94</v>
          </cell>
          <cell r="L1852">
            <v>15</v>
          </cell>
          <cell r="M1852">
            <v>56.94</v>
          </cell>
        </row>
        <row r="1853">
          <cell r="A1853">
            <v>102080755</v>
          </cell>
          <cell r="B1853" t="str">
            <v xml:space="preserve">MR RAKESH CHAND                         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152.77000000000001</v>
          </cell>
          <cell r="J1853">
            <v>152.77000000000001</v>
          </cell>
          <cell r="L1853">
            <v>15</v>
          </cell>
          <cell r="M1853">
            <v>152.77000000000001</v>
          </cell>
        </row>
        <row r="1854">
          <cell r="A1854">
            <v>102044748</v>
          </cell>
          <cell r="B1854" t="str">
            <v xml:space="preserve">MR RAKESH CHAND                         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108.83</v>
          </cell>
          <cell r="J1854">
            <v>108.83</v>
          </cell>
          <cell r="L1854">
            <v>15</v>
          </cell>
          <cell r="M1854">
            <v>108.83</v>
          </cell>
        </row>
        <row r="1855">
          <cell r="A1855">
            <v>102081622</v>
          </cell>
          <cell r="B1855" t="str">
            <v xml:space="preserve">MR RAKESH DIWAN                         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62.05</v>
          </cell>
          <cell r="J1855">
            <v>62.05</v>
          </cell>
          <cell r="L1855">
            <v>15</v>
          </cell>
          <cell r="M1855">
            <v>62.05</v>
          </cell>
        </row>
        <row r="1856">
          <cell r="A1856">
            <v>102010600</v>
          </cell>
          <cell r="B1856" t="str">
            <v xml:space="preserve">MR RAKESH KUMAR  (DBS)                  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1016.64</v>
          </cell>
          <cell r="J1856">
            <v>1016.64</v>
          </cell>
          <cell r="L1856">
            <v>15</v>
          </cell>
          <cell r="M1856">
            <v>1016.64</v>
          </cell>
        </row>
        <row r="1857">
          <cell r="A1857">
            <v>102021601</v>
          </cell>
          <cell r="B1857" t="str">
            <v xml:space="preserve">MR RAKESH PRASAD   (DBS)                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482.19</v>
          </cell>
          <cell r="J1857">
            <v>482.19</v>
          </cell>
          <cell r="L1857">
            <v>15</v>
          </cell>
          <cell r="M1857">
            <v>482.19</v>
          </cell>
        </row>
        <row r="1858">
          <cell r="A1858">
            <v>102030657</v>
          </cell>
          <cell r="B1858" t="str">
            <v xml:space="preserve">MR RAKESH SHARMA                        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417.78</v>
          </cell>
          <cell r="J1858">
            <v>417.78</v>
          </cell>
          <cell r="L1858">
            <v>15</v>
          </cell>
          <cell r="M1858">
            <v>417.78</v>
          </cell>
        </row>
        <row r="1859">
          <cell r="A1859">
            <v>102045641</v>
          </cell>
          <cell r="B1859" t="str">
            <v xml:space="preserve">MR RAKESH VERMA                         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164.57</v>
          </cell>
          <cell r="J1859">
            <v>164.57</v>
          </cell>
          <cell r="L1859">
            <v>15</v>
          </cell>
          <cell r="M1859">
            <v>164.57</v>
          </cell>
        </row>
        <row r="1860">
          <cell r="A1860">
            <v>102014814</v>
          </cell>
          <cell r="B1860" t="str">
            <v xml:space="preserve">MR RAM PAYARE                           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167.44</v>
          </cell>
          <cell r="J1860">
            <v>167.44</v>
          </cell>
          <cell r="L1860">
            <v>15</v>
          </cell>
          <cell r="M1860">
            <v>167.44</v>
          </cell>
        </row>
        <row r="1861">
          <cell r="A1861">
            <v>102032322</v>
          </cell>
          <cell r="B1861" t="str">
            <v xml:space="preserve">MR RAMENDRA PRAKASH                     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78.66</v>
          </cell>
          <cell r="J1861">
            <v>78.66</v>
          </cell>
          <cell r="L1861">
            <v>15</v>
          </cell>
          <cell r="M1861">
            <v>78.66</v>
          </cell>
        </row>
        <row r="1862">
          <cell r="A1862">
            <v>102050940</v>
          </cell>
          <cell r="B1862" t="str">
            <v xml:space="preserve">MR RAMESH C. MEHTA (DBS)                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437.11</v>
          </cell>
          <cell r="J1862">
            <v>437.11</v>
          </cell>
          <cell r="L1862">
            <v>15</v>
          </cell>
          <cell r="M1862">
            <v>437.11</v>
          </cell>
        </row>
        <row r="1863">
          <cell r="A1863">
            <v>102011821</v>
          </cell>
          <cell r="B1863" t="str">
            <v xml:space="preserve">MR RAMESH KUMAR   (DBS*HOLD)            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161.05000000000001</v>
          </cell>
          <cell r="J1863">
            <v>161.05000000000001</v>
          </cell>
          <cell r="L1863">
            <v>15</v>
          </cell>
          <cell r="M1863">
            <v>161.05000000000001</v>
          </cell>
        </row>
        <row r="1864">
          <cell r="A1864">
            <v>102015464</v>
          </cell>
          <cell r="B1864" t="str">
            <v xml:space="preserve">MR RAMESH MANCHUKONDA  (DBS)            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143.13</v>
          </cell>
          <cell r="J1864">
            <v>143.13</v>
          </cell>
          <cell r="L1864">
            <v>15</v>
          </cell>
          <cell r="M1864">
            <v>143.13</v>
          </cell>
        </row>
        <row r="1865">
          <cell r="A1865">
            <v>102011647</v>
          </cell>
          <cell r="B1865" t="str">
            <v xml:space="preserve">MR RAMU SANNYASI                        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137.91</v>
          </cell>
          <cell r="J1865">
            <v>137.91</v>
          </cell>
          <cell r="L1865">
            <v>15</v>
          </cell>
          <cell r="M1865">
            <v>137.91</v>
          </cell>
        </row>
        <row r="1866">
          <cell r="A1866">
            <v>102029241</v>
          </cell>
          <cell r="B1866" t="str">
            <v xml:space="preserve">MR RAPHAEL BROWN                        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88.73</v>
          </cell>
          <cell r="J1866">
            <v>88.73</v>
          </cell>
          <cell r="L1866">
            <v>15</v>
          </cell>
          <cell r="M1866">
            <v>88.73</v>
          </cell>
        </row>
        <row r="1867">
          <cell r="A1867">
            <v>102060854</v>
          </cell>
          <cell r="B1867" t="str">
            <v xml:space="preserve">MR RATI CHAND                           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76.22</v>
          </cell>
          <cell r="J1867">
            <v>76.22</v>
          </cell>
          <cell r="L1867">
            <v>15</v>
          </cell>
          <cell r="M1867">
            <v>76.22</v>
          </cell>
        </row>
        <row r="1868">
          <cell r="A1868">
            <v>102014690</v>
          </cell>
          <cell r="B1868" t="str">
            <v xml:space="preserve">MR RATNAM REDDY    (DBS*)               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275.14</v>
          </cell>
          <cell r="J1868">
            <v>275.14</v>
          </cell>
          <cell r="L1868">
            <v>22</v>
          </cell>
          <cell r="M1868">
            <v>275.14</v>
          </cell>
        </row>
        <row r="1869">
          <cell r="A1869">
            <v>102022965</v>
          </cell>
          <cell r="B1869" t="str">
            <v xml:space="preserve">MR RAVEE CHIRADEJWONGS  (DBS*)          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210.74</v>
          </cell>
          <cell r="J1869">
            <v>210.74</v>
          </cell>
          <cell r="L1869">
            <v>15</v>
          </cell>
          <cell r="M1869">
            <v>210.74</v>
          </cell>
        </row>
        <row r="1870">
          <cell r="A1870">
            <v>102012135</v>
          </cell>
          <cell r="B1870" t="str">
            <v xml:space="preserve">MR RAVENRA NAND                         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190.57</v>
          </cell>
          <cell r="J1870">
            <v>190.57</v>
          </cell>
          <cell r="L1870">
            <v>15</v>
          </cell>
          <cell r="M1870">
            <v>190.57</v>
          </cell>
        </row>
        <row r="1871">
          <cell r="A1871">
            <v>102075595</v>
          </cell>
          <cell r="B1871" t="str">
            <v xml:space="preserve">MR RAVI SUBRAYAN                        </v>
          </cell>
          <cell r="C1871">
            <v>28.35</v>
          </cell>
          <cell r="D1871">
            <v>0</v>
          </cell>
          <cell r="E1871">
            <v>0</v>
          </cell>
          <cell r="F1871">
            <v>43.3</v>
          </cell>
          <cell r="G1871">
            <v>65.47</v>
          </cell>
          <cell r="H1871">
            <v>0</v>
          </cell>
          <cell r="I1871">
            <v>0</v>
          </cell>
          <cell r="J1871">
            <v>137.12</v>
          </cell>
          <cell r="L1871">
            <v>5</v>
          </cell>
          <cell r="M1871">
            <v>137.12</v>
          </cell>
        </row>
        <row r="1872">
          <cell r="A1872">
            <v>102055477</v>
          </cell>
          <cell r="B1872" t="str">
            <v xml:space="preserve">MR RAVINDER CHOPRA (CMI)                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1807.58</v>
          </cell>
          <cell r="J1872">
            <v>1807.58</v>
          </cell>
          <cell r="L1872">
            <v>22</v>
          </cell>
          <cell r="M1872">
            <v>1497.58</v>
          </cell>
        </row>
        <row r="1873">
          <cell r="A1873">
            <v>102053487</v>
          </cell>
          <cell r="B1873" t="str">
            <v xml:space="preserve">MR RAVINDRA SIRIGIRI                    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1615.45</v>
          </cell>
          <cell r="J1873">
            <v>1615.45</v>
          </cell>
          <cell r="L1873">
            <v>15</v>
          </cell>
          <cell r="M1873">
            <v>1615.45</v>
          </cell>
        </row>
        <row r="1874">
          <cell r="A1874">
            <v>102048021</v>
          </cell>
          <cell r="B1874" t="str">
            <v xml:space="preserve">MR RAY FATIALOFA                        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94.01</v>
          </cell>
          <cell r="J1874">
            <v>94.01</v>
          </cell>
          <cell r="L1874">
            <v>15</v>
          </cell>
          <cell r="M1874">
            <v>94.01</v>
          </cell>
        </row>
        <row r="1875">
          <cell r="A1875">
            <v>102011301</v>
          </cell>
          <cell r="B1875" t="str">
            <v xml:space="preserve">MR RAY NIA                              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125.61</v>
          </cell>
          <cell r="J1875">
            <v>125.61</v>
          </cell>
          <cell r="L1875">
            <v>15</v>
          </cell>
          <cell r="M1875">
            <v>125.61</v>
          </cell>
        </row>
        <row r="1876">
          <cell r="A1876">
            <v>102032722</v>
          </cell>
          <cell r="B1876" t="str">
            <v xml:space="preserve">MR RAY PETRICEVICH  (DBS*HOLD)          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169.83</v>
          </cell>
          <cell r="J1876">
            <v>169.83</v>
          </cell>
          <cell r="L1876">
            <v>15</v>
          </cell>
          <cell r="M1876">
            <v>169.83</v>
          </cell>
        </row>
        <row r="1877">
          <cell r="A1877">
            <v>102031679</v>
          </cell>
          <cell r="B1877" t="str">
            <v xml:space="preserve">MR RAYMOND TEAHAN  (DBS)                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170.85</v>
          </cell>
          <cell r="J1877">
            <v>170.85</v>
          </cell>
          <cell r="L1877">
            <v>15</v>
          </cell>
          <cell r="M1877">
            <v>170.85</v>
          </cell>
        </row>
        <row r="1878">
          <cell r="A1878">
            <v>102069568</v>
          </cell>
          <cell r="B1878" t="str">
            <v xml:space="preserve">MR REG CRYGHTON                         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260.20999999999998</v>
          </cell>
          <cell r="J1878">
            <v>260.20999999999998</v>
          </cell>
          <cell r="L1878">
            <v>15</v>
          </cell>
          <cell r="M1878">
            <v>260.20999999999998</v>
          </cell>
        </row>
        <row r="1879">
          <cell r="A1879">
            <v>102076602</v>
          </cell>
          <cell r="B1879" t="str">
            <v xml:space="preserve">MR REGINALD BIDOIS                      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330.95</v>
          </cell>
          <cell r="J1879">
            <v>330.95</v>
          </cell>
          <cell r="L1879">
            <v>15</v>
          </cell>
          <cell r="M1879">
            <v>330.95</v>
          </cell>
        </row>
        <row r="1880">
          <cell r="A1880">
            <v>102009153</v>
          </cell>
          <cell r="B1880" t="str">
            <v xml:space="preserve">MR RENATO P CATAHAN                     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189.42</v>
          </cell>
          <cell r="J1880">
            <v>189.42</v>
          </cell>
          <cell r="L1880">
            <v>15</v>
          </cell>
          <cell r="M1880">
            <v>189.42</v>
          </cell>
        </row>
        <row r="1881">
          <cell r="A1881">
            <v>102068656</v>
          </cell>
          <cell r="B1881" t="str">
            <v xml:space="preserve">MR REUBEN LAVA                          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52.52</v>
          </cell>
          <cell r="J1881">
            <v>52.52</v>
          </cell>
          <cell r="L1881">
            <v>15</v>
          </cell>
          <cell r="M1881">
            <v>52.52</v>
          </cell>
        </row>
        <row r="1882">
          <cell r="A1882">
            <v>102013621</v>
          </cell>
          <cell r="B1882" t="str">
            <v xml:space="preserve">MR REWI M PEARCE   (DBS)                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407.91</v>
          </cell>
          <cell r="J1882">
            <v>407.91</v>
          </cell>
          <cell r="L1882">
            <v>15</v>
          </cell>
          <cell r="M1882">
            <v>407.91</v>
          </cell>
        </row>
        <row r="1883">
          <cell r="A1883">
            <v>102043168</v>
          </cell>
          <cell r="B1883" t="str">
            <v xml:space="preserve">MR REX JOHNSON                          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151.06</v>
          </cell>
          <cell r="J1883">
            <v>151.06</v>
          </cell>
          <cell r="L1883">
            <v>15</v>
          </cell>
          <cell r="M1883">
            <v>151.06</v>
          </cell>
        </row>
        <row r="1884">
          <cell r="A1884">
            <v>102057749</v>
          </cell>
          <cell r="B1884" t="str">
            <v xml:space="preserve">MR RICHARD BARNES  (DBS)                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175.22</v>
          </cell>
          <cell r="J1884">
            <v>175.22</v>
          </cell>
          <cell r="L1884">
            <v>15</v>
          </cell>
          <cell r="M1884">
            <v>175.22</v>
          </cell>
        </row>
        <row r="1885">
          <cell r="A1885">
            <v>102025712</v>
          </cell>
          <cell r="B1885" t="str">
            <v xml:space="preserve">MR RICHARD BOYLE                        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82.07</v>
          </cell>
          <cell r="J1885">
            <v>82.07</v>
          </cell>
          <cell r="L1885">
            <v>15</v>
          </cell>
          <cell r="M1885">
            <v>82.07</v>
          </cell>
        </row>
        <row r="1886">
          <cell r="A1886">
            <v>102013965</v>
          </cell>
          <cell r="B1886" t="str">
            <v xml:space="preserve">MR RICHARD C RAKO                       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62.43</v>
          </cell>
          <cell r="J1886">
            <v>62.43</v>
          </cell>
          <cell r="L1886">
            <v>15</v>
          </cell>
          <cell r="M1886">
            <v>62.43</v>
          </cell>
        </row>
        <row r="1887">
          <cell r="A1887">
            <v>102048361</v>
          </cell>
          <cell r="B1887" t="str">
            <v xml:space="preserve">MR RICHARD COATES                       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154.38</v>
          </cell>
          <cell r="J1887">
            <v>154.38</v>
          </cell>
          <cell r="L1887">
            <v>15</v>
          </cell>
          <cell r="M1887">
            <v>154.38</v>
          </cell>
        </row>
        <row r="1888">
          <cell r="A1888">
            <v>102006629</v>
          </cell>
          <cell r="B1888" t="str">
            <v xml:space="preserve">MR RICHARD CRICKETT                     </v>
          </cell>
          <cell r="C1888">
            <v>13.02</v>
          </cell>
          <cell r="D1888">
            <v>0</v>
          </cell>
          <cell r="E1888">
            <v>0.34</v>
          </cell>
          <cell r="F1888">
            <v>0</v>
          </cell>
          <cell r="G1888">
            <v>0</v>
          </cell>
          <cell r="H1888">
            <v>22.29</v>
          </cell>
          <cell r="I1888">
            <v>0</v>
          </cell>
          <cell r="J1888">
            <v>35.65</v>
          </cell>
          <cell r="L1888">
            <v>1</v>
          </cell>
          <cell r="M1888">
            <v>35.65</v>
          </cell>
        </row>
        <row r="1889">
          <cell r="A1889">
            <v>102056765</v>
          </cell>
          <cell r="B1889" t="str">
            <v xml:space="preserve">MR RICHARD GALVIN                       </v>
          </cell>
          <cell r="C1889">
            <v>0</v>
          </cell>
          <cell r="D1889">
            <v>0</v>
          </cell>
          <cell r="E1889">
            <v>53.83</v>
          </cell>
          <cell r="F1889">
            <v>13.6</v>
          </cell>
          <cell r="G1889">
            <v>103.98</v>
          </cell>
          <cell r="H1889">
            <v>0</v>
          </cell>
          <cell r="I1889">
            <v>0</v>
          </cell>
          <cell r="J1889">
            <v>171.41</v>
          </cell>
          <cell r="L1889">
            <v>5</v>
          </cell>
          <cell r="M1889">
            <v>171.41</v>
          </cell>
        </row>
        <row r="1890">
          <cell r="A1890">
            <v>102047781</v>
          </cell>
          <cell r="B1890" t="str">
            <v xml:space="preserve">MR RICHARD GOLDIE                       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60.89</v>
          </cell>
          <cell r="J1890">
            <v>60.89</v>
          </cell>
          <cell r="L1890">
            <v>15</v>
          </cell>
          <cell r="M1890">
            <v>60.89</v>
          </cell>
        </row>
        <row r="1891">
          <cell r="A1891">
            <v>102046046</v>
          </cell>
          <cell r="B1891" t="str">
            <v xml:space="preserve">MR RICHARD HAMBLIN                      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67.819999999999993</v>
          </cell>
          <cell r="J1891">
            <v>67.819999999999993</v>
          </cell>
          <cell r="L1891">
            <v>15</v>
          </cell>
          <cell r="M1891">
            <v>67.819999999999993</v>
          </cell>
        </row>
        <row r="1892">
          <cell r="A1892">
            <v>102029011</v>
          </cell>
          <cell r="B1892" t="str">
            <v xml:space="preserve">MR RICHARD HULSTON                      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302.51</v>
          </cell>
          <cell r="J1892">
            <v>302.51</v>
          </cell>
          <cell r="L1892">
            <v>15</v>
          </cell>
          <cell r="M1892">
            <v>302.51</v>
          </cell>
        </row>
        <row r="1893">
          <cell r="A1893">
            <v>102068102</v>
          </cell>
          <cell r="B1893" t="str">
            <v xml:space="preserve">MR RICHARD IRVINE                       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95.78</v>
          </cell>
          <cell r="J1893">
            <v>95.78</v>
          </cell>
          <cell r="L1893">
            <v>15</v>
          </cell>
          <cell r="M1893">
            <v>95.78</v>
          </cell>
        </row>
        <row r="1894">
          <cell r="A1894">
            <v>102051837</v>
          </cell>
          <cell r="B1894" t="str">
            <v xml:space="preserve">MR RICHARD JONES                        </v>
          </cell>
          <cell r="C1894">
            <v>9.14</v>
          </cell>
          <cell r="D1894">
            <v>3.39</v>
          </cell>
          <cell r="E1894">
            <v>6.89</v>
          </cell>
          <cell r="F1894">
            <v>5.56</v>
          </cell>
          <cell r="G1894">
            <v>14.26</v>
          </cell>
          <cell r="H1894">
            <v>0</v>
          </cell>
          <cell r="I1894">
            <v>0</v>
          </cell>
          <cell r="J1894">
            <v>39.24</v>
          </cell>
          <cell r="L1894">
            <v>5</v>
          </cell>
          <cell r="M1894">
            <v>39.24</v>
          </cell>
        </row>
        <row r="1895">
          <cell r="A1895">
            <v>102015676</v>
          </cell>
          <cell r="B1895" t="str">
            <v xml:space="preserve">MR RICHARD LEMANA                       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102.12</v>
          </cell>
          <cell r="J1895">
            <v>102.12</v>
          </cell>
          <cell r="L1895">
            <v>15</v>
          </cell>
          <cell r="M1895">
            <v>102.12</v>
          </cell>
        </row>
        <row r="1896">
          <cell r="A1896">
            <v>102032132</v>
          </cell>
          <cell r="B1896" t="str">
            <v xml:space="preserve">MR RICHARD RAUMAEWA                     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92.1</v>
          </cell>
          <cell r="J1896">
            <v>92.1</v>
          </cell>
          <cell r="L1896">
            <v>15</v>
          </cell>
          <cell r="M1896">
            <v>92.1</v>
          </cell>
        </row>
        <row r="1897">
          <cell r="A1897">
            <v>102058913</v>
          </cell>
          <cell r="B1897" t="str">
            <v xml:space="preserve">MR RICHARD S V SIMPSON                  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50.06</v>
          </cell>
          <cell r="J1897">
            <v>50.06</v>
          </cell>
          <cell r="L1897">
            <v>15</v>
          </cell>
          <cell r="M1897">
            <v>50.06</v>
          </cell>
        </row>
        <row r="1898">
          <cell r="A1898">
            <v>102090230</v>
          </cell>
          <cell r="B1898" t="str">
            <v xml:space="preserve">MR RICHARD SILVER                       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230.7</v>
          </cell>
          <cell r="J1898">
            <v>230.7</v>
          </cell>
          <cell r="L1898">
            <v>21</v>
          </cell>
          <cell r="M1898">
            <v>230.7</v>
          </cell>
        </row>
        <row r="1899">
          <cell r="A1899">
            <v>102090714</v>
          </cell>
          <cell r="B1899" t="str">
            <v xml:space="preserve">MR RICHARD SILVER                       </v>
          </cell>
          <cell r="C1899">
            <v>4.47</v>
          </cell>
          <cell r="D1899">
            <v>0</v>
          </cell>
          <cell r="E1899">
            <v>0</v>
          </cell>
          <cell r="F1899">
            <v>7.9</v>
          </cell>
          <cell r="G1899">
            <v>0</v>
          </cell>
          <cell r="H1899">
            <v>0</v>
          </cell>
          <cell r="I1899">
            <v>0</v>
          </cell>
          <cell r="J1899">
            <v>12.37</v>
          </cell>
          <cell r="L1899">
            <v>21</v>
          </cell>
          <cell r="M1899">
            <v>111.45</v>
          </cell>
        </row>
        <row r="1900">
          <cell r="A1900">
            <v>102013070</v>
          </cell>
          <cell r="B1900" t="str">
            <v xml:space="preserve">MR RICHARD SMITH                        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143.94999999999999</v>
          </cell>
          <cell r="J1900">
            <v>143.94999999999999</v>
          </cell>
          <cell r="L1900">
            <v>15</v>
          </cell>
          <cell r="M1900">
            <v>143.94999999999999</v>
          </cell>
        </row>
        <row r="1901">
          <cell r="A1901">
            <v>102033811</v>
          </cell>
          <cell r="B1901" t="str">
            <v xml:space="preserve">MR RIKHI LAL                            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124.09</v>
          </cell>
          <cell r="J1901">
            <v>124.09</v>
          </cell>
          <cell r="L1901">
            <v>15</v>
          </cell>
          <cell r="M1901">
            <v>124.09</v>
          </cell>
        </row>
        <row r="1902">
          <cell r="A1902">
            <v>102053953</v>
          </cell>
          <cell r="B1902" t="str">
            <v xml:space="preserve">MR RIMA ANGUS MUNOKOA                   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128.88</v>
          </cell>
          <cell r="J1902">
            <v>128.88</v>
          </cell>
          <cell r="L1902">
            <v>15</v>
          </cell>
          <cell r="M1902">
            <v>128.88</v>
          </cell>
        </row>
        <row r="1903">
          <cell r="A1903">
            <v>102073406</v>
          </cell>
          <cell r="B1903" t="str">
            <v xml:space="preserve">MR ROBERT A BAKER                       </v>
          </cell>
          <cell r="C1903">
            <v>25.11</v>
          </cell>
          <cell r="D1903">
            <v>20.59</v>
          </cell>
          <cell r="E1903">
            <v>27.01</v>
          </cell>
          <cell r="F1903">
            <v>25.36</v>
          </cell>
          <cell r="G1903">
            <v>21.44</v>
          </cell>
          <cell r="H1903">
            <v>0</v>
          </cell>
          <cell r="I1903">
            <v>0</v>
          </cell>
          <cell r="J1903">
            <v>119.51</v>
          </cell>
          <cell r="L1903">
            <v>5</v>
          </cell>
          <cell r="M1903">
            <v>119.51</v>
          </cell>
        </row>
        <row r="1904">
          <cell r="A1904">
            <v>102072248</v>
          </cell>
          <cell r="B1904" t="str">
            <v xml:space="preserve">MR ROBERT A CAIN                        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102.89</v>
          </cell>
          <cell r="J1904">
            <v>102.89</v>
          </cell>
          <cell r="L1904">
            <v>15</v>
          </cell>
          <cell r="M1904">
            <v>102.89</v>
          </cell>
        </row>
        <row r="1905">
          <cell r="A1905">
            <v>102071546</v>
          </cell>
          <cell r="B1905" t="str">
            <v xml:space="preserve">MR ROBERT BIDDLE  (DBS)                 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352.06</v>
          </cell>
          <cell r="J1905">
            <v>352.06</v>
          </cell>
          <cell r="L1905">
            <v>15</v>
          </cell>
          <cell r="M1905">
            <v>352.06</v>
          </cell>
        </row>
        <row r="1906">
          <cell r="A1906">
            <v>102055075</v>
          </cell>
          <cell r="B1906" t="str">
            <v xml:space="preserve">MR ROBERT COLTER                        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175.4</v>
          </cell>
          <cell r="J1906">
            <v>175.4</v>
          </cell>
          <cell r="L1906">
            <v>15</v>
          </cell>
          <cell r="M1906">
            <v>175.4</v>
          </cell>
        </row>
        <row r="1907">
          <cell r="A1907">
            <v>102077034</v>
          </cell>
          <cell r="B1907" t="str">
            <v xml:space="preserve">MR ROBERT F BERHART  (DBS*)             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253.02</v>
          </cell>
          <cell r="J1907">
            <v>253.02</v>
          </cell>
          <cell r="L1907">
            <v>15</v>
          </cell>
          <cell r="M1907">
            <v>253.02</v>
          </cell>
        </row>
        <row r="1908">
          <cell r="A1908">
            <v>102075290</v>
          </cell>
          <cell r="B1908" t="str">
            <v xml:space="preserve">MR ROBERT FENTON                        </v>
          </cell>
          <cell r="C1908">
            <v>36.380000000000003</v>
          </cell>
          <cell r="D1908">
            <v>60.78</v>
          </cell>
          <cell r="E1908">
            <v>26.31</v>
          </cell>
          <cell r="F1908">
            <v>0</v>
          </cell>
          <cell r="G1908">
            <v>23.81</v>
          </cell>
          <cell r="H1908">
            <v>0</v>
          </cell>
          <cell r="I1908">
            <v>0</v>
          </cell>
          <cell r="J1908">
            <v>147.28</v>
          </cell>
          <cell r="L1908">
            <v>5</v>
          </cell>
          <cell r="M1908">
            <v>147.28</v>
          </cell>
        </row>
        <row r="1909">
          <cell r="A1909">
            <v>102033396</v>
          </cell>
          <cell r="B1909" t="str">
            <v xml:space="preserve">MR ROBERT FESULUAI                      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54.12</v>
          </cell>
          <cell r="J1909">
            <v>54.12</v>
          </cell>
          <cell r="L1909">
            <v>15</v>
          </cell>
          <cell r="M1909">
            <v>54.12</v>
          </cell>
        </row>
        <row r="1910">
          <cell r="A1910">
            <v>102052239</v>
          </cell>
          <cell r="B1910" t="str">
            <v xml:space="preserve">MR ROBERT GEAR                          </v>
          </cell>
          <cell r="C1910">
            <v>0</v>
          </cell>
          <cell r="D1910">
            <v>2.58</v>
          </cell>
          <cell r="E1910">
            <v>0</v>
          </cell>
          <cell r="F1910">
            <v>23.04</v>
          </cell>
          <cell r="G1910">
            <v>14.97</v>
          </cell>
          <cell r="H1910">
            <v>0</v>
          </cell>
          <cell r="I1910">
            <v>0</v>
          </cell>
          <cell r="J1910">
            <v>40.590000000000003</v>
          </cell>
          <cell r="L1910">
            <v>5</v>
          </cell>
          <cell r="M1910">
            <v>40.590000000000003</v>
          </cell>
        </row>
        <row r="1911">
          <cell r="A1911">
            <v>102053626</v>
          </cell>
          <cell r="B1911" t="str">
            <v xml:space="preserve">MR ROBERT HUCKER                        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46.22</v>
          </cell>
          <cell r="J1911">
            <v>46.22</v>
          </cell>
          <cell r="L1911">
            <v>21</v>
          </cell>
          <cell r="M1911">
            <v>46.22</v>
          </cell>
        </row>
        <row r="1912">
          <cell r="A1912">
            <v>102058727</v>
          </cell>
          <cell r="B1912" t="str">
            <v xml:space="preserve">MR ROBERT HULL                          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69.430000000000007</v>
          </cell>
          <cell r="J1912">
            <v>69.430000000000007</v>
          </cell>
          <cell r="L1912">
            <v>15</v>
          </cell>
          <cell r="M1912">
            <v>69.430000000000007</v>
          </cell>
        </row>
        <row r="1913">
          <cell r="A1913">
            <v>102081059</v>
          </cell>
          <cell r="B1913" t="str">
            <v xml:space="preserve">MR ROBERT JOHN ARLIDGE                  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86.97</v>
          </cell>
          <cell r="J1913">
            <v>86.97</v>
          </cell>
          <cell r="L1913">
            <v>15</v>
          </cell>
          <cell r="M1913">
            <v>86.97</v>
          </cell>
        </row>
        <row r="1914">
          <cell r="A1914">
            <v>102073069</v>
          </cell>
          <cell r="B1914" t="str">
            <v xml:space="preserve">MR ROBERT MC GORAM                      </v>
          </cell>
          <cell r="C1914">
            <v>55.89</v>
          </cell>
          <cell r="D1914">
            <v>31.18</v>
          </cell>
          <cell r="E1914">
            <v>5.61</v>
          </cell>
          <cell r="F1914">
            <v>43.86</v>
          </cell>
          <cell r="G1914">
            <v>14.71</v>
          </cell>
          <cell r="H1914">
            <v>0</v>
          </cell>
          <cell r="I1914">
            <v>0</v>
          </cell>
          <cell r="J1914">
            <v>151.25</v>
          </cell>
          <cell r="L1914">
            <v>5</v>
          </cell>
          <cell r="M1914">
            <v>151.25</v>
          </cell>
        </row>
        <row r="1915">
          <cell r="A1915">
            <v>102021889</v>
          </cell>
          <cell r="B1915" t="str">
            <v xml:space="preserve">MR ROBERT PATE                          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169.76</v>
          </cell>
          <cell r="J1915">
            <v>169.76</v>
          </cell>
          <cell r="L1915">
            <v>15</v>
          </cell>
          <cell r="M1915">
            <v>169.76</v>
          </cell>
        </row>
        <row r="1916">
          <cell r="A1916">
            <v>102039453</v>
          </cell>
          <cell r="B1916" t="str">
            <v xml:space="preserve">MR ROBERT POPATA                        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57.37</v>
          </cell>
          <cell r="J1916">
            <v>57.37</v>
          </cell>
          <cell r="L1916">
            <v>15</v>
          </cell>
          <cell r="M1916">
            <v>57.37</v>
          </cell>
        </row>
        <row r="1917">
          <cell r="A1917">
            <v>102053026</v>
          </cell>
          <cell r="B1917" t="str">
            <v xml:space="preserve">MR ROBERT QAKLEY                        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84.25</v>
          </cell>
          <cell r="J1917">
            <v>84.25</v>
          </cell>
          <cell r="L1917">
            <v>15</v>
          </cell>
          <cell r="M1917">
            <v>84.25</v>
          </cell>
        </row>
        <row r="1918">
          <cell r="A1918">
            <v>102055393</v>
          </cell>
          <cell r="B1918" t="str">
            <v xml:space="preserve">MR ROBERT RICHES                        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118.64</v>
          </cell>
          <cell r="J1918">
            <v>118.64</v>
          </cell>
          <cell r="L1918">
            <v>15</v>
          </cell>
          <cell r="M1918">
            <v>118.64</v>
          </cell>
        </row>
        <row r="1919">
          <cell r="A1919">
            <v>102066720</v>
          </cell>
          <cell r="B1919" t="str">
            <v xml:space="preserve">MR ROBERT ROSS                          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65.8</v>
          </cell>
          <cell r="J1919">
            <v>65.8</v>
          </cell>
          <cell r="L1919">
            <v>15</v>
          </cell>
          <cell r="M1919">
            <v>65.8</v>
          </cell>
        </row>
        <row r="1920">
          <cell r="A1920">
            <v>102012657</v>
          </cell>
          <cell r="B1920" t="str">
            <v xml:space="preserve">MR ROBERT SMITH                         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90.36</v>
          </cell>
          <cell r="J1920">
            <v>90.36</v>
          </cell>
          <cell r="L1920">
            <v>15</v>
          </cell>
          <cell r="M1920">
            <v>90.36</v>
          </cell>
        </row>
        <row r="1921">
          <cell r="A1921">
            <v>102067323</v>
          </cell>
          <cell r="B1921" t="str">
            <v xml:space="preserve">MR ROBERTO BUZZOLAN                     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27.86</v>
          </cell>
          <cell r="J1921">
            <v>27.86</v>
          </cell>
          <cell r="L1921">
            <v>22</v>
          </cell>
          <cell r="M1921">
            <v>27.86</v>
          </cell>
        </row>
        <row r="1922">
          <cell r="A1922">
            <v>102018164</v>
          </cell>
          <cell r="B1922" t="str">
            <v xml:space="preserve">MR ROD A MITCHELL   (DBS)               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137.01</v>
          </cell>
          <cell r="J1922">
            <v>137.01</v>
          </cell>
          <cell r="L1922">
            <v>15</v>
          </cell>
          <cell r="M1922">
            <v>137.01</v>
          </cell>
        </row>
        <row r="1923">
          <cell r="A1923">
            <v>102057807</v>
          </cell>
          <cell r="B1923" t="str">
            <v xml:space="preserve">MR ROD THOMAS                           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91.19</v>
          </cell>
          <cell r="J1923">
            <v>91.19</v>
          </cell>
          <cell r="L1923">
            <v>15</v>
          </cell>
          <cell r="M1923">
            <v>91.19</v>
          </cell>
        </row>
        <row r="1924">
          <cell r="A1924">
            <v>102056663</v>
          </cell>
          <cell r="B1924" t="str">
            <v xml:space="preserve">MR RODGER CHAMHOM                       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198.52</v>
          </cell>
          <cell r="J1924">
            <v>198.52</v>
          </cell>
          <cell r="L1924">
            <v>22</v>
          </cell>
          <cell r="M1924">
            <v>198.52</v>
          </cell>
        </row>
        <row r="1925">
          <cell r="A1925">
            <v>102040134</v>
          </cell>
          <cell r="B1925" t="str">
            <v xml:space="preserve">MR RODGER SINGH    (DBS)                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434.12</v>
          </cell>
          <cell r="J1925">
            <v>434.12</v>
          </cell>
          <cell r="L1925">
            <v>15</v>
          </cell>
          <cell r="M1925">
            <v>434.12</v>
          </cell>
        </row>
        <row r="1926">
          <cell r="A1926">
            <v>102025624</v>
          </cell>
          <cell r="B1926" t="str">
            <v xml:space="preserve">MR RODNEY V COSTALL                     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169.66</v>
          </cell>
          <cell r="J1926">
            <v>169.66</v>
          </cell>
          <cell r="L1926">
            <v>15</v>
          </cell>
          <cell r="M1926">
            <v>169.66</v>
          </cell>
        </row>
        <row r="1927">
          <cell r="A1927">
            <v>102052956</v>
          </cell>
          <cell r="B1927" t="str">
            <v xml:space="preserve">MR ROGER A GUDSELL                      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100.93</v>
          </cell>
          <cell r="J1927">
            <v>100.93</v>
          </cell>
          <cell r="L1927">
            <v>15</v>
          </cell>
          <cell r="M1927">
            <v>100.93</v>
          </cell>
        </row>
        <row r="1928">
          <cell r="A1928">
            <v>102054310</v>
          </cell>
          <cell r="B1928" t="str">
            <v xml:space="preserve">MR ROGER DAY                            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140.94999999999999</v>
          </cell>
          <cell r="J1928">
            <v>140.94999999999999</v>
          </cell>
          <cell r="L1928">
            <v>15</v>
          </cell>
          <cell r="M1928">
            <v>140.94999999999999</v>
          </cell>
        </row>
        <row r="1929">
          <cell r="A1929">
            <v>102050826</v>
          </cell>
          <cell r="B1929" t="str">
            <v xml:space="preserve">MR ROGER GRIFFITHS                      </v>
          </cell>
          <cell r="C1929">
            <v>0</v>
          </cell>
          <cell r="D1929">
            <v>0</v>
          </cell>
          <cell r="E1929">
            <v>0</v>
          </cell>
          <cell r="F1929">
            <v>26.57</v>
          </cell>
          <cell r="G1929">
            <v>67.73</v>
          </cell>
          <cell r="H1929">
            <v>0</v>
          </cell>
          <cell r="I1929">
            <v>0</v>
          </cell>
          <cell r="J1929">
            <v>94.3</v>
          </cell>
          <cell r="L1929">
            <v>1</v>
          </cell>
          <cell r="M1929">
            <v>94.3</v>
          </cell>
        </row>
        <row r="1930">
          <cell r="A1930">
            <v>102020891</v>
          </cell>
          <cell r="B1930" t="str">
            <v xml:space="preserve">MR ROHAN SAMARATUNGA  (DBS)             </v>
          </cell>
          <cell r="C1930">
            <v>28.24</v>
          </cell>
          <cell r="D1930">
            <v>4.5999999999999996</v>
          </cell>
          <cell r="E1930">
            <v>70.150000000000006</v>
          </cell>
          <cell r="F1930">
            <v>35.58</v>
          </cell>
          <cell r="G1930">
            <v>72.37</v>
          </cell>
          <cell r="H1930">
            <v>0</v>
          </cell>
          <cell r="I1930">
            <v>0</v>
          </cell>
          <cell r="J1930">
            <v>210.94</v>
          </cell>
          <cell r="L1930">
            <v>5</v>
          </cell>
          <cell r="M1930">
            <v>210.94</v>
          </cell>
        </row>
        <row r="1931">
          <cell r="A1931">
            <v>102025444</v>
          </cell>
          <cell r="B1931" t="str">
            <v xml:space="preserve">MR ROLAND BROOKES (DBS)                 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469.17</v>
          </cell>
          <cell r="J1931">
            <v>469.17</v>
          </cell>
          <cell r="L1931">
            <v>15</v>
          </cell>
          <cell r="M1931">
            <v>469.17</v>
          </cell>
        </row>
        <row r="1932">
          <cell r="A1932">
            <v>102068666</v>
          </cell>
          <cell r="B1932" t="str">
            <v xml:space="preserve">MR ROMEL MOURAD  (DBS*)                 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255.67</v>
          </cell>
          <cell r="J1932">
            <v>255.67</v>
          </cell>
          <cell r="L1932">
            <v>15</v>
          </cell>
          <cell r="M1932">
            <v>255.67</v>
          </cell>
        </row>
        <row r="1933">
          <cell r="A1933">
            <v>102027963</v>
          </cell>
          <cell r="B1933" t="str">
            <v xml:space="preserve">MR ROMMEL GEBRETSADIK (DBS)             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545.02</v>
          </cell>
          <cell r="J1933">
            <v>545.02</v>
          </cell>
          <cell r="L1933">
            <v>15</v>
          </cell>
          <cell r="M1933">
            <v>545.02</v>
          </cell>
        </row>
        <row r="1934">
          <cell r="A1934">
            <v>102025148</v>
          </cell>
          <cell r="B1934" t="str">
            <v xml:space="preserve">MR RON DIXON                            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59.94</v>
          </cell>
          <cell r="J1934">
            <v>59.94</v>
          </cell>
          <cell r="L1934">
            <v>15</v>
          </cell>
          <cell r="M1934">
            <v>59.94</v>
          </cell>
        </row>
        <row r="1935">
          <cell r="A1935">
            <v>102075385</v>
          </cell>
          <cell r="B1935" t="str">
            <v xml:space="preserve">MR RON L WOOD                           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111.51</v>
          </cell>
          <cell r="J1935">
            <v>111.51</v>
          </cell>
          <cell r="L1935">
            <v>15</v>
          </cell>
          <cell r="M1935">
            <v>111.51</v>
          </cell>
        </row>
        <row r="1936">
          <cell r="A1936">
            <v>102019385</v>
          </cell>
          <cell r="B1936" t="str">
            <v xml:space="preserve">MR RON MIKAERE                          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68.430000000000007</v>
          </cell>
          <cell r="J1936">
            <v>68.430000000000007</v>
          </cell>
          <cell r="L1936">
            <v>22</v>
          </cell>
          <cell r="M1936">
            <v>68.430000000000007</v>
          </cell>
        </row>
        <row r="1937">
          <cell r="A1937">
            <v>102077958</v>
          </cell>
          <cell r="B1937" t="str">
            <v xml:space="preserve">MR RONALD FISHER                        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652.53</v>
          </cell>
          <cell r="J1937">
            <v>652.53</v>
          </cell>
          <cell r="L1937">
            <v>15</v>
          </cell>
          <cell r="M1937">
            <v>652.53</v>
          </cell>
        </row>
        <row r="1938">
          <cell r="A1938">
            <v>102066501</v>
          </cell>
          <cell r="B1938" t="str">
            <v xml:space="preserve">MR RONALD LEALAND                       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134.43</v>
          </cell>
          <cell r="J1938">
            <v>134.43</v>
          </cell>
          <cell r="L1938">
            <v>15</v>
          </cell>
          <cell r="M1938">
            <v>134.43</v>
          </cell>
        </row>
        <row r="1939">
          <cell r="A1939">
            <v>102031573</v>
          </cell>
          <cell r="B1939" t="str">
            <v xml:space="preserve">MR RONALD LUKE(DBS)                     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209.53</v>
          </cell>
          <cell r="J1939">
            <v>209.53</v>
          </cell>
          <cell r="L1939">
            <v>15</v>
          </cell>
          <cell r="M1939">
            <v>209.53</v>
          </cell>
        </row>
        <row r="1940">
          <cell r="A1940">
            <v>102076206</v>
          </cell>
          <cell r="B1940" t="str">
            <v xml:space="preserve">MR RONALD PARAWA                        </v>
          </cell>
          <cell r="C1940">
            <v>5.43</v>
          </cell>
          <cell r="D1940">
            <v>6.01</v>
          </cell>
          <cell r="E1940">
            <v>18.399999999999999</v>
          </cell>
          <cell r="F1940">
            <v>4.2300000000000004</v>
          </cell>
          <cell r="G1940">
            <v>9.3699999999999992</v>
          </cell>
          <cell r="H1940">
            <v>0</v>
          </cell>
          <cell r="I1940">
            <v>0</v>
          </cell>
          <cell r="J1940">
            <v>43.44</v>
          </cell>
          <cell r="L1940">
            <v>5</v>
          </cell>
          <cell r="M1940">
            <v>43.44</v>
          </cell>
        </row>
        <row r="1941">
          <cell r="A1941">
            <v>102010481</v>
          </cell>
          <cell r="B1941" t="str">
            <v xml:space="preserve">MR ROOP RAM                             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63.02</v>
          </cell>
          <cell r="J1941">
            <v>63.02</v>
          </cell>
          <cell r="L1941">
            <v>15</v>
          </cell>
          <cell r="M1941">
            <v>63.02</v>
          </cell>
        </row>
        <row r="1942">
          <cell r="A1942">
            <v>102027585</v>
          </cell>
          <cell r="B1942" t="str">
            <v xml:space="preserve">MR RORY TATE                            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70.58</v>
          </cell>
          <cell r="J1942">
            <v>70.58</v>
          </cell>
          <cell r="L1942">
            <v>15</v>
          </cell>
          <cell r="M1942">
            <v>70.58</v>
          </cell>
        </row>
        <row r="1943">
          <cell r="A1943">
            <v>102068847</v>
          </cell>
          <cell r="B1943" t="str">
            <v xml:space="preserve">MR ROSS GRAHAM   (DBS)                  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436.67</v>
          </cell>
          <cell r="J1943">
            <v>436.67</v>
          </cell>
          <cell r="L1943">
            <v>15</v>
          </cell>
          <cell r="M1943">
            <v>436.67</v>
          </cell>
        </row>
        <row r="1944">
          <cell r="A1944">
            <v>102090329</v>
          </cell>
          <cell r="B1944" t="str">
            <v xml:space="preserve">MR ROSS PENGELLY                        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20.85</v>
          </cell>
          <cell r="J1944">
            <v>20.85</v>
          </cell>
          <cell r="L1944">
            <v>21</v>
          </cell>
          <cell r="M1944">
            <v>20.85</v>
          </cell>
        </row>
        <row r="1945">
          <cell r="A1945">
            <v>102027881</v>
          </cell>
          <cell r="B1945" t="str">
            <v xml:space="preserve">MR ROSS YOUNG                           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299.08</v>
          </cell>
          <cell r="J1945">
            <v>299.08</v>
          </cell>
          <cell r="L1945">
            <v>15</v>
          </cell>
          <cell r="M1945">
            <v>299.08</v>
          </cell>
        </row>
        <row r="1946">
          <cell r="A1946">
            <v>102013504</v>
          </cell>
          <cell r="B1946" t="str">
            <v xml:space="preserve">MR ROY HARFORD                          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339.71</v>
          </cell>
          <cell r="J1946">
            <v>339.71</v>
          </cell>
          <cell r="L1946">
            <v>15</v>
          </cell>
          <cell r="M1946">
            <v>339.71</v>
          </cell>
        </row>
        <row r="1947">
          <cell r="A1947">
            <v>102020662</v>
          </cell>
          <cell r="B1947" t="str">
            <v xml:space="preserve">MR RUA DURHAM    (DBS)                  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139.74</v>
          </cell>
          <cell r="J1947">
            <v>139.74</v>
          </cell>
          <cell r="L1947">
            <v>15</v>
          </cell>
          <cell r="M1947">
            <v>139.74</v>
          </cell>
        </row>
        <row r="1948">
          <cell r="A1948">
            <v>102070484</v>
          </cell>
          <cell r="B1948" t="str">
            <v xml:space="preserve">MR RUDOLF F BING                        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243.2</v>
          </cell>
          <cell r="J1948">
            <v>243.2</v>
          </cell>
          <cell r="L1948">
            <v>15</v>
          </cell>
          <cell r="M1948">
            <v>243.2</v>
          </cell>
        </row>
        <row r="1949">
          <cell r="A1949">
            <v>102015327</v>
          </cell>
          <cell r="B1949" t="str">
            <v xml:space="preserve">MR RUKHSANA KHAN  (DBS*)                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258.43</v>
          </cell>
          <cell r="J1949">
            <v>258.43</v>
          </cell>
          <cell r="L1949">
            <v>15</v>
          </cell>
          <cell r="M1949">
            <v>258.43</v>
          </cell>
        </row>
        <row r="1950">
          <cell r="A1950">
            <v>102027843</v>
          </cell>
          <cell r="B1950" t="str">
            <v xml:space="preserve">MR RUSSEL JENNINGS                      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165.92</v>
          </cell>
          <cell r="J1950">
            <v>165.92</v>
          </cell>
          <cell r="L1950">
            <v>15</v>
          </cell>
          <cell r="M1950">
            <v>165.92</v>
          </cell>
        </row>
        <row r="1951">
          <cell r="A1951">
            <v>102076074</v>
          </cell>
          <cell r="B1951" t="str">
            <v xml:space="preserve">MR RUSSEL STEVENS                       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116.73</v>
          </cell>
          <cell r="J1951">
            <v>116.73</v>
          </cell>
          <cell r="L1951">
            <v>15</v>
          </cell>
          <cell r="M1951">
            <v>116.73</v>
          </cell>
        </row>
        <row r="1952">
          <cell r="A1952">
            <v>102023321</v>
          </cell>
          <cell r="B1952" t="str">
            <v xml:space="preserve">MR RUSSELL G WALLIS                     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130.6</v>
          </cell>
          <cell r="J1952">
            <v>130.6</v>
          </cell>
          <cell r="L1952">
            <v>15</v>
          </cell>
          <cell r="M1952">
            <v>130.6</v>
          </cell>
        </row>
        <row r="1953">
          <cell r="A1953">
            <v>102064839</v>
          </cell>
          <cell r="B1953" t="str">
            <v xml:space="preserve">MR RYUZO NISHIDA   (DBS)                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293.98</v>
          </cell>
          <cell r="J1953">
            <v>293.98</v>
          </cell>
          <cell r="L1953">
            <v>15</v>
          </cell>
          <cell r="M1953">
            <v>293.98</v>
          </cell>
        </row>
        <row r="1954">
          <cell r="A1954">
            <v>102046283</v>
          </cell>
          <cell r="B1954" t="str">
            <v xml:space="preserve">MR S CHOWDHURY                          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112.45</v>
          </cell>
          <cell r="J1954">
            <v>112.45</v>
          </cell>
          <cell r="L1954">
            <v>15</v>
          </cell>
          <cell r="M1954">
            <v>112.45</v>
          </cell>
        </row>
        <row r="1955">
          <cell r="A1955">
            <v>102039977</v>
          </cell>
          <cell r="B1955" t="str">
            <v xml:space="preserve">MR S E TOALIMA   (DBS)                  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327.16000000000003</v>
          </cell>
          <cell r="J1955">
            <v>327.16000000000003</v>
          </cell>
          <cell r="L1955">
            <v>15</v>
          </cell>
          <cell r="M1955">
            <v>327.16000000000003</v>
          </cell>
        </row>
        <row r="1956">
          <cell r="A1956">
            <v>102032852</v>
          </cell>
          <cell r="B1956" t="str">
            <v xml:space="preserve">MR S F TUPOU                            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140.02000000000001</v>
          </cell>
          <cell r="J1956">
            <v>140.02000000000001</v>
          </cell>
          <cell r="L1956">
            <v>15</v>
          </cell>
          <cell r="M1956">
            <v>140.02000000000001</v>
          </cell>
        </row>
        <row r="1957">
          <cell r="A1957">
            <v>102034820</v>
          </cell>
          <cell r="B1957" t="str">
            <v xml:space="preserve">MR S FILEMONI                           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87.11</v>
          </cell>
          <cell r="J1957">
            <v>87.11</v>
          </cell>
          <cell r="L1957">
            <v>15</v>
          </cell>
          <cell r="M1957">
            <v>87.11</v>
          </cell>
        </row>
        <row r="1958">
          <cell r="A1958">
            <v>102006256</v>
          </cell>
          <cell r="B1958" t="str">
            <v xml:space="preserve">MR S JAX           (DBS)                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429.55</v>
          </cell>
          <cell r="J1958">
            <v>429.55</v>
          </cell>
          <cell r="L1958">
            <v>15</v>
          </cell>
          <cell r="M1958">
            <v>429.55</v>
          </cell>
        </row>
        <row r="1959">
          <cell r="A1959">
            <v>102005327</v>
          </cell>
          <cell r="B1959" t="str">
            <v xml:space="preserve">MR S KUMAR (DBS)                        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316.97000000000003</v>
          </cell>
          <cell r="J1959">
            <v>316.97000000000003</v>
          </cell>
          <cell r="L1959">
            <v>15</v>
          </cell>
          <cell r="M1959">
            <v>316.97000000000003</v>
          </cell>
        </row>
        <row r="1960">
          <cell r="A1960">
            <v>102046111</v>
          </cell>
          <cell r="B1960" t="str">
            <v xml:space="preserve">MR S M DONALDSON  (DBS*)                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202.1</v>
          </cell>
          <cell r="J1960">
            <v>202.1</v>
          </cell>
          <cell r="L1960">
            <v>15</v>
          </cell>
          <cell r="M1960">
            <v>202.1</v>
          </cell>
        </row>
        <row r="1961">
          <cell r="A1961">
            <v>102038097</v>
          </cell>
          <cell r="B1961" t="str">
            <v xml:space="preserve">MR S MASUISUI   (DBS)                   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135.38999999999999</v>
          </cell>
          <cell r="J1961">
            <v>135.38999999999999</v>
          </cell>
          <cell r="L1961">
            <v>15</v>
          </cell>
          <cell r="M1961">
            <v>135.38999999999999</v>
          </cell>
        </row>
        <row r="1962">
          <cell r="A1962">
            <v>102035951</v>
          </cell>
          <cell r="B1962" t="str">
            <v xml:space="preserve">MR S MESUI         (DBS)                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381.96</v>
          </cell>
          <cell r="J1962">
            <v>381.96</v>
          </cell>
          <cell r="L1962">
            <v>15</v>
          </cell>
          <cell r="M1962">
            <v>381.96</v>
          </cell>
        </row>
        <row r="1963">
          <cell r="A1963">
            <v>102047652</v>
          </cell>
          <cell r="B1963" t="str">
            <v xml:space="preserve">MR S O CORALDE                          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55.38</v>
          </cell>
          <cell r="J1963">
            <v>55.38</v>
          </cell>
          <cell r="L1963">
            <v>15</v>
          </cell>
          <cell r="M1963">
            <v>55.38</v>
          </cell>
        </row>
        <row r="1964">
          <cell r="A1964">
            <v>102007149</v>
          </cell>
          <cell r="B1964" t="str">
            <v xml:space="preserve">MR S R HARVEY                           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77.95</v>
          </cell>
          <cell r="J1964">
            <v>77.95</v>
          </cell>
          <cell r="L1964">
            <v>15</v>
          </cell>
          <cell r="M1964">
            <v>77.95</v>
          </cell>
        </row>
        <row r="1965">
          <cell r="A1965">
            <v>102037869</v>
          </cell>
          <cell r="B1965" t="str">
            <v xml:space="preserve">MR S SEFO                               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57.98</v>
          </cell>
          <cell r="J1965">
            <v>57.98</v>
          </cell>
          <cell r="L1965">
            <v>22</v>
          </cell>
          <cell r="M1965">
            <v>57.98</v>
          </cell>
        </row>
        <row r="1966">
          <cell r="A1966">
            <v>102035757</v>
          </cell>
          <cell r="B1966" t="str">
            <v xml:space="preserve">MR S SOOULA     (DBS)                   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340.64</v>
          </cell>
          <cell r="J1966">
            <v>340.64</v>
          </cell>
          <cell r="L1966">
            <v>15</v>
          </cell>
          <cell r="M1966">
            <v>340.64</v>
          </cell>
        </row>
        <row r="1967">
          <cell r="A1967">
            <v>102038264</v>
          </cell>
          <cell r="B1967" t="str">
            <v xml:space="preserve">MR S TAYLOR                             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131.33000000000001</v>
          </cell>
          <cell r="J1967">
            <v>131.33000000000001</v>
          </cell>
          <cell r="L1967">
            <v>15</v>
          </cell>
          <cell r="M1967">
            <v>131.33000000000001</v>
          </cell>
        </row>
        <row r="1968">
          <cell r="A1968">
            <v>102008029</v>
          </cell>
          <cell r="B1968" t="str">
            <v xml:space="preserve">MR S. AOYAMA       (DBS)                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636.79</v>
          </cell>
          <cell r="J1968">
            <v>636.79</v>
          </cell>
          <cell r="L1968">
            <v>15</v>
          </cell>
          <cell r="M1968">
            <v>636.79</v>
          </cell>
        </row>
        <row r="1969">
          <cell r="A1969">
            <v>102008028</v>
          </cell>
          <cell r="B1969" t="str">
            <v xml:space="preserve">MR S. AOYAMA     (DBS)                  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1528.08</v>
          </cell>
          <cell r="J1969">
            <v>1528.08</v>
          </cell>
          <cell r="L1969">
            <v>15</v>
          </cell>
          <cell r="M1969">
            <v>1528.08</v>
          </cell>
        </row>
        <row r="1970">
          <cell r="A1970">
            <v>102005884</v>
          </cell>
          <cell r="B1970" t="str">
            <v xml:space="preserve">MR S. FAUPULA      (DBS)                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367.27</v>
          </cell>
          <cell r="J1970">
            <v>367.27</v>
          </cell>
          <cell r="L1970">
            <v>15</v>
          </cell>
          <cell r="M1970">
            <v>367.27</v>
          </cell>
        </row>
        <row r="1971">
          <cell r="A1971">
            <v>102014491</v>
          </cell>
          <cell r="B1971" t="str">
            <v xml:space="preserve">MR S. P. LINGHAM                        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125.38</v>
          </cell>
          <cell r="J1971">
            <v>125.38</v>
          </cell>
          <cell r="L1971">
            <v>1</v>
          </cell>
          <cell r="M1971">
            <v>125.38</v>
          </cell>
        </row>
        <row r="1972">
          <cell r="A1972">
            <v>102019144</v>
          </cell>
          <cell r="B1972" t="str">
            <v xml:space="preserve">MR S. PUVANAKUMAR  (DBS)                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264.79000000000002</v>
          </cell>
          <cell r="J1972">
            <v>264.79000000000002</v>
          </cell>
          <cell r="L1972">
            <v>15</v>
          </cell>
          <cell r="M1972">
            <v>264.79000000000002</v>
          </cell>
        </row>
        <row r="1973">
          <cell r="A1973">
            <v>102042748</v>
          </cell>
          <cell r="B1973" t="str">
            <v xml:space="preserve">MR SADANI LEOTA   (DBS)                 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76</v>
          </cell>
          <cell r="J1973">
            <v>76</v>
          </cell>
          <cell r="L1973">
            <v>15</v>
          </cell>
          <cell r="M1973">
            <v>76</v>
          </cell>
        </row>
        <row r="1974">
          <cell r="A1974">
            <v>102051031</v>
          </cell>
          <cell r="B1974" t="str">
            <v xml:space="preserve">MR SAEID ARIYAZAND                      </v>
          </cell>
          <cell r="C1974">
            <v>0</v>
          </cell>
          <cell r="D1974">
            <v>0.88</v>
          </cell>
          <cell r="E1974">
            <v>0</v>
          </cell>
          <cell r="F1974">
            <v>86.94</v>
          </cell>
          <cell r="G1974">
            <v>23.26</v>
          </cell>
          <cell r="H1974">
            <v>0</v>
          </cell>
          <cell r="I1974">
            <v>0</v>
          </cell>
          <cell r="J1974">
            <v>111.08</v>
          </cell>
          <cell r="L1974">
            <v>5</v>
          </cell>
          <cell r="M1974">
            <v>111.08</v>
          </cell>
        </row>
        <row r="1975">
          <cell r="A1975">
            <v>102038798</v>
          </cell>
          <cell r="B1975" t="str">
            <v xml:space="preserve">MR SAHEM ALWAID                         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178.09</v>
          </cell>
          <cell r="J1975">
            <v>178.09</v>
          </cell>
          <cell r="L1975">
            <v>15</v>
          </cell>
          <cell r="M1975">
            <v>178.09</v>
          </cell>
        </row>
        <row r="1976">
          <cell r="A1976">
            <v>102034292</v>
          </cell>
          <cell r="B1976" t="str">
            <v xml:space="preserve">MR SAIA LATU                            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143.38</v>
          </cell>
          <cell r="J1976">
            <v>143.38</v>
          </cell>
          <cell r="L1976">
            <v>15</v>
          </cell>
          <cell r="M1976">
            <v>143.38</v>
          </cell>
        </row>
        <row r="1977">
          <cell r="A1977">
            <v>102013939</v>
          </cell>
          <cell r="B1977" t="str">
            <v xml:space="preserve">MR SAIFUDDIN AHMED                      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177.76</v>
          </cell>
          <cell r="J1977">
            <v>177.76</v>
          </cell>
          <cell r="L1977">
            <v>15</v>
          </cell>
          <cell r="M1977">
            <v>177.76</v>
          </cell>
        </row>
        <row r="1978">
          <cell r="A1978">
            <v>102037579</v>
          </cell>
          <cell r="B1978" t="str">
            <v xml:space="preserve">MR SAIMAAUGA GEORGE                     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295.05</v>
          </cell>
          <cell r="J1978">
            <v>295.05</v>
          </cell>
          <cell r="L1978">
            <v>15</v>
          </cell>
          <cell r="M1978">
            <v>295.05</v>
          </cell>
        </row>
        <row r="1979">
          <cell r="A1979">
            <v>102048972</v>
          </cell>
          <cell r="B1979" t="str">
            <v xml:space="preserve">MR SAIMONE LOLOHEA                      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103.32</v>
          </cell>
          <cell r="J1979">
            <v>103.32</v>
          </cell>
          <cell r="L1979">
            <v>15</v>
          </cell>
          <cell r="M1979">
            <v>103.32</v>
          </cell>
        </row>
        <row r="1980">
          <cell r="A1980">
            <v>102035831</v>
          </cell>
          <cell r="B1980" t="str">
            <v xml:space="preserve">MR SALAM KAIDAWALA                      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304.93</v>
          </cell>
          <cell r="J1980">
            <v>304.93</v>
          </cell>
          <cell r="L1980">
            <v>15</v>
          </cell>
          <cell r="M1980">
            <v>304.93</v>
          </cell>
        </row>
        <row r="1981">
          <cell r="A1981">
            <v>102073947</v>
          </cell>
          <cell r="B1981" t="str">
            <v xml:space="preserve">MR SALEVAO SOSOLI                       </v>
          </cell>
          <cell r="C1981">
            <v>0</v>
          </cell>
          <cell r="D1981">
            <v>4.33</v>
          </cell>
          <cell r="E1981">
            <v>13.34</v>
          </cell>
          <cell r="F1981">
            <v>5.9</v>
          </cell>
          <cell r="G1981">
            <v>4.93</v>
          </cell>
          <cell r="H1981">
            <v>0</v>
          </cell>
          <cell r="I1981">
            <v>0</v>
          </cell>
          <cell r="J1981">
            <v>28.5</v>
          </cell>
          <cell r="L1981">
            <v>5</v>
          </cell>
          <cell r="M1981">
            <v>28.5</v>
          </cell>
        </row>
        <row r="1982">
          <cell r="A1982">
            <v>102012894</v>
          </cell>
          <cell r="B1982" t="str">
            <v xml:space="preserve">MR SALI TUIFAO  (DBS)                   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483.36</v>
          </cell>
          <cell r="J1982">
            <v>483.36</v>
          </cell>
          <cell r="L1982">
            <v>15</v>
          </cell>
          <cell r="M1982">
            <v>483.36</v>
          </cell>
        </row>
        <row r="1983">
          <cell r="A1983">
            <v>102024894</v>
          </cell>
          <cell r="B1983" t="str">
            <v xml:space="preserve">MR SAM TOGIAHOE  (DBS)                  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166.13</v>
          </cell>
          <cell r="J1983">
            <v>166.13</v>
          </cell>
          <cell r="L1983">
            <v>15</v>
          </cell>
          <cell r="M1983">
            <v>166.13</v>
          </cell>
        </row>
        <row r="1984">
          <cell r="A1984">
            <v>102029295</v>
          </cell>
          <cell r="B1984" t="str">
            <v xml:space="preserve">MR SAMBAT NGETH   (DBS)                 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203.29</v>
          </cell>
          <cell r="J1984">
            <v>203.29</v>
          </cell>
          <cell r="L1984">
            <v>15</v>
          </cell>
          <cell r="M1984">
            <v>203.29</v>
          </cell>
        </row>
        <row r="1985">
          <cell r="A1985">
            <v>102056962</v>
          </cell>
          <cell r="B1985" t="str">
            <v xml:space="preserve">MR SAMI TUTAIA                          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62.25</v>
          </cell>
          <cell r="J1985">
            <v>62.25</v>
          </cell>
          <cell r="L1985">
            <v>15</v>
          </cell>
          <cell r="M1985">
            <v>62.25</v>
          </cell>
        </row>
        <row r="1986">
          <cell r="A1986">
            <v>102044339</v>
          </cell>
          <cell r="B1986" t="str">
            <v xml:space="preserve">MR SAMIR MOHAREB                        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187.83</v>
          </cell>
          <cell r="J1986">
            <v>187.83</v>
          </cell>
          <cell r="L1986">
            <v>15</v>
          </cell>
          <cell r="M1986">
            <v>187.83</v>
          </cell>
        </row>
        <row r="1987">
          <cell r="A1987">
            <v>102070010</v>
          </cell>
          <cell r="B1987" t="str">
            <v xml:space="preserve">MR SAMUEL LEAF                          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85.72</v>
          </cell>
          <cell r="J1987">
            <v>85.72</v>
          </cell>
          <cell r="L1987">
            <v>15</v>
          </cell>
          <cell r="M1987">
            <v>85.72</v>
          </cell>
        </row>
        <row r="1988">
          <cell r="A1988">
            <v>102050650</v>
          </cell>
          <cell r="B1988" t="str">
            <v xml:space="preserve">MR SAMUEL PILLI (DBS)                   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251.12</v>
          </cell>
          <cell r="J1988">
            <v>251.12</v>
          </cell>
          <cell r="L1988">
            <v>15</v>
          </cell>
          <cell r="M1988">
            <v>251.12</v>
          </cell>
        </row>
        <row r="1989">
          <cell r="A1989">
            <v>102004216</v>
          </cell>
          <cell r="B1989" t="str">
            <v xml:space="preserve">MR SAN HUNG WONG                        </v>
          </cell>
          <cell r="C1989">
            <v>0.57999999999999996</v>
          </cell>
          <cell r="D1989">
            <v>0</v>
          </cell>
          <cell r="E1989">
            <v>3.22</v>
          </cell>
          <cell r="F1989">
            <v>0</v>
          </cell>
          <cell r="G1989">
            <v>5.4</v>
          </cell>
          <cell r="H1989">
            <v>11.31</v>
          </cell>
          <cell r="I1989">
            <v>67.33</v>
          </cell>
          <cell r="J1989">
            <v>87.84</v>
          </cell>
          <cell r="L1989">
            <v>1</v>
          </cell>
          <cell r="M1989">
            <v>87.84</v>
          </cell>
        </row>
        <row r="1990">
          <cell r="A1990">
            <v>102032355</v>
          </cell>
          <cell r="B1990" t="str">
            <v xml:space="preserve">MR SANJAY AKULA   (DBS)                 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1017.24</v>
          </cell>
          <cell r="J1990">
            <v>1017.24</v>
          </cell>
          <cell r="L1990">
            <v>15</v>
          </cell>
          <cell r="M1990">
            <v>1017.24</v>
          </cell>
        </row>
        <row r="1991">
          <cell r="A1991">
            <v>102027761</v>
          </cell>
          <cell r="B1991" t="str">
            <v xml:space="preserve">MR SANJAY LAL                           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131.72</v>
          </cell>
          <cell r="J1991">
            <v>131.72</v>
          </cell>
          <cell r="L1991">
            <v>15</v>
          </cell>
          <cell r="M1991">
            <v>131.72</v>
          </cell>
        </row>
        <row r="1992">
          <cell r="A1992">
            <v>102024817</v>
          </cell>
          <cell r="B1992" t="str">
            <v xml:space="preserve">MR SANJAY VERMA  (DBS*)                 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135</v>
          </cell>
          <cell r="J1992">
            <v>135</v>
          </cell>
          <cell r="L1992">
            <v>15</v>
          </cell>
          <cell r="M1992">
            <v>135</v>
          </cell>
        </row>
        <row r="1993">
          <cell r="A1993">
            <v>102017886</v>
          </cell>
          <cell r="B1993" t="str">
            <v xml:space="preserve">MR SANJIV AURORA                        </v>
          </cell>
          <cell r="C1993">
            <v>5.14</v>
          </cell>
          <cell r="D1993">
            <v>75.98</v>
          </cell>
          <cell r="E1993">
            <v>59.47</v>
          </cell>
          <cell r="F1993">
            <v>236.44</v>
          </cell>
          <cell r="G1993">
            <v>13.34</v>
          </cell>
          <cell r="H1993">
            <v>0</v>
          </cell>
          <cell r="I1993">
            <v>0</v>
          </cell>
          <cell r="J1993">
            <v>390.37</v>
          </cell>
          <cell r="L1993" t="e">
            <v>#N/A</v>
          </cell>
          <cell r="M1993" t="e">
            <v>#N/A</v>
          </cell>
        </row>
        <row r="1994">
          <cell r="A1994">
            <v>102076387</v>
          </cell>
          <cell r="B1994" t="str">
            <v xml:space="preserve">MR SANU REDDY                           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108.03</v>
          </cell>
          <cell r="J1994">
            <v>108.03</v>
          </cell>
          <cell r="L1994">
            <v>15</v>
          </cell>
          <cell r="M1994">
            <v>108.03</v>
          </cell>
        </row>
        <row r="1995">
          <cell r="A1995">
            <v>102022096</v>
          </cell>
          <cell r="B1995" t="str">
            <v xml:space="preserve">MR SASALU ESALI                         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92.36</v>
          </cell>
          <cell r="J1995">
            <v>92.36</v>
          </cell>
          <cell r="L1995">
            <v>15</v>
          </cell>
          <cell r="M1995">
            <v>92.36</v>
          </cell>
        </row>
        <row r="1996">
          <cell r="A1996">
            <v>102039256</v>
          </cell>
          <cell r="B1996" t="str">
            <v xml:space="preserve">MR SASOLOMUA SALELEA                    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66.989999999999995</v>
          </cell>
          <cell r="J1996">
            <v>66.989999999999995</v>
          </cell>
          <cell r="L1996">
            <v>15</v>
          </cell>
          <cell r="M1996">
            <v>66.989999999999995</v>
          </cell>
        </row>
        <row r="1997">
          <cell r="A1997">
            <v>102078273</v>
          </cell>
          <cell r="B1997" t="str">
            <v xml:space="preserve">MR SATUUU ATANOA   (DBS)                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303.74</v>
          </cell>
          <cell r="J1997">
            <v>303.74</v>
          </cell>
          <cell r="L1997">
            <v>15</v>
          </cell>
          <cell r="M1997">
            <v>303.74</v>
          </cell>
        </row>
        <row r="1998">
          <cell r="A1998">
            <v>102074181</v>
          </cell>
          <cell r="B1998" t="str">
            <v xml:space="preserve">MR SATYA SHARMA                         </v>
          </cell>
          <cell r="C1998">
            <v>25.41</v>
          </cell>
          <cell r="D1998">
            <v>0</v>
          </cell>
          <cell r="E1998">
            <v>7.33</v>
          </cell>
          <cell r="F1998">
            <v>44.85</v>
          </cell>
          <cell r="G1998">
            <v>63.29</v>
          </cell>
          <cell r="H1998">
            <v>0</v>
          </cell>
          <cell r="I1998">
            <v>0</v>
          </cell>
          <cell r="J1998">
            <v>140.88</v>
          </cell>
          <cell r="L1998">
            <v>5</v>
          </cell>
          <cell r="M1998">
            <v>140.88</v>
          </cell>
        </row>
        <row r="1999">
          <cell r="A1999">
            <v>102010799</v>
          </cell>
          <cell r="B1999" t="str">
            <v xml:space="preserve">MR SAU CHAN        (DBS)                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360.16</v>
          </cell>
          <cell r="J1999">
            <v>360.16</v>
          </cell>
          <cell r="L1999">
            <v>15</v>
          </cell>
          <cell r="M1999">
            <v>360.16</v>
          </cell>
        </row>
        <row r="2000">
          <cell r="A2000">
            <v>102084001</v>
          </cell>
          <cell r="B2000" t="str">
            <v xml:space="preserve">MR SCOTT ABERY                          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114.36</v>
          </cell>
          <cell r="J2000">
            <v>114.36</v>
          </cell>
          <cell r="L2000">
            <v>15</v>
          </cell>
          <cell r="M2000">
            <v>114.36</v>
          </cell>
        </row>
        <row r="2001">
          <cell r="A2001">
            <v>102069314</v>
          </cell>
          <cell r="B2001" t="str">
            <v xml:space="preserve">MR SCOTT BIZAOUI                        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52.25</v>
          </cell>
          <cell r="J2001">
            <v>52.25</v>
          </cell>
          <cell r="L2001">
            <v>15</v>
          </cell>
          <cell r="M2001">
            <v>52.25</v>
          </cell>
        </row>
        <row r="2002">
          <cell r="A2002">
            <v>102032121</v>
          </cell>
          <cell r="B2002" t="str">
            <v xml:space="preserve">MR SCOTT GLOVER                         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54.45</v>
          </cell>
          <cell r="J2002">
            <v>54.45</v>
          </cell>
          <cell r="L2002">
            <v>15</v>
          </cell>
          <cell r="M2002">
            <v>54.45</v>
          </cell>
        </row>
        <row r="2003">
          <cell r="A2003">
            <v>102066853</v>
          </cell>
          <cell r="B2003" t="str">
            <v xml:space="preserve">MR SCOTT STEPHENSON                     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80.62</v>
          </cell>
          <cell r="J2003">
            <v>80.62</v>
          </cell>
          <cell r="L2003">
            <v>15</v>
          </cell>
          <cell r="M2003">
            <v>80.62</v>
          </cell>
        </row>
        <row r="2004">
          <cell r="A2004">
            <v>102039166</v>
          </cell>
          <cell r="B2004" t="str">
            <v xml:space="preserve">MR SCSARDEEPI SURI                      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130.56</v>
          </cell>
          <cell r="J2004">
            <v>130.56</v>
          </cell>
          <cell r="L2004">
            <v>15</v>
          </cell>
          <cell r="M2004">
            <v>130.56</v>
          </cell>
        </row>
        <row r="2005">
          <cell r="A2005">
            <v>102051702</v>
          </cell>
          <cell r="B2005" t="str">
            <v xml:space="preserve">MR SEAN FOLEY      (DBS)                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604.61</v>
          </cell>
          <cell r="J2005">
            <v>604.61</v>
          </cell>
          <cell r="L2005">
            <v>15</v>
          </cell>
          <cell r="M2005">
            <v>604.61</v>
          </cell>
        </row>
        <row r="2006">
          <cell r="A2006">
            <v>102043573</v>
          </cell>
          <cell r="B2006" t="str">
            <v xml:space="preserve">MR SEAN MONAGHAN  (DBS)                 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206.28</v>
          </cell>
          <cell r="J2006">
            <v>206.28</v>
          </cell>
          <cell r="L2006">
            <v>15</v>
          </cell>
          <cell r="M2006">
            <v>206.28</v>
          </cell>
        </row>
        <row r="2007">
          <cell r="A2007">
            <v>102027964</v>
          </cell>
          <cell r="B2007" t="str">
            <v xml:space="preserve">MR SEAN O'LEARY                         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50.79</v>
          </cell>
          <cell r="J2007">
            <v>50.79</v>
          </cell>
          <cell r="L2007">
            <v>15</v>
          </cell>
          <cell r="M2007">
            <v>50.79</v>
          </cell>
        </row>
        <row r="2008">
          <cell r="A2008">
            <v>102055497</v>
          </cell>
          <cell r="B2008" t="str">
            <v xml:space="preserve">MR SEFO FUIAVA                          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52.78</v>
          </cell>
          <cell r="J2008">
            <v>52.78</v>
          </cell>
          <cell r="L2008">
            <v>15</v>
          </cell>
          <cell r="M2008">
            <v>52.78</v>
          </cell>
        </row>
        <row r="2009">
          <cell r="A2009">
            <v>102035051</v>
          </cell>
          <cell r="B2009" t="str">
            <v xml:space="preserve">MR SEFO MIKA                            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173.16</v>
          </cell>
          <cell r="J2009">
            <v>173.16</v>
          </cell>
          <cell r="L2009">
            <v>15</v>
          </cell>
          <cell r="M2009">
            <v>173.16</v>
          </cell>
        </row>
        <row r="2010">
          <cell r="A2010">
            <v>102061225</v>
          </cell>
          <cell r="B2010" t="str">
            <v xml:space="preserve">MR SEFO MOLI                            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74.239999999999995</v>
          </cell>
          <cell r="J2010">
            <v>74.239999999999995</v>
          </cell>
          <cell r="L2010">
            <v>15</v>
          </cell>
          <cell r="M2010">
            <v>74.239999999999995</v>
          </cell>
        </row>
        <row r="2011">
          <cell r="A2011">
            <v>102036236</v>
          </cell>
          <cell r="B2011" t="str">
            <v xml:space="preserve">MR SELAY UGABO                          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62.6</v>
          </cell>
          <cell r="J2011">
            <v>62.6</v>
          </cell>
          <cell r="L2011">
            <v>15</v>
          </cell>
          <cell r="M2011">
            <v>62.6</v>
          </cell>
        </row>
        <row r="2012">
          <cell r="A2012">
            <v>102072541</v>
          </cell>
          <cell r="B2012" t="str">
            <v xml:space="preserve">MR SELOTI MATAMUA                       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77.83</v>
          </cell>
          <cell r="J2012">
            <v>77.83</v>
          </cell>
          <cell r="L2012">
            <v>15</v>
          </cell>
          <cell r="M2012">
            <v>77.83</v>
          </cell>
        </row>
        <row r="2013">
          <cell r="A2013">
            <v>102060949</v>
          </cell>
          <cell r="B2013" t="str">
            <v xml:space="preserve">MR SELWYN PICKERING                     </v>
          </cell>
          <cell r="C2013">
            <v>7.38</v>
          </cell>
          <cell r="D2013">
            <v>20.22</v>
          </cell>
          <cell r="E2013">
            <v>9.93</v>
          </cell>
          <cell r="F2013">
            <v>78.44</v>
          </cell>
          <cell r="G2013">
            <v>37.590000000000003</v>
          </cell>
          <cell r="H2013">
            <v>0</v>
          </cell>
          <cell r="I2013">
            <v>0</v>
          </cell>
          <cell r="J2013">
            <v>153.56</v>
          </cell>
          <cell r="L2013">
            <v>5</v>
          </cell>
          <cell r="M2013">
            <v>153.56</v>
          </cell>
        </row>
        <row r="2014">
          <cell r="A2014">
            <v>102018313</v>
          </cell>
          <cell r="B2014" t="str">
            <v xml:space="preserve">MR SENTHIL BALAN                        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6.18</v>
          </cell>
          <cell r="J2014">
            <v>6.18</v>
          </cell>
          <cell r="L2014" t="e">
            <v>#N/A</v>
          </cell>
          <cell r="M2014" t="e">
            <v>#N/A</v>
          </cell>
        </row>
        <row r="2015">
          <cell r="A2015">
            <v>102025534</v>
          </cell>
          <cell r="B2015" t="str">
            <v xml:space="preserve">MR SEPULONA TAI    (DBS)                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509.6</v>
          </cell>
          <cell r="J2015">
            <v>509.6</v>
          </cell>
          <cell r="L2015">
            <v>15</v>
          </cell>
          <cell r="M2015">
            <v>509.6</v>
          </cell>
        </row>
        <row r="2016">
          <cell r="A2016">
            <v>102056642</v>
          </cell>
          <cell r="B2016" t="str">
            <v xml:space="preserve">MR SERV TUISUE                          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85.82</v>
          </cell>
          <cell r="J2016">
            <v>85.82</v>
          </cell>
          <cell r="L2016">
            <v>15</v>
          </cell>
          <cell r="M2016">
            <v>85.82</v>
          </cell>
        </row>
        <row r="2017">
          <cell r="A2017">
            <v>102036097</v>
          </cell>
          <cell r="B2017" t="str">
            <v xml:space="preserve">MR SEYI AGBEDE                          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81.72</v>
          </cell>
          <cell r="J2017">
            <v>81.72</v>
          </cell>
          <cell r="L2017">
            <v>15</v>
          </cell>
          <cell r="M2017">
            <v>81.72</v>
          </cell>
        </row>
        <row r="2018">
          <cell r="A2018">
            <v>102032162</v>
          </cell>
          <cell r="B2018" t="str">
            <v xml:space="preserve">MR SHAHID TAJICK   (DBS)                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1580.02</v>
          </cell>
          <cell r="J2018">
            <v>1580.02</v>
          </cell>
          <cell r="L2018">
            <v>15</v>
          </cell>
          <cell r="M2018">
            <v>1580.02</v>
          </cell>
        </row>
        <row r="2019">
          <cell r="A2019">
            <v>102051574</v>
          </cell>
          <cell r="B2019" t="str">
            <v xml:space="preserve">MR SHAKESPEARE S. TANGI (CMI)           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1572.04</v>
          </cell>
          <cell r="J2019">
            <v>1572.04</v>
          </cell>
          <cell r="L2019">
            <v>15</v>
          </cell>
          <cell r="M2019">
            <v>1572.04</v>
          </cell>
        </row>
        <row r="2020">
          <cell r="A2020">
            <v>102013944</v>
          </cell>
          <cell r="B2020" t="str">
            <v xml:space="preserve">MR SHAMSUL AREFIN                       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96.34</v>
          </cell>
          <cell r="J2020">
            <v>96.34</v>
          </cell>
          <cell r="L2020">
            <v>15</v>
          </cell>
          <cell r="M2020">
            <v>96.34</v>
          </cell>
        </row>
        <row r="2021">
          <cell r="A2021">
            <v>102015142</v>
          </cell>
          <cell r="B2021" t="str">
            <v xml:space="preserve">MR SHANE BIRD (DBS)                     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320.77</v>
          </cell>
          <cell r="J2021">
            <v>320.77</v>
          </cell>
          <cell r="L2021">
            <v>15</v>
          </cell>
          <cell r="M2021">
            <v>320.77</v>
          </cell>
        </row>
        <row r="2022">
          <cell r="A2022">
            <v>102054000</v>
          </cell>
          <cell r="B2022" t="str">
            <v xml:space="preserve">MR SHANE G CHRISTIANSEN                 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60.2</v>
          </cell>
          <cell r="J2022">
            <v>60.2</v>
          </cell>
          <cell r="L2022">
            <v>15</v>
          </cell>
          <cell r="M2022">
            <v>60.2</v>
          </cell>
        </row>
        <row r="2023">
          <cell r="A2023">
            <v>102041964</v>
          </cell>
          <cell r="B2023" t="str">
            <v xml:space="preserve">MR SHANE GRIMSTONE                      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67.56</v>
          </cell>
          <cell r="J2023">
            <v>67.56</v>
          </cell>
          <cell r="L2023">
            <v>15</v>
          </cell>
          <cell r="M2023">
            <v>67.56</v>
          </cell>
        </row>
        <row r="2024">
          <cell r="A2024">
            <v>102062054</v>
          </cell>
          <cell r="B2024" t="str">
            <v xml:space="preserve">MR SHANE HANSELL                        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165.49</v>
          </cell>
          <cell r="J2024">
            <v>165.49</v>
          </cell>
          <cell r="L2024">
            <v>15</v>
          </cell>
          <cell r="M2024">
            <v>165.49</v>
          </cell>
        </row>
        <row r="2025">
          <cell r="A2025">
            <v>102024229</v>
          </cell>
          <cell r="B2025" t="str">
            <v xml:space="preserve">MR SHANE K GARVEY  (DBS)                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425.18</v>
          </cell>
          <cell r="J2025">
            <v>425.18</v>
          </cell>
          <cell r="L2025">
            <v>15</v>
          </cell>
          <cell r="M2025">
            <v>425.18</v>
          </cell>
        </row>
        <row r="2026">
          <cell r="A2026">
            <v>102066570</v>
          </cell>
          <cell r="B2026" t="str">
            <v xml:space="preserve">MR SHANE NOLAN                          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142.28</v>
          </cell>
          <cell r="J2026">
            <v>142.28</v>
          </cell>
          <cell r="L2026">
            <v>15</v>
          </cell>
          <cell r="M2026">
            <v>142.28</v>
          </cell>
        </row>
        <row r="2027">
          <cell r="A2027">
            <v>102009234</v>
          </cell>
          <cell r="B2027" t="str">
            <v xml:space="preserve">MR SHANE RUWHIU                         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275.86</v>
          </cell>
          <cell r="J2027">
            <v>275.86</v>
          </cell>
          <cell r="L2027">
            <v>15</v>
          </cell>
          <cell r="M2027">
            <v>275.86</v>
          </cell>
        </row>
        <row r="2028">
          <cell r="A2028">
            <v>102062990</v>
          </cell>
          <cell r="B2028" t="str">
            <v xml:space="preserve">MR SHANE TRAIL                          </v>
          </cell>
          <cell r="C2028">
            <v>41.4</v>
          </cell>
          <cell r="D2028">
            <v>31.1</v>
          </cell>
          <cell r="E2028">
            <v>76.89</v>
          </cell>
          <cell r="F2028">
            <v>16.7</v>
          </cell>
          <cell r="G2028">
            <v>107.04</v>
          </cell>
          <cell r="H2028">
            <v>0</v>
          </cell>
          <cell r="I2028">
            <v>0</v>
          </cell>
          <cell r="J2028">
            <v>273.13</v>
          </cell>
          <cell r="L2028">
            <v>5</v>
          </cell>
          <cell r="M2028">
            <v>273.13</v>
          </cell>
        </row>
        <row r="2029">
          <cell r="A2029">
            <v>102068591</v>
          </cell>
          <cell r="B2029" t="str">
            <v xml:space="preserve">MR SHANKER DEBARKONDA      (DBS)        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513.19000000000005</v>
          </cell>
          <cell r="J2029">
            <v>513.19000000000005</v>
          </cell>
          <cell r="L2029">
            <v>15</v>
          </cell>
          <cell r="M2029">
            <v>513.19000000000005</v>
          </cell>
        </row>
        <row r="2030">
          <cell r="A2030">
            <v>102069612</v>
          </cell>
          <cell r="B2030" t="str">
            <v xml:space="preserve">MR SHARDA DUTT    (DBS)                 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1485.49</v>
          </cell>
          <cell r="J2030">
            <v>1485.49</v>
          </cell>
          <cell r="L2030">
            <v>15</v>
          </cell>
          <cell r="M2030">
            <v>1485.49</v>
          </cell>
        </row>
        <row r="2031">
          <cell r="A2031">
            <v>102073089</v>
          </cell>
          <cell r="B2031" t="str">
            <v xml:space="preserve">MR SHAUN STEVENSON                      </v>
          </cell>
          <cell r="C2031">
            <v>7.29</v>
          </cell>
          <cell r="D2031">
            <v>10.14</v>
          </cell>
          <cell r="E2031">
            <v>11.11</v>
          </cell>
          <cell r="F2031">
            <v>36.67</v>
          </cell>
          <cell r="G2031">
            <v>55.65</v>
          </cell>
          <cell r="H2031">
            <v>0</v>
          </cell>
          <cell r="I2031">
            <v>0</v>
          </cell>
          <cell r="J2031">
            <v>120.86</v>
          </cell>
          <cell r="L2031">
            <v>5</v>
          </cell>
          <cell r="M2031">
            <v>120.86</v>
          </cell>
        </row>
        <row r="2032">
          <cell r="A2032">
            <v>102026547</v>
          </cell>
          <cell r="B2032" t="str">
            <v xml:space="preserve">MR SHAUN YET                            </v>
          </cell>
          <cell r="C2032">
            <v>0</v>
          </cell>
          <cell r="D2032">
            <v>0</v>
          </cell>
          <cell r="E2032">
            <v>18.21</v>
          </cell>
          <cell r="F2032">
            <v>26.17</v>
          </cell>
          <cell r="G2032">
            <v>41.99</v>
          </cell>
          <cell r="H2032">
            <v>0</v>
          </cell>
          <cell r="I2032">
            <v>0</v>
          </cell>
          <cell r="J2032">
            <v>86.37</v>
          </cell>
          <cell r="L2032">
            <v>1</v>
          </cell>
          <cell r="M2032">
            <v>86.37</v>
          </cell>
        </row>
        <row r="2033">
          <cell r="A2033">
            <v>102014503</v>
          </cell>
          <cell r="B2033" t="str">
            <v xml:space="preserve">MR SHIW KIRPAL                          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58.35</v>
          </cell>
          <cell r="J2033">
            <v>58.35</v>
          </cell>
          <cell r="L2033">
            <v>15</v>
          </cell>
          <cell r="M2033">
            <v>58.35</v>
          </cell>
        </row>
        <row r="2034">
          <cell r="A2034">
            <v>102017803</v>
          </cell>
          <cell r="B2034" t="str">
            <v xml:space="preserve">MR SHOU-FU HUNG                         </v>
          </cell>
          <cell r="C2034">
            <v>0</v>
          </cell>
          <cell r="D2034">
            <v>26.97</v>
          </cell>
          <cell r="E2034">
            <v>67.55</v>
          </cell>
          <cell r="F2034">
            <v>17.8</v>
          </cell>
          <cell r="G2034">
            <v>0</v>
          </cell>
          <cell r="H2034">
            <v>0</v>
          </cell>
          <cell r="I2034">
            <v>43.2</v>
          </cell>
          <cell r="J2034">
            <v>155.52000000000001</v>
          </cell>
          <cell r="L2034">
            <v>1</v>
          </cell>
          <cell r="M2034">
            <v>155.52000000000001</v>
          </cell>
        </row>
        <row r="2035">
          <cell r="A2035">
            <v>102015585</v>
          </cell>
          <cell r="B2035" t="str">
            <v xml:space="preserve">MR SHRIWANT SINGH                       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173.14</v>
          </cell>
          <cell r="J2035">
            <v>173.14</v>
          </cell>
          <cell r="L2035">
            <v>15</v>
          </cell>
          <cell r="M2035">
            <v>173.14</v>
          </cell>
        </row>
        <row r="2036">
          <cell r="A2036">
            <v>102021429</v>
          </cell>
          <cell r="B2036" t="str">
            <v xml:space="preserve">MR SIAKI VAITAGUTU   (DBS)              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1000.36</v>
          </cell>
          <cell r="J2036">
            <v>1000.36</v>
          </cell>
          <cell r="L2036">
            <v>15</v>
          </cell>
          <cell r="M2036">
            <v>1000.36</v>
          </cell>
        </row>
        <row r="2037">
          <cell r="A2037">
            <v>102054025</v>
          </cell>
          <cell r="B2037" t="str">
            <v xml:space="preserve">MR SIDNEY IRESON                        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82.49</v>
          </cell>
          <cell r="J2037">
            <v>82.49</v>
          </cell>
          <cell r="L2037">
            <v>15</v>
          </cell>
          <cell r="M2037">
            <v>82.49</v>
          </cell>
        </row>
        <row r="2038">
          <cell r="A2038">
            <v>102057733</v>
          </cell>
          <cell r="B2038" t="str">
            <v xml:space="preserve">MR SIDNEY JACKSON  (DBS)                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547.54999999999995</v>
          </cell>
          <cell r="J2038">
            <v>547.54999999999995</v>
          </cell>
          <cell r="L2038">
            <v>15</v>
          </cell>
          <cell r="M2038">
            <v>547.54999999999995</v>
          </cell>
        </row>
        <row r="2039">
          <cell r="A2039">
            <v>102032156</v>
          </cell>
          <cell r="B2039" t="str">
            <v xml:space="preserve">MR SIENI TAUPAU    (DBS)                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340.71</v>
          </cell>
          <cell r="J2039">
            <v>340.71</v>
          </cell>
          <cell r="L2039">
            <v>15</v>
          </cell>
          <cell r="M2039">
            <v>340.71</v>
          </cell>
        </row>
        <row r="2040">
          <cell r="A2040">
            <v>102061102</v>
          </cell>
          <cell r="B2040" t="str">
            <v xml:space="preserve">MR SIFA SILINUU  (DBS)                  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414.76</v>
          </cell>
          <cell r="J2040">
            <v>414.76</v>
          </cell>
          <cell r="L2040">
            <v>15</v>
          </cell>
          <cell r="M2040">
            <v>414.76</v>
          </cell>
        </row>
        <row r="2041">
          <cell r="A2041">
            <v>102052379</v>
          </cell>
          <cell r="B2041" t="str">
            <v xml:space="preserve">MR SIFA TANGI                           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180.03</v>
          </cell>
          <cell r="J2041">
            <v>180.03</v>
          </cell>
          <cell r="L2041">
            <v>15</v>
          </cell>
          <cell r="M2041">
            <v>180.03</v>
          </cell>
        </row>
        <row r="2042">
          <cell r="A2042">
            <v>102069927</v>
          </cell>
          <cell r="B2042" t="str">
            <v xml:space="preserve">MR SILI TAFEA                           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160.58000000000001</v>
          </cell>
          <cell r="J2042">
            <v>160.58000000000001</v>
          </cell>
          <cell r="L2042">
            <v>15</v>
          </cell>
          <cell r="M2042">
            <v>160.58000000000001</v>
          </cell>
        </row>
        <row r="2043">
          <cell r="A2043">
            <v>102055726</v>
          </cell>
          <cell r="B2043" t="str">
            <v xml:space="preserve">MR SILIAKO SAKOPO   (DBS)               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418.81</v>
          </cell>
          <cell r="J2043">
            <v>418.81</v>
          </cell>
          <cell r="L2043">
            <v>15</v>
          </cell>
          <cell r="M2043">
            <v>418.81</v>
          </cell>
        </row>
        <row r="2044">
          <cell r="A2044">
            <v>102009709</v>
          </cell>
          <cell r="B2044" t="str">
            <v xml:space="preserve">MR SILIP SIAFULOA  (CMI)                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1143.8</v>
          </cell>
          <cell r="J2044">
            <v>1143.8</v>
          </cell>
          <cell r="L2044">
            <v>15</v>
          </cell>
          <cell r="M2044">
            <v>1143.8</v>
          </cell>
        </row>
        <row r="2045">
          <cell r="A2045">
            <v>102080169</v>
          </cell>
          <cell r="B2045" t="str">
            <v xml:space="preserve">MR SILIVA TANUAULILO                    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93.74</v>
          </cell>
          <cell r="J2045">
            <v>93.74</v>
          </cell>
          <cell r="L2045">
            <v>15</v>
          </cell>
          <cell r="M2045">
            <v>93.74</v>
          </cell>
        </row>
        <row r="2046">
          <cell r="A2046">
            <v>102054243</v>
          </cell>
          <cell r="B2046" t="str">
            <v xml:space="preserve">MR SIMON K HOPKINSON                    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153.96</v>
          </cell>
          <cell r="J2046">
            <v>153.96</v>
          </cell>
          <cell r="L2046">
            <v>15</v>
          </cell>
          <cell r="M2046">
            <v>153.96</v>
          </cell>
        </row>
        <row r="2047">
          <cell r="A2047">
            <v>102025116</v>
          </cell>
          <cell r="B2047" t="str">
            <v xml:space="preserve">MR SINAPATI FILO                        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124.93</v>
          </cell>
          <cell r="J2047">
            <v>124.93</v>
          </cell>
          <cell r="L2047">
            <v>15</v>
          </cell>
          <cell r="M2047">
            <v>124.93</v>
          </cell>
        </row>
        <row r="2048">
          <cell r="A2048">
            <v>102076337</v>
          </cell>
          <cell r="B2048" t="str">
            <v xml:space="preserve">MR SINGH AMARJIT (DBS)                  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50.2</v>
          </cell>
          <cell r="J2048">
            <v>50.2</v>
          </cell>
          <cell r="L2048">
            <v>15</v>
          </cell>
          <cell r="M2048">
            <v>50.2</v>
          </cell>
        </row>
        <row r="2049">
          <cell r="A2049">
            <v>102015176</v>
          </cell>
          <cell r="B2049" t="str">
            <v xml:space="preserve">MR SIOELI HEILKUTONGA  (DBS)            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902.31</v>
          </cell>
          <cell r="J2049">
            <v>902.31</v>
          </cell>
          <cell r="L2049">
            <v>15</v>
          </cell>
          <cell r="M2049">
            <v>902.31</v>
          </cell>
        </row>
        <row r="2050">
          <cell r="A2050">
            <v>102046186</v>
          </cell>
          <cell r="B2050" t="str">
            <v xml:space="preserve">MR SIOELI PANI     (DBS)                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220.19</v>
          </cell>
          <cell r="J2050">
            <v>220.19</v>
          </cell>
          <cell r="L2050">
            <v>15</v>
          </cell>
          <cell r="M2050">
            <v>220.19</v>
          </cell>
        </row>
        <row r="2051">
          <cell r="A2051">
            <v>102077057</v>
          </cell>
          <cell r="B2051" t="str">
            <v xml:space="preserve">MR SIOENE MENEFATA (DBS)                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463.55</v>
          </cell>
          <cell r="J2051">
            <v>463.55</v>
          </cell>
          <cell r="L2051">
            <v>15</v>
          </cell>
          <cell r="M2051">
            <v>463.55</v>
          </cell>
        </row>
        <row r="2052">
          <cell r="A2052">
            <v>102074022</v>
          </cell>
          <cell r="B2052" t="str">
            <v xml:space="preserve">MR SIOLE FOTOFILI                       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190.65</v>
          </cell>
          <cell r="J2052">
            <v>190.65</v>
          </cell>
          <cell r="L2052">
            <v>15</v>
          </cell>
          <cell r="M2052">
            <v>190.65</v>
          </cell>
        </row>
        <row r="2053">
          <cell r="A2053">
            <v>102032211</v>
          </cell>
          <cell r="B2053" t="str">
            <v xml:space="preserve">MR SIONE FALALA                         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144.78</v>
          </cell>
          <cell r="J2053">
            <v>144.78</v>
          </cell>
          <cell r="L2053">
            <v>15</v>
          </cell>
          <cell r="M2053">
            <v>144.78</v>
          </cell>
        </row>
        <row r="2054">
          <cell r="A2054">
            <v>102063985</v>
          </cell>
          <cell r="B2054" t="str">
            <v xml:space="preserve">MR SIONE TUTUILA  (DBS)                 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229.94</v>
          </cell>
          <cell r="J2054">
            <v>229.94</v>
          </cell>
          <cell r="L2054">
            <v>15</v>
          </cell>
          <cell r="M2054">
            <v>229.94</v>
          </cell>
        </row>
        <row r="2055">
          <cell r="A2055">
            <v>102022338</v>
          </cell>
          <cell r="B2055" t="str">
            <v xml:space="preserve">MR SIOSIFA LOUSI                        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78.7</v>
          </cell>
          <cell r="J2055">
            <v>78.7</v>
          </cell>
          <cell r="L2055">
            <v>15</v>
          </cell>
          <cell r="M2055">
            <v>78.7</v>
          </cell>
        </row>
        <row r="2056">
          <cell r="A2056">
            <v>102071895</v>
          </cell>
          <cell r="B2056" t="str">
            <v xml:space="preserve">MR SIOSIFA SAVIETI                      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136.94999999999999</v>
          </cell>
          <cell r="J2056">
            <v>136.94999999999999</v>
          </cell>
          <cell r="L2056">
            <v>15</v>
          </cell>
          <cell r="M2056">
            <v>136.94999999999999</v>
          </cell>
        </row>
        <row r="2057">
          <cell r="A2057">
            <v>102031151</v>
          </cell>
          <cell r="B2057" t="str">
            <v xml:space="preserve">MR SIU HAUSI                            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111.37</v>
          </cell>
          <cell r="J2057">
            <v>111.37</v>
          </cell>
          <cell r="L2057">
            <v>15</v>
          </cell>
          <cell r="M2057">
            <v>111.37</v>
          </cell>
        </row>
        <row r="2058">
          <cell r="A2058">
            <v>102037255</v>
          </cell>
          <cell r="B2058" t="str">
            <v xml:space="preserve">MR SIU YAN                              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55.35</v>
          </cell>
          <cell r="J2058">
            <v>55.35</v>
          </cell>
          <cell r="L2058">
            <v>15</v>
          </cell>
          <cell r="M2058">
            <v>55.35</v>
          </cell>
        </row>
        <row r="2059">
          <cell r="A2059">
            <v>102010565</v>
          </cell>
          <cell r="B2059" t="str">
            <v xml:space="preserve">MR SIUCHEANG C. HENG                    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95.69</v>
          </cell>
          <cell r="J2059">
            <v>95.69</v>
          </cell>
          <cell r="L2059">
            <v>15</v>
          </cell>
          <cell r="M2059">
            <v>95.69</v>
          </cell>
        </row>
        <row r="2060">
          <cell r="A2060">
            <v>102016302</v>
          </cell>
          <cell r="B2060" t="str">
            <v xml:space="preserve">MR SIVALINGAM SHANMUGALINGAM            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670.1</v>
          </cell>
          <cell r="J2060">
            <v>670.1</v>
          </cell>
          <cell r="L2060">
            <v>15</v>
          </cell>
          <cell r="M2060">
            <v>670.1</v>
          </cell>
        </row>
        <row r="2061">
          <cell r="A2061">
            <v>102080106</v>
          </cell>
          <cell r="B2061" t="str">
            <v xml:space="preserve">MR SOLOMONA ELIA                        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54.11</v>
          </cell>
          <cell r="J2061">
            <v>54.11</v>
          </cell>
          <cell r="L2061">
            <v>15</v>
          </cell>
          <cell r="M2061">
            <v>54.11</v>
          </cell>
        </row>
        <row r="2062">
          <cell r="A2062">
            <v>102033956</v>
          </cell>
          <cell r="B2062" t="str">
            <v xml:space="preserve">MR SOMABALA IMIYA HAMILAGE              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163.24</v>
          </cell>
          <cell r="J2062">
            <v>163.24</v>
          </cell>
          <cell r="L2062">
            <v>15</v>
          </cell>
          <cell r="M2062">
            <v>163.24</v>
          </cell>
        </row>
        <row r="2063">
          <cell r="A2063">
            <v>102010441</v>
          </cell>
          <cell r="B2063" t="str">
            <v xml:space="preserve">MR SONIA D. SMITH                       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75.739999999999995</v>
          </cell>
          <cell r="J2063">
            <v>75.739999999999995</v>
          </cell>
          <cell r="L2063">
            <v>15</v>
          </cell>
          <cell r="M2063">
            <v>75.739999999999995</v>
          </cell>
        </row>
        <row r="2064">
          <cell r="A2064">
            <v>102054225</v>
          </cell>
          <cell r="B2064" t="str">
            <v xml:space="preserve">MR SONNY VAGANA                         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143.69</v>
          </cell>
          <cell r="J2064">
            <v>143.69</v>
          </cell>
          <cell r="L2064">
            <v>15</v>
          </cell>
          <cell r="M2064">
            <v>143.69</v>
          </cell>
        </row>
        <row r="2065">
          <cell r="A2065">
            <v>102011924</v>
          </cell>
          <cell r="B2065" t="str">
            <v xml:space="preserve">MR SOPI LEAUPEPE  (DBS*HOLD)            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100.02</v>
          </cell>
          <cell r="J2065">
            <v>100.02</v>
          </cell>
          <cell r="L2065">
            <v>15</v>
          </cell>
          <cell r="M2065">
            <v>100.02</v>
          </cell>
        </row>
        <row r="2066">
          <cell r="A2066">
            <v>102009667</v>
          </cell>
          <cell r="B2066" t="str">
            <v xml:space="preserve">MR SOPO MORISA                          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227.79</v>
          </cell>
          <cell r="J2066">
            <v>227.79</v>
          </cell>
          <cell r="L2066">
            <v>15</v>
          </cell>
          <cell r="M2066">
            <v>227.79</v>
          </cell>
        </row>
        <row r="2067">
          <cell r="A2067">
            <v>102065937</v>
          </cell>
          <cell r="B2067" t="str">
            <v xml:space="preserve">MR SOSAIA OFAKIPOUONO   (DBS)           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828.68</v>
          </cell>
          <cell r="J2067">
            <v>828.68</v>
          </cell>
          <cell r="L2067">
            <v>15</v>
          </cell>
          <cell r="M2067">
            <v>828.68</v>
          </cell>
        </row>
        <row r="2068">
          <cell r="A2068">
            <v>102039937</v>
          </cell>
          <cell r="B2068" t="str">
            <v xml:space="preserve">MR SOTERO SABERON  (DBS)                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698.89</v>
          </cell>
          <cell r="J2068">
            <v>698.89</v>
          </cell>
          <cell r="L2068">
            <v>15</v>
          </cell>
          <cell r="M2068">
            <v>698.89</v>
          </cell>
        </row>
        <row r="2069">
          <cell r="A2069">
            <v>102071136</v>
          </cell>
          <cell r="B2069" t="str">
            <v xml:space="preserve">MR SPIROS KOTSIALOS   DBS*              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633.34</v>
          </cell>
          <cell r="J2069">
            <v>633.34</v>
          </cell>
          <cell r="L2069">
            <v>21</v>
          </cell>
          <cell r="M2069">
            <v>633.34</v>
          </cell>
        </row>
        <row r="2070">
          <cell r="A2070">
            <v>102076821</v>
          </cell>
          <cell r="B2070" t="str">
            <v xml:space="preserve">MR STAN LANGDON                         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63.74</v>
          </cell>
          <cell r="J2070">
            <v>63.74</v>
          </cell>
          <cell r="L2070">
            <v>15</v>
          </cell>
          <cell r="M2070">
            <v>63.74</v>
          </cell>
        </row>
        <row r="2071">
          <cell r="A2071">
            <v>102038040</v>
          </cell>
          <cell r="B2071" t="str">
            <v xml:space="preserve">MR STAN LINNEY                          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138.04</v>
          </cell>
          <cell r="J2071">
            <v>138.04</v>
          </cell>
          <cell r="L2071">
            <v>15</v>
          </cell>
          <cell r="M2071">
            <v>138.04</v>
          </cell>
        </row>
        <row r="2072">
          <cell r="A2072">
            <v>102037460</v>
          </cell>
          <cell r="B2072" t="str">
            <v xml:space="preserve">MR STANLEY KEREAMA   (CMI)              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1387.73</v>
          </cell>
          <cell r="J2072">
            <v>1387.73</v>
          </cell>
          <cell r="L2072">
            <v>15</v>
          </cell>
          <cell r="M2072">
            <v>1387.73</v>
          </cell>
        </row>
        <row r="2073">
          <cell r="A2073">
            <v>102072807</v>
          </cell>
          <cell r="B2073" t="str">
            <v xml:space="preserve">MR STANLEY SMITH                        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52.22</v>
          </cell>
          <cell r="J2073">
            <v>52.22</v>
          </cell>
          <cell r="L2073">
            <v>15</v>
          </cell>
          <cell r="M2073">
            <v>52.22</v>
          </cell>
        </row>
        <row r="2074">
          <cell r="A2074">
            <v>102065926</v>
          </cell>
          <cell r="B2074" t="str">
            <v xml:space="preserve">MR STEPHEN KHIU                         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85.69</v>
          </cell>
          <cell r="J2074">
            <v>85.69</v>
          </cell>
          <cell r="L2074">
            <v>15</v>
          </cell>
          <cell r="M2074">
            <v>85.69</v>
          </cell>
        </row>
        <row r="2075">
          <cell r="A2075">
            <v>102073841</v>
          </cell>
          <cell r="B2075" t="str">
            <v xml:space="preserve">MR STEPHEN P KYLE                       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75.97</v>
          </cell>
          <cell r="J2075">
            <v>75.97</v>
          </cell>
          <cell r="L2075">
            <v>15</v>
          </cell>
          <cell r="M2075">
            <v>75.97</v>
          </cell>
        </row>
        <row r="2076">
          <cell r="A2076">
            <v>102074028</v>
          </cell>
          <cell r="B2076" t="str">
            <v xml:space="preserve">MR STEPHEN ROBERTS                      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79.59</v>
          </cell>
          <cell r="J2076">
            <v>79.59</v>
          </cell>
          <cell r="L2076">
            <v>15</v>
          </cell>
          <cell r="M2076">
            <v>79.59</v>
          </cell>
        </row>
        <row r="2077">
          <cell r="A2077">
            <v>102078370</v>
          </cell>
          <cell r="B2077" t="str">
            <v xml:space="preserve">MR STEPHEN SEERMARAN                    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59.08</v>
          </cell>
          <cell r="J2077">
            <v>59.08</v>
          </cell>
          <cell r="L2077">
            <v>15</v>
          </cell>
          <cell r="M2077">
            <v>59.08</v>
          </cell>
        </row>
        <row r="2078">
          <cell r="A2078">
            <v>102031387</v>
          </cell>
          <cell r="B2078" t="str">
            <v xml:space="preserve">MR STEPHEN THOMAS                       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54.5</v>
          </cell>
          <cell r="J2078">
            <v>54.5</v>
          </cell>
          <cell r="L2078">
            <v>15</v>
          </cell>
          <cell r="M2078">
            <v>54.5</v>
          </cell>
        </row>
        <row r="2079">
          <cell r="A2079">
            <v>102052443</v>
          </cell>
          <cell r="B2079" t="str">
            <v xml:space="preserve">MR STEPHEN W BURNS                      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54.39</v>
          </cell>
          <cell r="J2079">
            <v>54.39</v>
          </cell>
          <cell r="L2079">
            <v>15</v>
          </cell>
          <cell r="M2079">
            <v>54.39</v>
          </cell>
        </row>
        <row r="2080">
          <cell r="A2080">
            <v>102030431</v>
          </cell>
          <cell r="B2080" t="str">
            <v xml:space="preserve">MR STEVE C WEDD   (DBS)                 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1478.52</v>
          </cell>
          <cell r="J2080">
            <v>1478.52</v>
          </cell>
          <cell r="L2080">
            <v>15</v>
          </cell>
          <cell r="M2080">
            <v>1478.52</v>
          </cell>
        </row>
        <row r="2081">
          <cell r="A2081">
            <v>102050462</v>
          </cell>
          <cell r="B2081" t="str">
            <v xml:space="preserve">MR STEVE COOPER  (DBS*)                 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221.97</v>
          </cell>
          <cell r="J2081">
            <v>221.97</v>
          </cell>
          <cell r="L2081">
            <v>15</v>
          </cell>
          <cell r="M2081">
            <v>221.97</v>
          </cell>
        </row>
        <row r="2082">
          <cell r="A2082">
            <v>102075373</v>
          </cell>
          <cell r="B2082" t="str">
            <v xml:space="preserve">MR STEVE J PETERSEN                     </v>
          </cell>
          <cell r="C2082">
            <v>22.25</v>
          </cell>
          <cell r="D2082">
            <v>17.149999999999999</v>
          </cell>
          <cell r="E2082">
            <v>10.62</v>
          </cell>
          <cell r="F2082">
            <v>18.59</v>
          </cell>
          <cell r="G2082">
            <v>19.559999999999999</v>
          </cell>
          <cell r="H2082">
            <v>0</v>
          </cell>
          <cell r="I2082">
            <v>0</v>
          </cell>
          <cell r="J2082">
            <v>88.17</v>
          </cell>
          <cell r="L2082">
            <v>5</v>
          </cell>
          <cell r="M2082">
            <v>88.17</v>
          </cell>
        </row>
        <row r="2083">
          <cell r="A2083">
            <v>102014358</v>
          </cell>
          <cell r="B2083" t="str">
            <v xml:space="preserve">MR STEVE LAKAMU                         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69.790000000000006</v>
          </cell>
          <cell r="J2083">
            <v>69.790000000000006</v>
          </cell>
          <cell r="L2083">
            <v>15</v>
          </cell>
          <cell r="M2083">
            <v>69.790000000000006</v>
          </cell>
        </row>
        <row r="2084">
          <cell r="A2084">
            <v>102056536</v>
          </cell>
          <cell r="B2084" t="str">
            <v xml:space="preserve">MR STEVE MCELROY                        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0.03</v>
          </cell>
          <cell r="J2084">
            <v>0.03</v>
          </cell>
          <cell r="L2084">
            <v>22</v>
          </cell>
          <cell r="M2084">
            <v>0.03</v>
          </cell>
        </row>
        <row r="2085">
          <cell r="A2085">
            <v>102074519</v>
          </cell>
          <cell r="B2085" t="str">
            <v xml:space="preserve">MR STEVEN BUTCHER                       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72.930000000000007</v>
          </cell>
          <cell r="J2085">
            <v>72.930000000000007</v>
          </cell>
          <cell r="L2085">
            <v>15</v>
          </cell>
          <cell r="M2085">
            <v>72.930000000000007</v>
          </cell>
        </row>
        <row r="2086">
          <cell r="A2086">
            <v>102028527</v>
          </cell>
          <cell r="B2086" t="str">
            <v xml:space="preserve">MR STEVEN CHAN                          </v>
          </cell>
          <cell r="C2086">
            <v>0</v>
          </cell>
          <cell r="D2086">
            <v>7.84</v>
          </cell>
          <cell r="E2086">
            <v>0</v>
          </cell>
          <cell r="F2086">
            <v>0</v>
          </cell>
          <cell r="G2086">
            <v>37.89</v>
          </cell>
          <cell r="H2086">
            <v>12.7</v>
          </cell>
          <cell r="I2086">
            <v>0</v>
          </cell>
          <cell r="J2086">
            <v>58.43</v>
          </cell>
          <cell r="L2086">
            <v>1</v>
          </cell>
          <cell r="M2086">
            <v>58.43</v>
          </cell>
        </row>
        <row r="2087">
          <cell r="A2087">
            <v>102067367</v>
          </cell>
          <cell r="B2087" t="str">
            <v xml:space="preserve">MR STEVEN DAVEY  (DBS)                  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936.18</v>
          </cell>
          <cell r="J2087">
            <v>936.18</v>
          </cell>
          <cell r="L2087">
            <v>15</v>
          </cell>
          <cell r="M2087">
            <v>936.18</v>
          </cell>
        </row>
        <row r="2088">
          <cell r="A2088">
            <v>102013822</v>
          </cell>
          <cell r="B2088" t="str">
            <v xml:space="preserve">MR STEVEN FUNG                          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50.45</v>
          </cell>
          <cell r="J2088">
            <v>50.45</v>
          </cell>
          <cell r="L2088">
            <v>22</v>
          </cell>
          <cell r="M2088">
            <v>50.45</v>
          </cell>
        </row>
        <row r="2089">
          <cell r="A2089">
            <v>102005341</v>
          </cell>
          <cell r="B2089" t="str">
            <v xml:space="preserve">MR STEVEN LARRY PRICE                   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149.03</v>
          </cell>
          <cell r="J2089">
            <v>149.03</v>
          </cell>
          <cell r="L2089">
            <v>15</v>
          </cell>
          <cell r="M2089">
            <v>149.03</v>
          </cell>
        </row>
        <row r="2090">
          <cell r="A2090">
            <v>102072649</v>
          </cell>
          <cell r="B2090" t="str">
            <v xml:space="preserve">MR STEVEN ZANDI                         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129.04</v>
          </cell>
          <cell r="J2090">
            <v>129.04</v>
          </cell>
          <cell r="L2090">
            <v>15</v>
          </cell>
          <cell r="M2090">
            <v>129.04</v>
          </cell>
        </row>
        <row r="2091">
          <cell r="A2091">
            <v>102046141</v>
          </cell>
          <cell r="B2091" t="str">
            <v xml:space="preserve">MR STEWART PORTER                       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121.11</v>
          </cell>
          <cell r="J2091">
            <v>121.11</v>
          </cell>
          <cell r="L2091">
            <v>15</v>
          </cell>
          <cell r="M2091">
            <v>121.11</v>
          </cell>
        </row>
        <row r="2092">
          <cell r="A2092">
            <v>102061292</v>
          </cell>
          <cell r="B2092" t="str">
            <v xml:space="preserve">MR STUART R MYERS                       </v>
          </cell>
          <cell r="C2092">
            <v>0</v>
          </cell>
          <cell r="D2092">
            <v>1.76</v>
          </cell>
          <cell r="E2092">
            <v>14.06</v>
          </cell>
          <cell r="F2092">
            <v>0.5</v>
          </cell>
          <cell r="G2092">
            <v>10.11</v>
          </cell>
          <cell r="H2092">
            <v>0</v>
          </cell>
          <cell r="I2092">
            <v>0</v>
          </cell>
          <cell r="J2092">
            <v>26.43</v>
          </cell>
          <cell r="L2092">
            <v>5</v>
          </cell>
          <cell r="M2092">
            <v>26.43</v>
          </cell>
        </row>
        <row r="2093">
          <cell r="A2093">
            <v>102087606</v>
          </cell>
          <cell r="B2093" t="str">
            <v xml:space="preserve">MR STUART TAHATIKA                      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86.16</v>
          </cell>
          <cell r="J2093">
            <v>86.16</v>
          </cell>
          <cell r="L2093">
            <v>15</v>
          </cell>
          <cell r="M2093">
            <v>86.16</v>
          </cell>
        </row>
        <row r="2094">
          <cell r="A2094">
            <v>102049521</v>
          </cell>
          <cell r="B2094" t="str">
            <v xml:space="preserve">MR SUBHAS CHANDRA                       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96.1</v>
          </cell>
          <cell r="J2094">
            <v>96.1</v>
          </cell>
          <cell r="L2094">
            <v>15</v>
          </cell>
          <cell r="M2094">
            <v>96.1</v>
          </cell>
        </row>
        <row r="2095">
          <cell r="A2095">
            <v>102044407</v>
          </cell>
          <cell r="B2095" t="str">
            <v xml:space="preserve">MR SUBRAIL NAIDU                        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82.25</v>
          </cell>
          <cell r="J2095">
            <v>82.25</v>
          </cell>
          <cell r="L2095">
            <v>15</v>
          </cell>
          <cell r="M2095">
            <v>82.25</v>
          </cell>
        </row>
        <row r="2096">
          <cell r="A2096">
            <v>102059207</v>
          </cell>
          <cell r="B2096" t="str">
            <v xml:space="preserve">MR SUBRAMANIA IYER                      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52.67</v>
          </cell>
          <cell r="J2096">
            <v>52.67</v>
          </cell>
          <cell r="L2096">
            <v>15</v>
          </cell>
          <cell r="M2096">
            <v>52.67</v>
          </cell>
        </row>
        <row r="2097">
          <cell r="A2097">
            <v>102070858</v>
          </cell>
          <cell r="B2097" t="str">
            <v xml:space="preserve">MR SUI SAN SAN                          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68.989999999999995</v>
          </cell>
          <cell r="J2097">
            <v>68.989999999999995</v>
          </cell>
          <cell r="L2097">
            <v>15</v>
          </cell>
          <cell r="M2097">
            <v>68.989999999999995</v>
          </cell>
        </row>
        <row r="2098">
          <cell r="A2098">
            <v>102054747</v>
          </cell>
          <cell r="B2098" t="str">
            <v xml:space="preserve">MR SUKHJIT SINGH                        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258.36</v>
          </cell>
          <cell r="J2098">
            <v>258.36</v>
          </cell>
          <cell r="L2098">
            <v>15</v>
          </cell>
          <cell r="M2098">
            <v>258.36</v>
          </cell>
        </row>
        <row r="2099">
          <cell r="A2099">
            <v>102016705</v>
          </cell>
          <cell r="B2099" t="str">
            <v xml:space="preserve">MR SUM SUEN CHUNG  (DBS*)               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204.09</v>
          </cell>
          <cell r="J2099">
            <v>204.09</v>
          </cell>
          <cell r="L2099">
            <v>15</v>
          </cell>
          <cell r="M2099">
            <v>204.09</v>
          </cell>
        </row>
        <row r="2100">
          <cell r="A2100">
            <v>102059052</v>
          </cell>
          <cell r="B2100" t="str">
            <v xml:space="preserve">MR SUMID SINGH                          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83.75</v>
          </cell>
          <cell r="J2100">
            <v>83.75</v>
          </cell>
          <cell r="L2100">
            <v>15</v>
          </cell>
          <cell r="M2100">
            <v>83.75</v>
          </cell>
        </row>
        <row r="2101">
          <cell r="A2101">
            <v>102068190</v>
          </cell>
          <cell r="B2101" t="str">
            <v xml:space="preserve">MR SUN YIP      (DBS)                   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354.66</v>
          </cell>
          <cell r="J2101">
            <v>354.66</v>
          </cell>
          <cell r="L2101">
            <v>15</v>
          </cell>
          <cell r="M2101">
            <v>354.66</v>
          </cell>
        </row>
        <row r="2102">
          <cell r="A2102">
            <v>102053385</v>
          </cell>
          <cell r="B2102" t="str">
            <v xml:space="preserve">MR SUNIL GUNAWARDENA                    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124.28</v>
          </cell>
          <cell r="J2102">
            <v>124.28</v>
          </cell>
          <cell r="L2102">
            <v>15</v>
          </cell>
          <cell r="M2102">
            <v>124.28</v>
          </cell>
        </row>
        <row r="2103">
          <cell r="A2103">
            <v>102013280</v>
          </cell>
          <cell r="B2103" t="str">
            <v xml:space="preserve">MR SUNIL RANIGA                         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291.56</v>
          </cell>
          <cell r="J2103">
            <v>291.56</v>
          </cell>
          <cell r="L2103">
            <v>15</v>
          </cell>
          <cell r="M2103">
            <v>291.56</v>
          </cell>
        </row>
        <row r="2104">
          <cell r="A2104">
            <v>102052047</v>
          </cell>
          <cell r="B2104" t="str">
            <v xml:space="preserve">MR SUREN SHARMA                         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52.97</v>
          </cell>
          <cell r="J2104">
            <v>52.97</v>
          </cell>
          <cell r="L2104">
            <v>15</v>
          </cell>
          <cell r="M2104">
            <v>52.97</v>
          </cell>
        </row>
        <row r="2105">
          <cell r="A2105">
            <v>102034649</v>
          </cell>
          <cell r="B2105" t="str">
            <v xml:space="preserve">MR SURESH CHAND                         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80.77</v>
          </cell>
          <cell r="J2105">
            <v>80.77</v>
          </cell>
          <cell r="L2105">
            <v>15</v>
          </cell>
          <cell r="M2105">
            <v>80.77</v>
          </cell>
        </row>
        <row r="2106">
          <cell r="A2106">
            <v>102029990</v>
          </cell>
          <cell r="B2106" t="str">
            <v xml:space="preserve">MR SURESH PATEL   (DBS)                 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385.06</v>
          </cell>
          <cell r="J2106">
            <v>385.06</v>
          </cell>
          <cell r="L2106">
            <v>15</v>
          </cell>
          <cell r="M2106">
            <v>385.06</v>
          </cell>
        </row>
        <row r="2107">
          <cell r="A2107">
            <v>102049618</v>
          </cell>
          <cell r="B2107" t="str">
            <v xml:space="preserve">MR SURINDER SINGH                       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56.02</v>
          </cell>
          <cell r="J2107">
            <v>56.02</v>
          </cell>
          <cell r="L2107">
            <v>15</v>
          </cell>
          <cell r="M2107">
            <v>56.02</v>
          </cell>
        </row>
        <row r="2108">
          <cell r="A2108">
            <v>102066523</v>
          </cell>
          <cell r="B2108" t="str">
            <v xml:space="preserve">MR SUSANTHA RUNATUNGA                   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70.73</v>
          </cell>
          <cell r="J2108">
            <v>70.73</v>
          </cell>
          <cell r="L2108">
            <v>15</v>
          </cell>
          <cell r="M2108">
            <v>70.73</v>
          </cell>
        </row>
        <row r="2109">
          <cell r="A2109">
            <v>102061574</v>
          </cell>
          <cell r="B2109" t="str">
            <v xml:space="preserve">MR SUSHEN KUMAR                         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70.319999999999993</v>
          </cell>
          <cell r="J2109">
            <v>70.319999999999993</v>
          </cell>
          <cell r="L2109">
            <v>15</v>
          </cell>
          <cell r="M2109">
            <v>70.319999999999993</v>
          </cell>
        </row>
        <row r="2110">
          <cell r="A2110">
            <v>102020862</v>
          </cell>
          <cell r="B2110" t="str">
            <v xml:space="preserve">MR SYPKIA TEUTAU                        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147.16999999999999</v>
          </cell>
          <cell r="J2110">
            <v>147.16999999999999</v>
          </cell>
          <cell r="L2110">
            <v>15</v>
          </cell>
          <cell r="M2110">
            <v>147.16999999999999</v>
          </cell>
        </row>
        <row r="2111">
          <cell r="A2111">
            <v>102010543</v>
          </cell>
          <cell r="B2111" t="str">
            <v xml:space="preserve">MR T LAVEA                              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163.43</v>
          </cell>
          <cell r="J2111">
            <v>163.43</v>
          </cell>
          <cell r="L2111">
            <v>15</v>
          </cell>
          <cell r="M2111">
            <v>163.43</v>
          </cell>
        </row>
        <row r="2112">
          <cell r="A2112">
            <v>102037861</v>
          </cell>
          <cell r="B2112" t="str">
            <v xml:space="preserve">MR T MILLAR                             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131.94999999999999</v>
          </cell>
          <cell r="J2112">
            <v>131.94999999999999</v>
          </cell>
          <cell r="L2112">
            <v>15</v>
          </cell>
          <cell r="M2112">
            <v>131.94999999999999</v>
          </cell>
        </row>
        <row r="2113">
          <cell r="A2113">
            <v>102035198</v>
          </cell>
          <cell r="B2113" t="str">
            <v xml:space="preserve">MR T PETER                              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158.97999999999999</v>
          </cell>
          <cell r="J2113">
            <v>158.97999999999999</v>
          </cell>
          <cell r="L2113">
            <v>15</v>
          </cell>
          <cell r="M2113">
            <v>158.97999999999999</v>
          </cell>
        </row>
        <row r="2114">
          <cell r="A2114">
            <v>102068992</v>
          </cell>
          <cell r="B2114" t="str">
            <v xml:space="preserve">MR T T WILDE                            </v>
          </cell>
          <cell r="C2114">
            <v>20.32</v>
          </cell>
          <cell r="D2114">
            <v>38.39</v>
          </cell>
          <cell r="E2114">
            <v>0</v>
          </cell>
          <cell r="F2114">
            <v>0.45</v>
          </cell>
          <cell r="G2114">
            <v>22.45</v>
          </cell>
          <cell r="H2114">
            <v>0</v>
          </cell>
          <cell r="I2114">
            <v>0</v>
          </cell>
          <cell r="J2114">
            <v>81.61</v>
          </cell>
          <cell r="L2114">
            <v>5</v>
          </cell>
          <cell r="M2114">
            <v>81.61</v>
          </cell>
        </row>
        <row r="2115">
          <cell r="A2115">
            <v>102037803</v>
          </cell>
          <cell r="B2115" t="str">
            <v xml:space="preserve">MR T TUAKANA                            </v>
          </cell>
          <cell r="C2115">
            <v>11.71</v>
          </cell>
          <cell r="D2115">
            <v>28.56</v>
          </cell>
          <cell r="E2115">
            <v>22.55</v>
          </cell>
          <cell r="F2115">
            <v>21.55</v>
          </cell>
          <cell r="G2115">
            <v>25.88</v>
          </cell>
          <cell r="H2115">
            <v>0</v>
          </cell>
          <cell r="I2115">
            <v>0</v>
          </cell>
          <cell r="J2115">
            <v>110.25</v>
          </cell>
          <cell r="L2115">
            <v>5</v>
          </cell>
          <cell r="M2115">
            <v>110.25</v>
          </cell>
        </row>
        <row r="2116">
          <cell r="A2116">
            <v>102035170</v>
          </cell>
          <cell r="B2116" t="str">
            <v xml:space="preserve">MR T TUAVALE   (DBS)                    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1430.82</v>
          </cell>
          <cell r="J2116">
            <v>1430.82</v>
          </cell>
          <cell r="L2116">
            <v>15</v>
          </cell>
          <cell r="M2116">
            <v>1430.82</v>
          </cell>
        </row>
        <row r="2117">
          <cell r="A2117">
            <v>102024606</v>
          </cell>
          <cell r="B2117" t="str">
            <v xml:space="preserve">MR T VAEVAE                             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132.53</v>
          </cell>
          <cell r="J2117">
            <v>132.53</v>
          </cell>
          <cell r="L2117">
            <v>15</v>
          </cell>
          <cell r="M2117">
            <v>132.53</v>
          </cell>
        </row>
        <row r="2118">
          <cell r="A2118">
            <v>102063819</v>
          </cell>
          <cell r="B2118" t="str">
            <v xml:space="preserve">MR TA &amp; MRS IMA AH-TONG                 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76.400000000000006</v>
          </cell>
          <cell r="J2118">
            <v>76.400000000000006</v>
          </cell>
          <cell r="L2118">
            <v>15</v>
          </cell>
          <cell r="M2118">
            <v>76.400000000000006</v>
          </cell>
        </row>
        <row r="2119">
          <cell r="A2119">
            <v>102030415</v>
          </cell>
          <cell r="B2119" t="str">
            <v xml:space="preserve">MR TAALILI FALETULU                     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171.15</v>
          </cell>
          <cell r="J2119">
            <v>171.15</v>
          </cell>
          <cell r="L2119">
            <v>15</v>
          </cell>
          <cell r="M2119">
            <v>171.15</v>
          </cell>
        </row>
        <row r="2120">
          <cell r="A2120">
            <v>102017246</v>
          </cell>
          <cell r="B2120" t="str">
            <v xml:space="preserve">MR TA'ASE FALANAIPUPU  (DBS*HOLD)       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205.67</v>
          </cell>
          <cell r="J2120">
            <v>205.67</v>
          </cell>
          <cell r="L2120">
            <v>15</v>
          </cell>
          <cell r="M2120">
            <v>205.67</v>
          </cell>
        </row>
        <row r="2121">
          <cell r="A2121">
            <v>102047859</v>
          </cell>
          <cell r="B2121" t="str">
            <v xml:space="preserve">MR TADEUSZ KROGULEC                     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77.19</v>
          </cell>
          <cell r="J2121">
            <v>77.19</v>
          </cell>
          <cell r="L2121">
            <v>15</v>
          </cell>
          <cell r="M2121">
            <v>77.19</v>
          </cell>
        </row>
        <row r="2122">
          <cell r="A2122">
            <v>102049252</v>
          </cell>
          <cell r="B2122" t="str">
            <v xml:space="preserve">MR TAEK KYOUN KIM &amp; EUN JA KIM   (DBS)  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464.2</v>
          </cell>
          <cell r="J2122">
            <v>464.2</v>
          </cell>
          <cell r="L2122">
            <v>15</v>
          </cell>
          <cell r="M2122">
            <v>464.2</v>
          </cell>
        </row>
        <row r="2123">
          <cell r="A2123">
            <v>102045923</v>
          </cell>
          <cell r="B2123" t="str">
            <v xml:space="preserve">MR TAHSEEN HUSEIN                       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121.31</v>
          </cell>
          <cell r="J2123">
            <v>121.31</v>
          </cell>
          <cell r="L2123">
            <v>15</v>
          </cell>
          <cell r="M2123">
            <v>121.31</v>
          </cell>
        </row>
        <row r="2124">
          <cell r="A2124">
            <v>102035634</v>
          </cell>
          <cell r="B2124" t="str">
            <v xml:space="preserve">MR TAI-SHAN LEE                         </v>
          </cell>
          <cell r="C2124">
            <v>0</v>
          </cell>
          <cell r="D2124">
            <v>0</v>
          </cell>
          <cell r="E2124">
            <v>6.23</v>
          </cell>
          <cell r="F2124">
            <v>11.36</v>
          </cell>
          <cell r="G2124">
            <v>1.01</v>
          </cell>
          <cell r="H2124">
            <v>1.21</v>
          </cell>
          <cell r="I2124">
            <v>0</v>
          </cell>
          <cell r="J2124">
            <v>19.809999999999999</v>
          </cell>
          <cell r="L2124">
            <v>1</v>
          </cell>
          <cell r="M2124">
            <v>19.809999999999999</v>
          </cell>
        </row>
        <row r="2125">
          <cell r="A2125">
            <v>102010832</v>
          </cell>
          <cell r="B2125" t="str">
            <v xml:space="preserve">MR TALAAT AHMAD                         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137.63999999999999</v>
          </cell>
          <cell r="J2125">
            <v>137.63999999999999</v>
          </cell>
          <cell r="L2125">
            <v>15</v>
          </cell>
          <cell r="M2125">
            <v>137.63999999999999</v>
          </cell>
        </row>
        <row r="2126">
          <cell r="A2126">
            <v>102035895</v>
          </cell>
          <cell r="B2126" t="str">
            <v xml:space="preserve">MR TALOSAGA TAMAPOLU (DBS)              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122.29</v>
          </cell>
          <cell r="J2126">
            <v>122.29</v>
          </cell>
          <cell r="L2126">
            <v>15</v>
          </cell>
          <cell r="M2126">
            <v>122.29</v>
          </cell>
        </row>
        <row r="2127">
          <cell r="A2127">
            <v>102051439</v>
          </cell>
          <cell r="B2127" t="str">
            <v xml:space="preserve">MR TANEMONI AKATIKA  (DBS)              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193.04</v>
          </cell>
          <cell r="J2127">
            <v>193.04</v>
          </cell>
          <cell r="L2127">
            <v>15</v>
          </cell>
          <cell r="M2127">
            <v>193.04</v>
          </cell>
        </row>
        <row r="2128">
          <cell r="A2128">
            <v>102023403</v>
          </cell>
          <cell r="B2128" t="str">
            <v xml:space="preserve">MR TANGAROA R TOIA                      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149.44999999999999</v>
          </cell>
          <cell r="J2128">
            <v>149.44999999999999</v>
          </cell>
          <cell r="L2128">
            <v>15</v>
          </cell>
          <cell r="M2128">
            <v>149.44999999999999</v>
          </cell>
        </row>
        <row r="2129">
          <cell r="A2129">
            <v>102072577</v>
          </cell>
          <cell r="B2129" t="str">
            <v xml:space="preserve">MR TAOFEEK BODIJA                       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75.099999999999994</v>
          </cell>
          <cell r="J2129">
            <v>75.099999999999994</v>
          </cell>
          <cell r="L2129">
            <v>15</v>
          </cell>
          <cell r="M2129">
            <v>75.099999999999994</v>
          </cell>
        </row>
        <row r="2130">
          <cell r="A2130">
            <v>102048792</v>
          </cell>
          <cell r="B2130" t="str">
            <v xml:space="preserve">MR TAPENI TAUTA                         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128.85</v>
          </cell>
          <cell r="J2130">
            <v>128.85</v>
          </cell>
          <cell r="L2130">
            <v>15</v>
          </cell>
          <cell r="M2130">
            <v>128.85</v>
          </cell>
        </row>
        <row r="2131">
          <cell r="A2131">
            <v>102029072</v>
          </cell>
          <cell r="B2131" t="str">
            <v xml:space="preserve">MR TAU TAPASU                           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67.67</v>
          </cell>
          <cell r="J2131">
            <v>67.67</v>
          </cell>
          <cell r="L2131">
            <v>15</v>
          </cell>
          <cell r="M2131">
            <v>67.67</v>
          </cell>
        </row>
        <row r="2132">
          <cell r="A2132">
            <v>102024966</v>
          </cell>
          <cell r="B2132" t="str">
            <v xml:space="preserve">MR TAULIMA J COLLINS   (DBS)            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776.77</v>
          </cell>
          <cell r="J2132">
            <v>776.77</v>
          </cell>
          <cell r="L2132">
            <v>15</v>
          </cell>
          <cell r="M2132">
            <v>776.77</v>
          </cell>
        </row>
        <row r="2133">
          <cell r="A2133">
            <v>102072309</v>
          </cell>
          <cell r="B2133" t="str">
            <v xml:space="preserve">MR TAVAITA TUIFAO                       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143.94</v>
          </cell>
          <cell r="J2133">
            <v>143.94</v>
          </cell>
          <cell r="L2133">
            <v>15</v>
          </cell>
          <cell r="M2133">
            <v>143.94</v>
          </cell>
        </row>
        <row r="2134">
          <cell r="A2134">
            <v>102010217</v>
          </cell>
          <cell r="B2134" t="str">
            <v xml:space="preserve">MR TAVITA IOELU (DBS)                   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230.19</v>
          </cell>
          <cell r="J2134">
            <v>230.19</v>
          </cell>
          <cell r="L2134">
            <v>15</v>
          </cell>
          <cell r="M2134">
            <v>230.19</v>
          </cell>
        </row>
        <row r="2135">
          <cell r="A2135">
            <v>102033676</v>
          </cell>
          <cell r="B2135" t="str">
            <v xml:space="preserve">MR TAVITA MAHINA                        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184.52</v>
          </cell>
          <cell r="J2135">
            <v>184.52</v>
          </cell>
          <cell r="L2135">
            <v>15</v>
          </cell>
          <cell r="M2135">
            <v>184.52</v>
          </cell>
        </row>
        <row r="2136">
          <cell r="A2136">
            <v>102033524</v>
          </cell>
          <cell r="B2136" t="str">
            <v xml:space="preserve">MR TAVITA PENI                          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63.35</v>
          </cell>
          <cell r="J2136">
            <v>63.35</v>
          </cell>
          <cell r="L2136">
            <v>15</v>
          </cell>
          <cell r="M2136">
            <v>63.35</v>
          </cell>
        </row>
        <row r="2137">
          <cell r="A2137">
            <v>102029965</v>
          </cell>
          <cell r="B2137" t="str">
            <v xml:space="preserve">MR TAVITA PULE     (DBS)                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1698.26</v>
          </cell>
          <cell r="J2137">
            <v>1698.26</v>
          </cell>
          <cell r="L2137">
            <v>15</v>
          </cell>
          <cell r="M2137">
            <v>1698.26</v>
          </cell>
        </row>
        <row r="2138">
          <cell r="A2138">
            <v>102033083</v>
          </cell>
          <cell r="B2138" t="str">
            <v xml:space="preserve">MR TEAKINI PENAIA  (DBS HOLD)           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142.97</v>
          </cell>
          <cell r="J2138">
            <v>142.97</v>
          </cell>
          <cell r="L2138">
            <v>15</v>
          </cell>
          <cell r="M2138">
            <v>142.97</v>
          </cell>
        </row>
        <row r="2139">
          <cell r="A2139">
            <v>102034491</v>
          </cell>
          <cell r="B2139" t="str">
            <v xml:space="preserve">MR TEALIKI O'BRIEN                      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142.94999999999999</v>
          </cell>
          <cell r="J2139">
            <v>142.94999999999999</v>
          </cell>
          <cell r="L2139">
            <v>15</v>
          </cell>
          <cell r="M2139">
            <v>142.94999999999999</v>
          </cell>
        </row>
        <row r="2140">
          <cell r="A2140">
            <v>102060437</v>
          </cell>
          <cell r="B2140" t="str">
            <v xml:space="preserve">MR TEARIKI ONA  (DBS*)                  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511.44</v>
          </cell>
          <cell r="J2140">
            <v>511.44</v>
          </cell>
          <cell r="L2140">
            <v>15</v>
          </cell>
          <cell r="M2140">
            <v>511.44</v>
          </cell>
        </row>
        <row r="2141">
          <cell r="A2141">
            <v>102061647</v>
          </cell>
          <cell r="B2141" t="str">
            <v xml:space="preserve">MR TEIMA &amp; MRS MARTHA BATES             </v>
          </cell>
          <cell r="C2141">
            <v>19.75</v>
          </cell>
          <cell r="D2141">
            <v>57.24</v>
          </cell>
          <cell r="E2141">
            <v>11.76</v>
          </cell>
          <cell r="F2141">
            <v>5.24</v>
          </cell>
          <cell r="G2141">
            <v>45.32</v>
          </cell>
          <cell r="H2141">
            <v>0</v>
          </cell>
          <cell r="I2141">
            <v>0</v>
          </cell>
          <cell r="J2141">
            <v>139.31</v>
          </cell>
          <cell r="L2141">
            <v>5</v>
          </cell>
          <cell r="M2141">
            <v>139.31</v>
          </cell>
        </row>
        <row r="2142">
          <cell r="A2142">
            <v>102072297</v>
          </cell>
          <cell r="B2142" t="str">
            <v xml:space="preserve">MR TEINA LAPANA (DBS)                   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364.05</v>
          </cell>
          <cell r="J2142">
            <v>364.05</v>
          </cell>
          <cell r="L2142">
            <v>15</v>
          </cell>
          <cell r="M2142">
            <v>364.05</v>
          </cell>
        </row>
        <row r="2143">
          <cell r="A2143">
            <v>102061273</v>
          </cell>
          <cell r="B2143" t="str">
            <v xml:space="preserve">MR TEJA SINGH                           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232.59</v>
          </cell>
          <cell r="J2143">
            <v>232.59</v>
          </cell>
          <cell r="L2143">
            <v>15</v>
          </cell>
          <cell r="M2143">
            <v>232.59</v>
          </cell>
        </row>
        <row r="2144">
          <cell r="A2144">
            <v>102034675</v>
          </cell>
          <cell r="B2144" t="str">
            <v xml:space="preserve">MR TEKONNANG TIMEE (DBS)                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236.66</v>
          </cell>
          <cell r="J2144">
            <v>236.66</v>
          </cell>
          <cell r="L2144">
            <v>15</v>
          </cell>
          <cell r="M2144">
            <v>236.66</v>
          </cell>
        </row>
        <row r="2145">
          <cell r="A2145">
            <v>102011250</v>
          </cell>
          <cell r="B2145" t="str">
            <v xml:space="preserve">MR TEO ELI                              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78.349999999999994</v>
          </cell>
          <cell r="J2145">
            <v>78.349999999999994</v>
          </cell>
          <cell r="L2145">
            <v>15</v>
          </cell>
          <cell r="M2145">
            <v>78.349999999999994</v>
          </cell>
        </row>
        <row r="2146">
          <cell r="A2146">
            <v>102047812</v>
          </cell>
          <cell r="B2146" t="str">
            <v xml:space="preserve">MR TEOKOTAI RIMA   (DBS)                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422.77</v>
          </cell>
          <cell r="J2146">
            <v>422.77</v>
          </cell>
          <cell r="L2146">
            <v>15</v>
          </cell>
          <cell r="M2146">
            <v>422.77</v>
          </cell>
        </row>
        <row r="2147">
          <cell r="A2147">
            <v>102024983</v>
          </cell>
          <cell r="B2147" t="str">
            <v xml:space="preserve">MR TERE TOMOKINO                        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66.040000000000006</v>
          </cell>
          <cell r="J2147">
            <v>66.040000000000006</v>
          </cell>
          <cell r="L2147">
            <v>15</v>
          </cell>
          <cell r="M2147">
            <v>66.040000000000006</v>
          </cell>
        </row>
        <row r="2148">
          <cell r="A2148">
            <v>102020491</v>
          </cell>
          <cell r="B2148" t="str">
            <v xml:space="preserve">MR TERENCE VERTONGEN                    </v>
          </cell>
          <cell r="C2148">
            <v>0</v>
          </cell>
          <cell r="D2148">
            <v>-104.77</v>
          </cell>
          <cell r="E2148">
            <v>104.77</v>
          </cell>
          <cell r="F2148">
            <v>0</v>
          </cell>
          <cell r="G2148">
            <v>0</v>
          </cell>
          <cell r="H2148">
            <v>0</v>
          </cell>
          <cell r="I2148">
            <v>838.2</v>
          </cell>
          <cell r="J2148">
            <v>838.2</v>
          </cell>
          <cell r="L2148">
            <v>15</v>
          </cell>
          <cell r="M2148">
            <v>838.2</v>
          </cell>
        </row>
        <row r="2149">
          <cell r="A2149">
            <v>102067008</v>
          </cell>
          <cell r="B2149" t="str">
            <v xml:space="preserve">MR TERIE JOE                            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235.07</v>
          </cell>
          <cell r="J2149">
            <v>235.07</v>
          </cell>
          <cell r="L2149">
            <v>15</v>
          </cell>
          <cell r="M2149">
            <v>235.07</v>
          </cell>
        </row>
        <row r="2150">
          <cell r="A2150">
            <v>102024868</v>
          </cell>
          <cell r="B2150" t="str">
            <v xml:space="preserve">MR TERRY BAKER  (DBS)                   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1022.49</v>
          </cell>
          <cell r="J2150">
            <v>1022.49</v>
          </cell>
          <cell r="L2150">
            <v>15</v>
          </cell>
          <cell r="M2150">
            <v>1022.49</v>
          </cell>
        </row>
        <row r="2151">
          <cell r="A2151">
            <v>102058233</v>
          </cell>
          <cell r="B2151" t="str">
            <v xml:space="preserve">MR TERRY DUNNE                          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236.8</v>
          </cell>
          <cell r="J2151">
            <v>236.8</v>
          </cell>
          <cell r="L2151">
            <v>15</v>
          </cell>
          <cell r="M2151">
            <v>236.8</v>
          </cell>
        </row>
        <row r="2152">
          <cell r="A2152">
            <v>102048690</v>
          </cell>
          <cell r="B2152" t="str">
            <v xml:space="preserve">MR TERRY HANDLEY                        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51.34</v>
          </cell>
          <cell r="J2152">
            <v>51.34</v>
          </cell>
          <cell r="L2152">
            <v>15</v>
          </cell>
          <cell r="M2152">
            <v>51.34</v>
          </cell>
        </row>
        <row r="2153">
          <cell r="A2153">
            <v>102029377</v>
          </cell>
          <cell r="B2153" t="str">
            <v xml:space="preserve">MR TERRY TUAKE                          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437.68</v>
          </cell>
          <cell r="J2153">
            <v>437.68</v>
          </cell>
          <cell r="L2153">
            <v>15</v>
          </cell>
          <cell r="M2153">
            <v>437.68</v>
          </cell>
        </row>
        <row r="2154">
          <cell r="A2154">
            <v>102029182</v>
          </cell>
          <cell r="B2154" t="str">
            <v xml:space="preserve">MR TERRY YEE   (DBS)                    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203.03</v>
          </cell>
          <cell r="J2154">
            <v>203.03</v>
          </cell>
          <cell r="L2154">
            <v>15</v>
          </cell>
          <cell r="M2154">
            <v>203.03</v>
          </cell>
        </row>
        <row r="2155">
          <cell r="A2155">
            <v>102015558</v>
          </cell>
          <cell r="B2155" t="str">
            <v xml:space="preserve">MR TEVESI LUTUI                         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85.53</v>
          </cell>
          <cell r="J2155">
            <v>85.53</v>
          </cell>
          <cell r="L2155">
            <v>15</v>
          </cell>
          <cell r="M2155">
            <v>85.53</v>
          </cell>
        </row>
        <row r="2156">
          <cell r="A2156">
            <v>102047079</v>
          </cell>
          <cell r="B2156" t="str">
            <v xml:space="preserve">MR TEVITA TAFEA    (DBS* HOLD)          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696.99</v>
          </cell>
          <cell r="J2156">
            <v>696.99</v>
          </cell>
          <cell r="L2156">
            <v>15</v>
          </cell>
          <cell r="M2156">
            <v>696.99</v>
          </cell>
        </row>
        <row r="2157">
          <cell r="A2157">
            <v>102036331</v>
          </cell>
          <cell r="B2157" t="str">
            <v xml:space="preserve">MR TEVITA TONGA  (DBS)                  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226.9</v>
          </cell>
          <cell r="J2157">
            <v>226.9</v>
          </cell>
          <cell r="L2157">
            <v>15</v>
          </cell>
          <cell r="M2157">
            <v>226.9</v>
          </cell>
        </row>
        <row r="2158">
          <cell r="A2158">
            <v>102037989</v>
          </cell>
          <cell r="B2158" t="str">
            <v xml:space="preserve">MR TEWODROS DIBISA                      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343.18</v>
          </cell>
          <cell r="J2158">
            <v>343.18</v>
          </cell>
          <cell r="L2158">
            <v>15</v>
          </cell>
          <cell r="M2158">
            <v>343.18</v>
          </cell>
        </row>
        <row r="2159">
          <cell r="A2159">
            <v>102044223</v>
          </cell>
          <cell r="B2159" t="str">
            <v xml:space="preserve">MR THAKORBHAI MISTRY                    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129.22</v>
          </cell>
          <cell r="J2159">
            <v>129.22</v>
          </cell>
          <cell r="L2159">
            <v>15</v>
          </cell>
          <cell r="M2159">
            <v>129.22</v>
          </cell>
        </row>
        <row r="2160">
          <cell r="A2160">
            <v>102066809</v>
          </cell>
          <cell r="B2160" t="str">
            <v xml:space="preserve">MR THEODORE SCHWENKE                    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89.39</v>
          </cell>
          <cell r="J2160">
            <v>89.39</v>
          </cell>
          <cell r="L2160">
            <v>15</v>
          </cell>
          <cell r="M2160">
            <v>89.39</v>
          </cell>
        </row>
        <row r="2161">
          <cell r="A2161">
            <v>102025824</v>
          </cell>
          <cell r="B2161" t="str">
            <v xml:space="preserve">MR THOMAS GANNON                        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120.9</v>
          </cell>
          <cell r="J2161">
            <v>120.9</v>
          </cell>
          <cell r="L2161">
            <v>15</v>
          </cell>
          <cell r="M2161">
            <v>120.9</v>
          </cell>
        </row>
        <row r="2162">
          <cell r="A2162">
            <v>102019472</v>
          </cell>
          <cell r="B2162" t="str">
            <v xml:space="preserve">MR THOMAS KENNEDY  (DBS)                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714.29</v>
          </cell>
          <cell r="J2162">
            <v>714.29</v>
          </cell>
          <cell r="L2162">
            <v>15</v>
          </cell>
          <cell r="M2162">
            <v>714.29</v>
          </cell>
        </row>
        <row r="2163">
          <cell r="A2163">
            <v>102035063</v>
          </cell>
          <cell r="B2163" t="str">
            <v xml:space="preserve">MR THOMAS KIGUFI   (DBS*HOLD)           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100</v>
          </cell>
          <cell r="J2163">
            <v>100</v>
          </cell>
          <cell r="L2163">
            <v>15</v>
          </cell>
          <cell r="M2163">
            <v>100</v>
          </cell>
        </row>
        <row r="2164">
          <cell r="A2164">
            <v>102025511</v>
          </cell>
          <cell r="B2164" t="str">
            <v xml:space="preserve">MR THOMAS MACEWAN                       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152.26</v>
          </cell>
          <cell r="J2164">
            <v>152.26</v>
          </cell>
          <cell r="L2164">
            <v>15</v>
          </cell>
          <cell r="M2164">
            <v>152.26</v>
          </cell>
        </row>
        <row r="2165">
          <cell r="A2165">
            <v>102014114</v>
          </cell>
          <cell r="B2165" t="str">
            <v xml:space="preserve">MR THOMAS WYNNE                         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150.38999999999999</v>
          </cell>
          <cell r="J2165">
            <v>150.38999999999999</v>
          </cell>
          <cell r="L2165">
            <v>15</v>
          </cell>
          <cell r="M2165">
            <v>150.38999999999999</v>
          </cell>
        </row>
        <row r="2166">
          <cell r="A2166">
            <v>102060082</v>
          </cell>
          <cell r="B2166" t="str">
            <v xml:space="preserve">MR TIARE PAKAU                          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74.19</v>
          </cell>
          <cell r="J2166">
            <v>74.19</v>
          </cell>
          <cell r="L2166">
            <v>15</v>
          </cell>
          <cell r="M2166">
            <v>74.19</v>
          </cell>
        </row>
        <row r="2167">
          <cell r="A2167">
            <v>102058403</v>
          </cell>
          <cell r="B2167" t="str">
            <v xml:space="preserve">MR TIKI TAURA(DBS*)                     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228.62</v>
          </cell>
          <cell r="J2167">
            <v>228.62</v>
          </cell>
          <cell r="L2167">
            <v>15</v>
          </cell>
          <cell r="M2167">
            <v>228.62</v>
          </cell>
        </row>
        <row r="2168">
          <cell r="A2168">
            <v>102079023</v>
          </cell>
          <cell r="B2168" t="str">
            <v xml:space="preserve">MR TIM KNOWLES                          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51.41</v>
          </cell>
          <cell r="J2168">
            <v>51.41</v>
          </cell>
          <cell r="L2168">
            <v>15</v>
          </cell>
          <cell r="M2168">
            <v>51.41</v>
          </cell>
        </row>
        <row r="2169">
          <cell r="A2169">
            <v>102020318</v>
          </cell>
          <cell r="B2169" t="str">
            <v xml:space="preserve">MR TIM S PAHI                           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185.48</v>
          </cell>
          <cell r="J2169">
            <v>185.48</v>
          </cell>
          <cell r="L2169">
            <v>15</v>
          </cell>
          <cell r="M2169">
            <v>185.48</v>
          </cell>
        </row>
        <row r="2170">
          <cell r="A2170">
            <v>102071761</v>
          </cell>
          <cell r="B2170" t="str">
            <v xml:space="preserve">MR TIMI UPOKOKAMO                       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162.85</v>
          </cell>
          <cell r="J2170">
            <v>162.85</v>
          </cell>
          <cell r="L2170">
            <v>15</v>
          </cell>
          <cell r="M2170">
            <v>162.85</v>
          </cell>
        </row>
        <row r="2171">
          <cell r="A2171">
            <v>102037619</v>
          </cell>
          <cell r="B2171" t="str">
            <v xml:space="preserve">MR TIMOTE MAKASINI                      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682.44</v>
          </cell>
          <cell r="J2171">
            <v>682.44</v>
          </cell>
          <cell r="L2171">
            <v>15</v>
          </cell>
          <cell r="M2171">
            <v>682.44</v>
          </cell>
        </row>
        <row r="2172">
          <cell r="A2172">
            <v>102071651</v>
          </cell>
          <cell r="B2172" t="str">
            <v xml:space="preserve">MR TIMOTE MANUMUA                       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153.34</v>
          </cell>
          <cell r="J2172">
            <v>153.34</v>
          </cell>
          <cell r="L2172">
            <v>15</v>
          </cell>
          <cell r="M2172">
            <v>153.34</v>
          </cell>
        </row>
        <row r="2173">
          <cell r="A2173">
            <v>102015601</v>
          </cell>
          <cell r="B2173" t="str">
            <v xml:space="preserve">MR TIMOTE TONGOTONGO   (DBS)            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284.87</v>
          </cell>
          <cell r="J2173">
            <v>284.87</v>
          </cell>
          <cell r="L2173">
            <v>15</v>
          </cell>
          <cell r="M2173">
            <v>284.87</v>
          </cell>
        </row>
        <row r="2174">
          <cell r="A2174">
            <v>102025203</v>
          </cell>
          <cell r="B2174" t="str">
            <v xml:space="preserve">MR TIMOTHY WENMOTH                      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132.81</v>
          </cell>
          <cell r="J2174">
            <v>132.81</v>
          </cell>
          <cell r="L2174">
            <v>15</v>
          </cell>
          <cell r="M2174">
            <v>132.81</v>
          </cell>
        </row>
        <row r="2175">
          <cell r="A2175">
            <v>102061742</v>
          </cell>
          <cell r="B2175" t="str">
            <v xml:space="preserve">MR TING HENG WANG                       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16.489999999999998</v>
          </cell>
          <cell r="H2175">
            <v>11.3</v>
          </cell>
          <cell r="I2175">
            <v>0</v>
          </cell>
          <cell r="J2175">
            <v>27.79</v>
          </cell>
          <cell r="L2175">
            <v>1</v>
          </cell>
          <cell r="M2175">
            <v>27.79</v>
          </cell>
        </row>
        <row r="2176">
          <cell r="A2176">
            <v>102035971</v>
          </cell>
          <cell r="B2176" t="str">
            <v xml:space="preserve">MR TISE MULIAGATELE  (DBS)              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279.25</v>
          </cell>
          <cell r="J2176">
            <v>279.25</v>
          </cell>
          <cell r="L2176">
            <v>22</v>
          </cell>
          <cell r="M2176">
            <v>279.25</v>
          </cell>
        </row>
        <row r="2177">
          <cell r="A2177">
            <v>102080200</v>
          </cell>
          <cell r="B2177" t="str">
            <v xml:space="preserve">MR TIVANI GALE (DBS)                    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60</v>
          </cell>
          <cell r="J2177">
            <v>60</v>
          </cell>
          <cell r="L2177">
            <v>15</v>
          </cell>
          <cell r="M2177">
            <v>60</v>
          </cell>
        </row>
        <row r="2178">
          <cell r="A2178">
            <v>102053682</v>
          </cell>
          <cell r="B2178" t="str">
            <v xml:space="preserve">MR TOAALII LEALIIEE                     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60.98</v>
          </cell>
          <cell r="J2178">
            <v>60.98</v>
          </cell>
          <cell r="L2178">
            <v>15</v>
          </cell>
          <cell r="M2178">
            <v>60.98</v>
          </cell>
        </row>
        <row r="2179">
          <cell r="A2179">
            <v>102013982</v>
          </cell>
          <cell r="B2179" t="str">
            <v xml:space="preserve">MR TOBY PEENI      (DBS)                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389.03</v>
          </cell>
          <cell r="J2179">
            <v>389.03</v>
          </cell>
          <cell r="L2179">
            <v>15</v>
          </cell>
          <cell r="M2179">
            <v>389.03</v>
          </cell>
        </row>
        <row r="2180">
          <cell r="A2180">
            <v>102066456</v>
          </cell>
          <cell r="B2180" t="str">
            <v xml:space="preserve">MR TOM BLAKELOCK                        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133.96</v>
          </cell>
          <cell r="J2180">
            <v>133.96</v>
          </cell>
          <cell r="L2180">
            <v>15</v>
          </cell>
          <cell r="M2180">
            <v>133.96</v>
          </cell>
        </row>
        <row r="2181">
          <cell r="A2181">
            <v>102074863</v>
          </cell>
          <cell r="B2181" t="str">
            <v xml:space="preserve">MR TOM FROST                            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152.54</v>
          </cell>
          <cell r="J2181">
            <v>152.54</v>
          </cell>
          <cell r="L2181">
            <v>15</v>
          </cell>
          <cell r="M2181">
            <v>152.54</v>
          </cell>
        </row>
        <row r="2182">
          <cell r="A2182">
            <v>102023277</v>
          </cell>
          <cell r="B2182" t="str">
            <v xml:space="preserve">MR TONY F MORAN                         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247.53</v>
          </cell>
          <cell r="J2182">
            <v>247.53</v>
          </cell>
          <cell r="L2182">
            <v>22</v>
          </cell>
          <cell r="M2182">
            <v>247.53</v>
          </cell>
        </row>
        <row r="2183">
          <cell r="A2183">
            <v>102067844</v>
          </cell>
          <cell r="B2183" t="str">
            <v xml:space="preserve">MR TONY MOSS                            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153.6</v>
          </cell>
          <cell r="J2183">
            <v>153.6</v>
          </cell>
          <cell r="L2183">
            <v>15</v>
          </cell>
          <cell r="M2183">
            <v>153.6</v>
          </cell>
        </row>
        <row r="2184">
          <cell r="A2184">
            <v>102038622</v>
          </cell>
          <cell r="B2184" t="str">
            <v xml:space="preserve">MR TONY NIDDICOMBE                      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165.28</v>
          </cell>
          <cell r="J2184">
            <v>165.28</v>
          </cell>
          <cell r="L2184">
            <v>15</v>
          </cell>
          <cell r="M2184">
            <v>165.28</v>
          </cell>
        </row>
        <row r="2185">
          <cell r="A2185">
            <v>102044684</v>
          </cell>
          <cell r="B2185" t="str">
            <v xml:space="preserve">MR TONY R MAJOR                         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145.63</v>
          </cell>
          <cell r="J2185">
            <v>145.63</v>
          </cell>
          <cell r="L2185">
            <v>15</v>
          </cell>
          <cell r="M2185">
            <v>145.63</v>
          </cell>
        </row>
        <row r="2186">
          <cell r="A2186">
            <v>102068161</v>
          </cell>
          <cell r="B2186" t="str">
            <v xml:space="preserve">MR TONY SOE                             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71.75</v>
          </cell>
          <cell r="J2186">
            <v>71.75</v>
          </cell>
          <cell r="L2186">
            <v>15</v>
          </cell>
          <cell r="M2186">
            <v>71.75</v>
          </cell>
        </row>
        <row r="2187">
          <cell r="A2187">
            <v>102073867</v>
          </cell>
          <cell r="B2187" t="str">
            <v xml:space="preserve">MR TRACY FLINT                          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70.62</v>
          </cell>
          <cell r="J2187">
            <v>70.62</v>
          </cell>
          <cell r="L2187">
            <v>15</v>
          </cell>
          <cell r="M2187">
            <v>70.62</v>
          </cell>
        </row>
        <row r="2188">
          <cell r="A2188">
            <v>102014510</v>
          </cell>
          <cell r="B2188" t="str">
            <v xml:space="preserve">MR TREVOR ANDREW                        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61.25</v>
          </cell>
          <cell r="J2188">
            <v>61.25</v>
          </cell>
          <cell r="L2188">
            <v>15</v>
          </cell>
          <cell r="M2188">
            <v>61.25</v>
          </cell>
        </row>
        <row r="2189">
          <cell r="A2189">
            <v>102047050</v>
          </cell>
          <cell r="B2189" t="str">
            <v xml:space="preserve">MR TREVOR BEWLEY                        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95.69</v>
          </cell>
          <cell r="J2189">
            <v>95.69</v>
          </cell>
          <cell r="L2189">
            <v>15</v>
          </cell>
          <cell r="M2189">
            <v>95.69</v>
          </cell>
        </row>
        <row r="2190">
          <cell r="A2190">
            <v>102031104</v>
          </cell>
          <cell r="B2190" t="str">
            <v xml:space="preserve">MR TREVOR I ARLAND   (DBS* HOLD)        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500</v>
          </cell>
          <cell r="H2190">
            <v>0</v>
          </cell>
          <cell r="I2190">
            <v>1412.43</v>
          </cell>
          <cell r="J2190">
            <v>1912.43</v>
          </cell>
          <cell r="L2190">
            <v>15</v>
          </cell>
          <cell r="M2190">
            <v>1912.43</v>
          </cell>
        </row>
        <row r="2191">
          <cell r="A2191">
            <v>102086082</v>
          </cell>
          <cell r="B2191" t="str">
            <v xml:space="preserve">MR TREVOR NUTTALL                       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208.27</v>
          </cell>
          <cell r="J2191">
            <v>208.27</v>
          </cell>
          <cell r="L2191">
            <v>15</v>
          </cell>
          <cell r="M2191">
            <v>208.27</v>
          </cell>
        </row>
        <row r="2192">
          <cell r="A2192">
            <v>102042824</v>
          </cell>
          <cell r="B2192" t="str">
            <v xml:space="preserve">MR TRISTAN MCLEAN MURDOCH  (DBS)        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207.79</v>
          </cell>
          <cell r="J2192">
            <v>207.79</v>
          </cell>
          <cell r="L2192">
            <v>15</v>
          </cell>
          <cell r="M2192">
            <v>207.79</v>
          </cell>
        </row>
        <row r="2193">
          <cell r="A2193">
            <v>102066451</v>
          </cell>
          <cell r="B2193" t="str">
            <v xml:space="preserve">MR TRUNG P HUYNH   (DBS)                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482.74</v>
          </cell>
          <cell r="J2193">
            <v>482.74</v>
          </cell>
          <cell r="L2193">
            <v>15</v>
          </cell>
          <cell r="M2193">
            <v>482.74</v>
          </cell>
        </row>
        <row r="2194">
          <cell r="A2194">
            <v>102072384</v>
          </cell>
          <cell r="B2194" t="str">
            <v xml:space="preserve">MR TUI LEAPAI                           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78.14</v>
          </cell>
          <cell r="J2194">
            <v>78.14</v>
          </cell>
          <cell r="L2194">
            <v>15</v>
          </cell>
          <cell r="M2194">
            <v>78.14</v>
          </cell>
        </row>
        <row r="2195">
          <cell r="A2195">
            <v>102055073</v>
          </cell>
          <cell r="B2195" t="str">
            <v xml:space="preserve">MR TUIFAO LOLOGA                        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130.87</v>
          </cell>
          <cell r="J2195">
            <v>130.87</v>
          </cell>
          <cell r="L2195">
            <v>15</v>
          </cell>
          <cell r="M2195">
            <v>130.87</v>
          </cell>
        </row>
        <row r="2196">
          <cell r="A2196">
            <v>102080822</v>
          </cell>
          <cell r="B2196" t="str">
            <v xml:space="preserve">MR TUIHAKAVALU FINAU (DBS)              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243.91</v>
          </cell>
          <cell r="J2196">
            <v>243.91</v>
          </cell>
          <cell r="L2196">
            <v>15</v>
          </cell>
          <cell r="M2196">
            <v>243.91</v>
          </cell>
        </row>
        <row r="2197">
          <cell r="A2197">
            <v>102052431</v>
          </cell>
          <cell r="B2197" t="str">
            <v xml:space="preserve">MR TUITA L HEIMULI                      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206.71</v>
          </cell>
          <cell r="J2197">
            <v>206.71</v>
          </cell>
          <cell r="L2197">
            <v>15</v>
          </cell>
          <cell r="M2197">
            <v>206.71</v>
          </cell>
        </row>
        <row r="2198">
          <cell r="A2198">
            <v>102024423</v>
          </cell>
          <cell r="B2198" t="str">
            <v xml:space="preserve">MR TULI SHEPPARD                        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172.34</v>
          </cell>
          <cell r="J2198">
            <v>172.34</v>
          </cell>
          <cell r="L2198">
            <v>15</v>
          </cell>
          <cell r="M2198">
            <v>172.34</v>
          </cell>
        </row>
        <row r="2199">
          <cell r="A2199">
            <v>102010688</v>
          </cell>
          <cell r="B2199" t="str">
            <v xml:space="preserve">MR TUMARU TUMARAMA  (CMI)               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3046.62</v>
          </cell>
          <cell r="J2199">
            <v>3046.62</v>
          </cell>
          <cell r="L2199">
            <v>22</v>
          </cell>
          <cell r="M2199">
            <v>3046.62</v>
          </cell>
        </row>
        <row r="2200">
          <cell r="A2200">
            <v>102017331</v>
          </cell>
          <cell r="B2200" t="str">
            <v xml:space="preserve">MR TUNG CHIU LAU  (DBS)                 </v>
          </cell>
          <cell r="C2200">
            <v>0</v>
          </cell>
          <cell r="D2200">
            <v>17.29</v>
          </cell>
          <cell r="E2200">
            <v>26.42</v>
          </cell>
          <cell r="F2200">
            <v>38.770000000000003</v>
          </cell>
          <cell r="G2200">
            <v>109.85</v>
          </cell>
          <cell r="H2200">
            <v>0.96</v>
          </cell>
          <cell r="I2200">
            <v>0</v>
          </cell>
          <cell r="J2200">
            <v>193.29</v>
          </cell>
          <cell r="L2200">
            <v>1</v>
          </cell>
          <cell r="M2200">
            <v>193.29</v>
          </cell>
        </row>
        <row r="2201">
          <cell r="A2201">
            <v>102037719</v>
          </cell>
          <cell r="B2201" t="str">
            <v xml:space="preserve">MR TUPUTAU LOPAPALANGI                  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100.02</v>
          </cell>
          <cell r="J2201">
            <v>100.02</v>
          </cell>
          <cell r="L2201">
            <v>15</v>
          </cell>
          <cell r="M2201">
            <v>100.02</v>
          </cell>
        </row>
        <row r="2202">
          <cell r="A2202">
            <v>102013708</v>
          </cell>
          <cell r="B2202" t="str">
            <v xml:space="preserve">MR TUTAI TUAKANA  (DBS)                 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673.44</v>
          </cell>
          <cell r="J2202">
            <v>673.44</v>
          </cell>
          <cell r="L2202">
            <v>15</v>
          </cell>
          <cell r="M2202">
            <v>673.44</v>
          </cell>
        </row>
        <row r="2203">
          <cell r="A2203">
            <v>102037108</v>
          </cell>
          <cell r="B2203" t="str">
            <v xml:space="preserve">MR U SAMUEL                             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71.84</v>
          </cell>
          <cell r="J2203">
            <v>71.84</v>
          </cell>
          <cell r="L2203">
            <v>15</v>
          </cell>
          <cell r="M2203">
            <v>71.84</v>
          </cell>
        </row>
        <row r="2204">
          <cell r="A2204">
            <v>102013737</v>
          </cell>
          <cell r="B2204" t="str">
            <v xml:space="preserve">MR UAI LIKILIKI    (DBS)                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681.39</v>
          </cell>
          <cell r="J2204">
            <v>681.39</v>
          </cell>
          <cell r="L2204">
            <v>15</v>
          </cell>
          <cell r="M2204">
            <v>681.39</v>
          </cell>
        </row>
        <row r="2205">
          <cell r="A2205">
            <v>102043740</v>
          </cell>
          <cell r="B2205" t="str">
            <v xml:space="preserve">MR ULUATOA WOWOA                        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158.29</v>
          </cell>
          <cell r="J2205">
            <v>158.29</v>
          </cell>
          <cell r="L2205">
            <v>15</v>
          </cell>
          <cell r="M2205">
            <v>158.29</v>
          </cell>
        </row>
        <row r="2206">
          <cell r="A2206">
            <v>102072806</v>
          </cell>
          <cell r="B2206" t="str">
            <v xml:space="preserve">MR UMATA LOLOHEA                        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125.66</v>
          </cell>
          <cell r="J2206">
            <v>125.66</v>
          </cell>
          <cell r="L2206">
            <v>15</v>
          </cell>
          <cell r="M2206">
            <v>125.66</v>
          </cell>
        </row>
        <row r="2207">
          <cell r="A2207">
            <v>102026587</v>
          </cell>
          <cell r="B2207" t="str">
            <v xml:space="preserve">MR UNU WILLIAMS                         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91.65</v>
          </cell>
          <cell r="J2207">
            <v>91.65</v>
          </cell>
          <cell r="L2207">
            <v>22</v>
          </cell>
          <cell r="M2207">
            <v>91.65</v>
          </cell>
        </row>
        <row r="2208">
          <cell r="A2208">
            <v>102071989</v>
          </cell>
          <cell r="B2208" t="str">
            <v xml:space="preserve">MR UONAMU ISAAKO                        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70.64</v>
          </cell>
          <cell r="J2208">
            <v>70.64</v>
          </cell>
          <cell r="L2208">
            <v>15</v>
          </cell>
          <cell r="M2208">
            <v>70.64</v>
          </cell>
        </row>
        <row r="2209">
          <cell r="A2209">
            <v>102068228</v>
          </cell>
          <cell r="B2209" t="str">
            <v xml:space="preserve">MR USMAN ALI                            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115.24</v>
          </cell>
          <cell r="J2209">
            <v>115.24</v>
          </cell>
          <cell r="L2209">
            <v>15</v>
          </cell>
          <cell r="M2209">
            <v>115.24</v>
          </cell>
        </row>
        <row r="2210">
          <cell r="A2210">
            <v>102035207</v>
          </cell>
          <cell r="B2210" t="str">
            <v xml:space="preserve">MR V SAVLALA   (DBS)                    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1280.8699999999999</v>
          </cell>
          <cell r="J2210">
            <v>1280.8699999999999</v>
          </cell>
          <cell r="L2210">
            <v>15</v>
          </cell>
          <cell r="M2210">
            <v>1280.8699999999999</v>
          </cell>
        </row>
        <row r="2211">
          <cell r="A2211">
            <v>102034309</v>
          </cell>
          <cell r="B2211" t="str">
            <v xml:space="preserve">MR V TAUMOEPEAU   (DBS)                 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891.62</v>
          </cell>
          <cell r="J2211">
            <v>891.62</v>
          </cell>
          <cell r="L2211">
            <v>15</v>
          </cell>
          <cell r="M2211">
            <v>891.62</v>
          </cell>
        </row>
        <row r="2212">
          <cell r="A2212">
            <v>102039104</v>
          </cell>
          <cell r="B2212" t="str">
            <v xml:space="preserve">MR VAA TAALOLO (DBS)                    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214.05</v>
          </cell>
          <cell r="J2212">
            <v>214.05</v>
          </cell>
          <cell r="L2212">
            <v>15</v>
          </cell>
          <cell r="M2212">
            <v>214.05</v>
          </cell>
        </row>
        <row r="2213">
          <cell r="A2213">
            <v>102031384</v>
          </cell>
          <cell r="B2213" t="str">
            <v xml:space="preserve">MR VAEGA MISIAGA   (DBS*HOLD)           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661.72</v>
          </cell>
          <cell r="J2213">
            <v>661.72</v>
          </cell>
          <cell r="L2213">
            <v>15</v>
          </cell>
          <cell r="M2213">
            <v>661.72</v>
          </cell>
        </row>
        <row r="2214">
          <cell r="A2214">
            <v>102078996</v>
          </cell>
          <cell r="B2214" t="str">
            <v xml:space="preserve">MR VAI ASO                              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101.83</v>
          </cell>
          <cell r="J2214">
            <v>101.83</v>
          </cell>
          <cell r="L2214">
            <v>15</v>
          </cell>
          <cell r="M2214">
            <v>101.83</v>
          </cell>
        </row>
        <row r="2215">
          <cell r="A2215">
            <v>102009815</v>
          </cell>
          <cell r="B2215" t="str">
            <v xml:space="preserve">MR VAI FOLAU       (DBS)                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22.69</v>
          </cell>
          <cell r="J2215">
            <v>22.69</v>
          </cell>
          <cell r="L2215">
            <v>22</v>
          </cell>
          <cell r="M2215">
            <v>22.69</v>
          </cell>
        </row>
        <row r="2216">
          <cell r="A2216">
            <v>102065298</v>
          </cell>
          <cell r="B2216" t="str">
            <v xml:space="preserve">MR VAIOLETAMA AUMALEIGOA                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193.66</v>
          </cell>
          <cell r="J2216">
            <v>193.66</v>
          </cell>
          <cell r="L2216">
            <v>15</v>
          </cell>
          <cell r="M2216">
            <v>193.66</v>
          </cell>
        </row>
        <row r="2217">
          <cell r="A2217">
            <v>102042529</v>
          </cell>
          <cell r="B2217" t="str">
            <v xml:space="preserve">MR VAISILIVA KAUFONONGA                 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332.84</v>
          </cell>
          <cell r="J2217">
            <v>332.84</v>
          </cell>
          <cell r="L2217">
            <v>15</v>
          </cell>
          <cell r="M2217">
            <v>332.84</v>
          </cell>
        </row>
        <row r="2218">
          <cell r="A2218">
            <v>102009855</v>
          </cell>
          <cell r="B2218" t="str">
            <v xml:space="preserve">MR VAN H TRAN      (DBS)                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299.60000000000002</v>
          </cell>
          <cell r="J2218">
            <v>299.60000000000002</v>
          </cell>
          <cell r="L2218">
            <v>15</v>
          </cell>
          <cell r="M2218">
            <v>299.60000000000002</v>
          </cell>
        </row>
        <row r="2219">
          <cell r="A2219">
            <v>102008036</v>
          </cell>
          <cell r="B2219" t="str">
            <v xml:space="preserve">MR VAN NGUYEN      (DBS)                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635.25</v>
          </cell>
          <cell r="J2219">
            <v>635.25</v>
          </cell>
          <cell r="L2219">
            <v>15</v>
          </cell>
          <cell r="M2219">
            <v>635.25</v>
          </cell>
        </row>
        <row r="2220">
          <cell r="A2220">
            <v>102012185</v>
          </cell>
          <cell r="B2220" t="str">
            <v xml:space="preserve">MR VAOVALE FOLIGA  (DBS*)               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234.12</v>
          </cell>
          <cell r="J2220">
            <v>234.12</v>
          </cell>
          <cell r="L2220">
            <v>15</v>
          </cell>
          <cell r="M2220">
            <v>234.12</v>
          </cell>
        </row>
        <row r="2221">
          <cell r="A2221">
            <v>102027088</v>
          </cell>
          <cell r="B2221" t="str">
            <v xml:space="preserve">MR VARA FATYAKE  (CMI)                  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3298.48</v>
          </cell>
          <cell r="J2221">
            <v>3298.48</v>
          </cell>
          <cell r="L2221">
            <v>15</v>
          </cell>
          <cell r="M2221">
            <v>3298.48</v>
          </cell>
        </row>
        <row r="2222">
          <cell r="A2222">
            <v>102014885</v>
          </cell>
          <cell r="B2222" t="str">
            <v xml:space="preserve">MR VASWAPRAKASH NANDURI                 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316.69</v>
          </cell>
          <cell r="J2222">
            <v>316.69</v>
          </cell>
          <cell r="L2222">
            <v>15</v>
          </cell>
          <cell r="M2222">
            <v>316.69</v>
          </cell>
        </row>
        <row r="2223">
          <cell r="A2223">
            <v>102015119</v>
          </cell>
          <cell r="B2223" t="str">
            <v xml:space="preserve">MR VAUGHN S FOSTER                      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788.83</v>
          </cell>
          <cell r="J2223">
            <v>788.83</v>
          </cell>
          <cell r="L2223">
            <v>15</v>
          </cell>
          <cell r="M2223">
            <v>788.83</v>
          </cell>
        </row>
        <row r="2224">
          <cell r="A2224">
            <v>102073065</v>
          </cell>
          <cell r="B2224" t="str">
            <v xml:space="preserve">MR VICTOR F TUALA (DBS)                 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656.33</v>
          </cell>
          <cell r="J2224">
            <v>656.33</v>
          </cell>
          <cell r="L2224">
            <v>15</v>
          </cell>
          <cell r="M2224">
            <v>656.33</v>
          </cell>
        </row>
        <row r="2225">
          <cell r="A2225">
            <v>102027626</v>
          </cell>
          <cell r="B2225" t="str">
            <v xml:space="preserve">MR VIDYA NAND                           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63.65</v>
          </cell>
          <cell r="J2225">
            <v>63.65</v>
          </cell>
          <cell r="L2225">
            <v>15</v>
          </cell>
          <cell r="M2225">
            <v>63.65</v>
          </cell>
        </row>
        <row r="2226">
          <cell r="A2226">
            <v>102020817</v>
          </cell>
          <cell r="B2226" t="str">
            <v xml:space="preserve">MR VIJAY KEDAR  (DBS)                   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869.83</v>
          </cell>
          <cell r="J2226">
            <v>869.83</v>
          </cell>
          <cell r="L2226">
            <v>15</v>
          </cell>
          <cell r="M2226">
            <v>869.83</v>
          </cell>
        </row>
        <row r="2227">
          <cell r="A2227">
            <v>102049921</v>
          </cell>
          <cell r="B2227" t="str">
            <v xml:space="preserve">MR VIJAY KUMAR                          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61.66</v>
          </cell>
          <cell r="J2227">
            <v>61.66</v>
          </cell>
          <cell r="L2227">
            <v>15</v>
          </cell>
          <cell r="M2227">
            <v>61.66</v>
          </cell>
        </row>
        <row r="2228">
          <cell r="A2228">
            <v>102010563</v>
          </cell>
          <cell r="B2228" t="str">
            <v xml:space="preserve">MR VIJAY SINGH                          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78.25</v>
          </cell>
          <cell r="J2228">
            <v>78.25</v>
          </cell>
          <cell r="L2228">
            <v>15</v>
          </cell>
          <cell r="M2228">
            <v>78.25</v>
          </cell>
        </row>
        <row r="2229">
          <cell r="A2229">
            <v>102052035</v>
          </cell>
          <cell r="B2229" t="str">
            <v xml:space="preserve">MR VIJAY THUMMA                         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119.64</v>
          </cell>
          <cell r="J2229">
            <v>119.64</v>
          </cell>
          <cell r="L2229">
            <v>15</v>
          </cell>
          <cell r="M2229">
            <v>119.64</v>
          </cell>
        </row>
        <row r="2230">
          <cell r="A2230">
            <v>102056599</v>
          </cell>
          <cell r="B2230" t="str">
            <v xml:space="preserve">MR VIJENDRA SINGH                       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214.77</v>
          </cell>
          <cell r="J2230">
            <v>214.77</v>
          </cell>
          <cell r="L2230">
            <v>15</v>
          </cell>
          <cell r="M2230">
            <v>214.77</v>
          </cell>
        </row>
        <row r="2231">
          <cell r="A2231">
            <v>102021708</v>
          </cell>
          <cell r="B2231" t="str">
            <v xml:space="preserve">MR VIKRAM REDDY                         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51.79</v>
          </cell>
          <cell r="J2231">
            <v>51.79</v>
          </cell>
          <cell r="L2231">
            <v>15</v>
          </cell>
          <cell r="M2231">
            <v>51.79</v>
          </cell>
        </row>
        <row r="2232">
          <cell r="A2232">
            <v>102019877</v>
          </cell>
          <cell r="B2232" t="str">
            <v xml:space="preserve">MR VILIAMI MANUKIA                      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192.55</v>
          </cell>
          <cell r="J2232">
            <v>192.55</v>
          </cell>
          <cell r="L2232">
            <v>15</v>
          </cell>
          <cell r="M2232">
            <v>192.55</v>
          </cell>
        </row>
        <row r="2233">
          <cell r="A2233">
            <v>102010020</v>
          </cell>
          <cell r="B2233" t="str">
            <v xml:space="preserve">MR VILIAMI UNGA                         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72.34</v>
          </cell>
          <cell r="J2233">
            <v>72.34</v>
          </cell>
          <cell r="L2233">
            <v>15</v>
          </cell>
          <cell r="M2233">
            <v>72.34</v>
          </cell>
        </row>
        <row r="2234">
          <cell r="A2234">
            <v>102025991</v>
          </cell>
          <cell r="B2234" t="str">
            <v xml:space="preserve">MR VILIAMU TULPOLOA (DBS)               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33.94</v>
          </cell>
          <cell r="J2234">
            <v>33.94</v>
          </cell>
          <cell r="L2234">
            <v>22</v>
          </cell>
          <cell r="M2234">
            <v>33.94</v>
          </cell>
        </row>
        <row r="2235">
          <cell r="A2235">
            <v>102028893</v>
          </cell>
          <cell r="B2235" t="str">
            <v xml:space="preserve">MR VINOD ACHARI                         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121.21</v>
          </cell>
          <cell r="J2235">
            <v>121.21</v>
          </cell>
          <cell r="L2235">
            <v>15</v>
          </cell>
          <cell r="M2235">
            <v>121.21</v>
          </cell>
        </row>
        <row r="2236">
          <cell r="A2236">
            <v>102010630</v>
          </cell>
          <cell r="B2236" t="str">
            <v xml:space="preserve">MR VIRAJ TILAKAWARDANE                  </v>
          </cell>
          <cell r="C2236">
            <v>44.85</v>
          </cell>
          <cell r="D2236">
            <v>65.349999999999994</v>
          </cell>
          <cell r="E2236">
            <v>112.14</v>
          </cell>
          <cell r="F2236">
            <v>36.99</v>
          </cell>
          <cell r="G2236">
            <v>27.36</v>
          </cell>
          <cell r="H2236">
            <v>0</v>
          </cell>
          <cell r="I2236">
            <v>0</v>
          </cell>
          <cell r="J2236">
            <v>286.69</v>
          </cell>
          <cell r="L2236">
            <v>5</v>
          </cell>
          <cell r="M2236">
            <v>286.69</v>
          </cell>
        </row>
        <row r="2237">
          <cell r="A2237">
            <v>102010929</v>
          </cell>
          <cell r="B2237" t="str">
            <v xml:space="preserve">MR VIREND PRASAD  (CMI)                 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984.54</v>
          </cell>
          <cell r="J2237">
            <v>984.54</v>
          </cell>
          <cell r="L2237">
            <v>22</v>
          </cell>
          <cell r="M2237">
            <v>475.37</v>
          </cell>
        </row>
        <row r="2238">
          <cell r="A2238">
            <v>102073508</v>
          </cell>
          <cell r="B2238" t="str">
            <v xml:space="preserve">MR VIRGILIO CABAMONGAN                  </v>
          </cell>
          <cell r="C2238">
            <v>1.26</v>
          </cell>
          <cell r="D2238">
            <v>8.9700000000000006</v>
          </cell>
          <cell r="E2238">
            <v>12.62</v>
          </cell>
          <cell r="F2238">
            <v>3.47</v>
          </cell>
          <cell r="G2238">
            <v>39.22</v>
          </cell>
          <cell r="H2238">
            <v>0</v>
          </cell>
          <cell r="I2238">
            <v>0</v>
          </cell>
          <cell r="J2238">
            <v>65.540000000000006</v>
          </cell>
          <cell r="L2238">
            <v>5</v>
          </cell>
          <cell r="M2238">
            <v>65.540000000000006</v>
          </cell>
        </row>
        <row r="2239">
          <cell r="A2239">
            <v>102050348</v>
          </cell>
          <cell r="B2239" t="str">
            <v xml:space="preserve">MR VISHWA REDDY                         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78.66</v>
          </cell>
          <cell r="J2239">
            <v>78.66</v>
          </cell>
          <cell r="L2239">
            <v>15</v>
          </cell>
          <cell r="M2239">
            <v>78.66</v>
          </cell>
        </row>
        <row r="2240">
          <cell r="A2240">
            <v>102031249</v>
          </cell>
          <cell r="B2240" t="str">
            <v xml:space="preserve">MR VLADIMIR ALEYEEV                     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120.83</v>
          </cell>
          <cell r="J2240">
            <v>120.83</v>
          </cell>
          <cell r="L2240">
            <v>15</v>
          </cell>
          <cell r="M2240">
            <v>120.83</v>
          </cell>
        </row>
        <row r="2241">
          <cell r="A2241">
            <v>102012572</v>
          </cell>
          <cell r="B2241" t="str">
            <v xml:space="preserve">MR VUNA TUIKOLOVATU                     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90.27</v>
          </cell>
          <cell r="J2241">
            <v>90.27</v>
          </cell>
          <cell r="L2241">
            <v>15</v>
          </cell>
          <cell r="M2241">
            <v>90.27</v>
          </cell>
        </row>
        <row r="2242">
          <cell r="A2242">
            <v>102044886</v>
          </cell>
          <cell r="B2242" t="str">
            <v xml:space="preserve">MR W FARNELL                            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70.25</v>
          </cell>
          <cell r="J2242">
            <v>70.25</v>
          </cell>
          <cell r="L2242">
            <v>15</v>
          </cell>
          <cell r="M2242">
            <v>70.25</v>
          </cell>
        </row>
        <row r="2243">
          <cell r="A2243">
            <v>102031067</v>
          </cell>
          <cell r="B2243" t="str">
            <v xml:space="preserve">MR W G SCOTT                            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99.28</v>
          </cell>
          <cell r="J2243">
            <v>99.28</v>
          </cell>
          <cell r="L2243">
            <v>15</v>
          </cell>
          <cell r="M2243">
            <v>99.28</v>
          </cell>
        </row>
        <row r="2244">
          <cell r="A2244">
            <v>102005978</v>
          </cell>
          <cell r="B2244" t="str">
            <v xml:space="preserve">MR W. J. KOIA    (DBS)                  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293.69</v>
          </cell>
          <cell r="J2244">
            <v>293.69</v>
          </cell>
          <cell r="L2244">
            <v>15</v>
          </cell>
          <cell r="M2244">
            <v>293.69</v>
          </cell>
        </row>
        <row r="2245">
          <cell r="A2245">
            <v>102050027</v>
          </cell>
          <cell r="B2245" t="str">
            <v xml:space="preserve">MR WALLACE S RONGONUI                   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95.45</v>
          </cell>
          <cell r="J2245">
            <v>95.45</v>
          </cell>
          <cell r="L2245">
            <v>15</v>
          </cell>
          <cell r="M2245">
            <v>95.45</v>
          </cell>
        </row>
        <row r="2246">
          <cell r="A2246">
            <v>102071003</v>
          </cell>
          <cell r="B2246" t="str">
            <v xml:space="preserve">MR WALTER ENOKA                         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141.91</v>
          </cell>
          <cell r="J2246">
            <v>141.91</v>
          </cell>
          <cell r="L2246">
            <v>15</v>
          </cell>
          <cell r="M2246">
            <v>141.91</v>
          </cell>
        </row>
        <row r="2247">
          <cell r="A2247">
            <v>102063185</v>
          </cell>
          <cell r="B2247" t="str">
            <v xml:space="preserve">MR WALTER TRIPP    (DBS* HOLD)          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200</v>
          </cell>
          <cell r="J2247">
            <v>200</v>
          </cell>
          <cell r="L2247">
            <v>15</v>
          </cell>
          <cell r="M2247">
            <v>200</v>
          </cell>
        </row>
        <row r="2248">
          <cell r="A2248">
            <v>102038090</v>
          </cell>
          <cell r="B2248" t="str">
            <v xml:space="preserve">MR WARREN PORTSMOUTH                    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56.5</v>
          </cell>
          <cell r="J2248">
            <v>56.5</v>
          </cell>
          <cell r="L2248">
            <v>15</v>
          </cell>
          <cell r="M2248">
            <v>56.5</v>
          </cell>
        </row>
        <row r="2249">
          <cell r="A2249">
            <v>102040404</v>
          </cell>
          <cell r="B2249" t="str">
            <v xml:space="preserve">MR WARREN R TILLY                       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94.06</v>
          </cell>
          <cell r="J2249">
            <v>94.06</v>
          </cell>
          <cell r="L2249">
            <v>15</v>
          </cell>
          <cell r="M2249">
            <v>94.06</v>
          </cell>
        </row>
        <row r="2250">
          <cell r="A2250">
            <v>102010615</v>
          </cell>
          <cell r="B2250" t="str">
            <v xml:space="preserve">MR WAYNE BOYES                          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146.58000000000001</v>
          </cell>
          <cell r="J2250">
            <v>146.58000000000001</v>
          </cell>
          <cell r="L2250">
            <v>15</v>
          </cell>
          <cell r="M2250">
            <v>146.58000000000001</v>
          </cell>
        </row>
        <row r="2251">
          <cell r="A2251">
            <v>102014404</v>
          </cell>
          <cell r="B2251" t="str">
            <v xml:space="preserve">MR WAYNE CULVERWELL                     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144.75</v>
          </cell>
          <cell r="J2251">
            <v>144.75</v>
          </cell>
          <cell r="L2251">
            <v>21</v>
          </cell>
          <cell r="M2251">
            <v>144.75</v>
          </cell>
        </row>
        <row r="2252">
          <cell r="A2252">
            <v>102051743</v>
          </cell>
          <cell r="B2252" t="str">
            <v xml:space="preserve">MR WAYNE SPROSEN (DBS)                  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345.31</v>
          </cell>
          <cell r="J2252">
            <v>345.31</v>
          </cell>
          <cell r="L2252">
            <v>15</v>
          </cell>
          <cell r="M2252">
            <v>345.31</v>
          </cell>
        </row>
        <row r="2253">
          <cell r="A2253">
            <v>102004665</v>
          </cell>
          <cell r="B2253" t="str">
            <v xml:space="preserve">MR WEI CHEN                             </v>
          </cell>
          <cell r="C2253">
            <v>41.38</v>
          </cell>
          <cell r="D2253">
            <v>21.24</v>
          </cell>
          <cell r="E2253">
            <v>104.85</v>
          </cell>
          <cell r="F2253">
            <v>70.430000000000007</v>
          </cell>
          <cell r="G2253">
            <v>179.44</v>
          </cell>
          <cell r="H2253">
            <v>89.18</v>
          </cell>
          <cell r="I2253">
            <v>0</v>
          </cell>
          <cell r="J2253">
            <v>506.52</v>
          </cell>
          <cell r="L2253">
            <v>1</v>
          </cell>
          <cell r="M2253">
            <v>506.52</v>
          </cell>
        </row>
        <row r="2254">
          <cell r="A2254">
            <v>102061623</v>
          </cell>
          <cell r="B2254" t="str">
            <v xml:space="preserve">MR WEI DA HE  (DBS*HOLD)                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571.25</v>
          </cell>
          <cell r="J2254">
            <v>571.25</v>
          </cell>
          <cell r="L2254">
            <v>22</v>
          </cell>
          <cell r="M2254">
            <v>571.25</v>
          </cell>
        </row>
        <row r="2255">
          <cell r="A2255">
            <v>102005504</v>
          </cell>
          <cell r="B2255" t="str">
            <v xml:space="preserve">MR WEI DING                             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2.5499999999999998</v>
          </cell>
          <cell r="H2255">
            <v>8.56</v>
          </cell>
          <cell r="I2255">
            <v>0</v>
          </cell>
          <cell r="J2255">
            <v>11.11</v>
          </cell>
          <cell r="L2255">
            <v>1</v>
          </cell>
          <cell r="M2255">
            <v>11.11</v>
          </cell>
        </row>
        <row r="2256">
          <cell r="A2256">
            <v>102004232</v>
          </cell>
          <cell r="B2256" t="str">
            <v xml:space="preserve">MR WEI GANG LI                          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19.89</v>
          </cell>
          <cell r="H2256">
            <v>18.3</v>
          </cell>
          <cell r="I2256">
            <v>0</v>
          </cell>
          <cell r="J2256">
            <v>38.19</v>
          </cell>
          <cell r="L2256">
            <v>1</v>
          </cell>
          <cell r="M2256">
            <v>38.19</v>
          </cell>
        </row>
        <row r="2257">
          <cell r="A2257">
            <v>102016226</v>
          </cell>
          <cell r="B2257" t="str">
            <v xml:space="preserve">MR WEI SUN                              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33.14</v>
          </cell>
          <cell r="J2257">
            <v>33.14</v>
          </cell>
          <cell r="L2257">
            <v>1</v>
          </cell>
          <cell r="M2257">
            <v>33.14</v>
          </cell>
        </row>
        <row r="2258">
          <cell r="A2258">
            <v>102014844</v>
          </cell>
          <cell r="B2258" t="str">
            <v xml:space="preserve">MR WEN JU LU                            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12.73</v>
          </cell>
          <cell r="J2258">
            <v>12.73</v>
          </cell>
          <cell r="L2258">
            <v>1</v>
          </cell>
          <cell r="M2258">
            <v>12.73</v>
          </cell>
        </row>
        <row r="2259">
          <cell r="A2259">
            <v>102056620</v>
          </cell>
          <cell r="B2259" t="str">
            <v xml:space="preserve">MR WILHELM DAVID                        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72.06</v>
          </cell>
          <cell r="J2259">
            <v>72.06</v>
          </cell>
          <cell r="L2259">
            <v>15</v>
          </cell>
          <cell r="M2259">
            <v>72.06</v>
          </cell>
        </row>
        <row r="2260">
          <cell r="A2260">
            <v>102063180</v>
          </cell>
          <cell r="B2260" t="str">
            <v xml:space="preserve">MR WILLEM PIENAAR                       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180.55</v>
          </cell>
          <cell r="J2260">
            <v>180.55</v>
          </cell>
          <cell r="L2260">
            <v>22</v>
          </cell>
          <cell r="M2260">
            <v>180.55</v>
          </cell>
        </row>
        <row r="2261">
          <cell r="A2261">
            <v>102075507</v>
          </cell>
          <cell r="B2261" t="str">
            <v xml:space="preserve">MR WILLIAM A TAMIHANA (DBS)             </v>
          </cell>
          <cell r="C2261">
            <v>22.1</v>
          </cell>
          <cell r="D2261">
            <v>73.930000000000007</v>
          </cell>
          <cell r="E2261">
            <v>62.08</v>
          </cell>
          <cell r="F2261">
            <v>89.28</v>
          </cell>
          <cell r="G2261">
            <v>1.9</v>
          </cell>
          <cell r="H2261">
            <v>0</v>
          </cell>
          <cell r="I2261">
            <v>0</v>
          </cell>
          <cell r="J2261">
            <v>249.29</v>
          </cell>
          <cell r="L2261">
            <v>5</v>
          </cell>
          <cell r="M2261">
            <v>249.29</v>
          </cell>
        </row>
        <row r="2262">
          <cell r="A2262">
            <v>102070375</v>
          </cell>
          <cell r="B2262" t="str">
            <v xml:space="preserve">MR WILLIAM B DICKSON                    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314.55</v>
          </cell>
          <cell r="J2262">
            <v>314.55</v>
          </cell>
          <cell r="L2262">
            <v>15</v>
          </cell>
          <cell r="M2262">
            <v>314.55</v>
          </cell>
        </row>
        <row r="2263">
          <cell r="A2263">
            <v>102078182</v>
          </cell>
          <cell r="B2263" t="str">
            <v xml:space="preserve">MR WILLIAM BERRYMAN                     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97.48</v>
          </cell>
          <cell r="J2263">
            <v>97.48</v>
          </cell>
          <cell r="L2263">
            <v>22</v>
          </cell>
          <cell r="M2263">
            <v>97.48</v>
          </cell>
        </row>
        <row r="2264">
          <cell r="A2264">
            <v>102022924</v>
          </cell>
          <cell r="B2264" t="str">
            <v xml:space="preserve">MR WILLIAM CAVANAGH  (DBS)              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393.48</v>
          </cell>
          <cell r="J2264">
            <v>393.48</v>
          </cell>
          <cell r="L2264">
            <v>15</v>
          </cell>
          <cell r="M2264">
            <v>393.48</v>
          </cell>
        </row>
        <row r="2265">
          <cell r="A2265">
            <v>102021464</v>
          </cell>
          <cell r="B2265" t="str">
            <v xml:space="preserve">MR WILLIAM DONALDSON   (DBS)            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256.12</v>
          </cell>
          <cell r="J2265">
            <v>256.12</v>
          </cell>
          <cell r="L2265">
            <v>15</v>
          </cell>
          <cell r="M2265">
            <v>256.12</v>
          </cell>
        </row>
        <row r="2266">
          <cell r="A2266">
            <v>102009213</v>
          </cell>
          <cell r="B2266" t="str">
            <v xml:space="preserve">MR WILLIAM E. MORGAN                    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169.2</v>
          </cell>
          <cell r="J2266">
            <v>169.2</v>
          </cell>
          <cell r="L2266">
            <v>15</v>
          </cell>
          <cell r="M2266">
            <v>169.2</v>
          </cell>
        </row>
        <row r="2267">
          <cell r="A2267">
            <v>102048004</v>
          </cell>
          <cell r="B2267" t="str">
            <v xml:space="preserve">MR WILLIAM G SAGEMAN                    </v>
          </cell>
          <cell r="C2267">
            <v>0.69</v>
          </cell>
          <cell r="D2267">
            <v>0</v>
          </cell>
          <cell r="E2267">
            <v>33.450000000000003</v>
          </cell>
          <cell r="F2267">
            <v>24.71</v>
          </cell>
          <cell r="G2267">
            <v>2.84</v>
          </cell>
          <cell r="H2267">
            <v>0</v>
          </cell>
          <cell r="I2267">
            <v>0</v>
          </cell>
          <cell r="J2267">
            <v>61.69</v>
          </cell>
          <cell r="L2267">
            <v>1</v>
          </cell>
          <cell r="M2267">
            <v>61.69</v>
          </cell>
        </row>
        <row r="2268">
          <cell r="A2268">
            <v>102080575</v>
          </cell>
          <cell r="B2268" t="str">
            <v xml:space="preserve">MR WILLIAM IRVINE RYAN                  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241.21</v>
          </cell>
          <cell r="J2268">
            <v>241.21</v>
          </cell>
          <cell r="L2268">
            <v>21</v>
          </cell>
          <cell r="M2268">
            <v>241.21</v>
          </cell>
        </row>
        <row r="2269">
          <cell r="A2269">
            <v>102027666</v>
          </cell>
          <cell r="B2269" t="str">
            <v xml:space="preserve">MR WILLIAM LEE                          </v>
          </cell>
          <cell r="C2269">
            <v>6.16</v>
          </cell>
          <cell r="D2269">
            <v>0</v>
          </cell>
          <cell r="E2269">
            <v>0.45</v>
          </cell>
          <cell r="F2269">
            <v>0</v>
          </cell>
          <cell r="G2269">
            <v>0</v>
          </cell>
          <cell r="H2269">
            <v>1.01</v>
          </cell>
          <cell r="I2269">
            <v>12.69</v>
          </cell>
          <cell r="J2269">
            <v>20.309999999999999</v>
          </cell>
          <cell r="L2269">
            <v>1</v>
          </cell>
          <cell r="M2269">
            <v>20.309999999999999</v>
          </cell>
        </row>
        <row r="2270">
          <cell r="A2270">
            <v>102028446</v>
          </cell>
          <cell r="B2270" t="str">
            <v xml:space="preserve">MR WILLIAM RAKETE                       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340.32</v>
          </cell>
          <cell r="J2270">
            <v>340.32</v>
          </cell>
          <cell r="L2270">
            <v>15</v>
          </cell>
          <cell r="M2270">
            <v>340.32</v>
          </cell>
        </row>
        <row r="2271">
          <cell r="A2271">
            <v>102030155</v>
          </cell>
          <cell r="B2271" t="str">
            <v xml:space="preserve">MR WILLIAM SMITH (CMI)                  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1209.96</v>
          </cell>
          <cell r="J2271">
            <v>1209.96</v>
          </cell>
          <cell r="L2271">
            <v>15</v>
          </cell>
          <cell r="M2271">
            <v>1209.96</v>
          </cell>
        </row>
        <row r="2272">
          <cell r="A2272">
            <v>102016766</v>
          </cell>
          <cell r="B2272" t="str">
            <v xml:space="preserve">MR WILLIAM T WAIKATO                    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69.3</v>
          </cell>
          <cell r="J2272">
            <v>69.3</v>
          </cell>
          <cell r="L2272">
            <v>15</v>
          </cell>
          <cell r="M2272">
            <v>69.3</v>
          </cell>
        </row>
        <row r="2273">
          <cell r="A2273">
            <v>102070167</v>
          </cell>
          <cell r="B2273" t="str">
            <v xml:space="preserve">MR WILLIAM TIPENE                       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220.4</v>
          </cell>
          <cell r="J2273">
            <v>220.4</v>
          </cell>
          <cell r="L2273">
            <v>15</v>
          </cell>
          <cell r="M2273">
            <v>220.4</v>
          </cell>
        </row>
        <row r="2274">
          <cell r="A2274">
            <v>102090325</v>
          </cell>
          <cell r="B2274" t="str">
            <v xml:space="preserve">MR WILLIAM WALSH                        </v>
          </cell>
          <cell r="C2274">
            <v>93.17</v>
          </cell>
          <cell r="D2274">
            <v>21.87</v>
          </cell>
          <cell r="E2274">
            <v>0</v>
          </cell>
          <cell r="F2274">
            <v>45.6</v>
          </cell>
          <cell r="G2274">
            <v>-90.71</v>
          </cell>
          <cell r="H2274">
            <v>0</v>
          </cell>
          <cell r="I2274">
            <v>0</v>
          </cell>
          <cell r="J2274">
            <v>69.930000000000007</v>
          </cell>
          <cell r="L2274" t="e">
            <v>#N/A</v>
          </cell>
          <cell r="M2274" t="e">
            <v>#N/A</v>
          </cell>
        </row>
        <row r="2275">
          <cell r="A2275">
            <v>102047368</v>
          </cell>
          <cell r="B2275" t="str">
            <v xml:space="preserve">MR WILLIAM WILSON                       </v>
          </cell>
          <cell r="C2275">
            <v>0</v>
          </cell>
          <cell r="D2275">
            <v>0</v>
          </cell>
          <cell r="E2275">
            <v>20.76</v>
          </cell>
          <cell r="F2275">
            <v>3.91</v>
          </cell>
          <cell r="G2275">
            <v>25.51</v>
          </cell>
          <cell r="H2275">
            <v>0</v>
          </cell>
          <cell r="I2275">
            <v>0</v>
          </cell>
          <cell r="J2275">
            <v>50.18</v>
          </cell>
          <cell r="L2275">
            <v>5</v>
          </cell>
          <cell r="M2275">
            <v>50.18</v>
          </cell>
        </row>
        <row r="2276">
          <cell r="A2276">
            <v>102066589</v>
          </cell>
          <cell r="B2276" t="str">
            <v xml:space="preserve">MR WILLIE KAHAKI                        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69.14</v>
          </cell>
          <cell r="J2276">
            <v>69.14</v>
          </cell>
          <cell r="L2276">
            <v>15</v>
          </cell>
          <cell r="M2276">
            <v>69.14</v>
          </cell>
        </row>
        <row r="2277">
          <cell r="A2277">
            <v>102022232</v>
          </cell>
          <cell r="B2277" t="str">
            <v xml:space="preserve">MR WILLLIAM WONG                        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32.11</v>
          </cell>
          <cell r="J2277">
            <v>32.11</v>
          </cell>
          <cell r="L2277">
            <v>1</v>
          </cell>
          <cell r="M2277">
            <v>32.11</v>
          </cell>
        </row>
        <row r="2278">
          <cell r="A2278">
            <v>102045712</v>
          </cell>
          <cell r="B2278" t="str">
            <v xml:space="preserve">MR WILLY PATAIALII                      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86.59</v>
          </cell>
          <cell r="J2278">
            <v>86.59</v>
          </cell>
          <cell r="L2278">
            <v>15</v>
          </cell>
          <cell r="M2278">
            <v>86.59</v>
          </cell>
        </row>
        <row r="2279">
          <cell r="A2279">
            <v>102048444</v>
          </cell>
          <cell r="B2279" t="str">
            <v xml:space="preserve">MR WINSTONE T BURGEN  (DBS)             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100.47</v>
          </cell>
          <cell r="J2279">
            <v>100.47</v>
          </cell>
          <cell r="L2279">
            <v>22</v>
          </cell>
          <cell r="M2279">
            <v>100.47</v>
          </cell>
        </row>
        <row r="2280">
          <cell r="A2280">
            <v>102036425</v>
          </cell>
          <cell r="B2280" t="str">
            <v xml:space="preserve">MR WIRASAT BIAG                         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94.23</v>
          </cell>
          <cell r="J2280">
            <v>94.23</v>
          </cell>
          <cell r="L2280">
            <v>15</v>
          </cell>
          <cell r="M2280">
            <v>94.23</v>
          </cell>
        </row>
        <row r="2281">
          <cell r="A2281">
            <v>102015475</v>
          </cell>
          <cell r="B2281" t="str">
            <v xml:space="preserve">MR XI LUO ZHU                           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70.78</v>
          </cell>
          <cell r="J2281">
            <v>70.78</v>
          </cell>
          <cell r="L2281">
            <v>15</v>
          </cell>
          <cell r="M2281">
            <v>70.78</v>
          </cell>
        </row>
        <row r="2282">
          <cell r="A2282">
            <v>102029702</v>
          </cell>
          <cell r="B2282" t="str">
            <v xml:space="preserve">MR XIAO GUANG SUN                       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38.54</v>
          </cell>
          <cell r="J2282">
            <v>38.54</v>
          </cell>
          <cell r="L2282">
            <v>1</v>
          </cell>
          <cell r="M2282">
            <v>38.54</v>
          </cell>
        </row>
        <row r="2283">
          <cell r="A2283">
            <v>102066005</v>
          </cell>
          <cell r="B2283" t="str">
            <v xml:space="preserve">MR XIU CHEN                             </v>
          </cell>
          <cell r="C2283">
            <v>0</v>
          </cell>
          <cell r="D2283">
            <v>0</v>
          </cell>
          <cell r="E2283">
            <v>0</v>
          </cell>
          <cell r="F2283">
            <v>49.23</v>
          </cell>
          <cell r="G2283">
            <v>24.79</v>
          </cell>
          <cell r="H2283">
            <v>55.55</v>
          </cell>
          <cell r="I2283">
            <v>46.02</v>
          </cell>
          <cell r="J2283">
            <v>175.59</v>
          </cell>
          <cell r="L2283">
            <v>1</v>
          </cell>
          <cell r="M2283">
            <v>175.59</v>
          </cell>
        </row>
        <row r="2284">
          <cell r="A2284">
            <v>102004240</v>
          </cell>
          <cell r="B2284" t="str">
            <v xml:space="preserve">MR XU DONG ZHANG                        </v>
          </cell>
          <cell r="C2284">
            <v>21.36</v>
          </cell>
          <cell r="D2284">
            <v>16.34</v>
          </cell>
          <cell r="E2284">
            <v>23.22</v>
          </cell>
          <cell r="F2284">
            <v>4.41</v>
          </cell>
          <cell r="G2284">
            <v>10.050000000000001</v>
          </cell>
          <cell r="H2284">
            <v>0</v>
          </cell>
          <cell r="I2284">
            <v>0</v>
          </cell>
          <cell r="J2284">
            <v>75.38</v>
          </cell>
          <cell r="L2284">
            <v>1</v>
          </cell>
          <cell r="M2284">
            <v>75.38</v>
          </cell>
        </row>
        <row r="2285">
          <cell r="A2285">
            <v>102003659</v>
          </cell>
          <cell r="B2285" t="str">
            <v xml:space="preserve">Mr XUE FENG TIAN                        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26.89</v>
          </cell>
          <cell r="J2285">
            <v>26.89</v>
          </cell>
          <cell r="L2285">
            <v>1</v>
          </cell>
          <cell r="M2285">
            <v>26.89</v>
          </cell>
        </row>
        <row r="2286">
          <cell r="A2286">
            <v>102002916</v>
          </cell>
          <cell r="B2286" t="str">
            <v xml:space="preserve">Mr YAN LIU                              </v>
          </cell>
          <cell r="C2286">
            <v>14.19</v>
          </cell>
          <cell r="D2286">
            <v>0.78</v>
          </cell>
          <cell r="E2286">
            <v>0</v>
          </cell>
          <cell r="F2286">
            <v>0</v>
          </cell>
          <cell r="G2286">
            <v>55.59</v>
          </cell>
          <cell r="H2286">
            <v>18.09</v>
          </cell>
          <cell r="I2286">
            <v>50.51</v>
          </cell>
          <cell r="J2286">
            <v>139.16</v>
          </cell>
          <cell r="L2286">
            <v>1</v>
          </cell>
          <cell r="M2286">
            <v>139.16</v>
          </cell>
        </row>
        <row r="2287">
          <cell r="A2287">
            <v>102050563</v>
          </cell>
          <cell r="B2287" t="str">
            <v xml:space="preserve">MR YANAN SONG                           </v>
          </cell>
          <cell r="C2287">
            <v>7.93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23.13</v>
          </cell>
          <cell r="I2287">
            <v>51.37</v>
          </cell>
          <cell r="J2287">
            <v>82.43</v>
          </cell>
          <cell r="L2287">
            <v>1</v>
          </cell>
          <cell r="M2287">
            <v>82.43</v>
          </cell>
        </row>
        <row r="2288">
          <cell r="A2288">
            <v>102001310</v>
          </cell>
          <cell r="B2288" t="str">
            <v xml:space="preserve">MR YANG CHING-NAN                       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3.27</v>
          </cell>
          <cell r="J2288">
            <v>3.27</v>
          </cell>
          <cell r="L2288" t="e">
            <v>#N/A</v>
          </cell>
          <cell r="M2288" t="e">
            <v>#N/A</v>
          </cell>
        </row>
        <row r="2289">
          <cell r="A2289">
            <v>102066025</v>
          </cell>
          <cell r="B2289" t="str">
            <v xml:space="preserve">MR YARA OKAN                            </v>
          </cell>
          <cell r="C2289">
            <v>97.38</v>
          </cell>
          <cell r="D2289">
            <v>125.52</v>
          </cell>
          <cell r="E2289">
            <v>0</v>
          </cell>
          <cell r="F2289">
            <v>73.22</v>
          </cell>
          <cell r="G2289">
            <v>39.35</v>
          </cell>
          <cell r="H2289">
            <v>0</v>
          </cell>
          <cell r="I2289">
            <v>0</v>
          </cell>
          <cell r="J2289">
            <v>335.47</v>
          </cell>
          <cell r="L2289">
            <v>5</v>
          </cell>
          <cell r="M2289">
            <v>335.47</v>
          </cell>
        </row>
        <row r="2290">
          <cell r="A2290">
            <v>102026301</v>
          </cell>
          <cell r="B2290" t="str">
            <v xml:space="preserve">MR YEGANG HUANG                         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98.91</v>
          </cell>
          <cell r="J2290">
            <v>98.91</v>
          </cell>
          <cell r="L2290">
            <v>22</v>
          </cell>
          <cell r="M2290">
            <v>98.91</v>
          </cell>
        </row>
        <row r="2291">
          <cell r="A2291">
            <v>102029795</v>
          </cell>
          <cell r="B2291" t="str">
            <v xml:space="preserve">MR YI CHEN                              </v>
          </cell>
          <cell r="C2291">
            <v>17.57</v>
          </cell>
          <cell r="D2291">
            <v>49.16</v>
          </cell>
          <cell r="E2291">
            <v>16.04</v>
          </cell>
          <cell r="F2291">
            <v>20.440000000000001</v>
          </cell>
          <cell r="G2291">
            <v>4.3</v>
          </cell>
          <cell r="H2291">
            <v>5.88</v>
          </cell>
          <cell r="I2291">
            <v>0.01</v>
          </cell>
          <cell r="J2291">
            <v>113.4</v>
          </cell>
          <cell r="L2291">
            <v>1</v>
          </cell>
          <cell r="M2291">
            <v>113.4</v>
          </cell>
        </row>
        <row r="2292">
          <cell r="A2292">
            <v>102021924</v>
          </cell>
          <cell r="B2292" t="str">
            <v xml:space="preserve">MR YING JIAN LI                         </v>
          </cell>
          <cell r="C2292">
            <v>17.61</v>
          </cell>
          <cell r="D2292">
            <v>5.87</v>
          </cell>
          <cell r="E2292">
            <v>0</v>
          </cell>
          <cell r="F2292">
            <v>0</v>
          </cell>
          <cell r="G2292">
            <v>0</v>
          </cell>
          <cell r="H2292">
            <v>151.29</v>
          </cell>
          <cell r="I2292">
            <v>0.01</v>
          </cell>
          <cell r="J2292">
            <v>174.78</v>
          </cell>
          <cell r="L2292">
            <v>1</v>
          </cell>
          <cell r="M2292">
            <v>174.78</v>
          </cell>
        </row>
        <row r="2293">
          <cell r="A2293">
            <v>102026964</v>
          </cell>
          <cell r="B2293" t="str">
            <v xml:space="preserve">MR YOGESH PATHMANATHAN   (DBS)          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1051.3399999999999</v>
          </cell>
          <cell r="J2293">
            <v>1051.3399999999999</v>
          </cell>
          <cell r="L2293">
            <v>15</v>
          </cell>
          <cell r="M2293">
            <v>1051.3399999999999</v>
          </cell>
        </row>
        <row r="2294">
          <cell r="A2294">
            <v>102062661</v>
          </cell>
          <cell r="B2294" t="str">
            <v xml:space="preserve">MR YOI KEE LOO                          </v>
          </cell>
          <cell r="C2294">
            <v>0</v>
          </cell>
          <cell r="D2294">
            <v>8.51</v>
          </cell>
          <cell r="E2294">
            <v>0</v>
          </cell>
          <cell r="F2294">
            <v>5.04</v>
          </cell>
          <cell r="G2294">
            <v>18.03</v>
          </cell>
          <cell r="H2294">
            <v>0</v>
          </cell>
          <cell r="I2294">
            <v>0</v>
          </cell>
          <cell r="J2294">
            <v>31.58</v>
          </cell>
          <cell r="L2294">
            <v>5</v>
          </cell>
          <cell r="M2294">
            <v>31.58</v>
          </cell>
        </row>
        <row r="2295">
          <cell r="A2295">
            <v>102004375</v>
          </cell>
          <cell r="B2295" t="str">
            <v xml:space="preserve">MR YOK ME WONG                          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10.130000000000001</v>
          </cell>
          <cell r="J2295">
            <v>10.130000000000001</v>
          </cell>
          <cell r="L2295">
            <v>1</v>
          </cell>
          <cell r="M2295">
            <v>10.130000000000001</v>
          </cell>
        </row>
        <row r="2296">
          <cell r="A2296">
            <v>102021163</v>
          </cell>
          <cell r="B2296" t="str">
            <v xml:space="preserve">MR YONG HE                              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55.86</v>
          </cell>
          <cell r="J2296">
            <v>55.86</v>
          </cell>
          <cell r="L2296">
            <v>1</v>
          </cell>
          <cell r="M2296">
            <v>55.86</v>
          </cell>
        </row>
        <row r="2297">
          <cell r="A2297">
            <v>102011566</v>
          </cell>
          <cell r="B2297" t="str">
            <v xml:space="preserve">MR YOUSIF YELDA                         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110.98</v>
          </cell>
          <cell r="J2297">
            <v>110.98</v>
          </cell>
          <cell r="L2297">
            <v>15</v>
          </cell>
          <cell r="M2297">
            <v>110.98</v>
          </cell>
        </row>
        <row r="2298">
          <cell r="A2298">
            <v>102025037</v>
          </cell>
          <cell r="B2298" t="str">
            <v xml:space="preserve">MR YUSUF KOSHIN   (DBS)                 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157.72</v>
          </cell>
          <cell r="J2298">
            <v>157.72</v>
          </cell>
          <cell r="L2298">
            <v>15</v>
          </cell>
          <cell r="M2298">
            <v>157.72</v>
          </cell>
        </row>
        <row r="2299">
          <cell r="A2299">
            <v>102027204</v>
          </cell>
          <cell r="B2299" t="str">
            <v xml:space="preserve">MR YUTTHANA ORNSONGKRAM (CMI)           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13773.02</v>
          </cell>
          <cell r="J2299">
            <v>13773.02</v>
          </cell>
          <cell r="L2299">
            <v>15</v>
          </cell>
          <cell r="M2299">
            <v>13773.02</v>
          </cell>
        </row>
        <row r="2300">
          <cell r="A2300">
            <v>102046274</v>
          </cell>
          <cell r="B2300" t="str">
            <v xml:space="preserve">MR Z THANT                              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126.74</v>
          </cell>
          <cell r="J2300">
            <v>126.74</v>
          </cell>
          <cell r="L2300">
            <v>15</v>
          </cell>
          <cell r="M2300">
            <v>126.74</v>
          </cell>
        </row>
        <row r="2301">
          <cell r="A2301">
            <v>102010570</v>
          </cell>
          <cell r="B2301" t="str">
            <v xml:space="preserve">MR ZAKIR HOSSAN                         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316.5</v>
          </cell>
          <cell r="J2301">
            <v>316.5</v>
          </cell>
          <cell r="L2301">
            <v>15</v>
          </cell>
          <cell r="M2301">
            <v>316.5</v>
          </cell>
        </row>
        <row r="2302">
          <cell r="A2302">
            <v>102029813</v>
          </cell>
          <cell r="B2302" t="str">
            <v xml:space="preserve">MR ZELIN WANG                           </v>
          </cell>
          <cell r="C2302">
            <v>14.01</v>
          </cell>
          <cell r="D2302">
            <v>0</v>
          </cell>
          <cell r="E2302">
            <v>0</v>
          </cell>
          <cell r="F2302">
            <v>4.2</v>
          </cell>
          <cell r="G2302">
            <v>23.41</v>
          </cell>
          <cell r="H2302">
            <v>19.37</v>
          </cell>
          <cell r="I2302">
            <v>0</v>
          </cell>
          <cell r="J2302">
            <v>60.99</v>
          </cell>
          <cell r="L2302">
            <v>1</v>
          </cell>
          <cell r="M2302">
            <v>60.99</v>
          </cell>
        </row>
        <row r="2303">
          <cell r="A2303">
            <v>102066038</v>
          </cell>
          <cell r="B2303" t="str">
            <v xml:space="preserve">MR ZHENGHONG YE                         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307.48</v>
          </cell>
          <cell r="J2303">
            <v>307.48</v>
          </cell>
          <cell r="L2303">
            <v>22</v>
          </cell>
          <cell r="M2303">
            <v>307.48</v>
          </cell>
        </row>
        <row r="2304">
          <cell r="A2304">
            <v>102022633</v>
          </cell>
          <cell r="B2304" t="str">
            <v xml:space="preserve">MR ZIAUL MANNAN                         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92.63</v>
          </cell>
          <cell r="J2304">
            <v>92.63</v>
          </cell>
          <cell r="L2304">
            <v>15</v>
          </cell>
          <cell r="M2304">
            <v>92.63</v>
          </cell>
        </row>
        <row r="2305">
          <cell r="A2305">
            <v>102025532</v>
          </cell>
          <cell r="B2305" t="str">
            <v xml:space="preserve">MR ZORAN BISIC                          </v>
          </cell>
          <cell r="C2305">
            <v>0</v>
          </cell>
          <cell r="D2305">
            <v>25.79</v>
          </cell>
          <cell r="E2305">
            <v>43.18</v>
          </cell>
          <cell r="F2305">
            <v>3.92</v>
          </cell>
          <cell r="G2305">
            <v>27.92</v>
          </cell>
          <cell r="H2305">
            <v>0</v>
          </cell>
          <cell r="I2305">
            <v>0</v>
          </cell>
          <cell r="J2305">
            <v>100.81</v>
          </cell>
          <cell r="L2305">
            <v>5</v>
          </cell>
          <cell r="M2305">
            <v>100.81</v>
          </cell>
        </row>
        <row r="2306">
          <cell r="A2306">
            <v>102036415</v>
          </cell>
          <cell r="B2306" t="str">
            <v xml:space="preserve">MRS A BROWN                             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170.05</v>
          </cell>
          <cell r="J2306">
            <v>170.05</v>
          </cell>
          <cell r="L2306">
            <v>15</v>
          </cell>
          <cell r="M2306">
            <v>170.05</v>
          </cell>
        </row>
        <row r="2307">
          <cell r="A2307">
            <v>102046268</v>
          </cell>
          <cell r="B2307" t="str">
            <v xml:space="preserve">MRS A JAFARI   (DBS)                    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806.4</v>
          </cell>
          <cell r="J2307">
            <v>806.4</v>
          </cell>
          <cell r="L2307">
            <v>15</v>
          </cell>
          <cell r="M2307">
            <v>806.4</v>
          </cell>
        </row>
        <row r="2308">
          <cell r="A2308">
            <v>102045348</v>
          </cell>
          <cell r="B2308" t="str">
            <v xml:space="preserve">MRS A LANGDON    (DBS)                  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449.21</v>
          </cell>
          <cell r="J2308">
            <v>449.21</v>
          </cell>
          <cell r="L2308">
            <v>15</v>
          </cell>
          <cell r="M2308">
            <v>449.21</v>
          </cell>
        </row>
        <row r="2309">
          <cell r="A2309">
            <v>102042843</v>
          </cell>
          <cell r="B2309" t="str">
            <v xml:space="preserve">MRS A M BLINMAN                         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56.52</v>
          </cell>
          <cell r="J2309">
            <v>56.52</v>
          </cell>
          <cell r="L2309">
            <v>15</v>
          </cell>
          <cell r="M2309">
            <v>56.52</v>
          </cell>
        </row>
        <row r="2310">
          <cell r="A2310">
            <v>102036421</v>
          </cell>
          <cell r="B2310" t="str">
            <v xml:space="preserve">MRS A MAUALA                            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256.64</v>
          </cell>
          <cell r="J2310">
            <v>256.64</v>
          </cell>
          <cell r="L2310">
            <v>15</v>
          </cell>
          <cell r="M2310">
            <v>256.64</v>
          </cell>
        </row>
        <row r="2311">
          <cell r="A2311">
            <v>102068724</v>
          </cell>
          <cell r="B2311" t="str">
            <v xml:space="preserve">MRS A SUANIU                            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2314.5500000000002</v>
          </cell>
          <cell r="J2311">
            <v>2314.5500000000002</v>
          </cell>
          <cell r="L2311">
            <v>15</v>
          </cell>
          <cell r="M2311">
            <v>2314.5500000000002</v>
          </cell>
        </row>
        <row r="2312">
          <cell r="A2312">
            <v>102032094</v>
          </cell>
          <cell r="B2312" t="str">
            <v xml:space="preserve">MRS A TEULILO  (DBS*)                   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258.25</v>
          </cell>
          <cell r="J2312">
            <v>258.25</v>
          </cell>
          <cell r="L2312">
            <v>15</v>
          </cell>
          <cell r="M2312">
            <v>258.25</v>
          </cell>
        </row>
        <row r="2313">
          <cell r="A2313">
            <v>102035193</v>
          </cell>
          <cell r="B2313" t="str">
            <v xml:space="preserve">MRS A TUIFELASAI   (DBS)                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726.81</v>
          </cell>
          <cell r="J2313">
            <v>726.81</v>
          </cell>
          <cell r="L2313">
            <v>15</v>
          </cell>
          <cell r="M2313">
            <v>726.81</v>
          </cell>
        </row>
        <row r="2314">
          <cell r="A2314">
            <v>102005902</v>
          </cell>
          <cell r="B2314" t="str">
            <v xml:space="preserve">MRS A. K. HARRISON    (DBS)             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1050.68</v>
          </cell>
          <cell r="J2314">
            <v>1050.68</v>
          </cell>
          <cell r="L2314">
            <v>15</v>
          </cell>
          <cell r="M2314">
            <v>1050.68</v>
          </cell>
        </row>
        <row r="2315">
          <cell r="A2315">
            <v>102032575</v>
          </cell>
          <cell r="B2315" t="str">
            <v xml:space="preserve">MRS ADA WONG                            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111.15</v>
          </cell>
          <cell r="J2315">
            <v>111.15</v>
          </cell>
          <cell r="L2315">
            <v>15</v>
          </cell>
          <cell r="M2315">
            <v>111.15</v>
          </cell>
        </row>
        <row r="2316">
          <cell r="A2316">
            <v>102017572</v>
          </cell>
          <cell r="B2316" t="str">
            <v xml:space="preserve">MRS ADELE MOKA                          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63.43</v>
          </cell>
          <cell r="J2316">
            <v>63.43</v>
          </cell>
          <cell r="L2316">
            <v>15</v>
          </cell>
          <cell r="M2316">
            <v>63.43</v>
          </cell>
        </row>
        <row r="2317">
          <cell r="A2317">
            <v>102040728</v>
          </cell>
          <cell r="B2317" t="str">
            <v xml:space="preserve">MRS ADRIANNE MANUEL                     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92.74</v>
          </cell>
          <cell r="J2317">
            <v>92.74</v>
          </cell>
          <cell r="L2317">
            <v>15</v>
          </cell>
          <cell r="M2317">
            <v>92.74</v>
          </cell>
        </row>
        <row r="2318">
          <cell r="A2318">
            <v>102072105</v>
          </cell>
          <cell r="B2318" t="str">
            <v xml:space="preserve">MRS ADRIENE ROMA                        </v>
          </cell>
          <cell r="C2318">
            <v>12.83</v>
          </cell>
          <cell r="D2318">
            <v>3.66</v>
          </cell>
          <cell r="E2318">
            <v>18.59</v>
          </cell>
          <cell r="F2318">
            <v>22.02</v>
          </cell>
          <cell r="G2318">
            <v>18.63</v>
          </cell>
          <cell r="H2318">
            <v>0</v>
          </cell>
          <cell r="I2318">
            <v>0</v>
          </cell>
          <cell r="J2318">
            <v>75.73</v>
          </cell>
          <cell r="L2318">
            <v>5</v>
          </cell>
          <cell r="M2318">
            <v>75.73</v>
          </cell>
        </row>
        <row r="2319">
          <cell r="A2319">
            <v>102047024</v>
          </cell>
          <cell r="B2319" t="str">
            <v xml:space="preserve">MRS ADRIENNE HODGSON (DBS)              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774.7</v>
          </cell>
          <cell r="J2319">
            <v>774.7</v>
          </cell>
          <cell r="L2319">
            <v>15</v>
          </cell>
          <cell r="M2319">
            <v>774.7</v>
          </cell>
        </row>
        <row r="2320">
          <cell r="A2320">
            <v>102045502</v>
          </cell>
          <cell r="B2320" t="str">
            <v xml:space="preserve">MRS ADRIENNE TAYLOR                     </v>
          </cell>
          <cell r="C2320">
            <v>0</v>
          </cell>
          <cell r="D2320">
            <v>41.59</v>
          </cell>
          <cell r="E2320">
            <v>0</v>
          </cell>
          <cell r="F2320">
            <v>8.6999999999999993</v>
          </cell>
          <cell r="G2320">
            <v>2.08</v>
          </cell>
          <cell r="H2320">
            <v>1.17</v>
          </cell>
          <cell r="I2320">
            <v>0</v>
          </cell>
          <cell r="J2320">
            <v>53.54</v>
          </cell>
          <cell r="L2320">
            <v>5</v>
          </cell>
          <cell r="M2320">
            <v>53.54</v>
          </cell>
        </row>
        <row r="2321">
          <cell r="A2321">
            <v>102009346</v>
          </cell>
          <cell r="B2321" t="str">
            <v xml:space="preserve">MRS AGNES YORK (DBS)                    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304.64</v>
          </cell>
          <cell r="J2321">
            <v>304.64</v>
          </cell>
          <cell r="L2321">
            <v>15</v>
          </cell>
          <cell r="M2321">
            <v>304.64</v>
          </cell>
        </row>
        <row r="2322">
          <cell r="A2322">
            <v>102025883</v>
          </cell>
          <cell r="B2322" t="str">
            <v xml:space="preserve">MRS AI'AVEA FATA                        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170.18</v>
          </cell>
          <cell r="J2322">
            <v>170.18</v>
          </cell>
          <cell r="L2322">
            <v>15</v>
          </cell>
          <cell r="M2322">
            <v>170.18</v>
          </cell>
        </row>
        <row r="2323">
          <cell r="A2323">
            <v>102062478</v>
          </cell>
          <cell r="B2323" t="str">
            <v xml:space="preserve">MRS AILEEN MUSTONEN  (DBS)              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152.12</v>
          </cell>
          <cell r="J2323">
            <v>152.12</v>
          </cell>
          <cell r="L2323">
            <v>15</v>
          </cell>
          <cell r="M2323">
            <v>152.12</v>
          </cell>
        </row>
        <row r="2324">
          <cell r="A2324">
            <v>102076666</v>
          </cell>
          <cell r="B2324" t="str">
            <v xml:space="preserve">MRS AILINE AHOKAUA   (DBS)              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507.94</v>
          </cell>
          <cell r="J2324">
            <v>507.94</v>
          </cell>
          <cell r="L2324">
            <v>15</v>
          </cell>
          <cell r="M2324">
            <v>507.94</v>
          </cell>
        </row>
        <row r="2325">
          <cell r="A2325">
            <v>102034484</v>
          </cell>
          <cell r="B2325" t="str">
            <v xml:space="preserve">MRS AIMIUTALELE ALO  (DBS)              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398.56</v>
          </cell>
          <cell r="J2325">
            <v>398.56</v>
          </cell>
          <cell r="L2325">
            <v>22</v>
          </cell>
          <cell r="M2325">
            <v>398.56</v>
          </cell>
        </row>
        <row r="2326">
          <cell r="A2326">
            <v>102061482</v>
          </cell>
          <cell r="B2326" t="str">
            <v xml:space="preserve">MRS AITA POMALE                         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90.3</v>
          </cell>
          <cell r="J2326">
            <v>90.3</v>
          </cell>
          <cell r="L2326">
            <v>15</v>
          </cell>
          <cell r="M2326">
            <v>90.3</v>
          </cell>
        </row>
        <row r="2327">
          <cell r="A2327">
            <v>102015889</v>
          </cell>
          <cell r="B2327" t="str">
            <v xml:space="preserve">MRS AKATA FOTUAIKA   (DBS)              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774.9</v>
          </cell>
          <cell r="J2327">
            <v>774.9</v>
          </cell>
          <cell r="L2327">
            <v>15</v>
          </cell>
          <cell r="M2327">
            <v>774.9</v>
          </cell>
        </row>
        <row r="2328">
          <cell r="A2328">
            <v>102013375</v>
          </cell>
          <cell r="B2328" t="str">
            <v xml:space="preserve">MRS AKIAM SHAHIAN                       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166.63</v>
          </cell>
          <cell r="J2328">
            <v>166.63</v>
          </cell>
          <cell r="L2328">
            <v>15</v>
          </cell>
          <cell r="M2328">
            <v>166.63</v>
          </cell>
        </row>
        <row r="2329">
          <cell r="A2329">
            <v>102032397</v>
          </cell>
          <cell r="B2329" t="str">
            <v xml:space="preserve">MRS ALAMA FAINGAA                       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223.68</v>
          </cell>
          <cell r="J2329">
            <v>223.68</v>
          </cell>
          <cell r="L2329">
            <v>15</v>
          </cell>
          <cell r="M2329">
            <v>223.68</v>
          </cell>
        </row>
        <row r="2330">
          <cell r="A2330">
            <v>102010602</v>
          </cell>
          <cell r="B2330" t="str">
            <v xml:space="preserve">MRS ALBERTA KIRO   (DBS)                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466.73</v>
          </cell>
          <cell r="J2330">
            <v>466.73</v>
          </cell>
          <cell r="L2330">
            <v>15</v>
          </cell>
          <cell r="M2330">
            <v>466.73</v>
          </cell>
        </row>
        <row r="2331">
          <cell r="A2331">
            <v>102023713</v>
          </cell>
          <cell r="B2331" t="str">
            <v xml:space="preserve">MRS ALEXANDRA C TUIASOSOPO              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169.57</v>
          </cell>
          <cell r="J2331">
            <v>169.57</v>
          </cell>
          <cell r="L2331">
            <v>15</v>
          </cell>
          <cell r="M2331">
            <v>169.57</v>
          </cell>
        </row>
        <row r="2332">
          <cell r="A2332">
            <v>102070883</v>
          </cell>
          <cell r="B2332" t="str">
            <v xml:space="preserve">MRS ALISI HOLI                          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90.03</v>
          </cell>
          <cell r="J2332">
            <v>90.03</v>
          </cell>
          <cell r="L2332">
            <v>15</v>
          </cell>
          <cell r="M2332">
            <v>90.03</v>
          </cell>
        </row>
        <row r="2333">
          <cell r="A2333">
            <v>102073913</v>
          </cell>
          <cell r="B2333" t="str">
            <v xml:space="preserve">MRS ALISI MAILAU                        </v>
          </cell>
          <cell r="C2333">
            <v>22.65</v>
          </cell>
          <cell r="D2333">
            <v>0</v>
          </cell>
          <cell r="E2333">
            <v>0</v>
          </cell>
          <cell r="F2333">
            <v>0</v>
          </cell>
          <cell r="G2333">
            <v>24.57</v>
          </cell>
          <cell r="H2333">
            <v>0</v>
          </cell>
          <cell r="I2333">
            <v>0</v>
          </cell>
          <cell r="J2333">
            <v>47.22</v>
          </cell>
          <cell r="L2333">
            <v>5</v>
          </cell>
          <cell r="M2333">
            <v>47.22</v>
          </cell>
        </row>
        <row r="2334">
          <cell r="A2334">
            <v>102071559</v>
          </cell>
          <cell r="B2334" t="str">
            <v xml:space="preserve">MRS ALMA LANE                           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299.58999999999997</v>
          </cell>
          <cell r="J2334">
            <v>299.58999999999997</v>
          </cell>
          <cell r="L2334">
            <v>15</v>
          </cell>
          <cell r="M2334">
            <v>299.58999999999997</v>
          </cell>
        </row>
        <row r="2335">
          <cell r="A2335">
            <v>102062235</v>
          </cell>
          <cell r="B2335" t="str">
            <v xml:space="preserve">MRS AMAWASEE PHANTHEE    (DBS)          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447.75</v>
          </cell>
          <cell r="J2335">
            <v>447.75</v>
          </cell>
          <cell r="L2335">
            <v>15</v>
          </cell>
          <cell r="M2335">
            <v>447.75</v>
          </cell>
        </row>
        <row r="2336">
          <cell r="A2336">
            <v>102005439</v>
          </cell>
          <cell r="B2336" t="str">
            <v xml:space="preserve">MRS AMELIA HOWARD  (DBS)                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454.56</v>
          </cell>
          <cell r="J2336">
            <v>454.56</v>
          </cell>
          <cell r="L2336">
            <v>15</v>
          </cell>
          <cell r="M2336">
            <v>454.56</v>
          </cell>
        </row>
        <row r="2337">
          <cell r="A2337">
            <v>102039984</v>
          </cell>
          <cell r="B2337" t="str">
            <v xml:space="preserve">MRS AMELIA I COLLINS                    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128.41</v>
          </cell>
          <cell r="J2337">
            <v>128.41</v>
          </cell>
          <cell r="L2337">
            <v>15</v>
          </cell>
          <cell r="M2337">
            <v>128.41</v>
          </cell>
        </row>
        <row r="2338">
          <cell r="A2338">
            <v>102034045</v>
          </cell>
          <cell r="B2338" t="str">
            <v xml:space="preserve">MRS AMINEH KHRIS                        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180.29</v>
          </cell>
          <cell r="J2338">
            <v>180.29</v>
          </cell>
          <cell r="L2338">
            <v>15</v>
          </cell>
          <cell r="M2338">
            <v>180.29</v>
          </cell>
        </row>
        <row r="2339">
          <cell r="A2339">
            <v>102021630</v>
          </cell>
          <cell r="B2339" t="str">
            <v xml:space="preserve">MRS ANA FAMEITAU                        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62.41</v>
          </cell>
          <cell r="J2339">
            <v>62.41</v>
          </cell>
          <cell r="L2339">
            <v>15</v>
          </cell>
          <cell r="M2339">
            <v>62.41</v>
          </cell>
        </row>
        <row r="2340">
          <cell r="A2340">
            <v>102069059</v>
          </cell>
          <cell r="B2340" t="str">
            <v xml:space="preserve">MRS ANA LESOA                           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145.79</v>
          </cell>
          <cell r="J2340">
            <v>145.79</v>
          </cell>
          <cell r="L2340">
            <v>22</v>
          </cell>
          <cell r="M2340">
            <v>145.79</v>
          </cell>
        </row>
        <row r="2341">
          <cell r="A2341">
            <v>102040466</v>
          </cell>
          <cell r="B2341" t="str">
            <v xml:space="preserve">MRS ANA LOI-ON   (DBS)                  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870.43</v>
          </cell>
          <cell r="J2341">
            <v>870.43</v>
          </cell>
          <cell r="L2341">
            <v>15</v>
          </cell>
          <cell r="M2341">
            <v>870.43</v>
          </cell>
        </row>
        <row r="2342">
          <cell r="A2342">
            <v>102014119</v>
          </cell>
          <cell r="B2342" t="str">
            <v xml:space="preserve">MRS ANA MAKAMEONE   (CMI)               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1442.33</v>
          </cell>
          <cell r="J2342">
            <v>1442.33</v>
          </cell>
          <cell r="L2342">
            <v>15</v>
          </cell>
          <cell r="M2342">
            <v>1442.33</v>
          </cell>
        </row>
        <row r="2343">
          <cell r="A2343">
            <v>102041775</v>
          </cell>
          <cell r="B2343" t="str">
            <v xml:space="preserve">MRS ANA PATELESIO                       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80.03</v>
          </cell>
          <cell r="J2343">
            <v>80.03</v>
          </cell>
          <cell r="L2343">
            <v>15</v>
          </cell>
          <cell r="M2343">
            <v>80.03</v>
          </cell>
        </row>
        <row r="2344">
          <cell r="A2344">
            <v>102073572</v>
          </cell>
          <cell r="B2344" t="str">
            <v xml:space="preserve">MRS ANETAMA FOLOMU                      </v>
          </cell>
          <cell r="C2344">
            <v>0</v>
          </cell>
          <cell r="D2344">
            <v>0</v>
          </cell>
          <cell r="E2344">
            <v>0.2</v>
          </cell>
          <cell r="F2344">
            <v>9.81</v>
          </cell>
          <cell r="G2344">
            <v>133.91999999999999</v>
          </cell>
          <cell r="H2344">
            <v>0</v>
          </cell>
          <cell r="I2344">
            <v>0</v>
          </cell>
          <cell r="J2344">
            <v>143.93</v>
          </cell>
          <cell r="L2344">
            <v>5</v>
          </cell>
          <cell r="M2344">
            <v>143.93</v>
          </cell>
        </row>
        <row r="2345">
          <cell r="A2345">
            <v>102085785</v>
          </cell>
          <cell r="B2345" t="str">
            <v xml:space="preserve">MRS ANGELA FULLER                       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63.73</v>
          </cell>
          <cell r="J2345">
            <v>63.73</v>
          </cell>
          <cell r="L2345">
            <v>15</v>
          </cell>
          <cell r="M2345">
            <v>63.73</v>
          </cell>
        </row>
        <row r="2346">
          <cell r="A2346">
            <v>102071809</v>
          </cell>
          <cell r="B2346" t="str">
            <v xml:space="preserve">MRS ANGELA MITCHELL                     </v>
          </cell>
          <cell r="C2346">
            <v>7.36</v>
          </cell>
          <cell r="D2346">
            <v>10.78</v>
          </cell>
          <cell r="E2346">
            <v>7.16</v>
          </cell>
          <cell r="F2346">
            <v>9.56</v>
          </cell>
          <cell r="G2346">
            <v>8.11</v>
          </cell>
          <cell r="H2346">
            <v>0</v>
          </cell>
          <cell r="I2346">
            <v>0</v>
          </cell>
          <cell r="J2346">
            <v>42.97</v>
          </cell>
          <cell r="L2346">
            <v>5</v>
          </cell>
          <cell r="M2346">
            <v>42.97</v>
          </cell>
        </row>
        <row r="2347">
          <cell r="A2347">
            <v>102067611</v>
          </cell>
          <cell r="B2347" t="str">
            <v xml:space="preserve">MRS ANGELA TAVENDALE                    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366.61</v>
          </cell>
          <cell r="J2347">
            <v>366.61</v>
          </cell>
          <cell r="L2347">
            <v>15</v>
          </cell>
          <cell r="M2347">
            <v>366.61</v>
          </cell>
        </row>
        <row r="2348">
          <cell r="A2348">
            <v>102072285</v>
          </cell>
          <cell r="B2348" t="str">
            <v xml:space="preserve">MRS ANGELINE RURU                       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79.09</v>
          </cell>
          <cell r="J2348">
            <v>79.09</v>
          </cell>
          <cell r="L2348">
            <v>15</v>
          </cell>
          <cell r="M2348">
            <v>79.09</v>
          </cell>
        </row>
        <row r="2349">
          <cell r="A2349">
            <v>102072490</v>
          </cell>
          <cell r="B2349" t="str">
            <v xml:space="preserve">MRS ANITA MOEGA   (DBS)                 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563.89</v>
          </cell>
          <cell r="J2349">
            <v>563.89</v>
          </cell>
          <cell r="L2349">
            <v>15</v>
          </cell>
          <cell r="M2349">
            <v>563.89</v>
          </cell>
        </row>
        <row r="2350">
          <cell r="A2350">
            <v>102064288</v>
          </cell>
          <cell r="B2350" t="str">
            <v xml:space="preserve">MRS ANITA O'CONNOR                      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69.52</v>
          </cell>
          <cell r="J2350">
            <v>69.52</v>
          </cell>
          <cell r="L2350">
            <v>15</v>
          </cell>
          <cell r="M2350">
            <v>69.52</v>
          </cell>
        </row>
        <row r="2351">
          <cell r="A2351">
            <v>102011289</v>
          </cell>
          <cell r="B2351" t="str">
            <v xml:space="preserve">MRS ANITA PILCHER                       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284.73</v>
          </cell>
          <cell r="J2351">
            <v>284.73</v>
          </cell>
          <cell r="L2351">
            <v>15</v>
          </cell>
          <cell r="M2351">
            <v>284.73</v>
          </cell>
        </row>
        <row r="2352">
          <cell r="A2352">
            <v>102085075</v>
          </cell>
          <cell r="B2352" t="str">
            <v xml:space="preserve">MRS ANN COUPER                          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54.38</v>
          </cell>
          <cell r="J2352">
            <v>54.38</v>
          </cell>
          <cell r="L2352">
            <v>15</v>
          </cell>
          <cell r="M2352">
            <v>54.38</v>
          </cell>
        </row>
        <row r="2353">
          <cell r="A2353">
            <v>102074135</v>
          </cell>
          <cell r="B2353" t="str">
            <v xml:space="preserve">MRS ANN E GIBSON                        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50.77</v>
          </cell>
          <cell r="J2353">
            <v>50.77</v>
          </cell>
          <cell r="K2353">
            <v>200001013</v>
          </cell>
          <cell r="L2353">
            <v>15</v>
          </cell>
          <cell r="M2353">
            <v>50.77</v>
          </cell>
        </row>
        <row r="2354">
          <cell r="A2354">
            <v>102069086</v>
          </cell>
          <cell r="B2354" t="str">
            <v xml:space="preserve">MRS ANNA FASSWASSER                     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92</v>
          </cell>
          <cell r="J2354">
            <v>92</v>
          </cell>
          <cell r="L2354">
            <v>15</v>
          </cell>
          <cell r="M2354">
            <v>92</v>
          </cell>
        </row>
        <row r="2355">
          <cell r="A2355">
            <v>102018607</v>
          </cell>
          <cell r="B2355" t="str">
            <v xml:space="preserve">MRS ANNE &amp; MR BIMBO TA'ALA (DBS)        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342.86</v>
          </cell>
          <cell r="J2355">
            <v>342.86</v>
          </cell>
          <cell r="L2355">
            <v>15</v>
          </cell>
          <cell r="M2355">
            <v>342.86</v>
          </cell>
        </row>
        <row r="2356">
          <cell r="A2356">
            <v>102073284</v>
          </cell>
          <cell r="B2356" t="str">
            <v xml:space="preserve">MRS ANNE JEEVES                         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121.24</v>
          </cell>
          <cell r="J2356">
            <v>121.24</v>
          </cell>
          <cell r="L2356">
            <v>15</v>
          </cell>
          <cell r="M2356">
            <v>121.24</v>
          </cell>
        </row>
        <row r="2357">
          <cell r="A2357">
            <v>102073198</v>
          </cell>
          <cell r="B2357" t="str">
            <v xml:space="preserve">MRS ANNE L VAUGHAN                      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172.9</v>
          </cell>
          <cell r="J2357">
            <v>172.9</v>
          </cell>
          <cell r="L2357">
            <v>15</v>
          </cell>
          <cell r="M2357">
            <v>172.9</v>
          </cell>
        </row>
        <row r="2358">
          <cell r="A2358">
            <v>102073570</v>
          </cell>
          <cell r="B2358" t="str">
            <v xml:space="preserve">MRS ANNE M WEMYSS                       </v>
          </cell>
          <cell r="C2358">
            <v>7.08</v>
          </cell>
          <cell r="D2358">
            <v>9.4499999999999993</v>
          </cell>
          <cell r="E2358">
            <v>17.149999999999999</v>
          </cell>
          <cell r="F2358">
            <v>15.45</v>
          </cell>
          <cell r="G2358">
            <v>52.61</v>
          </cell>
          <cell r="H2358">
            <v>0</v>
          </cell>
          <cell r="I2358">
            <v>0</v>
          </cell>
          <cell r="J2358">
            <v>101.74</v>
          </cell>
          <cell r="L2358">
            <v>5</v>
          </cell>
          <cell r="M2358">
            <v>101.74</v>
          </cell>
        </row>
        <row r="2359">
          <cell r="A2359">
            <v>102010235</v>
          </cell>
          <cell r="B2359" t="str">
            <v xml:space="preserve">MRS ANNETTE MICK   (DBS)                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559.21</v>
          </cell>
          <cell r="J2359">
            <v>559.21</v>
          </cell>
          <cell r="L2359">
            <v>15</v>
          </cell>
          <cell r="M2359">
            <v>559.21</v>
          </cell>
        </row>
        <row r="2360">
          <cell r="A2360">
            <v>102078152</v>
          </cell>
          <cell r="B2360" t="str">
            <v xml:space="preserve">MRS ANNETTE MILOSI                      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88.38</v>
          </cell>
          <cell r="J2360">
            <v>88.38</v>
          </cell>
          <cell r="L2360">
            <v>15</v>
          </cell>
          <cell r="M2360">
            <v>88.38</v>
          </cell>
        </row>
        <row r="2361">
          <cell r="A2361">
            <v>102072850</v>
          </cell>
          <cell r="B2361" t="str">
            <v xml:space="preserve">MRS ANNETTE POWLEY                      </v>
          </cell>
          <cell r="C2361">
            <v>30.79</v>
          </cell>
          <cell r="D2361">
            <v>27.47</v>
          </cell>
          <cell r="E2361">
            <v>16.39</v>
          </cell>
          <cell r="F2361">
            <v>38.65</v>
          </cell>
          <cell r="G2361">
            <v>10.77</v>
          </cell>
          <cell r="H2361">
            <v>0</v>
          </cell>
          <cell r="I2361">
            <v>0</v>
          </cell>
          <cell r="J2361">
            <v>124.07</v>
          </cell>
          <cell r="L2361">
            <v>5</v>
          </cell>
          <cell r="M2361">
            <v>124.07</v>
          </cell>
        </row>
        <row r="2362">
          <cell r="A2362">
            <v>102066066</v>
          </cell>
          <cell r="B2362" t="str">
            <v xml:space="preserve">MRS ANNIE AMADIO                        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103.45</v>
          </cell>
          <cell r="J2362">
            <v>103.45</v>
          </cell>
          <cell r="L2362">
            <v>15</v>
          </cell>
          <cell r="M2362">
            <v>103.45</v>
          </cell>
        </row>
        <row r="2363">
          <cell r="A2363">
            <v>102046825</v>
          </cell>
          <cell r="B2363" t="str">
            <v xml:space="preserve">MRS ANNIE FUATAIMI (DBS)                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75.510000000000005</v>
          </cell>
          <cell r="J2363">
            <v>75.510000000000005</v>
          </cell>
          <cell r="L2363">
            <v>15</v>
          </cell>
          <cell r="M2363">
            <v>75.510000000000005</v>
          </cell>
        </row>
        <row r="2364">
          <cell r="A2364">
            <v>102011239</v>
          </cell>
          <cell r="B2364" t="str">
            <v xml:space="preserve">MRS ANNIE PELETI                        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117.64</v>
          </cell>
          <cell r="J2364">
            <v>117.64</v>
          </cell>
          <cell r="L2364">
            <v>15</v>
          </cell>
          <cell r="M2364">
            <v>117.64</v>
          </cell>
        </row>
        <row r="2365">
          <cell r="A2365">
            <v>102071797</v>
          </cell>
          <cell r="B2365" t="str">
            <v xml:space="preserve">MRS ANNIE TELEFONI                      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221.1</v>
          </cell>
          <cell r="J2365">
            <v>221.1</v>
          </cell>
          <cell r="L2365">
            <v>15</v>
          </cell>
          <cell r="M2365">
            <v>221.1</v>
          </cell>
        </row>
        <row r="2366">
          <cell r="A2366">
            <v>102008936</v>
          </cell>
          <cell r="B2366" t="str">
            <v xml:space="preserve">MRS ARIANA CAPPELLATO  (DBS)            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683.4</v>
          </cell>
          <cell r="J2366">
            <v>683.4</v>
          </cell>
          <cell r="L2366">
            <v>15</v>
          </cell>
          <cell r="M2366">
            <v>683.4</v>
          </cell>
        </row>
        <row r="2367">
          <cell r="A2367">
            <v>102008208</v>
          </cell>
          <cell r="B2367" t="str">
            <v xml:space="preserve">MRS ARLENE L. CLEWETT (DBS)             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340.87</v>
          </cell>
          <cell r="J2367">
            <v>340.87</v>
          </cell>
          <cell r="L2367">
            <v>15</v>
          </cell>
          <cell r="M2367">
            <v>340.87</v>
          </cell>
        </row>
        <row r="2368">
          <cell r="A2368">
            <v>102045414</v>
          </cell>
          <cell r="B2368" t="str">
            <v xml:space="preserve">MRS AROHA STRICKLAND                    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81.290000000000006</v>
          </cell>
          <cell r="J2368">
            <v>81.290000000000006</v>
          </cell>
          <cell r="L2368">
            <v>15</v>
          </cell>
          <cell r="M2368">
            <v>81.290000000000006</v>
          </cell>
        </row>
        <row r="2369">
          <cell r="A2369">
            <v>102061579</v>
          </cell>
          <cell r="B2369" t="str">
            <v xml:space="preserve">MRS ASOSIVALE SUA                       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383.35</v>
          </cell>
          <cell r="J2369">
            <v>383.35</v>
          </cell>
          <cell r="L2369">
            <v>15</v>
          </cell>
          <cell r="M2369">
            <v>383.35</v>
          </cell>
        </row>
        <row r="2370">
          <cell r="A2370">
            <v>102058201</v>
          </cell>
          <cell r="B2370" t="str">
            <v xml:space="preserve">MRS ASOVALE TANIELU                     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101.36</v>
          </cell>
          <cell r="J2370">
            <v>101.36</v>
          </cell>
          <cell r="L2370">
            <v>15</v>
          </cell>
          <cell r="M2370">
            <v>101.36</v>
          </cell>
        </row>
        <row r="2371">
          <cell r="A2371">
            <v>102035021</v>
          </cell>
          <cell r="B2371" t="str">
            <v xml:space="preserve">MRS ASY LAFOLAFO                        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66.39</v>
          </cell>
          <cell r="J2371">
            <v>66.39</v>
          </cell>
          <cell r="L2371">
            <v>15</v>
          </cell>
          <cell r="M2371">
            <v>66.39</v>
          </cell>
        </row>
        <row r="2372">
          <cell r="A2372">
            <v>102076777</v>
          </cell>
          <cell r="B2372" t="str">
            <v xml:space="preserve">MRS ATHALIE CLARK                       </v>
          </cell>
          <cell r="C2372">
            <v>18.920000000000002</v>
          </cell>
          <cell r="D2372">
            <v>54.45</v>
          </cell>
          <cell r="E2372">
            <v>46.96</v>
          </cell>
          <cell r="F2372">
            <v>32.76</v>
          </cell>
          <cell r="G2372">
            <v>11.65</v>
          </cell>
          <cell r="H2372">
            <v>0</v>
          </cell>
          <cell r="I2372">
            <v>0</v>
          </cell>
          <cell r="J2372">
            <v>164.74</v>
          </cell>
          <cell r="L2372">
            <v>5</v>
          </cell>
          <cell r="M2372">
            <v>164.74</v>
          </cell>
        </row>
        <row r="2373">
          <cell r="A2373">
            <v>102032345</v>
          </cell>
          <cell r="B2373" t="str">
            <v xml:space="preserve">MRS ATINATA STRICKLAND                  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158.01</v>
          </cell>
          <cell r="J2373">
            <v>158.01</v>
          </cell>
          <cell r="L2373">
            <v>15</v>
          </cell>
          <cell r="M2373">
            <v>158.01</v>
          </cell>
        </row>
        <row r="2374">
          <cell r="A2374">
            <v>102009572</v>
          </cell>
          <cell r="B2374" t="str">
            <v xml:space="preserve">MRS AUDREY E. MCMAHON  (DBS)            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906.09</v>
          </cell>
          <cell r="J2374">
            <v>906.09</v>
          </cell>
          <cell r="L2374">
            <v>15</v>
          </cell>
          <cell r="M2374">
            <v>906.09</v>
          </cell>
        </row>
        <row r="2375">
          <cell r="A2375">
            <v>102029070</v>
          </cell>
          <cell r="B2375" t="str">
            <v xml:space="preserve">MRS AVALISA METULI                      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49.46</v>
          </cell>
          <cell r="J2375">
            <v>49.46</v>
          </cell>
          <cell r="L2375">
            <v>22</v>
          </cell>
          <cell r="M2375">
            <v>49.46</v>
          </cell>
        </row>
        <row r="2376">
          <cell r="A2376">
            <v>102005701</v>
          </cell>
          <cell r="B2376" t="str">
            <v xml:space="preserve">MRS AYSHA BUKSH    (DBS)                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477.15</v>
          </cell>
          <cell r="J2376">
            <v>477.15</v>
          </cell>
          <cell r="L2376">
            <v>15</v>
          </cell>
          <cell r="M2376">
            <v>477.15</v>
          </cell>
        </row>
        <row r="2377">
          <cell r="A2377">
            <v>102037349</v>
          </cell>
          <cell r="B2377" t="str">
            <v xml:space="preserve">MRS B DEVI                              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384.93</v>
          </cell>
          <cell r="J2377">
            <v>384.93</v>
          </cell>
          <cell r="L2377">
            <v>15</v>
          </cell>
          <cell r="M2377">
            <v>384.93</v>
          </cell>
        </row>
        <row r="2378">
          <cell r="A2378">
            <v>102038378</v>
          </cell>
          <cell r="B2378" t="str">
            <v xml:space="preserve">MRS BABY TUAPOLA  (DBS*)                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211.96</v>
          </cell>
          <cell r="J2378">
            <v>211.96</v>
          </cell>
          <cell r="L2378">
            <v>15</v>
          </cell>
          <cell r="M2378">
            <v>211.96</v>
          </cell>
        </row>
        <row r="2379">
          <cell r="A2379">
            <v>102012958</v>
          </cell>
          <cell r="B2379" t="str">
            <v xml:space="preserve">MRS BAIKOMA LITA   (DBS)                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514.83000000000004</v>
          </cell>
          <cell r="J2379">
            <v>514.83000000000004</v>
          </cell>
          <cell r="L2379">
            <v>15</v>
          </cell>
          <cell r="M2379">
            <v>514.83000000000004</v>
          </cell>
        </row>
        <row r="2380">
          <cell r="A2380">
            <v>102012503</v>
          </cell>
          <cell r="B2380" t="str">
            <v xml:space="preserve">MRS BARBARANN LOLOHEA                   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68.22</v>
          </cell>
          <cell r="J2380">
            <v>68.22</v>
          </cell>
          <cell r="L2380">
            <v>15</v>
          </cell>
          <cell r="M2380">
            <v>68.22</v>
          </cell>
        </row>
        <row r="2381">
          <cell r="A2381">
            <v>102012420</v>
          </cell>
          <cell r="B2381" t="str">
            <v xml:space="preserve">MRS BEB KHAN                            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62.22</v>
          </cell>
          <cell r="J2381">
            <v>62.22</v>
          </cell>
          <cell r="L2381">
            <v>15</v>
          </cell>
          <cell r="M2381">
            <v>62.22</v>
          </cell>
        </row>
        <row r="2382">
          <cell r="A2382">
            <v>102058104</v>
          </cell>
          <cell r="B2382" t="str">
            <v xml:space="preserve">MRS BEN BROWN                           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199.39</v>
          </cell>
          <cell r="J2382">
            <v>199.39</v>
          </cell>
          <cell r="L2382">
            <v>15</v>
          </cell>
          <cell r="M2382">
            <v>199.39</v>
          </cell>
        </row>
        <row r="2383">
          <cell r="A2383">
            <v>102057905</v>
          </cell>
          <cell r="B2383" t="str">
            <v xml:space="preserve">MRS BERNADETTE APE                      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140.57</v>
          </cell>
          <cell r="J2383">
            <v>140.57</v>
          </cell>
          <cell r="L2383">
            <v>15</v>
          </cell>
          <cell r="M2383">
            <v>140.57</v>
          </cell>
        </row>
        <row r="2384">
          <cell r="A2384">
            <v>102074404</v>
          </cell>
          <cell r="B2384" t="str">
            <v xml:space="preserve">MRS BESSO TOLEAFOA                      </v>
          </cell>
          <cell r="C2384">
            <v>0</v>
          </cell>
          <cell r="D2384">
            <v>21.91</v>
          </cell>
          <cell r="E2384">
            <v>6.13</v>
          </cell>
          <cell r="F2384">
            <v>0</v>
          </cell>
          <cell r="G2384">
            <v>22.82</v>
          </cell>
          <cell r="H2384">
            <v>0</v>
          </cell>
          <cell r="I2384">
            <v>0</v>
          </cell>
          <cell r="J2384">
            <v>50.86</v>
          </cell>
          <cell r="L2384">
            <v>5</v>
          </cell>
          <cell r="M2384">
            <v>50.86</v>
          </cell>
        </row>
        <row r="2385">
          <cell r="A2385">
            <v>102043116</v>
          </cell>
          <cell r="B2385" t="str">
            <v xml:space="preserve">MRS BETELA UPU                          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161.79</v>
          </cell>
          <cell r="J2385">
            <v>161.79</v>
          </cell>
          <cell r="L2385">
            <v>15</v>
          </cell>
          <cell r="M2385">
            <v>161.79</v>
          </cell>
        </row>
        <row r="2386">
          <cell r="A2386">
            <v>102071052</v>
          </cell>
          <cell r="B2386" t="str">
            <v xml:space="preserve">MRS BETTY WILLIAMS                      </v>
          </cell>
          <cell r="C2386">
            <v>13.35</v>
          </cell>
          <cell r="D2386">
            <v>3.37</v>
          </cell>
          <cell r="E2386">
            <v>3.7</v>
          </cell>
          <cell r="F2386">
            <v>16.420000000000002</v>
          </cell>
          <cell r="G2386">
            <v>2.71</v>
          </cell>
          <cell r="H2386">
            <v>0</v>
          </cell>
          <cell r="I2386">
            <v>0</v>
          </cell>
          <cell r="J2386">
            <v>39.549999999999997</v>
          </cell>
          <cell r="L2386">
            <v>5</v>
          </cell>
          <cell r="M2386">
            <v>39.549999999999997</v>
          </cell>
        </row>
        <row r="2387">
          <cell r="A2387">
            <v>102044785</v>
          </cell>
          <cell r="B2387" t="str">
            <v xml:space="preserve">MRS BEVERLEY CHANDLER                   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61.53</v>
          </cell>
          <cell r="J2387">
            <v>61.53</v>
          </cell>
          <cell r="L2387">
            <v>15</v>
          </cell>
          <cell r="M2387">
            <v>61.53</v>
          </cell>
        </row>
        <row r="2388">
          <cell r="A2388">
            <v>102022777</v>
          </cell>
          <cell r="B2388" t="str">
            <v xml:space="preserve">MRS BEVERLEY J HALL    (DBS)            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130</v>
          </cell>
          <cell r="J2388">
            <v>130</v>
          </cell>
          <cell r="L2388">
            <v>22</v>
          </cell>
          <cell r="M2388">
            <v>130</v>
          </cell>
        </row>
        <row r="2389">
          <cell r="A2389">
            <v>102046110</v>
          </cell>
          <cell r="B2389" t="str">
            <v xml:space="preserve">MRS BEVERLEY MANSER (DBS)               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192.77</v>
          </cell>
          <cell r="J2389">
            <v>192.77</v>
          </cell>
          <cell r="L2389">
            <v>15</v>
          </cell>
          <cell r="M2389">
            <v>192.77</v>
          </cell>
        </row>
        <row r="2390">
          <cell r="A2390">
            <v>102031914</v>
          </cell>
          <cell r="B2390" t="str">
            <v xml:space="preserve">MRS BEVERLY L FITZWATER                 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101.33</v>
          </cell>
          <cell r="J2390">
            <v>101.33</v>
          </cell>
          <cell r="L2390">
            <v>15</v>
          </cell>
          <cell r="M2390">
            <v>101.33</v>
          </cell>
        </row>
        <row r="2391">
          <cell r="A2391">
            <v>102029289</v>
          </cell>
          <cell r="B2391" t="str">
            <v xml:space="preserve">MRS BHANUMATA PATEL                     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75.75</v>
          </cell>
          <cell r="J2391">
            <v>75.75</v>
          </cell>
          <cell r="L2391">
            <v>15</v>
          </cell>
          <cell r="M2391">
            <v>75.75</v>
          </cell>
        </row>
        <row r="2392">
          <cell r="A2392">
            <v>102027372</v>
          </cell>
          <cell r="B2392" t="str">
            <v xml:space="preserve">MRS BHAVNA M WARD                       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140.05000000000001</v>
          </cell>
          <cell r="J2392">
            <v>140.05000000000001</v>
          </cell>
          <cell r="L2392">
            <v>15</v>
          </cell>
          <cell r="M2392">
            <v>140.05000000000001</v>
          </cell>
        </row>
        <row r="2393">
          <cell r="A2393">
            <v>102049447</v>
          </cell>
          <cell r="B2393" t="str">
            <v xml:space="preserve">MRS BINDULA MOHAMMED                    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170.31</v>
          </cell>
          <cell r="J2393">
            <v>170.31</v>
          </cell>
          <cell r="L2393">
            <v>15</v>
          </cell>
          <cell r="M2393">
            <v>170.31</v>
          </cell>
        </row>
        <row r="2394">
          <cell r="A2394">
            <v>102065381</v>
          </cell>
          <cell r="B2394" t="str">
            <v xml:space="preserve">MRS BLANCHE RUSSELL                     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94.65</v>
          </cell>
          <cell r="J2394">
            <v>94.65</v>
          </cell>
          <cell r="L2394">
            <v>15</v>
          </cell>
          <cell r="M2394">
            <v>94.65</v>
          </cell>
        </row>
        <row r="2395">
          <cell r="A2395">
            <v>102039939</v>
          </cell>
          <cell r="B2395" t="str">
            <v xml:space="preserve">MRS BOUNTHAVY BOUTTAVONG                </v>
          </cell>
          <cell r="C2395">
            <v>108.55</v>
          </cell>
          <cell r="D2395">
            <v>147.75</v>
          </cell>
          <cell r="E2395">
            <v>139.32</v>
          </cell>
          <cell r="F2395">
            <v>253.1</v>
          </cell>
          <cell r="G2395">
            <v>236.87</v>
          </cell>
          <cell r="H2395">
            <v>0</v>
          </cell>
          <cell r="I2395">
            <v>0</v>
          </cell>
          <cell r="J2395">
            <v>885.59</v>
          </cell>
          <cell r="L2395">
            <v>5</v>
          </cell>
          <cell r="M2395">
            <v>885.59</v>
          </cell>
        </row>
        <row r="2396">
          <cell r="A2396">
            <v>102049342</v>
          </cell>
          <cell r="B2396" t="str">
            <v xml:space="preserve">MRS BRINDA ULUGA   (DBS)                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792.61</v>
          </cell>
          <cell r="J2396">
            <v>792.61</v>
          </cell>
          <cell r="L2396">
            <v>15</v>
          </cell>
          <cell r="M2396">
            <v>792.61</v>
          </cell>
        </row>
        <row r="2397">
          <cell r="A2397">
            <v>102032102</v>
          </cell>
          <cell r="B2397" t="str">
            <v xml:space="preserve">MRS C KOON         (DBS)                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1003.83</v>
          </cell>
          <cell r="J2397">
            <v>1003.83</v>
          </cell>
          <cell r="L2397">
            <v>15</v>
          </cell>
          <cell r="M2397">
            <v>1003.83</v>
          </cell>
        </row>
        <row r="2398">
          <cell r="A2398">
            <v>102038011</v>
          </cell>
          <cell r="B2398" t="str">
            <v xml:space="preserve">MRS C MARTIN                            </v>
          </cell>
          <cell r="C2398">
            <v>1.33</v>
          </cell>
          <cell r="D2398">
            <v>6.48</v>
          </cell>
          <cell r="E2398">
            <v>25.18</v>
          </cell>
          <cell r="F2398">
            <v>14.35</v>
          </cell>
          <cell r="G2398">
            <v>14.67</v>
          </cell>
          <cell r="H2398">
            <v>0</v>
          </cell>
          <cell r="I2398">
            <v>0</v>
          </cell>
          <cell r="J2398">
            <v>62.01</v>
          </cell>
          <cell r="L2398">
            <v>5</v>
          </cell>
          <cell r="M2398">
            <v>62.01</v>
          </cell>
        </row>
        <row r="2399">
          <cell r="A2399">
            <v>102035956</v>
          </cell>
          <cell r="B2399" t="str">
            <v xml:space="preserve">MRS C PETERO                            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151.08000000000001</v>
          </cell>
          <cell r="J2399">
            <v>151.08000000000001</v>
          </cell>
          <cell r="L2399">
            <v>15</v>
          </cell>
          <cell r="M2399">
            <v>151.08000000000001</v>
          </cell>
        </row>
        <row r="2400">
          <cell r="A2400">
            <v>102038000</v>
          </cell>
          <cell r="B2400" t="str">
            <v xml:space="preserve">MRS C POCOK                             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52.18</v>
          </cell>
          <cell r="J2400">
            <v>52.18</v>
          </cell>
          <cell r="L2400">
            <v>15</v>
          </cell>
          <cell r="M2400">
            <v>52.18</v>
          </cell>
        </row>
        <row r="2401">
          <cell r="A2401">
            <v>102040230</v>
          </cell>
          <cell r="B2401" t="str">
            <v xml:space="preserve">MRS CAROL E GARDINER                    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134.24</v>
          </cell>
          <cell r="J2401">
            <v>134.24</v>
          </cell>
          <cell r="L2401">
            <v>15</v>
          </cell>
          <cell r="M2401">
            <v>134.24</v>
          </cell>
        </row>
        <row r="2402">
          <cell r="A2402">
            <v>102031033</v>
          </cell>
          <cell r="B2402" t="str">
            <v xml:space="preserve">MRS CAROL HANCOCK                       </v>
          </cell>
          <cell r="C2402">
            <v>38.049999999999997</v>
          </cell>
          <cell r="D2402">
            <v>2.48</v>
          </cell>
          <cell r="E2402">
            <v>1.65</v>
          </cell>
          <cell r="F2402">
            <v>21.11</v>
          </cell>
          <cell r="G2402">
            <v>2.88</v>
          </cell>
          <cell r="H2402">
            <v>0</v>
          </cell>
          <cell r="I2402">
            <v>0</v>
          </cell>
          <cell r="J2402">
            <v>66.17</v>
          </cell>
          <cell r="L2402">
            <v>5</v>
          </cell>
          <cell r="M2402">
            <v>66.17</v>
          </cell>
        </row>
        <row r="2403">
          <cell r="A2403">
            <v>102026019</v>
          </cell>
          <cell r="B2403" t="str">
            <v xml:space="preserve">MRS CAROL NICHOLAS                      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82.62</v>
          </cell>
          <cell r="J2403">
            <v>82.62</v>
          </cell>
          <cell r="L2403">
            <v>15</v>
          </cell>
          <cell r="M2403">
            <v>82.62</v>
          </cell>
        </row>
        <row r="2404">
          <cell r="A2404">
            <v>102048694</v>
          </cell>
          <cell r="B2404" t="str">
            <v xml:space="preserve">MRS CAROL SHARMA                        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65.94</v>
          </cell>
          <cell r="J2404">
            <v>65.94</v>
          </cell>
          <cell r="L2404">
            <v>15</v>
          </cell>
          <cell r="M2404">
            <v>65.94</v>
          </cell>
        </row>
        <row r="2405">
          <cell r="A2405">
            <v>102071509</v>
          </cell>
          <cell r="B2405" t="str">
            <v xml:space="preserve">MRS CAROLE PENN                         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139.58000000000001</v>
          </cell>
          <cell r="J2405">
            <v>139.58000000000001</v>
          </cell>
          <cell r="L2405">
            <v>15</v>
          </cell>
          <cell r="M2405">
            <v>139.58000000000001</v>
          </cell>
        </row>
        <row r="2406">
          <cell r="A2406">
            <v>102060792</v>
          </cell>
          <cell r="B2406" t="str">
            <v xml:space="preserve">MRS CAROLINA WILLIE                     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83.3</v>
          </cell>
          <cell r="J2406">
            <v>83.3</v>
          </cell>
          <cell r="L2406">
            <v>15</v>
          </cell>
          <cell r="M2406">
            <v>83.3</v>
          </cell>
        </row>
        <row r="2407">
          <cell r="A2407">
            <v>102031397</v>
          </cell>
          <cell r="B2407" t="str">
            <v xml:space="preserve">MRS CAROLINE GUTTENBEIL                 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142.26</v>
          </cell>
          <cell r="J2407">
            <v>142.26</v>
          </cell>
          <cell r="L2407">
            <v>15</v>
          </cell>
          <cell r="M2407">
            <v>142.26</v>
          </cell>
        </row>
        <row r="2408">
          <cell r="A2408">
            <v>102063796</v>
          </cell>
          <cell r="B2408" t="str">
            <v xml:space="preserve">MRS CAROLINE L LUAFATA                  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305.61</v>
          </cell>
          <cell r="J2408">
            <v>305.61</v>
          </cell>
          <cell r="L2408">
            <v>15</v>
          </cell>
          <cell r="M2408">
            <v>305.61</v>
          </cell>
        </row>
        <row r="2409">
          <cell r="A2409">
            <v>102007410</v>
          </cell>
          <cell r="B2409" t="str">
            <v xml:space="preserve">MRS CAROLINE TURGNEN  (DBS)             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439.72</v>
          </cell>
          <cell r="J2409">
            <v>439.72</v>
          </cell>
          <cell r="L2409">
            <v>15</v>
          </cell>
          <cell r="M2409">
            <v>439.72</v>
          </cell>
        </row>
        <row r="2410">
          <cell r="A2410">
            <v>102044272</v>
          </cell>
          <cell r="B2410" t="str">
            <v xml:space="preserve">MRS CAROLYN BLUNDELL                    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14.35</v>
          </cell>
          <cell r="H2410">
            <v>0</v>
          </cell>
          <cell r="I2410">
            <v>0</v>
          </cell>
          <cell r="J2410">
            <v>14.35</v>
          </cell>
          <cell r="L2410">
            <v>5</v>
          </cell>
          <cell r="M2410">
            <v>14.35</v>
          </cell>
        </row>
        <row r="2411">
          <cell r="A2411">
            <v>102053921</v>
          </cell>
          <cell r="B2411" t="str">
            <v xml:space="preserve">MRS CATHERINE DAVIS                     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51.31</v>
          </cell>
          <cell r="J2411">
            <v>51.31</v>
          </cell>
          <cell r="L2411">
            <v>15</v>
          </cell>
          <cell r="M2411">
            <v>51.31</v>
          </cell>
        </row>
        <row r="2412">
          <cell r="A2412">
            <v>102072245</v>
          </cell>
          <cell r="B2412" t="str">
            <v xml:space="preserve">MRS CATHERINE KIDD                      </v>
          </cell>
          <cell r="C2412">
            <v>0</v>
          </cell>
          <cell r="D2412">
            <v>5.81</v>
          </cell>
          <cell r="E2412">
            <v>1.35</v>
          </cell>
          <cell r="F2412">
            <v>0</v>
          </cell>
          <cell r="G2412">
            <v>99.47</v>
          </cell>
          <cell r="H2412">
            <v>0</v>
          </cell>
          <cell r="I2412">
            <v>0</v>
          </cell>
          <cell r="J2412">
            <v>106.63</v>
          </cell>
          <cell r="L2412">
            <v>5</v>
          </cell>
          <cell r="M2412">
            <v>106.63</v>
          </cell>
        </row>
        <row r="2413">
          <cell r="A2413">
            <v>102067469</v>
          </cell>
          <cell r="B2413" t="str">
            <v xml:space="preserve">MRS CATHERINE OVERFIELD                 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79.92</v>
          </cell>
          <cell r="J2413">
            <v>79.92</v>
          </cell>
          <cell r="L2413">
            <v>15</v>
          </cell>
          <cell r="M2413">
            <v>79.92</v>
          </cell>
        </row>
        <row r="2414">
          <cell r="A2414">
            <v>102076378</v>
          </cell>
          <cell r="B2414" t="str">
            <v xml:space="preserve">MRS CATHERINE WOODS                     </v>
          </cell>
          <cell r="C2414">
            <v>26.93</v>
          </cell>
          <cell r="D2414">
            <v>5.31</v>
          </cell>
          <cell r="E2414">
            <v>49.32</v>
          </cell>
          <cell r="F2414">
            <v>19.62</v>
          </cell>
          <cell r="G2414">
            <v>0.49</v>
          </cell>
          <cell r="H2414">
            <v>0</v>
          </cell>
          <cell r="I2414">
            <v>0</v>
          </cell>
          <cell r="J2414">
            <v>101.67</v>
          </cell>
          <cell r="L2414">
            <v>5</v>
          </cell>
          <cell r="M2414">
            <v>101.67</v>
          </cell>
        </row>
        <row r="2415">
          <cell r="A2415">
            <v>102056684</v>
          </cell>
          <cell r="B2415" t="str">
            <v xml:space="preserve">MRS CATHIE HOLMES  (DBS)                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549.08000000000004</v>
          </cell>
          <cell r="J2415">
            <v>549.08000000000004</v>
          </cell>
          <cell r="L2415">
            <v>15</v>
          </cell>
          <cell r="M2415">
            <v>549.08000000000004</v>
          </cell>
        </row>
        <row r="2416">
          <cell r="A2416">
            <v>102072826</v>
          </cell>
          <cell r="B2416" t="str">
            <v xml:space="preserve">MRS CATHY JOHNSON                       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109.06</v>
          </cell>
          <cell r="J2416">
            <v>109.06</v>
          </cell>
          <cell r="L2416">
            <v>15</v>
          </cell>
          <cell r="M2416">
            <v>109.06</v>
          </cell>
        </row>
        <row r="2417">
          <cell r="A2417">
            <v>102023153</v>
          </cell>
          <cell r="B2417" t="str">
            <v xml:space="preserve">MRS CATTRINE JENNER                     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135.31</v>
          </cell>
          <cell r="J2417">
            <v>135.31</v>
          </cell>
          <cell r="L2417">
            <v>15</v>
          </cell>
          <cell r="M2417">
            <v>135.31</v>
          </cell>
        </row>
        <row r="2418">
          <cell r="A2418">
            <v>102012172</v>
          </cell>
          <cell r="B2418" t="str">
            <v xml:space="preserve">MRS CECILIA MELEISEA (DBS)              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149.09</v>
          </cell>
          <cell r="J2418">
            <v>149.09</v>
          </cell>
          <cell r="L2418">
            <v>15</v>
          </cell>
          <cell r="M2418">
            <v>149.09</v>
          </cell>
        </row>
        <row r="2419">
          <cell r="A2419">
            <v>102071536</v>
          </cell>
          <cell r="B2419" t="str">
            <v xml:space="preserve">MRS CELIA NOA                           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55.8</v>
          </cell>
          <cell r="J2419">
            <v>55.8</v>
          </cell>
          <cell r="L2419">
            <v>15</v>
          </cell>
          <cell r="M2419">
            <v>55.8</v>
          </cell>
        </row>
        <row r="2420">
          <cell r="A2420">
            <v>102024839</v>
          </cell>
          <cell r="B2420" t="str">
            <v xml:space="preserve">MRS CHALTU I MOHAMED (DBS)              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1237.18</v>
          </cell>
          <cell r="J2420">
            <v>1237.18</v>
          </cell>
          <cell r="L2420">
            <v>15</v>
          </cell>
          <cell r="M2420">
            <v>1237.18</v>
          </cell>
        </row>
        <row r="2421">
          <cell r="A2421">
            <v>102075583</v>
          </cell>
          <cell r="B2421" t="str">
            <v xml:space="preserve">MRS CHAND SELAU                         </v>
          </cell>
          <cell r="C2421">
            <v>15.88</v>
          </cell>
          <cell r="D2421">
            <v>34.119999999999997</v>
          </cell>
          <cell r="E2421">
            <v>1.67</v>
          </cell>
          <cell r="F2421">
            <v>14.88</v>
          </cell>
          <cell r="G2421">
            <v>0.28000000000000003</v>
          </cell>
          <cell r="H2421">
            <v>0</v>
          </cell>
          <cell r="I2421">
            <v>0</v>
          </cell>
          <cell r="J2421">
            <v>66.83</v>
          </cell>
          <cell r="L2421">
            <v>5</v>
          </cell>
          <cell r="M2421">
            <v>66.83</v>
          </cell>
        </row>
        <row r="2422">
          <cell r="A2422">
            <v>102021498</v>
          </cell>
          <cell r="B2422" t="str">
            <v xml:space="preserve">MRS CHANDRA KUMAR                       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149.5</v>
          </cell>
          <cell r="J2422">
            <v>149.5</v>
          </cell>
          <cell r="L2422">
            <v>15</v>
          </cell>
          <cell r="M2422">
            <v>149.5</v>
          </cell>
        </row>
        <row r="2423">
          <cell r="A2423">
            <v>102037727</v>
          </cell>
          <cell r="B2423" t="str">
            <v xml:space="preserve">MRS CHARMAINE LEE HAARE                 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199.92</v>
          </cell>
          <cell r="J2423">
            <v>199.92</v>
          </cell>
          <cell r="L2423">
            <v>15</v>
          </cell>
          <cell r="M2423">
            <v>199.92</v>
          </cell>
        </row>
        <row r="2424">
          <cell r="A2424">
            <v>102072442</v>
          </cell>
          <cell r="B2424" t="str">
            <v xml:space="preserve">MRS CHERRY LEOTA                        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52.46</v>
          </cell>
          <cell r="J2424">
            <v>52.46</v>
          </cell>
          <cell r="L2424">
            <v>15</v>
          </cell>
          <cell r="M2424">
            <v>52.46</v>
          </cell>
        </row>
        <row r="2425">
          <cell r="A2425">
            <v>102068297</v>
          </cell>
          <cell r="B2425" t="str">
            <v xml:space="preserve">MRS CHERYL L WATTERSON                  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64.489999999999995</v>
          </cell>
          <cell r="J2425">
            <v>64.489999999999995</v>
          </cell>
          <cell r="L2425">
            <v>15</v>
          </cell>
          <cell r="M2425">
            <v>64.489999999999995</v>
          </cell>
        </row>
        <row r="2426">
          <cell r="A2426">
            <v>102053254</v>
          </cell>
          <cell r="B2426" t="str">
            <v xml:space="preserve">MRS CHERYL R LLOYD                      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199.31</v>
          </cell>
          <cell r="J2426">
            <v>199.31</v>
          </cell>
          <cell r="L2426">
            <v>15</v>
          </cell>
          <cell r="M2426">
            <v>199.31</v>
          </cell>
        </row>
        <row r="2427">
          <cell r="A2427">
            <v>102034575</v>
          </cell>
          <cell r="B2427" t="str">
            <v xml:space="preserve">MRS CHIN CHAYUTIRAT                     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637.08000000000004</v>
          </cell>
          <cell r="J2427">
            <v>637.08000000000004</v>
          </cell>
          <cell r="L2427">
            <v>15</v>
          </cell>
          <cell r="M2427">
            <v>637.08000000000004</v>
          </cell>
        </row>
        <row r="2428">
          <cell r="A2428">
            <v>102053246</v>
          </cell>
          <cell r="B2428" t="str">
            <v xml:space="preserve">MRS CHINARA SHARSHENOVA                 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51.71</v>
          </cell>
          <cell r="J2428">
            <v>51.71</v>
          </cell>
          <cell r="L2428">
            <v>15</v>
          </cell>
          <cell r="M2428">
            <v>51.71</v>
          </cell>
        </row>
        <row r="2429">
          <cell r="A2429">
            <v>102078569</v>
          </cell>
          <cell r="B2429" t="str">
            <v xml:space="preserve">MRS CHRISSY S SAVAGE                    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214.26</v>
          </cell>
          <cell r="J2429">
            <v>214.26</v>
          </cell>
          <cell r="L2429">
            <v>22</v>
          </cell>
          <cell r="M2429">
            <v>214.26</v>
          </cell>
        </row>
        <row r="2430">
          <cell r="A2430">
            <v>102045112</v>
          </cell>
          <cell r="B2430" t="str">
            <v xml:space="preserve">MRS CHRISTINA ASHMAN (DBS)              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263.49</v>
          </cell>
          <cell r="J2430">
            <v>263.49</v>
          </cell>
          <cell r="L2430">
            <v>15</v>
          </cell>
          <cell r="M2430">
            <v>263.49</v>
          </cell>
        </row>
        <row r="2431">
          <cell r="A2431">
            <v>102010709</v>
          </cell>
          <cell r="B2431" t="str">
            <v xml:space="preserve">MRS CHRISTINA DICK                      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139.21</v>
          </cell>
          <cell r="J2431">
            <v>139.21</v>
          </cell>
          <cell r="L2431">
            <v>15</v>
          </cell>
          <cell r="M2431">
            <v>139.21</v>
          </cell>
        </row>
        <row r="2432">
          <cell r="A2432">
            <v>102048445</v>
          </cell>
          <cell r="B2432" t="str">
            <v xml:space="preserve">MRS CHRISTINA FAAUTAGA                  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102.54</v>
          </cell>
          <cell r="J2432">
            <v>102.54</v>
          </cell>
          <cell r="L2432">
            <v>15</v>
          </cell>
          <cell r="M2432">
            <v>102.54</v>
          </cell>
        </row>
        <row r="2433">
          <cell r="A2433">
            <v>102051663</v>
          </cell>
          <cell r="B2433" t="str">
            <v xml:space="preserve">MRS CHRISTINA MOSE                      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70.900000000000006</v>
          </cell>
          <cell r="J2433">
            <v>70.900000000000006</v>
          </cell>
          <cell r="L2433">
            <v>15</v>
          </cell>
          <cell r="M2433">
            <v>70.900000000000006</v>
          </cell>
        </row>
        <row r="2434">
          <cell r="A2434">
            <v>102022714</v>
          </cell>
          <cell r="B2434" t="str">
            <v xml:space="preserve">MRS CHRISTINA TAYLOR                    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127.94</v>
          </cell>
          <cell r="J2434">
            <v>127.94</v>
          </cell>
          <cell r="L2434">
            <v>15</v>
          </cell>
          <cell r="M2434">
            <v>127.94</v>
          </cell>
        </row>
        <row r="2435">
          <cell r="A2435">
            <v>102083898</v>
          </cell>
          <cell r="B2435" t="str">
            <v xml:space="preserve">MRS CHRISTINE AMER                      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102.35</v>
          </cell>
          <cell r="J2435">
            <v>102.35</v>
          </cell>
          <cell r="L2435">
            <v>15</v>
          </cell>
          <cell r="M2435">
            <v>102.35</v>
          </cell>
        </row>
        <row r="2436">
          <cell r="A2436">
            <v>102068469</v>
          </cell>
          <cell r="B2436" t="str">
            <v xml:space="preserve">MRS CHRISTINE BROWN                     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100</v>
          </cell>
          <cell r="J2436">
            <v>100</v>
          </cell>
          <cell r="L2436">
            <v>15</v>
          </cell>
          <cell r="M2436">
            <v>100</v>
          </cell>
        </row>
        <row r="2437">
          <cell r="A2437">
            <v>102025932</v>
          </cell>
          <cell r="B2437" t="str">
            <v xml:space="preserve">MRS CHRISTINE CAPPER                    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86.93</v>
          </cell>
          <cell r="J2437">
            <v>86.93</v>
          </cell>
          <cell r="L2437">
            <v>15</v>
          </cell>
          <cell r="M2437">
            <v>86.93</v>
          </cell>
        </row>
        <row r="2438">
          <cell r="A2438">
            <v>102090721</v>
          </cell>
          <cell r="B2438" t="str">
            <v xml:space="preserve">MRS CHRISTINE IRITEKURA BENNETT         </v>
          </cell>
          <cell r="C2438">
            <v>8.6199999999999992</v>
          </cell>
          <cell r="D2438">
            <v>-0.02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8.6</v>
          </cell>
          <cell r="L2438" t="e">
            <v>#N/A</v>
          </cell>
          <cell r="M2438" t="e">
            <v>#N/A</v>
          </cell>
        </row>
        <row r="2439">
          <cell r="A2439">
            <v>102001566</v>
          </cell>
          <cell r="B2439" t="str">
            <v xml:space="preserve">MRS CHRISTINE IRITEKURA BENNETT         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0.02</v>
          </cell>
          <cell r="J2439">
            <v>0.02</v>
          </cell>
          <cell r="L2439" t="e">
            <v>#N/A</v>
          </cell>
          <cell r="M2439" t="e">
            <v>#N/A</v>
          </cell>
        </row>
        <row r="2440">
          <cell r="A2440">
            <v>102057977</v>
          </cell>
          <cell r="B2440" t="str">
            <v xml:space="preserve">MRS CINIGIA LOGI (DBS)                  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280.07</v>
          </cell>
          <cell r="J2440">
            <v>280.07</v>
          </cell>
          <cell r="L2440">
            <v>15</v>
          </cell>
          <cell r="M2440">
            <v>280.07</v>
          </cell>
        </row>
        <row r="2441">
          <cell r="A2441">
            <v>102085858</v>
          </cell>
          <cell r="B2441" t="str">
            <v xml:space="preserve">MRS COLEEN M BROWN                      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474.82</v>
          </cell>
          <cell r="J2441">
            <v>474.82</v>
          </cell>
          <cell r="L2441">
            <v>15</v>
          </cell>
          <cell r="M2441">
            <v>474.82</v>
          </cell>
        </row>
        <row r="2442">
          <cell r="A2442">
            <v>102074514</v>
          </cell>
          <cell r="B2442" t="str">
            <v xml:space="preserve">MRS COLETTE WHALEN                      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106.23</v>
          </cell>
          <cell r="J2442">
            <v>106.23</v>
          </cell>
          <cell r="L2442">
            <v>15</v>
          </cell>
          <cell r="M2442">
            <v>106.23</v>
          </cell>
        </row>
        <row r="2443">
          <cell r="A2443">
            <v>102058359</v>
          </cell>
          <cell r="B2443" t="str">
            <v xml:space="preserve">MRS COLIN CAMPBELL                      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64.709999999999994</v>
          </cell>
          <cell r="J2443">
            <v>64.709999999999994</v>
          </cell>
          <cell r="L2443">
            <v>15</v>
          </cell>
          <cell r="M2443">
            <v>64.709999999999994</v>
          </cell>
        </row>
        <row r="2444">
          <cell r="A2444">
            <v>102024649</v>
          </cell>
          <cell r="B2444" t="str">
            <v xml:space="preserve">MRS COLLEEN HERRICK (DBS)               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399.38</v>
          </cell>
          <cell r="J2444">
            <v>399.38</v>
          </cell>
          <cell r="L2444">
            <v>15</v>
          </cell>
          <cell r="M2444">
            <v>399.38</v>
          </cell>
        </row>
        <row r="2445">
          <cell r="A2445">
            <v>102071123</v>
          </cell>
          <cell r="B2445" t="str">
            <v xml:space="preserve">MRS COLLEEN WARD                        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106.98</v>
          </cell>
          <cell r="J2445">
            <v>106.98</v>
          </cell>
          <cell r="L2445">
            <v>15</v>
          </cell>
          <cell r="M2445">
            <v>106.98</v>
          </cell>
        </row>
        <row r="2446">
          <cell r="A2446">
            <v>102005334</v>
          </cell>
          <cell r="B2446" t="str">
            <v xml:space="preserve">MRS CONNIE F DAYBERG                    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106.75</v>
          </cell>
          <cell r="J2446">
            <v>106.75</v>
          </cell>
          <cell r="L2446">
            <v>15</v>
          </cell>
          <cell r="M2446">
            <v>106.75</v>
          </cell>
        </row>
        <row r="2447">
          <cell r="A2447">
            <v>102038028</v>
          </cell>
          <cell r="B2447" t="str">
            <v xml:space="preserve">MRS D ILI          (DBS)                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381.6</v>
          </cell>
          <cell r="J2447">
            <v>381.6</v>
          </cell>
          <cell r="L2447">
            <v>15</v>
          </cell>
          <cell r="M2447">
            <v>381.6</v>
          </cell>
        </row>
        <row r="2448">
          <cell r="A2448">
            <v>102011955</v>
          </cell>
          <cell r="B2448" t="str">
            <v xml:space="preserve">MRS DALE HOLGATE                        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112.43</v>
          </cell>
          <cell r="J2448">
            <v>112.43</v>
          </cell>
          <cell r="L2448">
            <v>15</v>
          </cell>
          <cell r="M2448">
            <v>112.43</v>
          </cell>
        </row>
        <row r="2449">
          <cell r="A2449">
            <v>102041305</v>
          </cell>
          <cell r="B2449" t="str">
            <v xml:space="preserve">MRS DALENA BLOOMFIELD  (DBS)            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392.41</v>
          </cell>
          <cell r="J2449">
            <v>392.41</v>
          </cell>
          <cell r="L2449">
            <v>15</v>
          </cell>
          <cell r="M2449">
            <v>392.41</v>
          </cell>
        </row>
        <row r="2450">
          <cell r="A2450">
            <v>102053491</v>
          </cell>
          <cell r="B2450" t="str">
            <v xml:space="preserve">MRS DAPHNE A PETHER                     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95.43</v>
          </cell>
          <cell r="J2450">
            <v>95.43</v>
          </cell>
          <cell r="L2450">
            <v>15</v>
          </cell>
          <cell r="M2450">
            <v>95.43</v>
          </cell>
        </row>
        <row r="2451">
          <cell r="A2451">
            <v>102070925</v>
          </cell>
          <cell r="B2451" t="str">
            <v xml:space="preserve">MRS DAWN PHILLIPS                       </v>
          </cell>
          <cell r="C2451">
            <v>5</v>
          </cell>
          <cell r="D2451">
            <v>5.1100000000000003</v>
          </cell>
          <cell r="E2451">
            <v>1.66</v>
          </cell>
          <cell r="F2451">
            <v>7.57</v>
          </cell>
          <cell r="G2451">
            <v>6.78</v>
          </cell>
          <cell r="H2451">
            <v>0</v>
          </cell>
          <cell r="I2451">
            <v>0</v>
          </cell>
          <cell r="J2451">
            <v>26.12</v>
          </cell>
          <cell r="L2451">
            <v>5</v>
          </cell>
          <cell r="M2451">
            <v>26.12</v>
          </cell>
        </row>
        <row r="2452">
          <cell r="A2452">
            <v>102065623</v>
          </cell>
          <cell r="B2452" t="str">
            <v xml:space="preserve">MRS DAWN TUIVAILALA                     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121.06</v>
          </cell>
          <cell r="J2452">
            <v>121.06</v>
          </cell>
          <cell r="L2452">
            <v>15</v>
          </cell>
          <cell r="M2452">
            <v>121.06</v>
          </cell>
        </row>
        <row r="2453">
          <cell r="A2453">
            <v>102072422</v>
          </cell>
          <cell r="B2453" t="str">
            <v xml:space="preserve">MRS DAYLE GARDYNE                       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75.209999999999994</v>
          </cell>
          <cell r="J2453">
            <v>75.209999999999994</v>
          </cell>
          <cell r="L2453">
            <v>15</v>
          </cell>
          <cell r="M2453">
            <v>75.209999999999994</v>
          </cell>
        </row>
        <row r="2454">
          <cell r="A2454">
            <v>102016610</v>
          </cell>
          <cell r="B2454" t="str">
            <v xml:space="preserve">MRS DEANNA M PERRIER  (DBS)             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199.83</v>
          </cell>
          <cell r="J2454">
            <v>199.83</v>
          </cell>
          <cell r="L2454">
            <v>15</v>
          </cell>
          <cell r="M2454">
            <v>199.83</v>
          </cell>
        </row>
        <row r="2455">
          <cell r="A2455">
            <v>102059339</v>
          </cell>
          <cell r="B2455" t="str">
            <v xml:space="preserve">MRS DEANNE TURVER                       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129.72</v>
          </cell>
          <cell r="J2455">
            <v>129.72</v>
          </cell>
          <cell r="L2455">
            <v>15</v>
          </cell>
          <cell r="M2455">
            <v>129.72</v>
          </cell>
        </row>
        <row r="2456">
          <cell r="A2456">
            <v>102046795</v>
          </cell>
          <cell r="B2456" t="str">
            <v xml:space="preserve">MRS DEBBIE A ALDRIDGE                   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72.83</v>
          </cell>
          <cell r="J2456">
            <v>72.83</v>
          </cell>
          <cell r="L2456">
            <v>15</v>
          </cell>
          <cell r="M2456">
            <v>72.83</v>
          </cell>
        </row>
        <row r="2457">
          <cell r="A2457">
            <v>102074370</v>
          </cell>
          <cell r="B2457" t="str">
            <v xml:space="preserve">MRS DEBBIE CRAIG                        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81.88</v>
          </cell>
          <cell r="J2457">
            <v>81.88</v>
          </cell>
          <cell r="L2457">
            <v>15</v>
          </cell>
          <cell r="M2457">
            <v>81.88</v>
          </cell>
        </row>
        <row r="2458">
          <cell r="A2458">
            <v>102010229</v>
          </cell>
          <cell r="B2458" t="str">
            <v xml:space="preserve">MRS DEBBIE HENSLEY (CMI)                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1101.97</v>
          </cell>
          <cell r="J2458">
            <v>1101.97</v>
          </cell>
          <cell r="L2458">
            <v>15</v>
          </cell>
          <cell r="M2458">
            <v>1101.97</v>
          </cell>
        </row>
        <row r="2459">
          <cell r="A2459">
            <v>102019426</v>
          </cell>
          <cell r="B2459" t="str">
            <v xml:space="preserve">MRS DEBBIE J ERCEG                      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736.42</v>
          </cell>
          <cell r="J2459">
            <v>736.42</v>
          </cell>
          <cell r="L2459">
            <v>22</v>
          </cell>
          <cell r="M2459">
            <v>736.42</v>
          </cell>
        </row>
        <row r="2460">
          <cell r="A2460">
            <v>102065231</v>
          </cell>
          <cell r="B2460" t="str">
            <v xml:space="preserve">MRS DEBBIE JEPSON                       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96.61</v>
          </cell>
          <cell r="J2460">
            <v>96.61</v>
          </cell>
          <cell r="L2460">
            <v>15</v>
          </cell>
          <cell r="M2460">
            <v>96.61</v>
          </cell>
        </row>
        <row r="2461">
          <cell r="A2461">
            <v>102082437</v>
          </cell>
          <cell r="B2461" t="str">
            <v xml:space="preserve">MRS DEBBIE SCHADE                       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182.57</v>
          </cell>
          <cell r="J2461">
            <v>182.57</v>
          </cell>
          <cell r="L2461">
            <v>15</v>
          </cell>
          <cell r="M2461">
            <v>182.57</v>
          </cell>
        </row>
        <row r="2462">
          <cell r="A2462">
            <v>102020334</v>
          </cell>
          <cell r="B2462" t="str">
            <v xml:space="preserve">MRS DEBORAH F ASTON  (DBS*)             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219.54</v>
          </cell>
          <cell r="J2462">
            <v>219.54</v>
          </cell>
          <cell r="L2462">
            <v>15</v>
          </cell>
          <cell r="M2462">
            <v>219.54</v>
          </cell>
        </row>
        <row r="2463">
          <cell r="A2463">
            <v>102069239</v>
          </cell>
          <cell r="B2463" t="str">
            <v xml:space="preserve">MRS DEBORAH FAKAOSILA                   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82.35</v>
          </cell>
          <cell r="J2463">
            <v>82.35</v>
          </cell>
          <cell r="L2463">
            <v>15</v>
          </cell>
          <cell r="M2463">
            <v>82.35</v>
          </cell>
        </row>
        <row r="2464">
          <cell r="A2464">
            <v>102020152</v>
          </cell>
          <cell r="B2464" t="str">
            <v xml:space="preserve">MRS DEBORAH LAWRIE                      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134.38999999999999</v>
          </cell>
          <cell r="J2464">
            <v>134.38999999999999</v>
          </cell>
          <cell r="L2464">
            <v>15</v>
          </cell>
          <cell r="M2464">
            <v>134.38999999999999</v>
          </cell>
        </row>
        <row r="2465">
          <cell r="A2465">
            <v>102070236</v>
          </cell>
          <cell r="B2465" t="str">
            <v xml:space="preserve">MRS DEBORAH S DIXON                     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106.82</v>
          </cell>
          <cell r="J2465">
            <v>106.82</v>
          </cell>
          <cell r="L2465">
            <v>15</v>
          </cell>
          <cell r="M2465">
            <v>106.82</v>
          </cell>
        </row>
        <row r="2466">
          <cell r="A2466">
            <v>102032504</v>
          </cell>
          <cell r="B2466" t="str">
            <v xml:space="preserve">MRS DEBORAH ZAITON                      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201.51</v>
          </cell>
          <cell r="J2466">
            <v>201.51</v>
          </cell>
          <cell r="L2466">
            <v>15</v>
          </cell>
          <cell r="M2466">
            <v>201.51</v>
          </cell>
        </row>
        <row r="2467">
          <cell r="A2467">
            <v>102060018</v>
          </cell>
          <cell r="B2467" t="str">
            <v xml:space="preserve">MRS DEBRA PULLAN                        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62.56</v>
          </cell>
          <cell r="J2467">
            <v>62.56</v>
          </cell>
          <cell r="L2467">
            <v>15</v>
          </cell>
          <cell r="M2467">
            <v>62.56</v>
          </cell>
        </row>
        <row r="2468">
          <cell r="A2468">
            <v>102052167</v>
          </cell>
          <cell r="B2468" t="str">
            <v xml:space="preserve">MRS DELMA PIKE                          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319.14</v>
          </cell>
          <cell r="J2468">
            <v>319.14</v>
          </cell>
          <cell r="L2468">
            <v>15</v>
          </cell>
          <cell r="M2468">
            <v>319.14</v>
          </cell>
        </row>
        <row r="2469">
          <cell r="A2469">
            <v>102019442</v>
          </cell>
          <cell r="B2469" t="str">
            <v xml:space="preserve">MRS DIANA EDMONDS                       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316.76</v>
          </cell>
          <cell r="J2469">
            <v>316.76</v>
          </cell>
          <cell r="L2469">
            <v>15</v>
          </cell>
          <cell r="M2469">
            <v>316.76</v>
          </cell>
        </row>
        <row r="2470">
          <cell r="A2470">
            <v>102058385</v>
          </cell>
          <cell r="B2470" t="str">
            <v xml:space="preserve">MRS DIANA OTENE                         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86.87</v>
          </cell>
          <cell r="J2470">
            <v>86.87</v>
          </cell>
          <cell r="L2470">
            <v>15</v>
          </cell>
          <cell r="M2470">
            <v>86.87</v>
          </cell>
        </row>
        <row r="2471">
          <cell r="A2471">
            <v>102011806</v>
          </cell>
          <cell r="B2471" t="str">
            <v xml:space="preserve">MRS DIANA ROBECK   (DBS)                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418.97</v>
          </cell>
          <cell r="J2471">
            <v>418.97</v>
          </cell>
          <cell r="L2471">
            <v>15</v>
          </cell>
          <cell r="M2471">
            <v>418.97</v>
          </cell>
        </row>
        <row r="2472">
          <cell r="A2472">
            <v>102078629</v>
          </cell>
          <cell r="B2472" t="str">
            <v xml:space="preserve">MRS DIANE E WARD                        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72.22</v>
          </cell>
          <cell r="J2472">
            <v>72.22</v>
          </cell>
          <cell r="L2472">
            <v>15</v>
          </cell>
          <cell r="M2472">
            <v>72.22</v>
          </cell>
        </row>
        <row r="2473">
          <cell r="A2473">
            <v>102037302</v>
          </cell>
          <cell r="B2473" t="str">
            <v xml:space="preserve">MRS DIANE SIMPSON                       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71.7</v>
          </cell>
          <cell r="J2473">
            <v>71.7</v>
          </cell>
          <cell r="L2473">
            <v>15</v>
          </cell>
          <cell r="M2473">
            <v>71.7</v>
          </cell>
        </row>
        <row r="2474">
          <cell r="A2474">
            <v>102011551</v>
          </cell>
          <cell r="B2474" t="str">
            <v xml:space="preserve">MRS DIANNE BARTER  (DBS)                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341.83</v>
          </cell>
          <cell r="J2474">
            <v>341.83</v>
          </cell>
          <cell r="L2474">
            <v>15</v>
          </cell>
          <cell r="M2474">
            <v>341.83</v>
          </cell>
        </row>
        <row r="2475">
          <cell r="A2475">
            <v>102060669</v>
          </cell>
          <cell r="B2475" t="str">
            <v xml:space="preserve">MRS DIANNE HEWLETT                      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119.66</v>
          </cell>
          <cell r="J2475">
            <v>119.66</v>
          </cell>
          <cell r="L2475">
            <v>15</v>
          </cell>
          <cell r="M2475">
            <v>119.66</v>
          </cell>
        </row>
        <row r="2476">
          <cell r="A2476">
            <v>102017309</v>
          </cell>
          <cell r="B2476" t="str">
            <v xml:space="preserve">MRS DIANNE HODGSON                      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163.98</v>
          </cell>
          <cell r="J2476">
            <v>163.98</v>
          </cell>
          <cell r="L2476">
            <v>15</v>
          </cell>
          <cell r="M2476">
            <v>163.98</v>
          </cell>
        </row>
        <row r="2477">
          <cell r="A2477">
            <v>102042871</v>
          </cell>
          <cell r="B2477" t="str">
            <v xml:space="preserve">MRS DIANNE LOUSICH                      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56.78</v>
          </cell>
          <cell r="J2477">
            <v>56.78</v>
          </cell>
          <cell r="L2477">
            <v>15</v>
          </cell>
          <cell r="M2477">
            <v>56.78</v>
          </cell>
        </row>
        <row r="2478">
          <cell r="A2478">
            <v>102011274</v>
          </cell>
          <cell r="B2478" t="str">
            <v xml:space="preserve">MRS DILYS MACLEOD     (CMI)             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8989.15</v>
          </cell>
          <cell r="J2478">
            <v>8989.15</v>
          </cell>
          <cell r="L2478">
            <v>15</v>
          </cell>
          <cell r="M2478">
            <v>8989.15</v>
          </cell>
        </row>
        <row r="2479">
          <cell r="A2479">
            <v>102081565</v>
          </cell>
          <cell r="B2479" t="str">
            <v xml:space="preserve">MRS DOFA SAID                           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347.93</v>
          </cell>
          <cell r="J2479">
            <v>347.93</v>
          </cell>
          <cell r="L2479">
            <v>22</v>
          </cell>
          <cell r="M2479">
            <v>347.93</v>
          </cell>
        </row>
        <row r="2480">
          <cell r="A2480">
            <v>102010553</v>
          </cell>
          <cell r="B2480" t="str">
            <v xml:space="preserve">MRS DOLORES M. MARSOM  (DBS* HOLD)      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377.91</v>
          </cell>
          <cell r="J2480">
            <v>377.91</v>
          </cell>
          <cell r="L2480">
            <v>15</v>
          </cell>
          <cell r="M2480">
            <v>377.91</v>
          </cell>
        </row>
        <row r="2481">
          <cell r="A2481">
            <v>102018660</v>
          </cell>
          <cell r="B2481" t="str">
            <v xml:space="preserve">MRS DONNA J. LEAHY  (DBS)               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209.01</v>
          </cell>
          <cell r="J2481">
            <v>209.01</v>
          </cell>
          <cell r="L2481">
            <v>15</v>
          </cell>
          <cell r="M2481">
            <v>209.01</v>
          </cell>
        </row>
        <row r="2482">
          <cell r="A2482">
            <v>102009715</v>
          </cell>
          <cell r="B2482" t="str">
            <v xml:space="preserve">MRS DONNA M HUTCHINGS                   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206.8</v>
          </cell>
          <cell r="J2482">
            <v>206.8</v>
          </cell>
          <cell r="L2482">
            <v>15</v>
          </cell>
          <cell r="M2482">
            <v>206.8</v>
          </cell>
        </row>
        <row r="2483">
          <cell r="A2483">
            <v>102072434</v>
          </cell>
          <cell r="B2483" t="str">
            <v xml:space="preserve">MRS DONNA PURCHASE                      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64.239999999999995</v>
          </cell>
          <cell r="J2483">
            <v>64.239999999999995</v>
          </cell>
          <cell r="L2483">
            <v>15</v>
          </cell>
          <cell r="M2483">
            <v>64.239999999999995</v>
          </cell>
        </row>
        <row r="2484">
          <cell r="A2484">
            <v>102010934</v>
          </cell>
          <cell r="B2484" t="str">
            <v xml:space="preserve">MRS DONNA-MAREE PATRICK                 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103.35</v>
          </cell>
          <cell r="J2484">
            <v>103.35</v>
          </cell>
          <cell r="L2484">
            <v>15</v>
          </cell>
          <cell r="M2484">
            <v>103.35</v>
          </cell>
        </row>
        <row r="2485">
          <cell r="A2485">
            <v>102070901</v>
          </cell>
          <cell r="B2485" t="str">
            <v xml:space="preserve">MRS DORA MAXWELL  (DBS)                 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328.91</v>
          </cell>
          <cell r="J2485">
            <v>328.91</v>
          </cell>
          <cell r="L2485">
            <v>15</v>
          </cell>
          <cell r="M2485">
            <v>328.91</v>
          </cell>
        </row>
        <row r="2486">
          <cell r="A2486">
            <v>102015989</v>
          </cell>
          <cell r="B2486" t="str">
            <v xml:space="preserve">MRS DORA NUMIA                          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53.87</v>
          </cell>
          <cell r="J2486">
            <v>53.87</v>
          </cell>
          <cell r="L2486">
            <v>15</v>
          </cell>
          <cell r="M2486">
            <v>53.87</v>
          </cell>
        </row>
        <row r="2487">
          <cell r="A2487">
            <v>102068383</v>
          </cell>
          <cell r="B2487" t="str">
            <v xml:space="preserve">MRS DORA RUTHERFORD                     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164.9</v>
          </cell>
          <cell r="J2487">
            <v>164.9</v>
          </cell>
          <cell r="L2487">
            <v>15</v>
          </cell>
          <cell r="M2487">
            <v>164.9</v>
          </cell>
        </row>
        <row r="2488">
          <cell r="A2488">
            <v>102057527</v>
          </cell>
          <cell r="B2488" t="str">
            <v xml:space="preserve">MRS DOROTHY WOOLRIGHT                   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90.18</v>
          </cell>
          <cell r="J2488">
            <v>90.18</v>
          </cell>
          <cell r="L2488">
            <v>15</v>
          </cell>
          <cell r="M2488">
            <v>90.18</v>
          </cell>
        </row>
        <row r="2489">
          <cell r="A2489">
            <v>102041347</v>
          </cell>
          <cell r="B2489" t="str">
            <v xml:space="preserve">MRS E A HUNTER                          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66.58</v>
          </cell>
          <cell r="J2489">
            <v>66.58</v>
          </cell>
          <cell r="L2489">
            <v>15</v>
          </cell>
          <cell r="M2489">
            <v>66.58</v>
          </cell>
        </row>
        <row r="2490">
          <cell r="A2490">
            <v>102039169</v>
          </cell>
          <cell r="B2490" t="str">
            <v xml:space="preserve">MRS E GRUNDY                            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126.17</v>
          </cell>
          <cell r="J2490">
            <v>126.17</v>
          </cell>
          <cell r="L2490">
            <v>15</v>
          </cell>
          <cell r="M2490">
            <v>126.17</v>
          </cell>
        </row>
        <row r="2491">
          <cell r="A2491">
            <v>102032099</v>
          </cell>
          <cell r="B2491" t="str">
            <v xml:space="preserve">MRS E MOKA                              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51.54</v>
          </cell>
          <cell r="J2491">
            <v>51.54</v>
          </cell>
          <cell r="L2491">
            <v>15</v>
          </cell>
          <cell r="M2491">
            <v>51.54</v>
          </cell>
        </row>
        <row r="2492">
          <cell r="A2492">
            <v>102032093</v>
          </cell>
          <cell r="B2492" t="str">
            <v xml:space="preserve">MRS E TAUA         (DBS)                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473.7</v>
          </cell>
          <cell r="J2492">
            <v>473.7</v>
          </cell>
          <cell r="L2492">
            <v>15</v>
          </cell>
          <cell r="M2492">
            <v>473.7</v>
          </cell>
        </row>
        <row r="2493">
          <cell r="A2493">
            <v>102006218</v>
          </cell>
          <cell r="B2493" t="str">
            <v xml:space="preserve">MRS E. MILNE                            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225.97</v>
          </cell>
          <cell r="J2493">
            <v>225.97</v>
          </cell>
          <cell r="L2493">
            <v>15</v>
          </cell>
          <cell r="M2493">
            <v>225.97</v>
          </cell>
        </row>
        <row r="2494">
          <cell r="A2494">
            <v>102042551</v>
          </cell>
          <cell r="B2494" t="str">
            <v xml:space="preserve">MRS EBHANA FERGUSON                     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347.83</v>
          </cell>
          <cell r="J2494">
            <v>347.83</v>
          </cell>
          <cell r="L2494">
            <v>15</v>
          </cell>
          <cell r="M2494">
            <v>347.83</v>
          </cell>
        </row>
        <row r="2495">
          <cell r="A2495">
            <v>102064600</v>
          </cell>
          <cell r="B2495" t="str">
            <v xml:space="preserve">MRS EDITH TOMLIN                        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74.72</v>
          </cell>
          <cell r="J2495">
            <v>74.72</v>
          </cell>
          <cell r="L2495">
            <v>15</v>
          </cell>
          <cell r="M2495">
            <v>74.72</v>
          </cell>
        </row>
        <row r="2496">
          <cell r="A2496">
            <v>102015819</v>
          </cell>
          <cell r="B2496" t="str">
            <v xml:space="preserve">MRS EDNA SCHAAF                         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120.69</v>
          </cell>
          <cell r="J2496">
            <v>120.69</v>
          </cell>
          <cell r="L2496">
            <v>15</v>
          </cell>
          <cell r="M2496">
            <v>120.69</v>
          </cell>
        </row>
        <row r="2497">
          <cell r="A2497">
            <v>102066088</v>
          </cell>
          <cell r="B2497" t="str">
            <v xml:space="preserve">MRS EILEEN HORSMAN                      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64.2</v>
          </cell>
          <cell r="J2497">
            <v>64.2</v>
          </cell>
          <cell r="L2497">
            <v>15</v>
          </cell>
          <cell r="M2497">
            <v>64.2</v>
          </cell>
        </row>
        <row r="2498">
          <cell r="A2498">
            <v>102007769</v>
          </cell>
          <cell r="B2498" t="str">
            <v xml:space="preserve">MRS ELAINE TUNUI                        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71.430000000000007</v>
          </cell>
          <cell r="J2498">
            <v>71.430000000000007</v>
          </cell>
          <cell r="L2498">
            <v>15</v>
          </cell>
          <cell r="M2498">
            <v>71.430000000000007</v>
          </cell>
        </row>
        <row r="2499">
          <cell r="A2499">
            <v>102038065</v>
          </cell>
          <cell r="B2499" t="str">
            <v xml:space="preserve">MRS ELENA BROWN    (DBS)                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273.25</v>
          </cell>
          <cell r="J2499">
            <v>273.25</v>
          </cell>
          <cell r="L2499">
            <v>15</v>
          </cell>
          <cell r="M2499">
            <v>273.25</v>
          </cell>
        </row>
        <row r="2500">
          <cell r="A2500">
            <v>102061724</v>
          </cell>
          <cell r="B2500" t="str">
            <v xml:space="preserve">MRS ELENA MASEI                         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106.32</v>
          </cell>
          <cell r="J2500">
            <v>106.32</v>
          </cell>
          <cell r="L2500">
            <v>15</v>
          </cell>
          <cell r="M2500">
            <v>106.32</v>
          </cell>
        </row>
        <row r="2501">
          <cell r="A2501">
            <v>102071181</v>
          </cell>
          <cell r="B2501" t="str">
            <v xml:space="preserve">MRS ELENOA KAILAHI                      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285.57</v>
          </cell>
          <cell r="J2501">
            <v>285.57</v>
          </cell>
          <cell r="L2501">
            <v>15</v>
          </cell>
          <cell r="M2501">
            <v>285.57</v>
          </cell>
        </row>
        <row r="2502">
          <cell r="A2502">
            <v>102009354</v>
          </cell>
          <cell r="B2502" t="str">
            <v xml:space="preserve">MRS ELIOPA TUHA  (DBS)                  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767.09</v>
          </cell>
          <cell r="J2502">
            <v>767.09</v>
          </cell>
          <cell r="L2502">
            <v>15</v>
          </cell>
          <cell r="M2502">
            <v>767.09</v>
          </cell>
        </row>
        <row r="2503">
          <cell r="A2503">
            <v>102041269</v>
          </cell>
          <cell r="B2503" t="str">
            <v xml:space="preserve">MRS ELIZA BROWN                         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67.19</v>
          </cell>
          <cell r="J2503">
            <v>67.19</v>
          </cell>
          <cell r="L2503">
            <v>15</v>
          </cell>
          <cell r="M2503">
            <v>67.19</v>
          </cell>
        </row>
        <row r="2504">
          <cell r="A2504">
            <v>102035939</v>
          </cell>
          <cell r="B2504" t="str">
            <v xml:space="preserve">MRS ELIZA PATI    (DBS)                 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511.22</v>
          </cell>
          <cell r="J2504">
            <v>511.22</v>
          </cell>
          <cell r="L2504">
            <v>15</v>
          </cell>
          <cell r="M2504">
            <v>511.22</v>
          </cell>
        </row>
        <row r="2505">
          <cell r="A2505">
            <v>102057848</v>
          </cell>
          <cell r="B2505" t="str">
            <v xml:space="preserve">MRS ELIZABETH KEI  (DBS)                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225</v>
          </cell>
          <cell r="J2505">
            <v>225</v>
          </cell>
          <cell r="L2505">
            <v>15</v>
          </cell>
          <cell r="M2505">
            <v>225</v>
          </cell>
        </row>
        <row r="2506">
          <cell r="A2506">
            <v>102022718</v>
          </cell>
          <cell r="B2506" t="str">
            <v xml:space="preserve">MRS ELIZABETH M LOPEZ                   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218.2</v>
          </cell>
          <cell r="J2506">
            <v>218.2</v>
          </cell>
          <cell r="L2506">
            <v>15</v>
          </cell>
          <cell r="M2506">
            <v>218.2</v>
          </cell>
        </row>
        <row r="2507">
          <cell r="A2507">
            <v>102008947</v>
          </cell>
          <cell r="B2507" t="str">
            <v xml:space="preserve">MRS ELIZABETH RIJCKEN  (DBS)            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422.9</v>
          </cell>
          <cell r="J2507">
            <v>422.9</v>
          </cell>
          <cell r="L2507">
            <v>15</v>
          </cell>
          <cell r="M2507">
            <v>422.9</v>
          </cell>
        </row>
        <row r="2508">
          <cell r="A2508">
            <v>102012841</v>
          </cell>
          <cell r="B2508" t="str">
            <v xml:space="preserve">MRS ELIZABETH SCHWENKE                  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103.66</v>
          </cell>
          <cell r="J2508">
            <v>103.66</v>
          </cell>
          <cell r="L2508">
            <v>15</v>
          </cell>
          <cell r="M2508">
            <v>103.66</v>
          </cell>
        </row>
        <row r="2509">
          <cell r="A2509">
            <v>102025935</v>
          </cell>
          <cell r="B2509" t="str">
            <v xml:space="preserve">MRS ELIZABETH TALTALIAULI               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109.54</v>
          </cell>
          <cell r="J2509">
            <v>109.54</v>
          </cell>
          <cell r="L2509">
            <v>15</v>
          </cell>
          <cell r="M2509">
            <v>109.54</v>
          </cell>
        </row>
        <row r="2510">
          <cell r="A2510">
            <v>102011262</v>
          </cell>
          <cell r="B2510" t="str">
            <v xml:space="preserve">MRS ELIZABETH VAIKE (DBS)               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509.62</v>
          </cell>
          <cell r="J2510">
            <v>509.62</v>
          </cell>
          <cell r="L2510">
            <v>15</v>
          </cell>
          <cell r="M2510">
            <v>509.62</v>
          </cell>
        </row>
        <row r="2511">
          <cell r="A2511">
            <v>102040177</v>
          </cell>
          <cell r="B2511" t="str">
            <v xml:space="preserve">MRS ELIZABETH WATSON                    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146.13</v>
          </cell>
          <cell r="J2511">
            <v>146.13</v>
          </cell>
          <cell r="L2511">
            <v>15</v>
          </cell>
          <cell r="M2511">
            <v>146.13</v>
          </cell>
        </row>
        <row r="2512">
          <cell r="A2512">
            <v>102055216</v>
          </cell>
          <cell r="B2512" t="str">
            <v xml:space="preserve">MRS ELLIE DRUMMOND                      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92.59</v>
          </cell>
          <cell r="J2512">
            <v>92.59</v>
          </cell>
          <cell r="L2512">
            <v>22</v>
          </cell>
          <cell r="M2512">
            <v>92.59</v>
          </cell>
        </row>
        <row r="2513">
          <cell r="A2513">
            <v>102049039</v>
          </cell>
          <cell r="B2513" t="str">
            <v xml:space="preserve">MRS ELLIE STOWERS  (DBS)                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709.22</v>
          </cell>
          <cell r="J2513">
            <v>709.22</v>
          </cell>
          <cell r="L2513">
            <v>15</v>
          </cell>
          <cell r="M2513">
            <v>709.22</v>
          </cell>
        </row>
        <row r="2514">
          <cell r="A2514">
            <v>102005961</v>
          </cell>
          <cell r="B2514" t="str">
            <v xml:space="preserve">MRS ELLIS ROBERTS (DBS)                 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239.68</v>
          </cell>
          <cell r="J2514">
            <v>239.68</v>
          </cell>
          <cell r="L2514">
            <v>15</v>
          </cell>
          <cell r="M2514">
            <v>239.68</v>
          </cell>
        </row>
        <row r="2515">
          <cell r="A2515">
            <v>102073531</v>
          </cell>
          <cell r="B2515" t="str">
            <v xml:space="preserve">MRS ELSA TAPE                           </v>
          </cell>
          <cell r="C2515">
            <v>0.77</v>
          </cell>
          <cell r="D2515">
            <v>1.48</v>
          </cell>
          <cell r="E2515">
            <v>9.77</v>
          </cell>
          <cell r="F2515">
            <v>22.79</v>
          </cell>
          <cell r="G2515">
            <v>48.89</v>
          </cell>
          <cell r="H2515">
            <v>0</v>
          </cell>
          <cell r="I2515">
            <v>0</v>
          </cell>
          <cell r="J2515">
            <v>83.7</v>
          </cell>
          <cell r="L2515">
            <v>5</v>
          </cell>
          <cell r="M2515">
            <v>83.7</v>
          </cell>
        </row>
        <row r="2516">
          <cell r="A2516">
            <v>102062841</v>
          </cell>
          <cell r="B2516" t="str">
            <v xml:space="preserve">MRS EMERY THOMPSON                      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67.03</v>
          </cell>
          <cell r="J2516">
            <v>67.03</v>
          </cell>
          <cell r="L2516">
            <v>15</v>
          </cell>
          <cell r="M2516">
            <v>67.03</v>
          </cell>
        </row>
        <row r="2517">
          <cell r="A2517">
            <v>102007805</v>
          </cell>
          <cell r="B2517" t="str">
            <v xml:space="preserve">MRS EMILIA KABZAMALOV                   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140.83000000000001</v>
          </cell>
          <cell r="J2517">
            <v>140.83000000000001</v>
          </cell>
          <cell r="L2517">
            <v>15</v>
          </cell>
          <cell r="M2517">
            <v>140.83000000000001</v>
          </cell>
        </row>
        <row r="2518">
          <cell r="A2518">
            <v>102058540</v>
          </cell>
          <cell r="B2518" t="str">
            <v xml:space="preserve">MRS EPI LAMALU                          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111.4</v>
          </cell>
          <cell r="J2518">
            <v>111.4</v>
          </cell>
          <cell r="L2518">
            <v>15</v>
          </cell>
          <cell r="M2518">
            <v>111.4</v>
          </cell>
        </row>
        <row r="2519">
          <cell r="A2519">
            <v>102072529</v>
          </cell>
          <cell r="B2519" t="str">
            <v xml:space="preserve">MRS ERENA ABBOTT                        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69.02</v>
          </cell>
          <cell r="J2519">
            <v>69.02</v>
          </cell>
          <cell r="L2519">
            <v>15</v>
          </cell>
          <cell r="M2519">
            <v>69.02</v>
          </cell>
        </row>
        <row r="2520">
          <cell r="A2520">
            <v>102072851</v>
          </cell>
          <cell r="B2520" t="str">
            <v xml:space="preserve">MRS ERIA BARNDEN                        </v>
          </cell>
          <cell r="C2520">
            <v>0</v>
          </cell>
          <cell r="D2520">
            <v>0</v>
          </cell>
          <cell r="E2520">
            <v>0</v>
          </cell>
          <cell r="F2520">
            <v>2.99</v>
          </cell>
          <cell r="G2520">
            <v>30.25</v>
          </cell>
          <cell r="H2520">
            <v>0</v>
          </cell>
          <cell r="I2520">
            <v>0</v>
          </cell>
          <cell r="J2520">
            <v>33.24</v>
          </cell>
          <cell r="L2520">
            <v>5</v>
          </cell>
          <cell r="M2520">
            <v>33.24</v>
          </cell>
        </row>
        <row r="2521">
          <cell r="A2521">
            <v>102070829</v>
          </cell>
          <cell r="B2521" t="str">
            <v xml:space="preserve">MRS ERIN CLEMETT (DBS)                  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338.76</v>
          </cell>
          <cell r="J2521">
            <v>338.76</v>
          </cell>
          <cell r="L2521">
            <v>15</v>
          </cell>
          <cell r="M2521">
            <v>338.76</v>
          </cell>
        </row>
        <row r="2522">
          <cell r="A2522">
            <v>102022865</v>
          </cell>
          <cell r="B2522" t="str">
            <v xml:space="preserve">MRS ERIN HELM      (DBS)                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322.3</v>
          </cell>
          <cell r="J2522">
            <v>322.3</v>
          </cell>
          <cell r="L2522">
            <v>15</v>
          </cell>
          <cell r="M2522">
            <v>322.3</v>
          </cell>
        </row>
        <row r="2523">
          <cell r="A2523">
            <v>102024953</v>
          </cell>
          <cell r="B2523" t="str">
            <v xml:space="preserve">MRS ESETA L MAFOE                       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153.58000000000001</v>
          </cell>
          <cell r="J2523">
            <v>153.58000000000001</v>
          </cell>
          <cell r="L2523">
            <v>15</v>
          </cell>
          <cell r="M2523">
            <v>153.58000000000001</v>
          </cell>
        </row>
        <row r="2524">
          <cell r="A2524">
            <v>102023173</v>
          </cell>
          <cell r="B2524" t="str">
            <v xml:space="preserve">MRS ESTHER TURUA  (DBS*HOLD)            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73.83</v>
          </cell>
          <cell r="J2524">
            <v>73.83</v>
          </cell>
          <cell r="L2524">
            <v>15</v>
          </cell>
          <cell r="M2524">
            <v>73.83</v>
          </cell>
        </row>
        <row r="2525">
          <cell r="A2525">
            <v>102011993</v>
          </cell>
          <cell r="B2525" t="str">
            <v xml:space="preserve">MRS ESTRELLI OWEN                       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117.67</v>
          </cell>
          <cell r="J2525">
            <v>117.67</v>
          </cell>
          <cell r="L2525">
            <v>15</v>
          </cell>
          <cell r="M2525">
            <v>117.67</v>
          </cell>
        </row>
        <row r="2526">
          <cell r="A2526">
            <v>102071959</v>
          </cell>
          <cell r="B2526" t="str">
            <v xml:space="preserve">MRS ETI SUA   (DBS*)                    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227.67</v>
          </cell>
          <cell r="J2526">
            <v>227.67</v>
          </cell>
          <cell r="L2526">
            <v>15</v>
          </cell>
          <cell r="M2526">
            <v>227.67</v>
          </cell>
        </row>
        <row r="2527">
          <cell r="A2527">
            <v>102046615</v>
          </cell>
          <cell r="B2527" t="str">
            <v xml:space="preserve">MRS EUPHEMIA RUSH                       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84.34</v>
          </cell>
          <cell r="J2527">
            <v>84.34</v>
          </cell>
          <cell r="L2527">
            <v>15</v>
          </cell>
          <cell r="M2527">
            <v>84.34</v>
          </cell>
        </row>
        <row r="2528">
          <cell r="A2528">
            <v>102088066</v>
          </cell>
          <cell r="B2528" t="str">
            <v xml:space="preserve">MRS EVA KIEL                            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78.45</v>
          </cell>
          <cell r="J2528">
            <v>78.45</v>
          </cell>
          <cell r="L2528">
            <v>15</v>
          </cell>
          <cell r="M2528">
            <v>78.45</v>
          </cell>
        </row>
        <row r="2529">
          <cell r="A2529">
            <v>102015126</v>
          </cell>
          <cell r="B2529" t="str">
            <v xml:space="preserve">MRS EVELINE HAUEA  (DBS)                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707.91</v>
          </cell>
          <cell r="J2529">
            <v>707.91</v>
          </cell>
          <cell r="L2529">
            <v>15</v>
          </cell>
          <cell r="M2529">
            <v>707.91</v>
          </cell>
        </row>
        <row r="2530">
          <cell r="A2530">
            <v>102041997</v>
          </cell>
          <cell r="B2530" t="str">
            <v xml:space="preserve">MRS EVELYN UMAMHESWARAN  (DBS)          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811.4</v>
          </cell>
          <cell r="J2530">
            <v>811.4</v>
          </cell>
          <cell r="L2530">
            <v>15</v>
          </cell>
          <cell r="M2530">
            <v>811.4</v>
          </cell>
        </row>
        <row r="2531">
          <cell r="A2531">
            <v>102037663</v>
          </cell>
          <cell r="B2531" t="str">
            <v xml:space="preserve">MRS F HALANGAHU    (DBS)                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945.44</v>
          </cell>
          <cell r="J2531">
            <v>945.44</v>
          </cell>
          <cell r="L2531">
            <v>15</v>
          </cell>
          <cell r="M2531">
            <v>945.44</v>
          </cell>
        </row>
        <row r="2532">
          <cell r="A2532">
            <v>102036420</v>
          </cell>
          <cell r="B2532" t="str">
            <v xml:space="preserve">MRS F LILO                              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105.39</v>
          </cell>
          <cell r="J2532">
            <v>105.39</v>
          </cell>
          <cell r="L2532">
            <v>15</v>
          </cell>
          <cell r="M2532">
            <v>105.39</v>
          </cell>
        </row>
        <row r="2533">
          <cell r="A2533">
            <v>102034619</v>
          </cell>
          <cell r="B2533" t="str">
            <v xml:space="preserve">MRS F MISIUEPA  (DBS)                   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185.27</v>
          </cell>
          <cell r="J2533">
            <v>185.27</v>
          </cell>
          <cell r="L2533">
            <v>15</v>
          </cell>
          <cell r="M2533">
            <v>185.27</v>
          </cell>
        </row>
        <row r="2534">
          <cell r="A2534">
            <v>102035192</v>
          </cell>
          <cell r="B2534" t="str">
            <v xml:space="preserve">MRS F OTAI         (DBS)                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1245.94</v>
          </cell>
          <cell r="J2534">
            <v>1245.94</v>
          </cell>
          <cell r="L2534">
            <v>15</v>
          </cell>
          <cell r="M2534">
            <v>1245.94</v>
          </cell>
        </row>
        <row r="2535">
          <cell r="A2535">
            <v>102058700</v>
          </cell>
          <cell r="B2535" t="str">
            <v xml:space="preserve">MRS FAAALIGA SAO                        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50.36</v>
          </cell>
          <cell r="J2535">
            <v>50.36</v>
          </cell>
          <cell r="L2535">
            <v>15</v>
          </cell>
          <cell r="M2535">
            <v>50.36</v>
          </cell>
        </row>
        <row r="2536">
          <cell r="A2536">
            <v>102030070</v>
          </cell>
          <cell r="B2536" t="str">
            <v xml:space="preserve">MRS FAAEAINA FRETTON  (DBS*)            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139.13999999999999</v>
          </cell>
          <cell r="J2536">
            <v>139.13999999999999</v>
          </cell>
          <cell r="L2536">
            <v>15</v>
          </cell>
          <cell r="M2536">
            <v>139.13999999999999</v>
          </cell>
        </row>
        <row r="2537">
          <cell r="A2537">
            <v>102009515</v>
          </cell>
          <cell r="B2537" t="str">
            <v xml:space="preserve">MRS FAAFIAPOTO FUTIALO                  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91.36</v>
          </cell>
          <cell r="J2537">
            <v>91.36</v>
          </cell>
          <cell r="L2537">
            <v>15</v>
          </cell>
          <cell r="M2537">
            <v>91.36</v>
          </cell>
        </row>
        <row r="2538">
          <cell r="A2538">
            <v>102015361</v>
          </cell>
          <cell r="B2538" t="str">
            <v xml:space="preserve">MRS FAFAI ASO   (CMI)                   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911.95</v>
          </cell>
          <cell r="J2538">
            <v>911.95</v>
          </cell>
          <cell r="L2538">
            <v>15</v>
          </cell>
          <cell r="M2538">
            <v>911.95</v>
          </cell>
        </row>
        <row r="2539">
          <cell r="A2539">
            <v>102010454</v>
          </cell>
          <cell r="B2539" t="str">
            <v xml:space="preserve">MRS FALEALUGA IOSEFA (CMI)              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584.91</v>
          </cell>
          <cell r="J2539">
            <v>584.91</v>
          </cell>
          <cell r="L2539">
            <v>15</v>
          </cell>
          <cell r="M2539">
            <v>584.91</v>
          </cell>
        </row>
        <row r="2540">
          <cell r="A2540">
            <v>102071678</v>
          </cell>
          <cell r="B2540" t="str">
            <v xml:space="preserve">MRS FALEPAINI LOLOHEA                   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90.48</v>
          </cell>
          <cell r="J2540">
            <v>90.48</v>
          </cell>
          <cell r="L2540">
            <v>15</v>
          </cell>
          <cell r="M2540">
            <v>90.48</v>
          </cell>
        </row>
        <row r="2541">
          <cell r="A2541">
            <v>102079424</v>
          </cell>
          <cell r="B2541" t="str">
            <v xml:space="preserve">MRS FALUTE TAUFAIU                      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111.26</v>
          </cell>
          <cell r="J2541">
            <v>111.26</v>
          </cell>
          <cell r="L2541">
            <v>15</v>
          </cell>
          <cell r="M2541">
            <v>111.26</v>
          </cell>
        </row>
        <row r="2542">
          <cell r="A2542">
            <v>102007849</v>
          </cell>
          <cell r="B2542" t="str">
            <v xml:space="preserve">MRS FANE VAKA   (CMI)                   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2965.24</v>
          </cell>
          <cell r="J2542">
            <v>2965.24</v>
          </cell>
          <cell r="L2542">
            <v>22</v>
          </cell>
          <cell r="M2542">
            <v>2915.24</v>
          </cell>
        </row>
        <row r="2543">
          <cell r="A2543">
            <v>102038921</v>
          </cell>
          <cell r="B2543" t="str">
            <v xml:space="preserve">MRS FANUA TUIVATI  (DBS)                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184.64</v>
          </cell>
          <cell r="J2543">
            <v>184.64</v>
          </cell>
          <cell r="L2543">
            <v>15</v>
          </cell>
          <cell r="M2543">
            <v>184.64</v>
          </cell>
        </row>
        <row r="2544">
          <cell r="A2544">
            <v>102010022</v>
          </cell>
          <cell r="B2544" t="str">
            <v xml:space="preserve">MRS FATAI POHAHAU   (DBS*)              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525.29</v>
          </cell>
          <cell r="J2544">
            <v>525.29</v>
          </cell>
          <cell r="L2544">
            <v>15</v>
          </cell>
          <cell r="M2544">
            <v>525.29</v>
          </cell>
        </row>
        <row r="2545">
          <cell r="A2545">
            <v>102049793</v>
          </cell>
          <cell r="B2545" t="str">
            <v xml:space="preserve">MRS FAUZIA ALI                          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57.92</v>
          </cell>
          <cell r="J2545">
            <v>57.92</v>
          </cell>
          <cell r="L2545">
            <v>15</v>
          </cell>
          <cell r="M2545">
            <v>57.92</v>
          </cell>
        </row>
        <row r="2546">
          <cell r="A2546">
            <v>102040654</v>
          </cell>
          <cell r="B2546" t="str">
            <v xml:space="preserve">MRS FAY BOOTH      (DBS)                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515.95000000000005</v>
          </cell>
          <cell r="J2546">
            <v>515.95000000000005</v>
          </cell>
          <cell r="L2546">
            <v>15</v>
          </cell>
          <cell r="M2546">
            <v>515.95000000000005</v>
          </cell>
        </row>
        <row r="2547">
          <cell r="A2547">
            <v>102075786</v>
          </cell>
          <cell r="B2547" t="str">
            <v xml:space="preserve">MRS FAYE TAIAROA                        </v>
          </cell>
          <cell r="C2547">
            <v>5.05</v>
          </cell>
          <cell r="D2547">
            <v>7.6</v>
          </cell>
          <cell r="E2547">
            <v>8.56</v>
          </cell>
          <cell r="F2547">
            <v>2.58</v>
          </cell>
          <cell r="G2547">
            <v>16.66</v>
          </cell>
          <cell r="H2547">
            <v>0</v>
          </cell>
          <cell r="I2547">
            <v>0</v>
          </cell>
          <cell r="J2547">
            <v>40.450000000000003</v>
          </cell>
          <cell r="L2547">
            <v>5</v>
          </cell>
          <cell r="M2547">
            <v>40.450000000000003</v>
          </cell>
        </row>
        <row r="2548">
          <cell r="A2548">
            <v>102052814</v>
          </cell>
          <cell r="B2548" t="str">
            <v xml:space="preserve">MRS FEILOAIGA TUIGAMALA                 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66.260000000000005</v>
          </cell>
          <cell r="J2548">
            <v>66.260000000000005</v>
          </cell>
          <cell r="L2548">
            <v>15</v>
          </cell>
          <cell r="M2548">
            <v>66.260000000000005</v>
          </cell>
        </row>
        <row r="2549">
          <cell r="A2549">
            <v>102051019</v>
          </cell>
          <cell r="B2549" t="str">
            <v xml:space="preserve">MRS FEPZER CARPENTER                    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87.43</v>
          </cell>
          <cell r="J2549">
            <v>87.43</v>
          </cell>
          <cell r="L2549">
            <v>15</v>
          </cell>
          <cell r="M2549">
            <v>87.43</v>
          </cell>
        </row>
        <row r="2550">
          <cell r="A2550">
            <v>102018727</v>
          </cell>
          <cell r="B2550" t="str">
            <v xml:space="preserve">MRS FERIAL MIRAZIMI                     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387.78</v>
          </cell>
          <cell r="J2550">
            <v>387.78</v>
          </cell>
          <cell r="L2550">
            <v>15</v>
          </cell>
          <cell r="M2550">
            <v>387.78</v>
          </cell>
        </row>
        <row r="2551">
          <cell r="A2551">
            <v>102010186</v>
          </cell>
          <cell r="B2551" t="str">
            <v xml:space="preserve">MRS FLORA MUALIA                        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78.45</v>
          </cell>
          <cell r="J2551">
            <v>78.45</v>
          </cell>
          <cell r="L2551">
            <v>15</v>
          </cell>
          <cell r="M2551">
            <v>78.45</v>
          </cell>
        </row>
        <row r="2552">
          <cell r="A2552">
            <v>102034951</v>
          </cell>
          <cell r="B2552" t="str">
            <v xml:space="preserve">MRS FLORAL TEO                          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74.599999999999994</v>
          </cell>
          <cell r="J2552">
            <v>74.599999999999994</v>
          </cell>
          <cell r="L2552">
            <v>15</v>
          </cell>
          <cell r="M2552">
            <v>74.599999999999994</v>
          </cell>
        </row>
        <row r="2553">
          <cell r="A2553">
            <v>102052389</v>
          </cell>
          <cell r="B2553" t="str">
            <v xml:space="preserve">MRS FLOWER VATAU  (DBS)                 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300.86</v>
          </cell>
          <cell r="J2553">
            <v>300.86</v>
          </cell>
          <cell r="L2553">
            <v>15</v>
          </cell>
          <cell r="M2553">
            <v>300.86</v>
          </cell>
        </row>
        <row r="2554">
          <cell r="A2554">
            <v>102034849</v>
          </cell>
          <cell r="B2554" t="str">
            <v xml:space="preserve">MRS FOLOIOLA SAU                        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67.069999999999993</v>
          </cell>
          <cell r="J2554">
            <v>67.069999999999993</v>
          </cell>
          <cell r="L2554">
            <v>15</v>
          </cell>
          <cell r="M2554">
            <v>67.069999999999993</v>
          </cell>
        </row>
        <row r="2555">
          <cell r="A2555">
            <v>102070812</v>
          </cell>
          <cell r="B2555" t="str">
            <v xml:space="preserve">MRS FOLOLA FAOKULA                      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250.05</v>
          </cell>
          <cell r="J2555">
            <v>250.05</v>
          </cell>
          <cell r="L2555">
            <v>15</v>
          </cell>
          <cell r="M2555">
            <v>250.05</v>
          </cell>
        </row>
        <row r="2556">
          <cell r="A2556">
            <v>102060761</v>
          </cell>
          <cell r="B2556" t="str">
            <v xml:space="preserve">MRS FRANCES MANUEL                      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291.85000000000002</v>
          </cell>
          <cell r="J2556">
            <v>291.85000000000002</v>
          </cell>
          <cell r="L2556">
            <v>15</v>
          </cell>
          <cell r="M2556">
            <v>291.85000000000002</v>
          </cell>
        </row>
        <row r="2557">
          <cell r="A2557">
            <v>102075562</v>
          </cell>
          <cell r="B2557" t="str">
            <v xml:space="preserve">MRS FRANCES TUAOI                       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67</v>
          </cell>
          <cell r="J2557">
            <v>67</v>
          </cell>
          <cell r="L2557">
            <v>15</v>
          </cell>
          <cell r="M2557">
            <v>67</v>
          </cell>
        </row>
        <row r="2558">
          <cell r="A2558">
            <v>102054021</v>
          </cell>
          <cell r="B2558" t="str">
            <v xml:space="preserve">MRS FRANCIS MC GREGOR                   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168.67</v>
          </cell>
          <cell r="J2558">
            <v>168.67</v>
          </cell>
          <cell r="L2558">
            <v>15</v>
          </cell>
          <cell r="M2558">
            <v>168.67</v>
          </cell>
        </row>
        <row r="2559">
          <cell r="A2559">
            <v>102014659</v>
          </cell>
          <cell r="B2559" t="str">
            <v xml:space="preserve">MRS FREDA BLAKE                         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197.05</v>
          </cell>
          <cell r="J2559">
            <v>197.05</v>
          </cell>
          <cell r="L2559">
            <v>15</v>
          </cell>
          <cell r="M2559">
            <v>197.05</v>
          </cell>
        </row>
        <row r="2560">
          <cell r="A2560">
            <v>102050876</v>
          </cell>
          <cell r="B2560" t="str">
            <v xml:space="preserve">MRS FREDA WULF   (DBS)                  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818.73</v>
          </cell>
          <cell r="J2560">
            <v>818.73</v>
          </cell>
          <cell r="L2560">
            <v>15</v>
          </cell>
          <cell r="M2560">
            <v>818.73</v>
          </cell>
        </row>
        <row r="2561">
          <cell r="A2561">
            <v>102023623</v>
          </cell>
          <cell r="B2561" t="str">
            <v xml:space="preserve">MRS FUAAO AUTUFUTA     (DBS)            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303.55</v>
          </cell>
          <cell r="J2561">
            <v>303.55</v>
          </cell>
          <cell r="L2561">
            <v>15</v>
          </cell>
          <cell r="M2561">
            <v>303.55</v>
          </cell>
        </row>
        <row r="2562">
          <cell r="A2562">
            <v>102013942</v>
          </cell>
          <cell r="B2562" t="str">
            <v xml:space="preserve">MRS FUALILIA EKEROMA                    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52.19</v>
          </cell>
          <cell r="J2562">
            <v>52.19</v>
          </cell>
          <cell r="L2562">
            <v>15</v>
          </cell>
          <cell r="M2562">
            <v>52.19</v>
          </cell>
        </row>
        <row r="2563">
          <cell r="A2563">
            <v>102005452</v>
          </cell>
          <cell r="B2563" t="str">
            <v xml:space="preserve">MRS G M PIAGGI                          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80.31</v>
          </cell>
          <cell r="J2563">
            <v>80.31</v>
          </cell>
          <cell r="L2563">
            <v>15</v>
          </cell>
          <cell r="M2563">
            <v>80.31</v>
          </cell>
        </row>
        <row r="2564">
          <cell r="A2564">
            <v>102054352</v>
          </cell>
          <cell r="B2564" t="str">
            <v xml:space="preserve">MRS GAIL WILLIAMS                       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95.48</v>
          </cell>
          <cell r="J2564">
            <v>95.48</v>
          </cell>
          <cell r="L2564">
            <v>15</v>
          </cell>
          <cell r="M2564">
            <v>95.48</v>
          </cell>
        </row>
        <row r="2565">
          <cell r="A2565">
            <v>102048531</v>
          </cell>
          <cell r="B2565" t="str">
            <v xml:space="preserve">MRS GAYLENE HALLETT                     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64.69</v>
          </cell>
          <cell r="J2565">
            <v>64.69</v>
          </cell>
          <cell r="L2565">
            <v>15</v>
          </cell>
          <cell r="M2565">
            <v>64.69</v>
          </cell>
        </row>
        <row r="2566">
          <cell r="A2566">
            <v>102024916</v>
          </cell>
          <cell r="B2566" t="str">
            <v xml:space="preserve">MRS GAYLENE L NAIDU                     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62.15</v>
          </cell>
          <cell r="J2566">
            <v>62.15</v>
          </cell>
          <cell r="L2566">
            <v>15</v>
          </cell>
          <cell r="M2566">
            <v>62.15</v>
          </cell>
        </row>
        <row r="2567">
          <cell r="A2567">
            <v>102044381</v>
          </cell>
          <cell r="B2567" t="str">
            <v xml:space="preserve">MRS GEORGINA MUIR                       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214</v>
          </cell>
          <cell r="J2567">
            <v>214</v>
          </cell>
          <cell r="L2567">
            <v>15</v>
          </cell>
          <cell r="M2567">
            <v>214</v>
          </cell>
        </row>
        <row r="2568">
          <cell r="A2568">
            <v>102056311</v>
          </cell>
          <cell r="B2568" t="str">
            <v xml:space="preserve">MRS GERALDINE MOSS                      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53.58</v>
          </cell>
          <cell r="J2568">
            <v>53.58</v>
          </cell>
          <cell r="L2568">
            <v>15</v>
          </cell>
          <cell r="M2568">
            <v>53.58</v>
          </cell>
        </row>
        <row r="2569">
          <cell r="A2569">
            <v>102015720</v>
          </cell>
          <cell r="B2569" t="str">
            <v xml:space="preserve">MRS GERANESH ASFAW   (DBS)              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3158.14</v>
          </cell>
          <cell r="J2569">
            <v>3158.14</v>
          </cell>
          <cell r="L2569">
            <v>15</v>
          </cell>
          <cell r="M2569">
            <v>3158.14</v>
          </cell>
        </row>
        <row r="2570">
          <cell r="A2570">
            <v>102051180</v>
          </cell>
          <cell r="B2570" t="str">
            <v xml:space="preserve">MRS GHAZI ISMALI                        </v>
          </cell>
          <cell r="C2570">
            <v>0</v>
          </cell>
          <cell r="D2570">
            <v>0</v>
          </cell>
          <cell r="E2570">
            <v>1.3</v>
          </cell>
          <cell r="F2570">
            <v>0</v>
          </cell>
          <cell r="G2570">
            <v>71.94</v>
          </cell>
          <cell r="H2570">
            <v>0</v>
          </cell>
          <cell r="I2570">
            <v>0</v>
          </cell>
          <cell r="J2570">
            <v>73.239999999999995</v>
          </cell>
          <cell r="L2570">
            <v>5</v>
          </cell>
          <cell r="M2570">
            <v>73.239999999999995</v>
          </cell>
        </row>
        <row r="2571">
          <cell r="A2571">
            <v>102046409</v>
          </cell>
          <cell r="B2571" t="str">
            <v xml:space="preserve">MRS GILLIAN MASON                       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68.819999999999993</v>
          </cell>
          <cell r="J2571">
            <v>68.819999999999993</v>
          </cell>
          <cell r="L2571">
            <v>15</v>
          </cell>
          <cell r="M2571">
            <v>68.819999999999993</v>
          </cell>
        </row>
        <row r="2572">
          <cell r="A2572">
            <v>102076968</v>
          </cell>
          <cell r="B2572" t="str">
            <v xml:space="preserve">MRS GILLIAN WASS                        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77.69</v>
          </cell>
          <cell r="J2572">
            <v>77.69</v>
          </cell>
          <cell r="L2572">
            <v>15</v>
          </cell>
          <cell r="M2572">
            <v>77.69</v>
          </cell>
        </row>
        <row r="2573">
          <cell r="A2573">
            <v>102062646</v>
          </cell>
          <cell r="B2573" t="str">
            <v xml:space="preserve">MRS GINA LUSBY                          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90.73</v>
          </cell>
          <cell r="J2573">
            <v>90.73</v>
          </cell>
          <cell r="L2573">
            <v>15</v>
          </cell>
          <cell r="M2573">
            <v>90.73</v>
          </cell>
        </row>
        <row r="2574">
          <cell r="A2574">
            <v>102030531</v>
          </cell>
          <cell r="B2574" t="str">
            <v xml:space="preserve">MRS GITA PATEL   (DBS)                  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268.33</v>
          </cell>
          <cell r="J2574">
            <v>268.33</v>
          </cell>
          <cell r="L2574">
            <v>15</v>
          </cell>
          <cell r="M2574">
            <v>268.33</v>
          </cell>
        </row>
        <row r="2575">
          <cell r="A2575">
            <v>102013521</v>
          </cell>
          <cell r="B2575" t="str">
            <v xml:space="preserve">MRS GITI MOHAMMAD MORADI (DBS)          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685.07</v>
          </cell>
          <cell r="J2575">
            <v>685.07</v>
          </cell>
          <cell r="L2575">
            <v>15</v>
          </cell>
          <cell r="M2575">
            <v>685.07</v>
          </cell>
        </row>
        <row r="2576">
          <cell r="A2576">
            <v>102018759</v>
          </cell>
          <cell r="B2576" t="str">
            <v xml:space="preserve">MRS GLENYS A YAKAS                      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74.52</v>
          </cell>
          <cell r="J2576">
            <v>74.52</v>
          </cell>
          <cell r="L2576">
            <v>15</v>
          </cell>
          <cell r="M2576">
            <v>74.52</v>
          </cell>
        </row>
        <row r="2577">
          <cell r="A2577">
            <v>102039354</v>
          </cell>
          <cell r="B2577" t="str">
            <v xml:space="preserve">MRS GLORIA BROWN                        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56.94</v>
          </cell>
          <cell r="J2577">
            <v>56.94</v>
          </cell>
          <cell r="L2577">
            <v>15</v>
          </cell>
          <cell r="M2577">
            <v>56.94</v>
          </cell>
        </row>
        <row r="2578">
          <cell r="A2578">
            <v>102039902</v>
          </cell>
          <cell r="B2578" t="str">
            <v xml:space="preserve">MRS GLORIA SPENCER   (DBS)              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945.16</v>
          </cell>
          <cell r="J2578">
            <v>945.16</v>
          </cell>
          <cell r="L2578">
            <v>15</v>
          </cell>
          <cell r="M2578">
            <v>945.16</v>
          </cell>
        </row>
        <row r="2579">
          <cell r="A2579">
            <v>102052179</v>
          </cell>
          <cell r="B2579" t="str">
            <v xml:space="preserve">MRS GLORIA THOMSON                      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107.66</v>
          </cell>
          <cell r="I2579">
            <v>0</v>
          </cell>
          <cell r="J2579">
            <v>107.66</v>
          </cell>
          <cell r="L2579">
            <v>15</v>
          </cell>
          <cell r="M2579">
            <v>107.66</v>
          </cell>
        </row>
        <row r="2580">
          <cell r="A2580">
            <v>102025105</v>
          </cell>
          <cell r="B2580" t="str">
            <v xml:space="preserve">MRS GRACE SOH                           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143.22999999999999</v>
          </cell>
          <cell r="J2580">
            <v>143.22999999999999</v>
          </cell>
          <cell r="L2580">
            <v>15</v>
          </cell>
          <cell r="M2580">
            <v>143.22999999999999</v>
          </cell>
        </row>
        <row r="2581">
          <cell r="A2581">
            <v>102051869</v>
          </cell>
          <cell r="B2581" t="str">
            <v xml:space="preserve">MRS GURCHARAN KAUR                      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52</v>
          </cell>
          <cell r="J2581">
            <v>52</v>
          </cell>
          <cell r="L2581">
            <v>15</v>
          </cell>
          <cell r="M2581">
            <v>52</v>
          </cell>
        </row>
        <row r="2582">
          <cell r="A2582">
            <v>102013825</v>
          </cell>
          <cell r="B2582" t="str">
            <v xml:space="preserve">MRS GWENDOLINE S CHRISTIAN              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94.68</v>
          </cell>
          <cell r="J2582">
            <v>94.68</v>
          </cell>
          <cell r="L2582">
            <v>15</v>
          </cell>
          <cell r="M2582">
            <v>94.68</v>
          </cell>
        </row>
        <row r="2583">
          <cell r="A2583">
            <v>102082095</v>
          </cell>
          <cell r="B2583" t="str">
            <v xml:space="preserve">MRS GWYNETH ROSSITER                    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65.77</v>
          </cell>
          <cell r="J2583">
            <v>65.77</v>
          </cell>
          <cell r="L2583">
            <v>15</v>
          </cell>
          <cell r="M2583">
            <v>65.77</v>
          </cell>
        </row>
        <row r="2584">
          <cell r="A2584">
            <v>102061911</v>
          </cell>
          <cell r="B2584" t="str">
            <v xml:space="preserve">MRS HALATONO LAAINA                     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277.25</v>
          </cell>
          <cell r="J2584">
            <v>277.25</v>
          </cell>
          <cell r="L2584">
            <v>15</v>
          </cell>
          <cell r="M2584">
            <v>277.25</v>
          </cell>
        </row>
        <row r="2585">
          <cell r="A2585">
            <v>102021246</v>
          </cell>
          <cell r="B2585" t="str">
            <v xml:space="preserve">MRS HAMLAMA JAMA   (CMI)                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2124.25</v>
          </cell>
          <cell r="J2585">
            <v>2124.25</v>
          </cell>
          <cell r="L2585">
            <v>15</v>
          </cell>
          <cell r="M2585">
            <v>2124.25</v>
          </cell>
        </row>
        <row r="2586">
          <cell r="A2586">
            <v>102071692</v>
          </cell>
          <cell r="B2586" t="str">
            <v xml:space="preserve">MRS HARIATA POUTU                       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137.69</v>
          </cell>
          <cell r="J2586">
            <v>137.69</v>
          </cell>
          <cell r="L2586">
            <v>15</v>
          </cell>
          <cell r="M2586">
            <v>137.69</v>
          </cell>
        </row>
        <row r="2587">
          <cell r="A2587">
            <v>102052141</v>
          </cell>
          <cell r="B2587" t="str">
            <v xml:space="preserve">MRS HARITA SAMUELS                      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80.44</v>
          </cell>
          <cell r="J2587">
            <v>80.44</v>
          </cell>
          <cell r="L2587">
            <v>15</v>
          </cell>
          <cell r="M2587">
            <v>80.44</v>
          </cell>
        </row>
        <row r="2588">
          <cell r="A2588">
            <v>102071422</v>
          </cell>
          <cell r="B2588" t="str">
            <v xml:space="preserve">MRS HARPREET MANN                       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79.8</v>
          </cell>
          <cell r="J2588">
            <v>79.8</v>
          </cell>
          <cell r="L2588">
            <v>15</v>
          </cell>
          <cell r="M2588">
            <v>79.8</v>
          </cell>
        </row>
        <row r="2589">
          <cell r="A2589">
            <v>102071120</v>
          </cell>
          <cell r="B2589" t="str">
            <v xml:space="preserve">MRS HASSAN BANO (DBS*)                  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583.11</v>
          </cell>
          <cell r="J2589">
            <v>583.11</v>
          </cell>
          <cell r="L2589">
            <v>15</v>
          </cell>
          <cell r="M2589">
            <v>583.11</v>
          </cell>
        </row>
        <row r="2590">
          <cell r="A2590">
            <v>102015117</v>
          </cell>
          <cell r="B2590" t="str">
            <v xml:space="preserve">MRS HEATHER J RODGER                    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57.27</v>
          </cell>
          <cell r="J2590">
            <v>57.27</v>
          </cell>
          <cell r="L2590">
            <v>15</v>
          </cell>
          <cell r="M2590">
            <v>57.27</v>
          </cell>
        </row>
        <row r="2591">
          <cell r="A2591">
            <v>102063641</v>
          </cell>
          <cell r="B2591" t="str">
            <v xml:space="preserve">MRS HEATHER TEMPLE                      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109.97</v>
          </cell>
          <cell r="J2591">
            <v>109.97</v>
          </cell>
          <cell r="L2591">
            <v>15</v>
          </cell>
          <cell r="M2591">
            <v>109.97</v>
          </cell>
        </row>
        <row r="2592">
          <cell r="A2592">
            <v>102082895</v>
          </cell>
          <cell r="B2592" t="str">
            <v xml:space="preserve">MRS HEIDI COOGAN                        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335.27</v>
          </cell>
          <cell r="J2592">
            <v>335.27</v>
          </cell>
          <cell r="L2592">
            <v>15</v>
          </cell>
          <cell r="M2592">
            <v>335.27</v>
          </cell>
        </row>
        <row r="2593">
          <cell r="A2593">
            <v>102010650</v>
          </cell>
          <cell r="B2593" t="str">
            <v xml:space="preserve">MRS HEIDI WALKER                        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66.75</v>
          </cell>
          <cell r="J2593">
            <v>66.75</v>
          </cell>
          <cell r="L2593">
            <v>15</v>
          </cell>
          <cell r="M2593">
            <v>66.75</v>
          </cell>
        </row>
        <row r="2594">
          <cell r="A2594">
            <v>102048106</v>
          </cell>
          <cell r="B2594" t="str">
            <v xml:space="preserve">MRS HELEN AVERY                         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157.08000000000001</v>
          </cell>
          <cell r="J2594">
            <v>157.08000000000001</v>
          </cell>
          <cell r="L2594">
            <v>15</v>
          </cell>
          <cell r="M2594">
            <v>157.08000000000001</v>
          </cell>
        </row>
        <row r="2595">
          <cell r="A2595">
            <v>102074460</v>
          </cell>
          <cell r="B2595" t="str">
            <v xml:space="preserve">MRS HELEN BERNARD                       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143.75</v>
          </cell>
          <cell r="J2595">
            <v>143.75</v>
          </cell>
          <cell r="L2595">
            <v>15</v>
          </cell>
          <cell r="M2595">
            <v>143.75</v>
          </cell>
        </row>
        <row r="2596">
          <cell r="A2596">
            <v>102069988</v>
          </cell>
          <cell r="B2596" t="str">
            <v xml:space="preserve">MRS HELEN FUNNELL                       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263.29000000000002</v>
          </cell>
          <cell r="J2596">
            <v>263.29000000000002</v>
          </cell>
          <cell r="L2596">
            <v>15</v>
          </cell>
          <cell r="M2596">
            <v>263.29000000000002</v>
          </cell>
        </row>
        <row r="2597">
          <cell r="A2597">
            <v>102070622</v>
          </cell>
          <cell r="B2597" t="str">
            <v xml:space="preserve">MRS HELEN JOHNSTON                      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70.69</v>
          </cell>
          <cell r="J2597">
            <v>70.69</v>
          </cell>
          <cell r="L2597">
            <v>15</v>
          </cell>
          <cell r="M2597">
            <v>70.69</v>
          </cell>
        </row>
        <row r="2598">
          <cell r="A2598">
            <v>102042215</v>
          </cell>
          <cell r="B2598" t="str">
            <v xml:space="preserve">MRS HELEN TAVITA-BROWN                  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367.59</v>
          </cell>
          <cell r="J2598">
            <v>367.59</v>
          </cell>
          <cell r="L2598">
            <v>15</v>
          </cell>
          <cell r="M2598">
            <v>367.59</v>
          </cell>
        </row>
        <row r="2599">
          <cell r="A2599">
            <v>102060337</v>
          </cell>
          <cell r="B2599" t="str">
            <v xml:space="preserve">MRS HILDA PLEWINSKI                     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51.56</v>
          </cell>
          <cell r="J2599">
            <v>51.56</v>
          </cell>
          <cell r="L2599">
            <v>15</v>
          </cell>
          <cell r="M2599">
            <v>51.56</v>
          </cell>
        </row>
        <row r="2600">
          <cell r="A2600">
            <v>102021459</v>
          </cell>
          <cell r="B2600" t="str">
            <v xml:space="preserve">MRS HILDY BECKMANN                      </v>
          </cell>
          <cell r="C2600">
            <v>0</v>
          </cell>
          <cell r="D2600">
            <v>0</v>
          </cell>
          <cell r="E2600">
            <v>0</v>
          </cell>
          <cell r="F2600">
            <v>52.81</v>
          </cell>
          <cell r="G2600">
            <v>0.01</v>
          </cell>
          <cell r="H2600">
            <v>0</v>
          </cell>
          <cell r="I2600">
            <v>0</v>
          </cell>
          <cell r="J2600">
            <v>52.82</v>
          </cell>
          <cell r="L2600">
            <v>5</v>
          </cell>
          <cell r="M2600">
            <v>52.82</v>
          </cell>
        </row>
        <row r="2601">
          <cell r="A2601">
            <v>102009904</v>
          </cell>
          <cell r="B2601" t="str">
            <v xml:space="preserve">MRS HINGATU D RAWIRI    (DBS)           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288.11</v>
          </cell>
          <cell r="J2601">
            <v>288.11</v>
          </cell>
          <cell r="L2601">
            <v>15</v>
          </cell>
          <cell r="M2601">
            <v>288.11</v>
          </cell>
        </row>
        <row r="2602">
          <cell r="A2602">
            <v>102063319</v>
          </cell>
          <cell r="B2602" t="str">
            <v xml:space="preserve">MRS HOLLY ALLEY                         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164.59</v>
          </cell>
          <cell r="J2602">
            <v>164.59</v>
          </cell>
          <cell r="L2602">
            <v>15</v>
          </cell>
          <cell r="M2602">
            <v>164.59</v>
          </cell>
        </row>
        <row r="2603">
          <cell r="A2603">
            <v>102013551</v>
          </cell>
          <cell r="B2603" t="str">
            <v xml:space="preserve">MRS HOROWAI HOGGART                     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133.96</v>
          </cell>
          <cell r="J2603">
            <v>133.96</v>
          </cell>
          <cell r="L2603">
            <v>15</v>
          </cell>
          <cell r="M2603">
            <v>133.96</v>
          </cell>
        </row>
        <row r="2604">
          <cell r="A2604">
            <v>102013440</v>
          </cell>
          <cell r="B2604" t="str">
            <v xml:space="preserve">MRS HUI WANG                            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79.25</v>
          </cell>
          <cell r="J2604">
            <v>79.25</v>
          </cell>
          <cell r="L2604">
            <v>15</v>
          </cell>
          <cell r="M2604">
            <v>79.25</v>
          </cell>
        </row>
        <row r="2605">
          <cell r="A2605">
            <v>102035605</v>
          </cell>
          <cell r="B2605" t="str">
            <v xml:space="preserve">MRS HUI-YI TSENG                        </v>
          </cell>
          <cell r="C2605">
            <v>0</v>
          </cell>
          <cell r="D2605">
            <v>0</v>
          </cell>
          <cell r="E2605">
            <v>0</v>
          </cell>
          <cell r="F2605">
            <v>25.62</v>
          </cell>
          <cell r="G2605">
            <v>7.98</v>
          </cell>
          <cell r="H2605">
            <v>0</v>
          </cell>
          <cell r="I2605">
            <v>90.79</v>
          </cell>
          <cell r="J2605">
            <v>124.39</v>
          </cell>
          <cell r="L2605">
            <v>1</v>
          </cell>
          <cell r="M2605">
            <v>124.39</v>
          </cell>
        </row>
        <row r="2606">
          <cell r="A2606">
            <v>102009356</v>
          </cell>
          <cell r="B2606" t="str">
            <v xml:space="preserve">MRS HULITA K SCHAUMKEL                  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89.39</v>
          </cell>
          <cell r="J2606">
            <v>89.39</v>
          </cell>
          <cell r="L2606">
            <v>15</v>
          </cell>
          <cell r="M2606">
            <v>89.39</v>
          </cell>
        </row>
        <row r="2607">
          <cell r="A2607">
            <v>102042920</v>
          </cell>
          <cell r="B2607" t="str">
            <v xml:space="preserve">MRS I KUMAR                             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104.24</v>
          </cell>
          <cell r="J2607">
            <v>104.24</v>
          </cell>
          <cell r="L2607">
            <v>15</v>
          </cell>
          <cell r="M2607">
            <v>104.24</v>
          </cell>
        </row>
        <row r="2608">
          <cell r="A2608">
            <v>102045988</v>
          </cell>
          <cell r="B2608" t="str">
            <v xml:space="preserve">MRS I TUIAI    (DBS)                    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389.02</v>
          </cell>
          <cell r="J2608">
            <v>389.02</v>
          </cell>
          <cell r="L2608">
            <v>15</v>
          </cell>
          <cell r="M2608">
            <v>389.02</v>
          </cell>
        </row>
        <row r="2609">
          <cell r="A2609">
            <v>102015782</v>
          </cell>
          <cell r="B2609" t="str">
            <v xml:space="preserve">MRS IASINITO FALESU  (DBS)              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401.75</v>
          </cell>
          <cell r="J2609">
            <v>401.75</v>
          </cell>
          <cell r="L2609">
            <v>15</v>
          </cell>
          <cell r="M2609">
            <v>401.75</v>
          </cell>
        </row>
        <row r="2610">
          <cell r="A2610">
            <v>102032983</v>
          </cell>
          <cell r="B2610" t="str">
            <v xml:space="preserve">MRS IEMAINA TUALAULELEI (DBS)           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299.41000000000003</v>
          </cell>
          <cell r="J2610">
            <v>299.41000000000003</v>
          </cell>
          <cell r="L2610">
            <v>22</v>
          </cell>
          <cell r="M2610">
            <v>299.41000000000003</v>
          </cell>
        </row>
        <row r="2611">
          <cell r="A2611">
            <v>102061550</v>
          </cell>
          <cell r="B2611" t="str">
            <v xml:space="preserve">MRS ILAISA FAKATOU                      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162.12</v>
          </cell>
          <cell r="J2611">
            <v>162.12</v>
          </cell>
          <cell r="L2611">
            <v>15</v>
          </cell>
          <cell r="M2611">
            <v>162.12</v>
          </cell>
        </row>
        <row r="2612">
          <cell r="A2612">
            <v>102063310</v>
          </cell>
          <cell r="B2612" t="str">
            <v xml:space="preserve">MRS INGROD FRENGLEY                     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247.15</v>
          </cell>
          <cell r="J2612">
            <v>247.15</v>
          </cell>
          <cell r="L2612">
            <v>15</v>
          </cell>
          <cell r="M2612">
            <v>247.15</v>
          </cell>
        </row>
        <row r="2613">
          <cell r="A2613">
            <v>102011109</v>
          </cell>
          <cell r="B2613" t="str">
            <v xml:space="preserve">MRS IRENE HOTERE                        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51.22</v>
          </cell>
          <cell r="J2613">
            <v>51.22</v>
          </cell>
          <cell r="L2613">
            <v>15</v>
          </cell>
          <cell r="M2613">
            <v>51.22</v>
          </cell>
        </row>
        <row r="2614">
          <cell r="A2614">
            <v>102059367</v>
          </cell>
          <cell r="B2614" t="str">
            <v xml:space="preserve">MRS IRENE RICHARDSON                    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65.94</v>
          </cell>
          <cell r="J2614">
            <v>65.94</v>
          </cell>
          <cell r="L2614">
            <v>15</v>
          </cell>
          <cell r="M2614">
            <v>65.94</v>
          </cell>
        </row>
        <row r="2615">
          <cell r="A2615">
            <v>102085586</v>
          </cell>
          <cell r="B2615" t="str">
            <v xml:space="preserve">MRS IRENE W KEATING                     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69.69</v>
          </cell>
          <cell r="J2615">
            <v>69.69</v>
          </cell>
          <cell r="L2615">
            <v>15</v>
          </cell>
          <cell r="M2615">
            <v>69.69</v>
          </cell>
        </row>
        <row r="2616">
          <cell r="A2616">
            <v>102046366</v>
          </cell>
          <cell r="B2616" t="str">
            <v xml:space="preserve">MRS IRIS GUILLONTA (DBS)                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531.49</v>
          </cell>
          <cell r="J2616">
            <v>531.49</v>
          </cell>
          <cell r="L2616">
            <v>15</v>
          </cell>
          <cell r="M2616">
            <v>531.49</v>
          </cell>
        </row>
        <row r="2617">
          <cell r="A2617">
            <v>102033963</v>
          </cell>
          <cell r="B2617" t="str">
            <v xml:space="preserve">MRS ISABEL QUINN  (DBS*)                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215.81</v>
          </cell>
          <cell r="J2617">
            <v>215.81</v>
          </cell>
          <cell r="L2617">
            <v>15</v>
          </cell>
          <cell r="M2617">
            <v>215.81</v>
          </cell>
        </row>
        <row r="2618">
          <cell r="A2618">
            <v>102021402</v>
          </cell>
          <cell r="B2618" t="str">
            <v xml:space="preserve">MRS IVONI VI                            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51.85</v>
          </cell>
          <cell r="J2618">
            <v>51.85</v>
          </cell>
          <cell r="L2618">
            <v>15</v>
          </cell>
          <cell r="M2618">
            <v>51.85</v>
          </cell>
        </row>
        <row r="2619">
          <cell r="A2619">
            <v>102044671</v>
          </cell>
          <cell r="B2619" t="str">
            <v xml:space="preserve">MRS J C MIKA                            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151.51</v>
          </cell>
          <cell r="J2619">
            <v>151.51</v>
          </cell>
          <cell r="L2619">
            <v>15</v>
          </cell>
          <cell r="M2619">
            <v>151.51</v>
          </cell>
        </row>
        <row r="2620">
          <cell r="A2620">
            <v>102040785</v>
          </cell>
          <cell r="B2620" t="str">
            <v xml:space="preserve">MRS J HENRICKSEN                        </v>
          </cell>
          <cell r="C2620">
            <v>75.17</v>
          </cell>
          <cell r="D2620">
            <v>91.75</v>
          </cell>
          <cell r="E2620">
            <v>42.03</v>
          </cell>
          <cell r="F2620">
            <v>23.44</v>
          </cell>
          <cell r="G2620">
            <v>60.09</v>
          </cell>
          <cell r="H2620">
            <v>0</v>
          </cell>
          <cell r="I2620">
            <v>0</v>
          </cell>
          <cell r="J2620">
            <v>292.48</v>
          </cell>
          <cell r="L2620">
            <v>5</v>
          </cell>
          <cell r="M2620">
            <v>292.48</v>
          </cell>
        </row>
        <row r="2621">
          <cell r="A2621">
            <v>102005367</v>
          </cell>
          <cell r="B2621" t="str">
            <v xml:space="preserve">MRS J L HUNT   (DBS)                    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760.49</v>
          </cell>
          <cell r="J2621">
            <v>760.49</v>
          </cell>
          <cell r="L2621">
            <v>15</v>
          </cell>
          <cell r="M2621">
            <v>760.49</v>
          </cell>
        </row>
        <row r="2622">
          <cell r="A2622">
            <v>102075097</v>
          </cell>
          <cell r="B2622" t="str">
            <v xml:space="preserve">MRS JACKIE ANDREWS                      </v>
          </cell>
          <cell r="C2622">
            <v>3.02</v>
          </cell>
          <cell r="D2622">
            <v>4.99</v>
          </cell>
          <cell r="E2622">
            <v>0.15</v>
          </cell>
          <cell r="F2622">
            <v>46.42</v>
          </cell>
          <cell r="G2622">
            <v>2.93</v>
          </cell>
          <cell r="H2622">
            <v>0</v>
          </cell>
          <cell r="I2622">
            <v>0</v>
          </cell>
          <cell r="J2622">
            <v>57.51</v>
          </cell>
          <cell r="L2622">
            <v>5</v>
          </cell>
          <cell r="M2622">
            <v>57.51</v>
          </cell>
        </row>
        <row r="2623">
          <cell r="A2623">
            <v>102020634</v>
          </cell>
          <cell r="B2623" t="str">
            <v xml:space="preserve">MRS JACKIE BRYANT                       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102.8</v>
          </cell>
          <cell r="J2623">
            <v>102.8</v>
          </cell>
          <cell r="L2623">
            <v>15</v>
          </cell>
          <cell r="M2623">
            <v>102.8</v>
          </cell>
        </row>
        <row r="2624">
          <cell r="A2624">
            <v>102016150</v>
          </cell>
          <cell r="B2624" t="str">
            <v xml:space="preserve">MRS JACOBA HUISMAN                      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120.15</v>
          </cell>
          <cell r="J2624">
            <v>120.15</v>
          </cell>
          <cell r="L2624">
            <v>15</v>
          </cell>
          <cell r="M2624">
            <v>120.15</v>
          </cell>
        </row>
        <row r="2625">
          <cell r="A2625">
            <v>102025920</v>
          </cell>
          <cell r="B2625" t="str">
            <v xml:space="preserve">MRS JACQUELINE RYALL  (DBS)             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1733.98</v>
          </cell>
          <cell r="J2625">
            <v>1733.98</v>
          </cell>
          <cell r="L2625">
            <v>15</v>
          </cell>
          <cell r="M2625">
            <v>1733.98</v>
          </cell>
        </row>
        <row r="2626">
          <cell r="A2626">
            <v>102010310</v>
          </cell>
          <cell r="B2626" t="str">
            <v xml:space="preserve">MRS JACQUELYNNE HODGSON                 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98.61</v>
          </cell>
          <cell r="J2626">
            <v>98.61</v>
          </cell>
          <cell r="L2626">
            <v>15</v>
          </cell>
          <cell r="M2626">
            <v>98.61</v>
          </cell>
        </row>
        <row r="2627">
          <cell r="A2627">
            <v>102019778</v>
          </cell>
          <cell r="B2627" t="str">
            <v xml:space="preserve">MRS JACQUI A WILLIAMS                   </v>
          </cell>
          <cell r="C2627">
            <v>29.2</v>
          </cell>
          <cell r="D2627">
            <v>17.149999999999999</v>
          </cell>
          <cell r="E2627">
            <v>8.0299999999999994</v>
          </cell>
          <cell r="F2627">
            <v>4.37</v>
          </cell>
          <cell r="G2627">
            <v>25.63</v>
          </cell>
          <cell r="H2627">
            <v>49.39</v>
          </cell>
          <cell r="I2627">
            <v>0</v>
          </cell>
          <cell r="J2627">
            <v>133.77000000000001</v>
          </cell>
          <cell r="L2627">
            <v>1</v>
          </cell>
          <cell r="M2627">
            <v>133.77000000000001</v>
          </cell>
        </row>
        <row r="2628">
          <cell r="A2628">
            <v>102034366</v>
          </cell>
          <cell r="B2628" t="str">
            <v xml:space="preserve">MRS JAMILA IBRAHIM                      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301.47000000000003</v>
          </cell>
          <cell r="J2628">
            <v>301.47000000000003</v>
          </cell>
          <cell r="L2628">
            <v>15</v>
          </cell>
          <cell r="M2628">
            <v>301.47000000000003</v>
          </cell>
        </row>
        <row r="2629">
          <cell r="A2629">
            <v>102086862</v>
          </cell>
          <cell r="B2629" t="str">
            <v xml:space="preserve">MRS JAN DULIEU                          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92.71</v>
          </cell>
          <cell r="J2629">
            <v>92.71</v>
          </cell>
          <cell r="L2629">
            <v>15</v>
          </cell>
          <cell r="M2629">
            <v>92.71</v>
          </cell>
        </row>
        <row r="2630">
          <cell r="A2630">
            <v>102008350</v>
          </cell>
          <cell r="B2630" t="str">
            <v xml:space="preserve">MRS JAN RULE                            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116.67</v>
          </cell>
          <cell r="J2630">
            <v>116.67</v>
          </cell>
          <cell r="L2630">
            <v>15</v>
          </cell>
          <cell r="M2630">
            <v>116.67</v>
          </cell>
        </row>
        <row r="2631">
          <cell r="A2631">
            <v>102060675</v>
          </cell>
          <cell r="B2631" t="str">
            <v xml:space="preserve">MRS JANE CAMPBELL                       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54.7</v>
          </cell>
          <cell r="J2631">
            <v>54.7</v>
          </cell>
          <cell r="L2631">
            <v>15</v>
          </cell>
          <cell r="M2631">
            <v>54.7</v>
          </cell>
        </row>
        <row r="2632">
          <cell r="A2632">
            <v>102069076</v>
          </cell>
          <cell r="B2632" t="str">
            <v xml:space="preserve">MRS JANET GAITAU (DBS)                  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195.66</v>
          </cell>
          <cell r="H2632">
            <v>0</v>
          </cell>
          <cell r="I2632">
            <v>392</v>
          </cell>
          <cell r="J2632">
            <v>587.66</v>
          </cell>
          <cell r="L2632">
            <v>15</v>
          </cell>
          <cell r="M2632">
            <v>587.66</v>
          </cell>
        </row>
        <row r="2633">
          <cell r="A2633">
            <v>102069413</v>
          </cell>
          <cell r="B2633" t="str">
            <v xml:space="preserve">MRS JANET HILTON                        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122.42</v>
          </cell>
          <cell r="J2633">
            <v>122.42</v>
          </cell>
          <cell r="L2633">
            <v>15</v>
          </cell>
          <cell r="M2633">
            <v>122.42</v>
          </cell>
        </row>
        <row r="2634">
          <cell r="A2634">
            <v>102047010</v>
          </cell>
          <cell r="B2634" t="str">
            <v xml:space="preserve">MRS JANICE &amp; S MCLEAN                   </v>
          </cell>
          <cell r="C2634">
            <v>0</v>
          </cell>
          <cell r="D2634">
            <v>26.84</v>
          </cell>
          <cell r="E2634">
            <v>17.97</v>
          </cell>
          <cell r="F2634">
            <v>11.3</v>
          </cell>
          <cell r="G2634">
            <v>1.29</v>
          </cell>
          <cell r="H2634">
            <v>0</v>
          </cell>
          <cell r="I2634">
            <v>0</v>
          </cell>
          <cell r="J2634">
            <v>57.4</v>
          </cell>
          <cell r="L2634">
            <v>5</v>
          </cell>
          <cell r="M2634">
            <v>57.4</v>
          </cell>
        </row>
        <row r="2635">
          <cell r="A2635">
            <v>102034772</v>
          </cell>
          <cell r="B2635" t="str">
            <v xml:space="preserve">MRS JANICE COURTNEY                     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114.36</v>
          </cell>
          <cell r="J2635">
            <v>114.36</v>
          </cell>
          <cell r="L2635">
            <v>15</v>
          </cell>
          <cell r="M2635">
            <v>114.36</v>
          </cell>
        </row>
        <row r="2636">
          <cell r="A2636">
            <v>102039747</v>
          </cell>
          <cell r="B2636" t="str">
            <v xml:space="preserve">MRS JANICE COVIC                        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200.18</v>
          </cell>
          <cell r="J2636">
            <v>200.18</v>
          </cell>
          <cell r="L2636">
            <v>15</v>
          </cell>
          <cell r="M2636">
            <v>200.18</v>
          </cell>
        </row>
        <row r="2637">
          <cell r="A2637">
            <v>102010344</v>
          </cell>
          <cell r="B2637" t="str">
            <v xml:space="preserve">MRS JANICE LELIEVRE                     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102.7</v>
          </cell>
          <cell r="J2637">
            <v>102.7</v>
          </cell>
          <cell r="L2637">
            <v>15</v>
          </cell>
          <cell r="M2637">
            <v>102.7</v>
          </cell>
        </row>
        <row r="2638">
          <cell r="A2638">
            <v>102055234</v>
          </cell>
          <cell r="B2638" t="str">
            <v xml:space="preserve">MRS JANICE PRASAD                       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144.07</v>
          </cell>
          <cell r="J2638">
            <v>144.07</v>
          </cell>
          <cell r="L2638">
            <v>15</v>
          </cell>
          <cell r="M2638">
            <v>144.07</v>
          </cell>
        </row>
        <row r="2639">
          <cell r="A2639">
            <v>102064356</v>
          </cell>
          <cell r="B2639" t="str">
            <v xml:space="preserve">MRS JANINE HARRIS    (DBS)              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0.55000000000000004</v>
          </cell>
          <cell r="J2639">
            <v>0.55000000000000004</v>
          </cell>
          <cell r="L2639">
            <v>0</v>
          </cell>
          <cell r="M2639">
            <v>0.55000000000000004</v>
          </cell>
        </row>
        <row r="2640">
          <cell r="A2640">
            <v>102032464</v>
          </cell>
          <cell r="B2640" t="str">
            <v xml:space="preserve">MRS JANINE RAPANA                       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298.43</v>
          </cell>
          <cell r="J2640">
            <v>298.43</v>
          </cell>
          <cell r="L2640">
            <v>15</v>
          </cell>
          <cell r="M2640">
            <v>298.43</v>
          </cell>
        </row>
        <row r="2641">
          <cell r="A2641">
            <v>102049889</v>
          </cell>
          <cell r="B2641" t="str">
            <v xml:space="preserve">MRS JEAN HAWKINS                        </v>
          </cell>
          <cell r="C2641">
            <v>45.32</v>
          </cell>
          <cell r="D2641">
            <v>35.89</v>
          </cell>
          <cell r="E2641">
            <v>23.29</v>
          </cell>
          <cell r="F2641">
            <v>0</v>
          </cell>
          <cell r="G2641">
            <v>14.99</v>
          </cell>
          <cell r="H2641">
            <v>0</v>
          </cell>
          <cell r="I2641">
            <v>0</v>
          </cell>
          <cell r="J2641">
            <v>119.49</v>
          </cell>
          <cell r="L2641">
            <v>5</v>
          </cell>
          <cell r="M2641">
            <v>119.49</v>
          </cell>
        </row>
        <row r="2642">
          <cell r="A2642">
            <v>102084277</v>
          </cell>
          <cell r="B2642" t="str">
            <v xml:space="preserve">MRS JEAN ROBSON                         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292.51</v>
          </cell>
          <cell r="J2642">
            <v>292.51</v>
          </cell>
          <cell r="L2642">
            <v>15</v>
          </cell>
          <cell r="M2642">
            <v>292.51</v>
          </cell>
        </row>
        <row r="2643">
          <cell r="A2643">
            <v>102063346</v>
          </cell>
          <cell r="B2643" t="str">
            <v xml:space="preserve">MRS JEAN SMITH                          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102.15</v>
          </cell>
          <cell r="J2643">
            <v>102.15</v>
          </cell>
          <cell r="L2643">
            <v>15</v>
          </cell>
          <cell r="M2643">
            <v>102.15</v>
          </cell>
        </row>
        <row r="2644">
          <cell r="A2644">
            <v>102016178</v>
          </cell>
          <cell r="B2644" t="str">
            <v xml:space="preserve">MRS JEANETTE C ANDREWS (DBS)            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1294.97</v>
          </cell>
          <cell r="J2644">
            <v>1294.97</v>
          </cell>
          <cell r="L2644">
            <v>15</v>
          </cell>
          <cell r="M2644">
            <v>1294.97</v>
          </cell>
        </row>
        <row r="2645">
          <cell r="A2645">
            <v>102061442</v>
          </cell>
          <cell r="B2645" t="str">
            <v xml:space="preserve">MRS JENIFER GLOVER                      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54.75</v>
          </cell>
          <cell r="J2645">
            <v>54.75</v>
          </cell>
          <cell r="L2645">
            <v>15</v>
          </cell>
          <cell r="M2645">
            <v>54.75</v>
          </cell>
        </row>
        <row r="2646">
          <cell r="A2646">
            <v>102062433</v>
          </cell>
          <cell r="B2646" t="str">
            <v xml:space="preserve">MRS JENNIFER CHURCH                     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151.01</v>
          </cell>
          <cell r="J2646">
            <v>151.01</v>
          </cell>
          <cell r="L2646">
            <v>15</v>
          </cell>
          <cell r="M2646">
            <v>151.01</v>
          </cell>
        </row>
        <row r="2647">
          <cell r="A2647">
            <v>102030598</v>
          </cell>
          <cell r="B2647" t="str">
            <v xml:space="preserve">MRS JENNIFER MURISON                    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56.23</v>
          </cell>
          <cell r="J2647">
            <v>56.23</v>
          </cell>
          <cell r="L2647">
            <v>15</v>
          </cell>
          <cell r="M2647">
            <v>56.23</v>
          </cell>
        </row>
        <row r="2648">
          <cell r="A2648">
            <v>102060893</v>
          </cell>
          <cell r="B2648" t="str">
            <v xml:space="preserve">MRS JENNY O' BRIEN                      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125.81</v>
          </cell>
          <cell r="J2648">
            <v>125.81</v>
          </cell>
          <cell r="L2648">
            <v>15</v>
          </cell>
          <cell r="M2648">
            <v>125.81</v>
          </cell>
        </row>
        <row r="2649">
          <cell r="A2649">
            <v>102032440</v>
          </cell>
          <cell r="B2649" t="str">
            <v xml:space="preserve">MRS JESSIE VIAPO   (DBS)                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295.08999999999997</v>
          </cell>
          <cell r="J2649">
            <v>295.08999999999997</v>
          </cell>
          <cell r="L2649">
            <v>15</v>
          </cell>
          <cell r="M2649">
            <v>295.08999999999997</v>
          </cell>
        </row>
        <row r="2650">
          <cell r="A2650">
            <v>102054165</v>
          </cell>
          <cell r="B2650" t="str">
            <v xml:space="preserve">MRS JHAN JORGENSEN   (DBS)              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337.3</v>
          </cell>
          <cell r="J2650">
            <v>337.3</v>
          </cell>
          <cell r="L2650">
            <v>15</v>
          </cell>
          <cell r="M2650">
            <v>337.3</v>
          </cell>
        </row>
        <row r="2651">
          <cell r="A2651">
            <v>102030482</v>
          </cell>
          <cell r="B2651" t="str">
            <v xml:space="preserve">MRS JILL BROWN                          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107.41</v>
          </cell>
          <cell r="J2651">
            <v>107.41</v>
          </cell>
          <cell r="L2651">
            <v>15</v>
          </cell>
          <cell r="M2651">
            <v>107.41</v>
          </cell>
        </row>
        <row r="2652">
          <cell r="A2652">
            <v>102048771</v>
          </cell>
          <cell r="B2652" t="str">
            <v xml:space="preserve">MRS JOAN EDWARDS  (DBS)                 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231.95</v>
          </cell>
          <cell r="J2652">
            <v>231.95</v>
          </cell>
          <cell r="L2652">
            <v>15</v>
          </cell>
          <cell r="M2652">
            <v>231.95</v>
          </cell>
        </row>
        <row r="2653">
          <cell r="A2653">
            <v>102055381</v>
          </cell>
          <cell r="B2653" t="str">
            <v xml:space="preserve">MRS JO'ANN E MUNRO   (DBS)              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309.51</v>
          </cell>
          <cell r="J2653">
            <v>309.51</v>
          </cell>
          <cell r="L2653">
            <v>15</v>
          </cell>
          <cell r="M2653">
            <v>309.51</v>
          </cell>
        </row>
        <row r="2654">
          <cell r="A2654">
            <v>102011271</v>
          </cell>
          <cell r="B2654" t="str">
            <v xml:space="preserve">MRS JOANNA HILL                         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203.42</v>
          </cell>
          <cell r="J2654">
            <v>203.42</v>
          </cell>
          <cell r="L2654">
            <v>15</v>
          </cell>
          <cell r="M2654">
            <v>203.42</v>
          </cell>
        </row>
        <row r="2655">
          <cell r="A2655">
            <v>102005759</v>
          </cell>
          <cell r="B2655" t="str">
            <v xml:space="preserve">MRS JOANNE HOBDAY   (CMI)               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4387.63</v>
          </cell>
          <cell r="J2655">
            <v>4387.63</v>
          </cell>
          <cell r="L2655">
            <v>15</v>
          </cell>
          <cell r="M2655">
            <v>4387.63</v>
          </cell>
        </row>
        <row r="2656">
          <cell r="A2656">
            <v>102016134</v>
          </cell>
          <cell r="B2656" t="str">
            <v xml:space="preserve">MRS JOANNE MAAMA                        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127.06</v>
          </cell>
          <cell r="J2656">
            <v>127.06</v>
          </cell>
          <cell r="L2656">
            <v>15</v>
          </cell>
          <cell r="M2656">
            <v>127.06</v>
          </cell>
        </row>
        <row r="2657">
          <cell r="A2657">
            <v>102077954</v>
          </cell>
          <cell r="B2657" t="str">
            <v xml:space="preserve">MRS JOANNE PHILLIPS                     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82.93</v>
          </cell>
          <cell r="J2657">
            <v>82.93</v>
          </cell>
          <cell r="L2657">
            <v>15</v>
          </cell>
          <cell r="M2657">
            <v>82.93</v>
          </cell>
        </row>
        <row r="2658">
          <cell r="A2658">
            <v>102031035</v>
          </cell>
          <cell r="B2658" t="str">
            <v xml:space="preserve">MRS JOCELYN KIRKHAM                     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158.31</v>
          </cell>
          <cell r="J2658">
            <v>158.31</v>
          </cell>
          <cell r="L2658">
            <v>15</v>
          </cell>
          <cell r="M2658">
            <v>158.31</v>
          </cell>
        </row>
        <row r="2659">
          <cell r="A2659">
            <v>102031053</v>
          </cell>
          <cell r="B2659" t="str">
            <v xml:space="preserve">MRS JODIE ROWLAY                        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326.35000000000002</v>
          </cell>
          <cell r="J2659">
            <v>326.35000000000002</v>
          </cell>
          <cell r="L2659">
            <v>15</v>
          </cell>
          <cell r="M2659">
            <v>326.35000000000002</v>
          </cell>
        </row>
        <row r="2660">
          <cell r="A2660">
            <v>102064499</v>
          </cell>
          <cell r="B2660" t="str">
            <v xml:space="preserve">MRS JOY M HOWES                         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103.76</v>
          </cell>
          <cell r="J2660">
            <v>103.76</v>
          </cell>
          <cell r="L2660">
            <v>15</v>
          </cell>
          <cell r="M2660">
            <v>103.76</v>
          </cell>
        </row>
        <row r="2661">
          <cell r="A2661">
            <v>102012655</v>
          </cell>
          <cell r="B2661" t="str">
            <v xml:space="preserve">MRS JOY NICHOLSON  (CMI)                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562.69000000000005</v>
          </cell>
          <cell r="J2661">
            <v>562.69000000000005</v>
          </cell>
          <cell r="L2661">
            <v>22</v>
          </cell>
          <cell r="M2661">
            <v>562.69000000000005</v>
          </cell>
        </row>
        <row r="2662">
          <cell r="A2662">
            <v>102033993</v>
          </cell>
          <cell r="B2662" t="str">
            <v xml:space="preserve">MRS JOYCE M DODGE                       </v>
          </cell>
          <cell r="C2662">
            <v>0</v>
          </cell>
          <cell r="D2662">
            <v>0</v>
          </cell>
          <cell r="E2662">
            <v>12.48</v>
          </cell>
          <cell r="F2662">
            <v>0</v>
          </cell>
          <cell r="G2662">
            <v>28.95</v>
          </cell>
          <cell r="H2662">
            <v>0</v>
          </cell>
          <cell r="I2662">
            <v>0</v>
          </cell>
          <cell r="J2662">
            <v>41.43</v>
          </cell>
          <cell r="L2662">
            <v>5</v>
          </cell>
          <cell r="M2662">
            <v>41.43</v>
          </cell>
        </row>
        <row r="2663">
          <cell r="A2663">
            <v>102069473</v>
          </cell>
          <cell r="B2663" t="str">
            <v xml:space="preserve">MRS JUDITH A SMITH  (DBS*HOLD)          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283.74</v>
          </cell>
          <cell r="J2663">
            <v>283.74</v>
          </cell>
          <cell r="L2663">
            <v>22</v>
          </cell>
          <cell r="M2663">
            <v>283.74</v>
          </cell>
        </row>
        <row r="2664">
          <cell r="A2664">
            <v>102014323</v>
          </cell>
          <cell r="B2664" t="str">
            <v xml:space="preserve">MRS JUDITH A TALISA                     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80.819999999999993</v>
          </cell>
          <cell r="J2664">
            <v>80.819999999999993</v>
          </cell>
          <cell r="L2664">
            <v>15</v>
          </cell>
          <cell r="M2664">
            <v>80.819999999999993</v>
          </cell>
        </row>
        <row r="2665">
          <cell r="A2665">
            <v>102068019</v>
          </cell>
          <cell r="B2665" t="str">
            <v xml:space="preserve">MRS JUDITH BERNABE (DBS)                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339.4</v>
          </cell>
          <cell r="J2665">
            <v>339.4</v>
          </cell>
          <cell r="L2665">
            <v>15</v>
          </cell>
          <cell r="M2665">
            <v>339.4</v>
          </cell>
        </row>
        <row r="2666">
          <cell r="A2666">
            <v>102083838</v>
          </cell>
          <cell r="B2666" t="str">
            <v xml:space="preserve">MRS JUDITH BRIANT                       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54.74</v>
          </cell>
          <cell r="J2666">
            <v>54.74</v>
          </cell>
          <cell r="L2666">
            <v>15</v>
          </cell>
          <cell r="M2666">
            <v>54.74</v>
          </cell>
        </row>
        <row r="2667">
          <cell r="A2667">
            <v>102033627</v>
          </cell>
          <cell r="B2667" t="str">
            <v xml:space="preserve">MRS JUDITH CRAWFORD  (DBS*)             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221.49</v>
          </cell>
          <cell r="J2667">
            <v>221.49</v>
          </cell>
          <cell r="L2667">
            <v>15</v>
          </cell>
          <cell r="M2667">
            <v>221.49</v>
          </cell>
        </row>
        <row r="2668">
          <cell r="A2668">
            <v>102077251</v>
          </cell>
          <cell r="B2668" t="str">
            <v xml:space="preserve">MRS JUDITH MATTHEWS                     </v>
          </cell>
          <cell r="C2668">
            <v>6.31</v>
          </cell>
          <cell r="D2668">
            <v>21.03</v>
          </cell>
          <cell r="E2668">
            <v>1.63</v>
          </cell>
          <cell r="F2668">
            <v>15.07</v>
          </cell>
          <cell r="G2668">
            <v>0.69</v>
          </cell>
          <cell r="H2668">
            <v>0</v>
          </cell>
          <cell r="I2668">
            <v>0</v>
          </cell>
          <cell r="J2668">
            <v>44.73</v>
          </cell>
          <cell r="L2668">
            <v>5</v>
          </cell>
          <cell r="M2668">
            <v>44.73</v>
          </cell>
        </row>
        <row r="2669">
          <cell r="A2669">
            <v>102060404</v>
          </cell>
          <cell r="B2669" t="str">
            <v xml:space="preserve">MRS JUDITH RYAN                         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74.72</v>
          </cell>
          <cell r="J2669">
            <v>74.72</v>
          </cell>
          <cell r="L2669">
            <v>15</v>
          </cell>
          <cell r="M2669">
            <v>74.72</v>
          </cell>
        </row>
        <row r="2670">
          <cell r="A2670">
            <v>102031798</v>
          </cell>
          <cell r="B2670" t="str">
            <v xml:space="preserve">MRS JUDITH STONE                        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82.6</v>
          </cell>
          <cell r="J2670">
            <v>82.6</v>
          </cell>
          <cell r="L2670">
            <v>15</v>
          </cell>
          <cell r="M2670">
            <v>82.6</v>
          </cell>
        </row>
        <row r="2671">
          <cell r="A2671">
            <v>102012491</v>
          </cell>
          <cell r="B2671" t="str">
            <v xml:space="preserve">MRS JUDY GARDINER                       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151.46</v>
          </cell>
          <cell r="J2671">
            <v>151.46</v>
          </cell>
          <cell r="L2671">
            <v>15</v>
          </cell>
          <cell r="M2671">
            <v>151.46</v>
          </cell>
        </row>
        <row r="2672">
          <cell r="A2672">
            <v>102008295</v>
          </cell>
          <cell r="B2672" t="str">
            <v xml:space="preserve">MRS JUDY L. SUTHERLAND                  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151.72999999999999</v>
          </cell>
          <cell r="J2672">
            <v>151.72999999999999</v>
          </cell>
          <cell r="L2672">
            <v>15</v>
          </cell>
          <cell r="M2672">
            <v>151.72999999999999</v>
          </cell>
        </row>
        <row r="2673">
          <cell r="A2673">
            <v>102010232</v>
          </cell>
          <cell r="B2673" t="str">
            <v xml:space="preserve">MRS JUDY SAMUELU   (CMI)                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380.79</v>
          </cell>
          <cell r="J2673">
            <v>380.79</v>
          </cell>
          <cell r="L2673">
            <v>15</v>
          </cell>
          <cell r="M2673">
            <v>380.79</v>
          </cell>
        </row>
        <row r="2674">
          <cell r="A2674">
            <v>102070103</v>
          </cell>
          <cell r="B2674" t="str">
            <v xml:space="preserve">MRS JUDY SMITH                          </v>
          </cell>
          <cell r="C2674">
            <v>17.21</v>
          </cell>
          <cell r="D2674">
            <v>24.52</v>
          </cell>
          <cell r="E2674">
            <v>40.78</v>
          </cell>
          <cell r="F2674">
            <v>19.78</v>
          </cell>
          <cell r="G2674">
            <v>28.71</v>
          </cell>
          <cell r="H2674">
            <v>0</v>
          </cell>
          <cell r="I2674">
            <v>0</v>
          </cell>
          <cell r="J2674">
            <v>131</v>
          </cell>
          <cell r="L2674">
            <v>5</v>
          </cell>
          <cell r="M2674">
            <v>131</v>
          </cell>
        </row>
        <row r="2675">
          <cell r="A2675">
            <v>102064487</v>
          </cell>
          <cell r="B2675" t="str">
            <v xml:space="preserve">MRS JULIA SCHWENKE                      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73.599999999999994</v>
          </cell>
          <cell r="J2675">
            <v>73.599999999999994</v>
          </cell>
          <cell r="L2675">
            <v>15</v>
          </cell>
          <cell r="M2675">
            <v>73.599999999999994</v>
          </cell>
        </row>
        <row r="2676">
          <cell r="A2676">
            <v>102065445</v>
          </cell>
          <cell r="B2676" t="str">
            <v xml:space="preserve">MRS JULIANA AH-KEN  (DBS)               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399.14</v>
          </cell>
          <cell r="J2676">
            <v>399.14</v>
          </cell>
          <cell r="L2676">
            <v>15</v>
          </cell>
          <cell r="M2676">
            <v>399.14</v>
          </cell>
        </row>
        <row r="2677">
          <cell r="A2677">
            <v>102077489</v>
          </cell>
          <cell r="B2677" t="str">
            <v xml:space="preserve">MRS JULIE BERRYMAN                      </v>
          </cell>
          <cell r="C2677">
            <v>50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</v>
          </cell>
          <cell r="L2677">
            <v>5</v>
          </cell>
          <cell r="M2677">
            <v>50</v>
          </cell>
        </row>
        <row r="2678">
          <cell r="A2678">
            <v>102058625</v>
          </cell>
          <cell r="B2678" t="str">
            <v xml:space="preserve">MRS JULIE BURTON  (DBS*)                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217.6</v>
          </cell>
          <cell r="J2678">
            <v>217.6</v>
          </cell>
          <cell r="L2678">
            <v>15</v>
          </cell>
          <cell r="M2678">
            <v>217.6</v>
          </cell>
        </row>
        <row r="2679">
          <cell r="A2679">
            <v>102060580</v>
          </cell>
          <cell r="B2679" t="str">
            <v xml:space="preserve">MRS JULIE CARMICHAEL                    </v>
          </cell>
          <cell r="C2679">
            <v>0</v>
          </cell>
          <cell r="D2679">
            <v>0</v>
          </cell>
          <cell r="E2679">
            <v>0</v>
          </cell>
          <cell r="F2679">
            <v>13.36</v>
          </cell>
          <cell r="G2679">
            <v>3.24</v>
          </cell>
          <cell r="H2679">
            <v>0</v>
          </cell>
          <cell r="I2679">
            <v>0</v>
          </cell>
          <cell r="J2679">
            <v>16.600000000000001</v>
          </cell>
          <cell r="L2679">
            <v>5</v>
          </cell>
          <cell r="M2679">
            <v>16.600000000000001</v>
          </cell>
        </row>
        <row r="2680">
          <cell r="A2680">
            <v>102027165</v>
          </cell>
          <cell r="B2680" t="str">
            <v xml:space="preserve">MRS JULIE F SCHAFER                     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59.2</v>
          </cell>
          <cell r="J2680">
            <v>59.2</v>
          </cell>
          <cell r="L2680">
            <v>15</v>
          </cell>
          <cell r="M2680">
            <v>59.2</v>
          </cell>
        </row>
        <row r="2681">
          <cell r="A2681">
            <v>102049243</v>
          </cell>
          <cell r="B2681" t="str">
            <v xml:space="preserve">MRS JULIE HARDGRAVE                     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94.05</v>
          </cell>
          <cell r="J2681">
            <v>94.05</v>
          </cell>
          <cell r="L2681">
            <v>15</v>
          </cell>
          <cell r="M2681">
            <v>94.05</v>
          </cell>
        </row>
        <row r="2682">
          <cell r="A2682">
            <v>102066265</v>
          </cell>
          <cell r="B2682" t="str">
            <v xml:space="preserve">MRS JULIE HUTCHISON                     </v>
          </cell>
          <cell r="C2682">
            <v>0</v>
          </cell>
          <cell r="D2682">
            <v>0</v>
          </cell>
          <cell r="E2682">
            <v>15.28</v>
          </cell>
          <cell r="F2682">
            <v>0</v>
          </cell>
          <cell r="G2682">
            <v>34.409999999999997</v>
          </cell>
          <cell r="H2682">
            <v>0</v>
          </cell>
          <cell r="I2682">
            <v>0</v>
          </cell>
          <cell r="J2682">
            <v>49.69</v>
          </cell>
          <cell r="L2682">
            <v>5</v>
          </cell>
          <cell r="M2682">
            <v>49.69</v>
          </cell>
        </row>
        <row r="2683">
          <cell r="A2683">
            <v>102021615</v>
          </cell>
          <cell r="B2683" t="str">
            <v xml:space="preserve">MRS JULIE LETHBRIDGE                    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266.10000000000002</v>
          </cell>
          <cell r="J2683">
            <v>266.10000000000002</v>
          </cell>
          <cell r="L2683">
            <v>15</v>
          </cell>
          <cell r="M2683">
            <v>266.10000000000002</v>
          </cell>
        </row>
        <row r="2684">
          <cell r="A2684">
            <v>102049139</v>
          </cell>
          <cell r="B2684" t="str">
            <v xml:space="preserve">MRS K ASI          (DBS)                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412.9</v>
          </cell>
          <cell r="J2684">
            <v>412.9</v>
          </cell>
          <cell r="L2684">
            <v>15</v>
          </cell>
          <cell r="M2684">
            <v>412.9</v>
          </cell>
        </row>
        <row r="2685">
          <cell r="A2685">
            <v>102046331</v>
          </cell>
          <cell r="B2685" t="str">
            <v xml:space="preserve">MRS K MAFI   (DBS)                      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50.02</v>
          </cell>
          <cell r="J2685">
            <v>50.02</v>
          </cell>
          <cell r="L2685">
            <v>15</v>
          </cell>
          <cell r="M2685">
            <v>50.02</v>
          </cell>
        </row>
        <row r="2686">
          <cell r="A2686">
            <v>102015292</v>
          </cell>
          <cell r="B2686" t="str">
            <v xml:space="preserve">MRS K TAILOR      (CMI)                 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4174.13</v>
          </cell>
          <cell r="J2686">
            <v>4174.13</v>
          </cell>
          <cell r="L2686">
            <v>15</v>
          </cell>
          <cell r="M2686">
            <v>4174.13</v>
          </cell>
        </row>
        <row r="2687">
          <cell r="A2687">
            <v>102035228</v>
          </cell>
          <cell r="B2687" t="str">
            <v xml:space="preserve">MRS K TARVER                            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118.28</v>
          </cell>
          <cell r="J2687">
            <v>118.28</v>
          </cell>
          <cell r="L2687">
            <v>15</v>
          </cell>
          <cell r="M2687">
            <v>118.28</v>
          </cell>
        </row>
        <row r="2688">
          <cell r="A2688">
            <v>102005861</v>
          </cell>
          <cell r="B2688" t="str">
            <v xml:space="preserve">MRS K. MOKENZIE                         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110.59</v>
          </cell>
          <cell r="J2688">
            <v>110.59</v>
          </cell>
          <cell r="L2688">
            <v>15</v>
          </cell>
          <cell r="M2688">
            <v>110.59</v>
          </cell>
        </row>
        <row r="2689">
          <cell r="A2689">
            <v>102027776</v>
          </cell>
          <cell r="B2689" t="str">
            <v xml:space="preserve">MRS KAILASH PATEL  (DBS)                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414.54</v>
          </cell>
          <cell r="J2689">
            <v>414.54</v>
          </cell>
          <cell r="L2689">
            <v>15</v>
          </cell>
          <cell r="M2689">
            <v>414.54</v>
          </cell>
        </row>
        <row r="2690">
          <cell r="A2690">
            <v>102027374</v>
          </cell>
          <cell r="B2690" t="str">
            <v xml:space="preserve">MRS KALA W WATI  (CMI)                  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619.26</v>
          </cell>
          <cell r="J2690">
            <v>619.26</v>
          </cell>
          <cell r="L2690">
            <v>15</v>
          </cell>
          <cell r="M2690">
            <v>619.26</v>
          </cell>
        </row>
        <row r="2691">
          <cell r="A2691">
            <v>102010890</v>
          </cell>
          <cell r="B2691" t="str">
            <v xml:space="preserve">MRS KALALA IOSEFA   (DBS)               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969.25</v>
          </cell>
          <cell r="J2691">
            <v>969.25</v>
          </cell>
          <cell r="L2691">
            <v>15</v>
          </cell>
          <cell r="M2691">
            <v>969.25</v>
          </cell>
        </row>
        <row r="2692">
          <cell r="A2692">
            <v>102071465</v>
          </cell>
          <cell r="B2692" t="str">
            <v xml:space="preserve">MRS KALALA SONNY (DBS*)                 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230.37</v>
          </cell>
          <cell r="J2692">
            <v>230.37</v>
          </cell>
          <cell r="L2692">
            <v>15</v>
          </cell>
          <cell r="M2692">
            <v>230.37</v>
          </cell>
        </row>
        <row r="2693">
          <cell r="A2693">
            <v>102061386</v>
          </cell>
          <cell r="B2693" t="str">
            <v xml:space="preserve">MRS KALOLAINE HAVEA  (DBS)              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321.52999999999997</v>
          </cell>
          <cell r="J2693">
            <v>321.52999999999997</v>
          </cell>
          <cell r="L2693">
            <v>15</v>
          </cell>
          <cell r="M2693">
            <v>321.52999999999997</v>
          </cell>
        </row>
        <row r="2694">
          <cell r="A2694">
            <v>102014833</v>
          </cell>
          <cell r="B2694" t="str">
            <v xml:space="preserve">MRS KALOLANIE TOETU'U   (CMI)           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213.65</v>
          </cell>
          <cell r="J2694">
            <v>213.65</v>
          </cell>
          <cell r="L2694">
            <v>15</v>
          </cell>
          <cell r="M2694">
            <v>213.65</v>
          </cell>
        </row>
        <row r="2695">
          <cell r="A2695">
            <v>102073698</v>
          </cell>
          <cell r="B2695" t="str">
            <v xml:space="preserve">MRS KANTA NAIKER                        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88.44</v>
          </cell>
          <cell r="J2695">
            <v>88.44</v>
          </cell>
          <cell r="L2695">
            <v>15</v>
          </cell>
          <cell r="M2695">
            <v>88.44</v>
          </cell>
        </row>
        <row r="2696">
          <cell r="A2696">
            <v>102041804</v>
          </cell>
          <cell r="B2696" t="str">
            <v xml:space="preserve">MRS KAREN BRATTON  (DBS*)               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101.09</v>
          </cell>
          <cell r="J2696">
            <v>101.09</v>
          </cell>
          <cell r="L2696">
            <v>15</v>
          </cell>
          <cell r="M2696">
            <v>101.09</v>
          </cell>
        </row>
        <row r="2697">
          <cell r="A2697">
            <v>102010537</v>
          </cell>
          <cell r="B2697" t="str">
            <v xml:space="preserve">MRS KAREN COLLINS (DBS)                 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211.63</v>
          </cell>
          <cell r="J2697">
            <v>211.63</v>
          </cell>
          <cell r="L2697">
            <v>15</v>
          </cell>
          <cell r="M2697">
            <v>211.63</v>
          </cell>
        </row>
        <row r="2698">
          <cell r="A2698">
            <v>102069941</v>
          </cell>
          <cell r="B2698" t="str">
            <v xml:space="preserve">MRS KAREN DAVIDSON                      </v>
          </cell>
          <cell r="C2698">
            <v>4.93</v>
          </cell>
          <cell r="D2698">
            <v>16.03</v>
          </cell>
          <cell r="E2698">
            <v>4</v>
          </cell>
          <cell r="F2698">
            <v>10.47</v>
          </cell>
          <cell r="G2698">
            <v>3.54</v>
          </cell>
          <cell r="H2698">
            <v>0</v>
          </cell>
          <cell r="I2698">
            <v>0</v>
          </cell>
          <cell r="J2698">
            <v>38.97</v>
          </cell>
          <cell r="L2698">
            <v>5</v>
          </cell>
          <cell r="M2698">
            <v>38.97</v>
          </cell>
        </row>
        <row r="2699">
          <cell r="A2699">
            <v>102074374</v>
          </cell>
          <cell r="B2699" t="str">
            <v xml:space="preserve">MRS KAREN LINDSAY                       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225.33</v>
          </cell>
          <cell r="J2699">
            <v>225.33</v>
          </cell>
          <cell r="L2699">
            <v>15</v>
          </cell>
          <cell r="M2699">
            <v>225.33</v>
          </cell>
        </row>
        <row r="2700">
          <cell r="A2700">
            <v>102049929</v>
          </cell>
          <cell r="B2700" t="str">
            <v xml:space="preserve">MRS KAREN P KARATI                      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72.34</v>
          </cell>
          <cell r="J2700">
            <v>72.34</v>
          </cell>
          <cell r="L2700">
            <v>15</v>
          </cell>
          <cell r="M2700">
            <v>72.34</v>
          </cell>
        </row>
        <row r="2701">
          <cell r="A2701">
            <v>102039599</v>
          </cell>
          <cell r="B2701" t="str">
            <v xml:space="preserve">MRS KAREN TUILOTOLAVA                   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58.25</v>
          </cell>
          <cell r="J2701">
            <v>58.25</v>
          </cell>
          <cell r="L2701">
            <v>15</v>
          </cell>
          <cell r="M2701">
            <v>58.25</v>
          </cell>
        </row>
        <row r="2702">
          <cell r="A2702">
            <v>102050524</v>
          </cell>
          <cell r="B2702" t="str">
            <v xml:space="preserve">MRS KARUNA SINGH   (DBS)                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372.52</v>
          </cell>
          <cell r="J2702">
            <v>372.52</v>
          </cell>
          <cell r="L2702">
            <v>15</v>
          </cell>
          <cell r="M2702">
            <v>372.52</v>
          </cell>
        </row>
        <row r="2703">
          <cell r="A2703">
            <v>102063246</v>
          </cell>
          <cell r="B2703" t="str">
            <v xml:space="preserve">MRS KARYN ATTWOOD                       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56.51</v>
          </cell>
          <cell r="J2703">
            <v>56.51</v>
          </cell>
          <cell r="L2703">
            <v>15</v>
          </cell>
          <cell r="M2703">
            <v>56.51</v>
          </cell>
        </row>
        <row r="2704">
          <cell r="A2704">
            <v>102063111</v>
          </cell>
          <cell r="B2704" t="str">
            <v xml:space="preserve">MRS KARYN JOY BEAZLEY                   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115.11</v>
          </cell>
          <cell r="J2704">
            <v>115.11</v>
          </cell>
          <cell r="L2704">
            <v>15</v>
          </cell>
          <cell r="M2704">
            <v>115.11</v>
          </cell>
        </row>
        <row r="2705">
          <cell r="A2705">
            <v>102064382</v>
          </cell>
          <cell r="B2705" t="str">
            <v xml:space="preserve">MRS KATALINA TUITUPOU                   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391.72</v>
          </cell>
          <cell r="J2705">
            <v>391.72</v>
          </cell>
          <cell r="L2705">
            <v>15</v>
          </cell>
          <cell r="M2705">
            <v>391.72</v>
          </cell>
        </row>
        <row r="2706">
          <cell r="A2706">
            <v>102020481</v>
          </cell>
          <cell r="B2706" t="str">
            <v xml:space="preserve">MRS KATHLEEN ANNETT                     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78.680000000000007</v>
          </cell>
          <cell r="J2706">
            <v>78.680000000000007</v>
          </cell>
          <cell r="L2706">
            <v>15</v>
          </cell>
          <cell r="M2706">
            <v>78.680000000000007</v>
          </cell>
        </row>
        <row r="2707">
          <cell r="A2707">
            <v>102048655</v>
          </cell>
          <cell r="B2707" t="str">
            <v xml:space="preserve">MRS KATHLEEN MC FARLAND                 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320.8</v>
          </cell>
          <cell r="J2707">
            <v>320.8</v>
          </cell>
          <cell r="L2707">
            <v>15</v>
          </cell>
          <cell r="M2707">
            <v>320.8</v>
          </cell>
        </row>
        <row r="2708">
          <cell r="A2708">
            <v>102073921</v>
          </cell>
          <cell r="B2708" t="str">
            <v xml:space="preserve">MRS KATIE HARVEY                        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54.88</v>
          </cell>
          <cell r="J2708">
            <v>54.88</v>
          </cell>
          <cell r="L2708">
            <v>15</v>
          </cell>
          <cell r="M2708">
            <v>54.88</v>
          </cell>
        </row>
        <row r="2709">
          <cell r="A2709">
            <v>102053725</v>
          </cell>
          <cell r="B2709" t="str">
            <v xml:space="preserve">MRS KATIE MC KOY                        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113.62</v>
          </cell>
          <cell r="J2709">
            <v>113.62</v>
          </cell>
          <cell r="L2709">
            <v>15</v>
          </cell>
          <cell r="M2709">
            <v>113.62</v>
          </cell>
        </row>
        <row r="2710">
          <cell r="A2710">
            <v>102050132</v>
          </cell>
          <cell r="B2710" t="str">
            <v xml:space="preserve">MRS KATIE TUSA                          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16.11</v>
          </cell>
          <cell r="J2710">
            <v>16.11</v>
          </cell>
          <cell r="L2710">
            <v>22</v>
          </cell>
          <cell r="M2710">
            <v>16.11</v>
          </cell>
        </row>
        <row r="2711">
          <cell r="A2711">
            <v>102009685</v>
          </cell>
          <cell r="B2711" t="str">
            <v xml:space="preserve">MRS KATOANGA FANGUPO   DBS* HOLD        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213.54</v>
          </cell>
          <cell r="J2711">
            <v>213.54</v>
          </cell>
          <cell r="L2711">
            <v>15</v>
          </cell>
          <cell r="M2711">
            <v>213.54</v>
          </cell>
        </row>
        <row r="2712">
          <cell r="A2712">
            <v>102031658</v>
          </cell>
          <cell r="B2712" t="str">
            <v xml:space="preserve">MRS KATRINA L BECKHAM                   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239.19</v>
          </cell>
          <cell r="J2712">
            <v>239.19</v>
          </cell>
          <cell r="L2712">
            <v>15</v>
          </cell>
          <cell r="M2712">
            <v>239.19</v>
          </cell>
        </row>
        <row r="2713">
          <cell r="A2713">
            <v>102024723</v>
          </cell>
          <cell r="B2713" t="str">
            <v xml:space="preserve">MRS KAUFOOU NAUFAHU (CMI)               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2584.3200000000002</v>
          </cell>
          <cell r="J2713">
            <v>2584.3200000000002</v>
          </cell>
          <cell r="L2713">
            <v>22</v>
          </cell>
          <cell r="M2713">
            <v>1534.32</v>
          </cell>
        </row>
        <row r="2714">
          <cell r="A2714">
            <v>102024753</v>
          </cell>
          <cell r="B2714" t="str">
            <v xml:space="preserve">MRS KAUNGAKE SOLOMONA                   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82.29</v>
          </cell>
          <cell r="J2714">
            <v>82.29</v>
          </cell>
          <cell r="L2714">
            <v>15</v>
          </cell>
          <cell r="M2714">
            <v>82.29</v>
          </cell>
        </row>
        <row r="2715">
          <cell r="A2715">
            <v>102009850</v>
          </cell>
          <cell r="B2715" t="str">
            <v xml:space="preserve">MRS KEELY KEENE (DBS)                   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239.53</v>
          </cell>
          <cell r="J2715">
            <v>239.53</v>
          </cell>
          <cell r="L2715">
            <v>15</v>
          </cell>
          <cell r="M2715">
            <v>239.53</v>
          </cell>
        </row>
        <row r="2716">
          <cell r="A2716">
            <v>102015831</v>
          </cell>
          <cell r="B2716" t="str">
            <v xml:space="preserve">MRS KEKE VAILI   (DBS)                  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190.47</v>
          </cell>
          <cell r="J2716">
            <v>190.47</v>
          </cell>
          <cell r="L2716">
            <v>15</v>
          </cell>
          <cell r="M2716">
            <v>190.47</v>
          </cell>
        </row>
        <row r="2717">
          <cell r="A2717">
            <v>102066926</v>
          </cell>
          <cell r="B2717" t="str">
            <v xml:space="preserve">MRS KERRY GOOCH                         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87.01</v>
          </cell>
          <cell r="J2717">
            <v>87.01</v>
          </cell>
          <cell r="L2717">
            <v>15</v>
          </cell>
          <cell r="M2717">
            <v>87.01</v>
          </cell>
        </row>
        <row r="2718">
          <cell r="A2718">
            <v>102051793</v>
          </cell>
          <cell r="B2718" t="str">
            <v xml:space="preserve">MRS KHAMPHOM NANTHASACK  (DBS)          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202.39</v>
          </cell>
          <cell r="J2718">
            <v>202.39</v>
          </cell>
          <cell r="L2718">
            <v>22</v>
          </cell>
          <cell r="M2718">
            <v>202.39</v>
          </cell>
        </row>
        <row r="2719">
          <cell r="A2719">
            <v>102040954</v>
          </cell>
          <cell r="B2719" t="str">
            <v xml:space="preserve">MRS KIMI K LATU   (DBS)                 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2295.87</v>
          </cell>
          <cell r="J2719">
            <v>2295.87</v>
          </cell>
          <cell r="L2719">
            <v>15</v>
          </cell>
          <cell r="M2719">
            <v>2295.87</v>
          </cell>
        </row>
        <row r="2720">
          <cell r="A2720">
            <v>102062820</v>
          </cell>
          <cell r="B2720" t="str">
            <v xml:space="preserve">MRS KIRI HARETUKU                       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92.09</v>
          </cell>
          <cell r="J2720">
            <v>92.09</v>
          </cell>
          <cell r="L2720">
            <v>15</v>
          </cell>
          <cell r="M2720">
            <v>92.09</v>
          </cell>
        </row>
        <row r="2721">
          <cell r="A2721">
            <v>102025052</v>
          </cell>
          <cell r="B2721" t="str">
            <v xml:space="preserve">MRS KISA TULO      (DBS)                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57.18</v>
          </cell>
          <cell r="J2721">
            <v>57.18</v>
          </cell>
          <cell r="L2721">
            <v>15</v>
          </cell>
          <cell r="M2721">
            <v>57.18</v>
          </cell>
        </row>
        <row r="2722">
          <cell r="A2722">
            <v>102066660</v>
          </cell>
          <cell r="B2722" t="str">
            <v xml:space="preserve">MRS KONA KOLI     (DBS)                 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529.92999999999995</v>
          </cell>
          <cell r="J2722">
            <v>529.92999999999995</v>
          </cell>
          <cell r="L2722">
            <v>15</v>
          </cell>
          <cell r="M2722">
            <v>529.92999999999995</v>
          </cell>
        </row>
        <row r="2723">
          <cell r="A2723">
            <v>102062330</v>
          </cell>
          <cell r="B2723" t="str">
            <v xml:space="preserve">MRS KONI TUPOUTOA  (DBS)                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440</v>
          </cell>
          <cell r="J2723">
            <v>440</v>
          </cell>
          <cell r="L2723">
            <v>15</v>
          </cell>
          <cell r="M2723">
            <v>440</v>
          </cell>
        </row>
        <row r="2724">
          <cell r="A2724">
            <v>102039336</v>
          </cell>
          <cell r="B2724" t="str">
            <v xml:space="preserve">MRS KULDEEP SINGH  (DBS)                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722.35</v>
          </cell>
          <cell r="J2724">
            <v>722.35</v>
          </cell>
          <cell r="L2724">
            <v>15</v>
          </cell>
          <cell r="M2724">
            <v>722.35</v>
          </cell>
        </row>
        <row r="2725">
          <cell r="A2725">
            <v>102033198</v>
          </cell>
          <cell r="B2725" t="str">
            <v xml:space="preserve">MRS L MOHAMMAD (DBS)                    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72.989999999999995</v>
          </cell>
          <cell r="J2725">
            <v>72.989999999999995</v>
          </cell>
          <cell r="L2725">
            <v>15</v>
          </cell>
          <cell r="M2725">
            <v>72.989999999999995</v>
          </cell>
        </row>
        <row r="2726">
          <cell r="A2726">
            <v>102045424</v>
          </cell>
          <cell r="B2726" t="str">
            <v xml:space="preserve">MRS L R AMA                             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183.18</v>
          </cell>
          <cell r="J2726">
            <v>183.18</v>
          </cell>
          <cell r="L2726">
            <v>15</v>
          </cell>
          <cell r="M2726">
            <v>183.18</v>
          </cell>
        </row>
        <row r="2727">
          <cell r="A2727">
            <v>102039919</v>
          </cell>
          <cell r="B2727" t="str">
            <v xml:space="preserve">MRS L R MUNROE                          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153.44999999999999</v>
          </cell>
          <cell r="J2727">
            <v>153.44999999999999</v>
          </cell>
          <cell r="L2727">
            <v>15</v>
          </cell>
          <cell r="M2727">
            <v>153.44999999999999</v>
          </cell>
        </row>
        <row r="2728">
          <cell r="A2728">
            <v>102035747</v>
          </cell>
          <cell r="B2728" t="str">
            <v xml:space="preserve">MRS L SOKE  (DBS*)                      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231.52</v>
          </cell>
          <cell r="J2728">
            <v>231.52</v>
          </cell>
          <cell r="L2728">
            <v>15</v>
          </cell>
          <cell r="M2728">
            <v>231.52</v>
          </cell>
        </row>
        <row r="2729">
          <cell r="A2729">
            <v>102071325</v>
          </cell>
          <cell r="B2729" t="str">
            <v xml:space="preserve">MRS LADA PALA                           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112.56</v>
          </cell>
          <cell r="J2729">
            <v>112.56</v>
          </cell>
          <cell r="L2729">
            <v>15</v>
          </cell>
          <cell r="M2729">
            <v>112.56</v>
          </cell>
        </row>
        <row r="2730">
          <cell r="A2730">
            <v>102080329</v>
          </cell>
          <cell r="B2730" t="str">
            <v xml:space="preserve">MRS LAFITAGA PETERS                     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117.02</v>
          </cell>
          <cell r="J2730">
            <v>117.02</v>
          </cell>
          <cell r="L2730">
            <v>15</v>
          </cell>
          <cell r="M2730">
            <v>117.02</v>
          </cell>
        </row>
        <row r="2731">
          <cell r="A2731">
            <v>102032433</v>
          </cell>
          <cell r="B2731" t="str">
            <v xml:space="preserve">MRS LAGI SIALEIPATA                     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111.72</v>
          </cell>
          <cell r="J2731">
            <v>111.72</v>
          </cell>
          <cell r="L2731">
            <v>15</v>
          </cell>
          <cell r="M2731">
            <v>111.72</v>
          </cell>
        </row>
        <row r="2732">
          <cell r="A2732">
            <v>102066693</v>
          </cell>
          <cell r="B2732" t="str">
            <v xml:space="preserve">MRS LANGI MOTI                          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54.78</v>
          </cell>
          <cell r="J2732">
            <v>54.78</v>
          </cell>
          <cell r="L2732">
            <v>15</v>
          </cell>
          <cell r="M2732">
            <v>54.78</v>
          </cell>
        </row>
        <row r="2733">
          <cell r="A2733">
            <v>102064680</v>
          </cell>
          <cell r="B2733" t="str">
            <v xml:space="preserve">MRS LANI LEUTA                          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100.34</v>
          </cell>
          <cell r="J2733">
            <v>100.34</v>
          </cell>
          <cell r="L2733">
            <v>15</v>
          </cell>
          <cell r="M2733">
            <v>100.34</v>
          </cell>
        </row>
        <row r="2734">
          <cell r="A2734">
            <v>102010421</v>
          </cell>
          <cell r="B2734" t="str">
            <v xml:space="preserve">MRS LARISSA FERGUSON                    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99.2</v>
          </cell>
          <cell r="J2734">
            <v>99.2</v>
          </cell>
          <cell r="L2734">
            <v>15</v>
          </cell>
          <cell r="M2734">
            <v>99.2</v>
          </cell>
        </row>
        <row r="2735">
          <cell r="A2735">
            <v>102043793</v>
          </cell>
          <cell r="B2735" t="str">
            <v xml:space="preserve">MRS LATIVIA VEAMATAHAU                  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79.94</v>
          </cell>
          <cell r="J2735">
            <v>79.94</v>
          </cell>
          <cell r="L2735">
            <v>15</v>
          </cell>
          <cell r="M2735">
            <v>79.94</v>
          </cell>
        </row>
        <row r="2736">
          <cell r="A2736">
            <v>102038704</v>
          </cell>
          <cell r="B2736" t="str">
            <v xml:space="preserve">MRS LAVINIA FINAU  (DBS)                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296.08</v>
          </cell>
          <cell r="J2736">
            <v>296.08</v>
          </cell>
          <cell r="L2736">
            <v>15</v>
          </cell>
          <cell r="M2736">
            <v>296.08</v>
          </cell>
        </row>
        <row r="2737">
          <cell r="A2737">
            <v>102025567</v>
          </cell>
          <cell r="B2737" t="str">
            <v xml:space="preserve">MRS LAVINIA TAVAKE  (DBS)               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390</v>
          </cell>
          <cell r="J2737">
            <v>390</v>
          </cell>
          <cell r="L2737">
            <v>15</v>
          </cell>
          <cell r="M2737">
            <v>390</v>
          </cell>
        </row>
        <row r="2738">
          <cell r="A2738">
            <v>102072761</v>
          </cell>
          <cell r="B2738" t="str">
            <v xml:space="preserve">MRS LAVINIA TULISI                      </v>
          </cell>
          <cell r="C2738">
            <v>0</v>
          </cell>
          <cell r="D2738">
            <v>0</v>
          </cell>
          <cell r="E2738">
            <v>0</v>
          </cell>
          <cell r="F2738">
            <v>3.08</v>
          </cell>
          <cell r="G2738">
            <v>18.2</v>
          </cell>
          <cell r="H2738">
            <v>0</v>
          </cell>
          <cell r="I2738">
            <v>0</v>
          </cell>
          <cell r="J2738">
            <v>21.28</v>
          </cell>
          <cell r="L2738">
            <v>5</v>
          </cell>
          <cell r="M2738">
            <v>21.28</v>
          </cell>
        </row>
        <row r="2739">
          <cell r="A2739">
            <v>102025995</v>
          </cell>
          <cell r="B2739" t="str">
            <v xml:space="preserve">MRS LEA TOOFOHE   (DBS)                 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541.70000000000005</v>
          </cell>
          <cell r="J2739">
            <v>541.70000000000005</v>
          </cell>
          <cell r="L2739">
            <v>15</v>
          </cell>
          <cell r="M2739">
            <v>541.70000000000005</v>
          </cell>
        </row>
        <row r="2740">
          <cell r="A2740">
            <v>102046474</v>
          </cell>
          <cell r="B2740" t="str">
            <v xml:space="preserve">MRS LEAH T. PEAKE                       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71.78</v>
          </cell>
          <cell r="J2740">
            <v>71.78</v>
          </cell>
          <cell r="L2740">
            <v>15</v>
          </cell>
          <cell r="M2740">
            <v>71.78</v>
          </cell>
        </row>
        <row r="2741">
          <cell r="A2741">
            <v>102021374</v>
          </cell>
          <cell r="B2741" t="str">
            <v xml:space="preserve">MRS LEANA LYDEN  (CMI)                  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1916.04</v>
          </cell>
          <cell r="J2741">
            <v>1916.04</v>
          </cell>
          <cell r="L2741">
            <v>15</v>
          </cell>
          <cell r="M2741">
            <v>1916.04</v>
          </cell>
        </row>
        <row r="2742">
          <cell r="A2742">
            <v>102053389</v>
          </cell>
          <cell r="B2742" t="str">
            <v xml:space="preserve">MRS LEANN NIGHTINGALE                   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60.63</v>
          </cell>
          <cell r="J2742">
            <v>60.63</v>
          </cell>
          <cell r="L2742">
            <v>15</v>
          </cell>
          <cell r="M2742">
            <v>60.63</v>
          </cell>
        </row>
        <row r="2743">
          <cell r="A2743">
            <v>102065313</v>
          </cell>
          <cell r="B2743" t="str">
            <v xml:space="preserve">MRS LEANNE BARKER                       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62.33</v>
          </cell>
          <cell r="J2743">
            <v>62.33</v>
          </cell>
          <cell r="L2743">
            <v>15</v>
          </cell>
          <cell r="M2743">
            <v>62.33</v>
          </cell>
        </row>
        <row r="2744">
          <cell r="A2744">
            <v>102062308</v>
          </cell>
          <cell r="B2744" t="str">
            <v xml:space="preserve">MRS LEANNE GEIGER  (DBS*HOLD)           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179.2</v>
          </cell>
          <cell r="J2744">
            <v>179.2</v>
          </cell>
          <cell r="L2744">
            <v>15</v>
          </cell>
          <cell r="M2744">
            <v>179.2</v>
          </cell>
        </row>
        <row r="2745">
          <cell r="A2745">
            <v>102035838</v>
          </cell>
          <cell r="B2745" t="str">
            <v xml:space="preserve">MRS LEITU LURCH                         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65.67</v>
          </cell>
          <cell r="J2745">
            <v>65.67</v>
          </cell>
          <cell r="L2745">
            <v>15</v>
          </cell>
          <cell r="M2745">
            <v>65.67</v>
          </cell>
        </row>
        <row r="2746">
          <cell r="A2746">
            <v>102060836</v>
          </cell>
          <cell r="B2746" t="str">
            <v xml:space="preserve">MRS LENA MULLER                         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103.62</v>
          </cell>
          <cell r="J2746">
            <v>103.62</v>
          </cell>
          <cell r="L2746">
            <v>15</v>
          </cell>
          <cell r="M2746">
            <v>103.62</v>
          </cell>
        </row>
        <row r="2747">
          <cell r="A2747">
            <v>102072975</v>
          </cell>
          <cell r="B2747" t="str">
            <v xml:space="preserve">MRS LEONIE BLACK                        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91.06</v>
          </cell>
          <cell r="J2747">
            <v>91.06</v>
          </cell>
          <cell r="L2747">
            <v>15</v>
          </cell>
          <cell r="M2747">
            <v>91.06</v>
          </cell>
        </row>
        <row r="2748">
          <cell r="A2748">
            <v>102040942</v>
          </cell>
          <cell r="B2748" t="str">
            <v xml:space="preserve">MRS LEPEKA SAVESI                       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102.61</v>
          </cell>
          <cell r="J2748">
            <v>102.61</v>
          </cell>
          <cell r="L2748">
            <v>15</v>
          </cell>
          <cell r="M2748">
            <v>102.61</v>
          </cell>
        </row>
        <row r="2749">
          <cell r="A2749">
            <v>102071620</v>
          </cell>
          <cell r="B2749" t="str">
            <v xml:space="preserve">MRS LESIELI TUIPULOTU                   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259.44</v>
          </cell>
          <cell r="J2749">
            <v>259.44</v>
          </cell>
          <cell r="L2749">
            <v>15</v>
          </cell>
          <cell r="M2749">
            <v>259.44</v>
          </cell>
        </row>
        <row r="2750">
          <cell r="A2750">
            <v>102075324</v>
          </cell>
          <cell r="B2750" t="str">
            <v xml:space="preserve">MRS LESINA PATOLO                       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125.82</v>
          </cell>
          <cell r="J2750">
            <v>125.82</v>
          </cell>
          <cell r="L2750">
            <v>15</v>
          </cell>
          <cell r="M2750">
            <v>125.82</v>
          </cell>
        </row>
        <row r="2751">
          <cell r="A2751">
            <v>102031331</v>
          </cell>
          <cell r="B2751" t="str">
            <v xml:space="preserve">MRS LESINA SIMEONA-AIONO                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166.67</v>
          </cell>
          <cell r="J2751">
            <v>166.67</v>
          </cell>
          <cell r="L2751">
            <v>15</v>
          </cell>
          <cell r="M2751">
            <v>166.67</v>
          </cell>
        </row>
        <row r="2752">
          <cell r="A2752">
            <v>102062035</v>
          </cell>
          <cell r="B2752" t="str">
            <v xml:space="preserve">MRS LESLEY BISHOP (DBS)                 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367.25</v>
          </cell>
          <cell r="J2752">
            <v>367.25</v>
          </cell>
          <cell r="L2752">
            <v>15</v>
          </cell>
          <cell r="M2752">
            <v>367.25</v>
          </cell>
        </row>
        <row r="2753">
          <cell r="A2753">
            <v>102009361</v>
          </cell>
          <cell r="B2753" t="str">
            <v xml:space="preserve">MRS LESLY TALAKAI  (DBS)                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436.8</v>
          </cell>
          <cell r="J2753">
            <v>436.8</v>
          </cell>
          <cell r="L2753">
            <v>15</v>
          </cell>
          <cell r="M2753">
            <v>436.8</v>
          </cell>
        </row>
        <row r="2754">
          <cell r="A2754">
            <v>102073585</v>
          </cell>
          <cell r="B2754" t="str">
            <v xml:space="preserve">MRS LETALIGI HATALAFALE                 </v>
          </cell>
          <cell r="C2754">
            <v>13.32</v>
          </cell>
          <cell r="D2754">
            <v>58.27</v>
          </cell>
          <cell r="E2754">
            <v>19.78</v>
          </cell>
          <cell r="F2754">
            <v>30.29</v>
          </cell>
          <cell r="G2754">
            <v>45.74</v>
          </cell>
          <cell r="H2754">
            <v>0</v>
          </cell>
          <cell r="I2754">
            <v>0</v>
          </cell>
          <cell r="J2754">
            <v>167.4</v>
          </cell>
          <cell r="L2754">
            <v>5</v>
          </cell>
          <cell r="M2754">
            <v>167.4</v>
          </cell>
        </row>
        <row r="2755">
          <cell r="A2755">
            <v>102015114</v>
          </cell>
          <cell r="B2755" t="str">
            <v xml:space="preserve">MRS LIANE WHEELER                       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107.66</v>
          </cell>
          <cell r="J2755">
            <v>107.66</v>
          </cell>
          <cell r="L2755">
            <v>15</v>
          </cell>
          <cell r="M2755">
            <v>107.66</v>
          </cell>
        </row>
        <row r="2756">
          <cell r="A2756">
            <v>102057086</v>
          </cell>
          <cell r="B2756" t="str">
            <v xml:space="preserve">MRS LIANNE DYER                         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62.48</v>
          </cell>
          <cell r="J2756">
            <v>62.48</v>
          </cell>
          <cell r="L2756">
            <v>15</v>
          </cell>
          <cell r="M2756">
            <v>62.48</v>
          </cell>
        </row>
        <row r="2757">
          <cell r="A2757">
            <v>102083766</v>
          </cell>
          <cell r="B2757" t="str">
            <v xml:space="preserve">MRS LIARNE BARTLETT                     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136.25</v>
          </cell>
          <cell r="J2757">
            <v>136.25</v>
          </cell>
          <cell r="L2757">
            <v>15</v>
          </cell>
          <cell r="M2757">
            <v>136.25</v>
          </cell>
        </row>
        <row r="2758">
          <cell r="A2758">
            <v>102011227</v>
          </cell>
          <cell r="B2758" t="str">
            <v xml:space="preserve">MRS LIBEA TELEA        (CMI)            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1648.07</v>
          </cell>
          <cell r="J2758">
            <v>1648.07</v>
          </cell>
          <cell r="L2758">
            <v>15</v>
          </cell>
          <cell r="M2758">
            <v>1648.07</v>
          </cell>
        </row>
        <row r="2759">
          <cell r="A2759">
            <v>102057511</v>
          </cell>
          <cell r="B2759" t="str">
            <v xml:space="preserve">MRS LIDA RAHIMI                         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56.7</v>
          </cell>
          <cell r="J2759">
            <v>56.7</v>
          </cell>
          <cell r="L2759">
            <v>15</v>
          </cell>
          <cell r="M2759">
            <v>56.7</v>
          </cell>
        </row>
        <row r="2760">
          <cell r="A2760">
            <v>102065268</v>
          </cell>
          <cell r="B2760" t="str">
            <v xml:space="preserve">MRS LILIA S GARCIA BACCESTEROS          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512.48</v>
          </cell>
          <cell r="J2760">
            <v>512.48</v>
          </cell>
          <cell r="L2760">
            <v>15</v>
          </cell>
          <cell r="M2760">
            <v>512.48</v>
          </cell>
        </row>
        <row r="2761">
          <cell r="A2761">
            <v>102063930</v>
          </cell>
          <cell r="B2761" t="str">
            <v xml:space="preserve">MRS LILLEY COLE                         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313.49</v>
          </cell>
          <cell r="J2761">
            <v>313.49</v>
          </cell>
          <cell r="L2761">
            <v>15</v>
          </cell>
          <cell r="M2761">
            <v>313.49</v>
          </cell>
        </row>
        <row r="2762">
          <cell r="A2762">
            <v>102074569</v>
          </cell>
          <cell r="B2762" t="str">
            <v xml:space="preserve">MRS LINA TEUIRA (DBS)                   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435.94</v>
          </cell>
          <cell r="J2762">
            <v>435.94</v>
          </cell>
          <cell r="L2762">
            <v>15</v>
          </cell>
          <cell r="M2762">
            <v>435.94</v>
          </cell>
        </row>
        <row r="2763">
          <cell r="A2763">
            <v>102062983</v>
          </cell>
          <cell r="B2763" t="str">
            <v xml:space="preserve">MRS LINDA CRISFORD                      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44.25</v>
          </cell>
          <cell r="J2763">
            <v>44.25</v>
          </cell>
          <cell r="L2763">
            <v>22</v>
          </cell>
          <cell r="M2763">
            <v>44.25</v>
          </cell>
        </row>
        <row r="2764">
          <cell r="A2764">
            <v>102073154</v>
          </cell>
          <cell r="B2764" t="str">
            <v xml:space="preserve">MRS LINDA JOHNSON (DBS)                 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307.8</v>
          </cell>
          <cell r="J2764">
            <v>307.8</v>
          </cell>
          <cell r="L2764">
            <v>15</v>
          </cell>
          <cell r="M2764">
            <v>307.8</v>
          </cell>
        </row>
        <row r="2765">
          <cell r="A2765">
            <v>102069655</v>
          </cell>
          <cell r="B2765" t="str">
            <v xml:space="preserve">MRS LINDA L HARRIS                      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114.59</v>
          </cell>
          <cell r="J2765">
            <v>114.59</v>
          </cell>
          <cell r="L2765">
            <v>15</v>
          </cell>
          <cell r="M2765">
            <v>114.59</v>
          </cell>
        </row>
        <row r="2766">
          <cell r="A2766">
            <v>102070164</v>
          </cell>
          <cell r="B2766" t="str">
            <v xml:space="preserve">MRS LINDA LEAF  (DBS)                   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294.62</v>
          </cell>
          <cell r="J2766">
            <v>294.62</v>
          </cell>
          <cell r="L2766">
            <v>15</v>
          </cell>
          <cell r="M2766">
            <v>294.62</v>
          </cell>
        </row>
        <row r="2767">
          <cell r="A2767">
            <v>102058084</v>
          </cell>
          <cell r="B2767" t="str">
            <v xml:space="preserve">MRS LINDA SYMAN (DBS)                   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103.68</v>
          </cell>
          <cell r="J2767">
            <v>103.68</v>
          </cell>
          <cell r="L2767">
            <v>22</v>
          </cell>
          <cell r="M2767">
            <v>103.68</v>
          </cell>
        </row>
        <row r="2768">
          <cell r="A2768">
            <v>102075449</v>
          </cell>
          <cell r="B2768" t="str">
            <v xml:space="preserve">MRS LINDA TAYLOR  (DBS)                 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271.63</v>
          </cell>
          <cell r="J2768">
            <v>271.63</v>
          </cell>
          <cell r="L2768">
            <v>15</v>
          </cell>
          <cell r="M2768">
            <v>271.63</v>
          </cell>
        </row>
        <row r="2769">
          <cell r="A2769">
            <v>102032520</v>
          </cell>
          <cell r="B2769" t="str">
            <v xml:space="preserve">MRS LINDA TURNER                        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52.43</v>
          </cell>
          <cell r="J2769">
            <v>52.43</v>
          </cell>
          <cell r="L2769">
            <v>15</v>
          </cell>
          <cell r="M2769">
            <v>52.43</v>
          </cell>
        </row>
        <row r="2770">
          <cell r="A2770">
            <v>102030975</v>
          </cell>
          <cell r="B2770" t="str">
            <v xml:space="preserve">MRS LISA BARNETT                        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62.56</v>
          </cell>
          <cell r="J2770">
            <v>62.56</v>
          </cell>
          <cell r="L2770">
            <v>15</v>
          </cell>
          <cell r="M2770">
            <v>62.56</v>
          </cell>
        </row>
        <row r="2771">
          <cell r="A2771">
            <v>102077899</v>
          </cell>
          <cell r="B2771" t="str">
            <v xml:space="preserve">MRS LISA JACKSON                        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75</v>
          </cell>
          <cell r="J2771">
            <v>75</v>
          </cell>
          <cell r="L2771">
            <v>15</v>
          </cell>
          <cell r="M2771">
            <v>75</v>
          </cell>
        </row>
        <row r="2772">
          <cell r="A2772">
            <v>102030067</v>
          </cell>
          <cell r="B2772" t="str">
            <v xml:space="preserve">MRS LISA RISATI  (DBS)                  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100</v>
          </cell>
          <cell r="J2772">
            <v>100</v>
          </cell>
          <cell r="L2772">
            <v>15</v>
          </cell>
          <cell r="M2772">
            <v>100</v>
          </cell>
        </row>
        <row r="2773">
          <cell r="A2773">
            <v>102077330</v>
          </cell>
          <cell r="B2773" t="str">
            <v xml:space="preserve">MRS LISA ROCHE                          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185.38</v>
          </cell>
          <cell r="J2773">
            <v>185.38</v>
          </cell>
          <cell r="L2773">
            <v>15</v>
          </cell>
          <cell r="M2773">
            <v>185.38</v>
          </cell>
        </row>
        <row r="2774">
          <cell r="A2774">
            <v>102028414</v>
          </cell>
          <cell r="B2774" t="str">
            <v xml:space="preserve">MRS LISA TONGO   (DBS)                  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293.35000000000002</v>
          </cell>
          <cell r="J2774">
            <v>293.35000000000002</v>
          </cell>
          <cell r="L2774">
            <v>15</v>
          </cell>
          <cell r="M2774">
            <v>293.35000000000002</v>
          </cell>
        </row>
        <row r="2775">
          <cell r="A2775">
            <v>102049639</v>
          </cell>
          <cell r="B2775" t="str">
            <v xml:space="preserve">MRS LISE LEVALE    (DBS)                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553.32000000000005</v>
          </cell>
          <cell r="J2775">
            <v>553.32000000000005</v>
          </cell>
          <cell r="L2775">
            <v>15</v>
          </cell>
          <cell r="M2775">
            <v>553.32000000000005</v>
          </cell>
        </row>
        <row r="2776">
          <cell r="A2776">
            <v>102007778</v>
          </cell>
          <cell r="B2776" t="str">
            <v xml:space="preserve">MRS LITIA J. TAUNGAKAVA  (CMI)          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1831.77</v>
          </cell>
          <cell r="J2776">
            <v>1831.77</v>
          </cell>
          <cell r="L2776">
            <v>15</v>
          </cell>
          <cell r="M2776">
            <v>1831.77</v>
          </cell>
        </row>
        <row r="2777">
          <cell r="A2777">
            <v>102029960</v>
          </cell>
          <cell r="B2777" t="str">
            <v xml:space="preserve">MRS LITIA LEFAO                         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74.63</v>
          </cell>
          <cell r="J2777">
            <v>74.63</v>
          </cell>
          <cell r="L2777">
            <v>15</v>
          </cell>
          <cell r="M2777">
            <v>74.63</v>
          </cell>
        </row>
        <row r="2778">
          <cell r="A2778">
            <v>102014778</v>
          </cell>
          <cell r="B2778" t="str">
            <v xml:space="preserve">MRS LOIMATA S LOIMATA  (DBS)            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435.3</v>
          </cell>
          <cell r="J2778">
            <v>435.3</v>
          </cell>
          <cell r="L2778">
            <v>15</v>
          </cell>
          <cell r="M2778">
            <v>435.3</v>
          </cell>
        </row>
        <row r="2779">
          <cell r="A2779">
            <v>102051500</v>
          </cell>
          <cell r="B2779" t="str">
            <v xml:space="preserve">MRS LOLOMA GREWE                        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642.85</v>
          </cell>
          <cell r="J2779">
            <v>642.85</v>
          </cell>
          <cell r="L2779">
            <v>15</v>
          </cell>
          <cell r="M2779">
            <v>642.85</v>
          </cell>
        </row>
        <row r="2780">
          <cell r="A2780">
            <v>102071068</v>
          </cell>
          <cell r="B2780" t="str">
            <v xml:space="preserve">MRS LONA FINAU                          </v>
          </cell>
          <cell r="C2780">
            <v>0</v>
          </cell>
          <cell r="D2780">
            <v>0</v>
          </cell>
          <cell r="E2780">
            <v>74.94</v>
          </cell>
          <cell r="F2780">
            <v>23.98</v>
          </cell>
          <cell r="G2780">
            <v>14.72</v>
          </cell>
          <cell r="H2780">
            <v>0</v>
          </cell>
          <cell r="I2780">
            <v>0</v>
          </cell>
          <cell r="J2780">
            <v>113.64</v>
          </cell>
          <cell r="L2780">
            <v>5</v>
          </cell>
          <cell r="M2780">
            <v>113.64</v>
          </cell>
        </row>
        <row r="2781">
          <cell r="A2781">
            <v>102020813</v>
          </cell>
          <cell r="B2781" t="str">
            <v xml:space="preserve">MRS LORETTA FALEATA                     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61.05</v>
          </cell>
          <cell r="J2781">
            <v>61.05</v>
          </cell>
          <cell r="L2781">
            <v>15</v>
          </cell>
          <cell r="M2781">
            <v>61.05</v>
          </cell>
        </row>
        <row r="2782">
          <cell r="A2782">
            <v>102067233</v>
          </cell>
          <cell r="B2782" t="str">
            <v xml:space="preserve">MRS LORRAINE DUFF                       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117.1</v>
          </cell>
          <cell r="J2782">
            <v>117.1</v>
          </cell>
          <cell r="L2782">
            <v>15</v>
          </cell>
          <cell r="M2782">
            <v>117.1</v>
          </cell>
        </row>
        <row r="2783">
          <cell r="A2783">
            <v>102070129</v>
          </cell>
          <cell r="B2783" t="str">
            <v xml:space="preserve">MRS LORRAINE MONKLEY                    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183.79</v>
          </cell>
          <cell r="J2783">
            <v>183.79</v>
          </cell>
          <cell r="L2783">
            <v>15</v>
          </cell>
          <cell r="M2783">
            <v>183.79</v>
          </cell>
        </row>
        <row r="2784">
          <cell r="A2784">
            <v>102013411</v>
          </cell>
          <cell r="B2784" t="str">
            <v xml:space="preserve">MRS LOSE BURKE     (DBS)                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1004.34</v>
          </cell>
          <cell r="J2784">
            <v>1004.34</v>
          </cell>
          <cell r="L2784">
            <v>15</v>
          </cell>
          <cell r="M2784">
            <v>1004.34</v>
          </cell>
        </row>
        <row r="2785">
          <cell r="A2785">
            <v>102052427</v>
          </cell>
          <cell r="B2785" t="str">
            <v xml:space="preserve">MRS LOSIMANI VAIVELA                    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617.88</v>
          </cell>
          <cell r="J2785">
            <v>617.88</v>
          </cell>
          <cell r="L2785">
            <v>15</v>
          </cell>
          <cell r="M2785">
            <v>617.88</v>
          </cell>
        </row>
        <row r="2786">
          <cell r="A2786">
            <v>102053601</v>
          </cell>
          <cell r="B2786" t="str">
            <v xml:space="preserve">MRS LOUISA MALILI                       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87.72</v>
          </cell>
          <cell r="J2786">
            <v>87.72</v>
          </cell>
          <cell r="L2786">
            <v>15</v>
          </cell>
          <cell r="M2786">
            <v>87.72</v>
          </cell>
        </row>
        <row r="2787">
          <cell r="A2787">
            <v>102033765</v>
          </cell>
          <cell r="B2787" t="str">
            <v xml:space="preserve">MRS LOUISE KNIGHT                       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134.63999999999999</v>
          </cell>
          <cell r="J2787">
            <v>134.63999999999999</v>
          </cell>
          <cell r="L2787">
            <v>15</v>
          </cell>
          <cell r="M2787">
            <v>134.63999999999999</v>
          </cell>
        </row>
        <row r="2788">
          <cell r="A2788">
            <v>102056559</v>
          </cell>
          <cell r="B2788" t="str">
            <v xml:space="preserve">MRS LOVINIA EDLIN                       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25.32</v>
          </cell>
          <cell r="H2788">
            <v>0</v>
          </cell>
          <cell r="I2788">
            <v>0</v>
          </cell>
          <cell r="J2788">
            <v>25.32</v>
          </cell>
          <cell r="L2788">
            <v>5</v>
          </cell>
          <cell r="M2788">
            <v>25.32</v>
          </cell>
        </row>
        <row r="2789">
          <cell r="A2789">
            <v>102015779</v>
          </cell>
          <cell r="B2789" t="str">
            <v xml:space="preserve">MRS LUAMA MAHE                          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664.59</v>
          </cell>
          <cell r="J2789">
            <v>664.59</v>
          </cell>
          <cell r="L2789">
            <v>15</v>
          </cell>
          <cell r="M2789">
            <v>664.59</v>
          </cell>
        </row>
        <row r="2790">
          <cell r="A2790">
            <v>102009686</v>
          </cell>
          <cell r="B2790" t="str">
            <v xml:space="preserve">MRS LUANA SAUGAUI  (DBS)                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352.03</v>
          </cell>
          <cell r="J2790">
            <v>352.03</v>
          </cell>
          <cell r="L2790">
            <v>15</v>
          </cell>
          <cell r="M2790">
            <v>352.03</v>
          </cell>
        </row>
        <row r="2791">
          <cell r="A2791">
            <v>102033654</v>
          </cell>
          <cell r="B2791" t="str">
            <v xml:space="preserve">MRS LUISE KESI                          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94.65</v>
          </cell>
          <cell r="J2791">
            <v>94.65</v>
          </cell>
          <cell r="L2791">
            <v>15</v>
          </cell>
          <cell r="M2791">
            <v>94.65</v>
          </cell>
        </row>
        <row r="2792">
          <cell r="A2792">
            <v>102051836</v>
          </cell>
          <cell r="B2792" t="str">
            <v xml:space="preserve">MRS LUSE FEPULEAI                       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116.67</v>
          </cell>
          <cell r="J2792">
            <v>116.67</v>
          </cell>
          <cell r="L2792">
            <v>15</v>
          </cell>
          <cell r="M2792">
            <v>116.67</v>
          </cell>
        </row>
        <row r="2793">
          <cell r="A2793">
            <v>102070954</v>
          </cell>
          <cell r="B2793" t="str">
            <v xml:space="preserve">MRS LUSIA KAPELIELE   (DBS)             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339.7</v>
          </cell>
          <cell r="J2793">
            <v>339.7</v>
          </cell>
          <cell r="L2793">
            <v>15</v>
          </cell>
          <cell r="M2793">
            <v>339.7</v>
          </cell>
        </row>
        <row r="2794">
          <cell r="A2794">
            <v>102015216</v>
          </cell>
          <cell r="B2794" t="str">
            <v xml:space="preserve">MRS LUSIE WARING                        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198.41</v>
          </cell>
          <cell r="J2794">
            <v>198.41</v>
          </cell>
          <cell r="L2794">
            <v>15</v>
          </cell>
          <cell r="M2794">
            <v>198.41</v>
          </cell>
        </row>
        <row r="2795">
          <cell r="A2795">
            <v>102058424</v>
          </cell>
          <cell r="B2795" t="str">
            <v xml:space="preserve">MRS LY OUK                              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123.78</v>
          </cell>
          <cell r="J2795">
            <v>123.78</v>
          </cell>
          <cell r="L2795">
            <v>15</v>
          </cell>
          <cell r="M2795">
            <v>123.78</v>
          </cell>
        </row>
        <row r="2796">
          <cell r="A2796">
            <v>102076199</v>
          </cell>
          <cell r="B2796" t="str">
            <v xml:space="preserve">MRS LYN PRESTON                         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85</v>
          </cell>
          <cell r="J2796">
            <v>85</v>
          </cell>
          <cell r="L2796">
            <v>15</v>
          </cell>
          <cell r="M2796">
            <v>85</v>
          </cell>
        </row>
        <row r="2797">
          <cell r="A2797">
            <v>102039242</v>
          </cell>
          <cell r="B2797" t="str">
            <v xml:space="preserve">MRS LYNDA BARHAM                        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129.81</v>
          </cell>
          <cell r="J2797">
            <v>129.81</v>
          </cell>
          <cell r="L2797">
            <v>15</v>
          </cell>
          <cell r="M2797">
            <v>129.81</v>
          </cell>
        </row>
        <row r="2798">
          <cell r="A2798">
            <v>102066576</v>
          </cell>
          <cell r="B2798" t="str">
            <v xml:space="preserve">MRS LYNDA J SPARGO                      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106.74</v>
          </cell>
          <cell r="J2798">
            <v>106.74</v>
          </cell>
          <cell r="L2798">
            <v>15</v>
          </cell>
          <cell r="M2798">
            <v>106.74</v>
          </cell>
        </row>
        <row r="2799">
          <cell r="A2799">
            <v>102013122</v>
          </cell>
          <cell r="B2799" t="str">
            <v xml:space="preserve">MRS LYNETTE KING   (DBS)                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381.8</v>
          </cell>
          <cell r="J2799">
            <v>381.8</v>
          </cell>
          <cell r="L2799">
            <v>15</v>
          </cell>
          <cell r="M2799">
            <v>381.8</v>
          </cell>
        </row>
        <row r="2800">
          <cell r="A2800">
            <v>102049807</v>
          </cell>
          <cell r="B2800" t="str">
            <v xml:space="preserve">MRS LYNETTE MASON                       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76.19</v>
          </cell>
          <cell r="J2800">
            <v>76.19</v>
          </cell>
          <cell r="L2800">
            <v>15</v>
          </cell>
          <cell r="M2800">
            <v>76.19</v>
          </cell>
        </row>
        <row r="2801">
          <cell r="A2801">
            <v>102045950</v>
          </cell>
          <cell r="B2801" t="str">
            <v xml:space="preserve">MRS LYNN ARMSTRONG                      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61.35</v>
          </cell>
          <cell r="J2801">
            <v>61.35</v>
          </cell>
          <cell r="L2801">
            <v>15</v>
          </cell>
          <cell r="M2801">
            <v>61.35</v>
          </cell>
        </row>
        <row r="2802">
          <cell r="A2802">
            <v>102054402</v>
          </cell>
          <cell r="B2802" t="str">
            <v xml:space="preserve">MRS LYNNE HUME                          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59.25</v>
          </cell>
          <cell r="J2802">
            <v>59.25</v>
          </cell>
          <cell r="L2802">
            <v>15</v>
          </cell>
          <cell r="M2802">
            <v>59.25</v>
          </cell>
        </row>
        <row r="2803">
          <cell r="A2803">
            <v>102066834</v>
          </cell>
          <cell r="B2803" t="str">
            <v xml:space="preserve">MRS LYNNE NICOL                         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119.67</v>
          </cell>
          <cell r="J2803">
            <v>119.67</v>
          </cell>
          <cell r="L2803">
            <v>15</v>
          </cell>
          <cell r="M2803">
            <v>119.67</v>
          </cell>
        </row>
        <row r="2804">
          <cell r="A2804">
            <v>102078083</v>
          </cell>
          <cell r="B2804" t="str">
            <v xml:space="preserve">MRS LYNNE ZUERCHER                      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179.38</v>
          </cell>
          <cell r="J2804">
            <v>179.38</v>
          </cell>
          <cell r="L2804">
            <v>15</v>
          </cell>
          <cell r="M2804">
            <v>179.38</v>
          </cell>
        </row>
        <row r="2805">
          <cell r="A2805">
            <v>102040147</v>
          </cell>
          <cell r="B2805" t="str">
            <v xml:space="preserve">MRS LYSIA FIAPAIPAI  (DBS)              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147.88999999999999</v>
          </cell>
          <cell r="J2805">
            <v>147.88999999999999</v>
          </cell>
          <cell r="L2805">
            <v>15</v>
          </cell>
          <cell r="M2805">
            <v>147.88999999999999</v>
          </cell>
        </row>
        <row r="2806">
          <cell r="A2806">
            <v>102054267</v>
          </cell>
          <cell r="B2806" t="str">
            <v xml:space="preserve">MRS M &amp; I ALE                           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268.36</v>
          </cell>
          <cell r="J2806">
            <v>268.36</v>
          </cell>
          <cell r="L2806">
            <v>15</v>
          </cell>
          <cell r="M2806">
            <v>268.36</v>
          </cell>
        </row>
        <row r="2807">
          <cell r="A2807">
            <v>102017565</v>
          </cell>
          <cell r="B2807" t="str">
            <v xml:space="preserve">MRS M A GECK                            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80.55</v>
          </cell>
          <cell r="J2807">
            <v>80.55</v>
          </cell>
          <cell r="L2807">
            <v>15</v>
          </cell>
          <cell r="M2807">
            <v>80.55</v>
          </cell>
        </row>
        <row r="2808">
          <cell r="A2808">
            <v>102042923</v>
          </cell>
          <cell r="B2808" t="str">
            <v xml:space="preserve">MRS M L JUDSON                          </v>
          </cell>
          <cell r="C2808">
            <v>12.31</v>
          </cell>
          <cell r="D2808">
            <v>11.1</v>
          </cell>
          <cell r="E2808">
            <v>0</v>
          </cell>
          <cell r="F2808">
            <v>7.23</v>
          </cell>
          <cell r="G2808">
            <v>41.91</v>
          </cell>
          <cell r="H2808">
            <v>0</v>
          </cell>
          <cell r="I2808">
            <v>0</v>
          </cell>
          <cell r="J2808">
            <v>72.55</v>
          </cell>
          <cell r="L2808">
            <v>5</v>
          </cell>
          <cell r="M2808">
            <v>72.55</v>
          </cell>
        </row>
        <row r="2809">
          <cell r="A2809">
            <v>102022936</v>
          </cell>
          <cell r="B2809" t="str">
            <v xml:space="preserve">MRS M M TAI                             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140.63999999999999</v>
          </cell>
          <cell r="J2809">
            <v>140.63999999999999</v>
          </cell>
          <cell r="L2809">
            <v>15</v>
          </cell>
          <cell r="M2809">
            <v>140.63999999999999</v>
          </cell>
        </row>
        <row r="2810">
          <cell r="A2810">
            <v>102035749</v>
          </cell>
          <cell r="B2810" t="str">
            <v xml:space="preserve">MRS M S SITO                            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90.72</v>
          </cell>
          <cell r="J2810">
            <v>90.72</v>
          </cell>
          <cell r="L2810">
            <v>15</v>
          </cell>
          <cell r="M2810">
            <v>90.72</v>
          </cell>
        </row>
        <row r="2811">
          <cell r="A2811">
            <v>102064968</v>
          </cell>
          <cell r="B2811" t="str">
            <v xml:space="preserve">MRS M ULBERG                            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79.91</v>
          </cell>
          <cell r="J2811">
            <v>79.91</v>
          </cell>
          <cell r="L2811">
            <v>15</v>
          </cell>
          <cell r="M2811">
            <v>79.91</v>
          </cell>
        </row>
        <row r="2812">
          <cell r="A2812">
            <v>102023748</v>
          </cell>
          <cell r="B2812" t="str">
            <v xml:space="preserve">MRS MAARA H KAMO                        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115.51</v>
          </cell>
          <cell r="J2812">
            <v>115.51</v>
          </cell>
          <cell r="L2812">
            <v>15</v>
          </cell>
          <cell r="M2812">
            <v>115.51</v>
          </cell>
        </row>
        <row r="2813">
          <cell r="A2813">
            <v>102066963</v>
          </cell>
          <cell r="B2813" t="str">
            <v xml:space="preserve">MRS MADHU SAHAE   (DBS)                 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958.68</v>
          </cell>
          <cell r="J2813">
            <v>958.68</v>
          </cell>
          <cell r="L2813">
            <v>15</v>
          </cell>
          <cell r="M2813">
            <v>958.68</v>
          </cell>
        </row>
        <row r="2814">
          <cell r="A2814">
            <v>102035887</v>
          </cell>
          <cell r="B2814" t="str">
            <v xml:space="preserve">MRS MAFI TUIPULOTU                      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53.59</v>
          </cell>
          <cell r="J2814">
            <v>53.59</v>
          </cell>
          <cell r="L2814">
            <v>15</v>
          </cell>
          <cell r="M2814">
            <v>53.59</v>
          </cell>
        </row>
        <row r="2815">
          <cell r="A2815">
            <v>102066706</v>
          </cell>
          <cell r="B2815" t="str">
            <v xml:space="preserve">MRS MAFOE PAEU                          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135.88999999999999</v>
          </cell>
          <cell r="J2815">
            <v>135.88999999999999</v>
          </cell>
          <cell r="L2815">
            <v>15</v>
          </cell>
          <cell r="M2815">
            <v>135.88999999999999</v>
          </cell>
        </row>
        <row r="2816">
          <cell r="A2816">
            <v>102048661</v>
          </cell>
          <cell r="B2816" t="str">
            <v xml:space="preserve">MRS MAFUTA SILVA                        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95.4</v>
          </cell>
          <cell r="J2816">
            <v>95.4</v>
          </cell>
          <cell r="L2816">
            <v>15</v>
          </cell>
          <cell r="M2816">
            <v>95.4</v>
          </cell>
        </row>
        <row r="2817">
          <cell r="A2817">
            <v>102023583</v>
          </cell>
          <cell r="B2817" t="str">
            <v xml:space="preserve">MRS MAHENDER PALIWAL                    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539.41999999999996</v>
          </cell>
          <cell r="J2817">
            <v>539.41999999999996</v>
          </cell>
          <cell r="L2817">
            <v>15</v>
          </cell>
          <cell r="M2817">
            <v>539.41999999999996</v>
          </cell>
        </row>
        <row r="2818">
          <cell r="A2818">
            <v>102035094</v>
          </cell>
          <cell r="B2818" t="str">
            <v xml:space="preserve">MRS MAKELITA VAIMAULI                   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75.89</v>
          </cell>
          <cell r="J2818">
            <v>75.89</v>
          </cell>
          <cell r="L2818">
            <v>15</v>
          </cell>
          <cell r="M2818">
            <v>75.89</v>
          </cell>
        </row>
        <row r="2819">
          <cell r="A2819">
            <v>102034613</v>
          </cell>
          <cell r="B2819" t="str">
            <v xml:space="preserve">MRS MAKERITA CHONGNEE (DBS)             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220.37</v>
          </cell>
          <cell r="J2819">
            <v>220.37</v>
          </cell>
          <cell r="L2819">
            <v>15</v>
          </cell>
          <cell r="M2819">
            <v>220.37</v>
          </cell>
        </row>
        <row r="2820">
          <cell r="A2820">
            <v>102063863</v>
          </cell>
          <cell r="B2820" t="str">
            <v xml:space="preserve">MRS MAKIROA AFU                         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73.27</v>
          </cell>
          <cell r="J2820">
            <v>73.27</v>
          </cell>
          <cell r="L2820">
            <v>15</v>
          </cell>
          <cell r="M2820">
            <v>73.27</v>
          </cell>
        </row>
        <row r="2821">
          <cell r="A2821">
            <v>102010931</v>
          </cell>
          <cell r="B2821" t="str">
            <v xml:space="preserve">MRS MALAE TUISAEMO (DBS)                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585.04</v>
          </cell>
          <cell r="J2821">
            <v>585.04</v>
          </cell>
          <cell r="L2821">
            <v>15</v>
          </cell>
          <cell r="M2821">
            <v>585.04</v>
          </cell>
        </row>
        <row r="2822">
          <cell r="A2822">
            <v>102011195</v>
          </cell>
          <cell r="B2822" t="str">
            <v xml:space="preserve">MRS MALE FALESIVA   (DBS)               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859.28</v>
          </cell>
          <cell r="J2822">
            <v>859.28</v>
          </cell>
          <cell r="L2822">
            <v>15</v>
          </cell>
          <cell r="M2822">
            <v>859.28</v>
          </cell>
        </row>
        <row r="2823">
          <cell r="A2823">
            <v>102074677</v>
          </cell>
          <cell r="B2823" t="str">
            <v xml:space="preserve">MRS MALETA TUANGALU  (DBS*)             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214.42</v>
          </cell>
          <cell r="J2823">
            <v>214.42</v>
          </cell>
          <cell r="L2823">
            <v>15</v>
          </cell>
          <cell r="M2823">
            <v>214.42</v>
          </cell>
        </row>
        <row r="2824">
          <cell r="A2824">
            <v>102024298</v>
          </cell>
          <cell r="B2824" t="str">
            <v xml:space="preserve">MRS MALIA A PUE                         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186.77</v>
          </cell>
          <cell r="J2824">
            <v>186.77</v>
          </cell>
          <cell r="L2824">
            <v>15</v>
          </cell>
          <cell r="M2824">
            <v>186.77</v>
          </cell>
        </row>
        <row r="2825">
          <cell r="A2825">
            <v>102061565</v>
          </cell>
          <cell r="B2825" t="str">
            <v xml:space="preserve">MRS MALIA MAFUA                         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108.27</v>
          </cell>
          <cell r="J2825">
            <v>108.27</v>
          </cell>
          <cell r="L2825">
            <v>15</v>
          </cell>
          <cell r="M2825">
            <v>108.27</v>
          </cell>
        </row>
        <row r="2826">
          <cell r="A2826">
            <v>102047267</v>
          </cell>
          <cell r="B2826" t="str">
            <v xml:space="preserve">MRS MALIA MOALA                         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222.5</v>
          </cell>
          <cell r="J2826">
            <v>222.5</v>
          </cell>
          <cell r="L2826">
            <v>15</v>
          </cell>
          <cell r="M2826">
            <v>222.5</v>
          </cell>
        </row>
        <row r="2827">
          <cell r="A2827">
            <v>102032860</v>
          </cell>
          <cell r="B2827" t="str">
            <v xml:space="preserve">MRS MALIA TALASINGA  (DBS)              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724.25</v>
          </cell>
          <cell r="J2827">
            <v>724.25</v>
          </cell>
          <cell r="L2827">
            <v>15</v>
          </cell>
          <cell r="M2827">
            <v>724.25</v>
          </cell>
        </row>
        <row r="2828">
          <cell r="A2828">
            <v>102046315</v>
          </cell>
          <cell r="B2828" t="str">
            <v xml:space="preserve">MRS MALIA VICKERY  (DBS)                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443.08</v>
          </cell>
          <cell r="J2828">
            <v>443.08</v>
          </cell>
          <cell r="L2828">
            <v>15</v>
          </cell>
          <cell r="M2828">
            <v>443.08</v>
          </cell>
        </row>
        <row r="2829">
          <cell r="A2829">
            <v>102011884</v>
          </cell>
          <cell r="B2829" t="str">
            <v xml:space="preserve">MRS MALIA WILLIAMS  (DBS*HOLD)          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77.12</v>
          </cell>
          <cell r="J2829">
            <v>77.12</v>
          </cell>
          <cell r="L2829">
            <v>15</v>
          </cell>
          <cell r="M2829">
            <v>77.12</v>
          </cell>
        </row>
        <row r="2830">
          <cell r="A2830">
            <v>102084511</v>
          </cell>
          <cell r="B2830" t="str">
            <v xml:space="preserve">MRS MALIETA TEUMISINALE                 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71.59</v>
          </cell>
          <cell r="J2830">
            <v>71.59</v>
          </cell>
          <cell r="L2830">
            <v>15</v>
          </cell>
          <cell r="M2830">
            <v>71.59</v>
          </cell>
        </row>
        <row r="2831">
          <cell r="A2831">
            <v>102062884</v>
          </cell>
          <cell r="B2831" t="str">
            <v xml:space="preserve">MRS MALOLO AHOMEE                       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68.099999999999994</v>
          </cell>
          <cell r="J2831">
            <v>68.099999999999994</v>
          </cell>
          <cell r="L2831">
            <v>15</v>
          </cell>
          <cell r="M2831">
            <v>68.099999999999994</v>
          </cell>
        </row>
        <row r="2832">
          <cell r="A2832">
            <v>102051267</v>
          </cell>
          <cell r="B2832" t="str">
            <v xml:space="preserve">MRS MANA FOTU      (DBS)                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1559.38</v>
          </cell>
          <cell r="J2832">
            <v>1559.38</v>
          </cell>
          <cell r="L2832">
            <v>15</v>
          </cell>
          <cell r="M2832">
            <v>1559.38</v>
          </cell>
        </row>
        <row r="2833">
          <cell r="A2833">
            <v>102033895</v>
          </cell>
          <cell r="B2833" t="str">
            <v xml:space="preserve">MRS MANAO SCHUSTER   (DBS)              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285.57</v>
          </cell>
          <cell r="J2833">
            <v>285.57</v>
          </cell>
          <cell r="L2833">
            <v>15</v>
          </cell>
          <cell r="M2833">
            <v>285.57</v>
          </cell>
        </row>
        <row r="2834">
          <cell r="A2834">
            <v>102046536</v>
          </cell>
          <cell r="B2834" t="str">
            <v xml:space="preserve">MRS MANDY FRYER                         </v>
          </cell>
          <cell r="C2834">
            <v>202.46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202.46</v>
          </cell>
          <cell r="L2834">
            <v>5</v>
          </cell>
          <cell r="M2834">
            <v>202.46</v>
          </cell>
        </row>
        <row r="2835">
          <cell r="A2835">
            <v>102071284</v>
          </cell>
          <cell r="B2835" t="str">
            <v xml:space="preserve">MRS MARAVAHA SINGH (DBS)                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249.93</v>
          </cell>
          <cell r="J2835">
            <v>249.93</v>
          </cell>
          <cell r="L2835">
            <v>15</v>
          </cell>
          <cell r="M2835">
            <v>249.93</v>
          </cell>
        </row>
        <row r="2836">
          <cell r="A2836">
            <v>102052218</v>
          </cell>
          <cell r="B2836" t="str">
            <v xml:space="preserve">MRS MARCELA CORROTEA   (DBS)            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282.10000000000002</v>
          </cell>
          <cell r="J2836">
            <v>282.10000000000002</v>
          </cell>
          <cell r="L2836">
            <v>15</v>
          </cell>
          <cell r="M2836">
            <v>282.10000000000002</v>
          </cell>
        </row>
        <row r="2837">
          <cell r="A2837">
            <v>102012584</v>
          </cell>
          <cell r="B2837" t="str">
            <v xml:space="preserve">MRS MARCELLE MANTEL                     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103.11</v>
          </cell>
          <cell r="J2837">
            <v>103.11</v>
          </cell>
          <cell r="L2837">
            <v>15</v>
          </cell>
          <cell r="M2837">
            <v>103.11</v>
          </cell>
        </row>
        <row r="2838">
          <cell r="A2838">
            <v>102030907</v>
          </cell>
          <cell r="B2838" t="str">
            <v xml:space="preserve">MRS MARETA NEI (DBS)                    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224.1</v>
          </cell>
          <cell r="J2838">
            <v>224.1</v>
          </cell>
          <cell r="L2838">
            <v>15</v>
          </cell>
          <cell r="M2838">
            <v>224.1</v>
          </cell>
        </row>
        <row r="2839">
          <cell r="A2839">
            <v>102063974</v>
          </cell>
          <cell r="B2839" t="str">
            <v xml:space="preserve">MRS MARGARET FAIRHURST  (DBS)           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366.79</v>
          </cell>
          <cell r="J2839">
            <v>366.79</v>
          </cell>
          <cell r="L2839">
            <v>15</v>
          </cell>
          <cell r="M2839">
            <v>366.79</v>
          </cell>
        </row>
        <row r="2840">
          <cell r="A2840">
            <v>102040528</v>
          </cell>
          <cell r="B2840" t="str">
            <v xml:space="preserve">MRS MARGARET HOSKING                    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143.9</v>
          </cell>
          <cell r="J2840">
            <v>143.9</v>
          </cell>
          <cell r="L2840">
            <v>22</v>
          </cell>
          <cell r="M2840">
            <v>143.9</v>
          </cell>
        </row>
        <row r="2841">
          <cell r="A2841">
            <v>102012824</v>
          </cell>
          <cell r="B2841" t="str">
            <v xml:space="preserve">MRS MARGARET MANU  (DBS)                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614.65</v>
          </cell>
          <cell r="J2841">
            <v>614.65</v>
          </cell>
          <cell r="L2841">
            <v>15</v>
          </cell>
          <cell r="M2841">
            <v>614.65</v>
          </cell>
        </row>
        <row r="2842">
          <cell r="A2842">
            <v>102020961</v>
          </cell>
          <cell r="B2842" t="str">
            <v xml:space="preserve">MRS MARGARET R RUSSELL                  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70.739999999999995</v>
          </cell>
          <cell r="J2842">
            <v>70.739999999999995</v>
          </cell>
          <cell r="L2842">
            <v>15</v>
          </cell>
          <cell r="M2842">
            <v>70.739999999999995</v>
          </cell>
        </row>
        <row r="2843">
          <cell r="A2843">
            <v>102032765</v>
          </cell>
          <cell r="B2843" t="str">
            <v xml:space="preserve">MRS MARGARET WITTHOFT     (DBS)         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187.45</v>
          </cell>
          <cell r="J2843">
            <v>187.45</v>
          </cell>
          <cell r="L2843">
            <v>15</v>
          </cell>
          <cell r="M2843">
            <v>187.45</v>
          </cell>
        </row>
        <row r="2844">
          <cell r="A2844">
            <v>102057244</v>
          </cell>
          <cell r="B2844" t="str">
            <v xml:space="preserve">MRS MARGARETTE PARKER  (DBS*)           </v>
          </cell>
          <cell r="C2844">
            <v>12.3</v>
          </cell>
          <cell r="D2844">
            <v>25.63</v>
          </cell>
          <cell r="E2844">
            <v>124.75</v>
          </cell>
          <cell r="F2844">
            <v>11.97</v>
          </cell>
          <cell r="G2844">
            <v>5.89</v>
          </cell>
          <cell r="H2844">
            <v>0</v>
          </cell>
          <cell r="I2844">
            <v>0</v>
          </cell>
          <cell r="J2844">
            <v>180.54</v>
          </cell>
          <cell r="L2844">
            <v>5</v>
          </cell>
          <cell r="M2844">
            <v>180.54</v>
          </cell>
        </row>
        <row r="2845">
          <cell r="A2845">
            <v>102012197</v>
          </cell>
          <cell r="B2845" t="str">
            <v xml:space="preserve">MRS MARGRET BRIGGS    (DBS)             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472.65</v>
          </cell>
          <cell r="J2845">
            <v>472.65</v>
          </cell>
          <cell r="L2845">
            <v>15</v>
          </cell>
          <cell r="M2845">
            <v>472.65</v>
          </cell>
        </row>
        <row r="2846">
          <cell r="A2846">
            <v>102068218</v>
          </cell>
          <cell r="B2846" t="str">
            <v xml:space="preserve">MRS MARGRET IVIN                        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143.63</v>
          </cell>
          <cell r="J2846">
            <v>143.63</v>
          </cell>
          <cell r="L2846">
            <v>15</v>
          </cell>
          <cell r="M2846">
            <v>143.63</v>
          </cell>
        </row>
        <row r="2847">
          <cell r="A2847">
            <v>102040534</v>
          </cell>
          <cell r="B2847" t="str">
            <v xml:space="preserve">MRS MARIA F METUARIKI                   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127.64</v>
          </cell>
          <cell r="J2847">
            <v>127.64</v>
          </cell>
          <cell r="L2847">
            <v>15</v>
          </cell>
          <cell r="M2847">
            <v>127.64</v>
          </cell>
        </row>
        <row r="2848">
          <cell r="A2848">
            <v>102035152</v>
          </cell>
          <cell r="B2848" t="str">
            <v xml:space="preserve">MRS MARIA GUTIERREZ                     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123.99</v>
          </cell>
          <cell r="J2848">
            <v>123.99</v>
          </cell>
          <cell r="L2848">
            <v>15</v>
          </cell>
          <cell r="M2848">
            <v>123.99</v>
          </cell>
        </row>
        <row r="2849">
          <cell r="A2849">
            <v>102015445</v>
          </cell>
          <cell r="B2849" t="str">
            <v xml:space="preserve">MRS MARIA L AUTE                        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143.63999999999999</v>
          </cell>
          <cell r="J2849">
            <v>143.63999999999999</v>
          </cell>
          <cell r="L2849">
            <v>15</v>
          </cell>
          <cell r="M2849">
            <v>143.63999999999999</v>
          </cell>
        </row>
        <row r="2850">
          <cell r="A2850">
            <v>102034370</v>
          </cell>
          <cell r="B2850" t="str">
            <v xml:space="preserve">MRS MARIA LAUPOLA  (DBS)                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869.74</v>
          </cell>
          <cell r="J2850">
            <v>869.74</v>
          </cell>
          <cell r="L2850">
            <v>15</v>
          </cell>
          <cell r="M2850">
            <v>869.74</v>
          </cell>
        </row>
        <row r="2851">
          <cell r="A2851">
            <v>102022093</v>
          </cell>
          <cell r="B2851" t="str">
            <v xml:space="preserve">MRS MARIA MADAR                         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100.99</v>
          </cell>
          <cell r="J2851">
            <v>100.99</v>
          </cell>
          <cell r="L2851">
            <v>15</v>
          </cell>
          <cell r="M2851">
            <v>100.99</v>
          </cell>
        </row>
        <row r="2852">
          <cell r="A2852">
            <v>102064750</v>
          </cell>
          <cell r="B2852" t="str">
            <v xml:space="preserve">MRS MARIA MURPHY  (DBS*HOLD)            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234.92</v>
          </cell>
          <cell r="J2852">
            <v>234.92</v>
          </cell>
          <cell r="L2852">
            <v>15</v>
          </cell>
          <cell r="M2852">
            <v>234.92</v>
          </cell>
        </row>
        <row r="2853">
          <cell r="A2853">
            <v>102014324</v>
          </cell>
          <cell r="B2853" t="str">
            <v xml:space="preserve">MRS MARIA TEIO                          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74</v>
          </cell>
          <cell r="J2853">
            <v>74</v>
          </cell>
          <cell r="L2853">
            <v>15</v>
          </cell>
          <cell r="M2853">
            <v>74</v>
          </cell>
        </row>
        <row r="2854">
          <cell r="A2854">
            <v>102011479</v>
          </cell>
          <cell r="B2854" t="str">
            <v xml:space="preserve">MRS MARIANA WILLIAMS (DBS)              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250.67</v>
          </cell>
          <cell r="J2854">
            <v>250.67</v>
          </cell>
          <cell r="L2854">
            <v>15</v>
          </cell>
          <cell r="M2854">
            <v>250.67</v>
          </cell>
        </row>
        <row r="2855">
          <cell r="A2855">
            <v>102014826</v>
          </cell>
          <cell r="B2855" t="str">
            <v xml:space="preserve">MRS MARIE KINI                          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81.73</v>
          </cell>
          <cell r="J2855">
            <v>81.73</v>
          </cell>
          <cell r="L2855">
            <v>15</v>
          </cell>
          <cell r="M2855">
            <v>81.73</v>
          </cell>
        </row>
        <row r="2856">
          <cell r="A2856">
            <v>102032887</v>
          </cell>
          <cell r="B2856" t="str">
            <v xml:space="preserve">MRS MARIE PETERO                        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99.95</v>
          </cell>
          <cell r="J2856">
            <v>99.95</v>
          </cell>
          <cell r="L2856">
            <v>15</v>
          </cell>
          <cell r="M2856">
            <v>99.95</v>
          </cell>
        </row>
        <row r="2857">
          <cell r="A2857">
            <v>102073886</v>
          </cell>
          <cell r="B2857" t="str">
            <v xml:space="preserve">MRS MARILYN CLARK                       </v>
          </cell>
          <cell r="C2857">
            <v>2.46</v>
          </cell>
          <cell r="D2857">
            <v>0</v>
          </cell>
          <cell r="E2857">
            <v>4.37</v>
          </cell>
          <cell r="F2857">
            <v>3.04</v>
          </cell>
          <cell r="G2857">
            <v>12.1</v>
          </cell>
          <cell r="H2857">
            <v>0</v>
          </cell>
          <cell r="I2857">
            <v>0</v>
          </cell>
          <cell r="J2857">
            <v>21.97</v>
          </cell>
          <cell r="L2857">
            <v>5</v>
          </cell>
          <cell r="M2857">
            <v>21.97</v>
          </cell>
        </row>
        <row r="2858">
          <cell r="A2858">
            <v>102073396</v>
          </cell>
          <cell r="B2858" t="str">
            <v xml:space="preserve">MRS MARILYN COLLINS                     </v>
          </cell>
          <cell r="C2858">
            <v>87.71</v>
          </cell>
          <cell r="D2858">
            <v>199.17</v>
          </cell>
          <cell r="E2858">
            <v>286.35000000000002</v>
          </cell>
          <cell r="F2858">
            <v>106.92</v>
          </cell>
          <cell r="G2858">
            <v>149.97</v>
          </cell>
          <cell r="H2858">
            <v>0</v>
          </cell>
          <cell r="I2858">
            <v>0</v>
          </cell>
          <cell r="J2858">
            <v>830.12</v>
          </cell>
          <cell r="L2858">
            <v>5</v>
          </cell>
          <cell r="M2858">
            <v>830.12</v>
          </cell>
        </row>
        <row r="2859">
          <cell r="A2859">
            <v>102074741</v>
          </cell>
          <cell r="B2859" t="str">
            <v xml:space="preserve">MRS MARILYN J SPENCER                   </v>
          </cell>
          <cell r="C2859">
            <v>16.97</v>
          </cell>
          <cell r="D2859">
            <v>0</v>
          </cell>
          <cell r="E2859">
            <v>31.11</v>
          </cell>
          <cell r="F2859">
            <v>16.78</v>
          </cell>
          <cell r="G2859">
            <v>20.64</v>
          </cell>
          <cell r="H2859">
            <v>0</v>
          </cell>
          <cell r="I2859">
            <v>0</v>
          </cell>
          <cell r="J2859">
            <v>85.5</v>
          </cell>
          <cell r="L2859">
            <v>5</v>
          </cell>
          <cell r="M2859">
            <v>85.5</v>
          </cell>
        </row>
        <row r="2860">
          <cell r="A2860">
            <v>102045940</v>
          </cell>
          <cell r="B2860" t="str">
            <v xml:space="preserve">MRS MARIM PATROES                       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76.12</v>
          </cell>
          <cell r="J2860">
            <v>76.12</v>
          </cell>
          <cell r="L2860">
            <v>15</v>
          </cell>
          <cell r="M2860">
            <v>76.12</v>
          </cell>
        </row>
        <row r="2861">
          <cell r="A2861">
            <v>102005403</v>
          </cell>
          <cell r="B2861" t="str">
            <v xml:space="preserve">MRS MARION KOLEFF                       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89.77</v>
          </cell>
          <cell r="J2861">
            <v>89.77</v>
          </cell>
          <cell r="L2861">
            <v>15</v>
          </cell>
          <cell r="M2861">
            <v>89.77</v>
          </cell>
        </row>
        <row r="2862">
          <cell r="A2862">
            <v>102046251</v>
          </cell>
          <cell r="B2862" t="str">
            <v xml:space="preserve">MRS MARION SILBERY                      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91.74</v>
          </cell>
          <cell r="J2862">
            <v>91.74</v>
          </cell>
          <cell r="L2862">
            <v>15</v>
          </cell>
          <cell r="M2862">
            <v>91.74</v>
          </cell>
        </row>
        <row r="2863">
          <cell r="A2863">
            <v>102062862</v>
          </cell>
          <cell r="B2863" t="str">
            <v xml:space="preserve">MRS MARISSA BASSETT-PANIORA             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54.51</v>
          </cell>
          <cell r="J2863">
            <v>54.51</v>
          </cell>
          <cell r="L2863">
            <v>15</v>
          </cell>
          <cell r="M2863">
            <v>54.51</v>
          </cell>
        </row>
        <row r="2864">
          <cell r="A2864">
            <v>102072011</v>
          </cell>
          <cell r="B2864" t="str">
            <v xml:space="preserve">MRS MARJORY A COYLE                     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62.65</v>
          </cell>
          <cell r="J2864">
            <v>62.65</v>
          </cell>
          <cell r="L2864">
            <v>15</v>
          </cell>
          <cell r="M2864">
            <v>62.65</v>
          </cell>
        </row>
        <row r="2865">
          <cell r="A2865">
            <v>102020931</v>
          </cell>
          <cell r="B2865" t="str">
            <v xml:space="preserve">MRS MARLENE J FUNDER                    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55.76</v>
          </cell>
          <cell r="J2865">
            <v>55.76</v>
          </cell>
          <cell r="L2865">
            <v>15</v>
          </cell>
          <cell r="M2865">
            <v>55.76</v>
          </cell>
        </row>
        <row r="2866">
          <cell r="A2866">
            <v>102050268</v>
          </cell>
          <cell r="B2866" t="str">
            <v xml:space="preserve">MRS MARTHA FEETAU                       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52.05</v>
          </cell>
          <cell r="J2866">
            <v>52.05</v>
          </cell>
          <cell r="L2866">
            <v>15</v>
          </cell>
          <cell r="M2866">
            <v>52.05</v>
          </cell>
        </row>
        <row r="2867">
          <cell r="A2867">
            <v>102044547</v>
          </cell>
          <cell r="B2867" t="str">
            <v xml:space="preserve">MRS MARY A BLAIR                        </v>
          </cell>
          <cell r="C2867">
            <v>0</v>
          </cell>
          <cell r="D2867">
            <v>14.01</v>
          </cell>
          <cell r="E2867">
            <v>0</v>
          </cell>
          <cell r="F2867">
            <v>0</v>
          </cell>
          <cell r="G2867">
            <v>12.13</v>
          </cell>
          <cell r="H2867">
            <v>0</v>
          </cell>
          <cell r="I2867">
            <v>0</v>
          </cell>
          <cell r="J2867">
            <v>26.14</v>
          </cell>
          <cell r="L2867">
            <v>5</v>
          </cell>
          <cell r="M2867">
            <v>26.14</v>
          </cell>
        </row>
        <row r="2868">
          <cell r="A2868">
            <v>102063662</v>
          </cell>
          <cell r="B2868" t="str">
            <v xml:space="preserve">MRS MARY ALESANA                        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164.04</v>
          </cell>
          <cell r="J2868">
            <v>164.04</v>
          </cell>
          <cell r="L2868">
            <v>15</v>
          </cell>
          <cell r="M2868">
            <v>164.04</v>
          </cell>
        </row>
        <row r="2869">
          <cell r="A2869">
            <v>102075401</v>
          </cell>
          <cell r="B2869" t="str">
            <v xml:space="preserve">MRS MARY BETHAM                         </v>
          </cell>
          <cell r="C2869">
            <v>54.23</v>
          </cell>
          <cell r="D2869">
            <v>58.98</v>
          </cell>
          <cell r="E2869">
            <v>63.94</v>
          </cell>
          <cell r="F2869">
            <v>43.77</v>
          </cell>
          <cell r="G2869">
            <v>20.170000000000002</v>
          </cell>
          <cell r="H2869">
            <v>0</v>
          </cell>
          <cell r="I2869">
            <v>0</v>
          </cell>
          <cell r="J2869">
            <v>241.09</v>
          </cell>
          <cell r="L2869">
            <v>5</v>
          </cell>
          <cell r="M2869">
            <v>241.09</v>
          </cell>
        </row>
        <row r="2870">
          <cell r="A2870">
            <v>102089321</v>
          </cell>
          <cell r="B2870" t="str">
            <v xml:space="preserve">MRS MARY BROWN                          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45</v>
          </cell>
          <cell r="J2870">
            <v>45</v>
          </cell>
          <cell r="L2870">
            <v>22</v>
          </cell>
          <cell r="M2870">
            <v>45</v>
          </cell>
        </row>
        <row r="2871">
          <cell r="A2871">
            <v>102020124</v>
          </cell>
          <cell r="B2871" t="str">
            <v xml:space="preserve">MRS MARY EDWARDS                        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197.12</v>
          </cell>
          <cell r="J2871">
            <v>197.12</v>
          </cell>
          <cell r="L2871">
            <v>15</v>
          </cell>
          <cell r="M2871">
            <v>197.12</v>
          </cell>
        </row>
        <row r="2872">
          <cell r="A2872">
            <v>102064443</v>
          </cell>
          <cell r="B2872" t="str">
            <v xml:space="preserve">MRS MARY RAMEKA                         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73.84</v>
          </cell>
          <cell r="J2872">
            <v>73.84</v>
          </cell>
          <cell r="L2872">
            <v>15</v>
          </cell>
          <cell r="M2872">
            <v>73.84</v>
          </cell>
        </row>
        <row r="2873">
          <cell r="A2873">
            <v>102009995</v>
          </cell>
          <cell r="B2873" t="str">
            <v xml:space="preserve">MRS MARY RIVETT    (DBS)                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179.99</v>
          </cell>
          <cell r="J2873">
            <v>179.99</v>
          </cell>
          <cell r="L2873">
            <v>15</v>
          </cell>
          <cell r="M2873">
            <v>179.99</v>
          </cell>
        </row>
        <row r="2874">
          <cell r="A2874">
            <v>102069213</v>
          </cell>
          <cell r="B2874" t="str">
            <v xml:space="preserve">MRS MARY ROEBECK                        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60.8</v>
          </cell>
          <cell r="J2874">
            <v>60.8</v>
          </cell>
          <cell r="L2874">
            <v>15</v>
          </cell>
          <cell r="M2874">
            <v>60.8</v>
          </cell>
        </row>
        <row r="2875">
          <cell r="A2875">
            <v>102071747</v>
          </cell>
          <cell r="B2875" t="str">
            <v xml:space="preserve">MRS MARY TOTO                           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123.97</v>
          </cell>
          <cell r="J2875">
            <v>123.97</v>
          </cell>
          <cell r="L2875">
            <v>15</v>
          </cell>
          <cell r="M2875">
            <v>123.97</v>
          </cell>
        </row>
        <row r="2876">
          <cell r="A2876">
            <v>102039101</v>
          </cell>
          <cell r="B2876" t="str">
            <v xml:space="preserve">MRS MARYANN A MARTIN (DBS)              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555.63</v>
          </cell>
          <cell r="J2876">
            <v>555.63</v>
          </cell>
          <cell r="L2876">
            <v>15</v>
          </cell>
          <cell r="M2876">
            <v>555.63</v>
          </cell>
        </row>
        <row r="2877">
          <cell r="A2877">
            <v>102070266</v>
          </cell>
          <cell r="B2877" t="str">
            <v xml:space="preserve">MRS MATA MAZELL MAIO (DBS)              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1032.75</v>
          </cell>
          <cell r="J2877">
            <v>1032.75</v>
          </cell>
          <cell r="L2877">
            <v>15</v>
          </cell>
          <cell r="M2877">
            <v>1032.75</v>
          </cell>
        </row>
        <row r="2878">
          <cell r="A2878">
            <v>102027350</v>
          </cell>
          <cell r="B2878" t="str">
            <v xml:space="preserve">MRS MATAFUA LOKENI   (DBS)              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214.53</v>
          </cell>
          <cell r="J2878">
            <v>214.53</v>
          </cell>
          <cell r="L2878">
            <v>15</v>
          </cell>
          <cell r="M2878">
            <v>214.53</v>
          </cell>
        </row>
        <row r="2879">
          <cell r="A2879">
            <v>102044686</v>
          </cell>
          <cell r="B2879" t="str">
            <v xml:space="preserve">MRS MATELITA TAKOTAVUKI                 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114.43</v>
          </cell>
          <cell r="J2879">
            <v>114.43</v>
          </cell>
          <cell r="L2879">
            <v>15</v>
          </cell>
          <cell r="M2879">
            <v>114.43</v>
          </cell>
        </row>
        <row r="2880">
          <cell r="A2880">
            <v>102012860</v>
          </cell>
          <cell r="B2880" t="str">
            <v xml:space="preserve">MRS MAUPU ANITELEA  (DBS*)              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45.95</v>
          </cell>
          <cell r="J2880">
            <v>45.95</v>
          </cell>
          <cell r="L2880">
            <v>22</v>
          </cell>
          <cell r="M2880">
            <v>45.95</v>
          </cell>
        </row>
        <row r="2881">
          <cell r="A2881">
            <v>102064481</v>
          </cell>
          <cell r="B2881" t="str">
            <v xml:space="preserve">MRS MAUREEN BHUIYA                      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130.77000000000001</v>
          </cell>
          <cell r="J2881">
            <v>130.77000000000001</v>
          </cell>
          <cell r="L2881">
            <v>15</v>
          </cell>
          <cell r="M2881">
            <v>130.77000000000001</v>
          </cell>
        </row>
        <row r="2882">
          <cell r="A2882">
            <v>102039602</v>
          </cell>
          <cell r="B2882" t="str">
            <v xml:space="preserve">MRS MAUREEN HAORA                       </v>
          </cell>
          <cell r="C2882">
            <v>12.43</v>
          </cell>
          <cell r="D2882">
            <v>7.42</v>
          </cell>
          <cell r="E2882">
            <v>0</v>
          </cell>
          <cell r="F2882">
            <v>18.43</v>
          </cell>
          <cell r="G2882">
            <v>0</v>
          </cell>
          <cell r="H2882">
            <v>4.66</v>
          </cell>
          <cell r="I2882">
            <v>0</v>
          </cell>
          <cell r="J2882">
            <v>42.94</v>
          </cell>
          <cell r="L2882">
            <v>5</v>
          </cell>
          <cell r="M2882">
            <v>42.94</v>
          </cell>
        </row>
        <row r="2883">
          <cell r="A2883">
            <v>102015608</v>
          </cell>
          <cell r="B2883" t="str">
            <v xml:space="preserve">MRS MAUREEN TONGALEA  (DBS*)            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213.22</v>
          </cell>
          <cell r="J2883">
            <v>213.22</v>
          </cell>
          <cell r="L2883">
            <v>15</v>
          </cell>
          <cell r="M2883">
            <v>213.22</v>
          </cell>
        </row>
        <row r="2884">
          <cell r="A2884">
            <v>102034556</v>
          </cell>
          <cell r="B2884" t="str">
            <v xml:space="preserve">MRS MAVAE TOOMAGA                       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104.37</v>
          </cell>
          <cell r="J2884">
            <v>104.37</v>
          </cell>
          <cell r="L2884">
            <v>15</v>
          </cell>
          <cell r="M2884">
            <v>104.37</v>
          </cell>
        </row>
        <row r="2885">
          <cell r="A2885">
            <v>102075340</v>
          </cell>
          <cell r="B2885" t="str">
            <v xml:space="preserve">MRS MAVIS MILFORD                       </v>
          </cell>
          <cell r="C2885">
            <v>14.97</v>
          </cell>
          <cell r="D2885">
            <v>43.72</v>
          </cell>
          <cell r="E2885">
            <v>2.91</v>
          </cell>
          <cell r="F2885">
            <v>12.29</v>
          </cell>
          <cell r="G2885">
            <v>14.95</v>
          </cell>
          <cell r="H2885">
            <v>0</v>
          </cell>
          <cell r="I2885">
            <v>0</v>
          </cell>
          <cell r="J2885">
            <v>88.84</v>
          </cell>
          <cell r="L2885">
            <v>5</v>
          </cell>
          <cell r="M2885">
            <v>88.84</v>
          </cell>
        </row>
        <row r="2886">
          <cell r="A2886">
            <v>102011844</v>
          </cell>
          <cell r="B2886" t="str">
            <v xml:space="preserve">MRS MAVIS SWAN                          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70.77</v>
          </cell>
          <cell r="J2886">
            <v>70.77</v>
          </cell>
          <cell r="L2886">
            <v>15</v>
          </cell>
          <cell r="M2886">
            <v>70.77</v>
          </cell>
        </row>
        <row r="2887">
          <cell r="A2887">
            <v>102063037</v>
          </cell>
          <cell r="B2887" t="str">
            <v xml:space="preserve">MRS MAXINE AOINA                        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106.17</v>
          </cell>
          <cell r="J2887">
            <v>106.17</v>
          </cell>
          <cell r="L2887">
            <v>15</v>
          </cell>
          <cell r="M2887">
            <v>106.17</v>
          </cell>
        </row>
        <row r="2888">
          <cell r="A2888">
            <v>102047389</v>
          </cell>
          <cell r="B2888" t="str">
            <v xml:space="preserve">MRS MAXINE BLAIR                        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74.78</v>
          </cell>
          <cell r="J2888">
            <v>74.78</v>
          </cell>
          <cell r="L2888">
            <v>15</v>
          </cell>
          <cell r="M2888">
            <v>74.78</v>
          </cell>
        </row>
        <row r="2889">
          <cell r="A2889">
            <v>102046445</v>
          </cell>
          <cell r="B2889" t="str">
            <v xml:space="preserve">MRS MAXINE F. DIXON                     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125.99</v>
          </cell>
          <cell r="J2889">
            <v>125.99</v>
          </cell>
          <cell r="L2889">
            <v>15</v>
          </cell>
          <cell r="M2889">
            <v>125.99</v>
          </cell>
        </row>
        <row r="2890">
          <cell r="A2890">
            <v>102042065</v>
          </cell>
          <cell r="B2890" t="str">
            <v xml:space="preserve">MRS MAXINE HANSEN                       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377.15</v>
          </cell>
          <cell r="J2890">
            <v>377.15</v>
          </cell>
          <cell r="L2890">
            <v>15</v>
          </cell>
          <cell r="M2890">
            <v>377.15</v>
          </cell>
        </row>
        <row r="2891">
          <cell r="A2891">
            <v>102023594</v>
          </cell>
          <cell r="B2891" t="str">
            <v xml:space="preserve">MRS MAXINE P FLEMING                    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72.3</v>
          </cell>
          <cell r="J2891">
            <v>72.3</v>
          </cell>
          <cell r="L2891">
            <v>15</v>
          </cell>
          <cell r="M2891">
            <v>72.3</v>
          </cell>
        </row>
        <row r="2892">
          <cell r="A2892">
            <v>102073478</v>
          </cell>
          <cell r="B2892" t="str">
            <v xml:space="preserve">MRS MAY TOGIATAU                        </v>
          </cell>
          <cell r="C2892">
            <v>0</v>
          </cell>
          <cell r="D2892">
            <v>22.69</v>
          </cell>
          <cell r="E2892">
            <v>2.4900000000000002</v>
          </cell>
          <cell r="F2892">
            <v>26.38</v>
          </cell>
          <cell r="G2892">
            <v>9</v>
          </cell>
          <cell r="H2892">
            <v>0</v>
          </cell>
          <cell r="I2892">
            <v>0</v>
          </cell>
          <cell r="J2892">
            <v>60.56</v>
          </cell>
          <cell r="L2892">
            <v>5</v>
          </cell>
          <cell r="M2892">
            <v>60.56</v>
          </cell>
        </row>
        <row r="2893">
          <cell r="A2893">
            <v>102038176</v>
          </cell>
          <cell r="B2893" t="str">
            <v xml:space="preserve">MRS MEGAN COLBAN                        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100.73</v>
          </cell>
          <cell r="J2893">
            <v>100.73</v>
          </cell>
          <cell r="L2893">
            <v>15</v>
          </cell>
          <cell r="M2893">
            <v>100.73</v>
          </cell>
        </row>
        <row r="2894">
          <cell r="A2894">
            <v>102042597</v>
          </cell>
          <cell r="B2894" t="str">
            <v xml:space="preserve">MRS MELANIE BLOODWORTH                  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71.33</v>
          </cell>
          <cell r="J2894">
            <v>71.33</v>
          </cell>
          <cell r="L2894">
            <v>15</v>
          </cell>
          <cell r="M2894">
            <v>71.33</v>
          </cell>
        </row>
        <row r="2895">
          <cell r="A2895">
            <v>102037496</v>
          </cell>
          <cell r="B2895" t="str">
            <v xml:space="preserve">MRS MELANIE VAKA   (DBS)                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162.72</v>
          </cell>
          <cell r="J2895">
            <v>162.72</v>
          </cell>
          <cell r="L2895">
            <v>15</v>
          </cell>
          <cell r="M2895">
            <v>162.72</v>
          </cell>
        </row>
        <row r="2896">
          <cell r="A2896">
            <v>102016040</v>
          </cell>
          <cell r="B2896" t="str">
            <v xml:space="preserve">MRS MELE F HALA                         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159.22999999999999</v>
          </cell>
          <cell r="J2896">
            <v>159.22999999999999</v>
          </cell>
          <cell r="L2896">
            <v>15</v>
          </cell>
          <cell r="M2896">
            <v>159.22999999999999</v>
          </cell>
        </row>
        <row r="2897">
          <cell r="A2897">
            <v>102015820</v>
          </cell>
          <cell r="B2897" t="str">
            <v xml:space="preserve">MRS MELE LATU      (DBS)                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357.27</v>
          </cell>
          <cell r="J2897">
            <v>357.27</v>
          </cell>
          <cell r="L2897">
            <v>15</v>
          </cell>
          <cell r="M2897">
            <v>357.27</v>
          </cell>
        </row>
        <row r="2898">
          <cell r="A2898">
            <v>102064222</v>
          </cell>
          <cell r="B2898" t="str">
            <v xml:space="preserve">MRS MELE NASILAI                        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269.44</v>
          </cell>
          <cell r="J2898">
            <v>269.44</v>
          </cell>
          <cell r="L2898">
            <v>15</v>
          </cell>
          <cell r="M2898">
            <v>269.44</v>
          </cell>
        </row>
        <row r="2899">
          <cell r="A2899">
            <v>102023888</v>
          </cell>
          <cell r="B2899" t="str">
            <v xml:space="preserve">MRS MELE NONUMALO                       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80.56</v>
          </cell>
          <cell r="J2899">
            <v>80.56</v>
          </cell>
          <cell r="L2899">
            <v>15</v>
          </cell>
          <cell r="M2899">
            <v>80.56</v>
          </cell>
        </row>
        <row r="2900">
          <cell r="A2900">
            <v>102045779</v>
          </cell>
          <cell r="B2900" t="str">
            <v xml:space="preserve">MRS MELE S TUI                          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97.49</v>
          </cell>
          <cell r="J2900">
            <v>97.49</v>
          </cell>
          <cell r="L2900">
            <v>15</v>
          </cell>
          <cell r="M2900">
            <v>97.49</v>
          </cell>
        </row>
        <row r="2901">
          <cell r="A2901">
            <v>102050323</v>
          </cell>
          <cell r="B2901" t="str">
            <v xml:space="preserve">MRS MELE SIAKI  (DBS)                   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225.49</v>
          </cell>
          <cell r="J2901">
            <v>225.49</v>
          </cell>
          <cell r="L2901">
            <v>15</v>
          </cell>
          <cell r="M2901">
            <v>225.49</v>
          </cell>
        </row>
        <row r="2902">
          <cell r="A2902">
            <v>102013790</v>
          </cell>
          <cell r="B2902" t="str">
            <v xml:space="preserve">MRS MELE SULUKA                         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98.17</v>
          </cell>
          <cell r="J2902">
            <v>98.17</v>
          </cell>
          <cell r="L2902">
            <v>15</v>
          </cell>
          <cell r="M2902">
            <v>98.17</v>
          </cell>
        </row>
        <row r="2903">
          <cell r="A2903">
            <v>102035898</v>
          </cell>
          <cell r="B2903" t="str">
            <v xml:space="preserve">MRS MELE TAUFA                          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119.48</v>
          </cell>
          <cell r="J2903">
            <v>119.48</v>
          </cell>
          <cell r="L2903">
            <v>15</v>
          </cell>
          <cell r="M2903">
            <v>119.48</v>
          </cell>
        </row>
        <row r="2904">
          <cell r="A2904">
            <v>102013744</v>
          </cell>
          <cell r="B2904" t="str">
            <v xml:space="preserve">MRS MELE TAUKOLONGA     (CMI)           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1881.05</v>
          </cell>
          <cell r="J2904">
            <v>1881.05</v>
          </cell>
          <cell r="L2904">
            <v>15</v>
          </cell>
          <cell r="M2904">
            <v>1881.05</v>
          </cell>
        </row>
        <row r="2905">
          <cell r="A2905">
            <v>102052810</v>
          </cell>
          <cell r="B2905" t="str">
            <v xml:space="preserve">MRS MELE VAKA                           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140</v>
          </cell>
          <cell r="J2905">
            <v>140</v>
          </cell>
          <cell r="L2905">
            <v>15</v>
          </cell>
          <cell r="M2905">
            <v>140</v>
          </cell>
        </row>
        <row r="2906">
          <cell r="A2906">
            <v>102051042</v>
          </cell>
          <cell r="B2906" t="str">
            <v xml:space="preserve">MRS MELE VILI                           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146.02000000000001</v>
          </cell>
          <cell r="J2906">
            <v>146.02000000000001</v>
          </cell>
          <cell r="L2906">
            <v>15</v>
          </cell>
          <cell r="M2906">
            <v>146.02000000000001</v>
          </cell>
        </row>
        <row r="2907">
          <cell r="A2907">
            <v>102013645</v>
          </cell>
          <cell r="B2907" t="str">
            <v xml:space="preserve">MRS MELIAME NASIO  (DBS)                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746.33</v>
          </cell>
          <cell r="J2907">
            <v>746.33</v>
          </cell>
          <cell r="L2907">
            <v>15</v>
          </cell>
          <cell r="M2907">
            <v>746.33</v>
          </cell>
        </row>
        <row r="2908">
          <cell r="A2908">
            <v>102067124</v>
          </cell>
          <cell r="B2908" t="str">
            <v xml:space="preserve">MRS MELINA SAUAGA                       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186.22</v>
          </cell>
          <cell r="J2908">
            <v>186.22</v>
          </cell>
          <cell r="L2908">
            <v>15</v>
          </cell>
          <cell r="M2908">
            <v>186.22</v>
          </cell>
        </row>
        <row r="2909">
          <cell r="A2909">
            <v>102014110</v>
          </cell>
          <cell r="B2909" t="str">
            <v xml:space="preserve">MRS MELINA SAUAGA  (DBS)                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842.8</v>
          </cell>
          <cell r="J2909">
            <v>842.8</v>
          </cell>
          <cell r="L2909">
            <v>15</v>
          </cell>
          <cell r="M2909">
            <v>842.8</v>
          </cell>
        </row>
        <row r="2910">
          <cell r="A2910">
            <v>102084272</v>
          </cell>
          <cell r="B2910" t="str">
            <v xml:space="preserve">MRS MELISSA HUMPHRIS                    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107.99</v>
          </cell>
          <cell r="J2910">
            <v>107.99</v>
          </cell>
          <cell r="L2910">
            <v>15</v>
          </cell>
          <cell r="M2910">
            <v>107.99</v>
          </cell>
        </row>
        <row r="2911">
          <cell r="A2911">
            <v>102048865</v>
          </cell>
          <cell r="B2911" t="str">
            <v xml:space="preserve">MRS MERAPI TEYRA                        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157.4</v>
          </cell>
          <cell r="J2911">
            <v>157.4</v>
          </cell>
          <cell r="L2911">
            <v>15</v>
          </cell>
          <cell r="M2911">
            <v>157.4</v>
          </cell>
        </row>
        <row r="2912">
          <cell r="A2912">
            <v>102012395</v>
          </cell>
          <cell r="B2912" t="str">
            <v>MRS MEREDITH SYLVESTER AND MA LEIATAUA L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131.93</v>
          </cell>
          <cell r="J2912">
            <v>131.93</v>
          </cell>
          <cell r="L2912">
            <v>15</v>
          </cell>
          <cell r="M2912">
            <v>131.93</v>
          </cell>
        </row>
        <row r="2913">
          <cell r="A2913">
            <v>102013659</v>
          </cell>
          <cell r="B2913" t="str">
            <v xml:space="preserve">MRS MEREKUINI FATA (DBS)                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372.73</v>
          </cell>
          <cell r="J2913">
            <v>372.73</v>
          </cell>
          <cell r="L2913">
            <v>15</v>
          </cell>
          <cell r="M2913">
            <v>372.73</v>
          </cell>
        </row>
        <row r="2914">
          <cell r="A2914">
            <v>102069188</v>
          </cell>
          <cell r="B2914" t="str">
            <v xml:space="preserve">MRS MERENAITE LEAOA                     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126.21</v>
          </cell>
          <cell r="J2914">
            <v>126.21</v>
          </cell>
          <cell r="L2914">
            <v>15</v>
          </cell>
          <cell r="M2914">
            <v>126.21</v>
          </cell>
        </row>
        <row r="2915">
          <cell r="A2915">
            <v>102034658</v>
          </cell>
          <cell r="B2915" t="str">
            <v xml:space="preserve">MRS MICHAL MA'U                         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74.989999999999995</v>
          </cell>
          <cell r="J2915">
            <v>74.989999999999995</v>
          </cell>
          <cell r="L2915">
            <v>15</v>
          </cell>
          <cell r="M2915">
            <v>74.989999999999995</v>
          </cell>
        </row>
        <row r="2916">
          <cell r="A2916">
            <v>102073271</v>
          </cell>
          <cell r="B2916" t="str">
            <v xml:space="preserve">MRS MICHELLE HONISS                     </v>
          </cell>
          <cell r="C2916">
            <v>27.21</v>
          </cell>
          <cell r="D2916">
            <v>19.350000000000001</v>
          </cell>
          <cell r="E2916">
            <v>9.68</v>
          </cell>
          <cell r="F2916">
            <v>23.7</v>
          </cell>
          <cell r="G2916">
            <v>23.69</v>
          </cell>
          <cell r="H2916">
            <v>0</v>
          </cell>
          <cell r="I2916">
            <v>0</v>
          </cell>
          <cell r="J2916">
            <v>103.63</v>
          </cell>
          <cell r="L2916">
            <v>5</v>
          </cell>
          <cell r="M2916">
            <v>103.63</v>
          </cell>
        </row>
        <row r="2917">
          <cell r="A2917">
            <v>102015830</v>
          </cell>
          <cell r="B2917" t="str">
            <v xml:space="preserve">MRS MICHELLE OFA                        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61.03</v>
          </cell>
          <cell r="J2917">
            <v>61.03</v>
          </cell>
          <cell r="L2917">
            <v>15</v>
          </cell>
          <cell r="M2917">
            <v>61.03</v>
          </cell>
        </row>
        <row r="2918">
          <cell r="A2918">
            <v>102041339</v>
          </cell>
          <cell r="B2918" t="str">
            <v xml:space="preserve">MRS MILEITA MUNA   (DBS)                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795.92</v>
          </cell>
          <cell r="J2918">
            <v>795.92</v>
          </cell>
          <cell r="L2918">
            <v>15</v>
          </cell>
          <cell r="M2918">
            <v>795.92</v>
          </cell>
        </row>
        <row r="2919">
          <cell r="A2919">
            <v>102027444</v>
          </cell>
          <cell r="B2919" t="str">
            <v xml:space="preserve">MRS MILETI KAVAI (DBS)                  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214.39</v>
          </cell>
          <cell r="J2919">
            <v>214.39</v>
          </cell>
          <cell r="L2919">
            <v>15</v>
          </cell>
          <cell r="M2919">
            <v>214.39</v>
          </cell>
        </row>
        <row r="2920">
          <cell r="A2920">
            <v>102012125</v>
          </cell>
          <cell r="B2920" t="str">
            <v xml:space="preserve">MRS MILIAMA TUIMASEVE (DBS)             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234.57</v>
          </cell>
          <cell r="J2920">
            <v>234.57</v>
          </cell>
          <cell r="L2920">
            <v>15</v>
          </cell>
          <cell r="M2920">
            <v>234.57</v>
          </cell>
        </row>
        <row r="2921">
          <cell r="A2921">
            <v>102062589</v>
          </cell>
          <cell r="B2921" t="str">
            <v xml:space="preserve">MRS MILO VAIFALE (DBS*)                 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205.54</v>
          </cell>
          <cell r="J2921">
            <v>205.54</v>
          </cell>
          <cell r="L2921">
            <v>15</v>
          </cell>
          <cell r="M2921">
            <v>205.54</v>
          </cell>
        </row>
        <row r="2922">
          <cell r="A2922">
            <v>102033512</v>
          </cell>
          <cell r="B2922" t="str">
            <v xml:space="preserve">MRS MIRJANA MOMIC (DBS)                 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244.93</v>
          </cell>
          <cell r="J2922">
            <v>244.93</v>
          </cell>
          <cell r="L2922">
            <v>15</v>
          </cell>
          <cell r="M2922">
            <v>244.93</v>
          </cell>
        </row>
        <row r="2923">
          <cell r="A2923">
            <v>102043566</v>
          </cell>
          <cell r="B2923" t="str">
            <v xml:space="preserve">MRS MISA REDDAWAY                       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100.35</v>
          </cell>
          <cell r="J2923">
            <v>100.35</v>
          </cell>
          <cell r="L2923">
            <v>15</v>
          </cell>
          <cell r="M2923">
            <v>100.35</v>
          </cell>
        </row>
        <row r="2924">
          <cell r="A2924">
            <v>102048376</v>
          </cell>
          <cell r="B2924" t="str">
            <v xml:space="preserve">MRS MOEATA PANI  (DBS)                  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162.71</v>
          </cell>
          <cell r="J2924">
            <v>162.71</v>
          </cell>
          <cell r="L2924">
            <v>15</v>
          </cell>
          <cell r="M2924">
            <v>162.71</v>
          </cell>
        </row>
        <row r="2925">
          <cell r="A2925">
            <v>102051736</v>
          </cell>
          <cell r="B2925" t="str">
            <v xml:space="preserve">MRS MOKA KALAUNI                        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109.87</v>
          </cell>
          <cell r="J2925">
            <v>109.87</v>
          </cell>
          <cell r="L2925">
            <v>15</v>
          </cell>
          <cell r="M2925">
            <v>109.87</v>
          </cell>
        </row>
        <row r="2926">
          <cell r="A2926">
            <v>102013750</v>
          </cell>
          <cell r="B2926" t="str">
            <v xml:space="preserve">MRS MOKA PUHOTAU                        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132.43</v>
          </cell>
          <cell r="J2926">
            <v>132.43</v>
          </cell>
          <cell r="L2926">
            <v>15</v>
          </cell>
          <cell r="M2926">
            <v>132.43</v>
          </cell>
        </row>
        <row r="2927">
          <cell r="A2927">
            <v>102033985</v>
          </cell>
          <cell r="B2927" t="str">
            <v xml:space="preserve">MRS MOLLY E BURRELL                     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53.54</v>
          </cell>
          <cell r="J2927">
            <v>53.54</v>
          </cell>
          <cell r="L2927">
            <v>15</v>
          </cell>
          <cell r="M2927">
            <v>53.54</v>
          </cell>
        </row>
        <row r="2928">
          <cell r="A2928">
            <v>102072339</v>
          </cell>
          <cell r="B2928" t="str">
            <v xml:space="preserve">MRS MOLLY HEMARA                        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142.09</v>
          </cell>
          <cell r="J2928">
            <v>142.09</v>
          </cell>
          <cell r="L2928">
            <v>15</v>
          </cell>
          <cell r="M2928">
            <v>142.09</v>
          </cell>
        </row>
        <row r="2929">
          <cell r="A2929">
            <v>102067933</v>
          </cell>
          <cell r="B2929" t="str">
            <v xml:space="preserve">MRS MOLLY PURCELL  (DBS)                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450.13</v>
          </cell>
          <cell r="J2929">
            <v>450.13</v>
          </cell>
          <cell r="L2929">
            <v>15</v>
          </cell>
          <cell r="M2929">
            <v>450.13</v>
          </cell>
        </row>
        <row r="2930">
          <cell r="A2930">
            <v>102070205</v>
          </cell>
          <cell r="B2930" t="str">
            <v xml:space="preserve">MRS MONICA LATULIP                      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105.21</v>
          </cell>
          <cell r="J2930">
            <v>105.21</v>
          </cell>
          <cell r="L2930">
            <v>15</v>
          </cell>
          <cell r="M2930">
            <v>105.21</v>
          </cell>
        </row>
        <row r="2931">
          <cell r="A2931">
            <v>102078486</v>
          </cell>
          <cell r="B2931" t="str">
            <v xml:space="preserve">MRS MONICA POPA                         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138</v>
          </cell>
          <cell r="J2931">
            <v>138</v>
          </cell>
          <cell r="L2931">
            <v>15</v>
          </cell>
          <cell r="M2931">
            <v>138</v>
          </cell>
        </row>
        <row r="2932">
          <cell r="A2932">
            <v>102069877</v>
          </cell>
          <cell r="B2932" t="str">
            <v xml:space="preserve">MRS MONICA UAONGO                       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121.01</v>
          </cell>
          <cell r="J2932">
            <v>121.01</v>
          </cell>
          <cell r="L2932">
            <v>15</v>
          </cell>
          <cell r="M2932">
            <v>121.01</v>
          </cell>
        </row>
        <row r="2933">
          <cell r="A2933">
            <v>102037614</v>
          </cell>
          <cell r="B2933" t="str">
            <v xml:space="preserve">MRS MONIKA UNI   (DBS)                  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447.96</v>
          </cell>
          <cell r="J2933">
            <v>447.96</v>
          </cell>
          <cell r="L2933">
            <v>15</v>
          </cell>
          <cell r="M2933">
            <v>447.96</v>
          </cell>
        </row>
        <row r="2934">
          <cell r="A2934">
            <v>102065506</v>
          </cell>
          <cell r="B2934" t="str">
            <v xml:space="preserve">MRS MOON JA KWON                        </v>
          </cell>
          <cell r="C2934">
            <v>4.63</v>
          </cell>
          <cell r="D2934">
            <v>10.199999999999999</v>
          </cell>
          <cell r="E2934">
            <v>2.97</v>
          </cell>
          <cell r="F2934">
            <v>0.49</v>
          </cell>
          <cell r="G2934">
            <v>2.81</v>
          </cell>
          <cell r="H2934">
            <v>7.45</v>
          </cell>
          <cell r="I2934">
            <v>37.479999999999997</v>
          </cell>
          <cell r="J2934">
            <v>66.03</v>
          </cell>
          <cell r="L2934">
            <v>1</v>
          </cell>
          <cell r="M2934">
            <v>66.03</v>
          </cell>
        </row>
        <row r="2935">
          <cell r="A2935">
            <v>102034844</v>
          </cell>
          <cell r="B2935" t="str">
            <v xml:space="preserve">MRS MOSE UINE   (DBS)                   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167.47</v>
          </cell>
          <cell r="J2935">
            <v>167.47</v>
          </cell>
          <cell r="L2935">
            <v>15</v>
          </cell>
          <cell r="M2935">
            <v>167.47</v>
          </cell>
        </row>
        <row r="2936">
          <cell r="A2936">
            <v>102012140</v>
          </cell>
          <cell r="B2936" t="str">
            <v xml:space="preserve">MRS MUAGUTU MISA    (DBS)               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275.60000000000002</v>
          </cell>
          <cell r="J2936">
            <v>275.60000000000002</v>
          </cell>
          <cell r="L2936">
            <v>15</v>
          </cell>
          <cell r="M2936">
            <v>275.60000000000002</v>
          </cell>
        </row>
        <row r="2937">
          <cell r="A2937">
            <v>102044199</v>
          </cell>
          <cell r="B2937" t="str">
            <v xml:space="preserve">MRS MYLEY IOSEFA                        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224</v>
          </cell>
          <cell r="J2937">
            <v>224</v>
          </cell>
          <cell r="L2937">
            <v>15</v>
          </cell>
          <cell r="M2937">
            <v>224</v>
          </cell>
        </row>
        <row r="2938">
          <cell r="A2938">
            <v>102015781</v>
          </cell>
          <cell r="B2938" t="str">
            <v xml:space="preserve">MRS MYRA S ORANI                        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319.7</v>
          </cell>
          <cell r="J2938">
            <v>319.7</v>
          </cell>
          <cell r="L2938">
            <v>15</v>
          </cell>
          <cell r="M2938">
            <v>319.7</v>
          </cell>
        </row>
        <row r="2939">
          <cell r="A2939">
            <v>102073184</v>
          </cell>
          <cell r="B2939" t="str">
            <v xml:space="preserve">MRS MYRA WERAHIKO                       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51.79</v>
          </cell>
          <cell r="J2939">
            <v>51.79</v>
          </cell>
          <cell r="L2939">
            <v>15</v>
          </cell>
          <cell r="M2939">
            <v>51.79</v>
          </cell>
        </row>
        <row r="2940">
          <cell r="A2940">
            <v>102035972</v>
          </cell>
          <cell r="B2940" t="str">
            <v xml:space="preserve">MRS N MATEIALOMA                        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149.28</v>
          </cell>
          <cell r="J2940">
            <v>149.28</v>
          </cell>
          <cell r="L2940">
            <v>15</v>
          </cell>
          <cell r="M2940">
            <v>149.28</v>
          </cell>
        </row>
        <row r="2941">
          <cell r="A2941">
            <v>102032408</v>
          </cell>
          <cell r="B2941" t="str">
            <v xml:space="preserve">MRS NAAZ ASHEEF                         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175.33</v>
          </cell>
          <cell r="J2941">
            <v>175.33</v>
          </cell>
          <cell r="L2941">
            <v>15</v>
          </cell>
          <cell r="M2941">
            <v>175.33</v>
          </cell>
        </row>
        <row r="2942">
          <cell r="A2942">
            <v>102052339</v>
          </cell>
          <cell r="B2942" t="str">
            <v xml:space="preserve">MRS NADIA MASOE    (DBS)                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493.16</v>
          </cell>
          <cell r="J2942">
            <v>493.16</v>
          </cell>
          <cell r="L2942">
            <v>15</v>
          </cell>
          <cell r="M2942">
            <v>493.16</v>
          </cell>
        </row>
        <row r="2943">
          <cell r="A2943">
            <v>102056398</v>
          </cell>
          <cell r="B2943" t="str">
            <v xml:space="preserve">MRS NANCY MOA                           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98.26</v>
          </cell>
          <cell r="J2943">
            <v>98.26</v>
          </cell>
          <cell r="L2943">
            <v>15</v>
          </cell>
          <cell r="M2943">
            <v>98.26</v>
          </cell>
        </row>
        <row r="2944">
          <cell r="A2944">
            <v>102030308</v>
          </cell>
          <cell r="B2944" t="str">
            <v xml:space="preserve">MRS NAOMI ALOPOPO (DBS)                 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308.89999999999998</v>
          </cell>
          <cell r="J2944">
            <v>308.89999999999998</v>
          </cell>
          <cell r="L2944">
            <v>15</v>
          </cell>
          <cell r="M2944">
            <v>308.89999999999998</v>
          </cell>
        </row>
        <row r="2945">
          <cell r="A2945">
            <v>102077279</v>
          </cell>
          <cell r="B2945" t="str">
            <v xml:space="preserve">MRS NAOMI MANSELL                       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94.64</v>
          </cell>
          <cell r="J2945">
            <v>94.64</v>
          </cell>
          <cell r="L2945">
            <v>15</v>
          </cell>
          <cell r="M2945">
            <v>94.64</v>
          </cell>
        </row>
        <row r="2946">
          <cell r="A2946">
            <v>102075035</v>
          </cell>
          <cell r="B2946" t="str">
            <v xml:space="preserve">MRS NASINA SARWARY   (DBS)              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1489.46</v>
          </cell>
          <cell r="J2946">
            <v>1489.46</v>
          </cell>
          <cell r="L2946">
            <v>15</v>
          </cell>
          <cell r="M2946">
            <v>1489.46</v>
          </cell>
        </row>
        <row r="2947">
          <cell r="A2947">
            <v>102034512</v>
          </cell>
          <cell r="B2947" t="str">
            <v xml:space="preserve">MRS NAT AIM                             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134.47</v>
          </cell>
          <cell r="J2947">
            <v>134.47</v>
          </cell>
          <cell r="L2947">
            <v>15</v>
          </cell>
          <cell r="M2947">
            <v>134.47</v>
          </cell>
        </row>
        <row r="2948">
          <cell r="A2948">
            <v>102075513</v>
          </cell>
          <cell r="B2948" t="str">
            <v xml:space="preserve">MRS NATALIE MILLER                      </v>
          </cell>
          <cell r="C2948">
            <v>44.53</v>
          </cell>
          <cell r="D2948">
            <v>36.659999999999997</v>
          </cell>
          <cell r="E2948">
            <v>176.28</v>
          </cell>
          <cell r="F2948">
            <v>17.670000000000002</v>
          </cell>
          <cell r="G2948">
            <v>28.06</v>
          </cell>
          <cell r="H2948">
            <v>0</v>
          </cell>
          <cell r="I2948">
            <v>0</v>
          </cell>
          <cell r="J2948">
            <v>303.2</v>
          </cell>
          <cell r="L2948">
            <v>5</v>
          </cell>
          <cell r="M2948">
            <v>303.2</v>
          </cell>
        </row>
        <row r="2949">
          <cell r="A2949">
            <v>102060827</v>
          </cell>
          <cell r="B2949" t="str">
            <v xml:space="preserve">MRS NATASHA TAKAPAUTOLO                 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75.400000000000006</v>
          </cell>
          <cell r="J2949">
            <v>75.400000000000006</v>
          </cell>
          <cell r="L2949">
            <v>15</v>
          </cell>
          <cell r="M2949">
            <v>75.400000000000006</v>
          </cell>
        </row>
        <row r="2950">
          <cell r="A2950">
            <v>102069735</v>
          </cell>
          <cell r="B2950" t="str">
            <v xml:space="preserve">MRS NAWAL BOUSAAB (DBS)                 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304.38</v>
          </cell>
          <cell r="J2950">
            <v>304.38</v>
          </cell>
          <cell r="L2950">
            <v>15</v>
          </cell>
          <cell r="M2950">
            <v>304.38</v>
          </cell>
        </row>
        <row r="2951">
          <cell r="A2951">
            <v>102073211</v>
          </cell>
          <cell r="B2951" t="str">
            <v xml:space="preserve">MRS NAZMUN NISHA   (DBS)                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537.07000000000005</v>
          </cell>
          <cell r="J2951">
            <v>537.07000000000005</v>
          </cell>
          <cell r="L2951">
            <v>15</v>
          </cell>
          <cell r="M2951">
            <v>537.07000000000005</v>
          </cell>
        </row>
        <row r="2952">
          <cell r="A2952">
            <v>102034517</v>
          </cell>
          <cell r="B2952" t="str">
            <v xml:space="preserve">MRS NETTA TUPUONO  (DBS)                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432.31</v>
          </cell>
          <cell r="J2952">
            <v>432.31</v>
          </cell>
          <cell r="L2952">
            <v>15</v>
          </cell>
          <cell r="M2952">
            <v>432.31</v>
          </cell>
        </row>
        <row r="2953">
          <cell r="A2953">
            <v>102010239</v>
          </cell>
          <cell r="B2953" t="str">
            <v xml:space="preserve">MRS NGA LY         (CMI)                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1177.8699999999999</v>
          </cell>
          <cell r="J2953">
            <v>1177.8699999999999</v>
          </cell>
          <cell r="L2953">
            <v>15</v>
          </cell>
          <cell r="M2953">
            <v>1177.8699999999999</v>
          </cell>
        </row>
        <row r="2954">
          <cell r="A2954">
            <v>102062671</v>
          </cell>
          <cell r="B2954" t="str">
            <v xml:space="preserve">MRS NGAERE WILLIAMS                     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51.79</v>
          </cell>
          <cell r="J2954">
            <v>51.79</v>
          </cell>
          <cell r="L2954">
            <v>15</v>
          </cell>
          <cell r="M2954">
            <v>51.79</v>
          </cell>
        </row>
        <row r="2955">
          <cell r="A2955">
            <v>102078576</v>
          </cell>
          <cell r="B2955" t="str">
            <v xml:space="preserve">MRS NGAIRE D PRESTON                    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60.49</v>
          </cell>
          <cell r="J2955">
            <v>60.49</v>
          </cell>
          <cell r="L2955">
            <v>15</v>
          </cell>
          <cell r="M2955">
            <v>60.49</v>
          </cell>
        </row>
        <row r="2956">
          <cell r="A2956">
            <v>102060710</v>
          </cell>
          <cell r="B2956" t="str">
            <v xml:space="preserve">MRS NGAIVI AERENGA  (DBS)               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290.89</v>
          </cell>
          <cell r="J2956">
            <v>290.89</v>
          </cell>
          <cell r="L2956">
            <v>15</v>
          </cell>
          <cell r="M2956">
            <v>290.89</v>
          </cell>
        </row>
        <row r="2957">
          <cell r="A2957">
            <v>102073993</v>
          </cell>
          <cell r="B2957" t="str">
            <v xml:space="preserve">MRS NGALONGALO VAVAV HELU               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152.1</v>
          </cell>
          <cell r="J2957">
            <v>152.1</v>
          </cell>
          <cell r="L2957">
            <v>15</v>
          </cell>
          <cell r="M2957">
            <v>152.1</v>
          </cell>
        </row>
        <row r="2958">
          <cell r="A2958">
            <v>102027368</v>
          </cell>
          <cell r="B2958" t="str">
            <v xml:space="preserve">MRS NGAPIKI SOLOMAN                     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167.47</v>
          </cell>
          <cell r="J2958">
            <v>167.47</v>
          </cell>
          <cell r="L2958">
            <v>15</v>
          </cell>
          <cell r="M2958">
            <v>167.47</v>
          </cell>
        </row>
        <row r="2959">
          <cell r="A2959">
            <v>102022316</v>
          </cell>
          <cell r="B2959" t="str">
            <v xml:space="preserve">MRS NIA FAIVA      (DBS)                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451.18</v>
          </cell>
          <cell r="J2959">
            <v>451.18</v>
          </cell>
          <cell r="L2959">
            <v>15</v>
          </cell>
          <cell r="M2959">
            <v>451.18</v>
          </cell>
        </row>
        <row r="2960">
          <cell r="A2960">
            <v>102069591</v>
          </cell>
          <cell r="B2960" t="str">
            <v xml:space="preserve">MRS NIA LELEUA                          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78.97</v>
          </cell>
          <cell r="J2960">
            <v>78.97</v>
          </cell>
          <cell r="L2960">
            <v>15</v>
          </cell>
          <cell r="M2960">
            <v>78.97</v>
          </cell>
        </row>
        <row r="2961">
          <cell r="A2961">
            <v>102057273</v>
          </cell>
          <cell r="B2961" t="str">
            <v xml:space="preserve">MRS NICOLA TRESIDDER                    </v>
          </cell>
          <cell r="C2961">
            <v>21.89</v>
          </cell>
          <cell r="D2961">
            <v>36.76</v>
          </cell>
          <cell r="E2961">
            <v>7.62</v>
          </cell>
          <cell r="F2961">
            <v>9.41</v>
          </cell>
          <cell r="G2961">
            <v>7.21</v>
          </cell>
          <cell r="H2961">
            <v>0</v>
          </cell>
          <cell r="I2961">
            <v>0</v>
          </cell>
          <cell r="J2961">
            <v>82.89</v>
          </cell>
          <cell r="L2961">
            <v>5</v>
          </cell>
          <cell r="M2961">
            <v>82.89</v>
          </cell>
        </row>
        <row r="2962">
          <cell r="A2962">
            <v>102056931</v>
          </cell>
          <cell r="B2962" t="str">
            <v xml:space="preserve">MRS NICOLINA PARKER                     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59.19</v>
          </cell>
          <cell r="J2962">
            <v>59.19</v>
          </cell>
          <cell r="L2962">
            <v>15</v>
          </cell>
          <cell r="M2962">
            <v>59.19</v>
          </cell>
        </row>
        <row r="2963">
          <cell r="A2963">
            <v>102009249</v>
          </cell>
          <cell r="B2963" t="str">
            <v xml:space="preserve">MRS NICOLLA MOREHOUSE                   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81</v>
          </cell>
          <cell r="J2963">
            <v>81</v>
          </cell>
          <cell r="L2963">
            <v>15</v>
          </cell>
          <cell r="M2963">
            <v>81</v>
          </cell>
        </row>
        <row r="2964">
          <cell r="A2964">
            <v>102073111</v>
          </cell>
          <cell r="B2964" t="str">
            <v xml:space="preserve">MRS NIKI DAVIS  (DBS)                   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474.8</v>
          </cell>
          <cell r="J2964">
            <v>474.8</v>
          </cell>
          <cell r="L2964">
            <v>15</v>
          </cell>
          <cell r="M2964">
            <v>474.8</v>
          </cell>
        </row>
        <row r="2965">
          <cell r="A2965">
            <v>102056580</v>
          </cell>
          <cell r="B2965" t="str">
            <v xml:space="preserve">MRS NIRMALA RAM   (DBS)                 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1044.95</v>
          </cell>
          <cell r="J2965">
            <v>1044.95</v>
          </cell>
          <cell r="L2965">
            <v>15</v>
          </cell>
          <cell r="M2965">
            <v>1044.95</v>
          </cell>
        </row>
        <row r="2966">
          <cell r="A2966">
            <v>102046575</v>
          </cell>
          <cell r="B2966" t="str">
            <v xml:space="preserve">MRS NISSAN ISHO  (CMI)                  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1516.34</v>
          </cell>
          <cell r="J2966">
            <v>1516.34</v>
          </cell>
          <cell r="L2966">
            <v>15</v>
          </cell>
          <cell r="M2966">
            <v>1516.34</v>
          </cell>
        </row>
        <row r="2967">
          <cell r="A2967">
            <v>102070686</v>
          </cell>
          <cell r="B2967" t="str">
            <v xml:space="preserve">MRS NIU MALAGAOMA                       </v>
          </cell>
          <cell r="C2967">
            <v>1.1399999999999999</v>
          </cell>
          <cell r="D2967">
            <v>2.85</v>
          </cell>
          <cell r="E2967">
            <v>1.03</v>
          </cell>
          <cell r="F2967">
            <v>12.85</v>
          </cell>
          <cell r="G2967">
            <v>0</v>
          </cell>
          <cell r="H2967">
            <v>0.31</v>
          </cell>
          <cell r="I2967">
            <v>0</v>
          </cell>
          <cell r="J2967">
            <v>18.18</v>
          </cell>
          <cell r="L2967">
            <v>5</v>
          </cell>
          <cell r="M2967">
            <v>18.18</v>
          </cell>
        </row>
        <row r="2968">
          <cell r="A2968">
            <v>102062007</v>
          </cell>
          <cell r="B2968" t="str">
            <v xml:space="preserve">MRS NIYADA SUBHASA  (DBS*HOLD)          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197.19</v>
          </cell>
          <cell r="J2968">
            <v>197.19</v>
          </cell>
          <cell r="L2968">
            <v>15</v>
          </cell>
          <cell r="M2968">
            <v>197.19</v>
          </cell>
        </row>
        <row r="2969">
          <cell r="A2969">
            <v>102074478</v>
          </cell>
          <cell r="B2969" t="str">
            <v xml:space="preserve">MRS NOELA MASIMA                        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276.24</v>
          </cell>
          <cell r="J2969">
            <v>276.24</v>
          </cell>
          <cell r="L2969">
            <v>15</v>
          </cell>
          <cell r="M2969">
            <v>276.24</v>
          </cell>
        </row>
        <row r="2970">
          <cell r="A2970">
            <v>102057887</v>
          </cell>
          <cell r="B2970" t="str">
            <v xml:space="preserve">MRS NOELENE WALLACE                     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250.26</v>
          </cell>
          <cell r="J2970">
            <v>250.26</v>
          </cell>
          <cell r="L2970">
            <v>15</v>
          </cell>
          <cell r="M2970">
            <v>250.26</v>
          </cell>
        </row>
        <row r="2971">
          <cell r="A2971">
            <v>102077672</v>
          </cell>
          <cell r="B2971" t="str">
            <v xml:space="preserve">MRS NOLA FULDSETH                       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74.569999999999993</v>
          </cell>
          <cell r="J2971">
            <v>74.569999999999993</v>
          </cell>
          <cell r="L2971">
            <v>15</v>
          </cell>
          <cell r="M2971">
            <v>74.569999999999993</v>
          </cell>
        </row>
        <row r="2972">
          <cell r="A2972">
            <v>102064322</v>
          </cell>
          <cell r="B2972" t="str">
            <v xml:space="preserve">MRS NOLA PULLAR                         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70.989999999999995</v>
          </cell>
          <cell r="J2972">
            <v>70.989999999999995</v>
          </cell>
          <cell r="L2972">
            <v>15</v>
          </cell>
          <cell r="M2972">
            <v>70.989999999999995</v>
          </cell>
        </row>
        <row r="2973">
          <cell r="A2973">
            <v>102051473</v>
          </cell>
          <cell r="B2973" t="str">
            <v xml:space="preserve">MRS NONU ALATINI                        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146.27000000000001</v>
          </cell>
          <cell r="J2973">
            <v>146.27000000000001</v>
          </cell>
          <cell r="L2973">
            <v>15</v>
          </cell>
          <cell r="M2973">
            <v>146.27000000000001</v>
          </cell>
        </row>
        <row r="2974">
          <cell r="A2974">
            <v>102040884</v>
          </cell>
          <cell r="B2974" t="str">
            <v xml:space="preserve">MRS NOOARIKI OAARIKI                    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57.65</v>
          </cell>
          <cell r="J2974">
            <v>57.65</v>
          </cell>
          <cell r="L2974">
            <v>15</v>
          </cell>
          <cell r="M2974">
            <v>57.65</v>
          </cell>
        </row>
        <row r="2975">
          <cell r="A2975">
            <v>102042132</v>
          </cell>
          <cell r="B2975" t="str">
            <v xml:space="preserve">MRS NOOROA KOSENA                       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93.22</v>
          </cell>
          <cell r="J2975">
            <v>93.22</v>
          </cell>
          <cell r="L2975">
            <v>15</v>
          </cell>
          <cell r="M2975">
            <v>93.22</v>
          </cell>
        </row>
        <row r="2976">
          <cell r="A2976">
            <v>102049532</v>
          </cell>
          <cell r="B2976" t="str">
            <v xml:space="preserve">MRS NORAH STORCK                        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133.05000000000001</v>
          </cell>
          <cell r="J2976">
            <v>133.05000000000001</v>
          </cell>
          <cell r="L2976">
            <v>15</v>
          </cell>
          <cell r="M2976">
            <v>133.05000000000001</v>
          </cell>
        </row>
        <row r="2977">
          <cell r="A2977">
            <v>102050060</v>
          </cell>
          <cell r="B2977" t="str">
            <v xml:space="preserve">MRS NUHISIFA WILLIAMS                   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57.08</v>
          </cell>
          <cell r="J2977">
            <v>57.08</v>
          </cell>
          <cell r="L2977">
            <v>15</v>
          </cell>
          <cell r="M2977">
            <v>57.08</v>
          </cell>
        </row>
        <row r="2978">
          <cell r="A2978">
            <v>102020750</v>
          </cell>
          <cell r="B2978" t="str">
            <v xml:space="preserve">MRS NUR NISHA                           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179.88</v>
          </cell>
          <cell r="J2978">
            <v>179.88</v>
          </cell>
          <cell r="L2978">
            <v>15</v>
          </cell>
          <cell r="M2978">
            <v>179.88</v>
          </cell>
        </row>
        <row r="2979">
          <cell r="A2979">
            <v>102035965</v>
          </cell>
          <cell r="B2979" t="str">
            <v xml:space="preserve">MRS O KARO                              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313.61</v>
          </cell>
          <cell r="J2979">
            <v>313.61</v>
          </cell>
          <cell r="L2979">
            <v>15</v>
          </cell>
          <cell r="M2979">
            <v>313.61</v>
          </cell>
        </row>
        <row r="2980">
          <cell r="A2980">
            <v>102046168</v>
          </cell>
          <cell r="B2980" t="str">
            <v xml:space="preserve">MRS O MAJOR                             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106.27</v>
          </cell>
          <cell r="J2980">
            <v>106.27</v>
          </cell>
          <cell r="L2980">
            <v>15</v>
          </cell>
          <cell r="M2980">
            <v>106.27</v>
          </cell>
        </row>
        <row r="2981">
          <cell r="A2981">
            <v>102064787</v>
          </cell>
          <cell r="B2981" t="str">
            <v xml:space="preserve">MRS ODHAV LALA                          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207.37</v>
          </cell>
          <cell r="J2981">
            <v>207.37</v>
          </cell>
          <cell r="L2981">
            <v>15</v>
          </cell>
          <cell r="M2981">
            <v>207.37</v>
          </cell>
        </row>
        <row r="2982">
          <cell r="A2982">
            <v>102049096</v>
          </cell>
          <cell r="B2982" t="str">
            <v xml:space="preserve">MRS OFA TAUFA                           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86.74</v>
          </cell>
          <cell r="J2982">
            <v>86.74</v>
          </cell>
          <cell r="L2982">
            <v>15</v>
          </cell>
          <cell r="M2982">
            <v>86.74</v>
          </cell>
        </row>
        <row r="2983">
          <cell r="A2983">
            <v>102080942</v>
          </cell>
          <cell r="B2983" t="str">
            <v xml:space="preserve">MRS OFA TAUNAHOLO (DBS)                 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2055.2399999999998</v>
          </cell>
          <cell r="J2983">
            <v>2055.2399999999998</v>
          </cell>
          <cell r="L2983">
            <v>15</v>
          </cell>
          <cell r="M2983">
            <v>2055.2399999999998</v>
          </cell>
        </row>
        <row r="2984">
          <cell r="A2984">
            <v>102067406</v>
          </cell>
          <cell r="B2984" t="str">
            <v xml:space="preserve">MRS OLGA FOX                            </v>
          </cell>
          <cell r="C2984">
            <v>1.95</v>
          </cell>
          <cell r="D2984">
            <v>17.46</v>
          </cell>
          <cell r="E2984">
            <v>16.72</v>
          </cell>
          <cell r="F2984">
            <v>46.18</v>
          </cell>
          <cell r="G2984">
            <v>18.16</v>
          </cell>
          <cell r="H2984">
            <v>0</v>
          </cell>
          <cell r="I2984">
            <v>0</v>
          </cell>
          <cell r="J2984">
            <v>100.47</v>
          </cell>
          <cell r="L2984">
            <v>5</v>
          </cell>
          <cell r="M2984">
            <v>100.47</v>
          </cell>
        </row>
        <row r="2985">
          <cell r="A2985">
            <v>102051958</v>
          </cell>
          <cell r="B2985" t="str">
            <v xml:space="preserve">MRS OLITA LESA                          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125.72</v>
          </cell>
          <cell r="J2985">
            <v>125.72</v>
          </cell>
          <cell r="L2985">
            <v>15</v>
          </cell>
          <cell r="M2985">
            <v>125.72</v>
          </cell>
        </row>
        <row r="2986">
          <cell r="A2986">
            <v>102052195</v>
          </cell>
          <cell r="B2986" t="str">
            <v xml:space="preserve">MRS OLIVE TAUEU    (DBS)                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517.58000000000004</v>
          </cell>
          <cell r="J2986">
            <v>517.58000000000004</v>
          </cell>
          <cell r="L2986">
            <v>15</v>
          </cell>
          <cell r="M2986">
            <v>517.58000000000004</v>
          </cell>
        </row>
        <row r="2987">
          <cell r="A2987">
            <v>102027159</v>
          </cell>
          <cell r="B2987" t="str">
            <v xml:space="preserve">MRS OLIVIA M SANDIGAN                   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63</v>
          </cell>
          <cell r="J2987">
            <v>63</v>
          </cell>
          <cell r="L2987">
            <v>15</v>
          </cell>
          <cell r="M2987">
            <v>63</v>
          </cell>
        </row>
        <row r="2988">
          <cell r="A2988">
            <v>102022297</v>
          </cell>
          <cell r="B2988" t="str">
            <v xml:space="preserve">MRS OLWYN STEWART                       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216.69</v>
          </cell>
          <cell r="J2988">
            <v>216.69</v>
          </cell>
          <cell r="L2988">
            <v>15</v>
          </cell>
          <cell r="M2988">
            <v>216.69</v>
          </cell>
        </row>
        <row r="2989">
          <cell r="A2989">
            <v>102010920</v>
          </cell>
          <cell r="B2989" t="str">
            <v xml:space="preserve">MRS OTEA FILI  (DBS)                    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1991.07</v>
          </cell>
          <cell r="J2989">
            <v>1991.07</v>
          </cell>
          <cell r="L2989">
            <v>15</v>
          </cell>
          <cell r="M2989">
            <v>1991.07</v>
          </cell>
        </row>
        <row r="2990">
          <cell r="A2990">
            <v>102005685</v>
          </cell>
          <cell r="B2990" t="str">
            <v xml:space="preserve">MRS P A MILLS      (DBS)                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687.56</v>
          </cell>
          <cell r="J2990">
            <v>687.56</v>
          </cell>
          <cell r="L2990">
            <v>15</v>
          </cell>
          <cell r="M2990">
            <v>687.56</v>
          </cell>
        </row>
        <row r="2991">
          <cell r="A2991">
            <v>102009483</v>
          </cell>
          <cell r="B2991" t="str">
            <v xml:space="preserve">MRS P M VAAFUSUAGA                      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321.26</v>
          </cell>
          <cell r="J2991">
            <v>321.26</v>
          </cell>
          <cell r="L2991">
            <v>15</v>
          </cell>
          <cell r="M2991">
            <v>321.26</v>
          </cell>
        </row>
        <row r="2992">
          <cell r="A2992">
            <v>102006273</v>
          </cell>
          <cell r="B2992" t="str">
            <v xml:space="preserve">MRS P. B. TREMBATH                      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100</v>
          </cell>
          <cell r="J2992">
            <v>100</v>
          </cell>
          <cell r="L2992">
            <v>15</v>
          </cell>
          <cell r="M2992">
            <v>100</v>
          </cell>
        </row>
        <row r="2993">
          <cell r="A2993">
            <v>102044752</v>
          </cell>
          <cell r="B2993" t="str">
            <v xml:space="preserve">MRS PADDY DUNFORD                       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113.42</v>
          </cell>
          <cell r="J2993">
            <v>113.42</v>
          </cell>
          <cell r="L2993">
            <v>15</v>
          </cell>
          <cell r="M2993">
            <v>113.42</v>
          </cell>
        </row>
        <row r="2994">
          <cell r="A2994">
            <v>102013934</v>
          </cell>
          <cell r="B2994" t="str">
            <v xml:space="preserve">MRS PAEMILA D RAMLIN (DBS)              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337.75</v>
          </cell>
          <cell r="J2994">
            <v>337.75</v>
          </cell>
          <cell r="L2994">
            <v>15</v>
          </cell>
          <cell r="M2994">
            <v>337.75</v>
          </cell>
        </row>
        <row r="2995">
          <cell r="A2995">
            <v>102011685</v>
          </cell>
          <cell r="B2995" t="str">
            <v xml:space="preserve">MRS PAI T. IOANE   (DBS)                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521.1</v>
          </cell>
          <cell r="J2995">
            <v>521.1</v>
          </cell>
          <cell r="L2995">
            <v>15</v>
          </cell>
          <cell r="M2995">
            <v>521.1</v>
          </cell>
        </row>
        <row r="2996">
          <cell r="A2996">
            <v>102057545</v>
          </cell>
          <cell r="B2996" t="str">
            <v xml:space="preserve">MRS PAKI FIFITA                         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106.31</v>
          </cell>
          <cell r="J2996">
            <v>106.31</v>
          </cell>
          <cell r="L2996">
            <v>15</v>
          </cell>
          <cell r="M2996">
            <v>106.31</v>
          </cell>
        </row>
        <row r="2997">
          <cell r="A2997">
            <v>102071527</v>
          </cell>
          <cell r="B2997" t="str">
            <v xml:space="preserve">MRS PALESTINE WELLS                     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183.32</v>
          </cell>
          <cell r="J2997">
            <v>183.32</v>
          </cell>
          <cell r="L2997">
            <v>15</v>
          </cell>
          <cell r="M2997">
            <v>183.32</v>
          </cell>
        </row>
        <row r="2998">
          <cell r="A2998">
            <v>102020958</v>
          </cell>
          <cell r="B2998" t="str">
            <v xml:space="preserve">MRS PAM O'CONNELL                       </v>
          </cell>
          <cell r="C2998">
            <v>3.49</v>
          </cell>
          <cell r="D2998">
            <v>13.06</v>
          </cell>
          <cell r="E2998">
            <v>0</v>
          </cell>
          <cell r="F2998">
            <v>12.65</v>
          </cell>
          <cell r="G2998">
            <v>0</v>
          </cell>
          <cell r="H2998">
            <v>3.59</v>
          </cell>
          <cell r="I2998">
            <v>0</v>
          </cell>
          <cell r="J2998">
            <v>32.79</v>
          </cell>
          <cell r="L2998">
            <v>5</v>
          </cell>
          <cell r="M2998">
            <v>32.79</v>
          </cell>
        </row>
        <row r="2999">
          <cell r="A2999">
            <v>102058631</v>
          </cell>
          <cell r="B2999" t="str">
            <v xml:space="preserve">MRS PAMELA D &amp; MR ARTHUR J WHITTINGTON  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170.91</v>
          </cell>
          <cell r="J2999">
            <v>170.91</v>
          </cell>
          <cell r="L2999">
            <v>15</v>
          </cell>
          <cell r="M2999">
            <v>170.91</v>
          </cell>
        </row>
        <row r="3000">
          <cell r="A3000">
            <v>102018813</v>
          </cell>
          <cell r="B3000" t="str">
            <v xml:space="preserve">MRS PAMELA J HALDANE                    </v>
          </cell>
          <cell r="C3000">
            <v>16.63</v>
          </cell>
          <cell r="D3000">
            <v>47.52</v>
          </cell>
          <cell r="E3000">
            <v>0</v>
          </cell>
          <cell r="F3000">
            <v>0</v>
          </cell>
          <cell r="G3000">
            <v>10.38</v>
          </cell>
          <cell r="H3000">
            <v>0</v>
          </cell>
          <cell r="I3000">
            <v>0</v>
          </cell>
          <cell r="J3000">
            <v>74.53</v>
          </cell>
          <cell r="L3000">
            <v>5</v>
          </cell>
          <cell r="M3000">
            <v>74.53</v>
          </cell>
        </row>
        <row r="3001">
          <cell r="A3001">
            <v>102020483</v>
          </cell>
          <cell r="B3001" t="str">
            <v xml:space="preserve">MRS PAMELA MARTIN                       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192.2</v>
          </cell>
          <cell r="J3001">
            <v>192.2</v>
          </cell>
          <cell r="L3001">
            <v>15</v>
          </cell>
          <cell r="M3001">
            <v>192.2</v>
          </cell>
        </row>
        <row r="3002">
          <cell r="A3002">
            <v>102081294</v>
          </cell>
          <cell r="B3002" t="str">
            <v xml:space="preserve">MRS PARMILA KUMAR                       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68.56</v>
          </cell>
          <cell r="J3002">
            <v>68.56</v>
          </cell>
          <cell r="L3002">
            <v>15</v>
          </cell>
          <cell r="M3002">
            <v>68.56</v>
          </cell>
        </row>
        <row r="3003">
          <cell r="A3003">
            <v>102037142</v>
          </cell>
          <cell r="B3003" t="str">
            <v xml:space="preserve">MRS PARTHENOPA APOSTOLATOS              </v>
          </cell>
          <cell r="C3003">
            <v>3.55</v>
          </cell>
          <cell r="D3003">
            <v>0</v>
          </cell>
          <cell r="E3003">
            <v>11.39</v>
          </cell>
          <cell r="F3003">
            <v>0</v>
          </cell>
          <cell r="G3003">
            <v>34.299999999999997</v>
          </cell>
          <cell r="H3003">
            <v>0</v>
          </cell>
          <cell r="I3003">
            <v>0</v>
          </cell>
          <cell r="J3003">
            <v>49.24</v>
          </cell>
          <cell r="L3003">
            <v>5</v>
          </cell>
          <cell r="M3003">
            <v>49.24</v>
          </cell>
        </row>
        <row r="3004">
          <cell r="A3004">
            <v>102039192</v>
          </cell>
          <cell r="B3004" t="str">
            <v xml:space="preserve">MRS PASI TOLOA   (DBS)                  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1231.99</v>
          </cell>
          <cell r="J3004">
            <v>1231.99</v>
          </cell>
          <cell r="L3004">
            <v>15</v>
          </cell>
          <cell r="M3004">
            <v>1231.99</v>
          </cell>
        </row>
        <row r="3005">
          <cell r="A3005">
            <v>102073136</v>
          </cell>
          <cell r="B3005" t="str">
            <v xml:space="preserve">MRS PAT MONTAGNA-HAY                    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32.700000000000003</v>
          </cell>
          <cell r="J3005">
            <v>32.700000000000003</v>
          </cell>
          <cell r="L3005">
            <v>22</v>
          </cell>
          <cell r="M3005">
            <v>32.700000000000003</v>
          </cell>
        </row>
        <row r="3006">
          <cell r="A3006">
            <v>102014382</v>
          </cell>
          <cell r="B3006" t="str">
            <v xml:space="preserve">MRS PAT MULLIGAN                        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109.28</v>
          </cell>
          <cell r="J3006">
            <v>109.28</v>
          </cell>
          <cell r="L3006">
            <v>15</v>
          </cell>
          <cell r="M3006">
            <v>109.28</v>
          </cell>
        </row>
        <row r="3007">
          <cell r="A3007">
            <v>102056772</v>
          </cell>
          <cell r="B3007" t="str">
            <v xml:space="preserve">MRS PATO MULIVAI                        </v>
          </cell>
          <cell r="C3007">
            <v>29.37</v>
          </cell>
          <cell r="D3007">
            <v>51.17</v>
          </cell>
          <cell r="E3007">
            <v>8.91</v>
          </cell>
          <cell r="F3007">
            <v>25.31</v>
          </cell>
          <cell r="G3007">
            <v>0</v>
          </cell>
          <cell r="H3007">
            <v>4.03</v>
          </cell>
          <cell r="I3007">
            <v>0</v>
          </cell>
          <cell r="J3007">
            <v>118.79</v>
          </cell>
          <cell r="L3007">
            <v>5</v>
          </cell>
          <cell r="M3007">
            <v>118.79</v>
          </cell>
        </row>
        <row r="3008">
          <cell r="A3008">
            <v>102022878</v>
          </cell>
          <cell r="B3008" t="str">
            <v xml:space="preserve">MRS PATRICA WOOLES                      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129.65</v>
          </cell>
          <cell r="J3008">
            <v>129.65</v>
          </cell>
          <cell r="L3008">
            <v>15</v>
          </cell>
          <cell r="M3008">
            <v>129.65</v>
          </cell>
        </row>
        <row r="3009">
          <cell r="A3009">
            <v>102056979</v>
          </cell>
          <cell r="B3009" t="str">
            <v xml:space="preserve">MRS PATRICIA DECKER                     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91.37</v>
          </cell>
          <cell r="J3009">
            <v>91.37</v>
          </cell>
          <cell r="L3009">
            <v>15</v>
          </cell>
          <cell r="M3009">
            <v>91.37</v>
          </cell>
        </row>
        <row r="3010">
          <cell r="A3010">
            <v>102016353</v>
          </cell>
          <cell r="B3010" t="str">
            <v xml:space="preserve">MRS PATRICIA DIAZ                       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113.06</v>
          </cell>
          <cell r="J3010">
            <v>113.06</v>
          </cell>
          <cell r="L3010">
            <v>15</v>
          </cell>
          <cell r="M3010">
            <v>113.06</v>
          </cell>
        </row>
        <row r="3011">
          <cell r="A3011">
            <v>102071331</v>
          </cell>
          <cell r="B3011" t="str">
            <v xml:space="preserve">MRS PATRICIA E MALLOY                   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115.7</v>
          </cell>
          <cell r="J3011">
            <v>115.7</v>
          </cell>
          <cell r="L3011">
            <v>15</v>
          </cell>
          <cell r="M3011">
            <v>115.7</v>
          </cell>
        </row>
        <row r="3012">
          <cell r="A3012">
            <v>102053200</v>
          </cell>
          <cell r="B3012" t="str">
            <v xml:space="preserve">MRS PATRICIA MASOE                      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1568.42</v>
          </cell>
          <cell r="J3012">
            <v>1568.42</v>
          </cell>
          <cell r="L3012">
            <v>15</v>
          </cell>
          <cell r="M3012">
            <v>1568.42</v>
          </cell>
        </row>
        <row r="3013">
          <cell r="A3013">
            <v>102040786</v>
          </cell>
          <cell r="B3013" t="str">
            <v xml:space="preserve">MRS PATSY MC FADDEN                     </v>
          </cell>
          <cell r="C3013">
            <v>22.92</v>
          </cell>
          <cell r="D3013">
            <v>10.26</v>
          </cell>
          <cell r="E3013">
            <v>10.29</v>
          </cell>
          <cell r="F3013">
            <v>21.64</v>
          </cell>
          <cell r="G3013">
            <v>35.19</v>
          </cell>
          <cell r="H3013">
            <v>0</v>
          </cell>
          <cell r="I3013">
            <v>0</v>
          </cell>
          <cell r="J3013">
            <v>100.3</v>
          </cell>
          <cell r="L3013">
            <v>5</v>
          </cell>
          <cell r="M3013">
            <v>100.3</v>
          </cell>
        </row>
        <row r="3014">
          <cell r="A3014">
            <v>102032280</v>
          </cell>
          <cell r="B3014" t="str">
            <v xml:space="preserve">MRS PAULA ESCLAPEZ (DBS)                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260.33</v>
          </cell>
          <cell r="J3014">
            <v>260.33</v>
          </cell>
          <cell r="L3014">
            <v>15</v>
          </cell>
          <cell r="M3014">
            <v>260.33</v>
          </cell>
        </row>
        <row r="3015">
          <cell r="A3015">
            <v>102052277</v>
          </cell>
          <cell r="B3015" t="str">
            <v xml:space="preserve">MRS PAULA GLOGOSKI                      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54.12</v>
          </cell>
          <cell r="J3015">
            <v>54.12</v>
          </cell>
          <cell r="L3015">
            <v>15</v>
          </cell>
          <cell r="M3015">
            <v>54.12</v>
          </cell>
        </row>
        <row r="3016">
          <cell r="A3016">
            <v>102063563</v>
          </cell>
          <cell r="B3016" t="str">
            <v xml:space="preserve">MRS PAULINE DANBY                       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86.74</v>
          </cell>
          <cell r="J3016">
            <v>86.74</v>
          </cell>
          <cell r="L3016">
            <v>15</v>
          </cell>
          <cell r="M3016">
            <v>86.74</v>
          </cell>
        </row>
        <row r="3017">
          <cell r="A3017">
            <v>102027594</v>
          </cell>
          <cell r="B3017" t="str">
            <v xml:space="preserve">MRS PAULINE RIHIA                       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104.49</v>
          </cell>
          <cell r="J3017">
            <v>104.49</v>
          </cell>
          <cell r="L3017">
            <v>15</v>
          </cell>
          <cell r="M3017">
            <v>104.49</v>
          </cell>
        </row>
        <row r="3018">
          <cell r="A3018">
            <v>102022850</v>
          </cell>
          <cell r="B3018" t="str">
            <v xml:space="preserve">MRS PAVANA WONGTHIVARATH  (CMI)         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597.34</v>
          </cell>
          <cell r="J3018">
            <v>597.34</v>
          </cell>
          <cell r="L3018">
            <v>15</v>
          </cell>
          <cell r="M3018">
            <v>597.34</v>
          </cell>
        </row>
        <row r="3019">
          <cell r="A3019">
            <v>102051569</v>
          </cell>
          <cell r="B3019" t="str">
            <v xml:space="preserve">MRS PELE OTUTAHA                        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123.61</v>
          </cell>
          <cell r="J3019">
            <v>123.61</v>
          </cell>
          <cell r="L3019">
            <v>15</v>
          </cell>
          <cell r="M3019">
            <v>123.61</v>
          </cell>
        </row>
        <row r="3020">
          <cell r="A3020">
            <v>102061404</v>
          </cell>
          <cell r="B3020" t="str">
            <v xml:space="preserve">MRS PELESIA FIU  (DBS)                  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303.14999999999998</v>
          </cell>
          <cell r="J3020">
            <v>303.14999999999998</v>
          </cell>
          <cell r="L3020">
            <v>15</v>
          </cell>
          <cell r="M3020">
            <v>303.14999999999998</v>
          </cell>
        </row>
        <row r="3021">
          <cell r="A3021">
            <v>102015163</v>
          </cell>
          <cell r="B3021" t="str">
            <v xml:space="preserve">MRS PENELOPE E MUTU                     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50.36</v>
          </cell>
          <cell r="J3021">
            <v>50.36</v>
          </cell>
          <cell r="L3021">
            <v>15</v>
          </cell>
          <cell r="M3021">
            <v>50.36</v>
          </cell>
        </row>
        <row r="3022">
          <cell r="A3022">
            <v>102067052</v>
          </cell>
          <cell r="B3022" t="str">
            <v xml:space="preserve">MRS PEPE LEMALU                         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172.5</v>
          </cell>
          <cell r="J3022">
            <v>172.5</v>
          </cell>
          <cell r="L3022">
            <v>15</v>
          </cell>
          <cell r="M3022">
            <v>172.5</v>
          </cell>
        </row>
        <row r="3023">
          <cell r="A3023">
            <v>102062597</v>
          </cell>
          <cell r="B3023" t="str">
            <v xml:space="preserve">MRS PETERISA TAGALOA                    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218.88</v>
          </cell>
          <cell r="J3023">
            <v>218.88</v>
          </cell>
          <cell r="L3023">
            <v>15</v>
          </cell>
          <cell r="M3023">
            <v>218.88</v>
          </cell>
        </row>
        <row r="3024">
          <cell r="A3024">
            <v>102057866</v>
          </cell>
          <cell r="B3024" t="str">
            <v xml:space="preserve">MRS PETRICIA GATTU                      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144.94999999999999</v>
          </cell>
          <cell r="J3024">
            <v>144.94999999999999</v>
          </cell>
          <cell r="L3024">
            <v>15</v>
          </cell>
          <cell r="M3024">
            <v>144.94999999999999</v>
          </cell>
        </row>
        <row r="3025">
          <cell r="A3025">
            <v>102075771</v>
          </cell>
          <cell r="B3025" t="str">
            <v xml:space="preserve">MRS PHYLLIS SUSAN VAN ZYL               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122.53</v>
          </cell>
          <cell r="J3025">
            <v>122.53</v>
          </cell>
          <cell r="L3025">
            <v>15</v>
          </cell>
          <cell r="M3025">
            <v>122.53</v>
          </cell>
        </row>
        <row r="3026">
          <cell r="A3026">
            <v>102072341</v>
          </cell>
          <cell r="B3026" t="str">
            <v xml:space="preserve">MRS PITOLUA SAKA(DBS)                   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297.52999999999997</v>
          </cell>
          <cell r="J3026">
            <v>297.52999999999997</v>
          </cell>
          <cell r="L3026">
            <v>15</v>
          </cell>
          <cell r="M3026">
            <v>297.52999999999997</v>
          </cell>
        </row>
        <row r="3027">
          <cell r="A3027">
            <v>102080713</v>
          </cell>
          <cell r="B3027" t="str">
            <v xml:space="preserve">MRS PIYU TSAI                           </v>
          </cell>
          <cell r="C3027">
            <v>200.8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200.8</v>
          </cell>
          <cell r="L3027">
            <v>5</v>
          </cell>
          <cell r="M3027">
            <v>200.8</v>
          </cell>
        </row>
        <row r="3028">
          <cell r="A3028">
            <v>102052876</v>
          </cell>
          <cell r="B3028" t="str">
            <v xml:space="preserve">MRS POINSETTIA PENN                     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87.37</v>
          </cell>
          <cell r="J3028">
            <v>87.37</v>
          </cell>
          <cell r="L3028">
            <v>15</v>
          </cell>
          <cell r="M3028">
            <v>87.37</v>
          </cell>
        </row>
        <row r="3029">
          <cell r="A3029">
            <v>102022026</v>
          </cell>
          <cell r="B3029" t="str">
            <v xml:space="preserve">MRS POLINA IFRAIMOV  (DBS)              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269.93</v>
          </cell>
          <cell r="J3029">
            <v>269.93</v>
          </cell>
          <cell r="L3029">
            <v>15</v>
          </cell>
          <cell r="M3029">
            <v>269.93</v>
          </cell>
        </row>
        <row r="3030">
          <cell r="A3030">
            <v>102042534</v>
          </cell>
          <cell r="B3030" t="str">
            <v xml:space="preserve">MRS POTO LAVAKI  (DBS)                  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161.06</v>
          </cell>
          <cell r="J3030">
            <v>161.06</v>
          </cell>
          <cell r="L3030">
            <v>15</v>
          </cell>
          <cell r="M3030">
            <v>161.06</v>
          </cell>
        </row>
        <row r="3031">
          <cell r="A3031">
            <v>102008615</v>
          </cell>
          <cell r="B3031" t="str">
            <v xml:space="preserve">MRS PRINCESS E. MONGA                   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342.15</v>
          </cell>
          <cell r="J3031">
            <v>342.15</v>
          </cell>
          <cell r="L3031">
            <v>15</v>
          </cell>
          <cell r="M3031">
            <v>342.15</v>
          </cell>
        </row>
        <row r="3032">
          <cell r="A3032">
            <v>102036434</v>
          </cell>
          <cell r="B3032" t="str">
            <v xml:space="preserve">MRS PRIYA DEVI                          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181.37</v>
          </cell>
          <cell r="J3032">
            <v>181.37</v>
          </cell>
          <cell r="L3032">
            <v>15</v>
          </cell>
          <cell r="M3032">
            <v>181.37</v>
          </cell>
        </row>
        <row r="3033">
          <cell r="A3033">
            <v>102077323</v>
          </cell>
          <cell r="B3033" t="str">
            <v xml:space="preserve">MRS PUA GATTI (DBS)                     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235.06</v>
          </cell>
          <cell r="J3033">
            <v>235.06</v>
          </cell>
          <cell r="L3033">
            <v>15</v>
          </cell>
          <cell r="M3033">
            <v>235.06</v>
          </cell>
        </row>
        <row r="3034">
          <cell r="A3034">
            <v>102052160</v>
          </cell>
          <cell r="B3034" t="str">
            <v xml:space="preserve">MRS PUA TANGAPIRI                       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200.89</v>
          </cell>
          <cell r="J3034">
            <v>200.89</v>
          </cell>
          <cell r="L3034">
            <v>15</v>
          </cell>
          <cell r="M3034">
            <v>200.89</v>
          </cell>
        </row>
        <row r="3035">
          <cell r="A3035">
            <v>102063955</v>
          </cell>
          <cell r="B3035" t="str">
            <v xml:space="preserve">MRS QUEENIE COLUMBUS                    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71.56</v>
          </cell>
          <cell r="J3035">
            <v>71.56</v>
          </cell>
          <cell r="L3035">
            <v>15</v>
          </cell>
          <cell r="M3035">
            <v>71.56</v>
          </cell>
        </row>
        <row r="3036">
          <cell r="A3036">
            <v>102072083</v>
          </cell>
          <cell r="B3036" t="str">
            <v xml:space="preserve">MRS R A &amp; MR M M YOUNG                  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87.08</v>
          </cell>
          <cell r="J3036">
            <v>87.08</v>
          </cell>
          <cell r="L3036">
            <v>15</v>
          </cell>
          <cell r="M3036">
            <v>87.08</v>
          </cell>
        </row>
        <row r="3037">
          <cell r="A3037">
            <v>102005454</v>
          </cell>
          <cell r="B3037" t="str">
            <v xml:space="preserve">MRS R A MAXWELL   (DBS)                 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286.14</v>
          </cell>
          <cell r="J3037">
            <v>286.14</v>
          </cell>
          <cell r="L3037">
            <v>15</v>
          </cell>
          <cell r="M3037">
            <v>286.14</v>
          </cell>
        </row>
        <row r="3038">
          <cell r="A3038">
            <v>102037584</v>
          </cell>
          <cell r="B3038" t="str">
            <v xml:space="preserve">MRS R ELIA      (DBS)                   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96.25</v>
          </cell>
          <cell r="J3038">
            <v>96.25</v>
          </cell>
          <cell r="L3038">
            <v>15</v>
          </cell>
          <cell r="M3038">
            <v>96.25</v>
          </cell>
        </row>
        <row r="3039">
          <cell r="A3039">
            <v>102032435</v>
          </cell>
          <cell r="B3039" t="str">
            <v xml:space="preserve">MRS R M ROACHE                          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128.54</v>
          </cell>
          <cell r="J3039">
            <v>128.54</v>
          </cell>
          <cell r="L3039">
            <v>15</v>
          </cell>
          <cell r="M3039">
            <v>128.54</v>
          </cell>
        </row>
        <row r="3040">
          <cell r="A3040">
            <v>102041274</v>
          </cell>
          <cell r="B3040" t="str">
            <v xml:space="preserve">MRS R.C GURNEY                          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70.69</v>
          </cell>
          <cell r="J3040">
            <v>70.69</v>
          </cell>
          <cell r="L3040">
            <v>15</v>
          </cell>
          <cell r="M3040">
            <v>70.69</v>
          </cell>
        </row>
        <row r="3041">
          <cell r="A3041">
            <v>102047514</v>
          </cell>
          <cell r="B3041" t="str">
            <v xml:space="preserve">MRS RACHEL AH-CHONG                     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90.01</v>
          </cell>
          <cell r="J3041">
            <v>90.01</v>
          </cell>
          <cell r="L3041">
            <v>15</v>
          </cell>
          <cell r="M3041">
            <v>90.01</v>
          </cell>
        </row>
        <row r="3042">
          <cell r="A3042">
            <v>102070824</v>
          </cell>
          <cell r="B3042" t="str">
            <v xml:space="preserve">MRS RAE NORMAN                          </v>
          </cell>
          <cell r="C3042">
            <v>0</v>
          </cell>
          <cell r="D3042">
            <v>0</v>
          </cell>
          <cell r="E3042">
            <v>0</v>
          </cell>
          <cell r="F3042">
            <v>4.5599999999999996</v>
          </cell>
          <cell r="G3042">
            <v>22.5</v>
          </cell>
          <cell r="H3042">
            <v>0</v>
          </cell>
          <cell r="I3042">
            <v>0</v>
          </cell>
          <cell r="J3042">
            <v>27.06</v>
          </cell>
          <cell r="L3042">
            <v>5</v>
          </cell>
          <cell r="M3042">
            <v>27.06</v>
          </cell>
        </row>
        <row r="3043">
          <cell r="A3043">
            <v>102056848</v>
          </cell>
          <cell r="B3043" t="str">
            <v xml:space="preserve">MRS RAENA CLARK                         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148.91</v>
          </cell>
          <cell r="J3043">
            <v>148.91</v>
          </cell>
          <cell r="L3043">
            <v>15</v>
          </cell>
          <cell r="M3043">
            <v>148.91</v>
          </cell>
        </row>
        <row r="3044">
          <cell r="A3044">
            <v>102051643</v>
          </cell>
          <cell r="B3044" t="str">
            <v xml:space="preserve">MRS RAEWYN DANIELS                      </v>
          </cell>
          <cell r="C3044">
            <v>53.8</v>
          </cell>
          <cell r="D3044">
            <v>58.42</v>
          </cell>
          <cell r="E3044">
            <v>22.53</v>
          </cell>
          <cell r="F3044">
            <v>53.04</v>
          </cell>
          <cell r="G3044">
            <v>50.78</v>
          </cell>
          <cell r="H3044">
            <v>0</v>
          </cell>
          <cell r="I3044">
            <v>0</v>
          </cell>
          <cell r="J3044">
            <v>238.57</v>
          </cell>
          <cell r="L3044">
            <v>5</v>
          </cell>
          <cell r="M3044">
            <v>238.57</v>
          </cell>
        </row>
        <row r="3045">
          <cell r="A3045">
            <v>102076364</v>
          </cell>
          <cell r="B3045" t="str">
            <v xml:space="preserve">MRS RAEWYN MARSDON                      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156.24</v>
          </cell>
          <cell r="J3045">
            <v>156.24</v>
          </cell>
          <cell r="L3045">
            <v>15</v>
          </cell>
          <cell r="M3045">
            <v>156.24</v>
          </cell>
        </row>
        <row r="3046">
          <cell r="A3046">
            <v>102048838</v>
          </cell>
          <cell r="B3046" t="str">
            <v xml:space="preserve">MRS RAEWYN MORROW                       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115.99</v>
          </cell>
          <cell r="J3046">
            <v>115.99</v>
          </cell>
          <cell r="L3046">
            <v>15</v>
          </cell>
          <cell r="M3046">
            <v>115.99</v>
          </cell>
        </row>
        <row r="3047">
          <cell r="A3047">
            <v>102071718</v>
          </cell>
          <cell r="B3047" t="str">
            <v xml:space="preserve">MRS RAEWYN WILLIAMS                     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104.42</v>
          </cell>
          <cell r="J3047">
            <v>104.42</v>
          </cell>
          <cell r="L3047">
            <v>15</v>
          </cell>
          <cell r="M3047">
            <v>104.42</v>
          </cell>
        </row>
        <row r="3048">
          <cell r="A3048">
            <v>102071555</v>
          </cell>
          <cell r="B3048" t="str">
            <v xml:space="preserve">MRS RANGI MC GEE                        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54.75</v>
          </cell>
          <cell r="J3048">
            <v>54.75</v>
          </cell>
          <cell r="L3048">
            <v>15</v>
          </cell>
          <cell r="M3048">
            <v>54.75</v>
          </cell>
        </row>
        <row r="3049">
          <cell r="A3049">
            <v>102010096</v>
          </cell>
          <cell r="B3049" t="str">
            <v xml:space="preserve">MRS RAUEA MANUEL                        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134.79</v>
          </cell>
          <cell r="J3049">
            <v>134.79</v>
          </cell>
          <cell r="L3049">
            <v>15</v>
          </cell>
          <cell r="M3049">
            <v>134.79</v>
          </cell>
        </row>
        <row r="3050">
          <cell r="A3050">
            <v>102071206</v>
          </cell>
          <cell r="B3050" t="str">
            <v xml:space="preserve">MRS REBECCA AH-KEN                      </v>
          </cell>
          <cell r="C3050">
            <v>34.06</v>
          </cell>
          <cell r="D3050">
            <v>0.81</v>
          </cell>
          <cell r="E3050">
            <v>62.16</v>
          </cell>
          <cell r="F3050">
            <v>72.78</v>
          </cell>
          <cell r="G3050">
            <v>9.1</v>
          </cell>
          <cell r="H3050">
            <v>0</v>
          </cell>
          <cell r="I3050">
            <v>0</v>
          </cell>
          <cell r="J3050">
            <v>178.91</v>
          </cell>
          <cell r="L3050">
            <v>5</v>
          </cell>
          <cell r="M3050">
            <v>178.91</v>
          </cell>
        </row>
        <row r="3051">
          <cell r="A3051">
            <v>102088264</v>
          </cell>
          <cell r="B3051" t="str">
            <v xml:space="preserve">MRS REBECCA CLOSE                       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130.81</v>
          </cell>
          <cell r="J3051">
            <v>130.81</v>
          </cell>
          <cell r="L3051">
            <v>15</v>
          </cell>
          <cell r="M3051">
            <v>130.81</v>
          </cell>
        </row>
        <row r="3052">
          <cell r="A3052">
            <v>102073130</v>
          </cell>
          <cell r="B3052" t="str">
            <v xml:space="preserve">MRS REBECCA MC CLAY                     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64.47</v>
          </cell>
          <cell r="J3052">
            <v>64.47</v>
          </cell>
          <cell r="L3052">
            <v>22</v>
          </cell>
          <cell r="M3052">
            <v>64.47</v>
          </cell>
        </row>
        <row r="3053">
          <cell r="A3053">
            <v>102025685</v>
          </cell>
          <cell r="B3053" t="str">
            <v xml:space="preserve">MRS REGAN AAFJES (DBS)                  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315.2</v>
          </cell>
          <cell r="J3053">
            <v>315.2</v>
          </cell>
          <cell r="L3053">
            <v>15</v>
          </cell>
          <cell r="M3053">
            <v>315.2</v>
          </cell>
        </row>
        <row r="3054">
          <cell r="A3054">
            <v>102034580</v>
          </cell>
          <cell r="B3054" t="str">
            <v xml:space="preserve">MRS REGINA SIO   (DBS)                  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304.73</v>
          </cell>
          <cell r="J3054">
            <v>304.73</v>
          </cell>
          <cell r="L3054">
            <v>22</v>
          </cell>
          <cell r="M3054">
            <v>304.73</v>
          </cell>
        </row>
        <row r="3055">
          <cell r="A3055">
            <v>102059443</v>
          </cell>
          <cell r="B3055" t="str">
            <v xml:space="preserve">MRS RHONDDA KERINS                      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90.42</v>
          </cell>
          <cell r="J3055">
            <v>90.42</v>
          </cell>
          <cell r="L3055">
            <v>15</v>
          </cell>
          <cell r="M3055">
            <v>90.42</v>
          </cell>
        </row>
        <row r="3056">
          <cell r="A3056">
            <v>102010202</v>
          </cell>
          <cell r="B3056" t="str">
            <v xml:space="preserve">MRS RHUTA SOTI                          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182.38</v>
          </cell>
          <cell r="J3056">
            <v>182.38</v>
          </cell>
          <cell r="L3056">
            <v>15</v>
          </cell>
          <cell r="M3056">
            <v>182.38</v>
          </cell>
        </row>
        <row r="3057">
          <cell r="A3057">
            <v>102013962</v>
          </cell>
          <cell r="B3057" t="str">
            <v xml:space="preserve">MRS RICKSHY RODRIGO    (DBS)            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403.63</v>
          </cell>
          <cell r="J3057">
            <v>403.63</v>
          </cell>
          <cell r="L3057">
            <v>15</v>
          </cell>
          <cell r="M3057">
            <v>403.63</v>
          </cell>
        </row>
        <row r="3058">
          <cell r="A3058">
            <v>102070974</v>
          </cell>
          <cell r="B3058" t="str">
            <v xml:space="preserve">MRS RIHIPETE TAUARIKI  (DBS)            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427.87</v>
          </cell>
          <cell r="J3058">
            <v>427.87</v>
          </cell>
          <cell r="L3058">
            <v>15</v>
          </cell>
          <cell r="M3058">
            <v>427.87</v>
          </cell>
        </row>
        <row r="3059">
          <cell r="A3059">
            <v>102071439</v>
          </cell>
          <cell r="B3059" t="str">
            <v xml:space="preserve">MRS ROBERT T MAXWELL                    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114.69</v>
          </cell>
          <cell r="J3059">
            <v>114.69</v>
          </cell>
          <cell r="L3059">
            <v>15</v>
          </cell>
          <cell r="M3059">
            <v>114.69</v>
          </cell>
        </row>
        <row r="3060">
          <cell r="A3060">
            <v>102069815</v>
          </cell>
          <cell r="B3060" t="str">
            <v xml:space="preserve">MRS ROBERTA A BURGESS                   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39.799999999999997</v>
          </cell>
          <cell r="J3060">
            <v>39.799999999999997</v>
          </cell>
          <cell r="L3060">
            <v>22</v>
          </cell>
          <cell r="M3060">
            <v>39.799999999999997</v>
          </cell>
        </row>
        <row r="3061">
          <cell r="A3061">
            <v>102062727</v>
          </cell>
          <cell r="B3061" t="str">
            <v xml:space="preserve">MRS ROBIN ALOFIVAE                      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112.04</v>
          </cell>
          <cell r="J3061">
            <v>112.04</v>
          </cell>
          <cell r="L3061">
            <v>15</v>
          </cell>
          <cell r="M3061">
            <v>112.04</v>
          </cell>
        </row>
        <row r="3062">
          <cell r="A3062">
            <v>102032911</v>
          </cell>
          <cell r="B3062" t="str">
            <v xml:space="preserve">MRS ROBIN THOMAS  (DBS)                 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292.68</v>
          </cell>
          <cell r="J3062">
            <v>292.68</v>
          </cell>
          <cell r="L3062">
            <v>15</v>
          </cell>
          <cell r="M3062">
            <v>292.68</v>
          </cell>
        </row>
        <row r="3063">
          <cell r="A3063">
            <v>102073676</v>
          </cell>
          <cell r="B3063" t="str">
            <v xml:space="preserve">MRS ROBYN BIRLEY                        </v>
          </cell>
          <cell r="C3063">
            <v>0</v>
          </cell>
          <cell r="D3063">
            <v>0.4</v>
          </cell>
          <cell r="E3063">
            <v>29.89</v>
          </cell>
          <cell r="F3063">
            <v>9.4</v>
          </cell>
          <cell r="G3063">
            <v>21.06</v>
          </cell>
          <cell r="H3063">
            <v>0</v>
          </cell>
          <cell r="I3063">
            <v>0</v>
          </cell>
          <cell r="J3063">
            <v>60.75</v>
          </cell>
          <cell r="L3063">
            <v>5</v>
          </cell>
          <cell r="M3063">
            <v>60.75</v>
          </cell>
        </row>
        <row r="3064">
          <cell r="A3064">
            <v>102057800</v>
          </cell>
          <cell r="B3064" t="str">
            <v xml:space="preserve">MRS ROBYN POLMEAR                       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70.25</v>
          </cell>
          <cell r="J3064">
            <v>70.25</v>
          </cell>
          <cell r="L3064">
            <v>15</v>
          </cell>
          <cell r="M3064">
            <v>70.25</v>
          </cell>
        </row>
        <row r="3065">
          <cell r="A3065">
            <v>102064691</v>
          </cell>
          <cell r="B3065" t="str">
            <v xml:space="preserve">MRS ROHINI BYME                         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330.38</v>
          </cell>
          <cell r="J3065">
            <v>330.38</v>
          </cell>
          <cell r="L3065">
            <v>15</v>
          </cell>
          <cell r="M3065">
            <v>330.38</v>
          </cell>
        </row>
        <row r="3066">
          <cell r="A3066">
            <v>102013182</v>
          </cell>
          <cell r="B3066" t="str">
            <v xml:space="preserve">MRS ROHINI CHAUHAN                      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158.15</v>
          </cell>
          <cell r="J3066">
            <v>158.15</v>
          </cell>
          <cell r="L3066">
            <v>15</v>
          </cell>
          <cell r="M3066">
            <v>158.15</v>
          </cell>
        </row>
        <row r="3067">
          <cell r="A3067">
            <v>102038914</v>
          </cell>
          <cell r="B3067" t="str">
            <v xml:space="preserve">MRS ROMILA CHAND                        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59.51</v>
          </cell>
          <cell r="J3067">
            <v>59.51</v>
          </cell>
          <cell r="L3067">
            <v>15</v>
          </cell>
          <cell r="M3067">
            <v>59.51</v>
          </cell>
        </row>
        <row r="3068">
          <cell r="A3068">
            <v>102064349</v>
          </cell>
          <cell r="B3068" t="str">
            <v xml:space="preserve">MRS RORY PENROSE                        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57.57</v>
          </cell>
          <cell r="J3068">
            <v>57.57</v>
          </cell>
          <cell r="L3068">
            <v>15</v>
          </cell>
          <cell r="M3068">
            <v>57.57</v>
          </cell>
        </row>
        <row r="3069">
          <cell r="A3069">
            <v>102046762</v>
          </cell>
          <cell r="B3069" t="str">
            <v xml:space="preserve">MRS ROSA VAILAHI                        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63.25</v>
          </cell>
          <cell r="J3069">
            <v>63.25</v>
          </cell>
          <cell r="L3069">
            <v>15</v>
          </cell>
          <cell r="M3069">
            <v>63.25</v>
          </cell>
        </row>
        <row r="3070">
          <cell r="A3070">
            <v>102077041</v>
          </cell>
          <cell r="B3070" t="str">
            <v xml:space="preserve">MRS ROSA VAN OOYEN (DBS)                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346.73</v>
          </cell>
          <cell r="J3070">
            <v>346.73</v>
          </cell>
          <cell r="L3070">
            <v>15</v>
          </cell>
          <cell r="M3070">
            <v>346.73</v>
          </cell>
        </row>
        <row r="3071">
          <cell r="A3071">
            <v>102072812</v>
          </cell>
          <cell r="B3071" t="str">
            <v xml:space="preserve">MRS ROSALYN WILLETTS                    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188.38</v>
          </cell>
          <cell r="J3071">
            <v>188.38</v>
          </cell>
          <cell r="L3071">
            <v>15</v>
          </cell>
          <cell r="M3071">
            <v>188.38</v>
          </cell>
        </row>
        <row r="3072">
          <cell r="A3072">
            <v>102025773</v>
          </cell>
          <cell r="B3072" t="str">
            <v xml:space="preserve">MRS ROSARINE S SHANKAR  (DBS)           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203</v>
          </cell>
          <cell r="J3072">
            <v>203</v>
          </cell>
          <cell r="L3072">
            <v>15</v>
          </cell>
          <cell r="M3072">
            <v>203</v>
          </cell>
        </row>
        <row r="3073">
          <cell r="A3073">
            <v>102023995</v>
          </cell>
          <cell r="B3073" t="str">
            <v xml:space="preserve">MRS ROSE TATE                           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97.37</v>
          </cell>
          <cell r="J3073">
            <v>97.37</v>
          </cell>
          <cell r="L3073">
            <v>15</v>
          </cell>
          <cell r="M3073">
            <v>97.37</v>
          </cell>
        </row>
        <row r="3074">
          <cell r="A3074">
            <v>102043359</v>
          </cell>
          <cell r="B3074" t="str">
            <v xml:space="preserve">MRS ROSEANNE PAPALII TASI (DBS)         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496.04</v>
          </cell>
          <cell r="J3074">
            <v>496.04</v>
          </cell>
          <cell r="L3074">
            <v>15</v>
          </cell>
          <cell r="M3074">
            <v>496.04</v>
          </cell>
        </row>
        <row r="3075">
          <cell r="A3075">
            <v>102049560</v>
          </cell>
          <cell r="B3075" t="str">
            <v xml:space="preserve">MRS ROSEMARY PUNGAUAKA                  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116.37</v>
          </cell>
          <cell r="J3075">
            <v>116.37</v>
          </cell>
          <cell r="L3075">
            <v>15</v>
          </cell>
          <cell r="M3075">
            <v>116.37</v>
          </cell>
        </row>
        <row r="3076">
          <cell r="A3076">
            <v>102025038</v>
          </cell>
          <cell r="B3076" t="str">
            <v xml:space="preserve">MRS ROTA TAGALOA                        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88.64</v>
          </cell>
          <cell r="J3076">
            <v>88.64</v>
          </cell>
          <cell r="L3076">
            <v>15</v>
          </cell>
          <cell r="M3076">
            <v>88.64</v>
          </cell>
        </row>
        <row r="3077">
          <cell r="A3077">
            <v>102029277</v>
          </cell>
          <cell r="B3077" t="str">
            <v xml:space="preserve">MRS ROURUINA TANGITAMAITI               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131.06</v>
          </cell>
          <cell r="J3077">
            <v>131.06</v>
          </cell>
          <cell r="L3077">
            <v>15</v>
          </cell>
          <cell r="M3077">
            <v>131.06</v>
          </cell>
        </row>
        <row r="3078">
          <cell r="A3078">
            <v>102070774</v>
          </cell>
          <cell r="B3078" t="str">
            <v xml:space="preserve">MRS ROWAN TWEEDIE                       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72.16</v>
          </cell>
          <cell r="J3078">
            <v>72.16</v>
          </cell>
          <cell r="L3078">
            <v>15</v>
          </cell>
          <cell r="M3078">
            <v>72.16</v>
          </cell>
        </row>
        <row r="3079">
          <cell r="A3079">
            <v>102072896</v>
          </cell>
          <cell r="B3079" t="str">
            <v xml:space="preserve">MRS ROWENA BARROTT                      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51.62</v>
          </cell>
          <cell r="J3079">
            <v>51.62</v>
          </cell>
          <cell r="L3079">
            <v>15</v>
          </cell>
          <cell r="M3079">
            <v>51.62</v>
          </cell>
        </row>
        <row r="3080">
          <cell r="A3080">
            <v>102058762</v>
          </cell>
          <cell r="B3080" t="str">
            <v xml:space="preserve">MRS ROWENA POST                         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72.489999999999995</v>
          </cell>
          <cell r="J3080">
            <v>72.489999999999995</v>
          </cell>
          <cell r="L3080">
            <v>15</v>
          </cell>
          <cell r="M3080">
            <v>72.489999999999995</v>
          </cell>
        </row>
        <row r="3081">
          <cell r="A3081">
            <v>102045456</v>
          </cell>
          <cell r="B3081" t="str">
            <v xml:space="preserve">MRS RUBINA MUMTAZ  (CMI)                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150.91</v>
          </cell>
          <cell r="J3081">
            <v>150.91</v>
          </cell>
          <cell r="L3081">
            <v>22</v>
          </cell>
          <cell r="M3081">
            <v>150.91</v>
          </cell>
        </row>
        <row r="3082">
          <cell r="A3082">
            <v>102044456</v>
          </cell>
          <cell r="B3082" t="str">
            <v xml:space="preserve">MRS RUBY TUPUA     (DBS)                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6.75</v>
          </cell>
          <cell r="J3082">
            <v>6.75</v>
          </cell>
          <cell r="L3082">
            <v>22</v>
          </cell>
          <cell r="M3082">
            <v>6.75</v>
          </cell>
        </row>
        <row r="3083">
          <cell r="A3083">
            <v>102014577</v>
          </cell>
          <cell r="B3083" t="str">
            <v xml:space="preserve">MRS RUKASANA KHALID   (CMI)             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20128.96</v>
          </cell>
          <cell r="J3083">
            <v>20128.96</v>
          </cell>
          <cell r="L3083">
            <v>15</v>
          </cell>
          <cell r="M3083">
            <v>20128.96</v>
          </cell>
        </row>
        <row r="3084">
          <cell r="A3084">
            <v>102072261</v>
          </cell>
          <cell r="B3084" t="str">
            <v xml:space="preserve">MRS RUTA GALO                           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57.63</v>
          </cell>
          <cell r="J3084">
            <v>57.63</v>
          </cell>
          <cell r="L3084">
            <v>15</v>
          </cell>
          <cell r="M3084">
            <v>57.63</v>
          </cell>
        </row>
        <row r="3085">
          <cell r="A3085">
            <v>102010974</v>
          </cell>
          <cell r="B3085" t="str">
            <v xml:space="preserve">MRS RUTA P SAGAPOLUTELE                 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301.5</v>
          </cell>
          <cell r="J3085">
            <v>301.5</v>
          </cell>
          <cell r="L3085">
            <v>15</v>
          </cell>
          <cell r="M3085">
            <v>301.5</v>
          </cell>
        </row>
        <row r="3086">
          <cell r="A3086">
            <v>102066618</v>
          </cell>
          <cell r="B3086" t="str">
            <v xml:space="preserve">MRS RUTH COTTINGHAM                     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66.900000000000006</v>
          </cell>
          <cell r="J3086">
            <v>66.900000000000006</v>
          </cell>
          <cell r="L3086">
            <v>15</v>
          </cell>
          <cell r="M3086">
            <v>66.900000000000006</v>
          </cell>
        </row>
        <row r="3087">
          <cell r="A3087">
            <v>102010120</v>
          </cell>
          <cell r="B3087" t="str">
            <v xml:space="preserve">MRS RUTH STEPHENS                       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84.01</v>
          </cell>
          <cell r="J3087">
            <v>84.01</v>
          </cell>
          <cell r="L3087">
            <v>15</v>
          </cell>
          <cell r="M3087">
            <v>84.01</v>
          </cell>
        </row>
        <row r="3088">
          <cell r="A3088">
            <v>102062051</v>
          </cell>
          <cell r="B3088" t="str">
            <v xml:space="preserve">MRS RUTH TUSA                           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102.08</v>
          </cell>
          <cell r="J3088">
            <v>102.08</v>
          </cell>
          <cell r="L3088">
            <v>15</v>
          </cell>
          <cell r="M3088">
            <v>102.08</v>
          </cell>
        </row>
        <row r="3089">
          <cell r="A3089">
            <v>102044800</v>
          </cell>
          <cell r="B3089" t="str">
            <v xml:space="preserve">MRS S ENE          (DBS)                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142.74</v>
          </cell>
          <cell r="J3089">
            <v>142.74</v>
          </cell>
          <cell r="L3089">
            <v>22</v>
          </cell>
          <cell r="M3089">
            <v>142.74</v>
          </cell>
        </row>
        <row r="3090">
          <cell r="A3090">
            <v>102035161</v>
          </cell>
          <cell r="B3090" t="str">
            <v xml:space="preserve">MRS S FINAU                             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150.22999999999999</v>
          </cell>
          <cell r="J3090">
            <v>150.22999999999999</v>
          </cell>
          <cell r="L3090">
            <v>15</v>
          </cell>
          <cell r="M3090">
            <v>150.22999999999999</v>
          </cell>
        </row>
        <row r="3091">
          <cell r="A3091">
            <v>102019158</v>
          </cell>
          <cell r="B3091" t="str">
            <v xml:space="preserve">MRS S HYAM                              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194.46</v>
          </cell>
          <cell r="J3091">
            <v>194.46</v>
          </cell>
          <cell r="L3091">
            <v>15</v>
          </cell>
          <cell r="M3091">
            <v>194.46</v>
          </cell>
        </row>
        <row r="3092">
          <cell r="A3092">
            <v>102041953</v>
          </cell>
          <cell r="B3092" t="str">
            <v xml:space="preserve">MRS S J JENNINGS                        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59.88</v>
          </cell>
          <cell r="J3092">
            <v>59.88</v>
          </cell>
          <cell r="L3092">
            <v>15</v>
          </cell>
          <cell r="M3092">
            <v>59.88</v>
          </cell>
        </row>
        <row r="3093">
          <cell r="A3093">
            <v>102042388</v>
          </cell>
          <cell r="B3093" t="str">
            <v xml:space="preserve">MRS S KASSIBAWI    (DBS)                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9.25</v>
          </cell>
          <cell r="J3093">
            <v>9.25</v>
          </cell>
          <cell r="L3093">
            <v>22</v>
          </cell>
          <cell r="M3093">
            <v>9.25</v>
          </cell>
        </row>
        <row r="3094">
          <cell r="A3094">
            <v>102014781</v>
          </cell>
          <cell r="B3094" t="str">
            <v xml:space="preserve">MRS S L TULIMANU                        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319.98</v>
          </cell>
          <cell r="J3094">
            <v>319.98</v>
          </cell>
          <cell r="L3094">
            <v>15</v>
          </cell>
          <cell r="M3094">
            <v>319.98</v>
          </cell>
        </row>
        <row r="3095">
          <cell r="A3095">
            <v>102032097</v>
          </cell>
          <cell r="B3095" t="str">
            <v xml:space="preserve">MRS S LEASO                             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107.43</v>
          </cell>
          <cell r="J3095">
            <v>107.43</v>
          </cell>
          <cell r="L3095">
            <v>15</v>
          </cell>
          <cell r="M3095">
            <v>107.43</v>
          </cell>
        </row>
        <row r="3096">
          <cell r="A3096">
            <v>102046109</v>
          </cell>
          <cell r="B3096" t="str">
            <v xml:space="preserve">MRS S NAGHIZADEH   (DBS)                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423.04</v>
          </cell>
          <cell r="J3096">
            <v>423.04</v>
          </cell>
          <cell r="L3096">
            <v>15</v>
          </cell>
          <cell r="M3096">
            <v>423.04</v>
          </cell>
        </row>
        <row r="3097">
          <cell r="A3097">
            <v>102062089</v>
          </cell>
          <cell r="B3097" t="str">
            <v xml:space="preserve">MRS S PAULO                             </v>
          </cell>
          <cell r="C3097">
            <v>17.2</v>
          </cell>
          <cell r="D3097">
            <v>55.23</v>
          </cell>
          <cell r="E3097">
            <v>99.76</v>
          </cell>
          <cell r="F3097">
            <v>5.51</v>
          </cell>
          <cell r="G3097">
            <v>9.06</v>
          </cell>
          <cell r="H3097">
            <v>0</v>
          </cell>
          <cell r="I3097">
            <v>0</v>
          </cell>
          <cell r="J3097">
            <v>186.76</v>
          </cell>
          <cell r="L3097">
            <v>5</v>
          </cell>
          <cell r="M3097">
            <v>186.76</v>
          </cell>
        </row>
        <row r="3098">
          <cell r="A3098">
            <v>102035144</v>
          </cell>
          <cell r="B3098" t="str">
            <v xml:space="preserve">MRS S PISI                              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53.43</v>
          </cell>
          <cell r="J3098">
            <v>53.43</v>
          </cell>
          <cell r="L3098">
            <v>15</v>
          </cell>
          <cell r="M3098">
            <v>53.43</v>
          </cell>
        </row>
        <row r="3099">
          <cell r="A3099">
            <v>102043259</v>
          </cell>
          <cell r="B3099" t="str">
            <v xml:space="preserve">MRS S ROBSON                            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105.77</v>
          </cell>
          <cell r="J3099">
            <v>105.77</v>
          </cell>
          <cell r="L3099">
            <v>15</v>
          </cell>
          <cell r="M3099">
            <v>105.77</v>
          </cell>
        </row>
        <row r="3100">
          <cell r="A3100">
            <v>102037583</v>
          </cell>
          <cell r="B3100" t="str">
            <v xml:space="preserve">MRS S TUPAEA    (DBS)                   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2032.2</v>
          </cell>
          <cell r="J3100">
            <v>2032.2</v>
          </cell>
          <cell r="L3100">
            <v>15</v>
          </cell>
          <cell r="M3100">
            <v>2032.2</v>
          </cell>
        </row>
        <row r="3101">
          <cell r="A3101">
            <v>102038072</v>
          </cell>
          <cell r="B3101" t="str">
            <v xml:space="preserve">MRS S WIKAIRA                           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57.64</v>
          </cell>
          <cell r="J3101">
            <v>57.64</v>
          </cell>
          <cell r="L3101">
            <v>15</v>
          </cell>
          <cell r="M3101">
            <v>57.64</v>
          </cell>
        </row>
        <row r="3102">
          <cell r="A3102">
            <v>102024483</v>
          </cell>
          <cell r="B3102" t="str">
            <v xml:space="preserve">MRS SA MAVAISEASO   (DBS)               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573.04</v>
          </cell>
          <cell r="J3102">
            <v>573.04</v>
          </cell>
          <cell r="L3102">
            <v>15</v>
          </cell>
          <cell r="M3102">
            <v>573.04</v>
          </cell>
        </row>
        <row r="3103">
          <cell r="A3103">
            <v>102011706</v>
          </cell>
          <cell r="B3103" t="str">
            <v xml:space="preserve">MRS SABEHAH SHAMOO (DBS)                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335.77</v>
          </cell>
          <cell r="J3103">
            <v>335.77</v>
          </cell>
          <cell r="L3103">
            <v>15</v>
          </cell>
          <cell r="M3103">
            <v>335.77</v>
          </cell>
        </row>
        <row r="3104">
          <cell r="A3104">
            <v>102040704</v>
          </cell>
          <cell r="B3104" t="str">
            <v xml:space="preserve">MRS SABINE FERGUSON  (CMI)              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3523.65</v>
          </cell>
          <cell r="J3104">
            <v>3523.65</v>
          </cell>
          <cell r="L3104">
            <v>15</v>
          </cell>
          <cell r="M3104">
            <v>3523.65</v>
          </cell>
        </row>
        <row r="3105">
          <cell r="A3105">
            <v>102070420</v>
          </cell>
          <cell r="B3105" t="str">
            <v xml:space="preserve">MRS SAFI ALI      (DBS)                 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1517.58</v>
          </cell>
          <cell r="J3105">
            <v>1517.58</v>
          </cell>
          <cell r="L3105">
            <v>15</v>
          </cell>
          <cell r="M3105">
            <v>1517.58</v>
          </cell>
        </row>
        <row r="3106">
          <cell r="A3106">
            <v>102024256</v>
          </cell>
          <cell r="B3106" t="str">
            <v xml:space="preserve">MRS SAHRA NOR      (DBS)                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493.73</v>
          </cell>
          <cell r="J3106">
            <v>493.73</v>
          </cell>
          <cell r="L3106">
            <v>15</v>
          </cell>
          <cell r="M3106">
            <v>493.73</v>
          </cell>
        </row>
        <row r="3107">
          <cell r="A3107">
            <v>102073094</v>
          </cell>
          <cell r="B3107" t="str">
            <v xml:space="preserve">MRS SAHRH H SOFE                        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50.2</v>
          </cell>
          <cell r="J3107">
            <v>50.2</v>
          </cell>
          <cell r="L3107">
            <v>15</v>
          </cell>
          <cell r="M3107">
            <v>50.2</v>
          </cell>
        </row>
        <row r="3108">
          <cell r="A3108">
            <v>102015019</v>
          </cell>
          <cell r="B3108" t="str">
            <v xml:space="preserve">MRS SAIRA KHAN     (DBS)                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556.72</v>
          </cell>
          <cell r="J3108">
            <v>556.72</v>
          </cell>
          <cell r="L3108">
            <v>15</v>
          </cell>
          <cell r="M3108">
            <v>556.72</v>
          </cell>
        </row>
        <row r="3109">
          <cell r="A3109">
            <v>102075394</v>
          </cell>
          <cell r="B3109" t="str">
            <v xml:space="preserve">MRS SALA JARVIS                         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141.93</v>
          </cell>
          <cell r="J3109">
            <v>141.93</v>
          </cell>
          <cell r="L3109">
            <v>15</v>
          </cell>
          <cell r="M3109">
            <v>141.93</v>
          </cell>
        </row>
        <row r="3110">
          <cell r="A3110">
            <v>102028844</v>
          </cell>
          <cell r="B3110" t="str">
            <v xml:space="preserve">MRS SALEVASA LOPA                       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135.87</v>
          </cell>
          <cell r="J3110">
            <v>135.87</v>
          </cell>
          <cell r="L3110">
            <v>15</v>
          </cell>
          <cell r="M3110">
            <v>135.87</v>
          </cell>
        </row>
        <row r="3111">
          <cell r="A3111">
            <v>102025888</v>
          </cell>
          <cell r="B3111" t="str">
            <v xml:space="preserve">MRS SALLY MULITALO                      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146.52000000000001</v>
          </cell>
          <cell r="J3111">
            <v>146.52000000000001</v>
          </cell>
          <cell r="L3111">
            <v>15</v>
          </cell>
          <cell r="M3111">
            <v>146.52000000000001</v>
          </cell>
        </row>
        <row r="3112">
          <cell r="A3112">
            <v>102009950</v>
          </cell>
          <cell r="B3112" t="str">
            <v xml:space="preserve">MRS SALLY S. TUPOLA                     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238.02</v>
          </cell>
          <cell r="J3112">
            <v>238.02</v>
          </cell>
          <cell r="L3112">
            <v>15</v>
          </cell>
          <cell r="M3112">
            <v>238.02</v>
          </cell>
        </row>
        <row r="3113">
          <cell r="A3113">
            <v>102041810</v>
          </cell>
          <cell r="B3113" t="str">
            <v xml:space="preserve">MRS SALLY WARNER   (CMI)                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4537.37</v>
          </cell>
          <cell r="J3113">
            <v>4537.37</v>
          </cell>
          <cell r="L3113">
            <v>22</v>
          </cell>
          <cell r="M3113">
            <v>4137.37</v>
          </cell>
        </row>
        <row r="3114">
          <cell r="A3114">
            <v>102070794</v>
          </cell>
          <cell r="B3114" t="str">
            <v xml:space="preserve">MRS SALOMA SINGH                        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237.22</v>
          </cell>
          <cell r="J3114">
            <v>237.22</v>
          </cell>
          <cell r="L3114">
            <v>15</v>
          </cell>
          <cell r="M3114">
            <v>237.22</v>
          </cell>
        </row>
        <row r="3115">
          <cell r="A3115">
            <v>102044420</v>
          </cell>
          <cell r="B3115" t="str">
            <v xml:space="preserve">MRS SANDRA ADDISON                      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339.89</v>
          </cell>
          <cell r="J3115">
            <v>339.89</v>
          </cell>
          <cell r="L3115">
            <v>15</v>
          </cell>
          <cell r="M3115">
            <v>339.89</v>
          </cell>
        </row>
        <row r="3116">
          <cell r="A3116">
            <v>102014840</v>
          </cell>
          <cell r="B3116" t="str">
            <v xml:space="preserve">MRS SANDRA BRENNAN                      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2105.79</v>
          </cell>
          <cell r="J3116">
            <v>2105.79</v>
          </cell>
          <cell r="L3116">
            <v>15</v>
          </cell>
          <cell r="M3116">
            <v>2105.79</v>
          </cell>
        </row>
        <row r="3117">
          <cell r="A3117">
            <v>102046070</v>
          </cell>
          <cell r="B3117" t="str">
            <v xml:space="preserve">MRS SANDRA HILLMAN  (DBS)               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43.55</v>
          </cell>
          <cell r="J3117">
            <v>43.55</v>
          </cell>
          <cell r="L3117" t="e">
            <v>#N/A</v>
          </cell>
          <cell r="M3117" t="e">
            <v>#N/A</v>
          </cell>
        </row>
        <row r="3118">
          <cell r="A3118">
            <v>102084861</v>
          </cell>
          <cell r="B3118" t="str">
            <v xml:space="preserve">MRS SANDRA SILBY                        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58.53</v>
          </cell>
          <cell r="J3118">
            <v>58.53</v>
          </cell>
          <cell r="L3118">
            <v>15</v>
          </cell>
          <cell r="M3118">
            <v>58.53</v>
          </cell>
        </row>
        <row r="3119">
          <cell r="A3119">
            <v>102010555</v>
          </cell>
          <cell r="B3119" t="str">
            <v xml:space="preserve">MRS SANLOLAN PIU                        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130.44999999999999</v>
          </cell>
          <cell r="J3119">
            <v>130.44999999999999</v>
          </cell>
          <cell r="L3119">
            <v>15</v>
          </cell>
          <cell r="M3119">
            <v>130.44999999999999</v>
          </cell>
        </row>
        <row r="3120">
          <cell r="A3120">
            <v>102041064</v>
          </cell>
          <cell r="B3120" t="str">
            <v xml:space="preserve">MRS SARA BURLAND  (DBS*HOLD)            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111.39</v>
          </cell>
          <cell r="J3120">
            <v>111.39</v>
          </cell>
          <cell r="L3120">
            <v>15</v>
          </cell>
          <cell r="M3120">
            <v>111.39</v>
          </cell>
        </row>
        <row r="3121">
          <cell r="A3121">
            <v>102064234</v>
          </cell>
          <cell r="B3121" t="str">
            <v xml:space="preserve">MRS SARA TALO                           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92.29</v>
          </cell>
          <cell r="J3121">
            <v>92.29</v>
          </cell>
          <cell r="L3121">
            <v>15</v>
          </cell>
          <cell r="M3121">
            <v>92.29</v>
          </cell>
        </row>
        <row r="3122">
          <cell r="A3122">
            <v>102023172</v>
          </cell>
          <cell r="B3122" t="str">
            <v xml:space="preserve">MRS SARAH BLACK    (DBS)                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419.5</v>
          </cell>
          <cell r="J3122">
            <v>419.5</v>
          </cell>
          <cell r="L3122">
            <v>15</v>
          </cell>
          <cell r="M3122">
            <v>419.5</v>
          </cell>
        </row>
        <row r="3123">
          <cell r="A3123">
            <v>102076686</v>
          </cell>
          <cell r="B3123" t="str">
            <v xml:space="preserve">MRS SARAH BROWNE                        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57.82</v>
          </cell>
          <cell r="H3123">
            <v>0</v>
          </cell>
          <cell r="I3123">
            <v>0</v>
          </cell>
          <cell r="J3123">
            <v>57.82</v>
          </cell>
          <cell r="L3123">
            <v>5</v>
          </cell>
          <cell r="M3123">
            <v>57.82</v>
          </cell>
        </row>
        <row r="3124">
          <cell r="A3124">
            <v>102038221</v>
          </cell>
          <cell r="B3124" t="str">
            <v xml:space="preserve">MRS SARAH HEURLIN                       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59.92</v>
          </cell>
          <cell r="J3124">
            <v>59.92</v>
          </cell>
          <cell r="L3124">
            <v>15</v>
          </cell>
          <cell r="M3124">
            <v>59.92</v>
          </cell>
        </row>
        <row r="3125">
          <cell r="A3125">
            <v>102068614</v>
          </cell>
          <cell r="B3125" t="str">
            <v xml:space="preserve">MRS SARAH WALKER                        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57.08</v>
          </cell>
          <cell r="J3125">
            <v>57.08</v>
          </cell>
          <cell r="L3125">
            <v>15</v>
          </cell>
          <cell r="M3125">
            <v>57.08</v>
          </cell>
        </row>
        <row r="3126">
          <cell r="A3126">
            <v>102052191</v>
          </cell>
          <cell r="B3126" t="str">
            <v xml:space="preserve">MRS SARAI ROPETI   (DBS)                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496.11</v>
          </cell>
          <cell r="J3126">
            <v>496.11</v>
          </cell>
          <cell r="L3126">
            <v>15</v>
          </cell>
          <cell r="M3126">
            <v>496.11</v>
          </cell>
        </row>
        <row r="3127">
          <cell r="A3127">
            <v>102034902</v>
          </cell>
          <cell r="B3127" t="str">
            <v xml:space="preserve">MRS SARAS SHARMA                        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77.81</v>
          </cell>
          <cell r="J3127">
            <v>77.81</v>
          </cell>
          <cell r="L3127">
            <v>15</v>
          </cell>
          <cell r="M3127">
            <v>77.81</v>
          </cell>
        </row>
        <row r="3128">
          <cell r="A3128">
            <v>102015783</v>
          </cell>
          <cell r="B3128" t="str">
            <v xml:space="preserve">MRS SAROJINI PRASAD  (DBS)              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577.83000000000004</v>
          </cell>
          <cell r="J3128">
            <v>577.83000000000004</v>
          </cell>
          <cell r="L3128">
            <v>15</v>
          </cell>
          <cell r="M3128">
            <v>577.83000000000004</v>
          </cell>
        </row>
        <row r="3129">
          <cell r="A3129">
            <v>102030504</v>
          </cell>
          <cell r="B3129" t="str">
            <v xml:space="preserve">MRS SARWAT FATIMA                       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147.9</v>
          </cell>
          <cell r="J3129">
            <v>147.9</v>
          </cell>
          <cell r="L3129">
            <v>15</v>
          </cell>
          <cell r="M3129">
            <v>147.9</v>
          </cell>
        </row>
        <row r="3130">
          <cell r="A3130">
            <v>102068862</v>
          </cell>
          <cell r="B3130" t="str">
            <v xml:space="preserve">MRS SATHYA GAYATHIRI JEYASHANKAR        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59.05</v>
          </cell>
          <cell r="H3130">
            <v>7.78</v>
          </cell>
          <cell r="I3130">
            <v>7.29</v>
          </cell>
          <cell r="J3130">
            <v>74.12</v>
          </cell>
          <cell r="L3130">
            <v>1</v>
          </cell>
          <cell r="M3130">
            <v>74.12</v>
          </cell>
        </row>
        <row r="3131">
          <cell r="A3131">
            <v>102035418</v>
          </cell>
          <cell r="B3131" t="str">
            <v xml:space="preserve">MRS SATINDER LUTHERA                    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168.36</v>
          </cell>
          <cell r="J3131">
            <v>168.36</v>
          </cell>
          <cell r="L3131">
            <v>15</v>
          </cell>
          <cell r="M3131">
            <v>168.36</v>
          </cell>
        </row>
        <row r="3132">
          <cell r="A3132">
            <v>102046746</v>
          </cell>
          <cell r="B3132" t="str">
            <v xml:space="preserve">MRS SAURITA DEVI                        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151.19999999999999</v>
          </cell>
          <cell r="J3132">
            <v>151.19999999999999</v>
          </cell>
          <cell r="L3132">
            <v>22</v>
          </cell>
          <cell r="M3132">
            <v>151.19999999999999</v>
          </cell>
        </row>
        <row r="3133">
          <cell r="A3133">
            <v>102032123</v>
          </cell>
          <cell r="B3133" t="str">
            <v xml:space="preserve">MRS SAVAIA EVAGELIA   (CMI)             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1142.46</v>
          </cell>
          <cell r="J3133">
            <v>1142.46</v>
          </cell>
          <cell r="L3133">
            <v>15</v>
          </cell>
          <cell r="M3133">
            <v>1142.46</v>
          </cell>
        </row>
        <row r="3134">
          <cell r="A3134">
            <v>102069087</v>
          </cell>
          <cell r="B3134" t="str">
            <v xml:space="preserve">MRS SAVELINA FIU  (DBS)                 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308.86</v>
          </cell>
          <cell r="J3134">
            <v>308.86</v>
          </cell>
          <cell r="L3134">
            <v>15</v>
          </cell>
          <cell r="M3134">
            <v>308.86</v>
          </cell>
        </row>
        <row r="3135">
          <cell r="A3135">
            <v>102016098</v>
          </cell>
          <cell r="B3135" t="str">
            <v xml:space="preserve">MRS SAVITA PARMAR                       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77.2</v>
          </cell>
          <cell r="J3135">
            <v>77.2</v>
          </cell>
          <cell r="L3135">
            <v>15</v>
          </cell>
          <cell r="M3135">
            <v>77.2</v>
          </cell>
        </row>
        <row r="3136">
          <cell r="A3136">
            <v>102013894</v>
          </cell>
          <cell r="B3136" t="str">
            <v xml:space="preserve">MRS SAVITA PARMAR                       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58.75</v>
          </cell>
          <cell r="J3136">
            <v>58.75</v>
          </cell>
          <cell r="L3136">
            <v>15</v>
          </cell>
          <cell r="M3136">
            <v>58.75</v>
          </cell>
        </row>
        <row r="3137">
          <cell r="A3137">
            <v>102044542</v>
          </cell>
          <cell r="B3137" t="str">
            <v xml:space="preserve">MRS SAWSAN HERMEZ   (DBS)               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779.34</v>
          </cell>
          <cell r="J3137">
            <v>779.34</v>
          </cell>
          <cell r="L3137">
            <v>15</v>
          </cell>
          <cell r="M3137">
            <v>779.34</v>
          </cell>
        </row>
        <row r="3138">
          <cell r="A3138">
            <v>102068655</v>
          </cell>
          <cell r="B3138" t="str">
            <v xml:space="preserve">MRS SEINI TAIMARANGAI (DBS)             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222.84</v>
          </cell>
          <cell r="J3138">
            <v>222.84</v>
          </cell>
          <cell r="L3138">
            <v>15</v>
          </cell>
          <cell r="M3138">
            <v>222.84</v>
          </cell>
        </row>
        <row r="3139">
          <cell r="A3139">
            <v>102015123</v>
          </cell>
          <cell r="B3139" t="str">
            <v xml:space="preserve">MRS SELA FUKOFUKA                       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56.68</v>
          </cell>
          <cell r="J3139">
            <v>56.68</v>
          </cell>
          <cell r="L3139">
            <v>15</v>
          </cell>
          <cell r="M3139">
            <v>56.68</v>
          </cell>
        </row>
        <row r="3140">
          <cell r="A3140">
            <v>102012200</v>
          </cell>
          <cell r="B3140" t="str">
            <v xml:space="preserve">MRS SELA WOLFGRAMM                      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109.22</v>
          </cell>
          <cell r="J3140">
            <v>109.22</v>
          </cell>
          <cell r="L3140">
            <v>15</v>
          </cell>
          <cell r="M3140">
            <v>109.22</v>
          </cell>
        </row>
        <row r="3141">
          <cell r="A3141">
            <v>102064418</v>
          </cell>
          <cell r="B3141" t="str">
            <v xml:space="preserve">MRS SELENA MANI                         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100</v>
          </cell>
          <cell r="J3141">
            <v>100</v>
          </cell>
          <cell r="L3141">
            <v>15</v>
          </cell>
          <cell r="M3141">
            <v>100</v>
          </cell>
        </row>
        <row r="3142">
          <cell r="A3142">
            <v>102012839</v>
          </cell>
          <cell r="B3142" t="str">
            <v xml:space="preserve">MRS SELEPA LIO                          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234.42</v>
          </cell>
          <cell r="J3142">
            <v>234.42</v>
          </cell>
          <cell r="L3142">
            <v>15</v>
          </cell>
          <cell r="M3142">
            <v>234.42</v>
          </cell>
        </row>
        <row r="3143">
          <cell r="A3143">
            <v>102071090</v>
          </cell>
          <cell r="B3143" t="str">
            <v xml:space="preserve">MRS SELIA TIMU                          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445.36</v>
          </cell>
          <cell r="J3143">
            <v>445.36</v>
          </cell>
          <cell r="L3143">
            <v>15</v>
          </cell>
          <cell r="M3143">
            <v>445.36</v>
          </cell>
        </row>
        <row r="3144">
          <cell r="A3144">
            <v>102013710</v>
          </cell>
          <cell r="B3144" t="str">
            <v xml:space="preserve">MRS SELU HOLI   (DBS)                   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681.49</v>
          </cell>
          <cell r="J3144">
            <v>681.49</v>
          </cell>
          <cell r="L3144">
            <v>15</v>
          </cell>
          <cell r="M3144">
            <v>681.49</v>
          </cell>
        </row>
        <row r="3145">
          <cell r="A3145">
            <v>102074811</v>
          </cell>
          <cell r="B3145" t="str">
            <v xml:space="preserve">MRS SERENA DOONEY  (DBS)                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166.18</v>
          </cell>
          <cell r="J3145">
            <v>166.18</v>
          </cell>
          <cell r="L3145">
            <v>15</v>
          </cell>
          <cell r="M3145">
            <v>166.18</v>
          </cell>
        </row>
        <row r="3146">
          <cell r="A3146">
            <v>102054855</v>
          </cell>
          <cell r="B3146" t="str">
            <v xml:space="preserve">MRS SEUNG H LEE    (DBS)                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984.61</v>
          </cell>
          <cell r="J3146">
            <v>984.61</v>
          </cell>
          <cell r="L3146">
            <v>15</v>
          </cell>
          <cell r="M3146">
            <v>984.61</v>
          </cell>
        </row>
        <row r="3147">
          <cell r="A3147">
            <v>102013919</v>
          </cell>
          <cell r="B3147" t="str">
            <v xml:space="preserve">MRS SEUOTI TOLUA                        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117.54</v>
          </cell>
          <cell r="J3147">
            <v>117.54</v>
          </cell>
          <cell r="L3147">
            <v>15</v>
          </cell>
          <cell r="M3147">
            <v>117.54</v>
          </cell>
        </row>
        <row r="3148">
          <cell r="A3148">
            <v>102022792</v>
          </cell>
          <cell r="B3148" t="str">
            <v xml:space="preserve">MRS SHAGUL SARWARY   (DBS*)             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592.67999999999995</v>
          </cell>
          <cell r="J3148">
            <v>592.67999999999995</v>
          </cell>
          <cell r="L3148">
            <v>15</v>
          </cell>
          <cell r="M3148">
            <v>592.67999999999995</v>
          </cell>
        </row>
        <row r="3149">
          <cell r="A3149">
            <v>102021419</v>
          </cell>
          <cell r="B3149" t="str">
            <v xml:space="preserve">MRS SHAH RUKSHANA                       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161.97</v>
          </cell>
          <cell r="J3149">
            <v>161.97</v>
          </cell>
          <cell r="L3149">
            <v>15</v>
          </cell>
          <cell r="M3149">
            <v>161.97</v>
          </cell>
        </row>
        <row r="3150">
          <cell r="A3150">
            <v>102056446</v>
          </cell>
          <cell r="B3150" t="str">
            <v xml:space="preserve">MRS SHANTA KRISHNA                      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106.63</v>
          </cell>
          <cell r="J3150">
            <v>106.63</v>
          </cell>
          <cell r="L3150">
            <v>15</v>
          </cell>
          <cell r="M3150">
            <v>106.63</v>
          </cell>
        </row>
        <row r="3151">
          <cell r="A3151">
            <v>102011720</v>
          </cell>
          <cell r="B3151" t="str">
            <v xml:space="preserve">MRS SHANTA KUMAR                        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57.19</v>
          </cell>
          <cell r="J3151">
            <v>57.19</v>
          </cell>
          <cell r="L3151">
            <v>15</v>
          </cell>
          <cell r="M3151">
            <v>57.19</v>
          </cell>
        </row>
        <row r="3152">
          <cell r="A3152">
            <v>102027013</v>
          </cell>
          <cell r="B3152" t="str">
            <v xml:space="preserve">MRS SHARON ASHCROFT                     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85.54</v>
          </cell>
          <cell r="J3152">
            <v>85.54</v>
          </cell>
          <cell r="L3152">
            <v>15</v>
          </cell>
          <cell r="M3152">
            <v>85.54</v>
          </cell>
        </row>
        <row r="3153">
          <cell r="A3153">
            <v>102072703</v>
          </cell>
          <cell r="B3153" t="str">
            <v xml:space="preserve">MRS SHARON LEDUA (DBS)                  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55.97</v>
          </cell>
          <cell r="J3153">
            <v>55.97</v>
          </cell>
          <cell r="L3153">
            <v>22</v>
          </cell>
          <cell r="M3153">
            <v>55.97</v>
          </cell>
        </row>
        <row r="3154">
          <cell r="A3154">
            <v>102049924</v>
          </cell>
          <cell r="B3154" t="str">
            <v xml:space="preserve">MRS SHARON NAIDU   (DBS)                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645.35</v>
          </cell>
          <cell r="J3154">
            <v>645.35</v>
          </cell>
          <cell r="L3154">
            <v>15</v>
          </cell>
          <cell r="M3154">
            <v>645.35</v>
          </cell>
        </row>
        <row r="3155">
          <cell r="A3155">
            <v>102074446</v>
          </cell>
          <cell r="B3155" t="str">
            <v xml:space="preserve">MRS SHARON NEPIA                        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145.01</v>
          </cell>
          <cell r="J3155">
            <v>145.01</v>
          </cell>
          <cell r="L3155">
            <v>15</v>
          </cell>
          <cell r="M3155">
            <v>145.01</v>
          </cell>
        </row>
        <row r="3156">
          <cell r="A3156">
            <v>102029197</v>
          </cell>
          <cell r="B3156" t="str">
            <v xml:space="preserve">MRS SHARON RAU                          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57.38</v>
          </cell>
          <cell r="J3156">
            <v>57.38</v>
          </cell>
          <cell r="L3156">
            <v>15</v>
          </cell>
          <cell r="M3156">
            <v>57.38</v>
          </cell>
        </row>
        <row r="3157">
          <cell r="A3157">
            <v>102031013</v>
          </cell>
          <cell r="B3157" t="str">
            <v xml:space="preserve">MRS SHAY L STEVENS                      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53.74</v>
          </cell>
          <cell r="J3157">
            <v>53.74</v>
          </cell>
          <cell r="L3157">
            <v>15</v>
          </cell>
          <cell r="M3157">
            <v>53.74</v>
          </cell>
        </row>
        <row r="3158">
          <cell r="A3158">
            <v>102073118</v>
          </cell>
          <cell r="B3158" t="str">
            <v xml:space="preserve">MRS SHERYL HARRIS                       </v>
          </cell>
          <cell r="C3158">
            <v>0</v>
          </cell>
          <cell r="D3158">
            <v>0</v>
          </cell>
          <cell r="E3158">
            <v>0</v>
          </cell>
          <cell r="F3158">
            <v>20.39</v>
          </cell>
          <cell r="G3158">
            <v>30.47</v>
          </cell>
          <cell r="H3158">
            <v>0</v>
          </cell>
          <cell r="I3158">
            <v>0</v>
          </cell>
          <cell r="J3158">
            <v>50.86</v>
          </cell>
          <cell r="L3158">
            <v>5</v>
          </cell>
          <cell r="M3158">
            <v>50.86</v>
          </cell>
        </row>
        <row r="3159">
          <cell r="A3159">
            <v>102057652</v>
          </cell>
          <cell r="B3159" t="str">
            <v xml:space="preserve">MRS SHIRLEY AFOA                        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51.3</v>
          </cell>
          <cell r="J3159">
            <v>51.3</v>
          </cell>
          <cell r="L3159">
            <v>15</v>
          </cell>
          <cell r="M3159">
            <v>51.3</v>
          </cell>
        </row>
        <row r="3160">
          <cell r="A3160">
            <v>102072305</v>
          </cell>
          <cell r="B3160" t="str">
            <v xml:space="preserve">MRS SHIRLEY C TAFAO                     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118.09</v>
          </cell>
          <cell r="J3160">
            <v>118.09</v>
          </cell>
          <cell r="L3160">
            <v>15</v>
          </cell>
          <cell r="M3160">
            <v>118.09</v>
          </cell>
        </row>
        <row r="3161">
          <cell r="A3161">
            <v>102052134</v>
          </cell>
          <cell r="B3161" t="str">
            <v xml:space="preserve">MRS SHIRLEY HURA                        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181.5</v>
          </cell>
          <cell r="J3161">
            <v>181.5</v>
          </cell>
          <cell r="L3161">
            <v>15</v>
          </cell>
          <cell r="M3161">
            <v>181.5</v>
          </cell>
        </row>
        <row r="3162">
          <cell r="A3162">
            <v>102066347</v>
          </cell>
          <cell r="B3162" t="str">
            <v xml:space="preserve">MRS SHIRLEY JOHNSON                     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80.36</v>
          </cell>
          <cell r="J3162">
            <v>80.36</v>
          </cell>
          <cell r="L3162">
            <v>15</v>
          </cell>
          <cell r="M3162">
            <v>80.36</v>
          </cell>
        </row>
        <row r="3163">
          <cell r="A3163">
            <v>102009404</v>
          </cell>
          <cell r="B3163" t="str">
            <v xml:space="preserve">MRS SHIRLEY M. CARMICHEAL (DBS)         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625.16</v>
          </cell>
          <cell r="J3163">
            <v>625.16</v>
          </cell>
          <cell r="L3163">
            <v>15</v>
          </cell>
          <cell r="M3163">
            <v>625.16</v>
          </cell>
        </row>
        <row r="3164">
          <cell r="A3164">
            <v>102084547</v>
          </cell>
          <cell r="B3164" t="str">
            <v xml:space="preserve">MRS SHIRLEY MILLER                      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86.46</v>
          </cell>
          <cell r="J3164">
            <v>86.46</v>
          </cell>
          <cell r="L3164">
            <v>15</v>
          </cell>
          <cell r="M3164">
            <v>86.46</v>
          </cell>
        </row>
        <row r="3165">
          <cell r="A3165">
            <v>102062117</v>
          </cell>
          <cell r="B3165" t="str">
            <v xml:space="preserve">MRS SHIRLEY PIRINI                      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65.37</v>
          </cell>
          <cell r="J3165">
            <v>65.37</v>
          </cell>
          <cell r="L3165">
            <v>15</v>
          </cell>
          <cell r="M3165">
            <v>65.37</v>
          </cell>
        </row>
        <row r="3166">
          <cell r="A3166">
            <v>102046084</v>
          </cell>
          <cell r="B3166" t="str">
            <v xml:space="preserve">MRS SHOBNA CHAND                        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203.23</v>
          </cell>
          <cell r="J3166">
            <v>203.23</v>
          </cell>
          <cell r="L3166">
            <v>15</v>
          </cell>
          <cell r="M3166">
            <v>203.23</v>
          </cell>
        </row>
        <row r="3167">
          <cell r="A3167">
            <v>102028056</v>
          </cell>
          <cell r="B3167" t="str">
            <v xml:space="preserve">MRS SHU-JUNG LAI (DBS)                  </v>
          </cell>
          <cell r="C3167">
            <v>53.39</v>
          </cell>
          <cell r="D3167">
            <v>56.35</v>
          </cell>
          <cell r="E3167">
            <v>123.8</v>
          </cell>
          <cell r="F3167">
            <v>64.67</v>
          </cell>
          <cell r="G3167">
            <v>71.16</v>
          </cell>
          <cell r="H3167">
            <v>0</v>
          </cell>
          <cell r="I3167">
            <v>0</v>
          </cell>
          <cell r="J3167">
            <v>369.37</v>
          </cell>
          <cell r="L3167">
            <v>1</v>
          </cell>
          <cell r="M3167">
            <v>369.37</v>
          </cell>
        </row>
        <row r="3168">
          <cell r="A3168">
            <v>102050820</v>
          </cell>
          <cell r="B3168" t="str">
            <v xml:space="preserve">MRS SIA LEHAULI                         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51.58</v>
          </cell>
          <cell r="J3168">
            <v>51.58</v>
          </cell>
          <cell r="L3168">
            <v>15</v>
          </cell>
          <cell r="M3168">
            <v>51.58</v>
          </cell>
        </row>
        <row r="3169">
          <cell r="A3169">
            <v>102032209</v>
          </cell>
          <cell r="B3169" t="str">
            <v xml:space="preserve">MRS SIALE PEAUFA                        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170.01</v>
          </cell>
          <cell r="J3169">
            <v>170.01</v>
          </cell>
          <cell r="L3169">
            <v>15</v>
          </cell>
          <cell r="M3169">
            <v>170.01</v>
          </cell>
        </row>
        <row r="3170">
          <cell r="A3170">
            <v>102051524</v>
          </cell>
          <cell r="B3170" t="str">
            <v xml:space="preserve">MRS SILA TAGOLOA                        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55.09</v>
          </cell>
          <cell r="J3170">
            <v>55.09</v>
          </cell>
          <cell r="L3170">
            <v>15</v>
          </cell>
          <cell r="M3170">
            <v>55.09</v>
          </cell>
        </row>
        <row r="3171">
          <cell r="A3171">
            <v>102034298</v>
          </cell>
          <cell r="B3171" t="str">
            <v xml:space="preserve">MRS SILI VAIMAUGA                       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80.2</v>
          </cell>
          <cell r="J3171">
            <v>80.2</v>
          </cell>
          <cell r="L3171">
            <v>15</v>
          </cell>
          <cell r="M3171">
            <v>80.2</v>
          </cell>
        </row>
        <row r="3172">
          <cell r="A3172">
            <v>102073348</v>
          </cell>
          <cell r="B3172" t="str">
            <v xml:space="preserve">MRS SIMAIMA TOHI                        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59.4</v>
          </cell>
          <cell r="J3172">
            <v>59.4</v>
          </cell>
          <cell r="L3172">
            <v>15</v>
          </cell>
          <cell r="M3172">
            <v>59.4</v>
          </cell>
        </row>
        <row r="3173">
          <cell r="A3173">
            <v>102035836</v>
          </cell>
          <cell r="B3173" t="str">
            <v xml:space="preserve">MRS SIMOA SILVA   (DBS)                 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1892.24</v>
          </cell>
          <cell r="J3173">
            <v>1892.24</v>
          </cell>
          <cell r="L3173">
            <v>15</v>
          </cell>
          <cell r="M3173">
            <v>1892.24</v>
          </cell>
        </row>
        <row r="3174">
          <cell r="A3174">
            <v>102012945</v>
          </cell>
          <cell r="B3174" t="str">
            <v xml:space="preserve">MRS SINA CAMPBELL  (DBS)                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124.7</v>
          </cell>
          <cell r="J3174">
            <v>124.7</v>
          </cell>
          <cell r="L3174">
            <v>22</v>
          </cell>
          <cell r="M3174">
            <v>124.7</v>
          </cell>
        </row>
        <row r="3175">
          <cell r="A3175">
            <v>102009896</v>
          </cell>
          <cell r="B3175" t="str">
            <v xml:space="preserve">MRS SINATAMA MAIKA   (DBS)              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293.77999999999997</v>
          </cell>
          <cell r="J3175">
            <v>293.77999999999997</v>
          </cell>
          <cell r="L3175">
            <v>15</v>
          </cell>
          <cell r="M3175">
            <v>293.77999999999997</v>
          </cell>
        </row>
        <row r="3176">
          <cell r="A3176">
            <v>102011122</v>
          </cell>
          <cell r="B3176" t="str">
            <v xml:space="preserve">MRS SINERA WRIGHT  (DBS)                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282.52</v>
          </cell>
          <cell r="J3176">
            <v>282.52</v>
          </cell>
          <cell r="L3176">
            <v>15</v>
          </cell>
          <cell r="M3176">
            <v>282.52</v>
          </cell>
        </row>
        <row r="3177">
          <cell r="A3177">
            <v>102051521</v>
          </cell>
          <cell r="B3177" t="str">
            <v xml:space="preserve">MRS SINIVA SILVA   (DBS)                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402.34</v>
          </cell>
          <cell r="J3177">
            <v>402.34</v>
          </cell>
          <cell r="L3177">
            <v>15</v>
          </cell>
          <cell r="M3177">
            <v>402.34</v>
          </cell>
        </row>
        <row r="3178">
          <cell r="A3178">
            <v>102015607</v>
          </cell>
          <cell r="B3178" t="str">
            <v xml:space="preserve">MRS SIOSAIA ASAELI                      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147.41999999999999</v>
          </cell>
          <cell r="J3178">
            <v>147.41999999999999</v>
          </cell>
          <cell r="L3178">
            <v>15</v>
          </cell>
          <cell r="M3178">
            <v>147.41999999999999</v>
          </cell>
        </row>
        <row r="3179">
          <cell r="A3179">
            <v>102049733</v>
          </cell>
          <cell r="B3179" t="str">
            <v xml:space="preserve">MRS SITA TALAMAI                        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152.66999999999999</v>
          </cell>
          <cell r="J3179">
            <v>152.66999999999999</v>
          </cell>
          <cell r="L3179">
            <v>15</v>
          </cell>
          <cell r="M3179">
            <v>152.66999999999999</v>
          </cell>
        </row>
        <row r="3180">
          <cell r="A3180">
            <v>102075451</v>
          </cell>
          <cell r="B3180" t="str">
            <v xml:space="preserve">MRS SITUPE FALETOLU                     </v>
          </cell>
          <cell r="C3180">
            <v>3.92</v>
          </cell>
          <cell r="D3180">
            <v>0.82</v>
          </cell>
          <cell r="E3180">
            <v>3.19</v>
          </cell>
          <cell r="F3180">
            <v>11.58</v>
          </cell>
          <cell r="G3180">
            <v>4.72</v>
          </cell>
          <cell r="H3180">
            <v>0</v>
          </cell>
          <cell r="I3180">
            <v>0</v>
          </cell>
          <cell r="J3180">
            <v>24.23</v>
          </cell>
          <cell r="L3180">
            <v>5</v>
          </cell>
          <cell r="M3180">
            <v>24.23</v>
          </cell>
        </row>
        <row r="3181">
          <cell r="A3181">
            <v>102062172</v>
          </cell>
          <cell r="B3181" t="str">
            <v xml:space="preserve">MRS SIU TAUKOLO    (DBS)                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1456.76</v>
          </cell>
          <cell r="J3181">
            <v>1456.76</v>
          </cell>
          <cell r="L3181">
            <v>15</v>
          </cell>
          <cell r="M3181">
            <v>1456.76</v>
          </cell>
        </row>
        <row r="3182">
          <cell r="A3182">
            <v>102011286</v>
          </cell>
          <cell r="B3182" t="str">
            <v xml:space="preserve">MRS SIUOAMOA FRUEAN                     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93.64</v>
          </cell>
          <cell r="J3182">
            <v>93.64</v>
          </cell>
          <cell r="L3182">
            <v>15</v>
          </cell>
          <cell r="M3182">
            <v>93.64</v>
          </cell>
        </row>
        <row r="3183">
          <cell r="A3183">
            <v>102022408</v>
          </cell>
          <cell r="B3183" t="str">
            <v xml:space="preserve">MRS SOANA LEPA                          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71.37</v>
          </cell>
          <cell r="J3183">
            <v>71.37</v>
          </cell>
          <cell r="L3183">
            <v>15</v>
          </cell>
          <cell r="M3183">
            <v>71.37</v>
          </cell>
        </row>
        <row r="3184">
          <cell r="A3184">
            <v>102075851</v>
          </cell>
          <cell r="B3184" t="str">
            <v xml:space="preserve">MRS SOI M SOI                           </v>
          </cell>
          <cell r="C3184">
            <v>93.89</v>
          </cell>
          <cell r="D3184">
            <v>25.17</v>
          </cell>
          <cell r="E3184">
            <v>22</v>
          </cell>
          <cell r="F3184">
            <v>80.23</v>
          </cell>
          <cell r="G3184">
            <v>30.6</v>
          </cell>
          <cell r="H3184">
            <v>0</v>
          </cell>
          <cell r="I3184">
            <v>0</v>
          </cell>
          <cell r="J3184">
            <v>251.89</v>
          </cell>
          <cell r="L3184">
            <v>5</v>
          </cell>
          <cell r="M3184">
            <v>251.89</v>
          </cell>
        </row>
        <row r="3185">
          <cell r="A3185">
            <v>102040880</v>
          </cell>
          <cell r="B3185" t="str">
            <v xml:space="preserve">MRS SOLI WILSON                         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147.07</v>
          </cell>
          <cell r="J3185">
            <v>147.07</v>
          </cell>
          <cell r="L3185">
            <v>15</v>
          </cell>
          <cell r="M3185">
            <v>147.07</v>
          </cell>
        </row>
        <row r="3186">
          <cell r="A3186">
            <v>102049331</v>
          </cell>
          <cell r="B3186" t="str">
            <v xml:space="preserve">MRS SONE NEUANG-KEO (DBS)               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403.85</v>
          </cell>
          <cell r="J3186">
            <v>403.85</v>
          </cell>
          <cell r="L3186">
            <v>15</v>
          </cell>
          <cell r="M3186">
            <v>403.85</v>
          </cell>
        </row>
        <row r="3187">
          <cell r="A3187">
            <v>102061533</v>
          </cell>
          <cell r="B3187" t="str">
            <v xml:space="preserve">MRS SONORA AKAI                         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52.29</v>
          </cell>
          <cell r="J3187">
            <v>52.29</v>
          </cell>
          <cell r="L3187">
            <v>15</v>
          </cell>
          <cell r="M3187">
            <v>52.29</v>
          </cell>
        </row>
        <row r="3188">
          <cell r="A3188">
            <v>102073996</v>
          </cell>
          <cell r="B3188" t="str">
            <v xml:space="preserve">MRS SOO EKI                             </v>
          </cell>
          <cell r="C3188">
            <v>0.69</v>
          </cell>
          <cell r="D3188">
            <v>0.16</v>
          </cell>
          <cell r="E3188">
            <v>0</v>
          </cell>
          <cell r="F3188">
            <v>1.58</v>
          </cell>
          <cell r="G3188">
            <v>44.8</v>
          </cell>
          <cell r="H3188">
            <v>0</v>
          </cell>
          <cell r="I3188">
            <v>0</v>
          </cell>
          <cell r="J3188">
            <v>47.23</v>
          </cell>
          <cell r="L3188">
            <v>5</v>
          </cell>
          <cell r="M3188">
            <v>47.23</v>
          </cell>
        </row>
        <row r="3189">
          <cell r="A3189">
            <v>102034520</v>
          </cell>
          <cell r="B3189" t="str">
            <v xml:space="preserve">MRS SOPHIA NAZEEM  (DBS)                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513.11</v>
          </cell>
          <cell r="J3189">
            <v>513.11</v>
          </cell>
          <cell r="L3189">
            <v>15</v>
          </cell>
          <cell r="M3189">
            <v>513.11</v>
          </cell>
        </row>
        <row r="3190">
          <cell r="A3190">
            <v>102013740</v>
          </cell>
          <cell r="B3190" t="str">
            <v xml:space="preserve">MRS SOPHIE M TUALA  (DBS*)              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203.19</v>
          </cell>
          <cell r="J3190">
            <v>203.19</v>
          </cell>
          <cell r="L3190">
            <v>15</v>
          </cell>
          <cell r="M3190">
            <v>203.19</v>
          </cell>
        </row>
        <row r="3191">
          <cell r="A3191">
            <v>102029053</v>
          </cell>
          <cell r="B3191" t="str">
            <v xml:space="preserve">MRS SOSEFINA IUTA                       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60.15</v>
          </cell>
          <cell r="J3191">
            <v>60.15</v>
          </cell>
          <cell r="L3191">
            <v>15</v>
          </cell>
          <cell r="M3191">
            <v>60.15</v>
          </cell>
        </row>
        <row r="3192">
          <cell r="A3192">
            <v>102043547</v>
          </cell>
          <cell r="B3192" t="str">
            <v xml:space="preserve">MRS SOSO LEPUA   (CMI)                  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941.01</v>
          </cell>
          <cell r="J3192">
            <v>941.01</v>
          </cell>
          <cell r="L3192">
            <v>15</v>
          </cell>
          <cell r="M3192">
            <v>941.01</v>
          </cell>
        </row>
        <row r="3193">
          <cell r="A3193">
            <v>102025962</v>
          </cell>
          <cell r="B3193" t="str">
            <v xml:space="preserve">MRS SOVENI HOLD    (DBS)                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534.54999999999995</v>
          </cell>
          <cell r="J3193">
            <v>534.54999999999995</v>
          </cell>
          <cell r="L3193">
            <v>15</v>
          </cell>
          <cell r="M3193">
            <v>534.54999999999995</v>
          </cell>
        </row>
        <row r="3194">
          <cell r="A3194">
            <v>102075498</v>
          </cell>
          <cell r="B3194" t="str">
            <v xml:space="preserve">MRS STACEY A MCGUIRE                    </v>
          </cell>
          <cell r="C3194">
            <v>12.73</v>
          </cell>
          <cell r="D3194">
            <v>0</v>
          </cell>
          <cell r="E3194">
            <v>1.92</v>
          </cell>
          <cell r="F3194">
            <v>1.46</v>
          </cell>
          <cell r="G3194">
            <v>42.97</v>
          </cell>
          <cell r="H3194">
            <v>0</v>
          </cell>
          <cell r="I3194">
            <v>0</v>
          </cell>
          <cell r="J3194">
            <v>59.08</v>
          </cell>
          <cell r="L3194">
            <v>5</v>
          </cell>
          <cell r="M3194">
            <v>59.08</v>
          </cell>
        </row>
        <row r="3195">
          <cell r="A3195">
            <v>102071687</v>
          </cell>
          <cell r="B3195" t="str">
            <v xml:space="preserve">MRS STELLA COOPER                       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107.15</v>
          </cell>
          <cell r="J3195">
            <v>107.15</v>
          </cell>
          <cell r="L3195">
            <v>15</v>
          </cell>
          <cell r="M3195">
            <v>107.15</v>
          </cell>
        </row>
        <row r="3196">
          <cell r="A3196">
            <v>102044429</v>
          </cell>
          <cell r="B3196" t="str">
            <v xml:space="preserve">MRS SUBHASNI NAND                       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99.71</v>
          </cell>
          <cell r="J3196">
            <v>99.71</v>
          </cell>
          <cell r="L3196">
            <v>15</v>
          </cell>
          <cell r="M3196">
            <v>99.71</v>
          </cell>
        </row>
        <row r="3197">
          <cell r="A3197">
            <v>102073544</v>
          </cell>
          <cell r="B3197" t="str">
            <v xml:space="preserve">MRS SUE ATKINSON                        </v>
          </cell>
          <cell r="C3197">
            <v>0.34</v>
          </cell>
          <cell r="D3197">
            <v>0</v>
          </cell>
          <cell r="E3197">
            <v>0</v>
          </cell>
          <cell r="F3197">
            <v>0.69</v>
          </cell>
          <cell r="G3197">
            <v>25.72</v>
          </cell>
          <cell r="H3197">
            <v>0</v>
          </cell>
          <cell r="I3197">
            <v>0</v>
          </cell>
          <cell r="J3197">
            <v>26.75</v>
          </cell>
          <cell r="L3197">
            <v>5</v>
          </cell>
          <cell r="M3197">
            <v>26.75</v>
          </cell>
        </row>
        <row r="3198">
          <cell r="A3198">
            <v>102070868</v>
          </cell>
          <cell r="B3198" t="str">
            <v xml:space="preserve">MRS SUE FANEVA                          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274.37</v>
          </cell>
          <cell r="J3198">
            <v>274.37</v>
          </cell>
          <cell r="L3198">
            <v>15</v>
          </cell>
          <cell r="M3198">
            <v>274.37</v>
          </cell>
        </row>
        <row r="3199">
          <cell r="A3199">
            <v>102020739</v>
          </cell>
          <cell r="B3199" t="str">
            <v xml:space="preserve">MRS SUE GREENWOOD                       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228.94</v>
          </cell>
          <cell r="J3199">
            <v>228.94</v>
          </cell>
          <cell r="L3199">
            <v>15</v>
          </cell>
          <cell r="M3199">
            <v>228.94</v>
          </cell>
        </row>
        <row r="3200">
          <cell r="A3200">
            <v>102020440</v>
          </cell>
          <cell r="B3200" t="str">
            <v xml:space="preserve">MRS SUE PAHULU                          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105.91</v>
          </cell>
          <cell r="J3200">
            <v>105.91</v>
          </cell>
          <cell r="L3200">
            <v>15</v>
          </cell>
          <cell r="M3200">
            <v>105.91</v>
          </cell>
        </row>
        <row r="3201">
          <cell r="A3201">
            <v>102000175</v>
          </cell>
          <cell r="B3201" t="str">
            <v xml:space="preserve">MRS SUNG JA LEE                         </v>
          </cell>
          <cell r="C3201">
            <v>11.34</v>
          </cell>
          <cell r="D3201">
            <v>39.56</v>
          </cell>
          <cell r="E3201">
            <v>15.17</v>
          </cell>
          <cell r="F3201">
            <v>1.01</v>
          </cell>
          <cell r="G3201">
            <v>2.92</v>
          </cell>
          <cell r="H3201">
            <v>4.79</v>
          </cell>
          <cell r="I3201">
            <v>40.49</v>
          </cell>
          <cell r="J3201">
            <v>115.28</v>
          </cell>
          <cell r="L3201">
            <v>1</v>
          </cell>
          <cell r="M3201">
            <v>115.28</v>
          </cell>
        </row>
        <row r="3202">
          <cell r="A3202">
            <v>102010571</v>
          </cell>
          <cell r="B3202" t="str">
            <v xml:space="preserve">MRS SURILA DATT                         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94.73</v>
          </cell>
          <cell r="J3202">
            <v>94.73</v>
          </cell>
          <cell r="L3202">
            <v>15</v>
          </cell>
          <cell r="M3202">
            <v>94.73</v>
          </cell>
        </row>
        <row r="3203">
          <cell r="A3203">
            <v>102072747</v>
          </cell>
          <cell r="B3203" t="str">
            <v xml:space="preserve">MRS SUSAN CALE                          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113.45</v>
          </cell>
          <cell r="J3203">
            <v>113.45</v>
          </cell>
          <cell r="L3203">
            <v>15</v>
          </cell>
          <cell r="M3203">
            <v>113.45</v>
          </cell>
        </row>
        <row r="3204">
          <cell r="A3204">
            <v>102010810</v>
          </cell>
          <cell r="B3204" t="str">
            <v xml:space="preserve">MRS SUSAN CECIL    (DBS)                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667.7</v>
          </cell>
          <cell r="J3204">
            <v>667.7</v>
          </cell>
          <cell r="L3204">
            <v>15</v>
          </cell>
          <cell r="M3204">
            <v>667.7</v>
          </cell>
        </row>
        <row r="3205">
          <cell r="A3205">
            <v>102050189</v>
          </cell>
          <cell r="B3205" t="str">
            <v xml:space="preserve">MRS SUSAN HAMILTON (DBS)                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227.14</v>
          </cell>
          <cell r="J3205">
            <v>227.14</v>
          </cell>
          <cell r="L3205">
            <v>15</v>
          </cell>
          <cell r="M3205">
            <v>227.14</v>
          </cell>
        </row>
        <row r="3206">
          <cell r="A3206">
            <v>102082310</v>
          </cell>
          <cell r="B3206" t="str">
            <v xml:space="preserve">MRS SUSAN PARKER                        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126.57</v>
          </cell>
          <cell r="J3206">
            <v>126.57</v>
          </cell>
          <cell r="L3206">
            <v>15</v>
          </cell>
          <cell r="M3206">
            <v>126.57</v>
          </cell>
        </row>
        <row r="3207">
          <cell r="A3207">
            <v>102032899</v>
          </cell>
          <cell r="B3207" t="str">
            <v xml:space="preserve">MRS SUSAN PHAM     (DBS)                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581.63</v>
          </cell>
          <cell r="J3207">
            <v>581.63</v>
          </cell>
          <cell r="L3207">
            <v>15</v>
          </cell>
          <cell r="M3207">
            <v>581.63</v>
          </cell>
        </row>
        <row r="3208">
          <cell r="A3208">
            <v>102059511</v>
          </cell>
          <cell r="B3208" t="str">
            <v xml:space="preserve">MRS SUSAN ROBERTSON                     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92.12</v>
          </cell>
          <cell r="J3208">
            <v>92.12</v>
          </cell>
          <cell r="L3208">
            <v>15</v>
          </cell>
          <cell r="M3208">
            <v>92.12</v>
          </cell>
        </row>
        <row r="3209">
          <cell r="A3209">
            <v>102066324</v>
          </cell>
          <cell r="B3209" t="str">
            <v xml:space="preserve">MRS SUSANA TONGA  (DBS)                 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748.8</v>
          </cell>
          <cell r="J3209">
            <v>748.8</v>
          </cell>
          <cell r="L3209">
            <v>15</v>
          </cell>
          <cell r="M3209">
            <v>748.8</v>
          </cell>
        </row>
        <row r="3210">
          <cell r="A3210">
            <v>102075518</v>
          </cell>
          <cell r="B3210" t="str">
            <v xml:space="preserve">MRS SUSHILA WATI                        </v>
          </cell>
          <cell r="C3210">
            <v>61.7</v>
          </cell>
          <cell r="D3210">
            <v>0</v>
          </cell>
          <cell r="E3210">
            <v>63.72</v>
          </cell>
          <cell r="F3210">
            <v>60.55</v>
          </cell>
          <cell r="G3210">
            <v>15.27</v>
          </cell>
          <cell r="H3210">
            <v>0</v>
          </cell>
          <cell r="I3210">
            <v>0</v>
          </cell>
          <cell r="J3210">
            <v>201.24</v>
          </cell>
          <cell r="L3210">
            <v>5</v>
          </cell>
          <cell r="M3210">
            <v>201.24</v>
          </cell>
        </row>
        <row r="3211">
          <cell r="A3211">
            <v>102039811</v>
          </cell>
          <cell r="B3211" t="str">
            <v xml:space="preserve">MRS SUZANNE ALDERTON                    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163.71</v>
          </cell>
          <cell r="J3211">
            <v>163.71</v>
          </cell>
          <cell r="L3211">
            <v>21</v>
          </cell>
          <cell r="M3211">
            <v>163.71</v>
          </cell>
        </row>
        <row r="3212">
          <cell r="A3212">
            <v>102033957</v>
          </cell>
          <cell r="B3212" t="str">
            <v xml:space="preserve">MRS SUZIE IDROOSE (DBS)                 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1877.78</v>
          </cell>
          <cell r="J3212">
            <v>1877.78</v>
          </cell>
          <cell r="L3212">
            <v>15</v>
          </cell>
          <cell r="M3212">
            <v>1877.78</v>
          </cell>
        </row>
        <row r="3213">
          <cell r="A3213">
            <v>102043880</v>
          </cell>
          <cell r="B3213" t="str">
            <v xml:space="preserve">MRS T A MCCANN                          </v>
          </cell>
          <cell r="C3213">
            <v>4.7699999999999996</v>
          </cell>
          <cell r="D3213">
            <v>10.73</v>
          </cell>
          <cell r="E3213">
            <v>1.31</v>
          </cell>
          <cell r="F3213">
            <v>1.1299999999999999</v>
          </cell>
          <cell r="G3213">
            <v>39.630000000000003</v>
          </cell>
          <cell r="H3213">
            <v>0</v>
          </cell>
          <cell r="I3213">
            <v>0</v>
          </cell>
          <cell r="J3213">
            <v>57.57</v>
          </cell>
          <cell r="L3213">
            <v>5</v>
          </cell>
          <cell r="M3213">
            <v>57.57</v>
          </cell>
        </row>
        <row r="3214">
          <cell r="A3214">
            <v>102012166</v>
          </cell>
          <cell r="B3214" t="str">
            <v xml:space="preserve">MRS T AIAMOMI FEMUI  (DBS)              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307.29000000000002</v>
          </cell>
          <cell r="J3214">
            <v>307.29000000000002</v>
          </cell>
          <cell r="L3214">
            <v>15</v>
          </cell>
          <cell r="M3214">
            <v>307.29000000000002</v>
          </cell>
        </row>
        <row r="3215">
          <cell r="A3215">
            <v>102032434</v>
          </cell>
          <cell r="B3215" t="str">
            <v xml:space="preserve">MRS T M YOUNG                           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72.819999999999993</v>
          </cell>
          <cell r="J3215">
            <v>72.819999999999993</v>
          </cell>
          <cell r="L3215">
            <v>15</v>
          </cell>
          <cell r="M3215">
            <v>72.819999999999993</v>
          </cell>
        </row>
        <row r="3216">
          <cell r="A3216">
            <v>102037409</v>
          </cell>
          <cell r="B3216" t="str">
            <v xml:space="preserve">MRS T MANU                              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145.49</v>
          </cell>
          <cell r="J3216">
            <v>145.49</v>
          </cell>
          <cell r="L3216">
            <v>15</v>
          </cell>
          <cell r="M3216">
            <v>145.49</v>
          </cell>
        </row>
        <row r="3217">
          <cell r="A3217">
            <v>102035127</v>
          </cell>
          <cell r="B3217" t="str">
            <v xml:space="preserve">MRS T TUIMA                             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152.36000000000001</v>
          </cell>
          <cell r="J3217">
            <v>152.36000000000001</v>
          </cell>
          <cell r="L3217">
            <v>15</v>
          </cell>
          <cell r="M3217">
            <v>152.36000000000001</v>
          </cell>
        </row>
        <row r="3218">
          <cell r="A3218">
            <v>102011472</v>
          </cell>
          <cell r="B3218" t="str">
            <v xml:space="preserve">MRS TAELE PI                            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169.39</v>
          </cell>
          <cell r="J3218">
            <v>169.39</v>
          </cell>
          <cell r="L3218">
            <v>15</v>
          </cell>
          <cell r="M3218">
            <v>169.39</v>
          </cell>
        </row>
        <row r="3219">
          <cell r="A3219">
            <v>102040446</v>
          </cell>
          <cell r="B3219" t="str">
            <v xml:space="preserve">MRS TAI PURCELL                         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350.75</v>
          </cell>
          <cell r="J3219">
            <v>350.75</v>
          </cell>
          <cell r="L3219">
            <v>15</v>
          </cell>
          <cell r="M3219">
            <v>350.75</v>
          </cell>
        </row>
        <row r="3220">
          <cell r="A3220">
            <v>102051886</v>
          </cell>
          <cell r="B3220" t="str">
            <v xml:space="preserve">MRS TAI TUPAI                           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136.19999999999999</v>
          </cell>
          <cell r="J3220">
            <v>136.19999999999999</v>
          </cell>
          <cell r="L3220">
            <v>15</v>
          </cell>
          <cell r="M3220">
            <v>136.19999999999999</v>
          </cell>
        </row>
        <row r="3221">
          <cell r="A3221">
            <v>102033720</v>
          </cell>
          <cell r="B3221" t="str">
            <v xml:space="preserve">MRS TALAOA L TAPUMANAIA                 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252.19</v>
          </cell>
          <cell r="J3221">
            <v>252.19</v>
          </cell>
          <cell r="L3221">
            <v>15</v>
          </cell>
          <cell r="M3221">
            <v>252.19</v>
          </cell>
        </row>
        <row r="3222">
          <cell r="A3222">
            <v>102062657</v>
          </cell>
          <cell r="B3222" t="str">
            <v xml:space="preserve">MRS TALIGA GILLESPIE                    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99.75</v>
          </cell>
          <cell r="J3222">
            <v>99.75</v>
          </cell>
          <cell r="L3222">
            <v>15</v>
          </cell>
          <cell r="M3222">
            <v>99.75</v>
          </cell>
        </row>
        <row r="3223">
          <cell r="A3223">
            <v>102061420</v>
          </cell>
          <cell r="B3223" t="str">
            <v xml:space="preserve">MRS TAMAUKE MUNOKOA                     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447.08</v>
          </cell>
          <cell r="J3223">
            <v>447.08</v>
          </cell>
          <cell r="L3223">
            <v>15</v>
          </cell>
          <cell r="M3223">
            <v>447.08</v>
          </cell>
        </row>
        <row r="3224">
          <cell r="A3224">
            <v>102049407</v>
          </cell>
          <cell r="B3224" t="str">
            <v xml:space="preserve">MRS TANGI TAUKATELATA                   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52.22</v>
          </cell>
          <cell r="J3224">
            <v>52.22</v>
          </cell>
          <cell r="L3224">
            <v>15</v>
          </cell>
          <cell r="M3224">
            <v>52.22</v>
          </cell>
        </row>
        <row r="3225">
          <cell r="A3225">
            <v>102084311</v>
          </cell>
          <cell r="B3225" t="str">
            <v xml:space="preserve">MRS TANGIANAU NELIO (DBS)               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321.57</v>
          </cell>
          <cell r="J3225">
            <v>321.57</v>
          </cell>
          <cell r="L3225">
            <v>15</v>
          </cell>
          <cell r="M3225">
            <v>321.57</v>
          </cell>
        </row>
        <row r="3226">
          <cell r="A3226">
            <v>102054975</v>
          </cell>
          <cell r="B3226" t="str">
            <v xml:space="preserve">MRS TANIA COX                           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139.05000000000001</v>
          </cell>
          <cell r="J3226">
            <v>139.05000000000001</v>
          </cell>
          <cell r="L3226">
            <v>15</v>
          </cell>
          <cell r="M3226">
            <v>139.05000000000001</v>
          </cell>
        </row>
        <row r="3227">
          <cell r="A3227">
            <v>102010189</v>
          </cell>
          <cell r="B3227" t="str">
            <v xml:space="preserve">MRS TAO MOTI                            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144.80000000000001</v>
          </cell>
          <cell r="J3227">
            <v>144.80000000000001</v>
          </cell>
          <cell r="L3227">
            <v>15</v>
          </cell>
          <cell r="M3227">
            <v>144.80000000000001</v>
          </cell>
        </row>
        <row r="3228">
          <cell r="A3228">
            <v>102040599</v>
          </cell>
          <cell r="B3228" t="str">
            <v xml:space="preserve">MRS TAOFI SAUMOLIA                      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105.68</v>
          </cell>
          <cell r="J3228">
            <v>105.68</v>
          </cell>
          <cell r="L3228">
            <v>15</v>
          </cell>
          <cell r="M3228">
            <v>105.68</v>
          </cell>
        </row>
        <row r="3229">
          <cell r="A3229">
            <v>102062515</v>
          </cell>
          <cell r="B3229" t="str">
            <v xml:space="preserve">MRS TAPU HERE                           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69.22</v>
          </cell>
          <cell r="J3229">
            <v>69.22</v>
          </cell>
          <cell r="L3229">
            <v>15</v>
          </cell>
          <cell r="M3229">
            <v>69.22</v>
          </cell>
        </row>
        <row r="3230">
          <cell r="A3230">
            <v>102073846</v>
          </cell>
          <cell r="B3230" t="str">
            <v xml:space="preserve">MRS TARA AMOPIU                         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181.15</v>
          </cell>
          <cell r="J3230">
            <v>181.15</v>
          </cell>
          <cell r="L3230">
            <v>15</v>
          </cell>
          <cell r="M3230">
            <v>181.15</v>
          </cell>
        </row>
        <row r="3231">
          <cell r="A3231">
            <v>102051629</v>
          </cell>
          <cell r="B3231" t="str">
            <v xml:space="preserve">MRS TATIANA LANCHTCHIKOVA  (DBS*)_      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243.23</v>
          </cell>
          <cell r="J3231">
            <v>243.23</v>
          </cell>
          <cell r="L3231">
            <v>15</v>
          </cell>
          <cell r="M3231">
            <v>243.23</v>
          </cell>
        </row>
        <row r="3232">
          <cell r="A3232">
            <v>102068671</v>
          </cell>
          <cell r="B3232" t="str">
            <v xml:space="preserve">MRS TATIANA NGATAI                      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108.01</v>
          </cell>
          <cell r="J3232">
            <v>108.01</v>
          </cell>
          <cell r="L3232">
            <v>15</v>
          </cell>
          <cell r="M3232">
            <v>108.01</v>
          </cell>
        </row>
        <row r="3233">
          <cell r="A3233">
            <v>102033901</v>
          </cell>
          <cell r="B3233" t="str">
            <v xml:space="preserve">MRS TAU NANSEN   (DBS*HOLD)             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346.78</v>
          </cell>
          <cell r="J3233">
            <v>346.78</v>
          </cell>
          <cell r="L3233">
            <v>15</v>
          </cell>
          <cell r="M3233">
            <v>346.78</v>
          </cell>
        </row>
        <row r="3234">
          <cell r="A3234">
            <v>102052770</v>
          </cell>
          <cell r="B3234" t="str">
            <v xml:space="preserve">MRS TAUASU VAEAFE                       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311.88</v>
          </cell>
          <cell r="J3234">
            <v>311.88</v>
          </cell>
          <cell r="L3234">
            <v>15</v>
          </cell>
          <cell r="M3234">
            <v>311.88</v>
          </cell>
        </row>
        <row r="3235">
          <cell r="A3235">
            <v>102009688</v>
          </cell>
          <cell r="B3235" t="str">
            <v xml:space="preserve">MRS TAUESE UINI-PAULO  (DBS)            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171.94</v>
          </cell>
          <cell r="J3235">
            <v>171.94</v>
          </cell>
          <cell r="L3235">
            <v>15</v>
          </cell>
          <cell r="M3235">
            <v>171.94</v>
          </cell>
        </row>
        <row r="3236">
          <cell r="A3236">
            <v>102033240</v>
          </cell>
          <cell r="B3236" t="str">
            <v xml:space="preserve">MRS TAUFISI IKIMOUGA                    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791.97</v>
          </cell>
          <cell r="J3236">
            <v>791.97</v>
          </cell>
          <cell r="L3236">
            <v>15</v>
          </cell>
          <cell r="M3236">
            <v>791.97</v>
          </cell>
        </row>
        <row r="3237">
          <cell r="A3237">
            <v>102068402</v>
          </cell>
          <cell r="B3237" t="str">
            <v xml:space="preserve">MRS TAULAGA TAMALII                     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73.34</v>
          </cell>
          <cell r="J3237">
            <v>73.34</v>
          </cell>
          <cell r="L3237">
            <v>15</v>
          </cell>
          <cell r="M3237">
            <v>73.34</v>
          </cell>
        </row>
        <row r="3238">
          <cell r="A3238">
            <v>102066738</v>
          </cell>
          <cell r="B3238" t="str">
            <v xml:space="preserve">MRS TAU-ORAANGA TAAI                    </v>
          </cell>
          <cell r="C3238">
            <v>28.35</v>
          </cell>
          <cell r="D3238">
            <v>1.05</v>
          </cell>
          <cell r="E3238">
            <v>20.99</v>
          </cell>
          <cell r="F3238">
            <v>14.33</v>
          </cell>
          <cell r="G3238">
            <v>3.75</v>
          </cell>
          <cell r="H3238">
            <v>0.45</v>
          </cell>
          <cell r="I3238">
            <v>0</v>
          </cell>
          <cell r="J3238">
            <v>68.92</v>
          </cell>
          <cell r="L3238">
            <v>5</v>
          </cell>
          <cell r="M3238">
            <v>68.92</v>
          </cell>
        </row>
        <row r="3239">
          <cell r="A3239">
            <v>102062268</v>
          </cell>
          <cell r="B3239" t="str">
            <v xml:space="preserve">MRS TAURI AMA                           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85.79</v>
          </cell>
          <cell r="J3239">
            <v>85.79</v>
          </cell>
          <cell r="L3239">
            <v>15</v>
          </cell>
          <cell r="M3239">
            <v>85.79</v>
          </cell>
        </row>
        <row r="3240">
          <cell r="A3240">
            <v>102067224</v>
          </cell>
          <cell r="B3240" t="str">
            <v xml:space="preserve">MRS TAVAE MC CARTHY    (DBS)            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289.83999999999997</v>
          </cell>
          <cell r="J3240">
            <v>289.83999999999997</v>
          </cell>
          <cell r="L3240">
            <v>15</v>
          </cell>
          <cell r="M3240">
            <v>289.83999999999997</v>
          </cell>
        </row>
        <row r="3241">
          <cell r="A3241">
            <v>102056724</v>
          </cell>
          <cell r="B3241" t="str">
            <v xml:space="preserve">MRS TEAROHA PARATA                      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114.99</v>
          </cell>
          <cell r="J3241">
            <v>114.99</v>
          </cell>
          <cell r="L3241">
            <v>15</v>
          </cell>
          <cell r="M3241">
            <v>114.99</v>
          </cell>
        </row>
        <row r="3242">
          <cell r="A3242">
            <v>102057450</v>
          </cell>
          <cell r="B3242" t="str">
            <v xml:space="preserve">MRS TEAU RAHUI                          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93.48</v>
          </cell>
          <cell r="J3242">
            <v>93.48</v>
          </cell>
          <cell r="L3242">
            <v>15</v>
          </cell>
          <cell r="M3242">
            <v>93.48</v>
          </cell>
        </row>
        <row r="3243">
          <cell r="A3243">
            <v>102038105</v>
          </cell>
          <cell r="B3243" t="str">
            <v xml:space="preserve">MRS TEAU TRUEMAN  (DBS*HOLD)            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253.03</v>
          </cell>
          <cell r="J3243">
            <v>253.03</v>
          </cell>
          <cell r="L3243">
            <v>15</v>
          </cell>
          <cell r="M3243">
            <v>253.03</v>
          </cell>
        </row>
        <row r="3244">
          <cell r="A3244">
            <v>102068177</v>
          </cell>
          <cell r="B3244" t="str">
            <v xml:space="preserve">MRS TELESIA PINI                        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96.65</v>
          </cell>
          <cell r="J3244">
            <v>96.65</v>
          </cell>
          <cell r="L3244">
            <v>15</v>
          </cell>
          <cell r="M3244">
            <v>96.65</v>
          </cell>
        </row>
        <row r="3245">
          <cell r="A3245">
            <v>102035896</v>
          </cell>
          <cell r="B3245" t="str">
            <v xml:space="preserve">MRS TENESE MACHEE  (DBS)                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233.24</v>
          </cell>
          <cell r="J3245">
            <v>233.24</v>
          </cell>
          <cell r="L3245">
            <v>15</v>
          </cell>
          <cell r="M3245">
            <v>233.24</v>
          </cell>
        </row>
        <row r="3246">
          <cell r="A3246">
            <v>102061109</v>
          </cell>
          <cell r="B3246" t="str">
            <v xml:space="preserve">MRS TEPORI MARSTERS                     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139.27000000000001</v>
          </cell>
          <cell r="J3246">
            <v>139.27000000000001</v>
          </cell>
          <cell r="L3246">
            <v>15</v>
          </cell>
          <cell r="M3246">
            <v>139.27000000000001</v>
          </cell>
        </row>
        <row r="3247">
          <cell r="A3247">
            <v>102062622</v>
          </cell>
          <cell r="B3247" t="str">
            <v xml:space="preserve">MRS TERE WHALEN                         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179.84</v>
          </cell>
          <cell r="J3247">
            <v>179.84</v>
          </cell>
          <cell r="L3247">
            <v>15</v>
          </cell>
          <cell r="M3247">
            <v>179.84</v>
          </cell>
        </row>
        <row r="3248">
          <cell r="A3248">
            <v>102071006</v>
          </cell>
          <cell r="B3248" t="str">
            <v xml:space="preserve">MRS TEREAPII SINGAPU                    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254.14</v>
          </cell>
          <cell r="J3248">
            <v>254.14</v>
          </cell>
          <cell r="L3248">
            <v>15</v>
          </cell>
          <cell r="M3248">
            <v>254.14</v>
          </cell>
        </row>
        <row r="3249">
          <cell r="A3249">
            <v>102059640</v>
          </cell>
          <cell r="B3249" t="str">
            <v xml:space="preserve">MRS TEREAPII TEEI                       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100</v>
          </cell>
          <cell r="J3249">
            <v>100</v>
          </cell>
          <cell r="L3249">
            <v>15</v>
          </cell>
          <cell r="M3249">
            <v>100</v>
          </cell>
        </row>
        <row r="3250">
          <cell r="A3250">
            <v>102065900</v>
          </cell>
          <cell r="B3250" t="str">
            <v xml:space="preserve">MRS TEREMOANA MANU                      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52.23</v>
          </cell>
          <cell r="J3250">
            <v>52.23</v>
          </cell>
          <cell r="L3250">
            <v>15</v>
          </cell>
          <cell r="M3250">
            <v>52.23</v>
          </cell>
        </row>
        <row r="3251">
          <cell r="A3251">
            <v>102052284</v>
          </cell>
          <cell r="B3251" t="str">
            <v xml:space="preserve">MRS TEREMOANA TEREI                     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73.62</v>
          </cell>
          <cell r="J3251">
            <v>73.62</v>
          </cell>
          <cell r="L3251">
            <v>15</v>
          </cell>
          <cell r="M3251">
            <v>73.62</v>
          </cell>
        </row>
        <row r="3252">
          <cell r="A3252">
            <v>102077528</v>
          </cell>
          <cell r="B3252" t="str">
            <v xml:space="preserve">MRS TERESA LOA                          </v>
          </cell>
          <cell r="C3252">
            <v>9.31</v>
          </cell>
          <cell r="D3252">
            <v>26.64</v>
          </cell>
          <cell r="E3252">
            <v>32.130000000000003</v>
          </cell>
          <cell r="F3252">
            <v>45.95</v>
          </cell>
          <cell r="G3252">
            <v>7.38</v>
          </cell>
          <cell r="H3252">
            <v>0</v>
          </cell>
          <cell r="I3252">
            <v>0</v>
          </cell>
          <cell r="J3252">
            <v>121.41</v>
          </cell>
          <cell r="L3252">
            <v>5</v>
          </cell>
          <cell r="M3252">
            <v>121.41</v>
          </cell>
        </row>
        <row r="3253">
          <cell r="A3253">
            <v>102045262</v>
          </cell>
          <cell r="B3253" t="str">
            <v xml:space="preserve">MRS TERESA M WHAKATAKA                  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64.5</v>
          </cell>
          <cell r="J3253">
            <v>64.5</v>
          </cell>
          <cell r="L3253">
            <v>15</v>
          </cell>
          <cell r="M3253">
            <v>64.5</v>
          </cell>
        </row>
        <row r="3254">
          <cell r="A3254">
            <v>102009505</v>
          </cell>
          <cell r="B3254" t="str">
            <v xml:space="preserve">MRS TERESA SAIPANI                      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83.14</v>
          </cell>
          <cell r="J3254">
            <v>83.14</v>
          </cell>
          <cell r="L3254">
            <v>15</v>
          </cell>
          <cell r="M3254">
            <v>83.14</v>
          </cell>
        </row>
        <row r="3255">
          <cell r="A3255">
            <v>102076146</v>
          </cell>
          <cell r="B3255" t="str">
            <v xml:space="preserve">MRS TERESA TROTMAN                      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65.69</v>
          </cell>
          <cell r="J3255">
            <v>65.69</v>
          </cell>
          <cell r="L3255">
            <v>15</v>
          </cell>
          <cell r="M3255">
            <v>65.69</v>
          </cell>
        </row>
        <row r="3256">
          <cell r="A3256">
            <v>102037627</v>
          </cell>
          <cell r="B3256" t="str">
            <v xml:space="preserve">MRS TEREZA SOKOLICH  (DBS)              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538.33000000000004</v>
          </cell>
          <cell r="J3256">
            <v>538.33000000000004</v>
          </cell>
          <cell r="L3256">
            <v>15</v>
          </cell>
          <cell r="M3256">
            <v>538.33000000000004</v>
          </cell>
        </row>
        <row r="3257">
          <cell r="A3257">
            <v>102075606</v>
          </cell>
          <cell r="B3257" t="str">
            <v xml:space="preserve">MRS THANITTHA SATONG                    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635.92999999999995</v>
          </cell>
          <cell r="J3257">
            <v>635.92999999999995</v>
          </cell>
          <cell r="L3257">
            <v>15</v>
          </cell>
          <cell r="M3257">
            <v>635.92999999999995</v>
          </cell>
        </row>
        <row r="3258">
          <cell r="A3258">
            <v>102040874</v>
          </cell>
          <cell r="B3258" t="str">
            <v xml:space="preserve">MRS THAVOEUM CHAP                       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185.83</v>
          </cell>
          <cell r="J3258">
            <v>185.83</v>
          </cell>
          <cell r="L3258">
            <v>15</v>
          </cell>
          <cell r="M3258">
            <v>185.83</v>
          </cell>
        </row>
        <row r="3259">
          <cell r="A3259">
            <v>102070433</v>
          </cell>
          <cell r="B3259" t="str">
            <v xml:space="preserve">MRS THELMA B SADLIER                    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198.09</v>
          </cell>
          <cell r="J3259">
            <v>198.09</v>
          </cell>
          <cell r="L3259">
            <v>15</v>
          </cell>
          <cell r="M3259">
            <v>198.09</v>
          </cell>
        </row>
        <row r="3260">
          <cell r="A3260">
            <v>102061556</v>
          </cell>
          <cell r="B3260" t="str">
            <v xml:space="preserve">MRS THERESA &amp; MR TERRY GEORGE           </v>
          </cell>
          <cell r="C3260">
            <v>2.57</v>
          </cell>
          <cell r="D3260">
            <v>1.37</v>
          </cell>
          <cell r="E3260">
            <v>0</v>
          </cell>
          <cell r="F3260">
            <v>16.149999999999999</v>
          </cell>
          <cell r="G3260">
            <v>0.56999999999999995</v>
          </cell>
          <cell r="H3260">
            <v>0</v>
          </cell>
          <cell r="I3260">
            <v>0</v>
          </cell>
          <cell r="J3260">
            <v>20.66</v>
          </cell>
          <cell r="L3260">
            <v>5</v>
          </cell>
          <cell r="M3260">
            <v>20.66</v>
          </cell>
        </row>
        <row r="3261">
          <cell r="A3261">
            <v>102010498</v>
          </cell>
          <cell r="B3261" t="str">
            <v xml:space="preserve">MRS THERESA CARROLL  (DBS)              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1088.2</v>
          </cell>
          <cell r="J3261">
            <v>1088.2</v>
          </cell>
          <cell r="L3261">
            <v>15</v>
          </cell>
          <cell r="M3261">
            <v>1088.2</v>
          </cell>
        </row>
        <row r="3262">
          <cell r="A3262">
            <v>102032799</v>
          </cell>
          <cell r="B3262" t="str">
            <v xml:space="preserve">MRS THERESA ENRIQUEZ  (DBS)             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837.32</v>
          </cell>
          <cell r="J3262">
            <v>837.32</v>
          </cell>
          <cell r="L3262">
            <v>15</v>
          </cell>
          <cell r="M3262">
            <v>837.32</v>
          </cell>
        </row>
        <row r="3263">
          <cell r="A3263">
            <v>102061104</v>
          </cell>
          <cell r="B3263" t="str">
            <v xml:space="preserve">MRS THUY NGUYEN  (DBS)                  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244.59</v>
          </cell>
          <cell r="J3263">
            <v>244.59</v>
          </cell>
          <cell r="L3263">
            <v>15</v>
          </cell>
          <cell r="M3263">
            <v>244.59</v>
          </cell>
        </row>
        <row r="3264">
          <cell r="A3264">
            <v>102072315</v>
          </cell>
          <cell r="B3264" t="str">
            <v xml:space="preserve">MRS TILAIMA TOLEAFOA                    </v>
          </cell>
          <cell r="C3264">
            <v>3.65</v>
          </cell>
          <cell r="D3264">
            <v>1.73</v>
          </cell>
          <cell r="E3264">
            <v>0</v>
          </cell>
          <cell r="F3264">
            <v>7.41</v>
          </cell>
          <cell r="G3264">
            <v>5.56</v>
          </cell>
          <cell r="H3264">
            <v>0</v>
          </cell>
          <cell r="I3264">
            <v>0</v>
          </cell>
          <cell r="J3264">
            <v>18.350000000000001</v>
          </cell>
          <cell r="L3264">
            <v>5</v>
          </cell>
          <cell r="M3264">
            <v>18.350000000000001</v>
          </cell>
        </row>
        <row r="3265">
          <cell r="A3265">
            <v>102031743</v>
          </cell>
          <cell r="B3265" t="str">
            <v xml:space="preserve">MRS TILE MCCARTHY                       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59.18</v>
          </cell>
          <cell r="J3265">
            <v>59.18</v>
          </cell>
          <cell r="L3265">
            <v>15</v>
          </cell>
          <cell r="M3265">
            <v>59.18</v>
          </cell>
        </row>
        <row r="3266">
          <cell r="A3266">
            <v>102018393</v>
          </cell>
          <cell r="B3266" t="str">
            <v xml:space="preserve">MRS TINA HSU                            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150.03</v>
          </cell>
          <cell r="J3266">
            <v>150.03</v>
          </cell>
          <cell r="L3266">
            <v>15</v>
          </cell>
          <cell r="M3266">
            <v>150.03</v>
          </cell>
        </row>
        <row r="3267">
          <cell r="A3267">
            <v>102019889</v>
          </cell>
          <cell r="B3267" t="str">
            <v xml:space="preserve">MRS TINA ISIRELI   (DBS)                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1048.1099999999999</v>
          </cell>
          <cell r="J3267">
            <v>1048.1099999999999</v>
          </cell>
          <cell r="L3267">
            <v>15</v>
          </cell>
          <cell r="M3267">
            <v>1048.1099999999999</v>
          </cell>
        </row>
        <row r="3268">
          <cell r="A3268">
            <v>102065204</v>
          </cell>
          <cell r="B3268" t="str">
            <v xml:space="preserve">MRS TIRESA FAASAMOA                     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107.09</v>
          </cell>
          <cell r="J3268">
            <v>107.09</v>
          </cell>
          <cell r="L3268">
            <v>22</v>
          </cell>
          <cell r="M3268">
            <v>107.09</v>
          </cell>
        </row>
        <row r="3269">
          <cell r="A3269">
            <v>102010394</v>
          </cell>
          <cell r="B3269" t="str">
            <v xml:space="preserve">MRS TOAKASE MATALAUE (DBS)              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354.34</v>
          </cell>
          <cell r="J3269">
            <v>354.34</v>
          </cell>
          <cell r="L3269">
            <v>15</v>
          </cell>
          <cell r="M3269">
            <v>354.34</v>
          </cell>
        </row>
        <row r="3270">
          <cell r="A3270">
            <v>102063688</v>
          </cell>
          <cell r="B3270" t="str">
            <v xml:space="preserve">MRS TOKA GREIG  (DBS)                   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203.05</v>
          </cell>
          <cell r="J3270">
            <v>203.05</v>
          </cell>
          <cell r="L3270">
            <v>15</v>
          </cell>
          <cell r="M3270">
            <v>203.05</v>
          </cell>
        </row>
        <row r="3271">
          <cell r="A3271">
            <v>102015747</v>
          </cell>
          <cell r="B3271" t="str">
            <v xml:space="preserve">MRS TOKILUPE VAI                        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91.94</v>
          </cell>
          <cell r="J3271">
            <v>91.94</v>
          </cell>
          <cell r="L3271">
            <v>15</v>
          </cell>
          <cell r="M3271">
            <v>91.94</v>
          </cell>
        </row>
        <row r="3272">
          <cell r="A3272">
            <v>102030426</v>
          </cell>
          <cell r="B3272" t="str">
            <v xml:space="preserve">MRS TONI MANA                           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259.2</v>
          </cell>
          <cell r="J3272">
            <v>259.2</v>
          </cell>
          <cell r="L3272">
            <v>15</v>
          </cell>
          <cell r="M3272">
            <v>259.2</v>
          </cell>
        </row>
        <row r="3273">
          <cell r="A3273">
            <v>102011097</v>
          </cell>
          <cell r="B3273" t="str">
            <v xml:space="preserve">MRS TRACEY LOLOHEA                      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50.99</v>
          </cell>
          <cell r="J3273">
            <v>50.99</v>
          </cell>
          <cell r="L3273">
            <v>15</v>
          </cell>
          <cell r="M3273">
            <v>50.99</v>
          </cell>
        </row>
        <row r="3274">
          <cell r="A3274">
            <v>102013878</v>
          </cell>
          <cell r="B3274" t="str">
            <v xml:space="preserve">MRS TRACEY WRAITH                       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72.930000000000007</v>
          </cell>
          <cell r="J3274">
            <v>72.930000000000007</v>
          </cell>
          <cell r="L3274">
            <v>15</v>
          </cell>
          <cell r="M3274">
            <v>72.930000000000007</v>
          </cell>
        </row>
        <row r="3275">
          <cell r="A3275">
            <v>102072028</v>
          </cell>
          <cell r="B3275" t="str">
            <v xml:space="preserve">MRS TRACEY ZINOVIYEV                    </v>
          </cell>
          <cell r="C3275">
            <v>0</v>
          </cell>
          <cell r="D3275">
            <v>0</v>
          </cell>
          <cell r="E3275">
            <v>0</v>
          </cell>
          <cell r="F3275">
            <v>3.28</v>
          </cell>
          <cell r="G3275">
            <v>60.68</v>
          </cell>
          <cell r="H3275">
            <v>0</v>
          </cell>
          <cell r="I3275">
            <v>0</v>
          </cell>
          <cell r="J3275">
            <v>63.96</v>
          </cell>
          <cell r="L3275">
            <v>5</v>
          </cell>
          <cell r="M3275">
            <v>63.96</v>
          </cell>
        </row>
        <row r="3276">
          <cell r="A3276">
            <v>102027500</v>
          </cell>
          <cell r="B3276" t="str">
            <v xml:space="preserve">MRS TRACY E CROSS  (DBS)                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491.48</v>
          </cell>
          <cell r="J3276">
            <v>491.48</v>
          </cell>
          <cell r="L3276">
            <v>15</v>
          </cell>
          <cell r="M3276">
            <v>491.48</v>
          </cell>
        </row>
        <row r="3277">
          <cell r="A3277">
            <v>102077664</v>
          </cell>
          <cell r="B3277" t="str">
            <v xml:space="preserve">MRS TRIPTA BAKSHI                       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271.87</v>
          </cell>
          <cell r="J3277">
            <v>271.87</v>
          </cell>
          <cell r="L3277">
            <v>15</v>
          </cell>
          <cell r="M3277">
            <v>271.87</v>
          </cell>
        </row>
        <row r="3278">
          <cell r="A3278">
            <v>102065448</v>
          </cell>
          <cell r="B3278" t="str">
            <v xml:space="preserve">MRS TRISHA TUFUGA  (DBS)                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304.27999999999997</v>
          </cell>
          <cell r="J3278">
            <v>304.27999999999997</v>
          </cell>
          <cell r="L3278">
            <v>15</v>
          </cell>
          <cell r="M3278">
            <v>304.27999999999997</v>
          </cell>
        </row>
        <row r="3279">
          <cell r="A3279">
            <v>102046114</v>
          </cell>
          <cell r="B3279" t="str">
            <v xml:space="preserve">MRS TRUDI KELLY                         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67.77</v>
          </cell>
          <cell r="J3279">
            <v>67.77</v>
          </cell>
          <cell r="L3279">
            <v>15</v>
          </cell>
          <cell r="M3279">
            <v>67.77</v>
          </cell>
        </row>
        <row r="3280">
          <cell r="A3280">
            <v>102034514</v>
          </cell>
          <cell r="B3280" t="str">
            <v xml:space="preserve">MRS TUA LEITUPO (DBS)                   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238.65</v>
          </cell>
          <cell r="J3280">
            <v>238.65</v>
          </cell>
          <cell r="L3280">
            <v>15</v>
          </cell>
          <cell r="M3280">
            <v>238.65</v>
          </cell>
        </row>
        <row r="3281">
          <cell r="A3281">
            <v>102035114</v>
          </cell>
          <cell r="B3281" t="str">
            <v xml:space="preserve">MRS TUA MUA     (DBS)                   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852.54</v>
          </cell>
          <cell r="J3281">
            <v>852.54</v>
          </cell>
          <cell r="L3281">
            <v>15</v>
          </cell>
          <cell r="M3281">
            <v>852.54</v>
          </cell>
        </row>
        <row r="3282">
          <cell r="A3282">
            <v>102037724</v>
          </cell>
          <cell r="B3282" t="str">
            <v xml:space="preserve">MRS TUESE MALAE MANUMALEALII  (DBS)     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410.97</v>
          </cell>
          <cell r="J3282">
            <v>410.97</v>
          </cell>
          <cell r="L3282">
            <v>15</v>
          </cell>
          <cell r="M3282">
            <v>410.97</v>
          </cell>
        </row>
        <row r="3283">
          <cell r="A3283">
            <v>102061343</v>
          </cell>
          <cell r="B3283" t="str">
            <v xml:space="preserve">MRS TUKUAU TEREROA   (DBS)              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291.62</v>
          </cell>
          <cell r="J3283">
            <v>291.62</v>
          </cell>
          <cell r="L3283">
            <v>15</v>
          </cell>
          <cell r="M3283">
            <v>291.62</v>
          </cell>
        </row>
        <row r="3284">
          <cell r="A3284">
            <v>102073492</v>
          </cell>
          <cell r="B3284" t="str">
            <v xml:space="preserve">MRS TULAN'U BRAYNE  (ODL)               </v>
          </cell>
          <cell r="C3284">
            <v>0</v>
          </cell>
          <cell r="D3284">
            <v>26.01</v>
          </cell>
          <cell r="E3284">
            <v>66.989999999999995</v>
          </cell>
          <cell r="F3284">
            <v>43.3</v>
          </cell>
          <cell r="G3284">
            <v>58.63</v>
          </cell>
          <cell r="H3284">
            <v>0</v>
          </cell>
          <cell r="I3284">
            <v>0</v>
          </cell>
          <cell r="J3284">
            <v>194.93</v>
          </cell>
          <cell r="L3284">
            <v>5</v>
          </cell>
          <cell r="M3284">
            <v>194.93</v>
          </cell>
        </row>
        <row r="3285">
          <cell r="A3285">
            <v>102012152</v>
          </cell>
          <cell r="B3285" t="str">
            <v xml:space="preserve">MRS TUPOU JOHANSSON                     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195.69</v>
          </cell>
          <cell r="J3285">
            <v>195.69</v>
          </cell>
          <cell r="L3285">
            <v>15</v>
          </cell>
          <cell r="M3285">
            <v>195.69</v>
          </cell>
        </row>
        <row r="3286">
          <cell r="A3286">
            <v>102074674</v>
          </cell>
          <cell r="B3286" t="str">
            <v xml:space="preserve">MRS TUPOU MAKAUI                        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407.91</v>
          </cell>
          <cell r="J3286">
            <v>407.91</v>
          </cell>
          <cell r="L3286">
            <v>15</v>
          </cell>
          <cell r="M3286">
            <v>407.91</v>
          </cell>
        </row>
        <row r="3287">
          <cell r="A3287">
            <v>102005449</v>
          </cell>
          <cell r="B3287" t="str">
            <v xml:space="preserve">MRS TUPOU MATAPA     (DBS)              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302.14</v>
          </cell>
          <cell r="J3287">
            <v>302.14</v>
          </cell>
          <cell r="L3287">
            <v>15</v>
          </cell>
          <cell r="M3287">
            <v>302.14</v>
          </cell>
        </row>
        <row r="3288">
          <cell r="A3288">
            <v>102071771</v>
          </cell>
          <cell r="B3288" t="str">
            <v xml:space="preserve">MRS TUPOU MULIIPU                       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104.55</v>
          </cell>
          <cell r="J3288">
            <v>104.55</v>
          </cell>
          <cell r="L3288">
            <v>15</v>
          </cell>
          <cell r="M3288">
            <v>104.55</v>
          </cell>
        </row>
        <row r="3289">
          <cell r="A3289">
            <v>102061752</v>
          </cell>
          <cell r="B3289" t="str">
            <v xml:space="preserve">MRS TUPOU NAPAA                         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131.99</v>
          </cell>
          <cell r="J3289">
            <v>131.99</v>
          </cell>
          <cell r="L3289">
            <v>15</v>
          </cell>
          <cell r="M3289">
            <v>131.99</v>
          </cell>
        </row>
        <row r="3290">
          <cell r="A3290">
            <v>102020604</v>
          </cell>
          <cell r="B3290" t="str">
            <v xml:space="preserve">MRS TUPU MALOLO  (DBS*HOLD)             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410.39</v>
          </cell>
          <cell r="J3290">
            <v>410.39</v>
          </cell>
          <cell r="L3290">
            <v>22</v>
          </cell>
          <cell r="M3290">
            <v>410.39</v>
          </cell>
        </row>
        <row r="3291">
          <cell r="A3291">
            <v>102068897</v>
          </cell>
          <cell r="B3291" t="str">
            <v xml:space="preserve">MRS TUPUOLA SILUPE                      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183.3</v>
          </cell>
          <cell r="J3291">
            <v>183.3</v>
          </cell>
          <cell r="L3291">
            <v>15</v>
          </cell>
          <cell r="M3291">
            <v>183.3</v>
          </cell>
        </row>
        <row r="3292">
          <cell r="A3292">
            <v>102038197</v>
          </cell>
          <cell r="B3292" t="str">
            <v xml:space="preserve">MRS TUSI PARTSCH                        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556.02</v>
          </cell>
          <cell r="J3292">
            <v>556.02</v>
          </cell>
          <cell r="L3292">
            <v>15</v>
          </cell>
          <cell r="M3292">
            <v>556.02</v>
          </cell>
        </row>
        <row r="3293">
          <cell r="A3293">
            <v>102077484</v>
          </cell>
          <cell r="B3293" t="str">
            <v xml:space="preserve">MRS TUTURI OLSEN  (DBS*)                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254.65</v>
          </cell>
          <cell r="J3293">
            <v>254.65</v>
          </cell>
          <cell r="L3293">
            <v>15</v>
          </cell>
          <cell r="M3293">
            <v>254.65</v>
          </cell>
        </row>
        <row r="3294">
          <cell r="A3294">
            <v>102037259</v>
          </cell>
          <cell r="B3294" t="str">
            <v xml:space="preserve">MRS TWLAKI TUIMANA    (DBS)             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131.93</v>
          </cell>
          <cell r="J3294">
            <v>131.93</v>
          </cell>
          <cell r="L3294">
            <v>22</v>
          </cell>
          <cell r="M3294">
            <v>131.93</v>
          </cell>
        </row>
        <row r="3295">
          <cell r="A3295">
            <v>102024264</v>
          </cell>
          <cell r="B3295" t="str">
            <v xml:space="preserve">MRS UETA ANDREWS                        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171.16</v>
          </cell>
          <cell r="J3295">
            <v>171.16</v>
          </cell>
          <cell r="L3295">
            <v>15</v>
          </cell>
          <cell r="M3295">
            <v>171.16</v>
          </cell>
        </row>
        <row r="3296">
          <cell r="A3296">
            <v>102072284</v>
          </cell>
          <cell r="B3296" t="str">
            <v xml:space="preserve">MRS ULA NAUTU (DBS)                     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214.04</v>
          </cell>
          <cell r="J3296">
            <v>214.04</v>
          </cell>
          <cell r="L3296">
            <v>15</v>
          </cell>
          <cell r="M3296">
            <v>214.04</v>
          </cell>
        </row>
        <row r="3297">
          <cell r="A3297">
            <v>102039699</v>
          </cell>
          <cell r="B3297" t="str">
            <v xml:space="preserve">MRS UMA JONES                           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129.81</v>
          </cell>
          <cell r="J3297">
            <v>129.81</v>
          </cell>
          <cell r="L3297">
            <v>22</v>
          </cell>
          <cell r="M3297">
            <v>129.81</v>
          </cell>
        </row>
        <row r="3298">
          <cell r="A3298">
            <v>102015420</v>
          </cell>
          <cell r="B3298" t="str">
            <v xml:space="preserve">MRS V L MATA                            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195.59</v>
          </cell>
          <cell r="J3298">
            <v>195.59</v>
          </cell>
          <cell r="L3298">
            <v>15</v>
          </cell>
          <cell r="M3298">
            <v>195.59</v>
          </cell>
        </row>
        <row r="3299">
          <cell r="A3299">
            <v>102035168</v>
          </cell>
          <cell r="B3299" t="str">
            <v xml:space="preserve">MRS V RAKETE                            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157.83000000000001</v>
          </cell>
          <cell r="J3299">
            <v>157.83000000000001</v>
          </cell>
          <cell r="L3299">
            <v>15</v>
          </cell>
          <cell r="M3299">
            <v>157.83000000000001</v>
          </cell>
        </row>
        <row r="3300">
          <cell r="A3300">
            <v>102068517</v>
          </cell>
          <cell r="B3300" t="str">
            <v xml:space="preserve">MRS V SUTHERLAND                        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57.27</v>
          </cell>
          <cell r="J3300">
            <v>57.27</v>
          </cell>
          <cell r="L3300">
            <v>15</v>
          </cell>
          <cell r="M3300">
            <v>57.27</v>
          </cell>
        </row>
        <row r="3301">
          <cell r="A3301">
            <v>102020773</v>
          </cell>
          <cell r="B3301" t="str">
            <v xml:space="preserve">MRS VA AUVAE  (DBS)                     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637.88</v>
          </cell>
          <cell r="J3301">
            <v>637.88</v>
          </cell>
          <cell r="L3301">
            <v>15</v>
          </cell>
          <cell r="M3301">
            <v>637.88</v>
          </cell>
        </row>
        <row r="3302">
          <cell r="A3302">
            <v>102012155</v>
          </cell>
          <cell r="B3302" t="str">
            <v xml:space="preserve">MRS VAALOTU MALAGA (DBS)                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235.32</v>
          </cell>
          <cell r="J3302">
            <v>235.32</v>
          </cell>
          <cell r="L3302">
            <v>15</v>
          </cell>
          <cell r="M3302">
            <v>235.32</v>
          </cell>
        </row>
        <row r="3303">
          <cell r="A3303">
            <v>102011237</v>
          </cell>
          <cell r="B3303" t="str">
            <v xml:space="preserve">MRS VAAOMALA TUAI  (DBS)                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208.93</v>
          </cell>
          <cell r="J3303">
            <v>208.93</v>
          </cell>
          <cell r="L3303">
            <v>15</v>
          </cell>
          <cell r="M3303">
            <v>208.93</v>
          </cell>
        </row>
        <row r="3304">
          <cell r="A3304">
            <v>102089545</v>
          </cell>
          <cell r="B3304" t="str">
            <v xml:space="preserve">MRS VAEGA LAFAELE                       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78.040000000000006</v>
          </cell>
          <cell r="J3304">
            <v>78.040000000000006</v>
          </cell>
          <cell r="L3304">
            <v>15</v>
          </cell>
          <cell r="M3304">
            <v>78.040000000000006</v>
          </cell>
        </row>
        <row r="3305">
          <cell r="A3305">
            <v>102090035</v>
          </cell>
          <cell r="B3305" t="str">
            <v xml:space="preserve">MRS VAI ATOA                            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184.09</v>
          </cell>
          <cell r="J3305">
            <v>184.09</v>
          </cell>
          <cell r="L3305">
            <v>15</v>
          </cell>
          <cell r="M3305">
            <v>184.09</v>
          </cell>
        </row>
        <row r="3306">
          <cell r="A3306">
            <v>102021527</v>
          </cell>
          <cell r="B3306" t="str">
            <v xml:space="preserve">MRS VAI FOOU NIUAFE  (DBS)              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1189.04</v>
          </cell>
          <cell r="J3306">
            <v>1189.04</v>
          </cell>
          <cell r="L3306">
            <v>15</v>
          </cell>
          <cell r="M3306">
            <v>1189.04</v>
          </cell>
        </row>
        <row r="3307">
          <cell r="A3307">
            <v>102038543</v>
          </cell>
          <cell r="B3307" t="str">
            <v xml:space="preserve">MRS VAI ROMKAU                          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139.66999999999999</v>
          </cell>
          <cell r="J3307">
            <v>139.66999999999999</v>
          </cell>
          <cell r="L3307">
            <v>15</v>
          </cell>
          <cell r="M3307">
            <v>139.66999999999999</v>
          </cell>
        </row>
        <row r="3308">
          <cell r="A3308">
            <v>102055808</v>
          </cell>
          <cell r="B3308" t="str">
            <v xml:space="preserve">MRS VAILELE HAVEA                       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63.1</v>
          </cell>
          <cell r="J3308">
            <v>63.1</v>
          </cell>
          <cell r="L3308">
            <v>15</v>
          </cell>
          <cell r="M3308">
            <v>63.1</v>
          </cell>
        </row>
        <row r="3309">
          <cell r="A3309">
            <v>102024970</v>
          </cell>
          <cell r="B3309" t="str">
            <v xml:space="preserve">MRS VAITUNILE MIKO (DBS)                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347.1</v>
          </cell>
          <cell r="J3309">
            <v>347.1</v>
          </cell>
          <cell r="L3309">
            <v>15</v>
          </cell>
          <cell r="M3309">
            <v>347.1</v>
          </cell>
        </row>
        <row r="3310">
          <cell r="A3310">
            <v>102075154</v>
          </cell>
          <cell r="B3310" t="str">
            <v xml:space="preserve">MRS VALETI S LATU (DBS)                 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539.66</v>
          </cell>
          <cell r="J3310">
            <v>539.66</v>
          </cell>
          <cell r="L3310">
            <v>15</v>
          </cell>
          <cell r="M3310">
            <v>539.66</v>
          </cell>
        </row>
        <row r="3311">
          <cell r="A3311">
            <v>102042043</v>
          </cell>
          <cell r="B3311" t="str">
            <v xml:space="preserve">MRS VANESSA HARDLEY  (DBS)              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357.25</v>
          </cell>
          <cell r="J3311">
            <v>357.25</v>
          </cell>
          <cell r="L3311">
            <v>15</v>
          </cell>
          <cell r="M3311">
            <v>357.25</v>
          </cell>
        </row>
        <row r="3312">
          <cell r="A3312">
            <v>102037309</v>
          </cell>
          <cell r="B3312" t="str">
            <v xml:space="preserve">MRS VANESSA LILBURN                     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55.76</v>
          </cell>
          <cell r="J3312">
            <v>55.76</v>
          </cell>
          <cell r="L3312">
            <v>15</v>
          </cell>
          <cell r="M3312">
            <v>55.76</v>
          </cell>
        </row>
        <row r="3313">
          <cell r="A3313">
            <v>102043609</v>
          </cell>
          <cell r="B3313" t="str">
            <v xml:space="preserve">MRS VARINIA HAWKINS                     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123.57</v>
          </cell>
          <cell r="J3313">
            <v>123.57</v>
          </cell>
          <cell r="L3313">
            <v>15</v>
          </cell>
          <cell r="M3313">
            <v>123.57</v>
          </cell>
        </row>
        <row r="3314">
          <cell r="A3314">
            <v>102028395</v>
          </cell>
          <cell r="B3314" t="str">
            <v xml:space="preserve">MRS VEERA PCINDOL                       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193.8</v>
          </cell>
          <cell r="J3314">
            <v>193.8</v>
          </cell>
          <cell r="L3314">
            <v>15</v>
          </cell>
          <cell r="M3314">
            <v>193.8</v>
          </cell>
        </row>
        <row r="3315">
          <cell r="A3315">
            <v>102027453</v>
          </cell>
          <cell r="B3315" t="str">
            <v xml:space="preserve">MRS VERONICA MALIA                      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535.04</v>
          </cell>
          <cell r="J3315">
            <v>535.04</v>
          </cell>
          <cell r="L3315">
            <v>15</v>
          </cell>
          <cell r="M3315">
            <v>535.04</v>
          </cell>
        </row>
        <row r="3316">
          <cell r="A3316">
            <v>102047520</v>
          </cell>
          <cell r="B3316" t="str">
            <v xml:space="preserve">MRS VICKI H REID                        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54.36</v>
          </cell>
          <cell r="J3316">
            <v>54.36</v>
          </cell>
          <cell r="L3316">
            <v>15</v>
          </cell>
          <cell r="M3316">
            <v>54.36</v>
          </cell>
        </row>
        <row r="3317">
          <cell r="A3317">
            <v>102024315</v>
          </cell>
          <cell r="B3317" t="str">
            <v xml:space="preserve">MRS VICKY CREIGHTON                     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92.53</v>
          </cell>
          <cell r="J3317">
            <v>92.53</v>
          </cell>
          <cell r="L3317">
            <v>15</v>
          </cell>
          <cell r="M3317">
            <v>92.53</v>
          </cell>
        </row>
        <row r="3318">
          <cell r="A3318">
            <v>102047683</v>
          </cell>
          <cell r="B3318" t="str">
            <v xml:space="preserve">MRS VICKY JENKINS                       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83.44</v>
          </cell>
          <cell r="J3318">
            <v>83.44</v>
          </cell>
          <cell r="L3318">
            <v>15</v>
          </cell>
          <cell r="M3318">
            <v>83.44</v>
          </cell>
        </row>
        <row r="3319">
          <cell r="A3319">
            <v>102011369</v>
          </cell>
          <cell r="B3319" t="str">
            <v xml:space="preserve">MRS VIENNA TILIALO      (CMI)           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728.21</v>
          </cell>
          <cell r="J3319">
            <v>728.21</v>
          </cell>
          <cell r="L3319">
            <v>22</v>
          </cell>
          <cell r="M3319">
            <v>728.21</v>
          </cell>
        </row>
        <row r="3320">
          <cell r="A3320">
            <v>102010973</v>
          </cell>
          <cell r="B3320" t="str">
            <v xml:space="preserve">MRS VOC LE                              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172.55</v>
          </cell>
          <cell r="J3320">
            <v>172.55</v>
          </cell>
          <cell r="L3320">
            <v>15</v>
          </cell>
          <cell r="M3320">
            <v>172.55</v>
          </cell>
        </row>
        <row r="3321">
          <cell r="A3321">
            <v>102009489</v>
          </cell>
          <cell r="B3321" t="str">
            <v xml:space="preserve">MRS WAHINE BRIGHT  (DBS)                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557.15</v>
          </cell>
          <cell r="J3321">
            <v>557.15</v>
          </cell>
          <cell r="L3321">
            <v>15</v>
          </cell>
          <cell r="M3321">
            <v>557.15</v>
          </cell>
        </row>
        <row r="3322">
          <cell r="A3322">
            <v>102069845</v>
          </cell>
          <cell r="B3322" t="str">
            <v xml:space="preserve">MRS WANGA S MARRINER                    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118.72</v>
          </cell>
          <cell r="J3322">
            <v>118.72</v>
          </cell>
          <cell r="L3322">
            <v>15</v>
          </cell>
          <cell r="M3322">
            <v>118.72</v>
          </cell>
        </row>
        <row r="3323">
          <cell r="A3323">
            <v>102043006</v>
          </cell>
          <cell r="B3323" t="str">
            <v xml:space="preserve">MRS WATERLILY PAHULU  (DBS)             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256.85000000000002</v>
          </cell>
          <cell r="J3323">
            <v>256.85000000000002</v>
          </cell>
          <cell r="L3323">
            <v>15</v>
          </cell>
          <cell r="M3323">
            <v>256.85000000000002</v>
          </cell>
        </row>
        <row r="3324">
          <cell r="A3324">
            <v>102040779</v>
          </cell>
          <cell r="B3324" t="str">
            <v xml:space="preserve">MRS WENDY A WILSON                      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57.39</v>
          </cell>
          <cell r="J3324">
            <v>57.39</v>
          </cell>
          <cell r="L3324">
            <v>15</v>
          </cell>
          <cell r="M3324">
            <v>57.39</v>
          </cell>
        </row>
        <row r="3325">
          <cell r="A3325">
            <v>102063147</v>
          </cell>
          <cell r="B3325" t="str">
            <v xml:space="preserve">MRS WENDY JANSEN                        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186.65</v>
          </cell>
          <cell r="J3325">
            <v>186.65</v>
          </cell>
          <cell r="L3325">
            <v>15</v>
          </cell>
          <cell r="M3325">
            <v>186.65</v>
          </cell>
        </row>
        <row r="3326">
          <cell r="A3326">
            <v>102062336</v>
          </cell>
          <cell r="B3326" t="str">
            <v xml:space="preserve">MRS WENDY LESOA  (DBS)                  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219.22</v>
          </cell>
          <cell r="J3326">
            <v>219.22</v>
          </cell>
          <cell r="L3326">
            <v>15</v>
          </cell>
          <cell r="M3326">
            <v>219.22</v>
          </cell>
        </row>
        <row r="3327">
          <cell r="A3327">
            <v>102086865</v>
          </cell>
          <cell r="B3327" t="str">
            <v xml:space="preserve">MRS WHITI TETEVANO                      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156.69</v>
          </cell>
          <cell r="J3327">
            <v>156.69</v>
          </cell>
          <cell r="L3327">
            <v>15</v>
          </cell>
          <cell r="M3327">
            <v>156.69</v>
          </cell>
        </row>
        <row r="3328">
          <cell r="A3328">
            <v>102010085</v>
          </cell>
          <cell r="B3328" t="str">
            <v xml:space="preserve">MRS WISTERIA MARY ERIKSON               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53.58</v>
          </cell>
          <cell r="J3328">
            <v>53.58</v>
          </cell>
          <cell r="L3328">
            <v>15</v>
          </cell>
          <cell r="M3328">
            <v>53.58</v>
          </cell>
        </row>
        <row r="3329">
          <cell r="A3329">
            <v>102026307</v>
          </cell>
          <cell r="B3329" t="str">
            <v xml:space="preserve">MRS XIAN ZHANG                          </v>
          </cell>
          <cell r="C3329">
            <v>15.07</v>
          </cell>
          <cell r="D3329">
            <v>37.49</v>
          </cell>
          <cell r="E3329">
            <v>2.08</v>
          </cell>
          <cell r="F3329">
            <v>11.65</v>
          </cell>
          <cell r="G3329">
            <v>24.35</v>
          </cell>
          <cell r="H3329">
            <v>17.61</v>
          </cell>
          <cell r="I3329">
            <v>0</v>
          </cell>
          <cell r="J3329">
            <v>108.25</v>
          </cell>
          <cell r="L3329">
            <v>1</v>
          </cell>
          <cell r="M3329">
            <v>108.25</v>
          </cell>
        </row>
        <row r="3330">
          <cell r="A3330">
            <v>102007648</v>
          </cell>
          <cell r="B3330" t="str">
            <v xml:space="preserve">MRS XUN HUI LU   (DBS)                  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1078.8599999999999</v>
          </cell>
          <cell r="J3330">
            <v>1078.8599999999999</v>
          </cell>
          <cell r="L3330">
            <v>15</v>
          </cell>
          <cell r="M3330">
            <v>1078.8599999999999</v>
          </cell>
        </row>
        <row r="3331">
          <cell r="A3331">
            <v>102060670</v>
          </cell>
          <cell r="B3331" t="str">
            <v xml:space="preserve">MRS YOLANDE ELIAS (DBS)                 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1359.2</v>
          </cell>
          <cell r="J3331">
            <v>1359.2</v>
          </cell>
          <cell r="L3331">
            <v>22</v>
          </cell>
          <cell r="M3331">
            <v>1218.75</v>
          </cell>
        </row>
        <row r="3332">
          <cell r="A3332">
            <v>102014006</v>
          </cell>
          <cell r="B3332" t="str">
            <v xml:space="preserve">MRS YUCUI ZHAO   (DBS)                  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749.11</v>
          </cell>
          <cell r="J3332">
            <v>749.11</v>
          </cell>
          <cell r="L3332">
            <v>15</v>
          </cell>
          <cell r="M3332">
            <v>749.11</v>
          </cell>
        </row>
        <row r="3333">
          <cell r="A3333">
            <v>102053015</v>
          </cell>
          <cell r="B3333" t="str">
            <v xml:space="preserve">MRS YUN YING CHEN   (DBS)               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1007.72</v>
          </cell>
          <cell r="J3333">
            <v>1007.72</v>
          </cell>
          <cell r="L3333">
            <v>15</v>
          </cell>
          <cell r="M3333">
            <v>1007.72</v>
          </cell>
        </row>
        <row r="3334">
          <cell r="A3334">
            <v>102062482</v>
          </cell>
          <cell r="B3334" t="str">
            <v xml:space="preserve">MRS YVONNE HARDING                      </v>
          </cell>
          <cell r="C3334">
            <v>20.5</v>
          </cell>
          <cell r="D3334">
            <v>21.76</v>
          </cell>
          <cell r="E3334">
            <v>2.31</v>
          </cell>
          <cell r="F3334">
            <v>1.39</v>
          </cell>
          <cell r="G3334">
            <v>29.08</v>
          </cell>
          <cell r="H3334">
            <v>0</v>
          </cell>
          <cell r="I3334">
            <v>0</v>
          </cell>
          <cell r="J3334">
            <v>75.040000000000006</v>
          </cell>
          <cell r="L3334">
            <v>5</v>
          </cell>
          <cell r="M3334">
            <v>75.040000000000006</v>
          </cell>
        </row>
        <row r="3335">
          <cell r="A3335">
            <v>102007525</v>
          </cell>
          <cell r="B3335" t="str">
            <v xml:space="preserve">MRS ZAHRA ASAYESH  (CMI)                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78.12</v>
          </cell>
          <cell r="J3335">
            <v>78.12</v>
          </cell>
          <cell r="L3335">
            <v>22</v>
          </cell>
          <cell r="M3335">
            <v>78.12</v>
          </cell>
        </row>
        <row r="3336">
          <cell r="A3336">
            <v>102044749</v>
          </cell>
          <cell r="B3336" t="str">
            <v xml:space="preserve">MS A BAILEY                             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79.86</v>
          </cell>
          <cell r="J3336">
            <v>79.86</v>
          </cell>
          <cell r="L3336">
            <v>15</v>
          </cell>
          <cell r="M3336">
            <v>79.86</v>
          </cell>
        </row>
        <row r="3337">
          <cell r="A3337">
            <v>102046258</v>
          </cell>
          <cell r="B3337" t="str">
            <v xml:space="preserve">MS A LESTER                             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89.75</v>
          </cell>
          <cell r="J3337">
            <v>89.75</v>
          </cell>
          <cell r="L3337">
            <v>15</v>
          </cell>
          <cell r="M3337">
            <v>89.75</v>
          </cell>
        </row>
        <row r="3338">
          <cell r="A3338">
            <v>102013235</v>
          </cell>
          <cell r="B3338" t="str">
            <v xml:space="preserve">MS AILEEN SIE                           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17.600000000000001</v>
          </cell>
          <cell r="J3338">
            <v>17.600000000000001</v>
          </cell>
          <cell r="L3338">
            <v>1</v>
          </cell>
          <cell r="M3338">
            <v>17.600000000000001</v>
          </cell>
        </row>
        <row r="3339">
          <cell r="A3339">
            <v>102052680</v>
          </cell>
          <cell r="B3339" t="str">
            <v xml:space="preserve">MS AILENE HILL                          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82.79</v>
          </cell>
          <cell r="J3339">
            <v>82.79</v>
          </cell>
          <cell r="L3339">
            <v>15</v>
          </cell>
          <cell r="M3339">
            <v>82.79</v>
          </cell>
        </row>
        <row r="3340">
          <cell r="A3340">
            <v>102071904</v>
          </cell>
          <cell r="B3340" t="str">
            <v xml:space="preserve">MS AKAAU TAIA                           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166.56</v>
          </cell>
          <cell r="J3340">
            <v>166.56</v>
          </cell>
          <cell r="L3340">
            <v>15</v>
          </cell>
          <cell r="M3340">
            <v>166.56</v>
          </cell>
        </row>
        <row r="3341">
          <cell r="A3341">
            <v>102041239</v>
          </cell>
          <cell r="B3341" t="str">
            <v xml:space="preserve">MS AKE AREORA                           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53.47</v>
          </cell>
          <cell r="J3341">
            <v>53.47</v>
          </cell>
          <cell r="L3341">
            <v>15</v>
          </cell>
          <cell r="M3341">
            <v>53.47</v>
          </cell>
        </row>
        <row r="3342">
          <cell r="A3342">
            <v>102039554</v>
          </cell>
          <cell r="B3342" t="str">
            <v xml:space="preserve">MS AMANDA RULE                          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69.33</v>
          </cell>
          <cell r="J3342">
            <v>69.33</v>
          </cell>
          <cell r="L3342">
            <v>15</v>
          </cell>
          <cell r="M3342">
            <v>69.33</v>
          </cell>
        </row>
        <row r="3343">
          <cell r="A3343">
            <v>102061092</v>
          </cell>
          <cell r="B3343" t="str">
            <v xml:space="preserve">MS AMANDA TAYLOR                        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71.63</v>
          </cell>
          <cell r="J3343">
            <v>71.63</v>
          </cell>
          <cell r="L3343">
            <v>15</v>
          </cell>
          <cell r="M3343">
            <v>71.63</v>
          </cell>
        </row>
        <row r="3344">
          <cell r="A3344">
            <v>102057276</v>
          </cell>
          <cell r="B3344" t="str">
            <v xml:space="preserve">MS AMY ZHU                              </v>
          </cell>
          <cell r="C3344">
            <v>0</v>
          </cell>
          <cell r="D3344">
            <v>6.07</v>
          </cell>
          <cell r="E3344">
            <v>0</v>
          </cell>
          <cell r="F3344">
            <v>18.03</v>
          </cell>
          <cell r="G3344">
            <v>27.48</v>
          </cell>
          <cell r="H3344">
            <v>0</v>
          </cell>
          <cell r="I3344">
            <v>0</v>
          </cell>
          <cell r="J3344">
            <v>51.58</v>
          </cell>
          <cell r="L3344">
            <v>1</v>
          </cell>
          <cell r="M3344">
            <v>51.58</v>
          </cell>
        </row>
        <row r="3345">
          <cell r="A3345">
            <v>102051549</v>
          </cell>
          <cell r="B3345" t="str">
            <v xml:space="preserve">MS ANA LEPOLO (DBS)                     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918.92</v>
          </cell>
          <cell r="J3345">
            <v>918.92</v>
          </cell>
          <cell r="L3345">
            <v>15</v>
          </cell>
          <cell r="M3345">
            <v>918.92</v>
          </cell>
        </row>
        <row r="3346">
          <cell r="A3346">
            <v>102043366</v>
          </cell>
          <cell r="B3346" t="str">
            <v xml:space="preserve">MS ANAU UHATAFE                         </v>
          </cell>
          <cell r="C3346">
            <v>33.119999999999997</v>
          </cell>
          <cell r="D3346">
            <v>42.89</v>
          </cell>
          <cell r="E3346">
            <v>0</v>
          </cell>
          <cell r="F3346">
            <v>13.56</v>
          </cell>
          <cell r="G3346">
            <v>70.25</v>
          </cell>
          <cell r="H3346">
            <v>0</v>
          </cell>
          <cell r="I3346">
            <v>0</v>
          </cell>
          <cell r="J3346">
            <v>159.82</v>
          </cell>
          <cell r="L3346">
            <v>5</v>
          </cell>
          <cell r="M3346">
            <v>159.82</v>
          </cell>
        </row>
        <row r="3347">
          <cell r="A3347">
            <v>102031486</v>
          </cell>
          <cell r="B3347" t="str">
            <v xml:space="preserve">MS ANDREI BARABACH  (DBS)               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382.81</v>
          </cell>
          <cell r="J3347">
            <v>382.81</v>
          </cell>
          <cell r="L3347">
            <v>15</v>
          </cell>
          <cell r="M3347">
            <v>382.81</v>
          </cell>
        </row>
        <row r="3348">
          <cell r="A3348">
            <v>102067314</v>
          </cell>
          <cell r="B3348" t="str">
            <v xml:space="preserve">MS ANETTE BROWN  (DBS)                  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201.96</v>
          </cell>
          <cell r="J3348">
            <v>201.96</v>
          </cell>
          <cell r="L3348">
            <v>15</v>
          </cell>
          <cell r="M3348">
            <v>201.96</v>
          </cell>
        </row>
        <row r="3349">
          <cell r="A3349">
            <v>102069244</v>
          </cell>
          <cell r="B3349" t="str">
            <v xml:space="preserve">MS ANNE BLYTH                           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62.05</v>
          </cell>
          <cell r="J3349">
            <v>62.05</v>
          </cell>
          <cell r="L3349">
            <v>15</v>
          </cell>
          <cell r="M3349">
            <v>62.05</v>
          </cell>
        </row>
        <row r="3350">
          <cell r="A3350">
            <v>102012971</v>
          </cell>
          <cell r="B3350" t="str">
            <v xml:space="preserve">MS ANNIE NGATEINA                       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103.17</v>
          </cell>
          <cell r="J3350">
            <v>103.17</v>
          </cell>
          <cell r="L3350">
            <v>15</v>
          </cell>
          <cell r="M3350">
            <v>103.17</v>
          </cell>
        </row>
        <row r="3351">
          <cell r="A3351">
            <v>102071106</v>
          </cell>
          <cell r="B3351" t="str">
            <v xml:space="preserve">MS ANNIE RAWIRI                         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55.41</v>
          </cell>
          <cell r="J3351">
            <v>55.41</v>
          </cell>
          <cell r="L3351">
            <v>15</v>
          </cell>
          <cell r="M3351">
            <v>55.41</v>
          </cell>
        </row>
        <row r="3352">
          <cell r="A3352">
            <v>102070359</v>
          </cell>
          <cell r="B3352" t="str">
            <v xml:space="preserve">MS ARIANA SYKES                         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101.74</v>
          </cell>
          <cell r="J3352">
            <v>101.74</v>
          </cell>
          <cell r="L3352">
            <v>15</v>
          </cell>
          <cell r="M3352">
            <v>101.74</v>
          </cell>
        </row>
        <row r="3353">
          <cell r="A3353">
            <v>102068612</v>
          </cell>
          <cell r="B3353" t="str">
            <v xml:space="preserve">MS ATALANA TAVALE-MAUMALA               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238.15</v>
          </cell>
          <cell r="J3353">
            <v>238.15</v>
          </cell>
          <cell r="L3353">
            <v>15</v>
          </cell>
          <cell r="M3353">
            <v>238.15</v>
          </cell>
        </row>
        <row r="3354">
          <cell r="A3354">
            <v>102043809</v>
          </cell>
          <cell r="B3354" t="str">
            <v xml:space="preserve">MS ATALUA FALEKAONO   (DBS)             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2883.16</v>
          </cell>
          <cell r="J3354">
            <v>2883.16</v>
          </cell>
          <cell r="L3354">
            <v>15</v>
          </cell>
          <cell r="M3354">
            <v>2883.16</v>
          </cell>
        </row>
        <row r="3355">
          <cell r="A3355">
            <v>102068257</v>
          </cell>
          <cell r="B3355" t="str">
            <v xml:space="preserve">MS AUNOFO LEPAU                         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145.86000000000001</v>
          </cell>
          <cell r="J3355">
            <v>145.86000000000001</v>
          </cell>
          <cell r="L3355">
            <v>15</v>
          </cell>
          <cell r="M3355">
            <v>145.86000000000001</v>
          </cell>
        </row>
        <row r="3356">
          <cell r="A3356">
            <v>102039413</v>
          </cell>
          <cell r="B3356" t="str">
            <v xml:space="preserve">MS AV KATENE                            </v>
          </cell>
          <cell r="C3356">
            <v>0</v>
          </cell>
          <cell r="D3356">
            <v>0</v>
          </cell>
          <cell r="E3356">
            <v>0</v>
          </cell>
          <cell r="F3356">
            <v>14.08</v>
          </cell>
          <cell r="G3356">
            <v>13.97</v>
          </cell>
          <cell r="H3356">
            <v>0</v>
          </cell>
          <cell r="I3356">
            <v>0</v>
          </cell>
          <cell r="J3356">
            <v>28.05</v>
          </cell>
          <cell r="L3356">
            <v>5</v>
          </cell>
          <cell r="M3356">
            <v>28.05</v>
          </cell>
        </row>
        <row r="3357">
          <cell r="A3357">
            <v>102061083</v>
          </cell>
          <cell r="B3357" t="str">
            <v xml:space="preserve">MS BARBARA LOMAS                        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144.46</v>
          </cell>
          <cell r="J3357">
            <v>144.46</v>
          </cell>
          <cell r="L3357">
            <v>15</v>
          </cell>
          <cell r="M3357">
            <v>144.46</v>
          </cell>
        </row>
        <row r="3358">
          <cell r="A3358">
            <v>102057745</v>
          </cell>
          <cell r="B3358" t="str">
            <v xml:space="preserve">MS BARBARA VAGUE                        </v>
          </cell>
          <cell r="C3358">
            <v>54.57</v>
          </cell>
          <cell r="D3358">
            <v>19.809999999999999</v>
          </cell>
          <cell r="E3358">
            <v>23.73</v>
          </cell>
          <cell r="F3358">
            <v>15.04</v>
          </cell>
          <cell r="G3358">
            <v>37.58</v>
          </cell>
          <cell r="H3358">
            <v>0</v>
          </cell>
          <cell r="I3358">
            <v>0</v>
          </cell>
          <cell r="J3358">
            <v>150.72999999999999</v>
          </cell>
          <cell r="L3358">
            <v>5</v>
          </cell>
          <cell r="M3358">
            <v>150.72999999999999</v>
          </cell>
        </row>
        <row r="3359">
          <cell r="A3359">
            <v>102052673</v>
          </cell>
          <cell r="B3359" t="str">
            <v xml:space="preserve">MS BELINDA DOHERTY                      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80.819999999999993</v>
          </cell>
          <cell r="J3359">
            <v>80.819999999999993</v>
          </cell>
          <cell r="L3359">
            <v>15</v>
          </cell>
          <cell r="M3359">
            <v>80.819999999999993</v>
          </cell>
        </row>
        <row r="3360">
          <cell r="A3360">
            <v>102011086</v>
          </cell>
          <cell r="B3360" t="str">
            <v xml:space="preserve">MS BEVERLEY TURNER                      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154.87</v>
          </cell>
          <cell r="J3360">
            <v>154.87</v>
          </cell>
          <cell r="L3360">
            <v>15</v>
          </cell>
          <cell r="M3360">
            <v>154.87</v>
          </cell>
        </row>
        <row r="3361">
          <cell r="A3361">
            <v>102039992</v>
          </cell>
          <cell r="B3361" t="str">
            <v xml:space="preserve">MS BRENDA ESTELL                        </v>
          </cell>
          <cell r="C3361">
            <v>0</v>
          </cell>
          <cell r="D3361">
            <v>0</v>
          </cell>
          <cell r="E3361">
            <v>3.77</v>
          </cell>
          <cell r="F3361">
            <v>51.21</v>
          </cell>
          <cell r="G3361">
            <v>0</v>
          </cell>
          <cell r="H3361">
            <v>0</v>
          </cell>
          <cell r="I3361">
            <v>0</v>
          </cell>
          <cell r="J3361">
            <v>54.98</v>
          </cell>
          <cell r="L3361">
            <v>21</v>
          </cell>
          <cell r="M3361">
            <v>172.79</v>
          </cell>
        </row>
        <row r="3362">
          <cell r="A3362">
            <v>102064837</v>
          </cell>
          <cell r="B3362" t="str">
            <v xml:space="preserve">MS BRENDA SMITH                         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353.97</v>
          </cell>
          <cell r="J3362">
            <v>353.97</v>
          </cell>
          <cell r="L3362">
            <v>15</v>
          </cell>
          <cell r="M3362">
            <v>353.97</v>
          </cell>
        </row>
        <row r="3363">
          <cell r="A3363">
            <v>102025470</v>
          </cell>
          <cell r="B3363" t="str">
            <v xml:space="preserve">MS C A YATES    (CMI)                   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596.38</v>
          </cell>
          <cell r="J3363">
            <v>596.38</v>
          </cell>
          <cell r="L3363">
            <v>15</v>
          </cell>
          <cell r="M3363">
            <v>596.38</v>
          </cell>
        </row>
        <row r="3364">
          <cell r="A3364">
            <v>102085191</v>
          </cell>
          <cell r="B3364" t="str">
            <v xml:space="preserve">MS C WHITINUI                           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197.08</v>
          </cell>
          <cell r="J3364">
            <v>197.08</v>
          </cell>
          <cell r="L3364">
            <v>15</v>
          </cell>
          <cell r="M3364">
            <v>197.08</v>
          </cell>
        </row>
        <row r="3365">
          <cell r="A3365">
            <v>102027841</v>
          </cell>
          <cell r="B3365" t="str">
            <v xml:space="preserve">MS CAMAIETI SAKOSI  (DBS)               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1195.81</v>
          </cell>
          <cell r="J3365">
            <v>1195.81</v>
          </cell>
          <cell r="L3365">
            <v>15</v>
          </cell>
          <cell r="M3365">
            <v>1195.81</v>
          </cell>
        </row>
        <row r="3366">
          <cell r="A3366">
            <v>102015501</v>
          </cell>
          <cell r="B3366" t="str">
            <v xml:space="preserve">MS CARMEL J TREACY                      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124.11</v>
          </cell>
          <cell r="J3366">
            <v>124.11</v>
          </cell>
          <cell r="L3366">
            <v>15</v>
          </cell>
          <cell r="M3366">
            <v>124.11</v>
          </cell>
        </row>
        <row r="3367">
          <cell r="A3367">
            <v>102066288</v>
          </cell>
          <cell r="B3367" t="str">
            <v xml:space="preserve">MS CAROL HARDING                        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251.84</v>
          </cell>
          <cell r="J3367">
            <v>251.84</v>
          </cell>
          <cell r="L3367">
            <v>15</v>
          </cell>
          <cell r="M3367">
            <v>251.84</v>
          </cell>
        </row>
        <row r="3368">
          <cell r="A3368">
            <v>102055785</v>
          </cell>
          <cell r="B3368" t="str">
            <v xml:space="preserve">MS CAROL RILEY                          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141.26</v>
          </cell>
          <cell r="J3368">
            <v>141.26</v>
          </cell>
          <cell r="L3368">
            <v>15</v>
          </cell>
          <cell r="M3368">
            <v>141.26</v>
          </cell>
        </row>
        <row r="3369">
          <cell r="A3369">
            <v>102026697</v>
          </cell>
          <cell r="B3369" t="str">
            <v xml:space="preserve">MS CAROLE BROWN   (DBS)                 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622.52</v>
          </cell>
          <cell r="J3369">
            <v>622.52</v>
          </cell>
          <cell r="L3369">
            <v>15</v>
          </cell>
          <cell r="M3369">
            <v>622.52</v>
          </cell>
        </row>
        <row r="3370">
          <cell r="A3370">
            <v>102065773</v>
          </cell>
          <cell r="B3370" t="str">
            <v xml:space="preserve">MS CAROLINE SULUKA   (DBS)              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694.55</v>
          </cell>
          <cell r="J3370">
            <v>694.55</v>
          </cell>
          <cell r="L3370">
            <v>15</v>
          </cell>
          <cell r="M3370">
            <v>694.55</v>
          </cell>
        </row>
        <row r="3371">
          <cell r="A3371">
            <v>102036768</v>
          </cell>
          <cell r="B3371" t="str">
            <v xml:space="preserve">MS CATHERINE FRUEAN   (DBS*)            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227.83</v>
          </cell>
          <cell r="J3371">
            <v>227.83</v>
          </cell>
          <cell r="L3371">
            <v>15</v>
          </cell>
          <cell r="M3371">
            <v>227.83</v>
          </cell>
        </row>
        <row r="3372">
          <cell r="A3372">
            <v>102080264</v>
          </cell>
          <cell r="B3372" t="str">
            <v xml:space="preserve">MS CATHY HIBBS                          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200.2</v>
          </cell>
          <cell r="J3372">
            <v>200.2</v>
          </cell>
          <cell r="L3372">
            <v>15</v>
          </cell>
          <cell r="M3372">
            <v>200.2</v>
          </cell>
        </row>
        <row r="3373">
          <cell r="A3373">
            <v>102066248</v>
          </cell>
          <cell r="B3373" t="str">
            <v xml:space="preserve">MS CATHY LYONS                          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156.24</v>
          </cell>
          <cell r="J3373">
            <v>156.24</v>
          </cell>
          <cell r="L3373">
            <v>15</v>
          </cell>
          <cell r="M3373">
            <v>156.24</v>
          </cell>
        </row>
        <row r="3374">
          <cell r="A3374">
            <v>102023161</v>
          </cell>
          <cell r="B3374" t="str">
            <v xml:space="preserve">MS CATHY SAIPELE    (CMI)               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520.27</v>
          </cell>
          <cell r="J3374">
            <v>520.27</v>
          </cell>
          <cell r="L3374">
            <v>15</v>
          </cell>
          <cell r="M3374">
            <v>520.27</v>
          </cell>
        </row>
        <row r="3375">
          <cell r="A3375">
            <v>102049309</v>
          </cell>
          <cell r="B3375" t="str">
            <v xml:space="preserve">MS CELIA CUI                            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167.36</v>
          </cell>
          <cell r="J3375">
            <v>167.36</v>
          </cell>
          <cell r="L3375">
            <v>15</v>
          </cell>
          <cell r="M3375">
            <v>167.36</v>
          </cell>
        </row>
        <row r="3376">
          <cell r="A3376">
            <v>102072751</v>
          </cell>
          <cell r="B3376" t="str">
            <v xml:space="preserve">MS CELIA FONUA (DBS)                    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1121.95</v>
          </cell>
          <cell r="J3376">
            <v>1121.95</v>
          </cell>
          <cell r="L3376">
            <v>15</v>
          </cell>
          <cell r="M3376">
            <v>1121.95</v>
          </cell>
        </row>
        <row r="3377">
          <cell r="A3377">
            <v>102047476</v>
          </cell>
          <cell r="B3377" t="str">
            <v xml:space="preserve">MS CHER HEFFERNAN (CMI)                 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986.6</v>
          </cell>
          <cell r="J3377">
            <v>986.6</v>
          </cell>
          <cell r="L3377">
            <v>15</v>
          </cell>
          <cell r="M3377">
            <v>986.6</v>
          </cell>
        </row>
        <row r="3378">
          <cell r="A3378">
            <v>102065240</v>
          </cell>
          <cell r="B3378" t="str">
            <v xml:space="preserve">MS CHERIE ANN GOODMAN                   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190.03</v>
          </cell>
          <cell r="J3378">
            <v>190.03</v>
          </cell>
          <cell r="L3378">
            <v>15</v>
          </cell>
          <cell r="M3378">
            <v>190.03</v>
          </cell>
        </row>
        <row r="3379">
          <cell r="A3379">
            <v>102011503</v>
          </cell>
          <cell r="B3379" t="str">
            <v xml:space="preserve">MS CHI-CHUAN YI                         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47.99</v>
          </cell>
          <cell r="J3379">
            <v>47.99</v>
          </cell>
          <cell r="L3379">
            <v>22</v>
          </cell>
          <cell r="M3379">
            <v>47.99</v>
          </cell>
        </row>
        <row r="3380">
          <cell r="A3380">
            <v>102043206</v>
          </cell>
          <cell r="B3380" t="str">
            <v xml:space="preserve">MS CHRISTINA WINEERA                    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178.04</v>
          </cell>
          <cell r="J3380">
            <v>178.04</v>
          </cell>
          <cell r="L3380">
            <v>15</v>
          </cell>
          <cell r="M3380">
            <v>178.04</v>
          </cell>
        </row>
        <row r="3381">
          <cell r="A3381">
            <v>102071109</v>
          </cell>
          <cell r="B3381" t="str">
            <v xml:space="preserve">MS CHRISTINA YATES   (DBS)              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1507.11</v>
          </cell>
          <cell r="J3381">
            <v>1507.11</v>
          </cell>
          <cell r="L3381">
            <v>15</v>
          </cell>
          <cell r="M3381">
            <v>1507.11</v>
          </cell>
        </row>
        <row r="3382">
          <cell r="A3382">
            <v>102068807</v>
          </cell>
          <cell r="B3382" t="str">
            <v xml:space="preserve">MS CHRISTINE J SVENDSEN                 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227.81</v>
          </cell>
          <cell r="J3382">
            <v>227.81</v>
          </cell>
          <cell r="L3382">
            <v>15</v>
          </cell>
          <cell r="M3382">
            <v>227.81</v>
          </cell>
        </row>
        <row r="3383">
          <cell r="A3383">
            <v>102032010</v>
          </cell>
          <cell r="B3383" t="str">
            <v xml:space="preserve">MS CHRISTINE WHITE                      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81.84</v>
          </cell>
          <cell r="J3383">
            <v>81.84</v>
          </cell>
          <cell r="L3383">
            <v>15</v>
          </cell>
          <cell r="M3383">
            <v>81.84</v>
          </cell>
        </row>
        <row r="3384">
          <cell r="A3384">
            <v>102034241</v>
          </cell>
          <cell r="B3384" t="str">
            <v xml:space="preserve">MS CLAIRE ROBERTS                       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64.7</v>
          </cell>
          <cell r="J3384">
            <v>64.7</v>
          </cell>
          <cell r="L3384">
            <v>15</v>
          </cell>
          <cell r="M3384">
            <v>64.7</v>
          </cell>
        </row>
        <row r="3385">
          <cell r="A3385">
            <v>102070756</v>
          </cell>
          <cell r="B3385" t="str">
            <v xml:space="preserve">MS COLLEEN COULTER                      </v>
          </cell>
          <cell r="C3385">
            <v>0.11</v>
          </cell>
          <cell r="D3385">
            <v>4.3899999999999997</v>
          </cell>
          <cell r="E3385">
            <v>0</v>
          </cell>
          <cell r="F3385">
            <v>0.56999999999999995</v>
          </cell>
          <cell r="G3385">
            <v>10.87</v>
          </cell>
          <cell r="H3385">
            <v>0</v>
          </cell>
          <cell r="I3385">
            <v>0</v>
          </cell>
          <cell r="J3385">
            <v>15.94</v>
          </cell>
          <cell r="L3385">
            <v>5</v>
          </cell>
          <cell r="M3385">
            <v>15.94</v>
          </cell>
        </row>
        <row r="3386">
          <cell r="A3386">
            <v>102024325</v>
          </cell>
          <cell r="B3386" t="str">
            <v xml:space="preserve">MS COLLEEN GIBB                         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116.2</v>
          </cell>
          <cell r="J3386">
            <v>116.2</v>
          </cell>
          <cell r="L3386">
            <v>15</v>
          </cell>
          <cell r="M3386">
            <v>116.2</v>
          </cell>
        </row>
        <row r="3387">
          <cell r="A3387">
            <v>102083845</v>
          </cell>
          <cell r="B3387" t="str">
            <v xml:space="preserve">MS CORRINA MERTON                       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112.98</v>
          </cell>
          <cell r="J3387">
            <v>112.98</v>
          </cell>
          <cell r="L3387">
            <v>15</v>
          </cell>
          <cell r="M3387">
            <v>112.98</v>
          </cell>
        </row>
        <row r="3388">
          <cell r="A3388">
            <v>102052755</v>
          </cell>
          <cell r="B3388" t="str">
            <v xml:space="preserve">MS DARLENE DAVID   (DBS)                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366.58</v>
          </cell>
          <cell r="J3388">
            <v>366.58</v>
          </cell>
          <cell r="L3388">
            <v>15</v>
          </cell>
          <cell r="M3388">
            <v>366.58</v>
          </cell>
        </row>
        <row r="3389">
          <cell r="A3389">
            <v>102058333</v>
          </cell>
          <cell r="B3389" t="str">
            <v xml:space="preserve">MS DEBORAH ANDERSON                     </v>
          </cell>
          <cell r="C3389">
            <v>0.45</v>
          </cell>
          <cell r="D3389">
            <v>0</v>
          </cell>
          <cell r="E3389">
            <v>0</v>
          </cell>
          <cell r="F3389">
            <v>13.48</v>
          </cell>
          <cell r="G3389">
            <v>0</v>
          </cell>
          <cell r="H3389">
            <v>3.67</v>
          </cell>
          <cell r="I3389">
            <v>0</v>
          </cell>
          <cell r="J3389">
            <v>17.600000000000001</v>
          </cell>
          <cell r="L3389">
            <v>5</v>
          </cell>
          <cell r="M3389">
            <v>17.600000000000001</v>
          </cell>
        </row>
        <row r="3390">
          <cell r="A3390">
            <v>102033702</v>
          </cell>
          <cell r="B3390" t="str">
            <v xml:space="preserve">MS DEBORAH DUNBAR                       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71.47</v>
          </cell>
          <cell r="J3390">
            <v>71.47</v>
          </cell>
          <cell r="L3390">
            <v>15</v>
          </cell>
          <cell r="M3390">
            <v>71.47</v>
          </cell>
        </row>
        <row r="3391">
          <cell r="A3391">
            <v>102054865</v>
          </cell>
          <cell r="B3391" t="str">
            <v xml:space="preserve">MS DEE KELLY                            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194.09</v>
          </cell>
          <cell r="J3391">
            <v>194.09</v>
          </cell>
          <cell r="L3391">
            <v>15</v>
          </cell>
          <cell r="M3391">
            <v>194.09</v>
          </cell>
        </row>
        <row r="3392">
          <cell r="A3392">
            <v>102071666</v>
          </cell>
          <cell r="B3392" t="str">
            <v xml:space="preserve">MS DEIDRE EDMONDS                       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107.37</v>
          </cell>
          <cell r="J3392">
            <v>107.37</v>
          </cell>
          <cell r="L3392">
            <v>15</v>
          </cell>
          <cell r="M3392">
            <v>107.37</v>
          </cell>
        </row>
        <row r="3393">
          <cell r="A3393">
            <v>102038946</v>
          </cell>
          <cell r="B3393" t="str">
            <v xml:space="preserve">MS DEIRDRE O'DALY                       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144.47999999999999</v>
          </cell>
          <cell r="J3393">
            <v>144.47999999999999</v>
          </cell>
          <cell r="L3393">
            <v>15</v>
          </cell>
          <cell r="M3393">
            <v>144.47999999999999</v>
          </cell>
        </row>
        <row r="3394">
          <cell r="A3394">
            <v>102008640</v>
          </cell>
          <cell r="B3394" t="str">
            <v xml:space="preserve">MS DEWI ARDJOENO   (DBS)                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722.69</v>
          </cell>
          <cell r="J3394">
            <v>722.69</v>
          </cell>
          <cell r="L3394">
            <v>15</v>
          </cell>
          <cell r="M3394">
            <v>722.69</v>
          </cell>
        </row>
        <row r="3395">
          <cell r="A3395">
            <v>102017195</v>
          </cell>
          <cell r="B3395" t="str">
            <v xml:space="preserve">MS DIANA MURRAY                         </v>
          </cell>
          <cell r="C3395">
            <v>0</v>
          </cell>
          <cell r="D3395">
            <v>3.22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14.56</v>
          </cell>
          <cell r="J3395">
            <v>17.78</v>
          </cell>
          <cell r="L3395">
            <v>1</v>
          </cell>
          <cell r="M3395">
            <v>17.78</v>
          </cell>
        </row>
        <row r="3396">
          <cell r="A3396">
            <v>102016031</v>
          </cell>
          <cell r="B3396" t="str">
            <v xml:space="preserve">MS DIANE E POMARE                       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47.09</v>
          </cell>
          <cell r="J3396">
            <v>47.09</v>
          </cell>
          <cell r="L3396">
            <v>22</v>
          </cell>
          <cell r="M3396">
            <v>47.09</v>
          </cell>
        </row>
        <row r="3397">
          <cell r="A3397">
            <v>102018347</v>
          </cell>
          <cell r="B3397" t="str">
            <v xml:space="preserve">MS DIANNE CAROL HEWITT                  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110.79</v>
          </cell>
          <cell r="J3397">
            <v>110.79</v>
          </cell>
          <cell r="L3397">
            <v>15</v>
          </cell>
          <cell r="M3397">
            <v>110.79</v>
          </cell>
        </row>
        <row r="3398">
          <cell r="A3398">
            <v>102014130</v>
          </cell>
          <cell r="B3398" t="str">
            <v xml:space="preserve">MS DIANNE LUNJEVICH                     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95.16</v>
          </cell>
          <cell r="J3398">
            <v>95.16</v>
          </cell>
          <cell r="L3398">
            <v>15</v>
          </cell>
          <cell r="M3398">
            <v>95.16</v>
          </cell>
        </row>
        <row r="3399">
          <cell r="A3399">
            <v>102038905</v>
          </cell>
          <cell r="B3399" t="str">
            <v xml:space="preserve">MS DONNA JACKSON                        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70.17</v>
          </cell>
          <cell r="J3399">
            <v>70.17</v>
          </cell>
          <cell r="L3399">
            <v>15</v>
          </cell>
          <cell r="M3399">
            <v>70.17</v>
          </cell>
        </row>
        <row r="3400">
          <cell r="A3400">
            <v>102068691</v>
          </cell>
          <cell r="B3400" t="str">
            <v xml:space="preserve">MS DONNA THOMPSON                       </v>
          </cell>
          <cell r="C3400">
            <v>74.45</v>
          </cell>
          <cell r="D3400">
            <v>69.540000000000006</v>
          </cell>
          <cell r="E3400">
            <v>31.8</v>
          </cell>
          <cell r="F3400">
            <v>27.97</v>
          </cell>
          <cell r="G3400">
            <v>0.19</v>
          </cell>
          <cell r="H3400">
            <v>0</v>
          </cell>
          <cell r="I3400">
            <v>0</v>
          </cell>
          <cell r="J3400">
            <v>203.95</v>
          </cell>
          <cell r="L3400">
            <v>5</v>
          </cell>
          <cell r="M3400">
            <v>203.95</v>
          </cell>
        </row>
        <row r="3401">
          <cell r="A3401">
            <v>102064219</v>
          </cell>
          <cell r="B3401" t="str">
            <v xml:space="preserve">MS DONNA WALL                           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141.51</v>
          </cell>
          <cell r="J3401">
            <v>141.51</v>
          </cell>
          <cell r="L3401">
            <v>15</v>
          </cell>
          <cell r="M3401">
            <v>141.51</v>
          </cell>
        </row>
        <row r="3402">
          <cell r="A3402">
            <v>102014142</v>
          </cell>
          <cell r="B3402" t="str">
            <v xml:space="preserve">MS DOROTHY ALVES                        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150.93</v>
          </cell>
          <cell r="J3402">
            <v>150.93</v>
          </cell>
          <cell r="L3402">
            <v>15</v>
          </cell>
          <cell r="M3402">
            <v>150.93</v>
          </cell>
        </row>
        <row r="3403">
          <cell r="A3403">
            <v>102011780</v>
          </cell>
          <cell r="B3403" t="str">
            <v xml:space="preserve">MS E YEARBURY                           </v>
          </cell>
          <cell r="C3403">
            <v>35.4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35.4</v>
          </cell>
          <cell r="L3403" t="e">
            <v>#N/A</v>
          </cell>
          <cell r="M3403" t="e">
            <v>#N/A</v>
          </cell>
        </row>
        <row r="3404">
          <cell r="A3404">
            <v>102060775</v>
          </cell>
          <cell r="B3404" t="str">
            <v xml:space="preserve">MS ELAINE HILL                          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163.08000000000001</v>
          </cell>
          <cell r="J3404">
            <v>163.08000000000001</v>
          </cell>
          <cell r="L3404">
            <v>15</v>
          </cell>
          <cell r="M3404">
            <v>163.08000000000001</v>
          </cell>
        </row>
        <row r="3405">
          <cell r="A3405">
            <v>102028193</v>
          </cell>
          <cell r="B3405" t="str">
            <v xml:space="preserve">MS ELENA PETKOVA   (DBS)                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606.73</v>
          </cell>
          <cell r="J3405">
            <v>606.73</v>
          </cell>
          <cell r="L3405">
            <v>15</v>
          </cell>
          <cell r="M3405">
            <v>606.73</v>
          </cell>
        </row>
        <row r="3406">
          <cell r="A3406">
            <v>102028077</v>
          </cell>
          <cell r="B3406" t="str">
            <v xml:space="preserve">MS ELENA SIEW                           </v>
          </cell>
          <cell r="C3406">
            <v>0</v>
          </cell>
          <cell r="D3406">
            <v>0</v>
          </cell>
          <cell r="E3406">
            <v>0</v>
          </cell>
          <cell r="F3406">
            <v>36.520000000000003</v>
          </cell>
          <cell r="G3406">
            <v>13.48</v>
          </cell>
          <cell r="H3406">
            <v>0</v>
          </cell>
          <cell r="I3406">
            <v>0</v>
          </cell>
          <cell r="J3406">
            <v>50</v>
          </cell>
          <cell r="L3406">
            <v>1</v>
          </cell>
          <cell r="M3406">
            <v>50</v>
          </cell>
        </row>
        <row r="3407">
          <cell r="A3407">
            <v>102059409</v>
          </cell>
          <cell r="B3407" t="str">
            <v xml:space="preserve">MS ELISABETTA GERMANO                   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87.29</v>
          </cell>
          <cell r="J3407">
            <v>87.29</v>
          </cell>
          <cell r="L3407">
            <v>15</v>
          </cell>
          <cell r="M3407">
            <v>87.29</v>
          </cell>
        </row>
        <row r="3408">
          <cell r="A3408">
            <v>102009324</v>
          </cell>
          <cell r="B3408" t="str">
            <v xml:space="preserve">MS ELIZABETH A RANSOM                   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105.24</v>
          </cell>
          <cell r="J3408">
            <v>105.24</v>
          </cell>
          <cell r="L3408">
            <v>15</v>
          </cell>
          <cell r="M3408">
            <v>105.24</v>
          </cell>
        </row>
        <row r="3409">
          <cell r="A3409">
            <v>102066302</v>
          </cell>
          <cell r="B3409" t="str">
            <v xml:space="preserve">MS ELIZABETH MINTER                     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175.2</v>
          </cell>
          <cell r="J3409">
            <v>175.2</v>
          </cell>
          <cell r="L3409">
            <v>15</v>
          </cell>
          <cell r="M3409">
            <v>175.2</v>
          </cell>
        </row>
        <row r="3410">
          <cell r="A3410">
            <v>102062101</v>
          </cell>
          <cell r="B3410" t="str">
            <v xml:space="preserve">MS ELIZABETH TANGALOA                   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137.13999999999999</v>
          </cell>
          <cell r="J3410">
            <v>137.13999999999999</v>
          </cell>
          <cell r="L3410">
            <v>15</v>
          </cell>
          <cell r="M3410">
            <v>137.13999999999999</v>
          </cell>
        </row>
        <row r="3411">
          <cell r="A3411">
            <v>102015606</v>
          </cell>
          <cell r="B3411" t="str">
            <v xml:space="preserve">MS ELIZABETH WULF                       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86.44</v>
          </cell>
          <cell r="J3411">
            <v>86.44</v>
          </cell>
          <cell r="L3411">
            <v>15</v>
          </cell>
          <cell r="M3411">
            <v>86.44</v>
          </cell>
        </row>
        <row r="3412">
          <cell r="A3412">
            <v>102033230</v>
          </cell>
          <cell r="B3412" t="str">
            <v xml:space="preserve">MS EMMA SAIFOLOI   (DBS)                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493.99</v>
          </cell>
          <cell r="J3412">
            <v>493.99</v>
          </cell>
          <cell r="L3412">
            <v>15</v>
          </cell>
          <cell r="M3412">
            <v>493.99</v>
          </cell>
        </row>
        <row r="3413">
          <cell r="A3413">
            <v>102066399</v>
          </cell>
          <cell r="B3413" t="str">
            <v xml:space="preserve">MS ENISELINA TAUPEAAFE                  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151.32</v>
          </cell>
          <cell r="J3413">
            <v>151.32</v>
          </cell>
          <cell r="L3413">
            <v>15</v>
          </cell>
          <cell r="M3413">
            <v>151.32</v>
          </cell>
        </row>
        <row r="3414">
          <cell r="A3414">
            <v>102021409</v>
          </cell>
          <cell r="B3414" t="str">
            <v xml:space="preserve">MS EVA ADAM  (DBS*HOLD)                 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179.82</v>
          </cell>
          <cell r="J3414">
            <v>179.82</v>
          </cell>
          <cell r="L3414">
            <v>15</v>
          </cell>
          <cell r="M3414">
            <v>179.82</v>
          </cell>
        </row>
        <row r="3415">
          <cell r="A3415">
            <v>102058317</v>
          </cell>
          <cell r="B3415" t="str">
            <v xml:space="preserve">MS FAATELE SEKAI   (DBS)                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372.49</v>
          </cell>
          <cell r="J3415">
            <v>372.49</v>
          </cell>
          <cell r="L3415">
            <v>15</v>
          </cell>
          <cell r="M3415">
            <v>372.49</v>
          </cell>
        </row>
        <row r="3416">
          <cell r="A3416">
            <v>102069879</v>
          </cell>
          <cell r="B3416" t="str">
            <v xml:space="preserve">MS FAIGALOTU LEMALU                     </v>
          </cell>
          <cell r="C3416">
            <v>110.17</v>
          </cell>
          <cell r="D3416">
            <v>43.85</v>
          </cell>
          <cell r="E3416">
            <v>5.65</v>
          </cell>
          <cell r="F3416">
            <v>37.9</v>
          </cell>
          <cell r="G3416">
            <v>8.4700000000000006</v>
          </cell>
          <cell r="H3416">
            <v>0</v>
          </cell>
          <cell r="I3416">
            <v>0</v>
          </cell>
          <cell r="J3416">
            <v>206.04</v>
          </cell>
          <cell r="L3416">
            <v>5</v>
          </cell>
          <cell r="M3416">
            <v>206.04</v>
          </cell>
        </row>
        <row r="3417">
          <cell r="A3417">
            <v>102065958</v>
          </cell>
          <cell r="B3417" t="str">
            <v xml:space="preserve">MS FATI SEUFATU    (DBS)                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543.04999999999995</v>
          </cell>
          <cell r="J3417">
            <v>543.04999999999995</v>
          </cell>
          <cell r="L3417">
            <v>15</v>
          </cell>
          <cell r="M3417">
            <v>543.04999999999995</v>
          </cell>
        </row>
        <row r="3418">
          <cell r="A3418">
            <v>102024952</v>
          </cell>
          <cell r="B3418" t="str">
            <v xml:space="preserve">MS FETUFAINA TUGIA                      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104.98</v>
          </cell>
          <cell r="J3418">
            <v>104.98</v>
          </cell>
          <cell r="L3418">
            <v>15</v>
          </cell>
          <cell r="M3418">
            <v>104.98</v>
          </cell>
        </row>
        <row r="3419">
          <cell r="A3419">
            <v>102023604</v>
          </cell>
          <cell r="B3419" t="str">
            <v xml:space="preserve">MS FIONA L MC CALLUM                    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69.22</v>
          </cell>
          <cell r="J3419">
            <v>69.22</v>
          </cell>
          <cell r="L3419">
            <v>15</v>
          </cell>
          <cell r="M3419">
            <v>69.22</v>
          </cell>
        </row>
        <row r="3420">
          <cell r="A3420">
            <v>102075624</v>
          </cell>
          <cell r="B3420" t="str">
            <v xml:space="preserve">MS FIONA TARLTON                        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72.209999999999994</v>
          </cell>
          <cell r="J3420">
            <v>72.209999999999994</v>
          </cell>
          <cell r="L3420">
            <v>15</v>
          </cell>
          <cell r="M3420">
            <v>72.209999999999994</v>
          </cell>
        </row>
        <row r="3421">
          <cell r="A3421">
            <v>102066518</v>
          </cell>
          <cell r="B3421" t="str">
            <v xml:space="preserve">MS FIONE SIONETUATO (DBS)               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325.49</v>
          </cell>
          <cell r="J3421">
            <v>325.49</v>
          </cell>
          <cell r="L3421">
            <v>15</v>
          </cell>
          <cell r="M3421">
            <v>325.49</v>
          </cell>
        </row>
        <row r="3422">
          <cell r="A3422">
            <v>102056337</v>
          </cell>
          <cell r="B3422" t="str">
            <v xml:space="preserve">MS FRANCES EDMONDS (DBS)                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293.23</v>
          </cell>
          <cell r="J3422">
            <v>293.23</v>
          </cell>
          <cell r="L3422">
            <v>15</v>
          </cell>
          <cell r="M3422">
            <v>293.23</v>
          </cell>
        </row>
        <row r="3423">
          <cell r="A3423">
            <v>102062356</v>
          </cell>
          <cell r="B3423" t="str">
            <v xml:space="preserve">MS FRANCES EVANS                        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54.55</v>
          </cell>
          <cell r="J3423">
            <v>54.55</v>
          </cell>
          <cell r="L3423">
            <v>15</v>
          </cell>
          <cell r="M3423">
            <v>54.55</v>
          </cell>
        </row>
        <row r="3424">
          <cell r="A3424">
            <v>102054345</v>
          </cell>
          <cell r="B3424" t="str">
            <v xml:space="preserve">MS FRANCES GREENLAND                    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160.59</v>
          </cell>
          <cell r="J3424">
            <v>160.59</v>
          </cell>
          <cell r="L3424">
            <v>15</v>
          </cell>
          <cell r="M3424">
            <v>160.59</v>
          </cell>
        </row>
        <row r="3425">
          <cell r="A3425">
            <v>102027414</v>
          </cell>
          <cell r="B3425" t="str">
            <v xml:space="preserve">MS FRANCES R WEBSTER  (DBS)             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441.87</v>
          </cell>
          <cell r="J3425">
            <v>441.87</v>
          </cell>
          <cell r="L3425">
            <v>15</v>
          </cell>
          <cell r="M3425">
            <v>441.87</v>
          </cell>
        </row>
        <row r="3426">
          <cell r="A3426">
            <v>102061952</v>
          </cell>
          <cell r="B3426" t="str">
            <v xml:space="preserve">MS FRANCINE HARRISON                    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144.02000000000001</v>
          </cell>
          <cell r="J3426">
            <v>144.02000000000001</v>
          </cell>
          <cell r="L3426">
            <v>15</v>
          </cell>
          <cell r="M3426">
            <v>144.02000000000001</v>
          </cell>
        </row>
        <row r="3427">
          <cell r="A3427">
            <v>102076254</v>
          </cell>
          <cell r="B3427" t="str">
            <v xml:space="preserve">MS FRANCINE WALKER                      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50.01</v>
          </cell>
          <cell r="J3427">
            <v>50.01</v>
          </cell>
          <cell r="L3427">
            <v>15</v>
          </cell>
          <cell r="M3427">
            <v>50.01</v>
          </cell>
        </row>
        <row r="3428">
          <cell r="A3428">
            <v>102017316</v>
          </cell>
          <cell r="B3428" t="str">
            <v xml:space="preserve">MS FUSI LONGANI                         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87.58</v>
          </cell>
          <cell r="J3428">
            <v>87.58</v>
          </cell>
          <cell r="L3428">
            <v>15</v>
          </cell>
          <cell r="M3428">
            <v>87.58</v>
          </cell>
        </row>
        <row r="3429">
          <cell r="A3429">
            <v>102051344</v>
          </cell>
          <cell r="B3429" t="str">
            <v xml:space="preserve">MS GISELE MITA                          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107.75</v>
          </cell>
          <cell r="J3429">
            <v>107.75</v>
          </cell>
          <cell r="L3429">
            <v>15</v>
          </cell>
          <cell r="M3429">
            <v>107.75</v>
          </cell>
        </row>
        <row r="3430">
          <cell r="A3430">
            <v>102013732</v>
          </cell>
          <cell r="B3430" t="str">
            <v xml:space="preserve">MS HANAH BROWN                          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137.83000000000001</v>
          </cell>
          <cell r="J3430">
            <v>137.83000000000001</v>
          </cell>
          <cell r="L3430">
            <v>15</v>
          </cell>
          <cell r="M3430">
            <v>137.83000000000001</v>
          </cell>
        </row>
        <row r="3431">
          <cell r="A3431">
            <v>102057286</v>
          </cell>
          <cell r="B3431" t="str">
            <v xml:space="preserve">MS HANXIN LIU                           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38.33</v>
          </cell>
          <cell r="J3431">
            <v>38.33</v>
          </cell>
          <cell r="L3431">
            <v>1</v>
          </cell>
          <cell r="M3431">
            <v>38.33</v>
          </cell>
        </row>
        <row r="3432">
          <cell r="A3432">
            <v>102056575</v>
          </cell>
          <cell r="B3432" t="str">
            <v xml:space="preserve">MS HEATHER SIMONS                       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55.05</v>
          </cell>
          <cell r="J3432">
            <v>55.05</v>
          </cell>
          <cell r="L3432">
            <v>15</v>
          </cell>
          <cell r="M3432">
            <v>55.05</v>
          </cell>
        </row>
        <row r="3433">
          <cell r="A3433">
            <v>102071964</v>
          </cell>
          <cell r="B3433" t="str">
            <v xml:space="preserve">MS HELEN S KIRIFI                       </v>
          </cell>
          <cell r="C3433">
            <v>23.38</v>
          </cell>
          <cell r="D3433">
            <v>66.290000000000006</v>
          </cell>
          <cell r="E3433">
            <v>29.1</v>
          </cell>
          <cell r="F3433">
            <v>19.989999999999998</v>
          </cell>
          <cell r="G3433">
            <v>26.52</v>
          </cell>
          <cell r="H3433">
            <v>0</v>
          </cell>
          <cell r="I3433">
            <v>0</v>
          </cell>
          <cell r="J3433">
            <v>165.28</v>
          </cell>
          <cell r="L3433">
            <v>5</v>
          </cell>
          <cell r="M3433">
            <v>165.28</v>
          </cell>
        </row>
        <row r="3434">
          <cell r="A3434">
            <v>102031019</v>
          </cell>
          <cell r="B3434" t="str">
            <v xml:space="preserve">MS HELENA M NATHAN (DBS)                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408.98</v>
          </cell>
          <cell r="J3434">
            <v>408.98</v>
          </cell>
          <cell r="L3434">
            <v>15</v>
          </cell>
          <cell r="M3434">
            <v>408.98</v>
          </cell>
        </row>
        <row r="3435">
          <cell r="A3435">
            <v>102087685</v>
          </cell>
          <cell r="B3435" t="str">
            <v xml:space="preserve">MS HINE WANAKORE                        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74.760000000000005</v>
          </cell>
          <cell r="J3435">
            <v>74.760000000000005</v>
          </cell>
          <cell r="L3435">
            <v>15</v>
          </cell>
          <cell r="M3435">
            <v>74.760000000000005</v>
          </cell>
        </row>
        <row r="3436">
          <cell r="A3436">
            <v>102089023</v>
          </cell>
          <cell r="B3436" t="str">
            <v xml:space="preserve">MS HIRAINA MARSDEN                      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63.96</v>
          </cell>
          <cell r="J3436">
            <v>63.96</v>
          </cell>
          <cell r="L3436">
            <v>15</v>
          </cell>
          <cell r="M3436">
            <v>63.96</v>
          </cell>
        </row>
        <row r="3437">
          <cell r="A3437">
            <v>102076729</v>
          </cell>
          <cell r="B3437" t="str">
            <v xml:space="preserve">MS HOKI LEMON                           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58.7</v>
          </cell>
          <cell r="J3437">
            <v>58.7</v>
          </cell>
          <cell r="L3437">
            <v>15</v>
          </cell>
          <cell r="M3437">
            <v>58.7</v>
          </cell>
        </row>
        <row r="3438">
          <cell r="A3438">
            <v>102019078</v>
          </cell>
          <cell r="B3438" t="str">
            <v xml:space="preserve">MS HON FUNG CHAN                        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25.76</v>
          </cell>
          <cell r="I3438">
            <v>0</v>
          </cell>
          <cell r="J3438">
            <v>25.76</v>
          </cell>
          <cell r="L3438">
            <v>1</v>
          </cell>
          <cell r="M3438">
            <v>25.76</v>
          </cell>
        </row>
        <row r="3439">
          <cell r="A3439">
            <v>102034995</v>
          </cell>
          <cell r="B3439" t="str">
            <v xml:space="preserve">MS I B LAGA'AIA                         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60.73</v>
          </cell>
          <cell r="J3439">
            <v>60.73</v>
          </cell>
          <cell r="L3439">
            <v>15</v>
          </cell>
          <cell r="M3439">
            <v>60.73</v>
          </cell>
        </row>
        <row r="3440">
          <cell r="A3440">
            <v>102022872</v>
          </cell>
          <cell r="B3440" t="str">
            <v xml:space="preserve">MS IDA TAWHIRI-KERR (DBS)               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317.13</v>
          </cell>
          <cell r="J3440">
            <v>317.13</v>
          </cell>
          <cell r="L3440">
            <v>15</v>
          </cell>
          <cell r="M3440">
            <v>317.13</v>
          </cell>
        </row>
        <row r="3441">
          <cell r="A3441">
            <v>102039679</v>
          </cell>
          <cell r="B3441" t="str">
            <v xml:space="preserve">MS INGRID CLAY                          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81.12</v>
          </cell>
          <cell r="J3441">
            <v>81.12</v>
          </cell>
          <cell r="L3441">
            <v>15</v>
          </cell>
          <cell r="M3441">
            <v>81.12</v>
          </cell>
        </row>
        <row r="3442">
          <cell r="A3442">
            <v>102070250</v>
          </cell>
          <cell r="B3442" t="str">
            <v xml:space="preserve">MS ISOBEL SIONE                         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86.58</v>
          </cell>
          <cell r="J3442">
            <v>86.58</v>
          </cell>
          <cell r="L3442">
            <v>15</v>
          </cell>
          <cell r="M3442">
            <v>86.58</v>
          </cell>
        </row>
        <row r="3443">
          <cell r="A3443">
            <v>102071405</v>
          </cell>
          <cell r="B3443" t="str">
            <v xml:space="preserve">MS JACKIE HEAVEN  (DBS)                 </v>
          </cell>
          <cell r="C3443">
            <v>24.01</v>
          </cell>
          <cell r="D3443">
            <v>78.819999999999993</v>
          </cell>
          <cell r="E3443">
            <v>106.71</v>
          </cell>
          <cell r="F3443">
            <v>80.84</v>
          </cell>
          <cell r="G3443">
            <v>18.61</v>
          </cell>
          <cell r="H3443">
            <v>0</v>
          </cell>
          <cell r="I3443">
            <v>0</v>
          </cell>
          <cell r="J3443">
            <v>308.99</v>
          </cell>
          <cell r="L3443">
            <v>5</v>
          </cell>
          <cell r="M3443">
            <v>308.99</v>
          </cell>
        </row>
        <row r="3444">
          <cell r="A3444">
            <v>102045716</v>
          </cell>
          <cell r="B3444" t="str">
            <v xml:space="preserve">MS JACQUI L SAXTON                      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160.97999999999999</v>
          </cell>
          <cell r="J3444">
            <v>160.97999999999999</v>
          </cell>
          <cell r="L3444">
            <v>15</v>
          </cell>
          <cell r="M3444">
            <v>160.97999999999999</v>
          </cell>
        </row>
        <row r="3445">
          <cell r="A3445">
            <v>102071533</v>
          </cell>
          <cell r="B3445" t="str">
            <v xml:space="preserve">MS JAMAHL STEWART                       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188.47</v>
          </cell>
          <cell r="J3445">
            <v>188.47</v>
          </cell>
          <cell r="L3445">
            <v>15</v>
          </cell>
          <cell r="M3445">
            <v>188.47</v>
          </cell>
        </row>
        <row r="3446">
          <cell r="A3446">
            <v>102009893</v>
          </cell>
          <cell r="B3446" t="str">
            <v xml:space="preserve">MS JAN HORO       (CMI)                 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2309.4499999999998</v>
          </cell>
          <cell r="J3446">
            <v>2309.4499999999998</v>
          </cell>
          <cell r="L3446">
            <v>22</v>
          </cell>
          <cell r="M3446">
            <v>2149.4499999999998</v>
          </cell>
        </row>
        <row r="3447">
          <cell r="A3447">
            <v>102037281</v>
          </cell>
          <cell r="B3447" t="str">
            <v xml:space="preserve">MS JANE HICKEY                          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121.77</v>
          </cell>
          <cell r="J3447">
            <v>121.77</v>
          </cell>
          <cell r="L3447">
            <v>15</v>
          </cell>
          <cell r="M3447">
            <v>121.77</v>
          </cell>
        </row>
        <row r="3448">
          <cell r="A3448">
            <v>102054069</v>
          </cell>
          <cell r="B3448" t="str">
            <v xml:space="preserve">MS JANE TOWNSEND                        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52</v>
          </cell>
          <cell r="J3448">
            <v>52</v>
          </cell>
          <cell r="L3448">
            <v>15</v>
          </cell>
          <cell r="M3448">
            <v>52</v>
          </cell>
        </row>
        <row r="3449">
          <cell r="A3449">
            <v>102077613</v>
          </cell>
          <cell r="B3449" t="str">
            <v xml:space="preserve">MS JANEY S KYLE                         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104.42</v>
          </cell>
          <cell r="J3449">
            <v>104.42</v>
          </cell>
          <cell r="L3449">
            <v>15</v>
          </cell>
          <cell r="M3449">
            <v>104.42</v>
          </cell>
        </row>
        <row r="3450">
          <cell r="A3450">
            <v>102070737</v>
          </cell>
          <cell r="B3450" t="str">
            <v xml:space="preserve">MS JANINE WALKER                        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110.5</v>
          </cell>
          <cell r="J3450">
            <v>110.5</v>
          </cell>
          <cell r="L3450">
            <v>15</v>
          </cell>
          <cell r="M3450">
            <v>110.5</v>
          </cell>
        </row>
        <row r="3451">
          <cell r="A3451">
            <v>102080306</v>
          </cell>
          <cell r="B3451" t="str">
            <v xml:space="preserve">MS JAYNE WILLIS                         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85.89</v>
          </cell>
          <cell r="J3451">
            <v>85.89</v>
          </cell>
          <cell r="L3451">
            <v>15</v>
          </cell>
          <cell r="M3451">
            <v>85.89</v>
          </cell>
        </row>
        <row r="3452">
          <cell r="A3452">
            <v>102038940</v>
          </cell>
          <cell r="B3452" t="str">
            <v xml:space="preserve">MS JEANINE MACMILLAN                    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96.12</v>
          </cell>
          <cell r="J3452">
            <v>96.12</v>
          </cell>
          <cell r="L3452">
            <v>15</v>
          </cell>
          <cell r="M3452">
            <v>96.12</v>
          </cell>
        </row>
        <row r="3453">
          <cell r="A3453">
            <v>102069780</v>
          </cell>
          <cell r="B3453" t="str">
            <v xml:space="preserve">MS JEATTE N SINGH                       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194.67</v>
          </cell>
          <cell r="J3453">
            <v>194.67</v>
          </cell>
          <cell r="L3453">
            <v>15</v>
          </cell>
          <cell r="M3453">
            <v>194.67</v>
          </cell>
        </row>
        <row r="3454">
          <cell r="A3454">
            <v>102034242</v>
          </cell>
          <cell r="B3454" t="str">
            <v xml:space="preserve">MS JEN L COOZE                          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143.71</v>
          </cell>
          <cell r="J3454">
            <v>143.71</v>
          </cell>
          <cell r="L3454">
            <v>15</v>
          </cell>
          <cell r="M3454">
            <v>143.71</v>
          </cell>
        </row>
        <row r="3455">
          <cell r="A3455">
            <v>102031683</v>
          </cell>
          <cell r="B3455" t="str">
            <v xml:space="preserve">MS JENNIFER A GAGE                      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92.52</v>
          </cell>
          <cell r="J3455">
            <v>92.52</v>
          </cell>
          <cell r="L3455">
            <v>15</v>
          </cell>
          <cell r="M3455">
            <v>92.52</v>
          </cell>
        </row>
        <row r="3456">
          <cell r="A3456">
            <v>102065524</v>
          </cell>
          <cell r="B3456" t="str">
            <v xml:space="preserve">MS JILL GODWIN                          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125.2</v>
          </cell>
          <cell r="J3456">
            <v>125.2</v>
          </cell>
          <cell r="L3456">
            <v>15</v>
          </cell>
          <cell r="M3456">
            <v>125.2</v>
          </cell>
        </row>
        <row r="3457">
          <cell r="A3457">
            <v>102020701</v>
          </cell>
          <cell r="B3457" t="str">
            <v xml:space="preserve">MS JINGHUA MENG                         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16.989999999999998</v>
          </cell>
          <cell r="I3457">
            <v>52.69</v>
          </cell>
          <cell r="J3457">
            <v>69.680000000000007</v>
          </cell>
          <cell r="L3457">
            <v>1</v>
          </cell>
          <cell r="M3457">
            <v>69.680000000000007</v>
          </cell>
        </row>
        <row r="3458">
          <cell r="A3458">
            <v>102054821</v>
          </cell>
          <cell r="B3458" t="str">
            <v xml:space="preserve">MS JO L HOHUA  (DBS*)                   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218.46</v>
          </cell>
          <cell r="J3458">
            <v>218.46</v>
          </cell>
          <cell r="L3458">
            <v>15</v>
          </cell>
          <cell r="M3458">
            <v>218.46</v>
          </cell>
        </row>
        <row r="3459">
          <cell r="A3459">
            <v>102021868</v>
          </cell>
          <cell r="B3459" t="str">
            <v xml:space="preserve">MS JOANNA THOMAS                        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126.59</v>
          </cell>
          <cell r="J3459">
            <v>126.59</v>
          </cell>
          <cell r="L3459">
            <v>15</v>
          </cell>
          <cell r="M3459">
            <v>126.59</v>
          </cell>
        </row>
        <row r="3460">
          <cell r="A3460">
            <v>102026755</v>
          </cell>
          <cell r="B3460" t="str">
            <v xml:space="preserve">MS JOANNE STRONGMIN                     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153.01</v>
          </cell>
          <cell r="J3460">
            <v>153.01</v>
          </cell>
          <cell r="L3460">
            <v>15</v>
          </cell>
          <cell r="M3460">
            <v>153.01</v>
          </cell>
        </row>
        <row r="3461">
          <cell r="A3461">
            <v>102044117</v>
          </cell>
          <cell r="B3461" t="str">
            <v xml:space="preserve">MS JOHANNA WILLS (DBS)                  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307.23</v>
          </cell>
          <cell r="J3461">
            <v>307.23</v>
          </cell>
          <cell r="L3461">
            <v>0</v>
          </cell>
          <cell r="M3461">
            <v>307.23</v>
          </cell>
        </row>
        <row r="3462">
          <cell r="A3462">
            <v>102036725</v>
          </cell>
          <cell r="B3462" t="str">
            <v xml:space="preserve">MS JOLENE NAICOUI                       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78.849999999999994</v>
          </cell>
          <cell r="J3462">
            <v>78.849999999999994</v>
          </cell>
          <cell r="L3462">
            <v>15</v>
          </cell>
          <cell r="M3462">
            <v>78.849999999999994</v>
          </cell>
        </row>
        <row r="3463">
          <cell r="A3463">
            <v>102067218</v>
          </cell>
          <cell r="B3463" t="str">
            <v xml:space="preserve">MS JOSEPHINE NGAMU                      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333.68</v>
          </cell>
          <cell r="J3463">
            <v>333.68</v>
          </cell>
          <cell r="L3463">
            <v>15</v>
          </cell>
          <cell r="M3463">
            <v>333.68</v>
          </cell>
        </row>
        <row r="3464">
          <cell r="A3464">
            <v>102033801</v>
          </cell>
          <cell r="B3464" t="str">
            <v xml:space="preserve">MS JOY COOPER                           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116.04</v>
          </cell>
          <cell r="J3464">
            <v>116.04</v>
          </cell>
          <cell r="L3464">
            <v>15</v>
          </cell>
          <cell r="M3464">
            <v>116.04</v>
          </cell>
        </row>
        <row r="3465">
          <cell r="A3465">
            <v>102010472</v>
          </cell>
          <cell r="B3465" t="str">
            <v xml:space="preserve">MS JOY CRICHTON                         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234.74</v>
          </cell>
          <cell r="J3465">
            <v>234.74</v>
          </cell>
          <cell r="L3465">
            <v>15</v>
          </cell>
          <cell r="M3465">
            <v>234.74</v>
          </cell>
        </row>
        <row r="3466">
          <cell r="A3466">
            <v>102012684</v>
          </cell>
          <cell r="B3466" t="str">
            <v xml:space="preserve">MS JOY M. ADAMS                         </v>
          </cell>
          <cell r="C3466">
            <v>56.17</v>
          </cell>
          <cell r="D3466">
            <v>0</v>
          </cell>
          <cell r="E3466">
            <v>0</v>
          </cell>
          <cell r="F3466">
            <v>0</v>
          </cell>
          <cell r="G3466">
            <v>39.33</v>
          </cell>
          <cell r="H3466">
            <v>0</v>
          </cell>
          <cell r="I3466">
            <v>0</v>
          </cell>
          <cell r="J3466">
            <v>95.5</v>
          </cell>
          <cell r="L3466">
            <v>5</v>
          </cell>
          <cell r="M3466">
            <v>95.5</v>
          </cell>
        </row>
        <row r="3467">
          <cell r="A3467">
            <v>102025192</v>
          </cell>
          <cell r="B3467" t="str">
            <v xml:space="preserve">MS JUDITH ANN WELLS                     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109.81</v>
          </cell>
          <cell r="J3467">
            <v>109.81</v>
          </cell>
          <cell r="L3467">
            <v>15</v>
          </cell>
          <cell r="M3467">
            <v>109.81</v>
          </cell>
        </row>
        <row r="3468">
          <cell r="A3468">
            <v>102019022</v>
          </cell>
          <cell r="B3468" t="str">
            <v xml:space="preserve">MS JULIA WANG                           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63.09</v>
          </cell>
          <cell r="J3468">
            <v>63.09</v>
          </cell>
          <cell r="L3468">
            <v>15</v>
          </cell>
          <cell r="M3468">
            <v>63.09</v>
          </cell>
        </row>
        <row r="3469">
          <cell r="A3469">
            <v>102065429</v>
          </cell>
          <cell r="B3469" t="str">
            <v xml:space="preserve">MS JULIE A RAJU                         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87.85</v>
          </cell>
          <cell r="J3469">
            <v>87.85</v>
          </cell>
          <cell r="L3469">
            <v>15</v>
          </cell>
          <cell r="M3469">
            <v>87.85</v>
          </cell>
        </row>
        <row r="3470">
          <cell r="A3470">
            <v>102034741</v>
          </cell>
          <cell r="B3470" t="str">
            <v xml:space="preserve">MS JULIE BOOTH                          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96.24</v>
          </cell>
          <cell r="J3470">
            <v>96.24</v>
          </cell>
          <cell r="L3470">
            <v>15</v>
          </cell>
          <cell r="M3470">
            <v>96.24</v>
          </cell>
        </row>
        <row r="3471">
          <cell r="A3471">
            <v>102059740</v>
          </cell>
          <cell r="B3471" t="str">
            <v xml:space="preserve">MS JULIE GORDON                         </v>
          </cell>
          <cell r="C3471">
            <v>0</v>
          </cell>
          <cell r="D3471">
            <v>2.57</v>
          </cell>
          <cell r="E3471">
            <v>33.54</v>
          </cell>
          <cell r="F3471">
            <v>15.66</v>
          </cell>
          <cell r="G3471">
            <v>70.47</v>
          </cell>
          <cell r="H3471">
            <v>0</v>
          </cell>
          <cell r="I3471">
            <v>0</v>
          </cell>
          <cell r="J3471">
            <v>122.24</v>
          </cell>
          <cell r="L3471">
            <v>5</v>
          </cell>
          <cell r="M3471">
            <v>122.24</v>
          </cell>
        </row>
        <row r="3472">
          <cell r="A3472">
            <v>102030629</v>
          </cell>
          <cell r="B3472" t="str">
            <v xml:space="preserve">MS JULIE LENNON                         </v>
          </cell>
          <cell r="C3472">
            <v>1.87</v>
          </cell>
          <cell r="D3472">
            <v>8.43</v>
          </cell>
          <cell r="E3472">
            <v>6</v>
          </cell>
          <cell r="F3472">
            <v>0</v>
          </cell>
          <cell r="G3472">
            <v>15.3</v>
          </cell>
          <cell r="H3472">
            <v>0</v>
          </cell>
          <cell r="I3472">
            <v>0</v>
          </cell>
          <cell r="J3472">
            <v>31.6</v>
          </cell>
          <cell r="L3472">
            <v>5</v>
          </cell>
          <cell r="M3472">
            <v>31.6</v>
          </cell>
        </row>
        <row r="3473">
          <cell r="A3473">
            <v>102064603</v>
          </cell>
          <cell r="B3473" t="str">
            <v xml:space="preserve">MS JULIE NEILSON                        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89.3</v>
          </cell>
          <cell r="J3473">
            <v>89.3</v>
          </cell>
          <cell r="L3473">
            <v>15</v>
          </cell>
          <cell r="M3473">
            <v>89.3</v>
          </cell>
        </row>
        <row r="3474">
          <cell r="A3474">
            <v>102069786</v>
          </cell>
          <cell r="B3474" t="str">
            <v xml:space="preserve">MS JULIE RICHARDSON                     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185.92</v>
          </cell>
          <cell r="J3474">
            <v>185.92</v>
          </cell>
          <cell r="L3474">
            <v>15</v>
          </cell>
          <cell r="M3474">
            <v>185.92</v>
          </cell>
        </row>
        <row r="3475">
          <cell r="A3475">
            <v>102010788</v>
          </cell>
          <cell r="B3475" t="str">
            <v xml:space="preserve">MS JULIETA SHEEHAN   (DBS*HOLD)         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24.4</v>
          </cell>
          <cell r="J3475">
            <v>24.4</v>
          </cell>
          <cell r="L3475">
            <v>22</v>
          </cell>
          <cell r="M3475">
            <v>24.4</v>
          </cell>
        </row>
        <row r="3476">
          <cell r="A3476">
            <v>102005345</v>
          </cell>
          <cell r="B3476" t="str">
            <v xml:space="preserve">MS K R NGAMU  (DBS)                     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206.86</v>
          </cell>
          <cell r="J3476">
            <v>206.86</v>
          </cell>
          <cell r="L3476">
            <v>15</v>
          </cell>
          <cell r="M3476">
            <v>206.86</v>
          </cell>
        </row>
        <row r="3477">
          <cell r="A3477">
            <v>102075123</v>
          </cell>
          <cell r="B3477" t="str">
            <v xml:space="preserve">MS KAREN HETHERINGTON  (DBS)            </v>
          </cell>
          <cell r="C3477">
            <v>21.6</v>
          </cell>
          <cell r="D3477">
            <v>52.99</v>
          </cell>
          <cell r="E3477">
            <v>48.87</v>
          </cell>
          <cell r="F3477">
            <v>48.35</v>
          </cell>
          <cell r="G3477">
            <v>45.01</v>
          </cell>
          <cell r="H3477">
            <v>0</v>
          </cell>
          <cell r="I3477">
            <v>0</v>
          </cell>
          <cell r="J3477">
            <v>216.82</v>
          </cell>
          <cell r="L3477">
            <v>5</v>
          </cell>
          <cell r="M3477">
            <v>216.82</v>
          </cell>
        </row>
        <row r="3478">
          <cell r="A3478">
            <v>102028252</v>
          </cell>
          <cell r="B3478" t="str">
            <v xml:space="preserve">MS KAREN J WONG                         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69.849999999999994</v>
          </cell>
          <cell r="J3478">
            <v>69.849999999999994</v>
          </cell>
          <cell r="L3478">
            <v>15</v>
          </cell>
          <cell r="M3478">
            <v>69.849999999999994</v>
          </cell>
        </row>
        <row r="3479">
          <cell r="A3479">
            <v>102074323</v>
          </cell>
          <cell r="B3479" t="str">
            <v xml:space="preserve">MS KAREN LEATHAM                        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116.85</v>
          </cell>
          <cell r="J3479">
            <v>116.85</v>
          </cell>
          <cell r="L3479">
            <v>15</v>
          </cell>
          <cell r="M3479">
            <v>116.85</v>
          </cell>
        </row>
        <row r="3480">
          <cell r="A3480">
            <v>102053556</v>
          </cell>
          <cell r="B3480" t="str">
            <v xml:space="preserve">MS KAREN REMETIS                        </v>
          </cell>
          <cell r="C3480">
            <v>0</v>
          </cell>
          <cell r="D3480">
            <v>30.71</v>
          </cell>
          <cell r="E3480">
            <v>9.7799999999999994</v>
          </cell>
          <cell r="F3480">
            <v>12.57</v>
          </cell>
          <cell r="G3480">
            <v>6.68</v>
          </cell>
          <cell r="H3480">
            <v>0</v>
          </cell>
          <cell r="I3480">
            <v>0</v>
          </cell>
          <cell r="J3480">
            <v>59.74</v>
          </cell>
          <cell r="L3480">
            <v>5</v>
          </cell>
          <cell r="M3480">
            <v>59.74</v>
          </cell>
        </row>
        <row r="3481">
          <cell r="A3481">
            <v>102070970</v>
          </cell>
          <cell r="B3481" t="str">
            <v xml:space="preserve">MS KARIL IVANOF                         </v>
          </cell>
          <cell r="C3481">
            <v>3.26</v>
          </cell>
          <cell r="D3481">
            <v>8.84</v>
          </cell>
          <cell r="E3481">
            <v>11.94</v>
          </cell>
          <cell r="F3481">
            <v>14.49</v>
          </cell>
          <cell r="G3481">
            <v>1.1299999999999999</v>
          </cell>
          <cell r="H3481">
            <v>0</v>
          </cell>
          <cell r="I3481">
            <v>0</v>
          </cell>
          <cell r="J3481">
            <v>39.659999999999997</v>
          </cell>
          <cell r="L3481">
            <v>5</v>
          </cell>
          <cell r="M3481">
            <v>39.659999999999997</v>
          </cell>
        </row>
        <row r="3482">
          <cell r="A3482">
            <v>102015714</v>
          </cell>
          <cell r="B3482" t="str">
            <v xml:space="preserve">MS KASETE OTAI                          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124.71</v>
          </cell>
          <cell r="J3482">
            <v>124.71</v>
          </cell>
          <cell r="L3482">
            <v>15</v>
          </cell>
          <cell r="M3482">
            <v>124.71</v>
          </cell>
        </row>
        <row r="3483">
          <cell r="A3483">
            <v>102066333</v>
          </cell>
          <cell r="B3483" t="str">
            <v xml:space="preserve">MS KATRINA SIMPSON                      </v>
          </cell>
          <cell r="C3483">
            <v>14.94</v>
          </cell>
          <cell r="D3483">
            <v>2.86</v>
          </cell>
          <cell r="E3483">
            <v>0</v>
          </cell>
          <cell r="F3483">
            <v>20.59</v>
          </cell>
          <cell r="G3483">
            <v>32.46</v>
          </cell>
          <cell r="H3483">
            <v>0</v>
          </cell>
          <cell r="I3483">
            <v>0</v>
          </cell>
          <cell r="J3483">
            <v>70.849999999999994</v>
          </cell>
          <cell r="L3483">
            <v>5</v>
          </cell>
          <cell r="M3483">
            <v>70.849999999999994</v>
          </cell>
        </row>
        <row r="3484">
          <cell r="A3484">
            <v>102009529</v>
          </cell>
          <cell r="B3484" t="str">
            <v xml:space="preserve">MS KELLY REES                           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103.76</v>
          </cell>
          <cell r="J3484">
            <v>103.76</v>
          </cell>
          <cell r="L3484">
            <v>15</v>
          </cell>
          <cell r="M3484">
            <v>103.76</v>
          </cell>
        </row>
        <row r="3485">
          <cell r="A3485">
            <v>102048249</v>
          </cell>
          <cell r="B3485" t="str">
            <v xml:space="preserve">MS KERRY HOSKINS                        </v>
          </cell>
          <cell r="C3485">
            <v>0</v>
          </cell>
          <cell r="D3485">
            <v>3.16</v>
          </cell>
          <cell r="E3485">
            <v>0</v>
          </cell>
          <cell r="F3485">
            <v>0</v>
          </cell>
          <cell r="G3485">
            <v>23.5</v>
          </cell>
          <cell r="H3485">
            <v>0</v>
          </cell>
          <cell r="I3485">
            <v>0</v>
          </cell>
          <cell r="J3485">
            <v>26.66</v>
          </cell>
          <cell r="L3485">
            <v>5</v>
          </cell>
          <cell r="M3485">
            <v>26.66</v>
          </cell>
        </row>
        <row r="3486">
          <cell r="A3486">
            <v>102052933</v>
          </cell>
          <cell r="B3486" t="str">
            <v xml:space="preserve">MS KERRY SO'E                           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61.32</v>
          </cell>
          <cell r="J3486">
            <v>61.32</v>
          </cell>
          <cell r="L3486">
            <v>15</v>
          </cell>
          <cell r="M3486">
            <v>61.32</v>
          </cell>
        </row>
        <row r="3487">
          <cell r="A3487">
            <v>102060982</v>
          </cell>
          <cell r="B3487" t="str">
            <v xml:space="preserve">MS KIM SMITH                            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109.26</v>
          </cell>
          <cell r="J3487">
            <v>109.26</v>
          </cell>
          <cell r="L3487">
            <v>15</v>
          </cell>
          <cell r="M3487">
            <v>109.26</v>
          </cell>
        </row>
        <row r="3488">
          <cell r="A3488">
            <v>102038443</v>
          </cell>
          <cell r="B3488" t="str">
            <v xml:space="preserve">MS KING WAY HO     (DBS)                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544.39</v>
          </cell>
          <cell r="J3488">
            <v>544.39</v>
          </cell>
          <cell r="L3488">
            <v>15</v>
          </cell>
          <cell r="M3488">
            <v>544.39</v>
          </cell>
        </row>
        <row r="3489">
          <cell r="A3489">
            <v>102039344</v>
          </cell>
          <cell r="B3489" t="str">
            <v xml:space="preserve">MS KOLETI FIFITA    (DBS)               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145.16</v>
          </cell>
          <cell r="J3489">
            <v>145.16</v>
          </cell>
          <cell r="L3489">
            <v>15</v>
          </cell>
          <cell r="M3489">
            <v>145.16</v>
          </cell>
        </row>
        <row r="3490">
          <cell r="A3490">
            <v>102047996</v>
          </cell>
          <cell r="B3490" t="str">
            <v xml:space="preserve">MS KORISE LALE     (DBS)                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400.08</v>
          </cell>
          <cell r="J3490">
            <v>400.08</v>
          </cell>
          <cell r="L3490">
            <v>15</v>
          </cell>
          <cell r="M3490">
            <v>400.08</v>
          </cell>
        </row>
        <row r="3491">
          <cell r="A3491">
            <v>102060970</v>
          </cell>
          <cell r="B3491" t="str">
            <v xml:space="preserve">MS KULU AKAUOLA                         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153.47</v>
          </cell>
          <cell r="J3491">
            <v>153.47</v>
          </cell>
          <cell r="L3491">
            <v>15</v>
          </cell>
          <cell r="M3491">
            <v>153.47</v>
          </cell>
        </row>
        <row r="3492">
          <cell r="A3492">
            <v>102035928</v>
          </cell>
          <cell r="B3492" t="str">
            <v xml:space="preserve">MS L ALOUA    (DBS)                     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2876.91</v>
          </cell>
          <cell r="J3492">
            <v>2876.91</v>
          </cell>
          <cell r="L3492">
            <v>15</v>
          </cell>
          <cell r="M3492">
            <v>2876.91</v>
          </cell>
        </row>
        <row r="3493">
          <cell r="A3493">
            <v>102025270</v>
          </cell>
          <cell r="B3493" t="str">
            <v xml:space="preserve">MS L I MA                               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5.69</v>
          </cell>
          <cell r="H3493">
            <v>15.48</v>
          </cell>
          <cell r="I3493">
            <v>49.66</v>
          </cell>
          <cell r="J3493">
            <v>70.83</v>
          </cell>
          <cell r="L3493">
            <v>1</v>
          </cell>
          <cell r="M3493">
            <v>70.83</v>
          </cell>
        </row>
        <row r="3494">
          <cell r="A3494">
            <v>102038429</v>
          </cell>
          <cell r="B3494" t="str">
            <v xml:space="preserve">MS L M KAHUKURA                         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132.9</v>
          </cell>
          <cell r="J3494">
            <v>132.9</v>
          </cell>
          <cell r="L3494">
            <v>15</v>
          </cell>
          <cell r="M3494">
            <v>132.9</v>
          </cell>
        </row>
        <row r="3495">
          <cell r="A3495">
            <v>102073349</v>
          </cell>
          <cell r="B3495" t="str">
            <v xml:space="preserve">MS LANEE IRENE WONDERGEM                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164.36</v>
          </cell>
          <cell r="J3495">
            <v>164.36</v>
          </cell>
          <cell r="L3495">
            <v>15</v>
          </cell>
          <cell r="M3495">
            <v>164.36</v>
          </cell>
        </row>
        <row r="3496">
          <cell r="A3496">
            <v>102061883</v>
          </cell>
          <cell r="B3496" t="str">
            <v xml:space="preserve">MS LAUAGAIA LUTU   (DBS)                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547.34</v>
          </cell>
          <cell r="J3496">
            <v>547.34</v>
          </cell>
          <cell r="L3496">
            <v>15</v>
          </cell>
          <cell r="M3496">
            <v>547.34</v>
          </cell>
        </row>
        <row r="3497">
          <cell r="A3497">
            <v>102044066</v>
          </cell>
          <cell r="B3497" t="str">
            <v xml:space="preserve">MS LAUREL COMPTON (DBS)                 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333.75</v>
          </cell>
          <cell r="J3497">
            <v>333.75</v>
          </cell>
          <cell r="L3497">
            <v>15</v>
          </cell>
          <cell r="M3497">
            <v>333.75</v>
          </cell>
        </row>
        <row r="3498">
          <cell r="A3498">
            <v>102054467</v>
          </cell>
          <cell r="B3498" t="str">
            <v xml:space="preserve">MS LAVINIA JAMES                        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120.07</v>
          </cell>
          <cell r="J3498">
            <v>120.07</v>
          </cell>
          <cell r="L3498">
            <v>22</v>
          </cell>
          <cell r="M3498">
            <v>120.07</v>
          </cell>
        </row>
        <row r="3499">
          <cell r="A3499">
            <v>102027129</v>
          </cell>
          <cell r="B3499" t="str">
            <v xml:space="preserve">MS LEANNE J MCALPINE                    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57.61</v>
          </cell>
          <cell r="J3499">
            <v>57.61</v>
          </cell>
          <cell r="L3499">
            <v>15</v>
          </cell>
          <cell r="M3499">
            <v>57.61</v>
          </cell>
        </row>
        <row r="3500">
          <cell r="A3500">
            <v>102070968</v>
          </cell>
          <cell r="B3500" t="str">
            <v xml:space="preserve">MS LEE SIALAVAA                         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65.040000000000006</v>
          </cell>
          <cell r="J3500">
            <v>65.040000000000006</v>
          </cell>
          <cell r="L3500">
            <v>15</v>
          </cell>
          <cell r="M3500">
            <v>65.040000000000006</v>
          </cell>
        </row>
        <row r="3501">
          <cell r="A3501">
            <v>102022951</v>
          </cell>
          <cell r="B3501" t="str">
            <v xml:space="preserve">MS LEE WIND  (DBS*)                     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213.98</v>
          </cell>
          <cell r="J3501">
            <v>213.98</v>
          </cell>
          <cell r="L3501">
            <v>15</v>
          </cell>
          <cell r="M3501">
            <v>213.98</v>
          </cell>
        </row>
        <row r="3502">
          <cell r="A3502">
            <v>102082052</v>
          </cell>
          <cell r="B3502" t="str">
            <v xml:space="preserve">MS LEE-ANNE AMOS                        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55.77</v>
          </cell>
          <cell r="J3502">
            <v>55.77</v>
          </cell>
          <cell r="L3502">
            <v>15</v>
          </cell>
          <cell r="M3502">
            <v>55.77</v>
          </cell>
        </row>
        <row r="3503">
          <cell r="A3503">
            <v>102066734</v>
          </cell>
          <cell r="B3503" t="str">
            <v xml:space="preserve">MS LEILA THOMAS                         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156.35</v>
          </cell>
          <cell r="J3503">
            <v>156.35</v>
          </cell>
          <cell r="L3503">
            <v>15</v>
          </cell>
          <cell r="M3503">
            <v>156.35</v>
          </cell>
        </row>
        <row r="3504">
          <cell r="A3504">
            <v>102013704</v>
          </cell>
          <cell r="B3504" t="str">
            <v xml:space="preserve">MS LEILANI ALDERSON  (DBS)              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204.93</v>
          </cell>
          <cell r="J3504">
            <v>204.93</v>
          </cell>
          <cell r="L3504">
            <v>15</v>
          </cell>
          <cell r="M3504">
            <v>204.93</v>
          </cell>
        </row>
        <row r="3505">
          <cell r="A3505">
            <v>102077611</v>
          </cell>
          <cell r="B3505" t="str">
            <v xml:space="preserve">MS LEONIE SCOTT                         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144.4</v>
          </cell>
          <cell r="J3505">
            <v>144.4</v>
          </cell>
          <cell r="L3505">
            <v>15</v>
          </cell>
          <cell r="M3505">
            <v>144.4</v>
          </cell>
        </row>
        <row r="3506">
          <cell r="A3506">
            <v>102015612</v>
          </cell>
          <cell r="B3506" t="str">
            <v xml:space="preserve">MS LILI FAASEGA                         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52.05</v>
          </cell>
          <cell r="J3506">
            <v>52.05</v>
          </cell>
          <cell r="L3506">
            <v>15</v>
          </cell>
          <cell r="M3506">
            <v>52.05</v>
          </cell>
        </row>
        <row r="3507">
          <cell r="A3507">
            <v>102034373</v>
          </cell>
          <cell r="B3507" t="str">
            <v xml:space="preserve">MS LILLIAN SILIPA                       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93.95</v>
          </cell>
          <cell r="J3507">
            <v>93.95</v>
          </cell>
          <cell r="L3507">
            <v>15</v>
          </cell>
          <cell r="M3507">
            <v>93.95</v>
          </cell>
        </row>
        <row r="3508">
          <cell r="A3508">
            <v>102030252</v>
          </cell>
          <cell r="B3508" t="str">
            <v xml:space="preserve">MS LILLIANA KING                        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69.84</v>
          </cell>
          <cell r="J3508">
            <v>69.84</v>
          </cell>
          <cell r="L3508">
            <v>15</v>
          </cell>
          <cell r="M3508">
            <v>69.84</v>
          </cell>
        </row>
        <row r="3509">
          <cell r="A3509">
            <v>102061335</v>
          </cell>
          <cell r="B3509" t="str">
            <v xml:space="preserve">MS LILLY SAMAAUGA  (DBS*)               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259.44</v>
          </cell>
          <cell r="J3509">
            <v>259.44</v>
          </cell>
          <cell r="L3509">
            <v>15</v>
          </cell>
          <cell r="M3509">
            <v>259.44</v>
          </cell>
        </row>
        <row r="3510">
          <cell r="A3510">
            <v>102042688</v>
          </cell>
          <cell r="B3510" t="str">
            <v xml:space="preserve">MS LINDA CARTWRIGHT                     </v>
          </cell>
          <cell r="C3510">
            <v>11.82</v>
          </cell>
          <cell r="D3510">
            <v>0</v>
          </cell>
          <cell r="E3510">
            <v>0</v>
          </cell>
          <cell r="F3510">
            <v>8.06</v>
          </cell>
          <cell r="G3510">
            <v>13.62</v>
          </cell>
          <cell r="H3510">
            <v>0</v>
          </cell>
          <cell r="I3510">
            <v>0</v>
          </cell>
          <cell r="J3510">
            <v>33.5</v>
          </cell>
          <cell r="L3510">
            <v>5</v>
          </cell>
          <cell r="M3510">
            <v>33.5</v>
          </cell>
        </row>
        <row r="3511">
          <cell r="A3511">
            <v>102076577</v>
          </cell>
          <cell r="B3511" t="str">
            <v xml:space="preserve">MS LINDA GWILLIAM                       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118.12</v>
          </cell>
          <cell r="J3511">
            <v>118.12</v>
          </cell>
          <cell r="L3511">
            <v>15</v>
          </cell>
          <cell r="M3511">
            <v>118.12</v>
          </cell>
        </row>
        <row r="3512">
          <cell r="A3512">
            <v>102002225</v>
          </cell>
          <cell r="B3512" t="str">
            <v xml:space="preserve">MS LINDA LEE                            </v>
          </cell>
          <cell r="C3512">
            <v>0</v>
          </cell>
          <cell r="D3512">
            <v>0</v>
          </cell>
          <cell r="E3512">
            <v>5.0599999999999996</v>
          </cell>
          <cell r="F3512">
            <v>21.89</v>
          </cell>
          <cell r="G3512">
            <v>32.32</v>
          </cell>
          <cell r="H3512">
            <v>0</v>
          </cell>
          <cell r="I3512">
            <v>0</v>
          </cell>
          <cell r="J3512">
            <v>59.27</v>
          </cell>
          <cell r="L3512">
            <v>1</v>
          </cell>
          <cell r="M3512">
            <v>59.27</v>
          </cell>
        </row>
        <row r="3513">
          <cell r="A3513">
            <v>102084060</v>
          </cell>
          <cell r="B3513" t="str">
            <v xml:space="preserve">MS LINDA MITCHELL                       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51.97</v>
          </cell>
          <cell r="J3513">
            <v>51.97</v>
          </cell>
          <cell r="L3513">
            <v>15</v>
          </cell>
          <cell r="M3513">
            <v>51.97</v>
          </cell>
        </row>
        <row r="3514">
          <cell r="A3514">
            <v>102077455</v>
          </cell>
          <cell r="B3514" t="str">
            <v xml:space="preserve">MS LINDA REED                           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98.1</v>
          </cell>
          <cell r="J3514">
            <v>98.1</v>
          </cell>
          <cell r="L3514">
            <v>15</v>
          </cell>
          <cell r="M3514">
            <v>98.1</v>
          </cell>
        </row>
        <row r="3515">
          <cell r="A3515">
            <v>102046002</v>
          </cell>
          <cell r="B3515" t="str">
            <v xml:space="preserve">MS LIZELLE NEL     (DBS)                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389.27</v>
          </cell>
          <cell r="J3515">
            <v>389.27</v>
          </cell>
          <cell r="L3515">
            <v>15</v>
          </cell>
          <cell r="M3515">
            <v>389.27</v>
          </cell>
        </row>
        <row r="3516">
          <cell r="A3516">
            <v>102029290</v>
          </cell>
          <cell r="B3516" t="str">
            <v xml:space="preserve">MS LOLA REUELU                          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129.62</v>
          </cell>
          <cell r="J3516">
            <v>129.62</v>
          </cell>
          <cell r="L3516">
            <v>15</v>
          </cell>
          <cell r="M3516">
            <v>129.62</v>
          </cell>
        </row>
        <row r="3517">
          <cell r="A3517">
            <v>102008646</v>
          </cell>
          <cell r="B3517" t="str">
            <v xml:space="preserve">MS LORNA MANAWA HOSE                    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250.56</v>
          </cell>
          <cell r="J3517">
            <v>250.56</v>
          </cell>
          <cell r="L3517">
            <v>15</v>
          </cell>
          <cell r="M3517">
            <v>250.56</v>
          </cell>
        </row>
        <row r="3518">
          <cell r="A3518">
            <v>102034865</v>
          </cell>
          <cell r="B3518" t="str">
            <v xml:space="preserve">MS LORNA PELE   (DBS)                   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150.63999999999999</v>
          </cell>
          <cell r="J3518">
            <v>150.63999999999999</v>
          </cell>
          <cell r="L3518">
            <v>15</v>
          </cell>
          <cell r="M3518">
            <v>150.63999999999999</v>
          </cell>
        </row>
        <row r="3519">
          <cell r="A3519">
            <v>102078138</v>
          </cell>
          <cell r="B3519" t="str">
            <v xml:space="preserve">MS LORRAINE ROBERTSON                   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50.04</v>
          </cell>
          <cell r="J3519">
            <v>50.04</v>
          </cell>
          <cell r="L3519">
            <v>15</v>
          </cell>
          <cell r="M3519">
            <v>50.04</v>
          </cell>
        </row>
        <row r="3520">
          <cell r="A3520">
            <v>102039403</v>
          </cell>
          <cell r="B3520" t="str">
            <v xml:space="preserve">MS LORRAINE SMITH                       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97.74</v>
          </cell>
          <cell r="J3520">
            <v>97.74</v>
          </cell>
          <cell r="L3520">
            <v>15</v>
          </cell>
          <cell r="M3520">
            <v>97.74</v>
          </cell>
        </row>
        <row r="3521">
          <cell r="A3521">
            <v>102042028</v>
          </cell>
          <cell r="B3521" t="str">
            <v xml:space="preserve">MS LUISA HELLESOE                       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0.01</v>
          </cell>
          <cell r="J3521">
            <v>0.01</v>
          </cell>
          <cell r="L3521">
            <v>22</v>
          </cell>
          <cell r="M3521">
            <v>0.01</v>
          </cell>
        </row>
        <row r="3522">
          <cell r="A3522">
            <v>102008905</v>
          </cell>
          <cell r="B3522" t="str">
            <v xml:space="preserve">MS LYNDA S GALLOWAY (CMI)               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904.94</v>
          </cell>
          <cell r="J3522">
            <v>904.94</v>
          </cell>
          <cell r="L3522">
            <v>15</v>
          </cell>
          <cell r="M3522">
            <v>904.94</v>
          </cell>
        </row>
        <row r="3523">
          <cell r="A3523">
            <v>102033673</v>
          </cell>
          <cell r="B3523" t="str">
            <v xml:space="preserve">MS LYNDA SAUFOI                         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64.44</v>
          </cell>
          <cell r="J3523">
            <v>64.44</v>
          </cell>
          <cell r="L3523">
            <v>15</v>
          </cell>
          <cell r="M3523">
            <v>64.44</v>
          </cell>
        </row>
        <row r="3524">
          <cell r="A3524">
            <v>102023237</v>
          </cell>
          <cell r="B3524" t="str">
            <v xml:space="preserve">MS MAGGIE TELE                          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50.95</v>
          </cell>
          <cell r="J3524">
            <v>50.95</v>
          </cell>
          <cell r="L3524">
            <v>15</v>
          </cell>
          <cell r="M3524">
            <v>50.95</v>
          </cell>
        </row>
        <row r="3525">
          <cell r="A3525">
            <v>102040453</v>
          </cell>
          <cell r="B3525" t="str">
            <v xml:space="preserve">MS MAIDA HUME                           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346.83</v>
          </cell>
          <cell r="J3525">
            <v>346.83</v>
          </cell>
          <cell r="L3525">
            <v>15</v>
          </cell>
          <cell r="M3525">
            <v>346.83</v>
          </cell>
        </row>
        <row r="3526">
          <cell r="A3526">
            <v>102077364</v>
          </cell>
          <cell r="B3526" t="str">
            <v xml:space="preserve">MS MAIVA ANAKI                          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141.49</v>
          </cell>
          <cell r="J3526">
            <v>141.49</v>
          </cell>
          <cell r="L3526">
            <v>15</v>
          </cell>
          <cell r="M3526">
            <v>141.49</v>
          </cell>
        </row>
        <row r="3527">
          <cell r="A3527">
            <v>102037971</v>
          </cell>
          <cell r="B3527" t="str">
            <v xml:space="preserve">MS MANIA REGLER                         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107.39</v>
          </cell>
          <cell r="J3527">
            <v>107.39</v>
          </cell>
          <cell r="L3527">
            <v>15</v>
          </cell>
          <cell r="M3527">
            <v>107.39</v>
          </cell>
        </row>
        <row r="3528">
          <cell r="A3528">
            <v>102033347</v>
          </cell>
          <cell r="B3528" t="str">
            <v xml:space="preserve">MS MANU TIMU   (DBS)                    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147.68</v>
          </cell>
          <cell r="J3528">
            <v>147.68</v>
          </cell>
          <cell r="L3528">
            <v>15</v>
          </cell>
          <cell r="M3528">
            <v>147.68</v>
          </cell>
        </row>
        <row r="3529">
          <cell r="A3529">
            <v>102073683</v>
          </cell>
          <cell r="B3529" t="str">
            <v xml:space="preserve">MS MARAMA RANGI                         </v>
          </cell>
          <cell r="C3529">
            <v>9.7799999999999994</v>
          </cell>
          <cell r="D3529">
            <v>19.190000000000001</v>
          </cell>
          <cell r="E3529">
            <v>10.65</v>
          </cell>
          <cell r="F3529">
            <v>19.02</v>
          </cell>
          <cell r="G3529">
            <v>5.28</v>
          </cell>
          <cell r="H3529">
            <v>0</v>
          </cell>
          <cell r="I3529">
            <v>0</v>
          </cell>
          <cell r="J3529">
            <v>63.92</v>
          </cell>
          <cell r="L3529">
            <v>5</v>
          </cell>
          <cell r="M3529">
            <v>63.92</v>
          </cell>
        </row>
        <row r="3530">
          <cell r="A3530">
            <v>102023203</v>
          </cell>
          <cell r="B3530" t="str">
            <v xml:space="preserve">MS MAREE BLACKBURN   (DBS)              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275.98</v>
          </cell>
          <cell r="J3530">
            <v>275.98</v>
          </cell>
          <cell r="L3530">
            <v>15</v>
          </cell>
          <cell r="M3530">
            <v>275.98</v>
          </cell>
        </row>
        <row r="3531">
          <cell r="A3531">
            <v>102039228</v>
          </cell>
          <cell r="B3531" t="str">
            <v xml:space="preserve">MS MAREE MAGILSEN                       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54.89</v>
          </cell>
          <cell r="J3531">
            <v>54.89</v>
          </cell>
          <cell r="L3531">
            <v>15</v>
          </cell>
          <cell r="M3531">
            <v>54.89</v>
          </cell>
        </row>
        <row r="3532">
          <cell r="A3532">
            <v>102031110</v>
          </cell>
          <cell r="B3532" t="str">
            <v xml:space="preserve">MS MARGARET BARRIE                      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80.709999999999994</v>
          </cell>
          <cell r="J3532">
            <v>80.709999999999994</v>
          </cell>
          <cell r="L3532">
            <v>15</v>
          </cell>
          <cell r="M3532">
            <v>80.709999999999994</v>
          </cell>
        </row>
        <row r="3533">
          <cell r="A3533">
            <v>102055596</v>
          </cell>
          <cell r="B3533" t="str">
            <v xml:space="preserve">MS MARGARET HANSEN                      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128.77000000000001</v>
          </cell>
          <cell r="J3533">
            <v>128.77000000000001</v>
          </cell>
          <cell r="L3533">
            <v>15</v>
          </cell>
          <cell r="M3533">
            <v>128.77000000000001</v>
          </cell>
        </row>
        <row r="3534">
          <cell r="A3534">
            <v>102024754</v>
          </cell>
          <cell r="B3534" t="str">
            <v xml:space="preserve">MS MARGARET I JULIAN                    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107.63</v>
          </cell>
          <cell r="J3534">
            <v>107.63</v>
          </cell>
          <cell r="L3534">
            <v>15</v>
          </cell>
          <cell r="M3534">
            <v>107.63</v>
          </cell>
        </row>
        <row r="3535">
          <cell r="A3535">
            <v>102081366</v>
          </cell>
          <cell r="B3535" t="str">
            <v xml:space="preserve">MS MARGARET WONG                        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83.85</v>
          </cell>
          <cell r="J3535">
            <v>83.85</v>
          </cell>
          <cell r="L3535">
            <v>15</v>
          </cell>
          <cell r="M3535">
            <v>83.85</v>
          </cell>
        </row>
        <row r="3536">
          <cell r="A3536">
            <v>102060654</v>
          </cell>
          <cell r="B3536" t="str">
            <v xml:space="preserve">MS MARGARET WRIGHT                      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148.11000000000001</v>
          </cell>
          <cell r="J3536">
            <v>148.11000000000001</v>
          </cell>
          <cell r="L3536">
            <v>15</v>
          </cell>
          <cell r="M3536">
            <v>148.11000000000001</v>
          </cell>
        </row>
        <row r="3537">
          <cell r="A3537">
            <v>102052298</v>
          </cell>
          <cell r="B3537" t="str">
            <v xml:space="preserve">MS MARGRET JOHNSON                      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88.67</v>
          </cell>
          <cell r="J3537">
            <v>88.67</v>
          </cell>
          <cell r="L3537">
            <v>15</v>
          </cell>
          <cell r="M3537">
            <v>88.67</v>
          </cell>
        </row>
        <row r="3538">
          <cell r="A3538">
            <v>102062725</v>
          </cell>
          <cell r="B3538" t="str">
            <v xml:space="preserve">MS MARGRET REED                         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140.78</v>
          </cell>
          <cell r="J3538">
            <v>140.78</v>
          </cell>
          <cell r="L3538">
            <v>15</v>
          </cell>
          <cell r="M3538">
            <v>140.78</v>
          </cell>
        </row>
        <row r="3539">
          <cell r="A3539">
            <v>102025819</v>
          </cell>
          <cell r="B3539" t="str">
            <v xml:space="preserve">MS MARIA GALLIA                         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55.14</v>
          </cell>
          <cell r="J3539">
            <v>55.14</v>
          </cell>
          <cell r="L3539">
            <v>15</v>
          </cell>
          <cell r="M3539">
            <v>55.14</v>
          </cell>
        </row>
        <row r="3540">
          <cell r="A3540">
            <v>102030888</v>
          </cell>
          <cell r="B3540" t="str">
            <v xml:space="preserve">MS MARIA K TANIELU                      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53.31</v>
          </cell>
          <cell r="J3540">
            <v>53.31</v>
          </cell>
          <cell r="L3540">
            <v>15</v>
          </cell>
          <cell r="M3540">
            <v>53.31</v>
          </cell>
        </row>
        <row r="3541">
          <cell r="A3541">
            <v>102009712</v>
          </cell>
          <cell r="B3541" t="str">
            <v xml:space="preserve">MS MARIA TAMILO (DBS)                   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213.58</v>
          </cell>
          <cell r="J3541">
            <v>213.58</v>
          </cell>
          <cell r="L3541">
            <v>15</v>
          </cell>
          <cell r="M3541">
            <v>213.58</v>
          </cell>
        </row>
        <row r="3542">
          <cell r="A3542">
            <v>102062621</v>
          </cell>
          <cell r="B3542" t="str">
            <v xml:space="preserve">MS MARIAD ENUA   (DBS)                  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227.32</v>
          </cell>
          <cell r="J3542">
            <v>227.32</v>
          </cell>
          <cell r="L3542">
            <v>15</v>
          </cell>
          <cell r="M3542">
            <v>227.32</v>
          </cell>
        </row>
        <row r="3543">
          <cell r="A3543">
            <v>102043009</v>
          </cell>
          <cell r="B3543" t="str">
            <v xml:space="preserve">MS MARION COWPER                        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98.36</v>
          </cell>
          <cell r="J3543">
            <v>98.36</v>
          </cell>
          <cell r="L3543">
            <v>15</v>
          </cell>
          <cell r="M3543">
            <v>98.36</v>
          </cell>
        </row>
        <row r="3544">
          <cell r="A3544">
            <v>102084989</v>
          </cell>
          <cell r="B3544" t="str">
            <v xml:space="preserve">MS MARION G DOUGLAS                     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203.14</v>
          </cell>
          <cell r="J3544">
            <v>203.14</v>
          </cell>
          <cell r="L3544">
            <v>15</v>
          </cell>
          <cell r="M3544">
            <v>203.14</v>
          </cell>
        </row>
        <row r="3545">
          <cell r="A3545">
            <v>102025994</v>
          </cell>
          <cell r="B3545" t="str">
            <v xml:space="preserve">MS MARLENE HIMIONA   (DBS)              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165.6</v>
          </cell>
          <cell r="J3545">
            <v>165.6</v>
          </cell>
          <cell r="L3545">
            <v>15</v>
          </cell>
          <cell r="M3545">
            <v>165.6</v>
          </cell>
        </row>
        <row r="3546">
          <cell r="A3546">
            <v>102062719</v>
          </cell>
          <cell r="B3546" t="str">
            <v xml:space="preserve">MS MARY ANNE TAHI TAHI                  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195.61</v>
          </cell>
          <cell r="J3546">
            <v>195.61</v>
          </cell>
          <cell r="L3546">
            <v>15</v>
          </cell>
          <cell r="M3546">
            <v>195.61</v>
          </cell>
        </row>
        <row r="3547">
          <cell r="A3547">
            <v>102035804</v>
          </cell>
          <cell r="B3547" t="str">
            <v xml:space="preserve">MS MARY NOLAN (DBS)                     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204.82</v>
          </cell>
          <cell r="J3547">
            <v>204.82</v>
          </cell>
          <cell r="L3547">
            <v>15</v>
          </cell>
          <cell r="M3547">
            <v>204.82</v>
          </cell>
        </row>
        <row r="3548">
          <cell r="A3548">
            <v>102046528</v>
          </cell>
          <cell r="B3548" t="str">
            <v xml:space="preserve">MS MASELINA SAO  (DBS*)                 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220.78</v>
          </cell>
          <cell r="J3548">
            <v>220.78</v>
          </cell>
          <cell r="L3548">
            <v>15</v>
          </cell>
          <cell r="M3548">
            <v>220.78</v>
          </cell>
        </row>
        <row r="3549">
          <cell r="A3549">
            <v>102074407</v>
          </cell>
          <cell r="B3549" t="str">
            <v xml:space="preserve">MS MATILE UILI  (DBS)                   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346.71</v>
          </cell>
          <cell r="J3549">
            <v>346.71</v>
          </cell>
          <cell r="L3549">
            <v>15</v>
          </cell>
          <cell r="M3549">
            <v>346.71</v>
          </cell>
        </row>
        <row r="3550">
          <cell r="A3550">
            <v>102075017</v>
          </cell>
          <cell r="B3550" t="str">
            <v xml:space="preserve">MS MAUREEN RYAN    (DBS* HOLD)          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350</v>
          </cell>
          <cell r="J3550">
            <v>350</v>
          </cell>
          <cell r="L3550">
            <v>15</v>
          </cell>
          <cell r="M3550">
            <v>350</v>
          </cell>
        </row>
        <row r="3551">
          <cell r="A3551">
            <v>102073634</v>
          </cell>
          <cell r="B3551" t="str">
            <v xml:space="preserve">MS MAXINE CLARKE                        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110.52</v>
          </cell>
          <cell r="J3551">
            <v>110.52</v>
          </cell>
          <cell r="L3551">
            <v>15</v>
          </cell>
          <cell r="M3551">
            <v>110.52</v>
          </cell>
        </row>
        <row r="3552">
          <cell r="A3552">
            <v>102029190</v>
          </cell>
          <cell r="B3552" t="str">
            <v xml:space="preserve">MS MAXINE MCKAY  (DBS*)                 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219.02</v>
          </cell>
          <cell r="J3552">
            <v>219.02</v>
          </cell>
          <cell r="L3552">
            <v>15</v>
          </cell>
          <cell r="M3552">
            <v>219.02</v>
          </cell>
        </row>
        <row r="3553">
          <cell r="A3553">
            <v>102021454</v>
          </cell>
          <cell r="B3553" t="str">
            <v xml:space="preserve">MS MAXINE YAW-GLASGOW                   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290.12</v>
          </cell>
          <cell r="J3553">
            <v>290.12</v>
          </cell>
          <cell r="L3553">
            <v>15</v>
          </cell>
          <cell r="M3553">
            <v>290.12</v>
          </cell>
        </row>
        <row r="3554">
          <cell r="A3554">
            <v>102072783</v>
          </cell>
          <cell r="B3554" t="str">
            <v xml:space="preserve">MS MAY MAY                              </v>
          </cell>
          <cell r="C3554">
            <v>0</v>
          </cell>
          <cell r="D3554">
            <v>3.7</v>
          </cell>
          <cell r="E3554">
            <v>7.95</v>
          </cell>
          <cell r="F3554">
            <v>2.89</v>
          </cell>
          <cell r="G3554">
            <v>10.58</v>
          </cell>
          <cell r="H3554">
            <v>0</v>
          </cell>
          <cell r="I3554">
            <v>0</v>
          </cell>
          <cell r="J3554">
            <v>25.12</v>
          </cell>
          <cell r="L3554">
            <v>5</v>
          </cell>
          <cell r="M3554">
            <v>25.12</v>
          </cell>
        </row>
        <row r="3555">
          <cell r="A3555">
            <v>102061136</v>
          </cell>
          <cell r="B3555" t="str">
            <v xml:space="preserve">MS MELIAMA TOA                          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68.760000000000005</v>
          </cell>
          <cell r="J3555">
            <v>68.760000000000005</v>
          </cell>
          <cell r="L3555">
            <v>15</v>
          </cell>
          <cell r="M3555">
            <v>68.760000000000005</v>
          </cell>
        </row>
        <row r="3556">
          <cell r="A3556">
            <v>102055035</v>
          </cell>
          <cell r="B3556" t="str">
            <v xml:space="preserve">MS MERE HOLM                            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131.66999999999999</v>
          </cell>
          <cell r="J3556">
            <v>131.66999999999999</v>
          </cell>
          <cell r="L3556">
            <v>15</v>
          </cell>
          <cell r="M3556">
            <v>131.66999999999999</v>
          </cell>
        </row>
        <row r="3557">
          <cell r="A3557">
            <v>102070535</v>
          </cell>
          <cell r="B3557" t="str">
            <v xml:space="preserve">MS MEREPAEA HETA                        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97.36</v>
          </cell>
          <cell r="J3557">
            <v>97.36</v>
          </cell>
          <cell r="L3557">
            <v>15</v>
          </cell>
          <cell r="M3557">
            <v>97.36</v>
          </cell>
        </row>
        <row r="3558">
          <cell r="A3558">
            <v>102011957</v>
          </cell>
          <cell r="B3558" t="str">
            <v xml:space="preserve">MS MERLE RUKA                           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70.959999999999994</v>
          </cell>
          <cell r="J3558">
            <v>70.959999999999994</v>
          </cell>
          <cell r="L3558">
            <v>15</v>
          </cell>
          <cell r="M3558">
            <v>70.959999999999994</v>
          </cell>
        </row>
        <row r="3559">
          <cell r="A3559">
            <v>102073574</v>
          </cell>
          <cell r="B3559" t="str">
            <v xml:space="preserve">MS MICHELLE COOK                        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99.98</v>
          </cell>
          <cell r="J3559">
            <v>99.98</v>
          </cell>
          <cell r="L3559">
            <v>15</v>
          </cell>
          <cell r="M3559">
            <v>99.98</v>
          </cell>
        </row>
        <row r="3560">
          <cell r="A3560">
            <v>102040228</v>
          </cell>
          <cell r="B3560" t="str">
            <v xml:space="preserve">MS MICHELLE HINA                        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50.67</v>
          </cell>
          <cell r="J3560">
            <v>50.67</v>
          </cell>
          <cell r="L3560">
            <v>15</v>
          </cell>
          <cell r="M3560">
            <v>50.67</v>
          </cell>
        </row>
        <row r="3561">
          <cell r="A3561">
            <v>102073878</v>
          </cell>
          <cell r="B3561" t="str">
            <v xml:space="preserve">MS MURA TAUEU    (DBS)                  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292.89999999999998</v>
          </cell>
          <cell r="J3561">
            <v>292.89999999999998</v>
          </cell>
          <cell r="L3561">
            <v>15</v>
          </cell>
          <cell r="M3561">
            <v>292.89999999999998</v>
          </cell>
        </row>
        <row r="3562">
          <cell r="A3562">
            <v>102009915</v>
          </cell>
          <cell r="B3562" t="str">
            <v xml:space="preserve">MS MYRLE W J KAHI                       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51.03</v>
          </cell>
          <cell r="J3562">
            <v>51.03</v>
          </cell>
          <cell r="L3562">
            <v>15</v>
          </cell>
          <cell r="M3562">
            <v>51.03</v>
          </cell>
        </row>
        <row r="3563">
          <cell r="A3563">
            <v>102046020</v>
          </cell>
          <cell r="B3563" t="str">
            <v xml:space="preserve">MS N D HETTIARACHCHIGE                  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291.02999999999997</v>
          </cell>
          <cell r="J3563">
            <v>291.02999999999997</v>
          </cell>
          <cell r="L3563">
            <v>15</v>
          </cell>
          <cell r="M3563">
            <v>291.02999999999997</v>
          </cell>
        </row>
        <row r="3564">
          <cell r="A3564">
            <v>102057574</v>
          </cell>
          <cell r="B3564" t="str">
            <v xml:space="preserve">MS NADINE LELECQUE                      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55.3</v>
          </cell>
          <cell r="J3564">
            <v>55.3</v>
          </cell>
          <cell r="L3564">
            <v>15</v>
          </cell>
          <cell r="M3564">
            <v>55.3</v>
          </cell>
        </row>
        <row r="3565">
          <cell r="A3565">
            <v>102049610</v>
          </cell>
          <cell r="B3565" t="str">
            <v xml:space="preserve">MS NANCY HILL                           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126.23</v>
          </cell>
          <cell r="J3565">
            <v>126.23</v>
          </cell>
          <cell r="L3565">
            <v>15</v>
          </cell>
          <cell r="M3565">
            <v>126.23</v>
          </cell>
        </row>
        <row r="3566">
          <cell r="A3566">
            <v>102020850</v>
          </cell>
          <cell r="B3566" t="str">
            <v xml:space="preserve">MS NANCY PAPALII  (DBS)                 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318.75</v>
          </cell>
          <cell r="J3566">
            <v>318.75</v>
          </cell>
          <cell r="L3566">
            <v>15</v>
          </cell>
          <cell r="M3566">
            <v>318.75</v>
          </cell>
        </row>
        <row r="3567">
          <cell r="A3567">
            <v>102069136</v>
          </cell>
          <cell r="B3567" t="str">
            <v xml:space="preserve">MS NAOMI FALENI                         </v>
          </cell>
          <cell r="C3567">
            <v>0</v>
          </cell>
          <cell r="D3567">
            <v>0</v>
          </cell>
          <cell r="E3567">
            <v>0</v>
          </cell>
          <cell r="F3567">
            <v>1.1299999999999999</v>
          </cell>
          <cell r="G3567">
            <v>22.91</v>
          </cell>
          <cell r="H3567">
            <v>0</v>
          </cell>
          <cell r="I3567">
            <v>0</v>
          </cell>
          <cell r="J3567">
            <v>24.04</v>
          </cell>
          <cell r="L3567">
            <v>5</v>
          </cell>
          <cell r="M3567">
            <v>24.04</v>
          </cell>
        </row>
        <row r="3568">
          <cell r="A3568">
            <v>102012253</v>
          </cell>
          <cell r="B3568" t="str">
            <v xml:space="preserve">MS NARRELLE M. NICHOLSON                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92.2</v>
          </cell>
          <cell r="J3568">
            <v>92.2</v>
          </cell>
          <cell r="L3568">
            <v>15</v>
          </cell>
          <cell r="M3568">
            <v>92.2</v>
          </cell>
        </row>
        <row r="3569">
          <cell r="A3569">
            <v>102024967</v>
          </cell>
          <cell r="B3569" t="str">
            <v xml:space="preserve">MS NELLIE A STANLEY                     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176.51</v>
          </cell>
          <cell r="J3569">
            <v>176.51</v>
          </cell>
          <cell r="L3569">
            <v>15</v>
          </cell>
          <cell r="M3569">
            <v>176.51</v>
          </cell>
        </row>
        <row r="3570">
          <cell r="A3570">
            <v>102061502</v>
          </cell>
          <cell r="B3570" t="str">
            <v xml:space="preserve">MS NIKKI KIMIORA  (DBS*)                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206.72</v>
          </cell>
          <cell r="J3570">
            <v>206.72</v>
          </cell>
          <cell r="L3570">
            <v>15</v>
          </cell>
          <cell r="M3570">
            <v>206.72</v>
          </cell>
        </row>
        <row r="3571">
          <cell r="A3571">
            <v>102066133</v>
          </cell>
          <cell r="B3571" t="str">
            <v xml:space="preserve">MS NINA ENE                             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74.900000000000006</v>
          </cell>
          <cell r="J3571">
            <v>74.900000000000006</v>
          </cell>
          <cell r="L3571">
            <v>15</v>
          </cell>
          <cell r="M3571">
            <v>74.900000000000006</v>
          </cell>
        </row>
        <row r="3572">
          <cell r="A3572">
            <v>102009768</v>
          </cell>
          <cell r="B3572" t="str">
            <v xml:space="preserve">MS NINA J GITTOS                        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128.56</v>
          </cell>
          <cell r="J3572">
            <v>128.56</v>
          </cell>
          <cell r="L3572">
            <v>15</v>
          </cell>
          <cell r="M3572">
            <v>128.56</v>
          </cell>
        </row>
        <row r="3573">
          <cell r="A3573">
            <v>102074318</v>
          </cell>
          <cell r="B3573" t="str">
            <v xml:space="preserve">MS NOELLA ANDREWS (DBS)                 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362.81</v>
          </cell>
          <cell r="J3573">
            <v>362.81</v>
          </cell>
          <cell r="L3573">
            <v>15</v>
          </cell>
          <cell r="M3573">
            <v>362.81</v>
          </cell>
        </row>
        <row r="3574">
          <cell r="A3574">
            <v>102035963</v>
          </cell>
          <cell r="B3574" t="str">
            <v xml:space="preserve">MS NOLEEN COMER                         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122.41</v>
          </cell>
          <cell r="J3574">
            <v>122.41</v>
          </cell>
          <cell r="L3574">
            <v>15</v>
          </cell>
          <cell r="M3574">
            <v>122.41</v>
          </cell>
        </row>
        <row r="3575">
          <cell r="A3575">
            <v>102057203</v>
          </cell>
          <cell r="B3575" t="str">
            <v xml:space="preserve">MS NOLEEN ISABEL HAGUE-ROUT             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97.33</v>
          </cell>
          <cell r="J3575">
            <v>97.33</v>
          </cell>
          <cell r="L3575">
            <v>15</v>
          </cell>
          <cell r="M3575">
            <v>97.33</v>
          </cell>
        </row>
        <row r="3576">
          <cell r="A3576">
            <v>102035204</v>
          </cell>
          <cell r="B3576" t="str">
            <v xml:space="preserve">MS P SITIVI                             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184.12</v>
          </cell>
          <cell r="J3576">
            <v>184.12</v>
          </cell>
          <cell r="L3576">
            <v>15</v>
          </cell>
          <cell r="M3576">
            <v>184.12</v>
          </cell>
        </row>
        <row r="3577">
          <cell r="A3577">
            <v>102046343</v>
          </cell>
          <cell r="B3577" t="str">
            <v xml:space="preserve">MS P VEAAETUA-VANO   (DBS)              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919.64</v>
          </cell>
          <cell r="J3577">
            <v>919.64</v>
          </cell>
          <cell r="L3577">
            <v>15</v>
          </cell>
          <cell r="M3577">
            <v>919.64</v>
          </cell>
        </row>
        <row r="3578">
          <cell r="A3578">
            <v>102062991</v>
          </cell>
          <cell r="B3578" t="str">
            <v xml:space="preserve">MS PAGET MANUELA                        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84.92</v>
          </cell>
          <cell r="J3578">
            <v>84.92</v>
          </cell>
          <cell r="L3578">
            <v>15</v>
          </cell>
          <cell r="M3578">
            <v>84.92</v>
          </cell>
        </row>
        <row r="3579">
          <cell r="A3579">
            <v>102022528</v>
          </cell>
          <cell r="B3579" t="str">
            <v xml:space="preserve">MS PAM O MATEHUIRUA                     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119.8</v>
          </cell>
          <cell r="J3579">
            <v>119.8</v>
          </cell>
          <cell r="L3579">
            <v>15</v>
          </cell>
          <cell r="M3579">
            <v>119.8</v>
          </cell>
        </row>
        <row r="3580">
          <cell r="A3580">
            <v>102058447</v>
          </cell>
          <cell r="B3580" t="str">
            <v xml:space="preserve">MS PAMELA NICOL   (DBS*HOLD)            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121.97</v>
          </cell>
          <cell r="J3580">
            <v>121.97</v>
          </cell>
          <cell r="L3580">
            <v>15</v>
          </cell>
          <cell r="M3580">
            <v>121.97</v>
          </cell>
        </row>
        <row r="3581">
          <cell r="A3581">
            <v>102039304</v>
          </cell>
          <cell r="B3581" t="str">
            <v xml:space="preserve">MS PATRICIA LAUHINGOA                   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721.22</v>
          </cell>
          <cell r="J3581">
            <v>721.22</v>
          </cell>
          <cell r="L3581">
            <v>15</v>
          </cell>
          <cell r="M3581">
            <v>721.22</v>
          </cell>
        </row>
        <row r="3582">
          <cell r="A3582">
            <v>102076589</v>
          </cell>
          <cell r="B3582" t="str">
            <v xml:space="preserve">MS PATRICIA PASK                        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106.1</v>
          </cell>
          <cell r="J3582">
            <v>106.1</v>
          </cell>
          <cell r="L3582">
            <v>22</v>
          </cell>
          <cell r="M3582">
            <v>106.1</v>
          </cell>
        </row>
        <row r="3583">
          <cell r="A3583">
            <v>102041693</v>
          </cell>
          <cell r="B3583" t="str">
            <v xml:space="preserve">MS PATRICIA ROBINS                      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57.95</v>
          </cell>
          <cell r="J3583">
            <v>57.95</v>
          </cell>
          <cell r="L3583">
            <v>15</v>
          </cell>
          <cell r="M3583">
            <v>57.95</v>
          </cell>
        </row>
        <row r="3584">
          <cell r="A3584">
            <v>102010119</v>
          </cell>
          <cell r="B3584" t="str">
            <v xml:space="preserve">MS PATRICIA SKELTON    (DBS)            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287.04000000000002</v>
          </cell>
          <cell r="J3584">
            <v>287.04000000000002</v>
          </cell>
          <cell r="L3584">
            <v>15</v>
          </cell>
          <cell r="M3584">
            <v>287.04000000000002</v>
          </cell>
        </row>
        <row r="3585">
          <cell r="A3585">
            <v>102062718</v>
          </cell>
          <cell r="B3585" t="str">
            <v xml:space="preserve">MS PATRICIA THOMAN                      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75.260000000000005</v>
          </cell>
          <cell r="J3585">
            <v>75.260000000000005</v>
          </cell>
          <cell r="L3585">
            <v>15</v>
          </cell>
          <cell r="M3585">
            <v>75.260000000000005</v>
          </cell>
        </row>
        <row r="3586">
          <cell r="A3586">
            <v>102034980</v>
          </cell>
          <cell r="B3586" t="str">
            <v xml:space="preserve">MS PAULA LEGUTUA                        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89.52</v>
          </cell>
          <cell r="J3586">
            <v>89.52</v>
          </cell>
          <cell r="L3586">
            <v>15</v>
          </cell>
          <cell r="M3586">
            <v>89.52</v>
          </cell>
        </row>
        <row r="3587">
          <cell r="A3587">
            <v>102071983</v>
          </cell>
          <cell r="B3587" t="str">
            <v xml:space="preserve">MS PAULIA SUA                           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165.39</v>
          </cell>
          <cell r="J3587">
            <v>165.39</v>
          </cell>
          <cell r="L3587">
            <v>15</v>
          </cell>
          <cell r="M3587">
            <v>165.39</v>
          </cell>
        </row>
        <row r="3588">
          <cell r="A3588">
            <v>102040524</v>
          </cell>
          <cell r="B3588" t="str">
            <v xml:space="preserve">MS PEARL TAUMAA                         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104.84</v>
          </cell>
          <cell r="J3588">
            <v>104.84</v>
          </cell>
          <cell r="L3588">
            <v>15</v>
          </cell>
          <cell r="M3588">
            <v>104.84</v>
          </cell>
        </row>
        <row r="3589">
          <cell r="A3589">
            <v>102009924</v>
          </cell>
          <cell r="B3589" t="str">
            <v xml:space="preserve">MS PENROSE HAITOUA (CMI)                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416.92</v>
          </cell>
          <cell r="J3589">
            <v>416.92</v>
          </cell>
          <cell r="L3589">
            <v>22</v>
          </cell>
          <cell r="M3589">
            <v>416.92</v>
          </cell>
        </row>
        <row r="3590">
          <cell r="A3590">
            <v>102049328</v>
          </cell>
          <cell r="B3590" t="str">
            <v xml:space="preserve">MS PETRONELLA I. VA'A                   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50.74</v>
          </cell>
          <cell r="J3590">
            <v>50.74</v>
          </cell>
          <cell r="L3590">
            <v>15</v>
          </cell>
          <cell r="M3590">
            <v>50.74</v>
          </cell>
        </row>
        <row r="3591">
          <cell r="A3591">
            <v>102010669</v>
          </cell>
          <cell r="B3591" t="str">
            <v xml:space="preserve">MS PHAL PHUONG  (DBS)                   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2432.83</v>
          </cell>
          <cell r="J3591">
            <v>2432.83</v>
          </cell>
          <cell r="L3591">
            <v>15</v>
          </cell>
          <cell r="M3591">
            <v>2432.83</v>
          </cell>
        </row>
        <row r="3592">
          <cell r="A3592">
            <v>102033684</v>
          </cell>
          <cell r="B3592" t="str">
            <v xml:space="preserve">MS POLA FAGATOA                         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223.42</v>
          </cell>
          <cell r="J3592">
            <v>223.42</v>
          </cell>
          <cell r="L3592">
            <v>15</v>
          </cell>
          <cell r="M3592">
            <v>223.42</v>
          </cell>
        </row>
        <row r="3593">
          <cell r="A3593">
            <v>102085668</v>
          </cell>
          <cell r="B3593" t="str">
            <v xml:space="preserve">MS PRONRELHA THONGKUM                   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701.23</v>
          </cell>
          <cell r="J3593">
            <v>701.23</v>
          </cell>
          <cell r="L3593">
            <v>15</v>
          </cell>
          <cell r="M3593">
            <v>701.23</v>
          </cell>
        </row>
        <row r="3594">
          <cell r="A3594">
            <v>102033447</v>
          </cell>
          <cell r="B3594" t="str">
            <v xml:space="preserve">MS RACHAEL THOMPSON                     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95</v>
          </cell>
          <cell r="J3594">
            <v>95</v>
          </cell>
          <cell r="L3594">
            <v>15</v>
          </cell>
          <cell r="M3594">
            <v>95</v>
          </cell>
        </row>
        <row r="3595">
          <cell r="A3595">
            <v>102013733</v>
          </cell>
          <cell r="B3595" t="str">
            <v xml:space="preserve">MS RACHAEL WEAVER (DBS)                 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208.62</v>
          </cell>
          <cell r="J3595">
            <v>208.62</v>
          </cell>
          <cell r="L3595">
            <v>15</v>
          </cell>
          <cell r="M3595">
            <v>208.62</v>
          </cell>
        </row>
        <row r="3596">
          <cell r="A3596">
            <v>102040899</v>
          </cell>
          <cell r="B3596" t="str">
            <v xml:space="preserve">MS RACHEL A LEEUWENBERG      (DBS)      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303.08</v>
          </cell>
          <cell r="J3596">
            <v>303.08</v>
          </cell>
          <cell r="L3596">
            <v>15</v>
          </cell>
          <cell r="M3596">
            <v>303.08</v>
          </cell>
        </row>
        <row r="3597">
          <cell r="A3597">
            <v>102071382</v>
          </cell>
          <cell r="B3597" t="str">
            <v xml:space="preserve">MS RAEMA WETINI                         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123.01</v>
          </cell>
          <cell r="J3597">
            <v>123.01</v>
          </cell>
          <cell r="L3597">
            <v>15</v>
          </cell>
          <cell r="M3597">
            <v>123.01</v>
          </cell>
        </row>
        <row r="3598">
          <cell r="A3598">
            <v>102013960</v>
          </cell>
          <cell r="B3598" t="str">
            <v xml:space="preserve">MS RAEWYN LEWIS   (DBS)                 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1017.92</v>
          </cell>
          <cell r="J3598">
            <v>1017.92</v>
          </cell>
          <cell r="L3598">
            <v>15</v>
          </cell>
          <cell r="M3598">
            <v>1017.92</v>
          </cell>
        </row>
        <row r="3599">
          <cell r="A3599">
            <v>102040307</v>
          </cell>
          <cell r="B3599" t="str">
            <v xml:space="preserve">MS RAMA BROWN                           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130.61000000000001</v>
          </cell>
          <cell r="J3599">
            <v>130.61000000000001</v>
          </cell>
          <cell r="L3599">
            <v>15</v>
          </cell>
          <cell r="M3599">
            <v>130.61000000000001</v>
          </cell>
        </row>
        <row r="3600">
          <cell r="A3600">
            <v>102064508</v>
          </cell>
          <cell r="B3600" t="str">
            <v xml:space="preserve">MS RAMARIA TITO                         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59.73</v>
          </cell>
          <cell r="J3600">
            <v>59.73</v>
          </cell>
          <cell r="L3600">
            <v>15</v>
          </cell>
          <cell r="M3600">
            <v>59.73</v>
          </cell>
        </row>
        <row r="3601">
          <cell r="A3601">
            <v>102054370</v>
          </cell>
          <cell r="B3601" t="str">
            <v xml:space="preserve">MS REBECCA BUSS                         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66.09</v>
          </cell>
          <cell r="J3601">
            <v>66.09</v>
          </cell>
          <cell r="L3601">
            <v>15</v>
          </cell>
          <cell r="M3601">
            <v>66.09</v>
          </cell>
        </row>
        <row r="3602">
          <cell r="A3602">
            <v>102062946</v>
          </cell>
          <cell r="B3602" t="str">
            <v xml:space="preserve">MS REBECCA CLARE NUNES                  </v>
          </cell>
          <cell r="C3602">
            <v>0</v>
          </cell>
          <cell r="D3602">
            <v>6.34</v>
          </cell>
          <cell r="E3602">
            <v>0</v>
          </cell>
          <cell r="F3602">
            <v>0</v>
          </cell>
          <cell r="G3602">
            <v>0</v>
          </cell>
          <cell r="H3602">
            <v>15.27</v>
          </cell>
          <cell r="I3602">
            <v>0</v>
          </cell>
          <cell r="J3602">
            <v>21.61</v>
          </cell>
          <cell r="L3602">
            <v>1</v>
          </cell>
          <cell r="M3602">
            <v>21.61</v>
          </cell>
        </row>
        <row r="3603">
          <cell r="A3603">
            <v>102002317</v>
          </cell>
          <cell r="B3603" t="str">
            <v xml:space="preserve">MS REENA  SINGH                         </v>
          </cell>
          <cell r="C3603">
            <v>20.94</v>
          </cell>
          <cell r="D3603">
            <v>13.57</v>
          </cell>
          <cell r="E3603">
            <v>0</v>
          </cell>
          <cell r="F3603">
            <v>14.22</v>
          </cell>
          <cell r="G3603">
            <v>0</v>
          </cell>
          <cell r="H3603">
            <v>0</v>
          </cell>
          <cell r="I3603">
            <v>0.76</v>
          </cell>
          <cell r="J3603">
            <v>49.49</v>
          </cell>
          <cell r="L3603">
            <v>1</v>
          </cell>
          <cell r="M3603">
            <v>49.49</v>
          </cell>
        </row>
        <row r="3604">
          <cell r="A3604">
            <v>102087849</v>
          </cell>
          <cell r="B3604" t="str">
            <v xml:space="preserve">MS RENE HODGE                           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126.91</v>
          </cell>
          <cell r="J3604">
            <v>126.91</v>
          </cell>
          <cell r="L3604">
            <v>15</v>
          </cell>
          <cell r="M3604">
            <v>126.91</v>
          </cell>
        </row>
        <row r="3605">
          <cell r="A3605">
            <v>102034095</v>
          </cell>
          <cell r="B3605" t="str">
            <v xml:space="preserve">MS RITA DE FRIETAS (DBS)                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1025.48</v>
          </cell>
          <cell r="J3605">
            <v>1025.48</v>
          </cell>
          <cell r="L3605">
            <v>15</v>
          </cell>
          <cell r="M3605">
            <v>1025.48</v>
          </cell>
        </row>
        <row r="3606">
          <cell r="A3606">
            <v>102001605</v>
          </cell>
          <cell r="B3606" t="str">
            <v xml:space="preserve">MS RITA LAM                             </v>
          </cell>
          <cell r="C3606">
            <v>0</v>
          </cell>
          <cell r="D3606">
            <v>0</v>
          </cell>
          <cell r="E3606">
            <v>0</v>
          </cell>
          <cell r="F3606">
            <v>67.19</v>
          </cell>
          <cell r="G3606">
            <v>85.56</v>
          </cell>
          <cell r="H3606">
            <v>0</v>
          </cell>
          <cell r="I3606">
            <v>0</v>
          </cell>
          <cell r="J3606">
            <v>152.75</v>
          </cell>
          <cell r="L3606">
            <v>1</v>
          </cell>
          <cell r="M3606">
            <v>152.75</v>
          </cell>
        </row>
        <row r="3607">
          <cell r="A3607">
            <v>102030592</v>
          </cell>
          <cell r="B3607" t="str">
            <v xml:space="preserve">MS ROBINA KAUSAR (DBS)                  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255.48</v>
          </cell>
          <cell r="J3607">
            <v>255.48</v>
          </cell>
          <cell r="L3607">
            <v>15</v>
          </cell>
          <cell r="M3607">
            <v>255.48</v>
          </cell>
        </row>
        <row r="3608">
          <cell r="A3608">
            <v>102066371</v>
          </cell>
          <cell r="B3608" t="str">
            <v xml:space="preserve">MS ROBYN MATTHEWS                       </v>
          </cell>
          <cell r="C3608">
            <v>24.18</v>
          </cell>
          <cell r="D3608">
            <v>14.71</v>
          </cell>
          <cell r="E3608">
            <v>14.91</v>
          </cell>
          <cell r="F3608">
            <v>7.76</v>
          </cell>
          <cell r="G3608">
            <v>5.83</v>
          </cell>
          <cell r="H3608">
            <v>0</v>
          </cell>
          <cell r="I3608">
            <v>0</v>
          </cell>
          <cell r="J3608">
            <v>67.39</v>
          </cell>
          <cell r="L3608">
            <v>5</v>
          </cell>
          <cell r="M3608">
            <v>67.39</v>
          </cell>
        </row>
        <row r="3609">
          <cell r="A3609">
            <v>102067901</v>
          </cell>
          <cell r="B3609" t="str">
            <v xml:space="preserve">MS ROIMATA MATAORAKORE                  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418.25</v>
          </cell>
          <cell r="J3609">
            <v>418.25</v>
          </cell>
          <cell r="L3609">
            <v>15</v>
          </cell>
          <cell r="M3609">
            <v>418.25</v>
          </cell>
        </row>
        <row r="3610">
          <cell r="A3610">
            <v>102071663</v>
          </cell>
          <cell r="B3610" t="str">
            <v xml:space="preserve">MS RONA BOROEVICH (DBS)                 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830.89</v>
          </cell>
          <cell r="J3610">
            <v>830.89</v>
          </cell>
          <cell r="L3610">
            <v>15</v>
          </cell>
          <cell r="M3610">
            <v>830.89</v>
          </cell>
        </row>
        <row r="3611">
          <cell r="A3611">
            <v>102056290</v>
          </cell>
          <cell r="B3611" t="str">
            <v xml:space="preserve">MS ROSALIE A DUKE                       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139.41</v>
          </cell>
          <cell r="J3611">
            <v>139.41</v>
          </cell>
          <cell r="L3611">
            <v>15</v>
          </cell>
          <cell r="M3611">
            <v>139.41</v>
          </cell>
        </row>
        <row r="3612">
          <cell r="A3612">
            <v>102005330</v>
          </cell>
          <cell r="B3612" t="str">
            <v xml:space="preserve">MS ROSE TATAI                           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53.48</v>
          </cell>
          <cell r="J3612">
            <v>53.48</v>
          </cell>
          <cell r="L3612">
            <v>15</v>
          </cell>
          <cell r="M3612">
            <v>53.48</v>
          </cell>
        </row>
        <row r="3613">
          <cell r="A3613">
            <v>102033125</v>
          </cell>
          <cell r="B3613" t="str">
            <v xml:space="preserve">MS ROSEMARIE SCOTT                      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133.27000000000001</v>
          </cell>
          <cell r="J3613">
            <v>133.27000000000001</v>
          </cell>
          <cell r="L3613">
            <v>15</v>
          </cell>
          <cell r="M3613">
            <v>133.27000000000001</v>
          </cell>
        </row>
        <row r="3614">
          <cell r="A3614">
            <v>102034068</v>
          </cell>
          <cell r="B3614" t="str">
            <v xml:space="preserve">MS ROWENA GOTTY                         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92.34</v>
          </cell>
          <cell r="J3614">
            <v>92.34</v>
          </cell>
          <cell r="L3614">
            <v>15</v>
          </cell>
          <cell r="M3614">
            <v>92.34</v>
          </cell>
        </row>
        <row r="3615">
          <cell r="A3615">
            <v>102052515</v>
          </cell>
          <cell r="B3615" t="str">
            <v xml:space="preserve">MS RUTH MYERS                           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193.1</v>
          </cell>
          <cell r="J3615">
            <v>193.1</v>
          </cell>
          <cell r="L3615">
            <v>15</v>
          </cell>
          <cell r="M3615">
            <v>193.1</v>
          </cell>
        </row>
        <row r="3616">
          <cell r="A3616">
            <v>102031392</v>
          </cell>
          <cell r="B3616" t="str">
            <v xml:space="preserve">MS RUTH OTINERU                         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58.4</v>
          </cell>
          <cell r="J3616">
            <v>58.4</v>
          </cell>
          <cell r="L3616">
            <v>15</v>
          </cell>
          <cell r="M3616">
            <v>58.4</v>
          </cell>
        </row>
        <row r="3617">
          <cell r="A3617">
            <v>102041782</v>
          </cell>
          <cell r="B3617" t="str">
            <v xml:space="preserve">MS S M LOBBAN                           </v>
          </cell>
          <cell r="C3617">
            <v>49.02</v>
          </cell>
          <cell r="D3617">
            <v>0</v>
          </cell>
          <cell r="E3617">
            <v>0</v>
          </cell>
          <cell r="F3617">
            <v>0.45</v>
          </cell>
          <cell r="G3617">
            <v>25.72</v>
          </cell>
          <cell r="H3617">
            <v>0</v>
          </cell>
          <cell r="I3617">
            <v>0</v>
          </cell>
          <cell r="J3617">
            <v>75.19</v>
          </cell>
          <cell r="L3617">
            <v>5</v>
          </cell>
          <cell r="M3617">
            <v>75.19</v>
          </cell>
        </row>
        <row r="3618">
          <cell r="A3618">
            <v>102017523</v>
          </cell>
          <cell r="B3618" t="str">
            <v xml:space="preserve">MS S TOKEMOANA    (CMI)                 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1530.2</v>
          </cell>
          <cell r="J3618">
            <v>1530.2</v>
          </cell>
          <cell r="L3618">
            <v>15</v>
          </cell>
          <cell r="M3618">
            <v>1530.2</v>
          </cell>
        </row>
        <row r="3619">
          <cell r="A3619">
            <v>102010601</v>
          </cell>
          <cell r="B3619" t="str">
            <v xml:space="preserve">MS S. J. FAAFOUINA                      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113.67</v>
          </cell>
          <cell r="J3619">
            <v>113.67</v>
          </cell>
          <cell r="L3619">
            <v>15</v>
          </cell>
          <cell r="M3619">
            <v>113.67</v>
          </cell>
        </row>
        <row r="3620">
          <cell r="A3620">
            <v>102013046</v>
          </cell>
          <cell r="B3620" t="str">
            <v xml:space="preserve">MS SALINA ROPATI   (DBS)                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135.85</v>
          </cell>
          <cell r="J3620">
            <v>135.85</v>
          </cell>
          <cell r="L3620">
            <v>15</v>
          </cell>
          <cell r="M3620">
            <v>135.85</v>
          </cell>
        </row>
        <row r="3621">
          <cell r="A3621">
            <v>102023912</v>
          </cell>
          <cell r="B3621" t="str">
            <v xml:space="preserve">MS SANDRA A O' MEARA                    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180.98</v>
          </cell>
          <cell r="J3621">
            <v>180.98</v>
          </cell>
          <cell r="L3621">
            <v>15</v>
          </cell>
          <cell r="M3621">
            <v>180.98</v>
          </cell>
        </row>
        <row r="3622">
          <cell r="A3622">
            <v>102057379</v>
          </cell>
          <cell r="B3622" t="str">
            <v xml:space="preserve">MS SANDRA M WYATT                       </v>
          </cell>
          <cell r="C3622">
            <v>0</v>
          </cell>
          <cell r="D3622">
            <v>0</v>
          </cell>
          <cell r="E3622">
            <v>0</v>
          </cell>
          <cell r="F3622">
            <v>15.12</v>
          </cell>
          <cell r="G3622">
            <v>0</v>
          </cell>
          <cell r="H3622">
            <v>0</v>
          </cell>
          <cell r="I3622">
            <v>0.48</v>
          </cell>
          <cell r="J3622">
            <v>15.6</v>
          </cell>
          <cell r="L3622">
            <v>5</v>
          </cell>
          <cell r="M3622">
            <v>15.6</v>
          </cell>
        </row>
        <row r="3623">
          <cell r="A3623">
            <v>102009276</v>
          </cell>
          <cell r="B3623" t="str">
            <v xml:space="preserve">MS SANDY RATANA    (CMI)                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6286.67</v>
          </cell>
          <cell r="J3623">
            <v>6286.67</v>
          </cell>
          <cell r="L3623">
            <v>15</v>
          </cell>
          <cell r="M3623">
            <v>6286.67</v>
          </cell>
        </row>
        <row r="3624">
          <cell r="A3624">
            <v>102026138</v>
          </cell>
          <cell r="B3624" t="str">
            <v xml:space="preserve">MS SARABJIT KAUR  (DBS)                 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289.82</v>
          </cell>
          <cell r="J3624">
            <v>289.82</v>
          </cell>
          <cell r="L3624">
            <v>15</v>
          </cell>
          <cell r="M3624">
            <v>289.82</v>
          </cell>
        </row>
        <row r="3625">
          <cell r="A3625">
            <v>102054564</v>
          </cell>
          <cell r="B3625" t="str">
            <v xml:space="preserve">MS SARAH HENDERSON                      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75.19</v>
          </cell>
          <cell r="J3625">
            <v>75.19</v>
          </cell>
          <cell r="L3625">
            <v>15</v>
          </cell>
          <cell r="M3625">
            <v>75.19</v>
          </cell>
        </row>
        <row r="3626">
          <cell r="A3626">
            <v>102060227</v>
          </cell>
          <cell r="B3626" t="str">
            <v xml:space="preserve">MS SARAH LAMBIE                         </v>
          </cell>
          <cell r="C3626">
            <v>5.14</v>
          </cell>
          <cell r="D3626">
            <v>0.88</v>
          </cell>
          <cell r="E3626">
            <v>0</v>
          </cell>
          <cell r="F3626">
            <v>0</v>
          </cell>
          <cell r="G3626">
            <v>52.6</v>
          </cell>
          <cell r="H3626">
            <v>0</v>
          </cell>
          <cell r="I3626">
            <v>0</v>
          </cell>
          <cell r="J3626">
            <v>58.62</v>
          </cell>
          <cell r="L3626">
            <v>5</v>
          </cell>
          <cell r="M3626">
            <v>58.62</v>
          </cell>
        </row>
        <row r="3627">
          <cell r="A3627">
            <v>102045269</v>
          </cell>
          <cell r="B3627" t="str">
            <v xml:space="preserve">MS SARAH M PRIME   (DBS*HOLD)           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233.36</v>
          </cell>
          <cell r="J3627">
            <v>233.36</v>
          </cell>
          <cell r="L3627">
            <v>15</v>
          </cell>
          <cell r="M3627">
            <v>233.36</v>
          </cell>
        </row>
        <row r="3628">
          <cell r="A3628">
            <v>102046487</v>
          </cell>
          <cell r="B3628" t="str">
            <v xml:space="preserve">MS SENILEVA GAGO                        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95.89</v>
          </cell>
          <cell r="J3628">
            <v>95.89</v>
          </cell>
          <cell r="L3628">
            <v>15</v>
          </cell>
          <cell r="M3628">
            <v>95.89</v>
          </cell>
        </row>
        <row r="3629">
          <cell r="A3629">
            <v>102036603</v>
          </cell>
          <cell r="B3629" t="str">
            <v xml:space="preserve">MS SHAMSI POWER                         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143.66999999999999</v>
          </cell>
          <cell r="J3629">
            <v>143.66999999999999</v>
          </cell>
          <cell r="L3629">
            <v>15</v>
          </cell>
          <cell r="M3629">
            <v>143.66999999999999</v>
          </cell>
        </row>
        <row r="3630">
          <cell r="A3630">
            <v>102073467</v>
          </cell>
          <cell r="B3630" t="str">
            <v xml:space="preserve">MS SHARLENE A HAWARD                    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155.26</v>
          </cell>
          <cell r="J3630">
            <v>155.26</v>
          </cell>
          <cell r="L3630">
            <v>15</v>
          </cell>
          <cell r="M3630">
            <v>155.26</v>
          </cell>
        </row>
        <row r="3631">
          <cell r="A3631">
            <v>102043152</v>
          </cell>
          <cell r="B3631" t="str">
            <v xml:space="preserve">MS SHARON IVERACH                       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189.34</v>
          </cell>
          <cell r="J3631">
            <v>189.34</v>
          </cell>
          <cell r="L3631">
            <v>15</v>
          </cell>
          <cell r="M3631">
            <v>189.34</v>
          </cell>
        </row>
        <row r="3632">
          <cell r="A3632">
            <v>102022373</v>
          </cell>
          <cell r="B3632" t="str">
            <v xml:space="preserve">MS SHARRON MANHIRE (DBS)                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136.54</v>
          </cell>
          <cell r="J3632">
            <v>136.54</v>
          </cell>
          <cell r="L3632">
            <v>22</v>
          </cell>
          <cell r="M3632">
            <v>136.54</v>
          </cell>
        </row>
        <row r="3633">
          <cell r="A3633">
            <v>102061892</v>
          </cell>
          <cell r="B3633" t="str">
            <v xml:space="preserve">MS SHARRON SORENSEN                     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104.9</v>
          </cell>
          <cell r="J3633">
            <v>104.9</v>
          </cell>
          <cell r="L3633">
            <v>15</v>
          </cell>
          <cell r="M3633">
            <v>104.9</v>
          </cell>
        </row>
        <row r="3634">
          <cell r="A3634">
            <v>102047650</v>
          </cell>
          <cell r="B3634" t="str">
            <v xml:space="preserve">MS SHIRLEY COOGAN                       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91.48</v>
          </cell>
          <cell r="J3634">
            <v>91.48</v>
          </cell>
          <cell r="L3634">
            <v>15</v>
          </cell>
          <cell r="M3634">
            <v>91.48</v>
          </cell>
        </row>
        <row r="3635">
          <cell r="A3635">
            <v>102015225</v>
          </cell>
          <cell r="B3635" t="str">
            <v xml:space="preserve">MS SHIRLEY NEWMAN                       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102.36</v>
          </cell>
          <cell r="J3635">
            <v>102.36</v>
          </cell>
          <cell r="L3635">
            <v>15</v>
          </cell>
          <cell r="M3635">
            <v>102.36</v>
          </cell>
        </row>
        <row r="3636">
          <cell r="A3636">
            <v>102071837</v>
          </cell>
          <cell r="B3636" t="str">
            <v xml:space="preserve">MS SHONA KARREN RADICH                  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19.760000000000002</v>
          </cell>
          <cell r="I3636">
            <v>0</v>
          </cell>
          <cell r="J3636">
            <v>19.760000000000002</v>
          </cell>
          <cell r="L3636">
            <v>1</v>
          </cell>
          <cell r="M3636">
            <v>19.760000000000002</v>
          </cell>
        </row>
        <row r="3637">
          <cell r="A3637">
            <v>102024368</v>
          </cell>
          <cell r="B3637" t="str">
            <v xml:space="preserve">MS SHURKI SHEIKH  (DBS)                 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441.46</v>
          </cell>
          <cell r="J3637">
            <v>441.46</v>
          </cell>
          <cell r="L3637">
            <v>15</v>
          </cell>
          <cell r="M3637">
            <v>441.46</v>
          </cell>
        </row>
        <row r="3638">
          <cell r="A3638">
            <v>102020660</v>
          </cell>
          <cell r="B3638" t="str">
            <v xml:space="preserve">MS SONIA HEKE                           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67.37</v>
          </cell>
          <cell r="J3638">
            <v>67.37</v>
          </cell>
          <cell r="L3638">
            <v>15</v>
          </cell>
          <cell r="M3638">
            <v>67.37</v>
          </cell>
        </row>
        <row r="3639">
          <cell r="A3639">
            <v>102031855</v>
          </cell>
          <cell r="B3639" t="str">
            <v xml:space="preserve">MS STEPHANIE J POTTS                    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51.27</v>
          </cell>
          <cell r="J3639">
            <v>51.27</v>
          </cell>
          <cell r="L3639">
            <v>15</v>
          </cell>
          <cell r="M3639">
            <v>51.27</v>
          </cell>
        </row>
        <row r="3640">
          <cell r="A3640">
            <v>102033108</v>
          </cell>
          <cell r="B3640" t="str">
            <v xml:space="preserve">MS SUE JACOUB      (DBS)                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1721.73</v>
          </cell>
          <cell r="J3640">
            <v>1721.73</v>
          </cell>
          <cell r="L3640">
            <v>15</v>
          </cell>
          <cell r="M3640">
            <v>1721.73</v>
          </cell>
        </row>
        <row r="3641">
          <cell r="A3641">
            <v>102043984</v>
          </cell>
          <cell r="B3641" t="str">
            <v xml:space="preserve">MS SUE MORRIS                           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103.34</v>
          </cell>
          <cell r="J3641">
            <v>103.34</v>
          </cell>
          <cell r="L3641">
            <v>15</v>
          </cell>
          <cell r="M3641">
            <v>103.34</v>
          </cell>
        </row>
        <row r="3642">
          <cell r="A3642">
            <v>102072271</v>
          </cell>
          <cell r="B3642" t="str">
            <v xml:space="preserve">MS SULITA TAVITA                        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76.319999999999993</v>
          </cell>
          <cell r="J3642">
            <v>76.319999999999993</v>
          </cell>
          <cell r="L3642">
            <v>15</v>
          </cell>
          <cell r="M3642">
            <v>76.319999999999993</v>
          </cell>
        </row>
        <row r="3643">
          <cell r="A3643">
            <v>102056942</v>
          </cell>
          <cell r="B3643" t="str">
            <v xml:space="preserve">MS SUZANNE JONES                        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41.49</v>
          </cell>
          <cell r="H3643">
            <v>0</v>
          </cell>
          <cell r="I3643">
            <v>0</v>
          </cell>
          <cell r="J3643">
            <v>41.49</v>
          </cell>
          <cell r="L3643">
            <v>5</v>
          </cell>
          <cell r="M3643">
            <v>41.49</v>
          </cell>
        </row>
        <row r="3644">
          <cell r="A3644">
            <v>102066349</v>
          </cell>
          <cell r="B3644" t="str">
            <v xml:space="preserve">MS SUZANNE MILLS                        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81.14</v>
          </cell>
          <cell r="J3644">
            <v>81.14</v>
          </cell>
          <cell r="L3644">
            <v>15</v>
          </cell>
          <cell r="M3644">
            <v>81.14</v>
          </cell>
        </row>
        <row r="3645">
          <cell r="A3645">
            <v>102055348</v>
          </cell>
          <cell r="B3645" t="str">
            <v xml:space="preserve">MS SUZETTE KELSEY  (DBS)                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14.82</v>
          </cell>
          <cell r="J3645">
            <v>14.82</v>
          </cell>
          <cell r="L3645">
            <v>22</v>
          </cell>
          <cell r="M3645">
            <v>14.82</v>
          </cell>
        </row>
        <row r="3646">
          <cell r="A3646">
            <v>102009147</v>
          </cell>
          <cell r="B3646" t="str">
            <v xml:space="preserve">MS T K MC ALISTER  (DBS*HOLD)           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345.35</v>
          </cell>
          <cell r="J3646">
            <v>345.35</v>
          </cell>
          <cell r="L3646">
            <v>15</v>
          </cell>
          <cell r="M3646">
            <v>345.35</v>
          </cell>
        </row>
        <row r="3647">
          <cell r="A3647">
            <v>102075128</v>
          </cell>
          <cell r="B3647" t="str">
            <v xml:space="preserve">MS TAINA TAUTAKITAK (DBS)               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347.92</v>
          </cell>
          <cell r="J3647">
            <v>347.92</v>
          </cell>
          <cell r="L3647">
            <v>15</v>
          </cell>
          <cell r="M3647">
            <v>347.92</v>
          </cell>
        </row>
        <row r="3648">
          <cell r="A3648">
            <v>102038757</v>
          </cell>
          <cell r="B3648" t="str">
            <v xml:space="preserve">MS TANIA MCDONALD                       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111.12</v>
          </cell>
          <cell r="J3648">
            <v>111.12</v>
          </cell>
          <cell r="L3648">
            <v>15</v>
          </cell>
          <cell r="M3648">
            <v>111.12</v>
          </cell>
        </row>
        <row r="3649">
          <cell r="A3649">
            <v>102050508</v>
          </cell>
          <cell r="B3649" t="str">
            <v xml:space="preserve">MS TARA-SUZANNE LEATHERS                </v>
          </cell>
          <cell r="C3649">
            <v>2.61</v>
          </cell>
          <cell r="D3649">
            <v>0</v>
          </cell>
          <cell r="E3649">
            <v>0</v>
          </cell>
          <cell r="F3649">
            <v>12.98</v>
          </cell>
          <cell r="G3649">
            <v>31.48</v>
          </cell>
          <cell r="H3649">
            <v>0</v>
          </cell>
          <cell r="I3649">
            <v>0</v>
          </cell>
          <cell r="J3649">
            <v>47.07</v>
          </cell>
          <cell r="L3649">
            <v>5</v>
          </cell>
          <cell r="M3649">
            <v>47.07</v>
          </cell>
        </row>
        <row r="3650">
          <cell r="A3650">
            <v>102051692</v>
          </cell>
          <cell r="B3650" t="str">
            <v xml:space="preserve">MS TELESIA SMITH (DBS)                  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245.36</v>
          </cell>
          <cell r="J3650">
            <v>245.36</v>
          </cell>
          <cell r="L3650">
            <v>15</v>
          </cell>
          <cell r="M3650">
            <v>245.36</v>
          </cell>
        </row>
        <row r="3651">
          <cell r="A3651">
            <v>102063618</v>
          </cell>
          <cell r="B3651" t="str">
            <v xml:space="preserve">MS TEREMOANA VINIKI                     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237.64</v>
          </cell>
          <cell r="J3651">
            <v>237.64</v>
          </cell>
          <cell r="L3651">
            <v>15</v>
          </cell>
          <cell r="M3651">
            <v>237.64</v>
          </cell>
        </row>
        <row r="3652">
          <cell r="A3652">
            <v>102010490</v>
          </cell>
          <cell r="B3652" t="str">
            <v xml:space="preserve">MS THERESA GREIG   (DBS)                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411.07</v>
          </cell>
          <cell r="J3652">
            <v>411.07</v>
          </cell>
          <cell r="L3652">
            <v>15</v>
          </cell>
          <cell r="M3652">
            <v>411.07</v>
          </cell>
        </row>
        <row r="3653">
          <cell r="A3653">
            <v>102085954</v>
          </cell>
          <cell r="B3653" t="str">
            <v xml:space="preserve">MS THERESA PAESE                        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442.32</v>
          </cell>
          <cell r="J3653">
            <v>442.32</v>
          </cell>
          <cell r="L3653">
            <v>15</v>
          </cell>
          <cell r="M3653">
            <v>442.32</v>
          </cell>
        </row>
        <row r="3654">
          <cell r="A3654">
            <v>102067300</v>
          </cell>
          <cell r="B3654" t="str">
            <v xml:space="preserve">MS TIM YING CHAN                        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203.89</v>
          </cell>
          <cell r="J3654">
            <v>203.89</v>
          </cell>
          <cell r="L3654">
            <v>21</v>
          </cell>
          <cell r="M3654">
            <v>203.89</v>
          </cell>
        </row>
        <row r="3655">
          <cell r="A3655">
            <v>102007611</v>
          </cell>
          <cell r="B3655" t="str">
            <v xml:space="preserve">MS TINA DELIVETT (DBS)                  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252.43</v>
          </cell>
          <cell r="J3655">
            <v>252.43</v>
          </cell>
          <cell r="L3655">
            <v>15</v>
          </cell>
          <cell r="M3655">
            <v>252.43</v>
          </cell>
        </row>
        <row r="3656">
          <cell r="A3656">
            <v>102033088</v>
          </cell>
          <cell r="B3656" t="str">
            <v xml:space="preserve">MS TINA RURU                            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68.45</v>
          </cell>
          <cell r="J3656">
            <v>68.45</v>
          </cell>
          <cell r="L3656">
            <v>15</v>
          </cell>
          <cell r="M3656">
            <v>68.45</v>
          </cell>
        </row>
        <row r="3657">
          <cell r="A3657">
            <v>102060415</v>
          </cell>
          <cell r="B3657" t="str">
            <v xml:space="preserve">MS TOAONO LINO    (DBS)                 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267.51</v>
          </cell>
          <cell r="J3657">
            <v>267.51</v>
          </cell>
          <cell r="L3657">
            <v>22</v>
          </cell>
          <cell r="M3657">
            <v>267.51</v>
          </cell>
        </row>
        <row r="3658">
          <cell r="A3658">
            <v>102074426</v>
          </cell>
          <cell r="B3658" t="str">
            <v xml:space="preserve">MS VA RAIKIWAI                          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90.3</v>
          </cell>
          <cell r="J3658">
            <v>90.3</v>
          </cell>
          <cell r="L3658">
            <v>15</v>
          </cell>
          <cell r="M3658">
            <v>90.3</v>
          </cell>
        </row>
        <row r="3659">
          <cell r="A3659">
            <v>102051876</v>
          </cell>
          <cell r="B3659" t="str">
            <v xml:space="preserve">MS VAI MANU        (DBS)                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1162.55</v>
          </cell>
          <cell r="J3659">
            <v>1162.55</v>
          </cell>
          <cell r="L3659">
            <v>15</v>
          </cell>
          <cell r="M3659">
            <v>1162.55</v>
          </cell>
        </row>
        <row r="3660">
          <cell r="A3660">
            <v>102075948</v>
          </cell>
          <cell r="B3660" t="str">
            <v xml:space="preserve">MS VERA PAPATUA                         </v>
          </cell>
          <cell r="C3660">
            <v>3.3</v>
          </cell>
          <cell r="D3660">
            <v>7.77</v>
          </cell>
          <cell r="E3660">
            <v>3.64</v>
          </cell>
          <cell r="F3660">
            <v>35.21</v>
          </cell>
          <cell r="G3660">
            <v>36.380000000000003</v>
          </cell>
          <cell r="H3660">
            <v>0</v>
          </cell>
          <cell r="I3660">
            <v>0</v>
          </cell>
          <cell r="J3660">
            <v>86.3</v>
          </cell>
          <cell r="L3660">
            <v>5</v>
          </cell>
          <cell r="M3660">
            <v>86.3</v>
          </cell>
        </row>
        <row r="3661">
          <cell r="A3661">
            <v>102073438</v>
          </cell>
          <cell r="B3661" t="str">
            <v xml:space="preserve">MS VERONICA M STOREY                    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39.01</v>
          </cell>
          <cell r="J3661">
            <v>39.01</v>
          </cell>
          <cell r="L3661">
            <v>22</v>
          </cell>
          <cell r="M3661">
            <v>39.01</v>
          </cell>
        </row>
        <row r="3662">
          <cell r="A3662">
            <v>102040536</v>
          </cell>
          <cell r="B3662" t="str">
            <v xml:space="preserve">MS VICKI BLUNDELL                       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64.39</v>
          </cell>
          <cell r="J3662">
            <v>64.39</v>
          </cell>
          <cell r="L3662">
            <v>15</v>
          </cell>
          <cell r="M3662">
            <v>64.39</v>
          </cell>
        </row>
        <row r="3663">
          <cell r="A3663">
            <v>102072664</v>
          </cell>
          <cell r="B3663" t="str">
            <v xml:space="preserve">MS VICKI HALL                           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59.79</v>
          </cell>
          <cell r="J3663">
            <v>59.79</v>
          </cell>
          <cell r="L3663">
            <v>15</v>
          </cell>
          <cell r="M3663">
            <v>59.79</v>
          </cell>
        </row>
        <row r="3664">
          <cell r="A3664">
            <v>102034432</v>
          </cell>
          <cell r="B3664" t="str">
            <v xml:space="preserve">MS VICKY FRAZER   (DBS)                 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1152.28</v>
          </cell>
          <cell r="J3664">
            <v>1152.28</v>
          </cell>
          <cell r="L3664">
            <v>15</v>
          </cell>
          <cell r="M3664">
            <v>1152.28</v>
          </cell>
        </row>
        <row r="3665">
          <cell r="A3665">
            <v>102067533</v>
          </cell>
          <cell r="B3665" t="str">
            <v xml:space="preserve">MS VIKKI JONES                          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169.83</v>
          </cell>
          <cell r="J3665">
            <v>169.83</v>
          </cell>
          <cell r="L3665">
            <v>15</v>
          </cell>
          <cell r="M3665">
            <v>169.83</v>
          </cell>
        </row>
        <row r="3666">
          <cell r="A3666">
            <v>102025481</v>
          </cell>
          <cell r="B3666" t="str">
            <v xml:space="preserve">MS VIVIENNE T MCSTAY                    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100.59</v>
          </cell>
          <cell r="J3666">
            <v>100.59</v>
          </cell>
          <cell r="L3666">
            <v>15</v>
          </cell>
          <cell r="M3666">
            <v>100.59</v>
          </cell>
        </row>
        <row r="3667">
          <cell r="A3667">
            <v>102018832</v>
          </cell>
          <cell r="B3667" t="str">
            <v xml:space="preserve">MS WEI HONG ZHANG                       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29.02</v>
          </cell>
          <cell r="J3667">
            <v>29.02</v>
          </cell>
          <cell r="L3667">
            <v>1</v>
          </cell>
          <cell r="M3667">
            <v>29.02</v>
          </cell>
        </row>
        <row r="3668">
          <cell r="A3668">
            <v>102018307</v>
          </cell>
          <cell r="B3668" t="str">
            <v xml:space="preserve">MS WEI HUA LIN  (DBS)                   </v>
          </cell>
          <cell r="C3668">
            <v>24.67</v>
          </cell>
          <cell r="D3668">
            <v>85.75</v>
          </cell>
          <cell r="E3668">
            <v>46.54</v>
          </cell>
          <cell r="F3668">
            <v>7.36</v>
          </cell>
          <cell r="G3668">
            <v>67.959999999999994</v>
          </cell>
          <cell r="H3668">
            <v>31.2</v>
          </cell>
          <cell r="I3668">
            <v>133.65</v>
          </cell>
          <cell r="J3668">
            <v>397.13</v>
          </cell>
          <cell r="L3668">
            <v>1</v>
          </cell>
          <cell r="M3668">
            <v>397.13</v>
          </cell>
        </row>
        <row r="3669">
          <cell r="A3669">
            <v>102055280</v>
          </cell>
          <cell r="B3669" t="str">
            <v xml:space="preserve">MS WENDY PATMORE                        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99.46</v>
          </cell>
          <cell r="J3669">
            <v>99.46</v>
          </cell>
          <cell r="L3669">
            <v>15</v>
          </cell>
          <cell r="M3669">
            <v>99.46</v>
          </cell>
        </row>
        <row r="3670">
          <cell r="A3670">
            <v>102070165</v>
          </cell>
          <cell r="B3670" t="str">
            <v xml:space="preserve">MS WHAIORA HETARAKA                     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136.82</v>
          </cell>
          <cell r="J3670">
            <v>136.82</v>
          </cell>
          <cell r="L3670">
            <v>15</v>
          </cell>
          <cell r="M3670">
            <v>136.82</v>
          </cell>
        </row>
        <row r="3671">
          <cell r="A3671">
            <v>102020050</v>
          </cell>
          <cell r="B3671" t="str">
            <v xml:space="preserve">MS WILLOW A CAVENDISH                   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117.14</v>
          </cell>
          <cell r="J3671">
            <v>117.14</v>
          </cell>
          <cell r="L3671">
            <v>15</v>
          </cell>
          <cell r="M3671">
            <v>117.14</v>
          </cell>
        </row>
        <row r="3672">
          <cell r="A3672">
            <v>102068748</v>
          </cell>
          <cell r="B3672" t="str">
            <v xml:space="preserve">MS XIAO HONG LIU                        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62.59</v>
          </cell>
          <cell r="H3672">
            <v>0</v>
          </cell>
          <cell r="I3672">
            <v>0</v>
          </cell>
          <cell r="J3672">
            <v>62.59</v>
          </cell>
          <cell r="L3672">
            <v>1</v>
          </cell>
          <cell r="M3672">
            <v>62.59</v>
          </cell>
        </row>
        <row r="3673">
          <cell r="A3673">
            <v>102062997</v>
          </cell>
          <cell r="B3673" t="str">
            <v xml:space="preserve">MS XIUYING XI      (DBS*HOLD)           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103.66</v>
          </cell>
          <cell r="J3673">
            <v>103.66</v>
          </cell>
          <cell r="L3673">
            <v>15</v>
          </cell>
          <cell r="M3673">
            <v>103.66</v>
          </cell>
        </row>
        <row r="3674">
          <cell r="A3674">
            <v>102058715</v>
          </cell>
          <cell r="B3674" t="str">
            <v xml:space="preserve">MS YA HUI WANG                          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124.16</v>
          </cell>
          <cell r="J3674">
            <v>124.16</v>
          </cell>
          <cell r="L3674">
            <v>15</v>
          </cell>
          <cell r="M3674">
            <v>124.16</v>
          </cell>
        </row>
        <row r="3675">
          <cell r="A3675">
            <v>102042949</v>
          </cell>
          <cell r="B3675" t="str">
            <v xml:space="preserve">MS YA MOCKRIDGE                         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51.69</v>
          </cell>
          <cell r="J3675">
            <v>51.69</v>
          </cell>
          <cell r="L3675">
            <v>15</v>
          </cell>
          <cell r="M3675">
            <v>51.69</v>
          </cell>
        </row>
        <row r="3676">
          <cell r="A3676">
            <v>102029752</v>
          </cell>
          <cell r="B3676" t="str">
            <v xml:space="preserve">MS YU YING SHI                          </v>
          </cell>
          <cell r="C3676">
            <v>0</v>
          </cell>
          <cell r="D3676">
            <v>0</v>
          </cell>
          <cell r="E3676">
            <v>6.52</v>
          </cell>
          <cell r="F3676">
            <v>0.59</v>
          </cell>
          <cell r="G3676">
            <v>19.059999999999999</v>
          </cell>
          <cell r="H3676">
            <v>0</v>
          </cell>
          <cell r="I3676">
            <v>0</v>
          </cell>
          <cell r="J3676">
            <v>26.17</v>
          </cell>
          <cell r="L3676">
            <v>1</v>
          </cell>
          <cell r="M3676">
            <v>26.17</v>
          </cell>
        </row>
        <row r="3677">
          <cell r="A3677">
            <v>102069948</v>
          </cell>
          <cell r="B3677" t="str">
            <v xml:space="preserve">MS YVONNE KELLY                         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115.96</v>
          </cell>
          <cell r="J3677">
            <v>115.96</v>
          </cell>
          <cell r="L3677">
            <v>15</v>
          </cell>
          <cell r="M3677">
            <v>115.96</v>
          </cell>
        </row>
        <row r="3678">
          <cell r="A3678">
            <v>102067799</v>
          </cell>
          <cell r="B3678" t="str">
            <v xml:space="preserve">MS ZETA-MARIA PANTON                    </v>
          </cell>
          <cell r="C3678">
            <v>6.33</v>
          </cell>
          <cell r="D3678">
            <v>23.01</v>
          </cell>
          <cell r="E3678">
            <v>0</v>
          </cell>
          <cell r="F3678">
            <v>0.33</v>
          </cell>
          <cell r="G3678">
            <v>31.93</v>
          </cell>
          <cell r="H3678">
            <v>19.920000000000002</v>
          </cell>
          <cell r="I3678">
            <v>0</v>
          </cell>
          <cell r="J3678">
            <v>81.52</v>
          </cell>
          <cell r="L3678">
            <v>1</v>
          </cell>
          <cell r="M3678">
            <v>81.52</v>
          </cell>
        </row>
        <row r="3679">
          <cell r="A3679">
            <v>102090443</v>
          </cell>
          <cell r="B3679" t="str">
            <v xml:space="preserve">NET TEL (PAY'N'CALL)                    </v>
          </cell>
          <cell r="C3679">
            <v>187656.98</v>
          </cell>
          <cell r="D3679">
            <v>229207.42</v>
          </cell>
          <cell r="E3679">
            <v>261059.72</v>
          </cell>
          <cell r="F3679">
            <v>165913.21</v>
          </cell>
          <cell r="G3679">
            <v>64418.74</v>
          </cell>
          <cell r="H3679">
            <v>0</v>
          </cell>
          <cell r="I3679">
            <v>0</v>
          </cell>
          <cell r="J3679">
            <v>908256.07</v>
          </cell>
          <cell r="L3679">
            <v>2</v>
          </cell>
          <cell r="M3679">
            <v>1081852.03</v>
          </cell>
        </row>
        <row r="3680">
          <cell r="A3680">
            <v>102090444</v>
          </cell>
          <cell r="B3680" t="str">
            <v xml:space="preserve">NET TEL ACCESS ACCOUNT                  </v>
          </cell>
          <cell r="C3680">
            <v>0</v>
          </cell>
          <cell r="D3680">
            <v>7.0000000000000007E-2</v>
          </cell>
          <cell r="E3680">
            <v>0</v>
          </cell>
          <cell r="F3680">
            <v>102.77</v>
          </cell>
          <cell r="G3680">
            <v>92.62</v>
          </cell>
          <cell r="H3680">
            <v>854.9</v>
          </cell>
          <cell r="I3680">
            <v>3232.38</v>
          </cell>
          <cell r="J3680">
            <v>4282.74</v>
          </cell>
          <cell r="L3680">
            <v>2</v>
          </cell>
          <cell r="M3680">
            <v>4282.74</v>
          </cell>
        </row>
        <row r="3681">
          <cell r="A3681">
            <v>102090097</v>
          </cell>
          <cell r="B3681" t="str">
            <v xml:space="preserve">NET TEL COMMUNICATIONS                  </v>
          </cell>
          <cell r="C3681">
            <v>140693.85999999999</v>
          </cell>
          <cell r="D3681">
            <v>136505.29999999999</v>
          </cell>
          <cell r="E3681">
            <v>126056.23</v>
          </cell>
          <cell r="F3681">
            <v>116451.29</v>
          </cell>
          <cell r="G3681">
            <v>105990.38</v>
          </cell>
          <cell r="H3681">
            <v>29791.08</v>
          </cell>
          <cell r="I3681">
            <v>0</v>
          </cell>
          <cell r="J3681">
            <v>655488.14</v>
          </cell>
          <cell r="L3681">
            <v>2</v>
          </cell>
          <cell r="M3681">
            <v>675944.8</v>
          </cell>
        </row>
        <row r="3682">
          <cell r="A3682">
            <v>102090459</v>
          </cell>
          <cell r="B3682" t="str">
            <v xml:space="preserve">NEW ZEALAND TOURISM BOARD               </v>
          </cell>
          <cell r="C3682">
            <v>437.2</v>
          </cell>
          <cell r="D3682">
            <v>469.96</v>
          </cell>
          <cell r="E3682">
            <v>552.47</v>
          </cell>
          <cell r="F3682">
            <v>275.94</v>
          </cell>
          <cell r="G3682">
            <v>0</v>
          </cell>
          <cell r="H3682">
            <v>0</v>
          </cell>
          <cell r="I3682">
            <v>0</v>
          </cell>
          <cell r="J3682">
            <v>1735.57</v>
          </cell>
          <cell r="L3682" t="e">
            <v>#N/A</v>
          </cell>
          <cell r="M3682" t="e">
            <v>#N/A</v>
          </cell>
        </row>
        <row r="3683">
          <cell r="A3683">
            <v>102090531</v>
          </cell>
          <cell r="B3683" t="str">
            <v xml:space="preserve">NEWCALL COMMUNICATIONS LTD              </v>
          </cell>
          <cell r="C3683">
            <v>0</v>
          </cell>
          <cell r="D3683">
            <v>2.84</v>
          </cell>
          <cell r="E3683">
            <v>6638.2</v>
          </cell>
          <cell r="F3683">
            <v>127981.16</v>
          </cell>
          <cell r="G3683">
            <v>151478.54</v>
          </cell>
          <cell r="H3683">
            <v>140906.35</v>
          </cell>
          <cell r="I3683">
            <v>268551.67</v>
          </cell>
          <cell r="J3683">
            <v>695558.76</v>
          </cell>
          <cell r="L3683">
            <v>2</v>
          </cell>
          <cell r="M3683">
            <v>556184.32999999996</v>
          </cell>
        </row>
        <row r="3684">
          <cell r="A3684">
            <v>102090087</v>
          </cell>
          <cell r="B3684" t="str">
            <v xml:space="preserve">NZ AEROSPORTS LTD                       </v>
          </cell>
          <cell r="C3684">
            <v>307.27</v>
          </cell>
          <cell r="D3684">
            <v>268.3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575.57000000000005</v>
          </cell>
          <cell r="L3684">
            <v>2</v>
          </cell>
          <cell r="M3684">
            <v>989.11</v>
          </cell>
        </row>
        <row r="3685">
          <cell r="A3685">
            <v>102090335</v>
          </cell>
          <cell r="B3685" t="str">
            <v xml:space="preserve">OCEANBRIDGE SHIPPING LTD                </v>
          </cell>
          <cell r="C3685">
            <v>4300.07</v>
          </cell>
          <cell r="D3685">
            <v>3707.17</v>
          </cell>
          <cell r="E3685">
            <v>3713.99</v>
          </cell>
          <cell r="F3685">
            <v>4004</v>
          </cell>
          <cell r="G3685">
            <v>755.39</v>
          </cell>
          <cell r="H3685">
            <v>0</v>
          </cell>
          <cell r="I3685">
            <v>0</v>
          </cell>
          <cell r="J3685">
            <v>16480.62</v>
          </cell>
          <cell r="L3685">
            <v>2</v>
          </cell>
          <cell r="M3685">
            <v>8529.92</v>
          </cell>
        </row>
        <row r="3686">
          <cell r="A3686">
            <v>102090566</v>
          </cell>
          <cell r="B3686" t="str">
            <v xml:space="preserve">OCEANIA AIR EXPRESS LTD                 </v>
          </cell>
          <cell r="C3686">
            <v>510.48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510.48</v>
          </cell>
          <cell r="L3686">
            <v>2</v>
          </cell>
          <cell r="M3686">
            <v>701.79</v>
          </cell>
        </row>
        <row r="3687">
          <cell r="A3687">
            <v>102090567</v>
          </cell>
          <cell r="B3687" t="str">
            <v xml:space="preserve">OCEANIA AIR EXPRESS LTD                 </v>
          </cell>
          <cell r="C3687">
            <v>11.75</v>
          </cell>
          <cell r="D3687">
            <v>9.2799999999999994</v>
          </cell>
          <cell r="E3687">
            <v>5.82</v>
          </cell>
          <cell r="F3687">
            <v>27.9</v>
          </cell>
          <cell r="G3687">
            <v>6.99</v>
          </cell>
          <cell r="H3687">
            <v>10.82</v>
          </cell>
          <cell r="I3687">
            <v>24.79</v>
          </cell>
          <cell r="J3687">
            <v>97.35</v>
          </cell>
          <cell r="L3687">
            <v>2</v>
          </cell>
          <cell r="M3687">
            <v>153.05000000000001</v>
          </cell>
        </row>
        <row r="3688">
          <cell r="A3688">
            <v>102047887</v>
          </cell>
          <cell r="B3688" t="str">
            <v xml:space="preserve">ORMOND TAYLOR TEXTILES LTD              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66.400000000000006</v>
          </cell>
          <cell r="H3688">
            <v>0</v>
          </cell>
          <cell r="I3688">
            <v>-66.39</v>
          </cell>
          <cell r="J3688">
            <v>0.01</v>
          </cell>
          <cell r="L3688" t="e">
            <v>#N/A</v>
          </cell>
          <cell r="M3688" t="e">
            <v>#N/A</v>
          </cell>
        </row>
        <row r="3689">
          <cell r="A3689">
            <v>102062222</v>
          </cell>
          <cell r="B3689" t="str">
            <v xml:space="preserve">OTIS ELEVATOR CO LTD                    </v>
          </cell>
          <cell r="C3689">
            <v>3881.81</v>
          </cell>
          <cell r="D3689">
            <v>1549.25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5431.06</v>
          </cell>
          <cell r="L3689">
            <v>2</v>
          </cell>
          <cell r="M3689">
            <v>7565.58</v>
          </cell>
        </row>
        <row r="3690">
          <cell r="A3690">
            <v>102047885</v>
          </cell>
          <cell r="B3690" t="str">
            <v>P HARRIS - P HARRIS CHARTERED ACCOUNTANT</v>
          </cell>
          <cell r="C3690">
            <v>504.81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504.81</v>
          </cell>
          <cell r="L3690" t="e">
            <v>#N/A</v>
          </cell>
          <cell r="M3690" t="e">
            <v>#N/A</v>
          </cell>
        </row>
        <row r="3691">
          <cell r="A3691">
            <v>102047886</v>
          </cell>
          <cell r="B3691" t="str">
            <v>P HARRIS - P HARRIS CHARTERED ACCOUNTANT</v>
          </cell>
          <cell r="C3691">
            <v>4.12</v>
          </cell>
          <cell r="D3691">
            <v>0.47</v>
          </cell>
          <cell r="E3691">
            <v>3.4</v>
          </cell>
          <cell r="F3691">
            <v>7.82</v>
          </cell>
          <cell r="G3691">
            <v>0.39</v>
          </cell>
          <cell r="H3691">
            <v>0</v>
          </cell>
          <cell r="I3691">
            <v>0</v>
          </cell>
          <cell r="J3691">
            <v>16.2</v>
          </cell>
          <cell r="L3691">
            <v>2</v>
          </cell>
          <cell r="M3691">
            <v>34.79</v>
          </cell>
        </row>
        <row r="3692">
          <cell r="A3692">
            <v>102037873</v>
          </cell>
          <cell r="B3692" t="str">
            <v xml:space="preserve">P M NANSETT   (DBS*)                    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248.5</v>
          </cell>
          <cell r="J3692">
            <v>248.5</v>
          </cell>
          <cell r="L3692">
            <v>15</v>
          </cell>
          <cell r="M3692">
            <v>248.5</v>
          </cell>
        </row>
        <row r="3693">
          <cell r="A3693">
            <v>102038769</v>
          </cell>
          <cell r="B3693" t="str">
            <v xml:space="preserve">P.S.X. VAN WYK   (DBS)                  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428.54</v>
          </cell>
          <cell r="J3693">
            <v>428.54</v>
          </cell>
          <cell r="L3693">
            <v>15</v>
          </cell>
          <cell r="M3693">
            <v>428.54</v>
          </cell>
        </row>
        <row r="3694">
          <cell r="A3694">
            <v>102090360</v>
          </cell>
          <cell r="B3694" t="str">
            <v xml:space="preserve">PACIFIC GATEWAY EXCHANGE NZ LTD         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307978.53000000003</v>
          </cell>
          <cell r="J3694">
            <v>307978.53000000003</v>
          </cell>
          <cell r="L3694">
            <v>2</v>
          </cell>
          <cell r="M3694">
            <v>307978.53000000003</v>
          </cell>
        </row>
        <row r="3695">
          <cell r="A3695">
            <v>102003212</v>
          </cell>
          <cell r="B3695" t="str">
            <v xml:space="preserve">PAN PACIFIC MARINE LTD                  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102.52</v>
          </cell>
          <cell r="J3695">
            <v>102.52</v>
          </cell>
          <cell r="L3695">
            <v>1</v>
          </cell>
          <cell r="M3695">
            <v>102.52</v>
          </cell>
        </row>
        <row r="3696">
          <cell r="A3696">
            <v>102090461</v>
          </cell>
          <cell r="B3696" t="str">
            <v xml:space="preserve">PEGASUS ASSOCIATES                      </v>
          </cell>
          <cell r="C3696">
            <v>8.2100000000000009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8.2100000000000009</v>
          </cell>
          <cell r="L3696" t="e">
            <v>#N/A</v>
          </cell>
          <cell r="M3696" t="e">
            <v>#N/A</v>
          </cell>
        </row>
        <row r="3697">
          <cell r="A3697">
            <v>102031805</v>
          </cell>
          <cell r="B3697" t="str">
            <v xml:space="preserve">PETER PERYER                            </v>
          </cell>
          <cell r="C3697">
            <v>0</v>
          </cell>
          <cell r="D3697">
            <v>0.55000000000000004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0.55000000000000004</v>
          </cell>
          <cell r="L3697" t="e">
            <v>#N/A</v>
          </cell>
          <cell r="M3697" t="e">
            <v>#N/A</v>
          </cell>
        </row>
        <row r="3698">
          <cell r="A3698">
            <v>102090242</v>
          </cell>
          <cell r="B3698" t="str">
            <v xml:space="preserve">PPP INDUSTRIES (1996) LTD               </v>
          </cell>
          <cell r="C3698">
            <v>414.05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414.05</v>
          </cell>
          <cell r="L3698">
            <v>2</v>
          </cell>
          <cell r="M3698">
            <v>2.52</v>
          </cell>
        </row>
        <row r="3699">
          <cell r="A3699">
            <v>102090243</v>
          </cell>
          <cell r="B3699" t="str">
            <v xml:space="preserve">PPP INDUSTRIES (1996) LTD               </v>
          </cell>
          <cell r="C3699">
            <v>109.86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109.86</v>
          </cell>
          <cell r="L3699" t="e">
            <v>#N/A</v>
          </cell>
          <cell r="M3699" t="e">
            <v>#N/A</v>
          </cell>
        </row>
        <row r="3700">
          <cell r="A3700">
            <v>102029914</v>
          </cell>
          <cell r="B3700" t="str">
            <v xml:space="preserve">PRAMILLA SINGH                          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157.46</v>
          </cell>
          <cell r="J3700">
            <v>157.46</v>
          </cell>
          <cell r="L3700">
            <v>15</v>
          </cell>
          <cell r="M3700">
            <v>157.46</v>
          </cell>
        </row>
        <row r="3701">
          <cell r="A3701">
            <v>102031775</v>
          </cell>
          <cell r="B3701" t="str">
            <v xml:space="preserve">PRIVATE COLLECTION LTD                  </v>
          </cell>
          <cell r="C3701">
            <v>203.41</v>
          </cell>
          <cell r="D3701">
            <v>12.5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215.91</v>
          </cell>
          <cell r="L3701" t="e">
            <v>#N/A</v>
          </cell>
          <cell r="M3701" t="e">
            <v>#N/A</v>
          </cell>
        </row>
        <row r="3702">
          <cell r="A3702">
            <v>102031776</v>
          </cell>
          <cell r="B3702" t="str">
            <v xml:space="preserve">PRIVATE COLLECTION LTD                  </v>
          </cell>
          <cell r="C3702">
            <v>0</v>
          </cell>
          <cell r="D3702">
            <v>8.99</v>
          </cell>
          <cell r="E3702">
            <v>6.29</v>
          </cell>
          <cell r="F3702">
            <v>1.24</v>
          </cell>
          <cell r="G3702">
            <v>0.12</v>
          </cell>
          <cell r="H3702">
            <v>1.18</v>
          </cell>
          <cell r="I3702">
            <v>18.86</v>
          </cell>
          <cell r="J3702">
            <v>36.68</v>
          </cell>
          <cell r="L3702" t="e">
            <v>#N/A</v>
          </cell>
          <cell r="M3702" t="e">
            <v>#N/A</v>
          </cell>
        </row>
        <row r="3703">
          <cell r="A3703">
            <v>102001482</v>
          </cell>
          <cell r="B3703" t="str">
            <v xml:space="preserve">PROCTER &amp; GAMBLE NZ LTD                 </v>
          </cell>
          <cell r="C3703">
            <v>330.31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330.31</v>
          </cell>
          <cell r="L3703" t="e">
            <v>#N/A</v>
          </cell>
          <cell r="M3703" t="e">
            <v>#N/A</v>
          </cell>
        </row>
        <row r="3704">
          <cell r="A3704">
            <v>102090236</v>
          </cell>
          <cell r="B3704" t="str">
            <v xml:space="preserve">QUANTEL BUSINESS SYSTEM                 </v>
          </cell>
          <cell r="C3704">
            <v>0</v>
          </cell>
          <cell r="D3704">
            <v>0</v>
          </cell>
          <cell r="E3704">
            <v>62.13</v>
          </cell>
          <cell r="F3704">
            <v>68.510000000000005</v>
          </cell>
          <cell r="G3704">
            <v>44.39</v>
          </cell>
          <cell r="H3704">
            <v>55.96</v>
          </cell>
          <cell r="I3704">
            <v>0</v>
          </cell>
          <cell r="J3704">
            <v>230.99</v>
          </cell>
          <cell r="L3704" t="e">
            <v>#N/A</v>
          </cell>
          <cell r="M3704" t="e">
            <v>#N/A</v>
          </cell>
        </row>
        <row r="3705">
          <cell r="A3705">
            <v>102089004</v>
          </cell>
          <cell r="B3705" t="str">
            <v xml:space="preserve">REED PUBLISHING (NZ)LTD                 </v>
          </cell>
          <cell r="C3705">
            <v>152.62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152.62</v>
          </cell>
          <cell r="L3705">
            <v>2</v>
          </cell>
          <cell r="M3705">
            <v>19.77</v>
          </cell>
        </row>
        <row r="3706">
          <cell r="A3706">
            <v>102088996</v>
          </cell>
          <cell r="B3706" t="str">
            <v xml:space="preserve">REED PUBLISHING (NZ)LTD                 </v>
          </cell>
          <cell r="C3706">
            <v>93.87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93.87</v>
          </cell>
          <cell r="L3706">
            <v>2</v>
          </cell>
          <cell r="M3706">
            <v>235.8</v>
          </cell>
        </row>
        <row r="3707">
          <cell r="A3707">
            <v>102009379</v>
          </cell>
          <cell r="B3707" t="str">
            <v xml:space="preserve">REV LAMA J MILFORD                      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85.82</v>
          </cell>
          <cell r="J3707">
            <v>85.82</v>
          </cell>
          <cell r="L3707">
            <v>15</v>
          </cell>
          <cell r="M3707">
            <v>85.82</v>
          </cell>
        </row>
        <row r="3708">
          <cell r="A3708">
            <v>102090667</v>
          </cell>
          <cell r="B3708" t="str">
            <v xml:space="preserve">ROADSHOW ENTERTAINMENT (NZ) LTD         </v>
          </cell>
          <cell r="C3708">
            <v>1225.99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1225.99</v>
          </cell>
          <cell r="L3708" t="e">
            <v>#N/A</v>
          </cell>
          <cell r="M3708" t="e">
            <v>#N/A</v>
          </cell>
        </row>
        <row r="3709">
          <cell r="A3709">
            <v>102038497</v>
          </cell>
          <cell r="B3709" t="str">
            <v xml:space="preserve">ROBERT HERITAGE                         </v>
          </cell>
          <cell r="C3709">
            <v>45.74</v>
          </cell>
          <cell r="D3709">
            <v>23.69</v>
          </cell>
          <cell r="E3709">
            <v>19.329999999999998</v>
          </cell>
          <cell r="F3709">
            <v>21.33</v>
          </cell>
          <cell r="G3709">
            <v>47.42</v>
          </cell>
          <cell r="H3709">
            <v>125.26</v>
          </cell>
          <cell r="I3709">
            <v>222.36</v>
          </cell>
          <cell r="J3709">
            <v>505.13</v>
          </cell>
          <cell r="L3709">
            <v>2</v>
          </cell>
          <cell r="M3709">
            <v>25.81</v>
          </cell>
        </row>
        <row r="3710">
          <cell r="A3710">
            <v>102038498</v>
          </cell>
          <cell r="B3710" t="str">
            <v xml:space="preserve">ROBERT HERITAGE                         </v>
          </cell>
          <cell r="C3710">
            <v>7.95</v>
          </cell>
          <cell r="D3710">
            <v>6.12</v>
          </cell>
          <cell r="E3710">
            <v>3.66</v>
          </cell>
          <cell r="F3710">
            <v>4.6399999999999997</v>
          </cell>
          <cell r="G3710">
            <v>4.5999999999999996</v>
          </cell>
          <cell r="H3710">
            <v>7.22</v>
          </cell>
          <cell r="I3710">
            <v>29.67</v>
          </cell>
          <cell r="J3710">
            <v>63.86</v>
          </cell>
          <cell r="L3710">
            <v>2</v>
          </cell>
          <cell r="M3710">
            <v>4.0999999999999996</v>
          </cell>
        </row>
        <row r="3711">
          <cell r="A3711">
            <v>102090571</v>
          </cell>
          <cell r="B3711" t="str">
            <v xml:space="preserve">ROHLIG (NZ) LTD                         </v>
          </cell>
          <cell r="C3711">
            <v>1024.4000000000001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1024.4000000000001</v>
          </cell>
          <cell r="L3711" t="e">
            <v>#N/A</v>
          </cell>
          <cell r="M3711" t="e">
            <v>#N/A</v>
          </cell>
        </row>
        <row r="3712">
          <cell r="A3712">
            <v>102090572</v>
          </cell>
          <cell r="B3712" t="str">
            <v xml:space="preserve">ROHLIG (NZ) LTD                         </v>
          </cell>
          <cell r="C3712">
            <v>161.30000000000001</v>
          </cell>
          <cell r="D3712">
            <v>108.11</v>
          </cell>
          <cell r="E3712">
            <v>71.27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340.68</v>
          </cell>
          <cell r="L3712">
            <v>2</v>
          </cell>
          <cell r="M3712">
            <v>1.79</v>
          </cell>
        </row>
        <row r="3713">
          <cell r="A3713">
            <v>102090647</v>
          </cell>
          <cell r="B3713" t="str">
            <v xml:space="preserve">ROSS INDUSTRIES NEW ZEALAND LIMITED     </v>
          </cell>
          <cell r="C3713">
            <v>161.58000000000001</v>
          </cell>
          <cell r="D3713">
            <v>0.23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161.81</v>
          </cell>
          <cell r="L3713">
            <v>2</v>
          </cell>
          <cell r="M3713">
            <v>176.36</v>
          </cell>
        </row>
        <row r="3714">
          <cell r="A3714">
            <v>102090648</v>
          </cell>
          <cell r="B3714" t="str">
            <v xml:space="preserve">ROSS INDUSTRIES NEW ZEALAND LIMITED     </v>
          </cell>
          <cell r="C3714">
            <v>51.55</v>
          </cell>
          <cell r="D3714">
            <v>36.659999999999997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88.21</v>
          </cell>
          <cell r="L3714">
            <v>2</v>
          </cell>
          <cell r="M3714">
            <v>89.76</v>
          </cell>
        </row>
        <row r="3715">
          <cell r="A3715">
            <v>102037313</v>
          </cell>
          <cell r="B3715" t="str">
            <v xml:space="preserve">S CAMPBELL         (DBS)                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352.09</v>
          </cell>
          <cell r="J3715">
            <v>352.09</v>
          </cell>
          <cell r="L3715">
            <v>15</v>
          </cell>
          <cell r="M3715">
            <v>352.09</v>
          </cell>
        </row>
        <row r="3716">
          <cell r="A3716">
            <v>102037218</v>
          </cell>
          <cell r="B3716" t="str">
            <v xml:space="preserve">S D LORENZEN                            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92.33</v>
          </cell>
          <cell r="J3716">
            <v>92.33</v>
          </cell>
          <cell r="L3716">
            <v>15</v>
          </cell>
          <cell r="M3716">
            <v>92.33</v>
          </cell>
        </row>
        <row r="3717">
          <cell r="A3717">
            <v>102042971</v>
          </cell>
          <cell r="B3717" t="str">
            <v xml:space="preserve">S SINGH  (DBS*HOLD)                     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90.33</v>
          </cell>
          <cell r="J3717">
            <v>90.33</v>
          </cell>
          <cell r="L3717">
            <v>15</v>
          </cell>
          <cell r="M3717">
            <v>90.33</v>
          </cell>
        </row>
        <row r="3718">
          <cell r="A3718">
            <v>102090342</v>
          </cell>
          <cell r="B3718" t="str">
            <v xml:space="preserve">SANOFI-SYNTHELABO (NZ) LTD              </v>
          </cell>
          <cell r="C3718">
            <v>2.13</v>
          </cell>
          <cell r="D3718">
            <v>2.59</v>
          </cell>
          <cell r="E3718">
            <v>2.98</v>
          </cell>
          <cell r="F3718">
            <v>0.42</v>
          </cell>
          <cell r="G3718">
            <v>0.53</v>
          </cell>
          <cell r="H3718">
            <v>-3.57</v>
          </cell>
          <cell r="I3718">
            <v>0</v>
          </cell>
          <cell r="J3718">
            <v>5.08</v>
          </cell>
          <cell r="L3718" t="e">
            <v>#N/A</v>
          </cell>
          <cell r="M3718" t="e">
            <v>#N/A</v>
          </cell>
        </row>
        <row r="3719">
          <cell r="A3719">
            <v>102035112</v>
          </cell>
          <cell r="B3719" t="str">
            <v xml:space="preserve">SEPULONI ALOVILI   (DBS)                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402.01</v>
          </cell>
          <cell r="J3719">
            <v>402.01</v>
          </cell>
          <cell r="L3719">
            <v>15</v>
          </cell>
          <cell r="M3719">
            <v>402.01</v>
          </cell>
        </row>
        <row r="3720">
          <cell r="A3720">
            <v>102081148</v>
          </cell>
          <cell r="B3720" t="str">
            <v xml:space="preserve">SHEENA SHIEH                            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68.16</v>
          </cell>
          <cell r="J3720">
            <v>68.16</v>
          </cell>
          <cell r="L3720">
            <v>15</v>
          </cell>
          <cell r="M3720">
            <v>68.16</v>
          </cell>
        </row>
        <row r="3721">
          <cell r="A3721">
            <v>102060061</v>
          </cell>
          <cell r="B3721" t="str">
            <v xml:space="preserve">SIMON CAPES C/O MILLIPORE BIOPROCESS    </v>
          </cell>
          <cell r="C3721">
            <v>0</v>
          </cell>
          <cell r="D3721">
            <v>33.46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33.46</v>
          </cell>
          <cell r="L3721" t="e">
            <v>#N/A</v>
          </cell>
          <cell r="M3721" t="e">
            <v>#N/A</v>
          </cell>
        </row>
        <row r="3722">
          <cell r="A3722">
            <v>102019995</v>
          </cell>
          <cell r="B3722" t="str">
            <v>SIMPLE HOLDINGS LTD - LIFE SCENE LTD (CM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1063.22</v>
          </cell>
          <cell r="J3722">
            <v>1063.22</v>
          </cell>
          <cell r="L3722">
            <v>2</v>
          </cell>
          <cell r="M3722">
            <v>1063.22</v>
          </cell>
        </row>
        <row r="3723">
          <cell r="A3723">
            <v>102037815</v>
          </cell>
          <cell r="B3723" t="str">
            <v xml:space="preserve">SIULI TELEA                             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59.13</v>
          </cell>
          <cell r="J3723">
            <v>59.13</v>
          </cell>
          <cell r="L3723">
            <v>15</v>
          </cell>
          <cell r="M3723">
            <v>59.13</v>
          </cell>
        </row>
        <row r="3724">
          <cell r="A3724">
            <v>102090532</v>
          </cell>
          <cell r="B3724" t="str">
            <v xml:space="preserve">SLICE OF NEW ZEALAND LTD                </v>
          </cell>
          <cell r="C3724">
            <v>236.57</v>
          </cell>
          <cell r="D3724">
            <v>228.67</v>
          </cell>
          <cell r="E3724">
            <v>90.5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555.74</v>
          </cell>
          <cell r="L3724">
            <v>2</v>
          </cell>
          <cell r="M3724">
            <v>417.15</v>
          </cell>
        </row>
        <row r="3725">
          <cell r="A3725">
            <v>102090542</v>
          </cell>
          <cell r="B3725" t="str">
            <v xml:space="preserve">SOUTHERN TELECOMMUNICATIONS LTD         </v>
          </cell>
          <cell r="C3725">
            <v>0</v>
          </cell>
          <cell r="D3725">
            <v>3.06</v>
          </cell>
          <cell r="E3725">
            <v>0.92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3.98</v>
          </cell>
          <cell r="L3725">
            <v>2</v>
          </cell>
          <cell r="M3725">
            <v>8.17</v>
          </cell>
        </row>
        <row r="3726">
          <cell r="A3726">
            <v>102090603</v>
          </cell>
          <cell r="B3726" t="str">
            <v xml:space="preserve">SPECIALISED MANUFACTURING SOLUTIONS LTD </v>
          </cell>
          <cell r="C3726">
            <v>818.44</v>
          </cell>
          <cell r="D3726">
            <v>936.93</v>
          </cell>
          <cell r="E3726">
            <v>2117.4899999999998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3872.86</v>
          </cell>
          <cell r="L3726">
            <v>2</v>
          </cell>
          <cell r="M3726">
            <v>337.79</v>
          </cell>
        </row>
        <row r="3727">
          <cell r="A3727">
            <v>102090680</v>
          </cell>
          <cell r="B3727" t="str">
            <v xml:space="preserve">STRANG INTERNATIONAL (NZ) LTD           </v>
          </cell>
          <cell r="C3727">
            <v>14.92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14.92</v>
          </cell>
          <cell r="L3727" t="e">
            <v>#N/A</v>
          </cell>
          <cell r="M3727" t="e">
            <v>#N/A</v>
          </cell>
        </row>
        <row r="3728">
          <cell r="A3728">
            <v>102037299</v>
          </cell>
          <cell r="B3728" t="str">
            <v xml:space="preserve">STREDDER PRINT LTD                      </v>
          </cell>
          <cell r="C3728">
            <v>41.46</v>
          </cell>
          <cell r="D3728">
            <v>63.27</v>
          </cell>
          <cell r="E3728">
            <v>14.33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119.06</v>
          </cell>
          <cell r="L3728">
            <v>2</v>
          </cell>
          <cell r="M3728">
            <v>49.89</v>
          </cell>
        </row>
        <row r="3729">
          <cell r="A3729">
            <v>102079504</v>
          </cell>
          <cell r="B3729" t="str">
            <v xml:space="preserve">SURFACE COATING (NZ) LIMITED            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1111.67</v>
          </cell>
          <cell r="J3729">
            <v>1111.67</v>
          </cell>
          <cell r="L3729">
            <v>2</v>
          </cell>
          <cell r="M3729">
            <v>1111.67</v>
          </cell>
        </row>
        <row r="3730">
          <cell r="A3730">
            <v>102036330</v>
          </cell>
          <cell r="B3730" t="str">
            <v xml:space="preserve">T M BAKER        (DBS)                  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253.05</v>
          </cell>
          <cell r="J3730">
            <v>253.05</v>
          </cell>
          <cell r="L3730">
            <v>15</v>
          </cell>
          <cell r="M3730">
            <v>253.05</v>
          </cell>
        </row>
        <row r="3731">
          <cell r="A3731">
            <v>102036334</v>
          </cell>
          <cell r="B3731" t="str">
            <v xml:space="preserve">T TAFA            (DBS*)                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496.69</v>
          </cell>
          <cell r="J3731">
            <v>496.69</v>
          </cell>
          <cell r="L3731">
            <v>15</v>
          </cell>
          <cell r="M3731">
            <v>496.69</v>
          </cell>
        </row>
        <row r="3732">
          <cell r="A3732">
            <v>102036474</v>
          </cell>
          <cell r="B3732" t="str">
            <v xml:space="preserve">T TE WHATA   (DBS)                      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196.24</v>
          </cell>
          <cell r="J3732">
            <v>196.24</v>
          </cell>
          <cell r="L3732">
            <v>15</v>
          </cell>
          <cell r="M3732">
            <v>196.24</v>
          </cell>
        </row>
        <row r="3733">
          <cell r="A3733">
            <v>102026010</v>
          </cell>
          <cell r="B3733" t="str">
            <v xml:space="preserve">T/A  PUTZ TECHNIK LTD  (DBS)            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432.95</v>
          </cell>
          <cell r="J3733">
            <v>432.95</v>
          </cell>
          <cell r="L3733">
            <v>15</v>
          </cell>
          <cell r="M3733">
            <v>432.95</v>
          </cell>
        </row>
        <row r="3734">
          <cell r="A3734">
            <v>102026866</v>
          </cell>
          <cell r="B3734" t="str">
            <v xml:space="preserve">T/A  TW MECHANICAL                      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171.86</v>
          </cell>
          <cell r="J3734">
            <v>171.86</v>
          </cell>
          <cell r="L3734">
            <v>15</v>
          </cell>
          <cell r="M3734">
            <v>171.86</v>
          </cell>
        </row>
        <row r="3735">
          <cell r="A3735">
            <v>102052903</v>
          </cell>
          <cell r="B3735" t="str">
            <v xml:space="preserve">TELEPHONY VIDEO DATA LTD                </v>
          </cell>
          <cell r="C3735">
            <v>366.06</v>
          </cell>
          <cell r="D3735">
            <v>223.53</v>
          </cell>
          <cell r="E3735">
            <v>202.39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791.98</v>
          </cell>
          <cell r="L3735">
            <v>2</v>
          </cell>
          <cell r="M3735">
            <v>1582.89</v>
          </cell>
        </row>
        <row r="3736">
          <cell r="A3736">
            <v>102021695</v>
          </cell>
          <cell r="B3736" t="str">
            <v xml:space="preserve">TESSUTI                                 </v>
          </cell>
          <cell r="C3736">
            <v>96.48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96.48</v>
          </cell>
          <cell r="L3736" t="e">
            <v>#N/A</v>
          </cell>
          <cell r="M3736" t="e">
            <v>#N/A</v>
          </cell>
        </row>
        <row r="3737">
          <cell r="A3737">
            <v>102090355</v>
          </cell>
          <cell r="B3737" t="str">
            <v xml:space="preserve">TEXTILE NETWORK LTD                     </v>
          </cell>
          <cell r="C3737">
            <v>34.25</v>
          </cell>
          <cell r="D3737">
            <v>0.5</v>
          </cell>
          <cell r="E3737">
            <v>2.4900000000000002</v>
          </cell>
          <cell r="F3737">
            <v>65.819999999999993</v>
          </cell>
          <cell r="G3737">
            <v>18.87</v>
          </cell>
          <cell r="H3737">
            <v>183.45</v>
          </cell>
          <cell r="I3737">
            <v>811.7</v>
          </cell>
          <cell r="J3737">
            <v>1117.08</v>
          </cell>
          <cell r="L3737">
            <v>2</v>
          </cell>
          <cell r="M3737">
            <v>1204.49</v>
          </cell>
        </row>
        <row r="3738">
          <cell r="A3738">
            <v>102000118</v>
          </cell>
          <cell r="B3738" t="str">
            <v xml:space="preserve">THE CORPORATE CENTRE LIMITED            </v>
          </cell>
          <cell r="C3738">
            <v>0</v>
          </cell>
          <cell r="D3738">
            <v>0</v>
          </cell>
          <cell r="E3738">
            <v>851.81</v>
          </cell>
          <cell r="F3738">
            <v>1828.23</v>
          </cell>
          <cell r="G3738">
            <v>1040.31</v>
          </cell>
          <cell r="H3738">
            <v>1402.91</v>
          </cell>
          <cell r="I3738">
            <v>2019.93</v>
          </cell>
          <cell r="J3738">
            <v>7143.19</v>
          </cell>
          <cell r="L3738">
            <v>2</v>
          </cell>
          <cell r="M3738">
            <v>7161.88</v>
          </cell>
        </row>
        <row r="3739">
          <cell r="A3739">
            <v>102090333</v>
          </cell>
          <cell r="B3739" t="str">
            <v xml:space="preserve">TRADE AID                               </v>
          </cell>
          <cell r="C3739">
            <v>30.71</v>
          </cell>
          <cell r="D3739">
            <v>14.99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45.7</v>
          </cell>
          <cell r="L3739" t="e">
            <v>#N/A</v>
          </cell>
          <cell r="M3739" t="e">
            <v>#N/A</v>
          </cell>
        </row>
        <row r="3740">
          <cell r="A3740">
            <v>102090370</v>
          </cell>
          <cell r="B3740" t="str">
            <v xml:space="preserve">V R JACOBSON                            </v>
          </cell>
          <cell r="C3740">
            <v>79.98</v>
          </cell>
          <cell r="D3740">
            <v>49.68</v>
          </cell>
          <cell r="E3740">
            <v>54.39</v>
          </cell>
          <cell r="F3740">
            <v>60.37</v>
          </cell>
          <cell r="G3740">
            <v>33.19</v>
          </cell>
          <cell r="H3740">
            <v>0</v>
          </cell>
          <cell r="I3740">
            <v>0</v>
          </cell>
          <cell r="J3740">
            <v>277.61</v>
          </cell>
          <cell r="L3740" t="e">
            <v>#N/A</v>
          </cell>
          <cell r="M3740" t="e">
            <v>#N/A</v>
          </cell>
        </row>
        <row r="3741">
          <cell r="A3741">
            <v>102006535</v>
          </cell>
          <cell r="B3741" t="str">
            <v xml:space="preserve">VISY BOARD (NZ) LTD                     </v>
          </cell>
          <cell r="C3741">
            <v>508.07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508.07</v>
          </cell>
          <cell r="L3741">
            <v>2</v>
          </cell>
          <cell r="M3741">
            <v>394.55</v>
          </cell>
        </row>
        <row r="3742">
          <cell r="A3742">
            <v>102090447</v>
          </cell>
          <cell r="B3742" t="str">
            <v xml:space="preserve">VODAFONE NEW ZEALAND LTD                </v>
          </cell>
          <cell r="C3742">
            <v>607062.36</v>
          </cell>
          <cell r="D3742">
            <v>22340.66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629403.02</v>
          </cell>
          <cell r="L3742">
            <v>2</v>
          </cell>
          <cell r="M3742">
            <v>403091.35</v>
          </cell>
        </row>
        <row r="3743">
          <cell r="A3743">
            <v>102083293</v>
          </cell>
          <cell r="B3743" t="str">
            <v xml:space="preserve">WALKER FRANKHAM LTD                     </v>
          </cell>
          <cell r="C3743">
            <v>58.87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58.87</v>
          </cell>
          <cell r="L3743">
            <v>2</v>
          </cell>
          <cell r="M3743">
            <v>72.14</v>
          </cell>
        </row>
        <row r="3744">
          <cell r="A3744">
            <v>102083306</v>
          </cell>
          <cell r="B3744" t="str">
            <v xml:space="preserve">WALKER FRANKHAM LTD                     </v>
          </cell>
          <cell r="C3744">
            <v>38.86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38.86</v>
          </cell>
          <cell r="L3744">
            <v>2</v>
          </cell>
          <cell r="M3744">
            <v>51.12</v>
          </cell>
        </row>
        <row r="3745">
          <cell r="A3745">
            <v>102037279</v>
          </cell>
          <cell r="B3745" t="str">
            <v xml:space="preserve">WESTEC BUILDING SYSTEMS                 </v>
          </cell>
          <cell r="C3745">
            <v>338.31</v>
          </cell>
          <cell r="D3745">
            <v>0.01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338.32</v>
          </cell>
          <cell r="L3745">
            <v>2</v>
          </cell>
          <cell r="M3745">
            <v>644.85</v>
          </cell>
        </row>
        <row r="3746">
          <cell r="A3746">
            <v>102017920</v>
          </cell>
          <cell r="B3746" t="str">
            <v xml:space="preserve">WESTFALIA LANDTECHNIK NZ LTD            </v>
          </cell>
          <cell r="C3746">
            <v>478.86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478.86</v>
          </cell>
          <cell r="L3746">
            <v>2</v>
          </cell>
          <cell r="M3746">
            <v>1518.42</v>
          </cell>
        </row>
        <row r="3747">
          <cell r="A3747">
            <v>102088652</v>
          </cell>
          <cell r="B3747" t="str">
            <v xml:space="preserve">WESTFALIA LANDTECHNIK NZ LTD            </v>
          </cell>
          <cell r="C3747">
            <v>26.42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26.42</v>
          </cell>
          <cell r="L3747" t="e">
            <v>#N/A</v>
          </cell>
          <cell r="M3747" t="e">
            <v>#N/A</v>
          </cell>
        </row>
        <row r="3748">
          <cell r="A3748">
            <v>102080714</v>
          </cell>
          <cell r="B3748" t="str">
            <v xml:space="preserve">WORLDWIDE BUSINESS CENTRES LIMITED      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11795.33</v>
          </cell>
          <cell r="J3748">
            <v>11795.33</v>
          </cell>
          <cell r="L3748">
            <v>2</v>
          </cell>
          <cell r="M3748">
            <v>11795.33</v>
          </cell>
        </row>
        <row r="3749">
          <cell r="A3749">
            <v>102074970</v>
          </cell>
          <cell r="B3749" t="str">
            <v xml:space="preserve">WORLDWIDE BUSINESS CENTRES LTD          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1423.77</v>
          </cell>
          <cell r="J3749">
            <v>1423.77</v>
          </cell>
          <cell r="L3749">
            <v>2</v>
          </cell>
          <cell r="M3749">
            <v>1423.77</v>
          </cell>
        </row>
        <row r="3750">
          <cell r="A3750">
            <v>102090227</v>
          </cell>
          <cell r="B3750" t="str">
            <v xml:space="preserve">WORLDXCHANGE NZ                         </v>
          </cell>
          <cell r="C3750">
            <v>22906.94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22906.94</v>
          </cell>
          <cell r="L3750">
            <v>2</v>
          </cell>
          <cell r="M3750">
            <v>223669.54</v>
          </cell>
        </row>
        <row r="3751">
          <cell r="A3751">
            <v>102090298</v>
          </cell>
          <cell r="B3751" t="str">
            <v xml:space="preserve">YSL BEAUTE NZ LTD                       </v>
          </cell>
          <cell r="C3751">
            <v>266.75</v>
          </cell>
          <cell r="D3751">
            <v>461.32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728.07</v>
          </cell>
          <cell r="L3751">
            <v>2</v>
          </cell>
          <cell r="M3751">
            <v>387.06</v>
          </cell>
        </row>
        <row r="3753">
          <cell r="B3753" t="str">
            <v>TOTAL</v>
          </cell>
          <cell r="C3753">
            <v>1264035.24</v>
          </cell>
          <cell r="D3753">
            <v>302468.37999999995</v>
          </cell>
          <cell r="E3753">
            <v>736883.29</v>
          </cell>
          <cell r="F3753">
            <v>562798.65000000014</v>
          </cell>
          <cell r="G3753">
            <v>505737.08000000025</v>
          </cell>
          <cell r="H3753">
            <v>288164.29999999993</v>
          </cell>
          <cell r="I3753">
            <v>1781555.6400000029</v>
          </cell>
          <cell r="J3753">
            <v>5441642.5800000057</v>
          </cell>
        </row>
      </sheetData>
      <sheetData sheetId="7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CK JUNE-05"/>
      <sheetName val="SACK July'05"/>
      <sheetName val="SACK Aug'05"/>
      <sheetName val="SACK Sep'05"/>
      <sheetName val="SACK Oct'05"/>
      <sheetName val="SACK Nov'05"/>
      <sheetName val="SACK Dec'05"/>
      <sheetName val="SACK Jan'06"/>
      <sheetName val="SACK Feb'06"/>
      <sheetName val="SACK Mar'06"/>
      <sheetName val="SACK Apr'06"/>
      <sheetName val="SACK May'06"/>
      <sheetName val="SACK June'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3-FF"/>
      <sheetName val="Sheet2"/>
      <sheetName val="FORM3 - MAIN-OLD"/>
      <sheetName val="FROM2"/>
      <sheetName val="Form2 - letter"/>
      <sheetName val="Form3 - letter"/>
      <sheetName val="CMA-REGISTER"/>
      <sheetName val="FORM-I"/>
      <sheetName val="Sheet10"/>
      <sheetName val="jan'04"/>
      <sheetName val="7-9"/>
      <sheetName val="PRINCIPAL &amp; INTT 96-97"/>
      <sheetName val="PIVOT GT"/>
      <sheetName val="PIVOT BOE"/>
      <sheetName val="PIVOT CREDITORS"/>
      <sheetName val="PIVOT RET"/>
      <sheetName val="PIVOT ADV"/>
      <sheetName val="PIVOT CLAIM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PY1</v>
          </cell>
        </row>
        <row r="4">
          <cell r="F4">
            <v>904573</v>
          </cell>
          <cell r="H4">
            <v>0</v>
          </cell>
          <cell r="I4">
            <v>904573</v>
          </cell>
          <cell r="J4">
            <v>0</v>
          </cell>
          <cell r="K4">
            <v>904573</v>
          </cell>
          <cell r="M4">
            <v>610187.91</v>
          </cell>
        </row>
        <row r="5">
          <cell r="F5">
            <v>1303613</v>
          </cell>
          <cell r="H5">
            <v>0</v>
          </cell>
          <cell r="I5">
            <v>1303613</v>
          </cell>
          <cell r="J5">
            <v>0</v>
          </cell>
          <cell r="K5">
            <v>1303613</v>
          </cell>
          <cell r="M5">
            <v>1812750.56</v>
          </cell>
        </row>
        <row r="6">
          <cell r="F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M6">
            <v>-1410445</v>
          </cell>
        </row>
        <row r="7">
          <cell r="F7">
            <v>2208186</v>
          </cell>
          <cell r="H7">
            <v>0</v>
          </cell>
          <cell r="I7">
            <v>2208186</v>
          </cell>
          <cell r="J7">
            <v>0</v>
          </cell>
          <cell r="K7">
            <v>2208186</v>
          </cell>
          <cell r="M7">
            <v>1012493.47</v>
          </cell>
        </row>
        <row r="9">
          <cell r="F9">
            <v>1627021</v>
          </cell>
          <cell r="H9">
            <v>0</v>
          </cell>
          <cell r="I9">
            <v>1627021</v>
          </cell>
          <cell r="J9">
            <v>0</v>
          </cell>
          <cell r="K9">
            <v>1627021</v>
          </cell>
          <cell r="M9">
            <v>1600320</v>
          </cell>
        </row>
        <row r="10">
          <cell r="F10">
            <v>613157</v>
          </cell>
          <cell r="H10">
            <v>0</v>
          </cell>
          <cell r="I10">
            <v>613157</v>
          </cell>
          <cell r="J10">
            <v>0</v>
          </cell>
          <cell r="K10">
            <v>613157</v>
          </cell>
          <cell r="M10">
            <v>699304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2076240</v>
          </cell>
          <cell r="H12">
            <v>0</v>
          </cell>
          <cell r="I12">
            <v>2076240</v>
          </cell>
          <cell r="J12">
            <v>0</v>
          </cell>
          <cell r="K12">
            <v>2076240</v>
          </cell>
          <cell r="M12">
            <v>2076240</v>
          </cell>
        </row>
        <row r="13">
          <cell r="F13">
            <v>7514302</v>
          </cell>
          <cell r="H13">
            <v>0</v>
          </cell>
          <cell r="I13">
            <v>7514302</v>
          </cell>
          <cell r="J13">
            <v>0</v>
          </cell>
          <cell r="K13">
            <v>7514302</v>
          </cell>
          <cell r="M13">
            <v>7117476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</row>
        <row r="15">
          <cell r="F15">
            <v>74800</v>
          </cell>
          <cell r="H15">
            <v>0</v>
          </cell>
          <cell r="I15">
            <v>74800</v>
          </cell>
          <cell r="J15">
            <v>0</v>
          </cell>
          <cell r="K15">
            <v>74800</v>
          </cell>
          <cell r="M15">
            <v>0</v>
          </cell>
        </row>
        <row r="16">
          <cell r="F16">
            <v>8500</v>
          </cell>
          <cell r="H16">
            <v>0</v>
          </cell>
          <cell r="I16">
            <v>8500</v>
          </cell>
          <cell r="J16">
            <v>0</v>
          </cell>
          <cell r="K16">
            <v>8500</v>
          </cell>
          <cell r="M16">
            <v>0</v>
          </cell>
        </row>
        <row r="17">
          <cell r="F17">
            <v>170000</v>
          </cell>
          <cell r="H17">
            <v>0</v>
          </cell>
          <cell r="I17">
            <v>170000</v>
          </cell>
          <cell r="J17">
            <v>0</v>
          </cell>
          <cell r="K17">
            <v>170000</v>
          </cell>
          <cell r="M17">
            <v>0</v>
          </cell>
        </row>
        <row r="18"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</row>
        <row r="19">
          <cell r="F19">
            <v>18900</v>
          </cell>
          <cell r="H19">
            <v>0</v>
          </cell>
          <cell r="I19">
            <v>18900</v>
          </cell>
          <cell r="J19">
            <v>0</v>
          </cell>
          <cell r="K19">
            <v>18900</v>
          </cell>
          <cell r="M19">
            <v>0</v>
          </cell>
        </row>
        <row r="20">
          <cell r="F20">
            <v>12102920</v>
          </cell>
          <cell r="H20">
            <v>0</v>
          </cell>
          <cell r="I20">
            <v>12102920</v>
          </cell>
          <cell r="J20">
            <v>0</v>
          </cell>
          <cell r="K20">
            <v>12102920</v>
          </cell>
          <cell r="M20">
            <v>11493340</v>
          </cell>
        </row>
        <row r="22">
          <cell r="F22">
            <v>11720</v>
          </cell>
          <cell r="H22">
            <v>0</v>
          </cell>
          <cell r="I22">
            <v>11720</v>
          </cell>
          <cell r="J22">
            <v>0</v>
          </cell>
          <cell r="K22">
            <v>11720</v>
          </cell>
          <cell r="M22">
            <v>66040</v>
          </cell>
        </row>
        <row r="23">
          <cell r="F23">
            <v>32640</v>
          </cell>
          <cell r="H23">
            <v>0</v>
          </cell>
          <cell r="I23">
            <v>32640</v>
          </cell>
          <cell r="J23">
            <v>0</v>
          </cell>
          <cell r="K23">
            <v>32640</v>
          </cell>
          <cell r="M23">
            <v>4080</v>
          </cell>
        </row>
        <row r="24">
          <cell r="F24">
            <v>179872</v>
          </cell>
          <cell r="H24">
            <v>0</v>
          </cell>
          <cell r="I24">
            <v>179872</v>
          </cell>
          <cell r="J24">
            <v>0</v>
          </cell>
          <cell r="K24">
            <v>179872</v>
          </cell>
          <cell r="M24">
            <v>3106</v>
          </cell>
        </row>
        <row r="25">
          <cell r="F25">
            <v>11399</v>
          </cell>
          <cell r="H25">
            <v>0</v>
          </cell>
          <cell r="I25">
            <v>11399</v>
          </cell>
          <cell r="J25">
            <v>0</v>
          </cell>
          <cell r="K25">
            <v>11399</v>
          </cell>
          <cell r="M25">
            <v>3800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22395</v>
          </cell>
          <cell r="H27">
            <v>0</v>
          </cell>
          <cell r="I27">
            <v>22395</v>
          </cell>
          <cell r="J27">
            <v>0</v>
          </cell>
          <cell r="K27">
            <v>22395</v>
          </cell>
          <cell r="M27">
            <v>20885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236374</v>
          </cell>
        </row>
        <row r="29">
          <cell r="F29">
            <v>258026</v>
          </cell>
          <cell r="H29">
            <v>0</v>
          </cell>
          <cell r="I29">
            <v>258026</v>
          </cell>
          <cell r="J29">
            <v>0</v>
          </cell>
          <cell r="K29">
            <v>258026</v>
          </cell>
          <cell r="M29">
            <v>334285</v>
          </cell>
        </row>
        <row r="31">
          <cell r="F31">
            <v>545</v>
          </cell>
          <cell r="H31">
            <v>0</v>
          </cell>
          <cell r="I31">
            <v>545</v>
          </cell>
          <cell r="J31">
            <v>0</v>
          </cell>
          <cell r="K31">
            <v>545</v>
          </cell>
          <cell r="M31">
            <v>2918</v>
          </cell>
        </row>
        <row r="32">
          <cell r="F32">
            <v>384</v>
          </cell>
          <cell r="H32">
            <v>0</v>
          </cell>
          <cell r="I32">
            <v>384</v>
          </cell>
          <cell r="J32">
            <v>0</v>
          </cell>
          <cell r="K32">
            <v>384</v>
          </cell>
          <cell r="M32">
            <v>250</v>
          </cell>
        </row>
        <row r="33">
          <cell r="F33">
            <v>55555</v>
          </cell>
          <cell r="H33">
            <v>0</v>
          </cell>
          <cell r="I33">
            <v>55555</v>
          </cell>
          <cell r="J33">
            <v>0</v>
          </cell>
          <cell r="K33">
            <v>55555</v>
          </cell>
          <cell r="M33">
            <v>41440</v>
          </cell>
        </row>
        <row r="34">
          <cell r="F34">
            <v>1960</v>
          </cell>
          <cell r="H34">
            <v>0</v>
          </cell>
          <cell r="I34">
            <v>1960</v>
          </cell>
          <cell r="J34">
            <v>0</v>
          </cell>
          <cell r="K34">
            <v>1960</v>
          </cell>
          <cell r="M34">
            <v>1508</v>
          </cell>
        </row>
        <row r="35">
          <cell r="F35">
            <v>9535</v>
          </cell>
          <cell r="H35">
            <v>0</v>
          </cell>
          <cell r="I35">
            <v>9535</v>
          </cell>
          <cell r="J35">
            <v>0</v>
          </cell>
          <cell r="K35">
            <v>9535</v>
          </cell>
          <cell r="M35">
            <v>18452</v>
          </cell>
        </row>
        <row r="36">
          <cell r="F36">
            <v>13337</v>
          </cell>
          <cell r="H36">
            <v>0</v>
          </cell>
          <cell r="I36">
            <v>13337</v>
          </cell>
          <cell r="J36">
            <v>0</v>
          </cell>
          <cell r="K36">
            <v>13337</v>
          </cell>
          <cell r="M36">
            <v>12317.01</v>
          </cell>
        </row>
        <row r="37">
          <cell r="F37">
            <v>156804</v>
          </cell>
          <cell r="H37">
            <v>0</v>
          </cell>
          <cell r="I37">
            <v>156804</v>
          </cell>
          <cell r="J37">
            <v>0</v>
          </cell>
          <cell r="K37">
            <v>156804</v>
          </cell>
          <cell r="M37">
            <v>198315.3</v>
          </cell>
        </row>
        <row r="38">
          <cell r="F38">
            <v>15618</v>
          </cell>
          <cell r="H38">
            <v>0</v>
          </cell>
          <cell r="I38">
            <v>15618</v>
          </cell>
          <cell r="J38">
            <v>0</v>
          </cell>
          <cell r="K38">
            <v>15618</v>
          </cell>
          <cell r="M38">
            <v>11105.47</v>
          </cell>
        </row>
        <row r="39">
          <cell r="F39">
            <v>58267</v>
          </cell>
          <cell r="H39">
            <v>0</v>
          </cell>
          <cell r="I39">
            <v>58267</v>
          </cell>
          <cell r="J39">
            <v>0</v>
          </cell>
          <cell r="K39">
            <v>58267</v>
          </cell>
          <cell r="M39">
            <v>78672.55</v>
          </cell>
        </row>
        <row r="40">
          <cell r="F40">
            <v>9</v>
          </cell>
          <cell r="H40">
            <v>0</v>
          </cell>
          <cell r="I40">
            <v>9</v>
          </cell>
          <cell r="J40">
            <v>0</v>
          </cell>
          <cell r="K40">
            <v>9</v>
          </cell>
          <cell r="M40">
            <v>0</v>
          </cell>
        </row>
        <row r="41">
          <cell r="F41">
            <v>20956</v>
          </cell>
          <cell r="H41">
            <v>0</v>
          </cell>
          <cell r="I41">
            <v>20956</v>
          </cell>
          <cell r="J41">
            <v>0</v>
          </cell>
          <cell r="K41">
            <v>20956</v>
          </cell>
          <cell r="M41">
            <v>18203.97</v>
          </cell>
        </row>
        <row r="42"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</row>
        <row r="43">
          <cell r="F43">
            <v>3021</v>
          </cell>
          <cell r="H43">
            <v>0</v>
          </cell>
          <cell r="I43">
            <v>3021</v>
          </cell>
          <cell r="J43">
            <v>0</v>
          </cell>
          <cell r="K43">
            <v>3021</v>
          </cell>
          <cell r="M43">
            <v>0</v>
          </cell>
        </row>
        <row r="44"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</row>
        <row r="45">
          <cell r="F45">
            <v>4671</v>
          </cell>
          <cell r="H45">
            <v>0</v>
          </cell>
          <cell r="I45">
            <v>4671</v>
          </cell>
          <cell r="J45">
            <v>0</v>
          </cell>
          <cell r="K45">
            <v>4671</v>
          </cell>
          <cell r="M45">
            <v>0</v>
          </cell>
        </row>
        <row r="46"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</row>
        <row r="47"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</row>
        <row r="48"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</row>
        <row r="49"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</row>
        <row r="50"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</row>
        <row r="51"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</row>
        <row r="52"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</row>
        <row r="53"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</row>
        <row r="54"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</row>
        <row r="55"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</row>
        <row r="56"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</row>
        <row r="57"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</row>
        <row r="58"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-1000</v>
          </cell>
          <cell r="H60">
            <v>0</v>
          </cell>
          <cell r="I60">
            <v>-1000</v>
          </cell>
          <cell r="J60">
            <v>0</v>
          </cell>
          <cell r="K60">
            <v>-1000</v>
          </cell>
          <cell r="M60">
            <v>-13000</v>
          </cell>
        </row>
        <row r="61">
          <cell r="F61">
            <v>-1228</v>
          </cell>
          <cell r="H61">
            <v>0</v>
          </cell>
          <cell r="I61">
            <v>-1228</v>
          </cell>
          <cell r="J61">
            <v>0</v>
          </cell>
          <cell r="K61">
            <v>-1228</v>
          </cell>
          <cell r="M61">
            <v>-2582.67</v>
          </cell>
        </row>
        <row r="62"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</row>
        <row r="63"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</row>
        <row r="64">
          <cell r="F64">
            <v>1520</v>
          </cell>
          <cell r="H64">
            <v>0</v>
          </cell>
          <cell r="I64">
            <v>1520</v>
          </cell>
          <cell r="J64">
            <v>0</v>
          </cell>
          <cell r="K64">
            <v>1520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3943</v>
          </cell>
          <cell r="H66">
            <v>0</v>
          </cell>
          <cell r="I66">
            <v>3943</v>
          </cell>
          <cell r="J66">
            <v>0</v>
          </cell>
          <cell r="K66">
            <v>3943</v>
          </cell>
          <cell r="M66">
            <v>9032.7800000000007</v>
          </cell>
        </row>
        <row r="67">
          <cell r="F67">
            <v>486178</v>
          </cell>
          <cell r="H67">
            <v>0</v>
          </cell>
          <cell r="I67">
            <v>486178</v>
          </cell>
          <cell r="J67">
            <v>0</v>
          </cell>
          <cell r="K67">
            <v>486178</v>
          </cell>
          <cell r="M67">
            <v>501510.26</v>
          </cell>
        </row>
        <row r="68"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</row>
        <row r="69">
          <cell r="F69">
            <v>16179</v>
          </cell>
          <cell r="H69">
            <v>0</v>
          </cell>
          <cell r="I69">
            <v>16179</v>
          </cell>
          <cell r="J69">
            <v>0</v>
          </cell>
          <cell r="K69">
            <v>16179</v>
          </cell>
          <cell r="M69">
            <v>30471.54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54140</v>
          </cell>
          <cell r="H72">
            <v>0</v>
          </cell>
          <cell r="I72">
            <v>54140</v>
          </cell>
          <cell r="J72">
            <v>0</v>
          </cell>
          <cell r="K72">
            <v>54140</v>
          </cell>
          <cell r="M72">
            <v>143166</v>
          </cell>
        </row>
        <row r="73">
          <cell r="F73">
            <v>22947</v>
          </cell>
          <cell r="H73">
            <v>0</v>
          </cell>
          <cell r="I73">
            <v>22947</v>
          </cell>
          <cell r="J73">
            <v>0</v>
          </cell>
          <cell r="K73">
            <v>22947</v>
          </cell>
          <cell r="M73">
            <v>26598</v>
          </cell>
        </row>
        <row r="74">
          <cell r="F74">
            <v>2214</v>
          </cell>
          <cell r="H74">
            <v>0</v>
          </cell>
          <cell r="I74">
            <v>2214</v>
          </cell>
          <cell r="J74">
            <v>0</v>
          </cell>
          <cell r="K74">
            <v>2214</v>
          </cell>
          <cell r="M74">
            <v>4056</v>
          </cell>
        </row>
        <row r="75">
          <cell r="F75">
            <v>6801</v>
          </cell>
          <cell r="H75">
            <v>0</v>
          </cell>
          <cell r="I75">
            <v>6801</v>
          </cell>
          <cell r="J75">
            <v>0</v>
          </cell>
          <cell r="K75">
            <v>6801</v>
          </cell>
          <cell r="M75">
            <v>12612</v>
          </cell>
        </row>
        <row r="76">
          <cell r="F76">
            <v>25389</v>
          </cell>
          <cell r="H76">
            <v>0</v>
          </cell>
          <cell r="I76">
            <v>25389</v>
          </cell>
          <cell r="J76">
            <v>0</v>
          </cell>
          <cell r="K76">
            <v>25389</v>
          </cell>
          <cell r="M76">
            <v>37372</v>
          </cell>
        </row>
        <row r="77">
          <cell r="F77">
            <v>178538</v>
          </cell>
          <cell r="H77">
            <v>0</v>
          </cell>
          <cell r="I77">
            <v>178538</v>
          </cell>
          <cell r="J77">
            <v>0</v>
          </cell>
          <cell r="K77">
            <v>178538</v>
          </cell>
          <cell r="M77">
            <v>1673528</v>
          </cell>
        </row>
        <row r="78">
          <cell r="F78">
            <v>-65466</v>
          </cell>
          <cell r="H78">
            <v>0</v>
          </cell>
          <cell r="I78">
            <v>-65466</v>
          </cell>
          <cell r="J78">
            <v>0</v>
          </cell>
          <cell r="K78">
            <v>-65466</v>
          </cell>
          <cell r="M78">
            <v>68554</v>
          </cell>
        </row>
        <row r="79">
          <cell r="F79">
            <v>-64822</v>
          </cell>
          <cell r="H79">
            <v>0</v>
          </cell>
          <cell r="I79">
            <v>-64822</v>
          </cell>
          <cell r="J79">
            <v>0</v>
          </cell>
          <cell r="K79">
            <v>-64822</v>
          </cell>
          <cell r="M79">
            <v>-56514.02</v>
          </cell>
        </row>
        <row r="80"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>
            <v>0</v>
          </cell>
        </row>
        <row r="81">
          <cell r="F81">
            <v>-2432</v>
          </cell>
          <cell r="H81">
            <v>0</v>
          </cell>
          <cell r="I81">
            <v>-2432</v>
          </cell>
          <cell r="J81">
            <v>0</v>
          </cell>
          <cell r="K81">
            <v>-2432</v>
          </cell>
          <cell r="M81">
            <v>-14700</v>
          </cell>
        </row>
        <row r="82">
          <cell r="F82">
            <v>-239222</v>
          </cell>
          <cell r="H82">
            <v>0</v>
          </cell>
          <cell r="I82">
            <v>-239222</v>
          </cell>
          <cell r="J82">
            <v>0</v>
          </cell>
          <cell r="K82">
            <v>-239222</v>
          </cell>
          <cell r="M82">
            <v>-89169.88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199467</v>
          </cell>
          <cell r="H84">
            <v>0</v>
          </cell>
          <cell r="I84">
            <v>199467</v>
          </cell>
          <cell r="J84">
            <v>0</v>
          </cell>
          <cell r="K84">
            <v>199467</v>
          </cell>
          <cell r="M84">
            <v>114359.85</v>
          </cell>
        </row>
        <row r="85">
          <cell r="F85">
            <v>104281</v>
          </cell>
          <cell r="H85">
            <v>0</v>
          </cell>
          <cell r="I85">
            <v>104281</v>
          </cell>
          <cell r="J85">
            <v>0</v>
          </cell>
          <cell r="K85">
            <v>104281</v>
          </cell>
          <cell r="M85">
            <v>184094.38</v>
          </cell>
        </row>
        <row r="86">
          <cell r="F86">
            <v>7794</v>
          </cell>
          <cell r="H86">
            <v>0</v>
          </cell>
          <cell r="I86">
            <v>7794</v>
          </cell>
          <cell r="J86">
            <v>0</v>
          </cell>
          <cell r="K86">
            <v>7794</v>
          </cell>
          <cell r="M86">
            <v>40317.03</v>
          </cell>
        </row>
        <row r="87">
          <cell r="F87">
            <v>102258</v>
          </cell>
          <cell r="H87">
            <v>0</v>
          </cell>
          <cell r="I87">
            <v>102258</v>
          </cell>
          <cell r="J87">
            <v>0</v>
          </cell>
          <cell r="K87">
            <v>102258</v>
          </cell>
          <cell r="M87">
            <v>67385</v>
          </cell>
        </row>
        <row r="88">
          <cell r="F88">
            <v>1472854</v>
          </cell>
          <cell r="H88">
            <v>0</v>
          </cell>
          <cell r="I88">
            <v>1472854</v>
          </cell>
          <cell r="J88">
            <v>0</v>
          </cell>
          <cell r="K88">
            <v>1472854</v>
          </cell>
          <cell r="M88">
            <v>1208783.8500000001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4342</v>
          </cell>
        </row>
        <row r="90">
          <cell r="F90">
            <v>197975</v>
          </cell>
          <cell r="H90">
            <v>0</v>
          </cell>
          <cell r="I90">
            <v>197975</v>
          </cell>
          <cell r="J90">
            <v>0</v>
          </cell>
          <cell r="K90">
            <v>197975</v>
          </cell>
          <cell r="M90">
            <v>40947</v>
          </cell>
        </row>
        <row r="91">
          <cell r="F91">
            <v>491440</v>
          </cell>
          <cell r="H91">
            <v>0</v>
          </cell>
          <cell r="I91">
            <v>491440</v>
          </cell>
          <cell r="J91">
            <v>0</v>
          </cell>
          <cell r="K91">
            <v>491440</v>
          </cell>
          <cell r="M91">
            <v>475996.94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11735</v>
          </cell>
        </row>
        <row r="93">
          <cell r="F93">
            <v>116811</v>
          </cell>
          <cell r="H93">
            <v>0</v>
          </cell>
          <cell r="I93">
            <v>116811</v>
          </cell>
          <cell r="J93">
            <v>0</v>
          </cell>
          <cell r="K93">
            <v>116811</v>
          </cell>
          <cell r="M93">
            <v>75326</v>
          </cell>
        </row>
        <row r="94">
          <cell r="F94">
            <v>1559282</v>
          </cell>
          <cell r="H94">
            <v>0</v>
          </cell>
          <cell r="I94">
            <v>1559282</v>
          </cell>
          <cell r="J94">
            <v>0</v>
          </cell>
          <cell r="K94">
            <v>1559282</v>
          </cell>
          <cell r="M94">
            <v>1815775.24</v>
          </cell>
        </row>
        <row r="95">
          <cell r="F95">
            <v>495</v>
          </cell>
          <cell r="H95">
            <v>0</v>
          </cell>
          <cell r="I95">
            <v>495</v>
          </cell>
          <cell r="J95">
            <v>0</v>
          </cell>
          <cell r="K95">
            <v>495</v>
          </cell>
          <cell r="M95">
            <v>93250.38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-520</v>
          </cell>
        </row>
        <row r="99">
          <cell r="F99">
            <v>5016998</v>
          </cell>
          <cell r="H99">
            <v>0</v>
          </cell>
          <cell r="I99">
            <v>5016998</v>
          </cell>
          <cell r="J99">
            <v>0</v>
          </cell>
          <cell r="K99">
            <v>5016998</v>
          </cell>
          <cell r="M99">
            <v>6845908.9800000004</v>
          </cell>
        </row>
        <row r="101">
          <cell r="F101">
            <v>979032</v>
          </cell>
          <cell r="H101">
            <v>0</v>
          </cell>
          <cell r="I101">
            <v>979032</v>
          </cell>
          <cell r="J101">
            <v>0</v>
          </cell>
          <cell r="K101">
            <v>979032</v>
          </cell>
          <cell r="M101">
            <v>43885.5</v>
          </cell>
        </row>
        <row r="102">
          <cell r="F102">
            <v>377052</v>
          </cell>
          <cell r="H102">
            <v>0</v>
          </cell>
          <cell r="I102">
            <v>377052</v>
          </cell>
          <cell r="J102">
            <v>0</v>
          </cell>
          <cell r="K102">
            <v>377052</v>
          </cell>
          <cell r="M102">
            <v>269963.34000000003</v>
          </cell>
        </row>
        <row r="103"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M103">
            <v>2656</v>
          </cell>
        </row>
        <row r="104"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</row>
        <row r="105">
          <cell r="F105">
            <v>111135</v>
          </cell>
          <cell r="H105">
            <v>0</v>
          </cell>
          <cell r="I105">
            <v>111135</v>
          </cell>
          <cell r="J105">
            <v>0</v>
          </cell>
          <cell r="K105">
            <v>111135</v>
          </cell>
          <cell r="M105">
            <v>166907</v>
          </cell>
        </row>
        <row r="106">
          <cell r="F106">
            <v>1207900</v>
          </cell>
          <cell r="H106">
            <v>0</v>
          </cell>
          <cell r="I106">
            <v>1207900</v>
          </cell>
          <cell r="J106">
            <v>0</v>
          </cell>
          <cell r="K106">
            <v>1207900</v>
          </cell>
          <cell r="M106">
            <v>1025518</v>
          </cell>
        </row>
        <row r="107"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</row>
        <row r="108">
          <cell r="F108">
            <v>653975</v>
          </cell>
          <cell r="H108">
            <v>0</v>
          </cell>
          <cell r="I108">
            <v>653975</v>
          </cell>
          <cell r="J108">
            <v>0</v>
          </cell>
          <cell r="K108">
            <v>653975</v>
          </cell>
          <cell r="M108">
            <v>432347.8</v>
          </cell>
        </row>
        <row r="109">
          <cell r="F109">
            <v>276113</v>
          </cell>
          <cell r="H109">
            <v>0</v>
          </cell>
          <cell r="I109">
            <v>276113</v>
          </cell>
          <cell r="J109">
            <v>0</v>
          </cell>
          <cell r="K109">
            <v>276113</v>
          </cell>
          <cell r="M109">
            <v>2001737.7</v>
          </cell>
        </row>
        <row r="110">
          <cell r="F110">
            <v>3691</v>
          </cell>
          <cell r="H110">
            <v>0</v>
          </cell>
          <cell r="I110">
            <v>3691</v>
          </cell>
          <cell r="J110">
            <v>0</v>
          </cell>
          <cell r="K110">
            <v>3691</v>
          </cell>
          <cell r="M110">
            <v>16238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-236374</v>
          </cell>
        </row>
        <row r="112">
          <cell r="F112">
            <v>3608898</v>
          </cell>
          <cell r="H112">
            <v>0</v>
          </cell>
          <cell r="I112">
            <v>3608898</v>
          </cell>
          <cell r="J112">
            <v>0</v>
          </cell>
          <cell r="K112">
            <v>3608898</v>
          </cell>
          <cell r="M112">
            <v>3722879.34</v>
          </cell>
        </row>
        <row r="114">
          <cell r="F114">
            <v>6173</v>
          </cell>
          <cell r="H114">
            <v>0</v>
          </cell>
          <cell r="I114">
            <v>6173</v>
          </cell>
          <cell r="J114">
            <v>0</v>
          </cell>
          <cell r="K114">
            <v>6173</v>
          </cell>
          <cell r="M114">
            <v>0</v>
          </cell>
        </row>
        <row r="115">
          <cell r="F115">
            <v>1570308</v>
          </cell>
          <cell r="H115">
            <v>0</v>
          </cell>
          <cell r="I115">
            <v>1570308</v>
          </cell>
          <cell r="J115">
            <v>0</v>
          </cell>
          <cell r="K115">
            <v>1570308</v>
          </cell>
          <cell r="M115">
            <v>1182209.19</v>
          </cell>
        </row>
        <row r="116">
          <cell r="F116">
            <v>1017008</v>
          </cell>
          <cell r="H116">
            <v>0</v>
          </cell>
          <cell r="I116">
            <v>1017008</v>
          </cell>
          <cell r="J116">
            <v>0</v>
          </cell>
          <cell r="K116">
            <v>1017008</v>
          </cell>
          <cell r="M116">
            <v>965768.8</v>
          </cell>
        </row>
        <row r="117"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M117">
            <v>37452</v>
          </cell>
        </row>
        <row r="118">
          <cell r="F118">
            <v>-6115</v>
          </cell>
          <cell r="H118">
            <v>0</v>
          </cell>
          <cell r="I118">
            <v>-6115</v>
          </cell>
          <cell r="J118">
            <v>0</v>
          </cell>
          <cell r="K118">
            <v>-6115</v>
          </cell>
          <cell r="M118">
            <v>-4060</v>
          </cell>
        </row>
        <row r="119">
          <cell r="F119">
            <v>2878605</v>
          </cell>
          <cell r="H119">
            <v>0</v>
          </cell>
          <cell r="I119">
            <v>2878605</v>
          </cell>
          <cell r="J119">
            <v>0</v>
          </cell>
          <cell r="K119">
            <v>2878605</v>
          </cell>
          <cell r="M119">
            <v>2095986.13</v>
          </cell>
        </row>
        <row r="120">
          <cell r="F120">
            <v>126697</v>
          </cell>
          <cell r="H120">
            <v>0</v>
          </cell>
          <cell r="I120">
            <v>126697</v>
          </cell>
          <cell r="J120">
            <v>0</v>
          </cell>
          <cell r="K120">
            <v>126697</v>
          </cell>
          <cell r="M120">
            <v>267972.40000000002</v>
          </cell>
        </row>
        <row r="121">
          <cell r="F121">
            <v>168168</v>
          </cell>
          <cell r="H121">
            <v>0</v>
          </cell>
          <cell r="I121">
            <v>168168</v>
          </cell>
          <cell r="J121">
            <v>0</v>
          </cell>
          <cell r="K121">
            <v>168168</v>
          </cell>
          <cell r="M121">
            <v>167884.5</v>
          </cell>
        </row>
        <row r="122">
          <cell r="F122">
            <v>99342</v>
          </cell>
          <cell r="H122">
            <v>0</v>
          </cell>
          <cell r="I122">
            <v>99342</v>
          </cell>
          <cell r="J122">
            <v>0</v>
          </cell>
          <cell r="K122">
            <v>99342</v>
          </cell>
          <cell r="M122">
            <v>26888</v>
          </cell>
        </row>
        <row r="123">
          <cell r="F123">
            <v>1200</v>
          </cell>
          <cell r="H123">
            <v>0</v>
          </cell>
          <cell r="I123">
            <v>1200</v>
          </cell>
          <cell r="J123">
            <v>0</v>
          </cell>
          <cell r="K123">
            <v>1200</v>
          </cell>
          <cell r="M123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5624.5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6">
          <cell r="F126">
            <v>289295</v>
          </cell>
          <cell r="H126">
            <v>0</v>
          </cell>
          <cell r="I126">
            <v>289295</v>
          </cell>
          <cell r="J126">
            <v>0</v>
          </cell>
          <cell r="K126">
            <v>289295</v>
          </cell>
          <cell r="M126">
            <v>89474.3</v>
          </cell>
        </row>
        <row r="127">
          <cell r="F127">
            <v>22857</v>
          </cell>
          <cell r="H127">
            <v>0</v>
          </cell>
          <cell r="I127">
            <v>22857</v>
          </cell>
          <cell r="J127">
            <v>0</v>
          </cell>
          <cell r="K127">
            <v>22857</v>
          </cell>
          <cell r="M127">
            <v>191954.83</v>
          </cell>
        </row>
        <row r="128">
          <cell r="F128">
            <v>252512</v>
          </cell>
          <cell r="H128">
            <v>0</v>
          </cell>
          <cell r="I128">
            <v>252512</v>
          </cell>
          <cell r="J128">
            <v>0</v>
          </cell>
          <cell r="K128">
            <v>252512</v>
          </cell>
          <cell r="M128">
            <v>63640</v>
          </cell>
        </row>
        <row r="129">
          <cell r="F129">
            <v>6426050</v>
          </cell>
          <cell r="H129">
            <v>0</v>
          </cell>
          <cell r="I129">
            <v>6426050</v>
          </cell>
          <cell r="J129">
            <v>0</v>
          </cell>
          <cell r="K129">
            <v>6426050</v>
          </cell>
          <cell r="M129">
            <v>5090794.6500000004</v>
          </cell>
        </row>
        <row r="131">
          <cell r="F131">
            <v>110416</v>
          </cell>
          <cell r="H131">
            <v>0</v>
          </cell>
          <cell r="I131">
            <v>110416</v>
          </cell>
          <cell r="J131">
            <v>0</v>
          </cell>
          <cell r="K131">
            <v>110416</v>
          </cell>
          <cell r="M131">
            <v>102420</v>
          </cell>
        </row>
        <row r="132">
          <cell r="F132">
            <v>784731</v>
          </cell>
          <cell r="H132">
            <v>0</v>
          </cell>
          <cell r="I132">
            <v>784731</v>
          </cell>
          <cell r="J132">
            <v>0</v>
          </cell>
          <cell r="K132">
            <v>784731</v>
          </cell>
          <cell r="M132">
            <v>554963.17000000004</v>
          </cell>
        </row>
        <row r="133">
          <cell r="F133">
            <v>71352</v>
          </cell>
          <cell r="H133">
            <v>0</v>
          </cell>
          <cell r="I133">
            <v>71352</v>
          </cell>
          <cell r="J133">
            <v>0</v>
          </cell>
          <cell r="K133">
            <v>71352</v>
          </cell>
          <cell r="M133">
            <v>77744</v>
          </cell>
        </row>
        <row r="134">
          <cell r="F134">
            <v>288995</v>
          </cell>
          <cell r="H134">
            <v>0</v>
          </cell>
          <cell r="I134">
            <v>288995</v>
          </cell>
          <cell r="J134">
            <v>0</v>
          </cell>
          <cell r="K134">
            <v>288995</v>
          </cell>
          <cell r="M134">
            <v>337845</v>
          </cell>
        </row>
        <row r="135">
          <cell r="F135">
            <v>44185</v>
          </cell>
          <cell r="H135">
            <v>0</v>
          </cell>
          <cell r="I135">
            <v>44185</v>
          </cell>
          <cell r="J135">
            <v>0</v>
          </cell>
          <cell r="K135">
            <v>44185</v>
          </cell>
          <cell r="M135">
            <v>40030</v>
          </cell>
        </row>
        <row r="136"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</row>
        <row r="137">
          <cell r="F137">
            <v>174247</v>
          </cell>
          <cell r="H137">
            <v>0</v>
          </cell>
          <cell r="I137">
            <v>174247</v>
          </cell>
          <cell r="J137">
            <v>0</v>
          </cell>
          <cell r="K137">
            <v>174247</v>
          </cell>
          <cell r="M137">
            <v>291817.53999999998</v>
          </cell>
        </row>
        <row r="138">
          <cell r="F138">
            <v>361344</v>
          </cell>
          <cell r="H138">
            <v>0</v>
          </cell>
          <cell r="I138">
            <v>361344</v>
          </cell>
          <cell r="J138">
            <v>0</v>
          </cell>
          <cell r="K138">
            <v>361344</v>
          </cell>
          <cell r="M138">
            <v>244029.8</v>
          </cell>
        </row>
        <row r="139">
          <cell r="F139">
            <v>11251</v>
          </cell>
          <cell r="H139">
            <v>0</v>
          </cell>
          <cell r="I139">
            <v>11251</v>
          </cell>
          <cell r="J139">
            <v>0</v>
          </cell>
          <cell r="K139">
            <v>11251</v>
          </cell>
          <cell r="M139">
            <v>11358</v>
          </cell>
        </row>
        <row r="140">
          <cell r="F140">
            <v>306028</v>
          </cell>
          <cell r="H140">
            <v>0</v>
          </cell>
          <cell r="I140">
            <v>306028</v>
          </cell>
          <cell r="J140">
            <v>0</v>
          </cell>
          <cell r="K140">
            <v>306028</v>
          </cell>
          <cell r="M140">
            <v>423779.17</v>
          </cell>
        </row>
        <row r="141">
          <cell r="F141">
            <v>106910</v>
          </cell>
          <cell r="H141">
            <v>0</v>
          </cell>
          <cell r="I141">
            <v>106910</v>
          </cell>
          <cell r="J141">
            <v>0</v>
          </cell>
          <cell r="K141">
            <v>106910</v>
          </cell>
          <cell r="M141">
            <v>76691.009999999995</v>
          </cell>
        </row>
        <row r="142">
          <cell r="F142">
            <v>167831</v>
          </cell>
          <cell r="H142">
            <v>0</v>
          </cell>
          <cell r="I142">
            <v>167831</v>
          </cell>
          <cell r="J142">
            <v>0</v>
          </cell>
          <cell r="K142">
            <v>167831</v>
          </cell>
          <cell r="M142">
            <v>185768.93</v>
          </cell>
        </row>
        <row r="143">
          <cell r="F143">
            <v>101875</v>
          </cell>
          <cell r="H143">
            <v>0</v>
          </cell>
          <cell r="I143">
            <v>101875</v>
          </cell>
          <cell r="J143">
            <v>0</v>
          </cell>
          <cell r="K143">
            <v>101875</v>
          </cell>
          <cell r="M143">
            <v>36997</v>
          </cell>
        </row>
        <row r="144">
          <cell r="F144">
            <v>204673</v>
          </cell>
          <cell r="H144">
            <v>0</v>
          </cell>
          <cell r="I144">
            <v>204673</v>
          </cell>
          <cell r="J144">
            <v>0</v>
          </cell>
          <cell r="K144">
            <v>204673</v>
          </cell>
          <cell r="M144">
            <v>312449.15000000002</v>
          </cell>
        </row>
        <row r="145">
          <cell r="F145">
            <v>5889</v>
          </cell>
          <cell r="H145">
            <v>0</v>
          </cell>
          <cell r="I145">
            <v>5889</v>
          </cell>
          <cell r="J145">
            <v>0</v>
          </cell>
          <cell r="K145">
            <v>5889</v>
          </cell>
          <cell r="M145">
            <v>12020.93</v>
          </cell>
        </row>
        <row r="146">
          <cell r="F146">
            <v>-156624</v>
          </cell>
          <cell r="H146">
            <v>0</v>
          </cell>
          <cell r="I146">
            <v>-156624</v>
          </cell>
          <cell r="J146">
            <v>0</v>
          </cell>
          <cell r="K146">
            <v>-156624</v>
          </cell>
          <cell r="M146">
            <v>-360455.54</v>
          </cell>
        </row>
        <row r="147">
          <cell r="F147">
            <v>-270826</v>
          </cell>
          <cell r="H147">
            <v>0</v>
          </cell>
          <cell r="I147">
            <v>-270826</v>
          </cell>
          <cell r="J147">
            <v>0</v>
          </cell>
          <cell r="K147">
            <v>-270826</v>
          </cell>
          <cell r="M147">
            <v>-1794904.48</v>
          </cell>
        </row>
        <row r="148"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-12266.1</v>
          </cell>
        </row>
        <row r="149">
          <cell r="F149">
            <v>110532</v>
          </cell>
          <cell r="H149">
            <v>0</v>
          </cell>
          <cell r="I149">
            <v>110532</v>
          </cell>
          <cell r="J149">
            <v>0</v>
          </cell>
          <cell r="K149">
            <v>110532</v>
          </cell>
          <cell r="M149">
            <v>115036.6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</row>
        <row r="151">
          <cell r="F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M151">
            <v>-231.65</v>
          </cell>
        </row>
        <row r="152">
          <cell r="F152">
            <v>2596</v>
          </cell>
          <cell r="H152">
            <v>0</v>
          </cell>
          <cell r="I152">
            <v>2596</v>
          </cell>
          <cell r="J152">
            <v>0</v>
          </cell>
          <cell r="K152">
            <v>2596</v>
          </cell>
          <cell r="M152">
            <v>3415</v>
          </cell>
        </row>
        <row r="153">
          <cell r="F153">
            <v>16278</v>
          </cell>
          <cell r="H153">
            <v>0</v>
          </cell>
          <cell r="I153">
            <v>16278</v>
          </cell>
          <cell r="J153">
            <v>0</v>
          </cell>
          <cell r="K153">
            <v>16278</v>
          </cell>
          <cell r="M153">
            <v>5907</v>
          </cell>
        </row>
        <row r="154">
          <cell r="F154">
            <v>116952</v>
          </cell>
          <cell r="H154">
            <v>0</v>
          </cell>
          <cell r="I154">
            <v>116952</v>
          </cell>
          <cell r="J154">
            <v>0</v>
          </cell>
          <cell r="K154">
            <v>116952</v>
          </cell>
          <cell r="M154">
            <v>77902</v>
          </cell>
        </row>
        <row r="155">
          <cell r="F155">
            <v>145</v>
          </cell>
          <cell r="H155">
            <v>0</v>
          </cell>
          <cell r="I155">
            <v>145</v>
          </cell>
          <cell r="J155">
            <v>0</v>
          </cell>
          <cell r="K155">
            <v>145</v>
          </cell>
          <cell r="M155">
            <v>400</v>
          </cell>
        </row>
        <row r="156">
          <cell r="F156">
            <v>129</v>
          </cell>
          <cell r="H156">
            <v>0</v>
          </cell>
          <cell r="I156">
            <v>129</v>
          </cell>
          <cell r="J156">
            <v>0</v>
          </cell>
          <cell r="K156">
            <v>129</v>
          </cell>
          <cell r="M156">
            <v>0</v>
          </cell>
        </row>
        <row r="157">
          <cell r="F157">
            <v>5169</v>
          </cell>
          <cell r="H157">
            <v>0</v>
          </cell>
          <cell r="I157">
            <v>5169</v>
          </cell>
          <cell r="J157">
            <v>0</v>
          </cell>
          <cell r="K157">
            <v>5169</v>
          </cell>
          <cell r="M157">
            <v>1041</v>
          </cell>
        </row>
        <row r="158">
          <cell r="F158">
            <v>8528</v>
          </cell>
          <cell r="H158">
            <v>0</v>
          </cell>
          <cell r="I158">
            <v>8528</v>
          </cell>
          <cell r="J158">
            <v>0</v>
          </cell>
          <cell r="K158">
            <v>8528</v>
          </cell>
          <cell r="M158">
            <v>61</v>
          </cell>
        </row>
        <row r="159">
          <cell r="F159">
            <v>2089</v>
          </cell>
          <cell r="H159">
            <v>0</v>
          </cell>
          <cell r="I159">
            <v>2089</v>
          </cell>
          <cell r="J159">
            <v>0</v>
          </cell>
          <cell r="K159">
            <v>2089</v>
          </cell>
          <cell r="M159">
            <v>2485</v>
          </cell>
        </row>
        <row r="160">
          <cell r="F160">
            <v>35239</v>
          </cell>
          <cell r="H160">
            <v>0</v>
          </cell>
          <cell r="I160">
            <v>35239</v>
          </cell>
          <cell r="J160">
            <v>0</v>
          </cell>
          <cell r="K160">
            <v>35239</v>
          </cell>
          <cell r="M160">
            <v>23409</v>
          </cell>
        </row>
        <row r="161">
          <cell r="F161">
            <v>-823455</v>
          </cell>
          <cell r="H161">
            <v>0</v>
          </cell>
          <cell r="I161">
            <v>-823455</v>
          </cell>
          <cell r="J161">
            <v>0</v>
          </cell>
          <cell r="K161">
            <v>-823455</v>
          </cell>
          <cell r="M161">
            <v>-564822.15</v>
          </cell>
        </row>
        <row r="162">
          <cell r="F162">
            <v>1070</v>
          </cell>
          <cell r="H162">
            <v>0</v>
          </cell>
          <cell r="I162">
            <v>1070</v>
          </cell>
          <cell r="J162">
            <v>0</v>
          </cell>
          <cell r="K162">
            <v>1070</v>
          </cell>
          <cell r="M162">
            <v>0</v>
          </cell>
        </row>
        <row r="163">
          <cell r="F163">
            <v>-2437844</v>
          </cell>
          <cell r="H163">
            <v>0</v>
          </cell>
          <cell r="I163">
            <v>-2437844</v>
          </cell>
          <cell r="J163">
            <v>0</v>
          </cell>
          <cell r="K163">
            <v>-2437844</v>
          </cell>
          <cell r="M163">
            <v>-753900.59</v>
          </cell>
        </row>
        <row r="164">
          <cell r="F164">
            <v>-29461</v>
          </cell>
          <cell r="H164">
            <v>0</v>
          </cell>
          <cell r="I164">
            <v>-29461</v>
          </cell>
          <cell r="J164">
            <v>0</v>
          </cell>
          <cell r="K164">
            <v>-29461</v>
          </cell>
          <cell r="M164">
            <v>0</v>
          </cell>
        </row>
        <row r="165">
          <cell r="F165">
            <v>14693</v>
          </cell>
          <cell r="H165">
            <v>0</v>
          </cell>
          <cell r="I165">
            <v>14693</v>
          </cell>
          <cell r="J165">
            <v>0</v>
          </cell>
          <cell r="K165">
            <v>14693</v>
          </cell>
          <cell r="M165">
            <v>10149.200000000001</v>
          </cell>
        </row>
        <row r="166">
          <cell r="F166">
            <v>181326</v>
          </cell>
          <cell r="H166">
            <v>0</v>
          </cell>
          <cell r="I166">
            <v>181326</v>
          </cell>
          <cell r="J166">
            <v>0</v>
          </cell>
          <cell r="K166">
            <v>181326</v>
          </cell>
          <cell r="M166">
            <v>149905</v>
          </cell>
        </row>
        <row r="167">
          <cell r="F167">
            <v>21869</v>
          </cell>
          <cell r="H167">
            <v>0</v>
          </cell>
          <cell r="I167">
            <v>21869</v>
          </cell>
          <cell r="J167">
            <v>0</v>
          </cell>
          <cell r="K167">
            <v>21869</v>
          </cell>
          <cell r="M167">
            <v>-21015</v>
          </cell>
        </row>
        <row r="168">
          <cell r="F168">
            <v>97041</v>
          </cell>
          <cell r="H168">
            <v>0</v>
          </cell>
          <cell r="I168">
            <v>97041</v>
          </cell>
          <cell r="J168">
            <v>0</v>
          </cell>
          <cell r="K168">
            <v>97041</v>
          </cell>
          <cell r="M168">
            <v>129146</v>
          </cell>
        </row>
        <row r="169">
          <cell r="F169">
            <v>33566</v>
          </cell>
          <cell r="H169">
            <v>0</v>
          </cell>
          <cell r="I169">
            <v>33566</v>
          </cell>
          <cell r="J169">
            <v>0</v>
          </cell>
          <cell r="K169">
            <v>33566</v>
          </cell>
          <cell r="M169">
            <v>85327</v>
          </cell>
        </row>
        <row r="170">
          <cell r="F170">
            <v>18064</v>
          </cell>
          <cell r="H170">
            <v>0</v>
          </cell>
          <cell r="I170">
            <v>18064</v>
          </cell>
          <cell r="J170">
            <v>0</v>
          </cell>
          <cell r="K170">
            <v>18064</v>
          </cell>
          <cell r="M170">
            <v>22001.55</v>
          </cell>
        </row>
        <row r="171">
          <cell r="F171">
            <v>189159</v>
          </cell>
          <cell r="H171">
            <v>0</v>
          </cell>
          <cell r="I171">
            <v>189159</v>
          </cell>
          <cell r="J171">
            <v>0</v>
          </cell>
          <cell r="K171">
            <v>189159</v>
          </cell>
          <cell r="M171">
            <v>-129959.71</v>
          </cell>
        </row>
        <row r="172">
          <cell r="F172">
            <v>-435</v>
          </cell>
          <cell r="H172">
            <v>0</v>
          </cell>
          <cell r="I172">
            <v>-435</v>
          </cell>
          <cell r="J172">
            <v>0</v>
          </cell>
          <cell r="K172">
            <v>-435</v>
          </cell>
          <cell r="M172">
            <v>0</v>
          </cell>
        </row>
        <row r="173">
          <cell r="F173">
            <v>509785</v>
          </cell>
          <cell r="H173">
            <v>0</v>
          </cell>
          <cell r="I173">
            <v>509785</v>
          </cell>
          <cell r="J173">
            <v>0</v>
          </cell>
          <cell r="K173">
            <v>509785</v>
          </cell>
          <cell r="M173">
            <v>120692.5</v>
          </cell>
        </row>
        <row r="174">
          <cell r="F174">
            <v>15847</v>
          </cell>
          <cell r="H174">
            <v>0</v>
          </cell>
          <cell r="I174">
            <v>15847</v>
          </cell>
          <cell r="J174">
            <v>0</v>
          </cell>
          <cell r="K174">
            <v>15847</v>
          </cell>
          <cell r="M174">
            <v>26427</v>
          </cell>
        </row>
        <row r="175">
          <cell r="F175">
            <v>262489</v>
          </cell>
          <cell r="H175">
            <v>0</v>
          </cell>
          <cell r="I175">
            <v>262489</v>
          </cell>
          <cell r="J175">
            <v>0</v>
          </cell>
          <cell r="K175">
            <v>262489</v>
          </cell>
          <cell r="M175">
            <v>456537</v>
          </cell>
        </row>
        <row r="176">
          <cell r="F176">
            <v>-85607</v>
          </cell>
          <cell r="H176">
            <v>0</v>
          </cell>
          <cell r="I176">
            <v>-85607</v>
          </cell>
          <cell r="J176">
            <v>0</v>
          </cell>
          <cell r="K176">
            <v>-85607</v>
          </cell>
          <cell r="M176">
            <v>-8903.2999999999993</v>
          </cell>
        </row>
        <row r="177">
          <cell r="F177">
            <v>65544</v>
          </cell>
          <cell r="H177">
            <v>0</v>
          </cell>
          <cell r="I177">
            <v>65544</v>
          </cell>
          <cell r="J177">
            <v>0</v>
          </cell>
          <cell r="K177">
            <v>65544</v>
          </cell>
          <cell r="M177">
            <v>0</v>
          </cell>
        </row>
        <row r="178">
          <cell r="F178">
            <v>150502</v>
          </cell>
          <cell r="H178">
            <v>0</v>
          </cell>
          <cell r="I178">
            <v>150502</v>
          </cell>
          <cell r="J178">
            <v>0</v>
          </cell>
          <cell r="K178">
            <v>150502</v>
          </cell>
          <cell r="M178">
            <v>225589</v>
          </cell>
        </row>
        <row r="179">
          <cell r="F179">
            <v>-46908</v>
          </cell>
          <cell r="H179">
            <v>0</v>
          </cell>
          <cell r="I179">
            <v>-46908</v>
          </cell>
          <cell r="J179">
            <v>0</v>
          </cell>
          <cell r="K179">
            <v>-46908</v>
          </cell>
          <cell r="M179">
            <v>-117677.75</v>
          </cell>
        </row>
        <row r="180"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-2603.29</v>
          </cell>
        </row>
        <row r="181"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-60692.3</v>
          </cell>
        </row>
        <row r="182">
          <cell r="F182">
            <v>168628</v>
          </cell>
          <cell r="H182">
            <v>0</v>
          </cell>
          <cell r="I182">
            <v>168628</v>
          </cell>
          <cell r="J182">
            <v>0</v>
          </cell>
          <cell r="K182">
            <v>168628</v>
          </cell>
          <cell r="M182">
            <v>131094</v>
          </cell>
        </row>
        <row r="183">
          <cell r="F183">
            <v>61530</v>
          </cell>
          <cell r="H183">
            <v>0</v>
          </cell>
          <cell r="I183">
            <v>61530</v>
          </cell>
          <cell r="J183">
            <v>0</v>
          </cell>
          <cell r="K183">
            <v>61530</v>
          </cell>
          <cell r="M183">
            <v>16558</v>
          </cell>
        </row>
        <row r="184">
          <cell r="F184">
            <v>205451</v>
          </cell>
          <cell r="H184">
            <v>0</v>
          </cell>
          <cell r="I184">
            <v>205451</v>
          </cell>
          <cell r="J184">
            <v>0</v>
          </cell>
          <cell r="K184">
            <v>205451</v>
          </cell>
          <cell r="M184">
            <v>268243.68</v>
          </cell>
        </row>
        <row r="185">
          <cell r="F185">
            <v>-3450</v>
          </cell>
          <cell r="H185">
            <v>0</v>
          </cell>
          <cell r="I185">
            <v>-3450</v>
          </cell>
          <cell r="J185">
            <v>0</v>
          </cell>
          <cell r="K185">
            <v>-3450</v>
          </cell>
          <cell r="M185">
            <v>180594.88</v>
          </cell>
        </row>
        <row r="186">
          <cell r="F186">
            <v>50387</v>
          </cell>
          <cell r="H186">
            <v>0</v>
          </cell>
          <cell r="I186">
            <v>50387</v>
          </cell>
          <cell r="J186">
            <v>0</v>
          </cell>
          <cell r="K186">
            <v>50387</v>
          </cell>
          <cell r="M186">
            <v>0</v>
          </cell>
        </row>
        <row r="187">
          <cell r="F187">
            <v>73375</v>
          </cell>
          <cell r="H187">
            <v>0</v>
          </cell>
          <cell r="I187">
            <v>73375</v>
          </cell>
          <cell r="J187">
            <v>0</v>
          </cell>
          <cell r="K187">
            <v>73375</v>
          </cell>
          <cell r="M187">
            <v>174349.89</v>
          </cell>
        </row>
        <row r="188">
          <cell r="F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M188">
            <v>14200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55986</v>
          </cell>
          <cell r="H190">
            <v>0</v>
          </cell>
          <cell r="I190">
            <v>55986</v>
          </cell>
          <cell r="J190">
            <v>0</v>
          </cell>
          <cell r="K190">
            <v>55986</v>
          </cell>
          <cell r="M190">
            <v>158342.51999999999</v>
          </cell>
        </row>
        <row r="191">
          <cell r="F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1838</v>
          </cell>
        </row>
        <row r="192">
          <cell r="F192">
            <v>213370</v>
          </cell>
          <cell r="H192">
            <v>0</v>
          </cell>
          <cell r="I192">
            <v>213370</v>
          </cell>
          <cell r="J192">
            <v>0</v>
          </cell>
          <cell r="K192">
            <v>213370</v>
          </cell>
          <cell r="M192">
            <v>191120</v>
          </cell>
        </row>
        <row r="193">
          <cell r="F193">
            <v>61801</v>
          </cell>
          <cell r="H193">
            <v>0</v>
          </cell>
          <cell r="I193">
            <v>61801</v>
          </cell>
          <cell r="J193">
            <v>0</v>
          </cell>
          <cell r="K193">
            <v>61801</v>
          </cell>
          <cell r="M193">
            <v>30343</v>
          </cell>
        </row>
        <row r="194">
          <cell r="F194">
            <v>12776</v>
          </cell>
          <cell r="H194">
            <v>0</v>
          </cell>
          <cell r="I194">
            <v>12776</v>
          </cell>
          <cell r="J194">
            <v>0</v>
          </cell>
          <cell r="K194">
            <v>12776</v>
          </cell>
          <cell r="M194">
            <v>10713</v>
          </cell>
        </row>
        <row r="195">
          <cell r="F195">
            <v>4600</v>
          </cell>
          <cell r="H195">
            <v>0</v>
          </cell>
          <cell r="I195">
            <v>4600</v>
          </cell>
          <cell r="J195">
            <v>0</v>
          </cell>
          <cell r="K195">
            <v>4600</v>
          </cell>
          <cell r="M195">
            <v>0</v>
          </cell>
        </row>
        <row r="196"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1000</v>
          </cell>
        </row>
        <row r="197"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-156220</v>
          </cell>
        </row>
        <row r="198">
          <cell r="F198">
            <v>1651633</v>
          </cell>
          <cell r="H198">
            <v>0</v>
          </cell>
          <cell r="I198">
            <v>1651633</v>
          </cell>
          <cell r="J198">
            <v>0</v>
          </cell>
          <cell r="K198">
            <v>1651633</v>
          </cell>
          <cell r="M198">
            <v>1358089.66</v>
          </cell>
        </row>
        <row r="200">
          <cell r="F200">
            <v>710715</v>
          </cell>
          <cell r="H200">
            <v>0</v>
          </cell>
          <cell r="I200">
            <v>710715</v>
          </cell>
          <cell r="J200">
            <v>0</v>
          </cell>
          <cell r="K200">
            <v>710715</v>
          </cell>
          <cell r="M200">
            <v>682739</v>
          </cell>
        </row>
        <row r="201">
          <cell r="F201">
            <v>176551</v>
          </cell>
          <cell r="H201">
            <v>0</v>
          </cell>
          <cell r="I201">
            <v>176551</v>
          </cell>
          <cell r="J201">
            <v>0</v>
          </cell>
          <cell r="K201">
            <v>176551</v>
          </cell>
          <cell r="M201">
            <v>157643</v>
          </cell>
        </row>
        <row r="202"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</row>
        <row r="203">
          <cell r="F203">
            <v>1111445</v>
          </cell>
          <cell r="H203">
            <v>0</v>
          </cell>
          <cell r="I203">
            <v>1111445</v>
          </cell>
          <cell r="J203">
            <v>0</v>
          </cell>
          <cell r="K203">
            <v>1111445</v>
          </cell>
          <cell r="M203">
            <v>850620</v>
          </cell>
        </row>
        <row r="204">
          <cell r="F204">
            <v>2724421</v>
          </cell>
          <cell r="H204">
            <v>0</v>
          </cell>
          <cell r="I204">
            <v>2724421</v>
          </cell>
          <cell r="J204">
            <v>0</v>
          </cell>
          <cell r="K204">
            <v>2724421</v>
          </cell>
          <cell r="M204">
            <v>2442484</v>
          </cell>
        </row>
        <row r="205">
          <cell r="F205">
            <v>1250</v>
          </cell>
          <cell r="H205">
            <v>0</v>
          </cell>
          <cell r="I205">
            <v>1250</v>
          </cell>
          <cell r="J205">
            <v>0</v>
          </cell>
          <cell r="K205">
            <v>1250</v>
          </cell>
          <cell r="M205">
            <v>0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-17000</v>
          </cell>
        </row>
        <row r="207"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M207">
            <v>0</v>
          </cell>
        </row>
        <row r="208">
          <cell r="F208">
            <v>25200</v>
          </cell>
          <cell r="H208">
            <v>0</v>
          </cell>
          <cell r="I208">
            <v>25200</v>
          </cell>
          <cell r="J208">
            <v>0</v>
          </cell>
          <cell r="K208">
            <v>25200</v>
          </cell>
          <cell r="M208">
            <v>35580</v>
          </cell>
        </row>
        <row r="209">
          <cell r="F209">
            <v>221369</v>
          </cell>
          <cell r="H209">
            <v>0</v>
          </cell>
          <cell r="I209">
            <v>221369</v>
          </cell>
          <cell r="J209">
            <v>0</v>
          </cell>
          <cell r="K209">
            <v>221369</v>
          </cell>
          <cell r="M209">
            <v>169240</v>
          </cell>
        </row>
        <row r="210">
          <cell r="F210">
            <v>4970951</v>
          </cell>
          <cell r="H210">
            <v>0</v>
          </cell>
          <cell r="I210">
            <v>4970951</v>
          </cell>
          <cell r="J210">
            <v>0</v>
          </cell>
          <cell r="K210">
            <v>4970951</v>
          </cell>
          <cell r="M210">
            <v>4321306</v>
          </cell>
        </row>
        <row r="212"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M212">
            <v>7500</v>
          </cell>
        </row>
        <row r="213">
          <cell r="F213">
            <v>22950</v>
          </cell>
          <cell r="H213">
            <v>0</v>
          </cell>
          <cell r="I213">
            <v>22950</v>
          </cell>
          <cell r="J213">
            <v>0</v>
          </cell>
          <cell r="K213">
            <v>22950</v>
          </cell>
          <cell r="M213">
            <v>0</v>
          </cell>
        </row>
        <row r="214">
          <cell r="F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3816</v>
          </cell>
        </row>
        <row r="215">
          <cell r="F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-7939</v>
          </cell>
        </row>
        <row r="216"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0</v>
          </cell>
        </row>
        <row r="217">
          <cell r="F217">
            <v>374051</v>
          </cell>
          <cell r="H217">
            <v>0</v>
          </cell>
          <cell r="I217">
            <v>374051</v>
          </cell>
          <cell r="J217">
            <v>0</v>
          </cell>
          <cell r="K217">
            <v>374051</v>
          </cell>
          <cell r="M217">
            <v>364864</v>
          </cell>
        </row>
        <row r="218">
          <cell r="F218">
            <v>2409</v>
          </cell>
          <cell r="H218">
            <v>0</v>
          </cell>
          <cell r="I218">
            <v>2409</v>
          </cell>
          <cell r="J218">
            <v>0</v>
          </cell>
          <cell r="K218">
            <v>2409</v>
          </cell>
          <cell r="M218">
            <v>20000</v>
          </cell>
        </row>
        <row r="219">
          <cell r="F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M219">
            <v>0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14350</v>
          </cell>
        </row>
        <row r="221">
          <cell r="F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M221">
            <v>6493</v>
          </cell>
        </row>
        <row r="222">
          <cell r="F222">
            <v>15857091</v>
          </cell>
          <cell r="H222">
            <v>0</v>
          </cell>
          <cell r="I222">
            <v>15857091</v>
          </cell>
          <cell r="J222">
            <v>0</v>
          </cell>
          <cell r="K222">
            <v>15857091</v>
          </cell>
          <cell r="M222">
            <v>11580377.16</v>
          </cell>
        </row>
        <row r="223">
          <cell r="F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M223">
            <v>414138.81</v>
          </cell>
        </row>
        <row r="224">
          <cell r="F224">
            <v>5365606</v>
          </cell>
          <cell r="H224">
            <v>0</v>
          </cell>
          <cell r="I224">
            <v>5365606</v>
          </cell>
          <cell r="J224">
            <v>0</v>
          </cell>
          <cell r="K224">
            <v>5365606</v>
          </cell>
          <cell r="M224">
            <v>0</v>
          </cell>
        </row>
        <row r="225">
          <cell r="F225">
            <v>21622107</v>
          </cell>
          <cell r="H225">
            <v>0</v>
          </cell>
          <cell r="I225">
            <v>21622107</v>
          </cell>
          <cell r="J225">
            <v>0</v>
          </cell>
          <cell r="K225">
            <v>21622107</v>
          </cell>
          <cell r="M225">
            <v>12403599.970000001</v>
          </cell>
        </row>
        <row r="227">
          <cell r="F227">
            <v>4272</v>
          </cell>
          <cell r="H227">
            <v>0</v>
          </cell>
          <cell r="I227">
            <v>4272</v>
          </cell>
          <cell r="J227">
            <v>0</v>
          </cell>
          <cell r="K227">
            <v>4272</v>
          </cell>
          <cell r="M227">
            <v>0</v>
          </cell>
        </row>
        <row r="228">
          <cell r="F228">
            <v>66636</v>
          </cell>
          <cell r="H228">
            <v>0</v>
          </cell>
          <cell r="I228">
            <v>66636</v>
          </cell>
          <cell r="J228">
            <v>0</v>
          </cell>
          <cell r="K228">
            <v>66636</v>
          </cell>
          <cell r="M228">
            <v>-114611</v>
          </cell>
        </row>
        <row r="229">
          <cell r="F229">
            <v>82161</v>
          </cell>
          <cell r="H229">
            <v>0</v>
          </cell>
          <cell r="I229">
            <v>82161</v>
          </cell>
          <cell r="J229">
            <v>0</v>
          </cell>
          <cell r="K229">
            <v>82161</v>
          </cell>
          <cell r="M229">
            <v>79838</v>
          </cell>
        </row>
        <row r="230">
          <cell r="F230">
            <v>148487</v>
          </cell>
          <cell r="H230">
            <v>0</v>
          </cell>
          <cell r="I230">
            <v>148487</v>
          </cell>
          <cell r="J230">
            <v>0</v>
          </cell>
          <cell r="K230">
            <v>148487</v>
          </cell>
          <cell r="M230">
            <v>85211</v>
          </cell>
        </row>
        <row r="231">
          <cell r="F231">
            <v>14768</v>
          </cell>
          <cell r="H231">
            <v>0</v>
          </cell>
          <cell r="I231">
            <v>14768</v>
          </cell>
          <cell r="J231">
            <v>0</v>
          </cell>
          <cell r="K231">
            <v>14768</v>
          </cell>
          <cell r="M231">
            <v>47495</v>
          </cell>
        </row>
        <row r="232">
          <cell r="F232">
            <v>959396</v>
          </cell>
          <cell r="H232">
            <v>0</v>
          </cell>
          <cell r="I232">
            <v>959396</v>
          </cell>
          <cell r="J232">
            <v>0</v>
          </cell>
          <cell r="K232">
            <v>959396</v>
          </cell>
          <cell r="M232">
            <v>374085</v>
          </cell>
        </row>
        <row r="233">
          <cell r="F233">
            <v>5250</v>
          </cell>
          <cell r="H233">
            <v>0</v>
          </cell>
          <cell r="I233">
            <v>5250</v>
          </cell>
          <cell r="J233">
            <v>0</v>
          </cell>
          <cell r="K233">
            <v>5250</v>
          </cell>
          <cell r="M233">
            <v>18440</v>
          </cell>
        </row>
        <row r="234">
          <cell r="F234">
            <v>6000</v>
          </cell>
          <cell r="H234">
            <v>0</v>
          </cell>
          <cell r="I234">
            <v>6000</v>
          </cell>
          <cell r="J234">
            <v>0</v>
          </cell>
          <cell r="K234">
            <v>6000</v>
          </cell>
          <cell r="M234">
            <v>48882</v>
          </cell>
        </row>
        <row r="235">
          <cell r="F235">
            <v>16750</v>
          </cell>
          <cell r="H235">
            <v>0</v>
          </cell>
          <cell r="I235">
            <v>16750</v>
          </cell>
          <cell r="J235">
            <v>0</v>
          </cell>
          <cell r="K235">
            <v>16750</v>
          </cell>
          <cell r="M235">
            <v>16940</v>
          </cell>
        </row>
        <row r="236">
          <cell r="F236">
            <v>127456</v>
          </cell>
          <cell r="H236">
            <v>0</v>
          </cell>
          <cell r="I236">
            <v>127456</v>
          </cell>
          <cell r="J236">
            <v>0</v>
          </cell>
          <cell r="K236">
            <v>127456</v>
          </cell>
          <cell r="M236">
            <v>141676</v>
          </cell>
        </row>
        <row r="237">
          <cell r="F237">
            <v>33800</v>
          </cell>
          <cell r="H237">
            <v>0</v>
          </cell>
          <cell r="I237">
            <v>33800</v>
          </cell>
          <cell r="J237">
            <v>0</v>
          </cell>
          <cell r="K237">
            <v>33800</v>
          </cell>
          <cell r="M237">
            <v>31860</v>
          </cell>
        </row>
        <row r="238">
          <cell r="F238">
            <v>912319</v>
          </cell>
          <cell r="H238">
            <v>0</v>
          </cell>
          <cell r="I238">
            <v>912319</v>
          </cell>
          <cell r="J238">
            <v>0</v>
          </cell>
          <cell r="K238">
            <v>912319</v>
          </cell>
          <cell r="M238">
            <v>1115937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</row>
        <row r="241">
          <cell r="F241">
            <v>216841</v>
          </cell>
          <cell r="H241">
            <v>0</v>
          </cell>
          <cell r="I241">
            <v>216841</v>
          </cell>
          <cell r="J241">
            <v>0</v>
          </cell>
          <cell r="K241">
            <v>216841</v>
          </cell>
          <cell r="M241">
            <v>177438</v>
          </cell>
        </row>
        <row r="242">
          <cell r="F242">
            <v>82594</v>
          </cell>
          <cell r="H242">
            <v>0</v>
          </cell>
          <cell r="I242">
            <v>82594</v>
          </cell>
          <cell r="J242">
            <v>0</v>
          </cell>
          <cell r="K242">
            <v>82594</v>
          </cell>
          <cell r="M242">
            <v>134185</v>
          </cell>
        </row>
        <row r="243">
          <cell r="F243">
            <v>171</v>
          </cell>
          <cell r="H243">
            <v>0</v>
          </cell>
          <cell r="I243">
            <v>171</v>
          </cell>
          <cell r="J243">
            <v>0</v>
          </cell>
          <cell r="K243">
            <v>171</v>
          </cell>
          <cell r="M243">
            <v>6926</v>
          </cell>
        </row>
        <row r="244">
          <cell r="F244">
            <v>40329</v>
          </cell>
          <cell r="H244">
            <v>0</v>
          </cell>
          <cell r="I244">
            <v>40329</v>
          </cell>
          <cell r="J244">
            <v>0</v>
          </cell>
          <cell r="K244">
            <v>40329</v>
          </cell>
          <cell r="M244">
            <v>91702</v>
          </cell>
        </row>
        <row r="245">
          <cell r="F245">
            <v>358681</v>
          </cell>
          <cell r="H245">
            <v>0</v>
          </cell>
          <cell r="I245">
            <v>358681</v>
          </cell>
          <cell r="J245">
            <v>0</v>
          </cell>
          <cell r="K245">
            <v>358681</v>
          </cell>
          <cell r="M245">
            <v>415483</v>
          </cell>
        </row>
        <row r="246">
          <cell r="F246">
            <v>7280</v>
          </cell>
          <cell r="H246">
            <v>0</v>
          </cell>
          <cell r="I246">
            <v>7280</v>
          </cell>
          <cell r="J246">
            <v>0</v>
          </cell>
          <cell r="K246">
            <v>7280</v>
          </cell>
          <cell r="M246">
            <v>0</v>
          </cell>
        </row>
        <row r="247">
          <cell r="F247">
            <v>60766</v>
          </cell>
          <cell r="H247">
            <v>0</v>
          </cell>
          <cell r="I247">
            <v>60766</v>
          </cell>
          <cell r="J247">
            <v>0</v>
          </cell>
          <cell r="K247">
            <v>60766</v>
          </cell>
          <cell r="M247">
            <v>41601</v>
          </cell>
        </row>
        <row r="248">
          <cell r="F248">
            <v>42849</v>
          </cell>
          <cell r="H248">
            <v>0</v>
          </cell>
          <cell r="I248">
            <v>42849</v>
          </cell>
          <cell r="J248">
            <v>0</v>
          </cell>
          <cell r="K248">
            <v>42849</v>
          </cell>
          <cell r="M248">
            <v>30313</v>
          </cell>
        </row>
        <row r="249">
          <cell r="F249">
            <v>2625</v>
          </cell>
          <cell r="H249">
            <v>0</v>
          </cell>
          <cell r="I249">
            <v>2625</v>
          </cell>
          <cell r="J249">
            <v>0</v>
          </cell>
          <cell r="K249">
            <v>2625</v>
          </cell>
          <cell r="M249">
            <v>13313</v>
          </cell>
        </row>
        <row r="250">
          <cell r="F250">
            <v>20217</v>
          </cell>
          <cell r="H250">
            <v>0</v>
          </cell>
          <cell r="I250">
            <v>20217</v>
          </cell>
          <cell r="J250">
            <v>0</v>
          </cell>
          <cell r="K250">
            <v>20217</v>
          </cell>
          <cell r="M250">
            <v>60550</v>
          </cell>
        </row>
        <row r="251">
          <cell r="F251">
            <v>288810</v>
          </cell>
          <cell r="H251">
            <v>0</v>
          </cell>
          <cell r="I251">
            <v>288810</v>
          </cell>
          <cell r="J251">
            <v>0</v>
          </cell>
          <cell r="K251">
            <v>288810</v>
          </cell>
          <cell r="M251">
            <v>438094</v>
          </cell>
        </row>
        <row r="252">
          <cell r="F252">
            <v>56173</v>
          </cell>
          <cell r="H252">
            <v>0</v>
          </cell>
          <cell r="I252">
            <v>56173</v>
          </cell>
          <cell r="J252">
            <v>0</v>
          </cell>
          <cell r="K252">
            <v>56173</v>
          </cell>
          <cell r="M252">
            <v>39072.82</v>
          </cell>
        </row>
        <row r="253">
          <cell r="F253">
            <v>26290</v>
          </cell>
          <cell r="H253">
            <v>0</v>
          </cell>
          <cell r="I253">
            <v>26290</v>
          </cell>
          <cell r="J253">
            <v>0</v>
          </cell>
          <cell r="K253">
            <v>26290</v>
          </cell>
          <cell r="M253">
            <v>32910.46</v>
          </cell>
        </row>
        <row r="254"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0</v>
          </cell>
        </row>
        <row r="255">
          <cell r="F255">
            <v>54509</v>
          </cell>
          <cell r="H255">
            <v>0</v>
          </cell>
          <cell r="I255">
            <v>54509</v>
          </cell>
          <cell r="J255">
            <v>0</v>
          </cell>
          <cell r="K255">
            <v>54509</v>
          </cell>
          <cell r="M255">
            <v>78483.789999999994</v>
          </cell>
        </row>
        <row r="256">
          <cell r="F256">
            <v>3635430</v>
          </cell>
          <cell r="H256">
            <v>0</v>
          </cell>
          <cell r="I256">
            <v>3635430</v>
          </cell>
          <cell r="J256">
            <v>0</v>
          </cell>
          <cell r="K256">
            <v>3635430</v>
          </cell>
          <cell r="M256">
            <v>3405825.07</v>
          </cell>
        </row>
        <row r="258">
          <cell r="F258">
            <v>233225</v>
          </cell>
          <cell r="H258">
            <v>0</v>
          </cell>
          <cell r="I258">
            <v>233225</v>
          </cell>
          <cell r="J258">
            <v>0</v>
          </cell>
          <cell r="K258">
            <v>233225</v>
          </cell>
          <cell r="M258">
            <v>34868.94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8600</v>
          </cell>
        </row>
        <row r="260">
          <cell r="F260">
            <v>360</v>
          </cell>
          <cell r="H260">
            <v>0</v>
          </cell>
          <cell r="I260">
            <v>360</v>
          </cell>
          <cell r="J260">
            <v>0</v>
          </cell>
          <cell r="K260">
            <v>360</v>
          </cell>
          <cell r="M260">
            <v>960</v>
          </cell>
        </row>
        <row r="261">
          <cell r="F261">
            <v>132804</v>
          </cell>
          <cell r="H261">
            <v>0</v>
          </cell>
          <cell r="I261">
            <v>132804</v>
          </cell>
          <cell r="J261">
            <v>0</v>
          </cell>
          <cell r="K261">
            <v>132804</v>
          </cell>
          <cell r="M261">
            <v>67973</v>
          </cell>
        </row>
        <row r="262">
          <cell r="F262">
            <v>114377</v>
          </cell>
          <cell r="H262">
            <v>0</v>
          </cell>
          <cell r="I262">
            <v>114377</v>
          </cell>
          <cell r="J262">
            <v>0</v>
          </cell>
          <cell r="K262">
            <v>114377</v>
          </cell>
          <cell r="M262">
            <v>701371</v>
          </cell>
        </row>
        <row r="263">
          <cell r="F263">
            <v>480766</v>
          </cell>
          <cell r="H263">
            <v>0</v>
          </cell>
          <cell r="I263">
            <v>480766</v>
          </cell>
          <cell r="J263">
            <v>0</v>
          </cell>
          <cell r="K263">
            <v>480766</v>
          </cell>
          <cell r="M263">
            <v>813772.94</v>
          </cell>
        </row>
        <row r="265">
          <cell r="F265">
            <v>274100</v>
          </cell>
          <cell r="H265">
            <v>0</v>
          </cell>
          <cell r="I265">
            <v>274100</v>
          </cell>
          <cell r="J265">
            <v>0</v>
          </cell>
          <cell r="K265">
            <v>274100</v>
          </cell>
          <cell r="M265">
            <v>649363.43999999994</v>
          </cell>
        </row>
        <row r="266">
          <cell r="F266">
            <v>1287</v>
          </cell>
          <cell r="H266">
            <v>0</v>
          </cell>
          <cell r="I266">
            <v>1287</v>
          </cell>
          <cell r="J266">
            <v>0</v>
          </cell>
          <cell r="K266">
            <v>1287</v>
          </cell>
          <cell r="M266">
            <v>6156</v>
          </cell>
        </row>
        <row r="267"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</v>
          </cell>
        </row>
        <row r="268">
          <cell r="F268">
            <v>448403</v>
          </cell>
          <cell r="H268">
            <v>0</v>
          </cell>
          <cell r="I268">
            <v>448403</v>
          </cell>
          <cell r="J268">
            <v>0</v>
          </cell>
          <cell r="K268">
            <v>448403</v>
          </cell>
          <cell r="M268">
            <v>217211.75</v>
          </cell>
        </row>
        <row r="269">
          <cell r="F269">
            <v>905600</v>
          </cell>
          <cell r="H269">
            <v>0</v>
          </cell>
          <cell r="I269">
            <v>905600</v>
          </cell>
          <cell r="J269">
            <v>0</v>
          </cell>
          <cell r="K269">
            <v>905600</v>
          </cell>
          <cell r="M269">
            <v>738312.68</v>
          </cell>
        </row>
        <row r="270">
          <cell r="F270">
            <v>71037</v>
          </cell>
          <cell r="H270">
            <v>0</v>
          </cell>
          <cell r="I270">
            <v>71037</v>
          </cell>
          <cell r="J270">
            <v>0</v>
          </cell>
          <cell r="K270">
            <v>71037</v>
          </cell>
          <cell r="M270">
            <v>72615</v>
          </cell>
        </row>
        <row r="271">
          <cell r="F271">
            <v>11434</v>
          </cell>
          <cell r="H271">
            <v>0</v>
          </cell>
          <cell r="I271">
            <v>11434</v>
          </cell>
          <cell r="J271">
            <v>0</v>
          </cell>
          <cell r="K271">
            <v>11434</v>
          </cell>
          <cell r="M271">
            <v>3000</v>
          </cell>
        </row>
        <row r="272">
          <cell r="F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0</v>
          </cell>
        </row>
        <row r="273">
          <cell r="F273">
            <v>414328</v>
          </cell>
          <cell r="H273">
            <v>0</v>
          </cell>
          <cell r="I273">
            <v>414328</v>
          </cell>
          <cell r="J273">
            <v>0</v>
          </cell>
          <cell r="K273">
            <v>414328</v>
          </cell>
          <cell r="M273">
            <v>262168.78999999998</v>
          </cell>
        </row>
        <row r="274">
          <cell r="F274">
            <v>1214287</v>
          </cell>
          <cell r="H274">
            <v>0</v>
          </cell>
          <cell r="I274">
            <v>1214287</v>
          </cell>
          <cell r="J274">
            <v>0</v>
          </cell>
          <cell r="K274">
            <v>1214287</v>
          </cell>
          <cell r="M274">
            <v>1827961.34</v>
          </cell>
        </row>
        <row r="275">
          <cell r="F275">
            <v>3340476</v>
          </cell>
          <cell r="H275">
            <v>0</v>
          </cell>
          <cell r="I275">
            <v>3340476</v>
          </cell>
          <cell r="J275">
            <v>0</v>
          </cell>
          <cell r="K275">
            <v>3340476</v>
          </cell>
          <cell r="M275">
            <v>3776789</v>
          </cell>
        </row>
        <row r="277">
          <cell r="F277">
            <v>1275</v>
          </cell>
          <cell r="H277">
            <v>0</v>
          </cell>
          <cell r="I277">
            <v>1275</v>
          </cell>
          <cell r="J277">
            <v>0</v>
          </cell>
          <cell r="K277">
            <v>1275</v>
          </cell>
          <cell r="M277">
            <v>0</v>
          </cell>
        </row>
        <row r="278">
          <cell r="F278">
            <v>669351</v>
          </cell>
          <cell r="H278">
            <v>0</v>
          </cell>
          <cell r="I278">
            <v>669351</v>
          </cell>
          <cell r="J278">
            <v>0</v>
          </cell>
          <cell r="K278">
            <v>669351</v>
          </cell>
          <cell r="M278">
            <v>184237</v>
          </cell>
        </row>
        <row r="279">
          <cell r="F279">
            <v>22282</v>
          </cell>
          <cell r="H279">
            <v>0</v>
          </cell>
          <cell r="I279">
            <v>22282</v>
          </cell>
          <cell r="J279">
            <v>0</v>
          </cell>
          <cell r="K279">
            <v>22282</v>
          </cell>
          <cell r="M279">
            <v>5354</v>
          </cell>
        </row>
        <row r="280">
          <cell r="F280">
            <v>3425</v>
          </cell>
          <cell r="H280">
            <v>0</v>
          </cell>
          <cell r="I280">
            <v>3425</v>
          </cell>
          <cell r="J280">
            <v>0</v>
          </cell>
          <cell r="K280">
            <v>3425</v>
          </cell>
          <cell r="M280">
            <v>0</v>
          </cell>
        </row>
        <row r="281">
          <cell r="F281">
            <v>4550</v>
          </cell>
          <cell r="H281">
            <v>0</v>
          </cell>
          <cell r="I281">
            <v>4550</v>
          </cell>
          <cell r="J281">
            <v>0</v>
          </cell>
          <cell r="K281">
            <v>4550</v>
          </cell>
          <cell r="M281">
            <v>12650</v>
          </cell>
        </row>
        <row r="282">
          <cell r="F282">
            <v>62865</v>
          </cell>
          <cell r="H282">
            <v>0</v>
          </cell>
          <cell r="I282">
            <v>62865</v>
          </cell>
          <cell r="J282">
            <v>0</v>
          </cell>
          <cell r="K282">
            <v>62865</v>
          </cell>
          <cell r="M282">
            <v>44850</v>
          </cell>
        </row>
        <row r="283">
          <cell r="F283">
            <v>134000</v>
          </cell>
          <cell r="H283">
            <v>0</v>
          </cell>
          <cell r="I283">
            <v>134000</v>
          </cell>
          <cell r="J283">
            <v>0</v>
          </cell>
          <cell r="K283">
            <v>134000</v>
          </cell>
          <cell r="M283">
            <v>0</v>
          </cell>
        </row>
        <row r="284">
          <cell r="F284">
            <v>160170</v>
          </cell>
          <cell r="H284">
            <v>0</v>
          </cell>
          <cell r="I284">
            <v>160170</v>
          </cell>
          <cell r="J284">
            <v>0</v>
          </cell>
          <cell r="K284">
            <v>160170</v>
          </cell>
          <cell r="M284">
            <v>125838.51</v>
          </cell>
        </row>
        <row r="285">
          <cell r="F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M285">
            <v>0</v>
          </cell>
        </row>
        <row r="286">
          <cell r="F286">
            <v>32581</v>
          </cell>
          <cell r="H286">
            <v>0</v>
          </cell>
          <cell r="I286">
            <v>32581</v>
          </cell>
          <cell r="J286">
            <v>0</v>
          </cell>
          <cell r="K286">
            <v>32581</v>
          </cell>
          <cell r="M286">
            <v>73697</v>
          </cell>
        </row>
        <row r="287">
          <cell r="F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95</v>
          </cell>
        </row>
        <row r="288">
          <cell r="F288">
            <v>151</v>
          </cell>
          <cell r="H288">
            <v>0</v>
          </cell>
          <cell r="I288">
            <v>151</v>
          </cell>
          <cell r="J288">
            <v>0</v>
          </cell>
          <cell r="K288">
            <v>151</v>
          </cell>
          <cell r="M288">
            <v>0</v>
          </cell>
        </row>
        <row r="289">
          <cell r="F289">
            <v>350</v>
          </cell>
          <cell r="H289">
            <v>0</v>
          </cell>
          <cell r="I289">
            <v>350</v>
          </cell>
          <cell r="J289">
            <v>0</v>
          </cell>
          <cell r="K289">
            <v>350</v>
          </cell>
          <cell r="M289">
            <v>7470</v>
          </cell>
        </row>
        <row r="290">
          <cell r="F290">
            <v>82909</v>
          </cell>
          <cell r="H290">
            <v>0</v>
          </cell>
          <cell r="I290">
            <v>82909</v>
          </cell>
          <cell r="J290">
            <v>0</v>
          </cell>
          <cell r="K290">
            <v>82909</v>
          </cell>
          <cell r="M290">
            <v>143542</v>
          </cell>
        </row>
        <row r="291">
          <cell r="F291">
            <v>1173909</v>
          </cell>
          <cell r="H291">
            <v>0</v>
          </cell>
          <cell r="I291">
            <v>1173909</v>
          </cell>
          <cell r="J291">
            <v>0</v>
          </cell>
          <cell r="K291">
            <v>1173909</v>
          </cell>
          <cell r="M291">
            <v>597733.51</v>
          </cell>
        </row>
        <row r="293">
          <cell r="F293">
            <v>525000</v>
          </cell>
          <cell r="H293">
            <v>0</v>
          </cell>
          <cell r="I293">
            <v>525000</v>
          </cell>
          <cell r="J293">
            <v>0</v>
          </cell>
          <cell r="K293">
            <v>525000</v>
          </cell>
          <cell r="M293">
            <v>290750</v>
          </cell>
        </row>
        <row r="294">
          <cell r="F294">
            <v>190600</v>
          </cell>
          <cell r="H294">
            <v>0</v>
          </cell>
          <cell r="I294">
            <v>190600</v>
          </cell>
          <cell r="J294">
            <v>0</v>
          </cell>
          <cell r="K294">
            <v>190600</v>
          </cell>
          <cell r="M294">
            <v>0</v>
          </cell>
        </row>
        <row r="295"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M295">
            <v>29164</v>
          </cell>
        </row>
        <row r="296">
          <cell r="F296">
            <v>52757</v>
          </cell>
          <cell r="H296">
            <v>0</v>
          </cell>
          <cell r="I296">
            <v>52757</v>
          </cell>
          <cell r="J296">
            <v>0</v>
          </cell>
          <cell r="K296">
            <v>52757</v>
          </cell>
          <cell r="M296">
            <v>139896</v>
          </cell>
        </row>
        <row r="297">
          <cell r="F297">
            <v>-9834</v>
          </cell>
          <cell r="H297">
            <v>0</v>
          </cell>
          <cell r="I297">
            <v>-9834</v>
          </cell>
          <cell r="J297">
            <v>0</v>
          </cell>
          <cell r="K297">
            <v>-9834</v>
          </cell>
          <cell r="M297">
            <v>14029</v>
          </cell>
        </row>
        <row r="298">
          <cell r="F298">
            <v>1028969</v>
          </cell>
          <cell r="H298">
            <v>0</v>
          </cell>
          <cell r="I298">
            <v>1028969</v>
          </cell>
          <cell r="J298">
            <v>0</v>
          </cell>
          <cell r="K298">
            <v>1028969</v>
          </cell>
          <cell r="M298">
            <v>876414</v>
          </cell>
        </row>
        <row r="299">
          <cell r="F299">
            <v>-57000</v>
          </cell>
          <cell r="H299">
            <v>0</v>
          </cell>
          <cell r="I299">
            <v>-57000</v>
          </cell>
          <cell r="J299">
            <v>0</v>
          </cell>
          <cell r="K299">
            <v>-57000</v>
          </cell>
          <cell r="M299">
            <v>57000</v>
          </cell>
        </row>
        <row r="300">
          <cell r="F300">
            <v>152795</v>
          </cell>
          <cell r="H300">
            <v>0</v>
          </cell>
          <cell r="I300">
            <v>152795</v>
          </cell>
          <cell r="J300">
            <v>0</v>
          </cell>
          <cell r="K300">
            <v>152795</v>
          </cell>
          <cell r="M300">
            <v>57674</v>
          </cell>
        </row>
        <row r="301">
          <cell r="F301">
            <v>1883287</v>
          </cell>
          <cell r="H301">
            <v>0</v>
          </cell>
          <cell r="I301">
            <v>1883287</v>
          </cell>
          <cell r="J301">
            <v>0</v>
          </cell>
          <cell r="K301">
            <v>1883287</v>
          </cell>
          <cell r="M301">
            <v>1464927</v>
          </cell>
        </row>
        <row r="303">
          <cell r="F303">
            <v>114979</v>
          </cell>
          <cell r="H303">
            <v>0</v>
          </cell>
          <cell r="I303">
            <v>114979</v>
          </cell>
          <cell r="J303">
            <v>0</v>
          </cell>
          <cell r="K303">
            <v>114979</v>
          </cell>
          <cell r="M303">
            <v>14166.5</v>
          </cell>
        </row>
        <row r="304">
          <cell r="F304">
            <v>7816</v>
          </cell>
          <cell r="H304">
            <v>0</v>
          </cell>
          <cell r="I304">
            <v>7816</v>
          </cell>
          <cell r="J304">
            <v>0</v>
          </cell>
          <cell r="K304">
            <v>7816</v>
          </cell>
          <cell r="M304">
            <v>0</v>
          </cell>
        </row>
        <row r="305">
          <cell r="F305">
            <v>228305</v>
          </cell>
          <cell r="H305">
            <v>0</v>
          </cell>
          <cell r="I305">
            <v>228305</v>
          </cell>
          <cell r="J305">
            <v>0</v>
          </cell>
          <cell r="K305">
            <v>228305</v>
          </cell>
          <cell r="M305">
            <v>305524.73</v>
          </cell>
        </row>
        <row r="306">
          <cell r="F306">
            <v>351100</v>
          </cell>
          <cell r="H306">
            <v>0</v>
          </cell>
          <cell r="I306">
            <v>351100</v>
          </cell>
          <cell r="J306">
            <v>0</v>
          </cell>
          <cell r="K306">
            <v>351100</v>
          </cell>
          <cell r="M306">
            <v>319691.23</v>
          </cell>
        </row>
        <row r="308">
          <cell r="F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0</v>
          </cell>
        </row>
        <row r="309">
          <cell r="F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M309">
            <v>0</v>
          </cell>
        </row>
        <row r="310">
          <cell r="F310">
            <v>753000</v>
          </cell>
          <cell r="H310">
            <v>0</v>
          </cell>
          <cell r="I310">
            <v>753000</v>
          </cell>
          <cell r="J310">
            <v>0</v>
          </cell>
          <cell r="K310">
            <v>753000</v>
          </cell>
          <cell r="M310">
            <v>527000</v>
          </cell>
        </row>
        <row r="311">
          <cell r="F311">
            <v>753000</v>
          </cell>
          <cell r="H311">
            <v>0</v>
          </cell>
          <cell r="I311">
            <v>753000</v>
          </cell>
          <cell r="J311">
            <v>0</v>
          </cell>
          <cell r="K311">
            <v>753000</v>
          </cell>
          <cell r="M311">
            <v>527000</v>
          </cell>
        </row>
        <row r="313">
          <cell r="F313">
            <v>32021</v>
          </cell>
          <cell r="H313">
            <v>0</v>
          </cell>
          <cell r="I313">
            <v>32021</v>
          </cell>
          <cell r="J313">
            <v>0</v>
          </cell>
          <cell r="K313">
            <v>32021</v>
          </cell>
          <cell r="M313">
            <v>227852</v>
          </cell>
        </row>
        <row r="314">
          <cell r="F314">
            <v>793674</v>
          </cell>
          <cell r="H314">
            <v>0</v>
          </cell>
          <cell r="I314">
            <v>793674</v>
          </cell>
          <cell r="J314">
            <v>0</v>
          </cell>
          <cell r="K314">
            <v>793674</v>
          </cell>
          <cell r="M314">
            <v>389463.06</v>
          </cell>
        </row>
        <row r="315">
          <cell r="F315">
            <v>608849</v>
          </cell>
          <cell r="H315">
            <v>0</v>
          </cell>
          <cell r="I315">
            <v>608849</v>
          </cell>
          <cell r="J315">
            <v>0</v>
          </cell>
          <cell r="K315">
            <v>608849</v>
          </cell>
          <cell r="M315">
            <v>242548</v>
          </cell>
        </row>
        <row r="316">
          <cell r="F316">
            <v>1434544</v>
          </cell>
          <cell r="H316">
            <v>0</v>
          </cell>
          <cell r="I316">
            <v>1434544</v>
          </cell>
          <cell r="J316">
            <v>0</v>
          </cell>
          <cell r="K316">
            <v>1434544</v>
          </cell>
          <cell r="M316">
            <v>859863.06</v>
          </cell>
        </row>
        <row r="318">
          <cell r="F318">
            <v>224646</v>
          </cell>
          <cell r="H318">
            <v>0</v>
          </cell>
          <cell r="I318">
            <v>224646</v>
          </cell>
          <cell r="J318">
            <v>0</v>
          </cell>
          <cell r="K318">
            <v>224646</v>
          </cell>
          <cell r="M318">
            <v>361317.04</v>
          </cell>
        </row>
        <row r="319">
          <cell r="F319">
            <v>-17271</v>
          </cell>
          <cell r="H319">
            <v>0</v>
          </cell>
          <cell r="I319">
            <v>-17271</v>
          </cell>
          <cell r="J319">
            <v>0</v>
          </cell>
          <cell r="K319">
            <v>-17271</v>
          </cell>
          <cell r="M319">
            <v>28546.39</v>
          </cell>
        </row>
        <row r="320">
          <cell r="F320">
            <v>277958</v>
          </cell>
          <cell r="H320">
            <v>0</v>
          </cell>
          <cell r="I320">
            <v>277958</v>
          </cell>
          <cell r="J320">
            <v>0</v>
          </cell>
          <cell r="K320">
            <v>277958</v>
          </cell>
          <cell r="M320">
            <v>630160.01</v>
          </cell>
        </row>
        <row r="321">
          <cell r="F321">
            <v>146242</v>
          </cell>
          <cell r="H321">
            <v>0</v>
          </cell>
          <cell r="I321">
            <v>146242</v>
          </cell>
          <cell r="J321">
            <v>0</v>
          </cell>
          <cell r="K321">
            <v>146242</v>
          </cell>
          <cell r="M321">
            <v>-45441.59</v>
          </cell>
        </row>
        <row r="322">
          <cell r="F322">
            <v>6171</v>
          </cell>
          <cell r="H322">
            <v>0</v>
          </cell>
          <cell r="I322">
            <v>6171</v>
          </cell>
          <cell r="J322">
            <v>0</v>
          </cell>
          <cell r="K322">
            <v>6171</v>
          </cell>
          <cell r="M322">
            <v>7708.25</v>
          </cell>
        </row>
        <row r="323">
          <cell r="F323">
            <v>246264</v>
          </cell>
          <cell r="H323">
            <v>0</v>
          </cell>
          <cell r="I323">
            <v>246264</v>
          </cell>
          <cell r="J323">
            <v>0</v>
          </cell>
          <cell r="K323">
            <v>246264</v>
          </cell>
          <cell r="M323">
            <v>171018.66</v>
          </cell>
        </row>
        <row r="324">
          <cell r="F324">
            <v>-153398</v>
          </cell>
          <cell r="H324">
            <v>0</v>
          </cell>
          <cell r="I324">
            <v>-153398</v>
          </cell>
          <cell r="J324">
            <v>0</v>
          </cell>
          <cell r="K324">
            <v>-153398</v>
          </cell>
          <cell r="M324">
            <v>164319.20000000001</v>
          </cell>
        </row>
        <row r="325">
          <cell r="F325">
            <v>-913778</v>
          </cell>
          <cell r="H325">
            <v>0</v>
          </cell>
          <cell r="I325">
            <v>-913778</v>
          </cell>
          <cell r="J325">
            <v>0</v>
          </cell>
          <cell r="K325">
            <v>-913778</v>
          </cell>
          <cell r="M325">
            <v>-147559.13</v>
          </cell>
        </row>
        <row r="326">
          <cell r="F326">
            <v>-299105</v>
          </cell>
          <cell r="H326">
            <v>0</v>
          </cell>
          <cell r="I326">
            <v>-299105</v>
          </cell>
          <cell r="J326">
            <v>0</v>
          </cell>
          <cell r="K326">
            <v>-299105</v>
          </cell>
          <cell r="M326">
            <v>203131.92</v>
          </cell>
        </row>
        <row r="327">
          <cell r="F327">
            <v>20816</v>
          </cell>
          <cell r="H327">
            <v>0</v>
          </cell>
          <cell r="I327">
            <v>20816</v>
          </cell>
          <cell r="J327">
            <v>0</v>
          </cell>
          <cell r="K327">
            <v>20816</v>
          </cell>
          <cell r="M327">
            <v>-69260</v>
          </cell>
        </row>
        <row r="328">
          <cell r="F328">
            <v>2442</v>
          </cell>
          <cell r="H328">
            <v>0</v>
          </cell>
          <cell r="I328">
            <v>2442</v>
          </cell>
          <cell r="J328">
            <v>0</v>
          </cell>
          <cell r="K328">
            <v>2442</v>
          </cell>
          <cell r="M328">
            <v>-2442</v>
          </cell>
        </row>
        <row r="329">
          <cell r="F329">
            <v>-46429</v>
          </cell>
          <cell r="H329">
            <v>0</v>
          </cell>
          <cell r="I329">
            <v>-46429</v>
          </cell>
          <cell r="J329">
            <v>0</v>
          </cell>
          <cell r="K329">
            <v>-46429</v>
          </cell>
          <cell r="M329">
            <v>84686.02</v>
          </cell>
        </row>
        <row r="330">
          <cell r="F330">
            <v>-505442</v>
          </cell>
          <cell r="H330">
            <v>0</v>
          </cell>
          <cell r="I330">
            <v>-505442</v>
          </cell>
          <cell r="J330">
            <v>0</v>
          </cell>
          <cell r="K330">
            <v>-505442</v>
          </cell>
          <cell r="M330">
            <v>1386184.77</v>
          </cell>
        </row>
        <row r="332">
          <cell r="F332">
            <v>1065909</v>
          </cell>
          <cell r="H332">
            <v>0</v>
          </cell>
          <cell r="I332">
            <v>1065909</v>
          </cell>
          <cell r="J332">
            <v>0</v>
          </cell>
          <cell r="K332">
            <v>1065909</v>
          </cell>
          <cell r="M332">
            <v>854541.92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M334">
            <v>-24210</v>
          </cell>
        </row>
        <row r="335">
          <cell r="F335">
            <v>10250</v>
          </cell>
          <cell r="H335">
            <v>0</v>
          </cell>
          <cell r="I335">
            <v>10250</v>
          </cell>
          <cell r="J335">
            <v>0</v>
          </cell>
          <cell r="K335">
            <v>10250</v>
          </cell>
          <cell r="M335">
            <v>18608</v>
          </cell>
        </row>
        <row r="336">
          <cell r="F336">
            <v>768283</v>
          </cell>
          <cell r="H336">
            <v>0</v>
          </cell>
          <cell r="I336">
            <v>768283</v>
          </cell>
          <cell r="J336">
            <v>0</v>
          </cell>
          <cell r="K336">
            <v>768283</v>
          </cell>
          <cell r="M336">
            <v>2360</v>
          </cell>
        </row>
        <row r="337">
          <cell r="F337">
            <v>1844442</v>
          </cell>
          <cell r="H337">
            <v>0</v>
          </cell>
          <cell r="I337">
            <v>1844442</v>
          </cell>
          <cell r="J337">
            <v>0</v>
          </cell>
          <cell r="K337">
            <v>1844442</v>
          </cell>
          <cell r="M337">
            <v>851299.92</v>
          </cell>
        </row>
        <row r="339">
          <cell r="F339">
            <v>225000</v>
          </cell>
          <cell r="H339">
            <v>0</v>
          </cell>
          <cell r="I339">
            <v>225000</v>
          </cell>
          <cell r="J339">
            <v>0</v>
          </cell>
          <cell r="K339">
            <v>225000</v>
          </cell>
          <cell r="M339">
            <v>201000</v>
          </cell>
        </row>
        <row r="340">
          <cell r="F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0</v>
          </cell>
        </row>
        <row r="341">
          <cell r="F341">
            <v>12290</v>
          </cell>
          <cell r="H341">
            <v>0</v>
          </cell>
          <cell r="I341">
            <v>12290</v>
          </cell>
          <cell r="J341">
            <v>0</v>
          </cell>
          <cell r="K341">
            <v>12290</v>
          </cell>
          <cell r="M341">
            <v>-14464</v>
          </cell>
        </row>
        <row r="342">
          <cell r="F342">
            <v>237290</v>
          </cell>
          <cell r="H342">
            <v>0</v>
          </cell>
          <cell r="I342">
            <v>237290</v>
          </cell>
          <cell r="J342">
            <v>0</v>
          </cell>
          <cell r="K342">
            <v>237290</v>
          </cell>
          <cell r="M342">
            <v>186536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4490</v>
          </cell>
        </row>
        <row r="345">
          <cell r="F345">
            <v>135608</v>
          </cell>
          <cell r="H345">
            <v>0</v>
          </cell>
          <cell r="I345">
            <v>135608</v>
          </cell>
          <cell r="J345">
            <v>0</v>
          </cell>
          <cell r="K345">
            <v>135608</v>
          </cell>
          <cell r="M345">
            <v>85690.42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41946</v>
          </cell>
        </row>
        <row r="347">
          <cell r="F347">
            <v>18770</v>
          </cell>
          <cell r="H347">
            <v>0</v>
          </cell>
          <cell r="I347">
            <v>18770</v>
          </cell>
          <cell r="J347">
            <v>0</v>
          </cell>
          <cell r="K347">
            <v>18770</v>
          </cell>
          <cell r="M347">
            <v>21868.5</v>
          </cell>
        </row>
        <row r="348">
          <cell r="F348">
            <v>42480</v>
          </cell>
          <cell r="H348">
            <v>0</v>
          </cell>
          <cell r="I348">
            <v>42480</v>
          </cell>
          <cell r="J348">
            <v>0</v>
          </cell>
          <cell r="K348">
            <v>42480</v>
          </cell>
          <cell r="M348">
            <v>31190</v>
          </cell>
        </row>
        <row r="349">
          <cell r="F349">
            <v>71488</v>
          </cell>
          <cell r="H349">
            <v>0</v>
          </cell>
          <cell r="I349">
            <v>71488</v>
          </cell>
          <cell r="J349">
            <v>0</v>
          </cell>
          <cell r="K349">
            <v>71488</v>
          </cell>
          <cell r="M349">
            <v>56096.86</v>
          </cell>
        </row>
        <row r="350">
          <cell r="F350">
            <v>98903</v>
          </cell>
          <cell r="H350">
            <v>0</v>
          </cell>
          <cell r="I350">
            <v>98903</v>
          </cell>
          <cell r="J350">
            <v>0</v>
          </cell>
          <cell r="K350">
            <v>98903</v>
          </cell>
          <cell r="M350">
            <v>26142</v>
          </cell>
        </row>
        <row r="351">
          <cell r="F351">
            <v>50</v>
          </cell>
          <cell r="H351">
            <v>0</v>
          </cell>
          <cell r="I351">
            <v>50</v>
          </cell>
          <cell r="J351">
            <v>0</v>
          </cell>
          <cell r="K351">
            <v>50</v>
          </cell>
          <cell r="M351">
            <v>1513</v>
          </cell>
        </row>
        <row r="352">
          <cell r="F352">
            <v>27882</v>
          </cell>
          <cell r="H352">
            <v>0</v>
          </cell>
          <cell r="I352">
            <v>27882</v>
          </cell>
          <cell r="J352">
            <v>0</v>
          </cell>
          <cell r="K352">
            <v>27882</v>
          </cell>
          <cell r="M352">
            <v>57185</v>
          </cell>
        </row>
        <row r="353">
          <cell r="F353">
            <v>228234</v>
          </cell>
          <cell r="H353">
            <v>0</v>
          </cell>
          <cell r="I353">
            <v>228234</v>
          </cell>
          <cell r="J353">
            <v>0</v>
          </cell>
          <cell r="K353">
            <v>228234</v>
          </cell>
          <cell r="M353">
            <v>235530.84</v>
          </cell>
        </row>
        <row r="354">
          <cell r="F354">
            <v>500</v>
          </cell>
          <cell r="H354">
            <v>0</v>
          </cell>
          <cell r="I354">
            <v>500</v>
          </cell>
          <cell r="J354">
            <v>0</v>
          </cell>
          <cell r="K354">
            <v>500</v>
          </cell>
          <cell r="M354">
            <v>350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0</v>
          </cell>
        </row>
        <row r="356">
          <cell r="F356">
            <v>406398</v>
          </cell>
          <cell r="H356">
            <v>0</v>
          </cell>
          <cell r="I356">
            <v>406398</v>
          </cell>
          <cell r="J356">
            <v>0</v>
          </cell>
          <cell r="K356">
            <v>406398</v>
          </cell>
          <cell r="M356">
            <v>392550.39</v>
          </cell>
        </row>
        <row r="357">
          <cell r="F357">
            <v>17562</v>
          </cell>
          <cell r="H357">
            <v>0</v>
          </cell>
          <cell r="I357">
            <v>17562</v>
          </cell>
          <cell r="J357">
            <v>0</v>
          </cell>
          <cell r="K357">
            <v>17562</v>
          </cell>
          <cell r="M357">
            <v>27753</v>
          </cell>
        </row>
        <row r="358">
          <cell r="F358">
            <v>9123</v>
          </cell>
          <cell r="H358">
            <v>0</v>
          </cell>
          <cell r="I358">
            <v>9123</v>
          </cell>
          <cell r="J358">
            <v>0</v>
          </cell>
          <cell r="K358">
            <v>9123</v>
          </cell>
          <cell r="M358">
            <v>128466.6</v>
          </cell>
        </row>
        <row r="359">
          <cell r="F359">
            <v>-86</v>
          </cell>
          <cell r="H359">
            <v>0</v>
          </cell>
          <cell r="I359">
            <v>-86</v>
          </cell>
          <cell r="J359">
            <v>0</v>
          </cell>
          <cell r="K359">
            <v>-86</v>
          </cell>
          <cell r="M359">
            <v>0</v>
          </cell>
        </row>
        <row r="360">
          <cell r="F360">
            <v>1</v>
          </cell>
          <cell r="H360">
            <v>0</v>
          </cell>
          <cell r="I360">
            <v>1</v>
          </cell>
          <cell r="J360">
            <v>0</v>
          </cell>
          <cell r="K360">
            <v>1</v>
          </cell>
          <cell r="M360">
            <v>0</v>
          </cell>
        </row>
        <row r="361">
          <cell r="F361">
            <v>5081</v>
          </cell>
          <cell r="H361">
            <v>0</v>
          </cell>
          <cell r="I361">
            <v>5081</v>
          </cell>
          <cell r="J361">
            <v>0</v>
          </cell>
          <cell r="K361">
            <v>5081</v>
          </cell>
          <cell r="M361">
            <v>-83480.59</v>
          </cell>
        </row>
        <row r="362">
          <cell r="F362">
            <v>266871</v>
          </cell>
          <cell r="H362">
            <v>0</v>
          </cell>
          <cell r="I362">
            <v>266871</v>
          </cell>
          <cell r="J362">
            <v>0</v>
          </cell>
          <cell r="K362">
            <v>266871</v>
          </cell>
          <cell r="M362">
            <v>177981.01</v>
          </cell>
        </row>
        <row r="363">
          <cell r="F363">
            <v>67268</v>
          </cell>
          <cell r="H363">
            <v>0</v>
          </cell>
          <cell r="I363">
            <v>67268</v>
          </cell>
          <cell r="J363">
            <v>0</v>
          </cell>
          <cell r="K363">
            <v>67268</v>
          </cell>
          <cell r="M363">
            <v>124856.2</v>
          </cell>
        </row>
        <row r="364">
          <cell r="F364">
            <v>151179</v>
          </cell>
          <cell r="H364">
            <v>0</v>
          </cell>
          <cell r="I364">
            <v>151179</v>
          </cell>
          <cell r="J364">
            <v>0</v>
          </cell>
          <cell r="K364">
            <v>151179</v>
          </cell>
          <cell r="M364">
            <v>278333.38</v>
          </cell>
        </row>
        <row r="365">
          <cell r="F365">
            <v>22995</v>
          </cell>
          <cell r="H365">
            <v>0</v>
          </cell>
          <cell r="I365">
            <v>22995</v>
          </cell>
          <cell r="J365">
            <v>0</v>
          </cell>
          <cell r="K365">
            <v>22995</v>
          </cell>
          <cell r="M365">
            <v>26831.08</v>
          </cell>
        </row>
        <row r="366">
          <cell r="F366">
            <v>12636</v>
          </cell>
          <cell r="H366">
            <v>0</v>
          </cell>
          <cell r="I366">
            <v>12636</v>
          </cell>
          <cell r="J366">
            <v>0</v>
          </cell>
          <cell r="K366">
            <v>12636</v>
          </cell>
          <cell r="M366">
            <v>21534.33</v>
          </cell>
        </row>
        <row r="367">
          <cell r="F367">
            <v>459621</v>
          </cell>
          <cell r="H367">
            <v>0</v>
          </cell>
          <cell r="I367">
            <v>459621</v>
          </cell>
          <cell r="J367">
            <v>0</v>
          </cell>
          <cell r="K367">
            <v>459621</v>
          </cell>
          <cell r="M367">
            <v>284332.18</v>
          </cell>
        </row>
        <row r="368">
          <cell r="F368">
            <v>32945</v>
          </cell>
          <cell r="H368">
            <v>0</v>
          </cell>
          <cell r="I368">
            <v>32945</v>
          </cell>
          <cell r="J368">
            <v>0</v>
          </cell>
          <cell r="K368">
            <v>32945</v>
          </cell>
          <cell r="M368">
            <v>12500</v>
          </cell>
        </row>
        <row r="369"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M369">
            <v>17952</v>
          </cell>
        </row>
        <row r="370">
          <cell r="F370">
            <v>11907</v>
          </cell>
          <cell r="H370">
            <v>0</v>
          </cell>
          <cell r="I370">
            <v>11907</v>
          </cell>
          <cell r="J370">
            <v>0</v>
          </cell>
          <cell r="K370">
            <v>11907</v>
          </cell>
          <cell r="M370">
            <v>251720</v>
          </cell>
        </row>
        <row r="371">
          <cell r="F371">
            <v>52387</v>
          </cell>
          <cell r="H371">
            <v>0</v>
          </cell>
          <cell r="I371">
            <v>52387</v>
          </cell>
          <cell r="J371">
            <v>0</v>
          </cell>
          <cell r="K371">
            <v>52387</v>
          </cell>
          <cell r="M371">
            <v>47215</v>
          </cell>
        </row>
        <row r="372">
          <cell r="F372">
            <v>10125</v>
          </cell>
          <cell r="H372">
            <v>0</v>
          </cell>
          <cell r="I372">
            <v>10125</v>
          </cell>
          <cell r="J372">
            <v>0</v>
          </cell>
          <cell r="K372">
            <v>10125</v>
          </cell>
          <cell r="M372">
            <v>5500</v>
          </cell>
        </row>
        <row r="373">
          <cell r="F373">
            <v>94575</v>
          </cell>
          <cell r="H373">
            <v>0</v>
          </cell>
          <cell r="I373">
            <v>94575</v>
          </cell>
          <cell r="J373">
            <v>0</v>
          </cell>
          <cell r="K373">
            <v>94575</v>
          </cell>
          <cell r="M373">
            <v>16142</v>
          </cell>
        </row>
        <row r="374">
          <cell r="F374">
            <v>33124</v>
          </cell>
          <cell r="H374">
            <v>0</v>
          </cell>
          <cell r="I374">
            <v>33124</v>
          </cell>
          <cell r="J374">
            <v>0</v>
          </cell>
          <cell r="K374">
            <v>33124</v>
          </cell>
          <cell r="M374">
            <v>168078</v>
          </cell>
        </row>
        <row r="375">
          <cell r="F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0</v>
          </cell>
        </row>
        <row r="376">
          <cell r="F376">
            <v>1900</v>
          </cell>
          <cell r="H376">
            <v>0</v>
          </cell>
          <cell r="I376">
            <v>1900</v>
          </cell>
          <cell r="J376">
            <v>0</v>
          </cell>
          <cell r="K376">
            <v>1900</v>
          </cell>
          <cell r="M376">
            <v>0</v>
          </cell>
        </row>
        <row r="377">
          <cell r="F377">
            <v>94108</v>
          </cell>
          <cell r="H377">
            <v>0</v>
          </cell>
          <cell r="I377">
            <v>94108</v>
          </cell>
          <cell r="J377">
            <v>0</v>
          </cell>
          <cell r="K377">
            <v>94108</v>
          </cell>
          <cell r="M377">
            <v>7600</v>
          </cell>
        </row>
        <row r="378">
          <cell r="F378">
            <v>308196</v>
          </cell>
          <cell r="H378">
            <v>0</v>
          </cell>
          <cell r="I378">
            <v>308196</v>
          </cell>
          <cell r="J378">
            <v>0</v>
          </cell>
          <cell r="K378">
            <v>308196</v>
          </cell>
          <cell r="M378">
            <v>303025</v>
          </cell>
        </row>
        <row r="379">
          <cell r="F379">
            <v>27750</v>
          </cell>
          <cell r="H379">
            <v>0</v>
          </cell>
          <cell r="I379">
            <v>27750</v>
          </cell>
          <cell r="J379">
            <v>0</v>
          </cell>
          <cell r="K379">
            <v>27750</v>
          </cell>
          <cell r="M379">
            <v>39000</v>
          </cell>
        </row>
        <row r="380">
          <cell r="F380">
            <v>77679</v>
          </cell>
          <cell r="H380">
            <v>0</v>
          </cell>
          <cell r="I380">
            <v>77679</v>
          </cell>
          <cell r="J380">
            <v>0</v>
          </cell>
          <cell r="K380">
            <v>77679</v>
          </cell>
          <cell r="M380">
            <v>0</v>
          </cell>
        </row>
        <row r="381">
          <cell r="F381">
            <v>82427</v>
          </cell>
          <cell r="H381">
            <v>0</v>
          </cell>
          <cell r="I381">
            <v>82427</v>
          </cell>
          <cell r="J381">
            <v>0</v>
          </cell>
          <cell r="K381">
            <v>82427</v>
          </cell>
          <cell r="M381">
            <v>78061.67</v>
          </cell>
        </row>
        <row r="382"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M382">
            <v>0</v>
          </cell>
        </row>
        <row r="383">
          <cell r="F383">
            <v>400</v>
          </cell>
          <cell r="H383">
            <v>0</v>
          </cell>
          <cell r="I383">
            <v>400</v>
          </cell>
          <cell r="J383">
            <v>0</v>
          </cell>
          <cell r="K383">
            <v>400</v>
          </cell>
          <cell r="M383">
            <v>2470</v>
          </cell>
        </row>
        <row r="384">
          <cell r="F384">
            <v>15400</v>
          </cell>
          <cell r="H384">
            <v>0</v>
          </cell>
          <cell r="I384">
            <v>15400</v>
          </cell>
          <cell r="J384">
            <v>0</v>
          </cell>
          <cell r="K384">
            <v>15400</v>
          </cell>
          <cell r="M384">
            <v>33500</v>
          </cell>
        </row>
        <row r="385">
          <cell r="F385">
            <v>59832</v>
          </cell>
          <cell r="H385">
            <v>0</v>
          </cell>
          <cell r="I385">
            <v>59832</v>
          </cell>
          <cell r="J385">
            <v>0</v>
          </cell>
          <cell r="K385">
            <v>59832</v>
          </cell>
          <cell r="M385">
            <v>46761.08</v>
          </cell>
        </row>
        <row r="386">
          <cell r="F386">
            <v>735</v>
          </cell>
          <cell r="H386">
            <v>0</v>
          </cell>
          <cell r="I386">
            <v>735</v>
          </cell>
          <cell r="J386">
            <v>0</v>
          </cell>
          <cell r="K386">
            <v>735</v>
          </cell>
          <cell r="M386">
            <v>1980</v>
          </cell>
        </row>
        <row r="387">
          <cell r="F387">
            <v>14711</v>
          </cell>
          <cell r="H387">
            <v>0</v>
          </cell>
          <cell r="I387">
            <v>14711</v>
          </cell>
          <cell r="J387">
            <v>0</v>
          </cell>
          <cell r="K387">
            <v>14711</v>
          </cell>
          <cell r="M387">
            <v>11404.65</v>
          </cell>
        </row>
        <row r="388"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M388">
            <v>2000</v>
          </cell>
        </row>
        <row r="389">
          <cell r="F389">
            <v>40743</v>
          </cell>
          <cell r="H389">
            <v>0</v>
          </cell>
          <cell r="I389">
            <v>40743</v>
          </cell>
          <cell r="J389">
            <v>0</v>
          </cell>
          <cell r="K389">
            <v>40743</v>
          </cell>
          <cell r="M389">
            <v>94650</v>
          </cell>
        </row>
        <row r="390">
          <cell r="F390">
            <v>113005</v>
          </cell>
          <cell r="H390">
            <v>0</v>
          </cell>
          <cell r="I390">
            <v>113005</v>
          </cell>
          <cell r="J390">
            <v>0</v>
          </cell>
          <cell r="K390">
            <v>113005</v>
          </cell>
          <cell r="M390">
            <v>21023.54</v>
          </cell>
        </row>
        <row r="391"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1850</v>
          </cell>
        </row>
        <row r="392">
          <cell r="F392">
            <v>4414</v>
          </cell>
          <cell r="H392">
            <v>0</v>
          </cell>
          <cell r="I392">
            <v>4414</v>
          </cell>
          <cell r="J392">
            <v>0</v>
          </cell>
          <cell r="K392">
            <v>4414</v>
          </cell>
          <cell r="M392">
            <v>1432</v>
          </cell>
        </row>
        <row r="393">
          <cell r="F393">
            <v>1572</v>
          </cell>
          <cell r="H393">
            <v>0</v>
          </cell>
          <cell r="I393">
            <v>1572</v>
          </cell>
          <cell r="J393">
            <v>0</v>
          </cell>
          <cell r="K393">
            <v>1572</v>
          </cell>
          <cell r="M393">
            <v>3020.5</v>
          </cell>
        </row>
        <row r="394">
          <cell r="F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M394">
            <v>681</v>
          </cell>
        </row>
        <row r="395">
          <cell r="F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1982</v>
          </cell>
        </row>
        <row r="396">
          <cell r="F396">
            <v>51372</v>
          </cell>
          <cell r="H396">
            <v>0</v>
          </cell>
          <cell r="I396">
            <v>51372</v>
          </cell>
          <cell r="J396">
            <v>0</v>
          </cell>
          <cell r="K396">
            <v>51372</v>
          </cell>
          <cell r="M396">
            <v>12404</v>
          </cell>
        </row>
        <row r="397">
          <cell r="F397">
            <v>25810</v>
          </cell>
          <cell r="H397">
            <v>0</v>
          </cell>
          <cell r="I397">
            <v>25810</v>
          </cell>
          <cell r="J397">
            <v>0</v>
          </cell>
          <cell r="K397">
            <v>25810</v>
          </cell>
          <cell r="M397">
            <v>43980</v>
          </cell>
        </row>
        <row r="398">
          <cell r="F398">
            <v>50361</v>
          </cell>
          <cell r="H398">
            <v>0</v>
          </cell>
          <cell r="I398">
            <v>50361</v>
          </cell>
          <cell r="J398">
            <v>0</v>
          </cell>
          <cell r="K398">
            <v>50361</v>
          </cell>
          <cell r="M398">
            <v>0</v>
          </cell>
        </row>
        <row r="399">
          <cell r="F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M399">
            <v>0</v>
          </cell>
        </row>
        <row r="400">
          <cell r="F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156220</v>
          </cell>
        </row>
        <row r="401">
          <cell r="F401">
            <v>3248042</v>
          </cell>
          <cell r="H401">
            <v>0</v>
          </cell>
          <cell r="I401">
            <v>3248042</v>
          </cell>
          <cell r="J401">
            <v>0</v>
          </cell>
          <cell r="K401">
            <v>3248042</v>
          </cell>
          <cell r="M401">
            <v>3323312.64</v>
          </cell>
        </row>
        <row r="402">
          <cell r="F402">
            <v>75742613</v>
          </cell>
          <cell r="H402">
            <v>0</v>
          </cell>
          <cell r="I402">
            <v>75742613</v>
          </cell>
          <cell r="J402">
            <v>0</v>
          </cell>
          <cell r="K402">
            <v>75742613</v>
          </cell>
          <cell r="M402">
            <v>64095632.210000001</v>
          </cell>
        </row>
      </sheetData>
      <sheetData sheetId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904573</v>
          </cell>
          <cell r="G3">
            <v>0</v>
          </cell>
          <cell r="H3">
            <v>904573</v>
          </cell>
          <cell r="I3">
            <v>0</v>
          </cell>
          <cell r="J3">
            <v>904573</v>
          </cell>
          <cell r="K3">
            <v>610187.91</v>
          </cell>
        </row>
        <row r="4">
          <cell r="F4">
            <v>1303613</v>
          </cell>
          <cell r="G4">
            <v>0</v>
          </cell>
          <cell r="H4">
            <v>1303613</v>
          </cell>
          <cell r="I4">
            <v>0</v>
          </cell>
          <cell r="J4">
            <v>1303613</v>
          </cell>
          <cell r="K4">
            <v>1812750.56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-1410445</v>
          </cell>
        </row>
        <row r="6">
          <cell r="F6">
            <v>2208186</v>
          </cell>
          <cell r="G6">
            <v>0</v>
          </cell>
          <cell r="H6">
            <v>2208186</v>
          </cell>
          <cell r="I6">
            <v>0</v>
          </cell>
          <cell r="J6">
            <v>2208186</v>
          </cell>
          <cell r="K6">
            <v>1012493.47</v>
          </cell>
        </row>
        <row r="8">
          <cell r="F8">
            <v>1627021</v>
          </cell>
          <cell r="G8">
            <v>0</v>
          </cell>
          <cell r="H8">
            <v>1627021</v>
          </cell>
          <cell r="I8">
            <v>0</v>
          </cell>
          <cell r="J8">
            <v>1627021</v>
          </cell>
          <cell r="K8">
            <v>1600320</v>
          </cell>
        </row>
        <row r="9">
          <cell r="F9">
            <v>613157</v>
          </cell>
          <cell r="G9">
            <v>0</v>
          </cell>
          <cell r="H9">
            <v>613157</v>
          </cell>
          <cell r="I9">
            <v>0</v>
          </cell>
          <cell r="J9">
            <v>613157</v>
          </cell>
          <cell r="K9">
            <v>699304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2076240</v>
          </cell>
          <cell r="G11">
            <v>0</v>
          </cell>
          <cell r="H11">
            <v>2076240</v>
          </cell>
          <cell r="I11">
            <v>0</v>
          </cell>
          <cell r="J11">
            <v>2076240</v>
          </cell>
          <cell r="K11">
            <v>2076240</v>
          </cell>
        </row>
        <row r="12">
          <cell r="F12">
            <v>7514302</v>
          </cell>
          <cell r="G12">
            <v>0</v>
          </cell>
          <cell r="H12">
            <v>7514302</v>
          </cell>
          <cell r="I12">
            <v>0</v>
          </cell>
          <cell r="J12">
            <v>7514302</v>
          </cell>
          <cell r="K12">
            <v>7117476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74800</v>
          </cell>
          <cell r="G14">
            <v>0</v>
          </cell>
          <cell r="H14">
            <v>74800</v>
          </cell>
          <cell r="I14">
            <v>0</v>
          </cell>
          <cell r="J14">
            <v>74800</v>
          </cell>
          <cell r="K14">
            <v>0</v>
          </cell>
        </row>
        <row r="15">
          <cell r="F15">
            <v>8500</v>
          </cell>
          <cell r="G15">
            <v>0</v>
          </cell>
          <cell r="H15">
            <v>8500</v>
          </cell>
          <cell r="I15">
            <v>0</v>
          </cell>
          <cell r="J15">
            <v>8500</v>
          </cell>
          <cell r="K15">
            <v>0</v>
          </cell>
        </row>
        <row r="16">
          <cell r="F16">
            <v>170000</v>
          </cell>
          <cell r="G16">
            <v>0</v>
          </cell>
          <cell r="H16">
            <v>170000</v>
          </cell>
          <cell r="I16">
            <v>0</v>
          </cell>
          <cell r="J16">
            <v>170000</v>
          </cell>
          <cell r="K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18900</v>
          </cell>
          <cell r="G18">
            <v>0</v>
          </cell>
          <cell r="H18">
            <v>18900</v>
          </cell>
          <cell r="I18">
            <v>0</v>
          </cell>
          <cell r="J18">
            <v>18900</v>
          </cell>
          <cell r="K18">
            <v>0</v>
          </cell>
        </row>
        <row r="19">
          <cell r="F19">
            <v>12102920</v>
          </cell>
          <cell r="G19">
            <v>0</v>
          </cell>
          <cell r="H19">
            <v>12102920</v>
          </cell>
          <cell r="I19">
            <v>0</v>
          </cell>
          <cell r="J19">
            <v>12102920</v>
          </cell>
          <cell r="K19">
            <v>11493340</v>
          </cell>
        </row>
        <row r="21">
          <cell r="F21">
            <v>11720</v>
          </cell>
          <cell r="G21">
            <v>0</v>
          </cell>
          <cell r="H21">
            <v>11720</v>
          </cell>
          <cell r="I21">
            <v>0</v>
          </cell>
          <cell r="J21">
            <v>11720</v>
          </cell>
          <cell r="K21">
            <v>66040</v>
          </cell>
        </row>
        <row r="22">
          <cell r="F22">
            <v>32640</v>
          </cell>
          <cell r="G22">
            <v>0</v>
          </cell>
          <cell r="H22">
            <v>32640</v>
          </cell>
          <cell r="I22">
            <v>0</v>
          </cell>
          <cell r="J22">
            <v>32640</v>
          </cell>
          <cell r="K22">
            <v>4080</v>
          </cell>
        </row>
        <row r="23">
          <cell r="F23">
            <v>179872</v>
          </cell>
          <cell r="G23">
            <v>0</v>
          </cell>
          <cell r="H23">
            <v>179872</v>
          </cell>
          <cell r="I23">
            <v>0</v>
          </cell>
          <cell r="J23">
            <v>179872</v>
          </cell>
          <cell r="K23">
            <v>3106</v>
          </cell>
        </row>
        <row r="24">
          <cell r="F24">
            <v>11399</v>
          </cell>
          <cell r="G24">
            <v>0</v>
          </cell>
          <cell r="H24">
            <v>11399</v>
          </cell>
          <cell r="I24">
            <v>0</v>
          </cell>
          <cell r="J24">
            <v>11399</v>
          </cell>
          <cell r="K24">
            <v>3800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22395</v>
          </cell>
          <cell r="G26">
            <v>0</v>
          </cell>
          <cell r="H26">
            <v>22395</v>
          </cell>
          <cell r="I26">
            <v>0</v>
          </cell>
          <cell r="J26">
            <v>22395</v>
          </cell>
          <cell r="K26">
            <v>20885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236374</v>
          </cell>
        </row>
        <row r="28">
          <cell r="F28">
            <v>258026</v>
          </cell>
          <cell r="G28">
            <v>0</v>
          </cell>
          <cell r="H28">
            <v>258026</v>
          </cell>
          <cell r="I28">
            <v>0</v>
          </cell>
          <cell r="J28">
            <v>258026</v>
          </cell>
          <cell r="K28">
            <v>334285</v>
          </cell>
        </row>
        <row r="30">
          <cell r="F30">
            <v>545</v>
          </cell>
          <cell r="G30">
            <v>0</v>
          </cell>
          <cell r="H30">
            <v>545</v>
          </cell>
          <cell r="I30">
            <v>0</v>
          </cell>
          <cell r="J30">
            <v>545</v>
          </cell>
          <cell r="K30">
            <v>2918</v>
          </cell>
        </row>
        <row r="31">
          <cell r="F31">
            <v>384</v>
          </cell>
          <cell r="G31">
            <v>0</v>
          </cell>
          <cell r="H31">
            <v>384</v>
          </cell>
          <cell r="I31">
            <v>0</v>
          </cell>
          <cell r="J31">
            <v>384</v>
          </cell>
          <cell r="K31">
            <v>250</v>
          </cell>
        </row>
        <row r="32">
          <cell r="F32">
            <v>55555</v>
          </cell>
          <cell r="G32">
            <v>0</v>
          </cell>
          <cell r="H32">
            <v>55555</v>
          </cell>
          <cell r="I32">
            <v>0</v>
          </cell>
          <cell r="J32">
            <v>55555</v>
          </cell>
          <cell r="K32">
            <v>41440</v>
          </cell>
        </row>
        <row r="33">
          <cell r="F33">
            <v>1960</v>
          </cell>
          <cell r="G33">
            <v>0</v>
          </cell>
          <cell r="H33">
            <v>1960</v>
          </cell>
          <cell r="I33">
            <v>0</v>
          </cell>
          <cell r="J33">
            <v>1960</v>
          </cell>
          <cell r="K33">
            <v>1508</v>
          </cell>
        </row>
        <row r="34">
          <cell r="F34">
            <v>9535</v>
          </cell>
          <cell r="G34">
            <v>0</v>
          </cell>
          <cell r="H34">
            <v>9535</v>
          </cell>
          <cell r="I34">
            <v>0</v>
          </cell>
          <cell r="J34">
            <v>9535</v>
          </cell>
          <cell r="K34">
            <v>18452</v>
          </cell>
        </row>
        <row r="35">
          <cell r="F35">
            <v>13337</v>
          </cell>
          <cell r="G35">
            <v>0</v>
          </cell>
          <cell r="H35">
            <v>13337</v>
          </cell>
          <cell r="I35">
            <v>0</v>
          </cell>
          <cell r="J35">
            <v>13337</v>
          </cell>
          <cell r="K35">
            <v>12317.01</v>
          </cell>
        </row>
        <row r="36">
          <cell r="F36">
            <v>156804</v>
          </cell>
          <cell r="G36">
            <v>0</v>
          </cell>
          <cell r="H36">
            <v>156804</v>
          </cell>
          <cell r="I36">
            <v>0</v>
          </cell>
          <cell r="J36">
            <v>156804</v>
          </cell>
          <cell r="K36">
            <v>198315.3</v>
          </cell>
        </row>
        <row r="37">
          <cell r="F37">
            <v>15618</v>
          </cell>
          <cell r="G37">
            <v>0</v>
          </cell>
          <cell r="H37">
            <v>15618</v>
          </cell>
          <cell r="I37">
            <v>0</v>
          </cell>
          <cell r="J37">
            <v>15618</v>
          </cell>
          <cell r="K37">
            <v>11105.47</v>
          </cell>
        </row>
        <row r="38">
          <cell r="F38">
            <v>58267</v>
          </cell>
          <cell r="G38">
            <v>0</v>
          </cell>
          <cell r="H38">
            <v>58267</v>
          </cell>
          <cell r="I38">
            <v>0</v>
          </cell>
          <cell r="J38">
            <v>58267</v>
          </cell>
          <cell r="K38">
            <v>78672.55</v>
          </cell>
        </row>
        <row r="39">
          <cell r="F39">
            <v>9</v>
          </cell>
          <cell r="G39">
            <v>0</v>
          </cell>
          <cell r="H39">
            <v>9</v>
          </cell>
          <cell r="I39">
            <v>0</v>
          </cell>
          <cell r="J39">
            <v>9</v>
          </cell>
          <cell r="K39">
            <v>0</v>
          </cell>
        </row>
        <row r="40">
          <cell r="F40">
            <v>20956</v>
          </cell>
          <cell r="G40">
            <v>0</v>
          </cell>
          <cell r="H40">
            <v>20956</v>
          </cell>
          <cell r="I40">
            <v>0</v>
          </cell>
          <cell r="J40">
            <v>20956</v>
          </cell>
          <cell r="K40">
            <v>18203.97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F42">
            <v>3021</v>
          </cell>
          <cell r="G42">
            <v>0</v>
          </cell>
          <cell r="H42">
            <v>3021</v>
          </cell>
          <cell r="I42">
            <v>0</v>
          </cell>
          <cell r="J42">
            <v>3021</v>
          </cell>
          <cell r="K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>
            <v>4671</v>
          </cell>
          <cell r="G44">
            <v>0</v>
          </cell>
          <cell r="H44">
            <v>4671</v>
          </cell>
          <cell r="I44">
            <v>0</v>
          </cell>
          <cell r="J44">
            <v>4671</v>
          </cell>
          <cell r="K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-1000</v>
          </cell>
          <cell r="G59">
            <v>0</v>
          </cell>
          <cell r="H59">
            <v>-1000</v>
          </cell>
          <cell r="I59">
            <v>0</v>
          </cell>
          <cell r="J59">
            <v>-1000</v>
          </cell>
          <cell r="K59">
            <v>-13000</v>
          </cell>
        </row>
        <row r="60">
          <cell r="F60">
            <v>-1228</v>
          </cell>
          <cell r="G60">
            <v>0</v>
          </cell>
          <cell r="H60">
            <v>-1228</v>
          </cell>
          <cell r="I60">
            <v>0</v>
          </cell>
          <cell r="J60">
            <v>-1228</v>
          </cell>
          <cell r="K60">
            <v>-2582.67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1520</v>
          </cell>
          <cell r="G63">
            <v>0</v>
          </cell>
          <cell r="H63">
            <v>1520</v>
          </cell>
          <cell r="I63">
            <v>0</v>
          </cell>
          <cell r="J63">
            <v>1520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3943</v>
          </cell>
          <cell r="G65">
            <v>0</v>
          </cell>
          <cell r="H65">
            <v>3943</v>
          </cell>
          <cell r="I65">
            <v>0</v>
          </cell>
          <cell r="J65">
            <v>3943</v>
          </cell>
          <cell r="K65">
            <v>9032.7800000000007</v>
          </cell>
        </row>
        <row r="66">
          <cell r="F66">
            <v>486178</v>
          </cell>
          <cell r="G66">
            <v>0</v>
          </cell>
          <cell r="H66">
            <v>486178</v>
          </cell>
          <cell r="I66">
            <v>0</v>
          </cell>
          <cell r="J66">
            <v>486178</v>
          </cell>
          <cell r="K66">
            <v>501510.26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16179</v>
          </cell>
          <cell r="G68">
            <v>0</v>
          </cell>
          <cell r="H68">
            <v>16179</v>
          </cell>
          <cell r="I68">
            <v>0</v>
          </cell>
          <cell r="J68">
            <v>16179</v>
          </cell>
          <cell r="K68">
            <v>30471.54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54140</v>
          </cell>
          <cell r="G71">
            <v>0</v>
          </cell>
          <cell r="H71">
            <v>54140</v>
          </cell>
          <cell r="I71">
            <v>0</v>
          </cell>
          <cell r="J71">
            <v>54140</v>
          </cell>
          <cell r="K71">
            <v>143166</v>
          </cell>
        </row>
        <row r="72">
          <cell r="F72">
            <v>22947</v>
          </cell>
          <cell r="G72">
            <v>0</v>
          </cell>
          <cell r="H72">
            <v>22947</v>
          </cell>
          <cell r="I72">
            <v>0</v>
          </cell>
          <cell r="J72">
            <v>22947</v>
          </cell>
          <cell r="K72">
            <v>26598</v>
          </cell>
        </row>
        <row r="73">
          <cell r="F73">
            <v>2214</v>
          </cell>
          <cell r="G73">
            <v>0</v>
          </cell>
          <cell r="H73">
            <v>2214</v>
          </cell>
          <cell r="I73">
            <v>0</v>
          </cell>
          <cell r="J73">
            <v>2214</v>
          </cell>
          <cell r="K73">
            <v>4056</v>
          </cell>
        </row>
        <row r="74">
          <cell r="F74">
            <v>6801</v>
          </cell>
          <cell r="G74">
            <v>0</v>
          </cell>
          <cell r="H74">
            <v>6801</v>
          </cell>
          <cell r="I74">
            <v>0</v>
          </cell>
          <cell r="J74">
            <v>6801</v>
          </cell>
          <cell r="K74">
            <v>12612</v>
          </cell>
        </row>
        <row r="75">
          <cell r="F75">
            <v>25389</v>
          </cell>
          <cell r="G75">
            <v>0</v>
          </cell>
          <cell r="H75">
            <v>25389</v>
          </cell>
          <cell r="I75">
            <v>0</v>
          </cell>
          <cell r="J75">
            <v>25389</v>
          </cell>
          <cell r="K75">
            <v>37372</v>
          </cell>
        </row>
        <row r="76">
          <cell r="F76">
            <v>178538</v>
          </cell>
          <cell r="G76">
            <v>0</v>
          </cell>
          <cell r="H76">
            <v>178538</v>
          </cell>
          <cell r="I76">
            <v>0</v>
          </cell>
          <cell r="J76">
            <v>178538</v>
          </cell>
          <cell r="K76">
            <v>1673528</v>
          </cell>
        </row>
        <row r="77">
          <cell r="F77">
            <v>-65466</v>
          </cell>
          <cell r="G77">
            <v>0</v>
          </cell>
          <cell r="H77">
            <v>-65466</v>
          </cell>
          <cell r="I77">
            <v>0</v>
          </cell>
          <cell r="J77">
            <v>-65466</v>
          </cell>
          <cell r="K77">
            <v>68554</v>
          </cell>
        </row>
        <row r="78">
          <cell r="F78">
            <v>-64822</v>
          </cell>
          <cell r="G78">
            <v>0</v>
          </cell>
          <cell r="H78">
            <v>-64822</v>
          </cell>
          <cell r="I78">
            <v>0</v>
          </cell>
          <cell r="J78">
            <v>-64822</v>
          </cell>
          <cell r="K78">
            <v>-56514.02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F80">
            <v>-2432</v>
          </cell>
          <cell r="G80">
            <v>0</v>
          </cell>
          <cell r="H80">
            <v>-2432</v>
          </cell>
          <cell r="I80">
            <v>0</v>
          </cell>
          <cell r="J80">
            <v>-2432</v>
          </cell>
          <cell r="K80">
            <v>-14700</v>
          </cell>
        </row>
        <row r="81">
          <cell r="F81">
            <v>-239222</v>
          </cell>
          <cell r="G81">
            <v>0</v>
          </cell>
          <cell r="H81">
            <v>-239222</v>
          </cell>
          <cell r="I81">
            <v>0</v>
          </cell>
          <cell r="J81">
            <v>-239222</v>
          </cell>
          <cell r="K81">
            <v>-89169.88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199467</v>
          </cell>
          <cell r="G83">
            <v>0</v>
          </cell>
          <cell r="H83">
            <v>199467</v>
          </cell>
          <cell r="I83">
            <v>0</v>
          </cell>
          <cell r="J83">
            <v>199467</v>
          </cell>
          <cell r="K83">
            <v>114359.85</v>
          </cell>
        </row>
        <row r="84">
          <cell r="F84">
            <v>104281</v>
          </cell>
          <cell r="G84">
            <v>0</v>
          </cell>
          <cell r="H84">
            <v>104281</v>
          </cell>
          <cell r="I84">
            <v>0</v>
          </cell>
          <cell r="J84">
            <v>104281</v>
          </cell>
          <cell r="K84">
            <v>184094.38</v>
          </cell>
        </row>
        <row r="85">
          <cell r="F85">
            <v>7794</v>
          </cell>
          <cell r="G85">
            <v>0</v>
          </cell>
          <cell r="H85">
            <v>7794</v>
          </cell>
          <cell r="I85">
            <v>0</v>
          </cell>
          <cell r="J85">
            <v>7794</v>
          </cell>
          <cell r="K85">
            <v>40317.03</v>
          </cell>
        </row>
        <row r="86">
          <cell r="F86">
            <v>102258</v>
          </cell>
          <cell r="G86">
            <v>0</v>
          </cell>
          <cell r="H86">
            <v>102258</v>
          </cell>
          <cell r="I86">
            <v>0</v>
          </cell>
          <cell r="J86">
            <v>102258</v>
          </cell>
          <cell r="K86">
            <v>67385</v>
          </cell>
        </row>
        <row r="87">
          <cell r="F87">
            <v>1472854</v>
          </cell>
          <cell r="G87">
            <v>0</v>
          </cell>
          <cell r="H87">
            <v>1472854</v>
          </cell>
          <cell r="I87">
            <v>0</v>
          </cell>
          <cell r="J87">
            <v>1472854</v>
          </cell>
          <cell r="K87">
            <v>1208783.8500000001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4342</v>
          </cell>
        </row>
        <row r="89">
          <cell r="F89">
            <v>197975</v>
          </cell>
          <cell r="G89">
            <v>0</v>
          </cell>
          <cell r="H89">
            <v>197975</v>
          </cell>
          <cell r="I89">
            <v>0</v>
          </cell>
          <cell r="J89">
            <v>197975</v>
          </cell>
          <cell r="K89">
            <v>40947</v>
          </cell>
        </row>
        <row r="90">
          <cell r="F90">
            <v>491440</v>
          </cell>
          <cell r="G90">
            <v>0</v>
          </cell>
          <cell r="H90">
            <v>491440</v>
          </cell>
          <cell r="I90">
            <v>0</v>
          </cell>
          <cell r="J90">
            <v>491440</v>
          </cell>
          <cell r="K90">
            <v>475996.94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11735</v>
          </cell>
        </row>
        <row r="92">
          <cell r="F92">
            <v>116811</v>
          </cell>
          <cell r="G92">
            <v>0</v>
          </cell>
          <cell r="H92">
            <v>116811</v>
          </cell>
          <cell r="I92">
            <v>0</v>
          </cell>
          <cell r="J92">
            <v>116811</v>
          </cell>
          <cell r="K92">
            <v>75326</v>
          </cell>
        </row>
        <row r="93">
          <cell r="F93">
            <v>1559282</v>
          </cell>
          <cell r="G93">
            <v>0</v>
          </cell>
          <cell r="H93">
            <v>1559282</v>
          </cell>
          <cell r="I93">
            <v>0</v>
          </cell>
          <cell r="J93">
            <v>1559282</v>
          </cell>
          <cell r="K93">
            <v>1815775.24</v>
          </cell>
        </row>
        <row r="94">
          <cell r="F94">
            <v>495</v>
          </cell>
          <cell r="G94">
            <v>0</v>
          </cell>
          <cell r="H94">
            <v>495</v>
          </cell>
          <cell r="I94">
            <v>0</v>
          </cell>
          <cell r="J94">
            <v>495</v>
          </cell>
          <cell r="K94">
            <v>93250.38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-520</v>
          </cell>
        </row>
        <row r="98">
          <cell r="F98">
            <v>5016998</v>
          </cell>
          <cell r="G98">
            <v>0</v>
          </cell>
          <cell r="H98">
            <v>5016998</v>
          </cell>
          <cell r="I98">
            <v>0</v>
          </cell>
          <cell r="J98">
            <v>5016998</v>
          </cell>
          <cell r="K98">
            <v>6845908.9800000004</v>
          </cell>
        </row>
        <row r="100">
          <cell r="F100">
            <v>979032</v>
          </cell>
          <cell r="G100">
            <v>0</v>
          </cell>
          <cell r="H100">
            <v>979032</v>
          </cell>
          <cell r="I100">
            <v>0</v>
          </cell>
          <cell r="J100">
            <v>979032</v>
          </cell>
          <cell r="K100">
            <v>43885.5</v>
          </cell>
        </row>
        <row r="101">
          <cell r="F101">
            <v>377052</v>
          </cell>
          <cell r="G101">
            <v>0</v>
          </cell>
          <cell r="H101">
            <v>377052</v>
          </cell>
          <cell r="I101">
            <v>0</v>
          </cell>
          <cell r="J101">
            <v>377052</v>
          </cell>
          <cell r="K101">
            <v>269963.34000000003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2656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F104">
            <v>111135</v>
          </cell>
          <cell r="G104">
            <v>0</v>
          </cell>
          <cell r="H104">
            <v>111135</v>
          </cell>
          <cell r="I104">
            <v>0</v>
          </cell>
          <cell r="J104">
            <v>111135</v>
          </cell>
          <cell r="K104">
            <v>166907</v>
          </cell>
        </row>
        <row r="105">
          <cell r="F105">
            <v>1207900</v>
          </cell>
          <cell r="G105">
            <v>0</v>
          </cell>
          <cell r="H105">
            <v>1207900</v>
          </cell>
          <cell r="I105">
            <v>0</v>
          </cell>
          <cell r="J105">
            <v>1207900</v>
          </cell>
          <cell r="K105">
            <v>1025518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F107">
            <v>653975</v>
          </cell>
          <cell r="G107">
            <v>0</v>
          </cell>
          <cell r="H107">
            <v>653975</v>
          </cell>
          <cell r="I107">
            <v>0</v>
          </cell>
          <cell r="J107">
            <v>653975</v>
          </cell>
          <cell r="K107">
            <v>432347.8</v>
          </cell>
        </row>
        <row r="108">
          <cell r="F108">
            <v>276113</v>
          </cell>
          <cell r="G108">
            <v>0</v>
          </cell>
          <cell r="H108">
            <v>276113</v>
          </cell>
          <cell r="I108">
            <v>0</v>
          </cell>
          <cell r="J108">
            <v>276113</v>
          </cell>
          <cell r="K108">
            <v>2001737.7</v>
          </cell>
        </row>
        <row r="109">
          <cell r="F109">
            <v>3691</v>
          </cell>
          <cell r="G109">
            <v>0</v>
          </cell>
          <cell r="H109">
            <v>3691</v>
          </cell>
          <cell r="I109">
            <v>0</v>
          </cell>
          <cell r="J109">
            <v>3691</v>
          </cell>
          <cell r="K109">
            <v>16238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-236374</v>
          </cell>
        </row>
        <row r="111">
          <cell r="F111">
            <v>3608898</v>
          </cell>
          <cell r="G111">
            <v>0</v>
          </cell>
          <cell r="H111">
            <v>3608898</v>
          </cell>
          <cell r="I111">
            <v>0</v>
          </cell>
          <cell r="J111">
            <v>3608898</v>
          </cell>
          <cell r="K111">
            <v>3722879.34</v>
          </cell>
        </row>
        <row r="113">
          <cell r="F113">
            <v>6173</v>
          </cell>
          <cell r="G113">
            <v>0</v>
          </cell>
          <cell r="H113">
            <v>6173</v>
          </cell>
          <cell r="I113">
            <v>0</v>
          </cell>
          <cell r="J113">
            <v>6173</v>
          </cell>
          <cell r="K113">
            <v>0</v>
          </cell>
        </row>
        <row r="114">
          <cell r="F114">
            <v>1570308</v>
          </cell>
          <cell r="G114">
            <v>0</v>
          </cell>
          <cell r="H114">
            <v>1570308</v>
          </cell>
          <cell r="I114">
            <v>0</v>
          </cell>
          <cell r="J114">
            <v>1570308</v>
          </cell>
          <cell r="K114">
            <v>1182209.19</v>
          </cell>
        </row>
        <row r="115">
          <cell r="F115">
            <v>1017008</v>
          </cell>
          <cell r="G115">
            <v>0</v>
          </cell>
          <cell r="H115">
            <v>1017008</v>
          </cell>
          <cell r="I115">
            <v>0</v>
          </cell>
          <cell r="J115">
            <v>1017008</v>
          </cell>
          <cell r="K115">
            <v>965768.8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37452</v>
          </cell>
        </row>
        <row r="117">
          <cell r="F117">
            <v>-6115</v>
          </cell>
          <cell r="G117">
            <v>0</v>
          </cell>
          <cell r="H117">
            <v>-6115</v>
          </cell>
          <cell r="I117">
            <v>0</v>
          </cell>
          <cell r="J117">
            <v>-6115</v>
          </cell>
          <cell r="K117">
            <v>-4060</v>
          </cell>
        </row>
        <row r="118">
          <cell r="F118">
            <v>2878605</v>
          </cell>
          <cell r="G118">
            <v>0</v>
          </cell>
          <cell r="H118">
            <v>2878605</v>
          </cell>
          <cell r="I118">
            <v>0</v>
          </cell>
          <cell r="J118">
            <v>2878605</v>
          </cell>
          <cell r="K118">
            <v>2095986.13</v>
          </cell>
        </row>
        <row r="119">
          <cell r="F119">
            <v>126697</v>
          </cell>
          <cell r="G119">
            <v>0</v>
          </cell>
          <cell r="H119">
            <v>126697</v>
          </cell>
          <cell r="I119">
            <v>0</v>
          </cell>
          <cell r="J119">
            <v>126697</v>
          </cell>
          <cell r="K119">
            <v>267972.40000000002</v>
          </cell>
        </row>
        <row r="120">
          <cell r="F120">
            <v>168168</v>
          </cell>
          <cell r="G120">
            <v>0</v>
          </cell>
          <cell r="H120">
            <v>168168</v>
          </cell>
          <cell r="I120">
            <v>0</v>
          </cell>
          <cell r="J120">
            <v>168168</v>
          </cell>
          <cell r="K120">
            <v>167884.5</v>
          </cell>
        </row>
        <row r="121">
          <cell r="F121">
            <v>99342</v>
          </cell>
          <cell r="G121">
            <v>0</v>
          </cell>
          <cell r="H121">
            <v>99342</v>
          </cell>
          <cell r="I121">
            <v>0</v>
          </cell>
          <cell r="J121">
            <v>99342</v>
          </cell>
          <cell r="K121">
            <v>26888</v>
          </cell>
        </row>
        <row r="122">
          <cell r="F122">
            <v>1200</v>
          </cell>
          <cell r="G122">
            <v>0</v>
          </cell>
          <cell r="H122">
            <v>1200</v>
          </cell>
          <cell r="I122">
            <v>0</v>
          </cell>
          <cell r="J122">
            <v>1200</v>
          </cell>
          <cell r="K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5624.5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F125">
            <v>289295</v>
          </cell>
          <cell r="G125">
            <v>0</v>
          </cell>
          <cell r="H125">
            <v>289295</v>
          </cell>
          <cell r="I125">
            <v>0</v>
          </cell>
          <cell r="J125">
            <v>289295</v>
          </cell>
          <cell r="K125">
            <v>89474.3</v>
          </cell>
        </row>
        <row r="126">
          <cell r="F126">
            <v>22857</v>
          </cell>
          <cell r="G126">
            <v>0</v>
          </cell>
          <cell r="H126">
            <v>22857</v>
          </cell>
          <cell r="I126">
            <v>0</v>
          </cell>
          <cell r="J126">
            <v>22857</v>
          </cell>
          <cell r="K126">
            <v>191954.83</v>
          </cell>
        </row>
        <row r="127">
          <cell r="F127">
            <v>252512</v>
          </cell>
          <cell r="G127">
            <v>0</v>
          </cell>
          <cell r="H127">
            <v>252512</v>
          </cell>
          <cell r="I127">
            <v>0</v>
          </cell>
          <cell r="J127">
            <v>252512</v>
          </cell>
          <cell r="K127">
            <v>63640</v>
          </cell>
        </row>
        <row r="128">
          <cell r="F128">
            <v>6426050</v>
          </cell>
          <cell r="G128">
            <v>0</v>
          </cell>
          <cell r="H128">
            <v>6426050</v>
          </cell>
          <cell r="I128">
            <v>0</v>
          </cell>
          <cell r="J128">
            <v>6426050</v>
          </cell>
          <cell r="K128">
            <v>5090794.6500000004</v>
          </cell>
        </row>
        <row r="130">
          <cell r="F130">
            <v>110416</v>
          </cell>
          <cell r="G130">
            <v>0</v>
          </cell>
          <cell r="H130">
            <v>110416</v>
          </cell>
          <cell r="I130">
            <v>0</v>
          </cell>
          <cell r="J130">
            <v>110416</v>
          </cell>
          <cell r="K130">
            <v>102420</v>
          </cell>
        </row>
        <row r="131">
          <cell r="F131">
            <v>784731</v>
          </cell>
          <cell r="G131">
            <v>0</v>
          </cell>
          <cell r="H131">
            <v>784731</v>
          </cell>
          <cell r="I131">
            <v>0</v>
          </cell>
          <cell r="J131">
            <v>784731</v>
          </cell>
          <cell r="K131">
            <v>554963.17000000004</v>
          </cell>
        </row>
        <row r="132">
          <cell r="F132">
            <v>71352</v>
          </cell>
          <cell r="G132">
            <v>0</v>
          </cell>
          <cell r="H132">
            <v>71352</v>
          </cell>
          <cell r="I132">
            <v>0</v>
          </cell>
          <cell r="J132">
            <v>71352</v>
          </cell>
          <cell r="K132">
            <v>77744</v>
          </cell>
        </row>
        <row r="133">
          <cell r="F133">
            <v>288995</v>
          </cell>
          <cell r="G133">
            <v>0</v>
          </cell>
          <cell r="H133">
            <v>288995</v>
          </cell>
          <cell r="I133">
            <v>0</v>
          </cell>
          <cell r="J133">
            <v>288995</v>
          </cell>
          <cell r="K133">
            <v>337845</v>
          </cell>
        </row>
        <row r="134">
          <cell r="F134">
            <v>44185</v>
          </cell>
          <cell r="G134">
            <v>0</v>
          </cell>
          <cell r="H134">
            <v>44185</v>
          </cell>
          <cell r="I134">
            <v>0</v>
          </cell>
          <cell r="J134">
            <v>44185</v>
          </cell>
          <cell r="K134">
            <v>40030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174247</v>
          </cell>
          <cell r="G136">
            <v>0</v>
          </cell>
          <cell r="H136">
            <v>174247</v>
          </cell>
          <cell r="I136">
            <v>0</v>
          </cell>
          <cell r="J136">
            <v>174247</v>
          </cell>
          <cell r="K136">
            <v>291817.53999999998</v>
          </cell>
        </row>
        <row r="137">
          <cell r="F137">
            <v>361344</v>
          </cell>
          <cell r="G137">
            <v>0</v>
          </cell>
          <cell r="H137">
            <v>361344</v>
          </cell>
          <cell r="I137">
            <v>0</v>
          </cell>
          <cell r="J137">
            <v>361344</v>
          </cell>
          <cell r="K137">
            <v>244029.8</v>
          </cell>
        </row>
        <row r="138">
          <cell r="F138">
            <v>11251</v>
          </cell>
          <cell r="G138">
            <v>0</v>
          </cell>
          <cell r="H138">
            <v>11251</v>
          </cell>
          <cell r="I138">
            <v>0</v>
          </cell>
          <cell r="J138">
            <v>11251</v>
          </cell>
          <cell r="K138">
            <v>11358</v>
          </cell>
        </row>
        <row r="139">
          <cell r="F139">
            <v>306028</v>
          </cell>
          <cell r="G139">
            <v>0</v>
          </cell>
          <cell r="H139">
            <v>306028</v>
          </cell>
          <cell r="I139">
            <v>0</v>
          </cell>
          <cell r="J139">
            <v>306028</v>
          </cell>
          <cell r="K139">
            <v>423779.17</v>
          </cell>
        </row>
        <row r="140">
          <cell r="F140">
            <v>106910</v>
          </cell>
          <cell r="G140">
            <v>0</v>
          </cell>
          <cell r="H140">
            <v>106910</v>
          </cell>
          <cell r="I140">
            <v>0</v>
          </cell>
          <cell r="J140">
            <v>106910</v>
          </cell>
          <cell r="K140">
            <v>76691.009999999995</v>
          </cell>
        </row>
        <row r="141">
          <cell r="F141">
            <v>167831</v>
          </cell>
          <cell r="G141">
            <v>0</v>
          </cell>
          <cell r="H141">
            <v>167831</v>
          </cell>
          <cell r="I141">
            <v>0</v>
          </cell>
          <cell r="J141">
            <v>167831</v>
          </cell>
          <cell r="K141">
            <v>185768.93</v>
          </cell>
        </row>
        <row r="142">
          <cell r="F142">
            <v>101875</v>
          </cell>
          <cell r="G142">
            <v>0</v>
          </cell>
          <cell r="H142">
            <v>101875</v>
          </cell>
          <cell r="I142">
            <v>0</v>
          </cell>
          <cell r="J142">
            <v>101875</v>
          </cell>
          <cell r="K142">
            <v>36997</v>
          </cell>
        </row>
        <row r="143">
          <cell r="F143">
            <v>204673</v>
          </cell>
          <cell r="G143">
            <v>0</v>
          </cell>
          <cell r="H143">
            <v>204673</v>
          </cell>
          <cell r="I143">
            <v>0</v>
          </cell>
          <cell r="J143">
            <v>204673</v>
          </cell>
          <cell r="K143">
            <v>312449.15000000002</v>
          </cell>
        </row>
        <row r="144">
          <cell r="F144">
            <v>5889</v>
          </cell>
          <cell r="G144">
            <v>0</v>
          </cell>
          <cell r="H144">
            <v>5889</v>
          </cell>
          <cell r="I144">
            <v>0</v>
          </cell>
          <cell r="J144">
            <v>5889</v>
          </cell>
          <cell r="K144">
            <v>12020.93</v>
          </cell>
        </row>
        <row r="145">
          <cell r="F145">
            <v>-156624</v>
          </cell>
          <cell r="G145">
            <v>0</v>
          </cell>
          <cell r="H145">
            <v>-156624</v>
          </cell>
          <cell r="I145">
            <v>0</v>
          </cell>
          <cell r="J145">
            <v>-156624</v>
          </cell>
          <cell r="K145">
            <v>-360455.54</v>
          </cell>
        </row>
        <row r="146">
          <cell r="F146">
            <v>-270826</v>
          </cell>
          <cell r="G146">
            <v>0</v>
          </cell>
          <cell r="H146">
            <v>-270826</v>
          </cell>
          <cell r="I146">
            <v>0</v>
          </cell>
          <cell r="J146">
            <v>-270826</v>
          </cell>
          <cell r="K146">
            <v>-1794904.48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-12266.1</v>
          </cell>
        </row>
        <row r="148">
          <cell r="F148">
            <v>110532</v>
          </cell>
          <cell r="G148">
            <v>0</v>
          </cell>
          <cell r="H148">
            <v>110532</v>
          </cell>
          <cell r="I148">
            <v>0</v>
          </cell>
          <cell r="J148">
            <v>110532</v>
          </cell>
          <cell r="K148">
            <v>115036.6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-231.65</v>
          </cell>
        </row>
        <row r="151">
          <cell r="F151">
            <v>2596</v>
          </cell>
          <cell r="G151">
            <v>0</v>
          </cell>
          <cell r="H151">
            <v>2596</v>
          </cell>
          <cell r="I151">
            <v>0</v>
          </cell>
          <cell r="J151">
            <v>2596</v>
          </cell>
          <cell r="K151">
            <v>3415</v>
          </cell>
        </row>
        <row r="152">
          <cell r="F152">
            <v>16278</v>
          </cell>
          <cell r="G152">
            <v>0</v>
          </cell>
          <cell r="H152">
            <v>16278</v>
          </cell>
          <cell r="I152">
            <v>0</v>
          </cell>
          <cell r="J152">
            <v>16278</v>
          </cell>
          <cell r="K152">
            <v>5907</v>
          </cell>
        </row>
        <row r="153">
          <cell r="F153">
            <v>116952</v>
          </cell>
          <cell r="G153">
            <v>0</v>
          </cell>
          <cell r="H153">
            <v>116952</v>
          </cell>
          <cell r="I153">
            <v>0</v>
          </cell>
          <cell r="J153">
            <v>116952</v>
          </cell>
          <cell r="K153">
            <v>77902</v>
          </cell>
        </row>
        <row r="154">
          <cell r="F154">
            <v>145</v>
          </cell>
          <cell r="G154">
            <v>0</v>
          </cell>
          <cell r="H154">
            <v>145</v>
          </cell>
          <cell r="I154">
            <v>0</v>
          </cell>
          <cell r="J154">
            <v>145</v>
          </cell>
          <cell r="K154">
            <v>400</v>
          </cell>
        </row>
        <row r="155">
          <cell r="F155">
            <v>129</v>
          </cell>
          <cell r="G155">
            <v>0</v>
          </cell>
          <cell r="H155">
            <v>129</v>
          </cell>
          <cell r="I155">
            <v>0</v>
          </cell>
          <cell r="J155">
            <v>129</v>
          </cell>
          <cell r="K155">
            <v>0</v>
          </cell>
        </row>
        <row r="156">
          <cell r="F156">
            <v>5169</v>
          </cell>
          <cell r="G156">
            <v>0</v>
          </cell>
          <cell r="H156">
            <v>5169</v>
          </cell>
          <cell r="I156">
            <v>0</v>
          </cell>
          <cell r="J156">
            <v>5169</v>
          </cell>
          <cell r="K156">
            <v>1041</v>
          </cell>
        </row>
        <row r="157">
          <cell r="F157">
            <v>8528</v>
          </cell>
          <cell r="G157">
            <v>0</v>
          </cell>
          <cell r="H157">
            <v>8528</v>
          </cell>
          <cell r="I157">
            <v>0</v>
          </cell>
          <cell r="J157">
            <v>8528</v>
          </cell>
          <cell r="K157">
            <v>61</v>
          </cell>
        </row>
        <row r="158">
          <cell r="F158">
            <v>2089</v>
          </cell>
          <cell r="G158">
            <v>0</v>
          </cell>
          <cell r="H158">
            <v>2089</v>
          </cell>
          <cell r="I158">
            <v>0</v>
          </cell>
          <cell r="J158">
            <v>2089</v>
          </cell>
          <cell r="K158">
            <v>2485</v>
          </cell>
        </row>
        <row r="159">
          <cell r="F159">
            <v>35239</v>
          </cell>
          <cell r="G159">
            <v>0</v>
          </cell>
          <cell r="H159">
            <v>35239</v>
          </cell>
          <cell r="I159">
            <v>0</v>
          </cell>
          <cell r="J159">
            <v>35239</v>
          </cell>
          <cell r="K159">
            <v>23409</v>
          </cell>
        </row>
        <row r="160">
          <cell r="F160">
            <v>-823455</v>
          </cell>
          <cell r="G160">
            <v>0</v>
          </cell>
          <cell r="H160">
            <v>-823455</v>
          </cell>
          <cell r="I160">
            <v>0</v>
          </cell>
          <cell r="J160">
            <v>-823455</v>
          </cell>
          <cell r="K160">
            <v>-564822.15</v>
          </cell>
        </row>
        <row r="161">
          <cell r="F161">
            <v>1070</v>
          </cell>
          <cell r="G161">
            <v>0</v>
          </cell>
          <cell r="H161">
            <v>1070</v>
          </cell>
          <cell r="I161">
            <v>0</v>
          </cell>
          <cell r="J161">
            <v>1070</v>
          </cell>
          <cell r="K161">
            <v>0</v>
          </cell>
        </row>
        <row r="162">
          <cell r="F162">
            <v>-2437844</v>
          </cell>
          <cell r="G162">
            <v>0</v>
          </cell>
          <cell r="H162">
            <v>-2437844</v>
          </cell>
          <cell r="I162">
            <v>0</v>
          </cell>
          <cell r="J162">
            <v>-2437844</v>
          </cell>
          <cell r="K162">
            <v>-753900.59</v>
          </cell>
        </row>
        <row r="163">
          <cell r="F163">
            <v>-29461</v>
          </cell>
          <cell r="G163">
            <v>0</v>
          </cell>
          <cell r="H163">
            <v>-29461</v>
          </cell>
          <cell r="I163">
            <v>0</v>
          </cell>
          <cell r="J163">
            <v>-29461</v>
          </cell>
          <cell r="K163">
            <v>0</v>
          </cell>
        </row>
        <row r="164">
          <cell r="F164">
            <v>14693</v>
          </cell>
          <cell r="G164">
            <v>0</v>
          </cell>
          <cell r="H164">
            <v>14693</v>
          </cell>
          <cell r="I164">
            <v>0</v>
          </cell>
          <cell r="J164">
            <v>14693</v>
          </cell>
          <cell r="K164">
            <v>10149.200000000001</v>
          </cell>
        </row>
        <row r="165">
          <cell r="F165">
            <v>181326</v>
          </cell>
          <cell r="G165">
            <v>0</v>
          </cell>
          <cell r="H165">
            <v>181326</v>
          </cell>
          <cell r="I165">
            <v>0</v>
          </cell>
          <cell r="J165">
            <v>181326</v>
          </cell>
          <cell r="K165">
            <v>149905</v>
          </cell>
        </row>
        <row r="166">
          <cell r="F166">
            <v>21869</v>
          </cell>
          <cell r="G166">
            <v>0</v>
          </cell>
          <cell r="H166">
            <v>21869</v>
          </cell>
          <cell r="I166">
            <v>0</v>
          </cell>
          <cell r="J166">
            <v>21869</v>
          </cell>
          <cell r="K166">
            <v>-21015</v>
          </cell>
        </row>
        <row r="167">
          <cell r="F167">
            <v>97041</v>
          </cell>
          <cell r="G167">
            <v>0</v>
          </cell>
          <cell r="H167">
            <v>97041</v>
          </cell>
          <cell r="I167">
            <v>0</v>
          </cell>
          <cell r="J167">
            <v>97041</v>
          </cell>
          <cell r="K167">
            <v>129146</v>
          </cell>
        </row>
        <row r="168">
          <cell r="F168">
            <v>33566</v>
          </cell>
          <cell r="G168">
            <v>0</v>
          </cell>
          <cell r="H168">
            <v>33566</v>
          </cell>
          <cell r="I168">
            <v>0</v>
          </cell>
          <cell r="J168">
            <v>33566</v>
          </cell>
          <cell r="K168">
            <v>85327</v>
          </cell>
        </row>
        <row r="169">
          <cell r="F169">
            <v>18064</v>
          </cell>
          <cell r="G169">
            <v>0</v>
          </cell>
          <cell r="H169">
            <v>18064</v>
          </cell>
          <cell r="I169">
            <v>0</v>
          </cell>
          <cell r="J169">
            <v>18064</v>
          </cell>
          <cell r="K169">
            <v>22001.55</v>
          </cell>
        </row>
        <row r="170">
          <cell r="F170">
            <v>189159</v>
          </cell>
          <cell r="G170">
            <v>0</v>
          </cell>
          <cell r="H170">
            <v>189159</v>
          </cell>
          <cell r="I170">
            <v>0</v>
          </cell>
          <cell r="J170">
            <v>189159</v>
          </cell>
          <cell r="K170">
            <v>-129959.71</v>
          </cell>
        </row>
        <row r="171">
          <cell r="F171">
            <v>-435</v>
          </cell>
          <cell r="G171">
            <v>0</v>
          </cell>
          <cell r="H171">
            <v>-435</v>
          </cell>
          <cell r="I171">
            <v>0</v>
          </cell>
          <cell r="J171">
            <v>-435</v>
          </cell>
          <cell r="K171">
            <v>0</v>
          </cell>
        </row>
        <row r="172">
          <cell r="F172">
            <v>509785</v>
          </cell>
          <cell r="G172">
            <v>0</v>
          </cell>
          <cell r="H172">
            <v>509785</v>
          </cell>
          <cell r="I172">
            <v>0</v>
          </cell>
          <cell r="J172">
            <v>509785</v>
          </cell>
          <cell r="K172">
            <v>120692.5</v>
          </cell>
        </row>
        <row r="173">
          <cell r="F173">
            <v>15847</v>
          </cell>
          <cell r="G173">
            <v>0</v>
          </cell>
          <cell r="H173">
            <v>15847</v>
          </cell>
          <cell r="I173">
            <v>0</v>
          </cell>
          <cell r="J173">
            <v>15847</v>
          </cell>
          <cell r="K173">
            <v>26427</v>
          </cell>
        </row>
        <row r="174">
          <cell r="F174">
            <v>262489</v>
          </cell>
          <cell r="G174">
            <v>0</v>
          </cell>
          <cell r="H174">
            <v>262489</v>
          </cell>
          <cell r="I174">
            <v>0</v>
          </cell>
          <cell r="J174">
            <v>262489</v>
          </cell>
          <cell r="K174">
            <v>456537</v>
          </cell>
        </row>
        <row r="175">
          <cell r="F175">
            <v>-85607</v>
          </cell>
          <cell r="G175">
            <v>0</v>
          </cell>
          <cell r="H175">
            <v>-85607</v>
          </cell>
          <cell r="I175">
            <v>0</v>
          </cell>
          <cell r="J175">
            <v>-85607</v>
          </cell>
          <cell r="K175">
            <v>-8903.2999999999993</v>
          </cell>
        </row>
        <row r="176">
          <cell r="F176">
            <v>65544</v>
          </cell>
          <cell r="G176">
            <v>0</v>
          </cell>
          <cell r="H176">
            <v>65544</v>
          </cell>
          <cell r="I176">
            <v>0</v>
          </cell>
          <cell r="J176">
            <v>65544</v>
          </cell>
          <cell r="K176">
            <v>0</v>
          </cell>
        </row>
        <row r="177">
          <cell r="F177">
            <v>150502</v>
          </cell>
          <cell r="G177">
            <v>0</v>
          </cell>
          <cell r="H177">
            <v>150502</v>
          </cell>
          <cell r="I177">
            <v>0</v>
          </cell>
          <cell r="J177">
            <v>150502</v>
          </cell>
          <cell r="K177">
            <v>225589</v>
          </cell>
        </row>
        <row r="178">
          <cell r="F178">
            <v>-46908</v>
          </cell>
          <cell r="G178">
            <v>0</v>
          </cell>
          <cell r="H178">
            <v>-46908</v>
          </cell>
          <cell r="I178">
            <v>0</v>
          </cell>
          <cell r="J178">
            <v>-46908</v>
          </cell>
          <cell r="K178">
            <v>-117677.75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-2603.29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-60692.3</v>
          </cell>
        </row>
        <row r="181">
          <cell r="F181">
            <v>168628</v>
          </cell>
          <cell r="G181">
            <v>0</v>
          </cell>
          <cell r="H181">
            <v>168628</v>
          </cell>
          <cell r="I181">
            <v>0</v>
          </cell>
          <cell r="J181">
            <v>168628</v>
          </cell>
          <cell r="K181">
            <v>131094</v>
          </cell>
        </row>
        <row r="182">
          <cell r="F182">
            <v>61530</v>
          </cell>
          <cell r="G182">
            <v>0</v>
          </cell>
          <cell r="H182">
            <v>61530</v>
          </cell>
          <cell r="I182">
            <v>0</v>
          </cell>
          <cell r="J182">
            <v>61530</v>
          </cell>
          <cell r="K182">
            <v>16558</v>
          </cell>
        </row>
        <row r="183">
          <cell r="F183">
            <v>205451</v>
          </cell>
          <cell r="G183">
            <v>0</v>
          </cell>
          <cell r="H183">
            <v>205451</v>
          </cell>
          <cell r="I183">
            <v>0</v>
          </cell>
          <cell r="J183">
            <v>205451</v>
          </cell>
          <cell r="K183">
            <v>268243.68</v>
          </cell>
        </row>
        <row r="184">
          <cell r="F184">
            <v>-3450</v>
          </cell>
          <cell r="G184">
            <v>0</v>
          </cell>
          <cell r="H184">
            <v>-3450</v>
          </cell>
          <cell r="I184">
            <v>0</v>
          </cell>
          <cell r="J184">
            <v>-3450</v>
          </cell>
          <cell r="K184">
            <v>180594.88</v>
          </cell>
        </row>
        <row r="185">
          <cell r="F185">
            <v>50387</v>
          </cell>
          <cell r="G185">
            <v>0</v>
          </cell>
          <cell r="H185">
            <v>50387</v>
          </cell>
          <cell r="I185">
            <v>0</v>
          </cell>
          <cell r="J185">
            <v>50387</v>
          </cell>
          <cell r="K185">
            <v>0</v>
          </cell>
        </row>
        <row r="186">
          <cell r="F186">
            <v>73375</v>
          </cell>
          <cell r="G186">
            <v>0</v>
          </cell>
          <cell r="H186">
            <v>73375</v>
          </cell>
          <cell r="I186">
            <v>0</v>
          </cell>
          <cell r="J186">
            <v>73375</v>
          </cell>
          <cell r="K186">
            <v>174349.89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14200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55986</v>
          </cell>
          <cell r="G189">
            <v>0</v>
          </cell>
          <cell r="H189">
            <v>55986</v>
          </cell>
          <cell r="I189">
            <v>0</v>
          </cell>
          <cell r="J189">
            <v>55986</v>
          </cell>
          <cell r="K189">
            <v>158342.51999999999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1838</v>
          </cell>
        </row>
        <row r="191">
          <cell r="F191">
            <v>213370</v>
          </cell>
          <cell r="G191">
            <v>0</v>
          </cell>
          <cell r="H191">
            <v>213370</v>
          </cell>
          <cell r="I191">
            <v>0</v>
          </cell>
          <cell r="J191">
            <v>213370</v>
          </cell>
          <cell r="K191">
            <v>191120</v>
          </cell>
        </row>
        <row r="192">
          <cell r="F192">
            <v>61801</v>
          </cell>
          <cell r="G192">
            <v>0</v>
          </cell>
          <cell r="H192">
            <v>61801</v>
          </cell>
          <cell r="I192">
            <v>0</v>
          </cell>
          <cell r="J192">
            <v>61801</v>
          </cell>
          <cell r="K192">
            <v>30343</v>
          </cell>
        </row>
        <row r="193">
          <cell r="F193">
            <v>12776</v>
          </cell>
          <cell r="G193">
            <v>0</v>
          </cell>
          <cell r="H193">
            <v>12776</v>
          </cell>
          <cell r="I193">
            <v>0</v>
          </cell>
          <cell r="J193">
            <v>12776</v>
          </cell>
          <cell r="K193">
            <v>10713</v>
          </cell>
        </row>
        <row r="194">
          <cell r="F194">
            <v>4600</v>
          </cell>
          <cell r="G194">
            <v>0</v>
          </cell>
          <cell r="H194">
            <v>4600</v>
          </cell>
          <cell r="I194">
            <v>0</v>
          </cell>
          <cell r="J194">
            <v>4600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1000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-156220</v>
          </cell>
        </row>
        <row r="197">
          <cell r="F197">
            <v>1651633</v>
          </cell>
          <cell r="G197">
            <v>0</v>
          </cell>
          <cell r="H197">
            <v>1651633</v>
          </cell>
          <cell r="I197">
            <v>0</v>
          </cell>
          <cell r="J197">
            <v>1651633</v>
          </cell>
          <cell r="K197">
            <v>1358089.66</v>
          </cell>
        </row>
        <row r="199">
          <cell r="F199">
            <v>710715</v>
          </cell>
          <cell r="G199">
            <v>0</v>
          </cell>
          <cell r="H199">
            <v>710715</v>
          </cell>
          <cell r="I199">
            <v>0</v>
          </cell>
          <cell r="J199">
            <v>710715</v>
          </cell>
          <cell r="K199">
            <v>682739</v>
          </cell>
        </row>
        <row r="200">
          <cell r="F200">
            <v>176551</v>
          </cell>
          <cell r="G200">
            <v>0</v>
          </cell>
          <cell r="H200">
            <v>176551</v>
          </cell>
          <cell r="I200">
            <v>0</v>
          </cell>
          <cell r="J200">
            <v>176551</v>
          </cell>
          <cell r="K200">
            <v>157643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F202">
            <v>1111445</v>
          </cell>
          <cell r="G202">
            <v>0</v>
          </cell>
          <cell r="H202">
            <v>1111445</v>
          </cell>
          <cell r="I202">
            <v>0</v>
          </cell>
          <cell r="J202">
            <v>1111445</v>
          </cell>
          <cell r="K202">
            <v>850620</v>
          </cell>
        </row>
        <row r="203">
          <cell r="F203">
            <v>2724421</v>
          </cell>
          <cell r="G203">
            <v>0</v>
          </cell>
          <cell r="H203">
            <v>2724421</v>
          </cell>
          <cell r="I203">
            <v>0</v>
          </cell>
          <cell r="J203">
            <v>2724421</v>
          </cell>
          <cell r="K203">
            <v>2442484</v>
          </cell>
        </row>
        <row r="204">
          <cell r="F204">
            <v>1250</v>
          </cell>
          <cell r="G204">
            <v>0</v>
          </cell>
          <cell r="H204">
            <v>1250</v>
          </cell>
          <cell r="I204">
            <v>0</v>
          </cell>
          <cell r="J204">
            <v>1250</v>
          </cell>
          <cell r="K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-17000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25200</v>
          </cell>
          <cell r="G207">
            <v>0</v>
          </cell>
          <cell r="H207">
            <v>25200</v>
          </cell>
          <cell r="I207">
            <v>0</v>
          </cell>
          <cell r="J207">
            <v>25200</v>
          </cell>
          <cell r="K207">
            <v>35580</v>
          </cell>
        </row>
        <row r="208">
          <cell r="F208">
            <v>221369</v>
          </cell>
          <cell r="G208">
            <v>0</v>
          </cell>
          <cell r="H208">
            <v>221369</v>
          </cell>
          <cell r="I208">
            <v>0</v>
          </cell>
          <cell r="J208">
            <v>221369</v>
          </cell>
          <cell r="K208">
            <v>169240</v>
          </cell>
        </row>
        <row r="209">
          <cell r="F209">
            <v>4970951</v>
          </cell>
          <cell r="G209">
            <v>0</v>
          </cell>
          <cell r="H209">
            <v>4970951</v>
          </cell>
          <cell r="I209">
            <v>0</v>
          </cell>
          <cell r="J209">
            <v>4970951</v>
          </cell>
          <cell r="K209">
            <v>4321306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7500</v>
          </cell>
        </row>
        <row r="212">
          <cell r="F212">
            <v>22950</v>
          </cell>
          <cell r="G212">
            <v>0</v>
          </cell>
          <cell r="H212">
            <v>22950</v>
          </cell>
          <cell r="I212">
            <v>0</v>
          </cell>
          <cell r="J212">
            <v>22950</v>
          </cell>
          <cell r="K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3816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-7939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F216">
            <v>374051</v>
          </cell>
          <cell r="G216">
            <v>0</v>
          </cell>
          <cell r="H216">
            <v>374051</v>
          </cell>
          <cell r="I216">
            <v>0</v>
          </cell>
          <cell r="J216">
            <v>374051</v>
          </cell>
          <cell r="K216">
            <v>364864</v>
          </cell>
        </row>
        <row r="217">
          <cell r="F217">
            <v>2409</v>
          </cell>
          <cell r="G217">
            <v>0</v>
          </cell>
          <cell r="H217">
            <v>2409</v>
          </cell>
          <cell r="I217">
            <v>0</v>
          </cell>
          <cell r="J217">
            <v>2409</v>
          </cell>
          <cell r="K217">
            <v>20000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14350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6493</v>
          </cell>
        </row>
        <row r="221">
          <cell r="F221">
            <v>15857091</v>
          </cell>
          <cell r="G221">
            <v>0</v>
          </cell>
          <cell r="H221">
            <v>15857091</v>
          </cell>
          <cell r="I221">
            <v>0</v>
          </cell>
          <cell r="J221">
            <v>15857091</v>
          </cell>
          <cell r="K221">
            <v>11580377.16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414138.81</v>
          </cell>
        </row>
        <row r="223">
          <cell r="F223">
            <v>5365606</v>
          </cell>
          <cell r="G223">
            <v>0</v>
          </cell>
          <cell r="H223">
            <v>5365606</v>
          </cell>
          <cell r="I223">
            <v>0</v>
          </cell>
          <cell r="J223">
            <v>5365606</v>
          </cell>
          <cell r="K223">
            <v>0</v>
          </cell>
        </row>
        <row r="224">
          <cell r="F224">
            <v>21622107</v>
          </cell>
          <cell r="G224">
            <v>0</v>
          </cell>
          <cell r="H224">
            <v>21622107</v>
          </cell>
          <cell r="I224">
            <v>0</v>
          </cell>
          <cell r="J224">
            <v>21622107</v>
          </cell>
          <cell r="K224">
            <v>12403599.970000001</v>
          </cell>
        </row>
        <row r="226">
          <cell r="F226">
            <v>4272</v>
          </cell>
          <cell r="G226">
            <v>0</v>
          </cell>
          <cell r="H226">
            <v>4272</v>
          </cell>
          <cell r="I226">
            <v>0</v>
          </cell>
          <cell r="J226">
            <v>4272</v>
          </cell>
          <cell r="K226">
            <v>0</v>
          </cell>
        </row>
        <row r="227">
          <cell r="F227">
            <v>66636</v>
          </cell>
          <cell r="G227">
            <v>0</v>
          </cell>
          <cell r="H227">
            <v>66636</v>
          </cell>
          <cell r="I227">
            <v>0</v>
          </cell>
          <cell r="J227">
            <v>66636</v>
          </cell>
          <cell r="K227">
            <v>-114611</v>
          </cell>
        </row>
        <row r="228">
          <cell r="F228">
            <v>82161</v>
          </cell>
          <cell r="G228">
            <v>0</v>
          </cell>
          <cell r="H228">
            <v>82161</v>
          </cell>
          <cell r="I228">
            <v>0</v>
          </cell>
          <cell r="J228">
            <v>82161</v>
          </cell>
          <cell r="K228">
            <v>79838</v>
          </cell>
        </row>
        <row r="229">
          <cell r="F229">
            <v>148487</v>
          </cell>
          <cell r="G229">
            <v>0</v>
          </cell>
          <cell r="H229">
            <v>148487</v>
          </cell>
          <cell r="I229">
            <v>0</v>
          </cell>
          <cell r="J229">
            <v>148487</v>
          </cell>
          <cell r="K229">
            <v>85211</v>
          </cell>
        </row>
        <row r="230">
          <cell r="F230">
            <v>14768</v>
          </cell>
          <cell r="G230">
            <v>0</v>
          </cell>
          <cell r="H230">
            <v>14768</v>
          </cell>
          <cell r="I230">
            <v>0</v>
          </cell>
          <cell r="J230">
            <v>14768</v>
          </cell>
          <cell r="K230">
            <v>47495</v>
          </cell>
        </row>
        <row r="231">
          <cell r="F231">
            <v>959396</v>
          </cell>
          <cell r="G231">
            <v>0</v>
          </cell>
          <cell r="H231">
            <v>959396</v>
          </cell>
          <cell r="I231">
            <v>0</v>
          </cell>
          <cell r="J231">
            <v>959396</v>
          </cell>
          <cell r="K231">
            <v>374085</v>
          </cell>
        </row>
        <row r="232">
          <cell r="F232">
            <v>5250</v>
          </cell>
          <cell r="G232">
            <v>0</v>
          </cell>
          <cell r="H232">
            <v>5250</v>
          </cell>
          <cell r="I232">
            <v>0</v>
          </cell>
          <cell r="J232">
            <v>5250</v>
          </cell>
          <cell r="K232">
            <v>18440</v>
          </cell>
        </row>
        <row r="233">
          <cell r="F233">
            <v>6000</v>
          </cell>
          <cell r="G233">
            <v>0</v>
          </cell>
          <cell r="H233">
            <v>6000</v>
          </cell>
          <cell r="I233">
            <v>0</v>
          </cell>
          <cell r="J233">
            <v>6000</v>
          </cell>
          <cell r="K233">
            <v>48882</v>
          </cell>
        </row>
        <row r="234">
          <cell r="F234">
            <v>16750</v>
          </cell>
          <cell r="G234">
            <v>0</v>
          </cell>
          <cell r="H234">
            <v>16750</v>
          </cell>
          <cell r="I234">
            <v>0</v>
          </cell>
          <cell r="J234">
            <v>16750</v>
          </cell>
          <cell r="K234">
            <v>16940</v>
          </cell>
        </row>
        <row r="235">
          <cell r="F235">
            <v>127456</v>
          </cell>
          <cell r="G235">
            <v>0</v>
          </cell>
          <cell r="H235">
            <v>127456</v>
          </cell>
          <cell r="I235">
            <v>0</v>
          </cell>
          <cell r="J235">
            <v>127456</v>
          </cell>
          <cell r="K235">
            <v>141676</v>
          </cell>
        </row>
        <row r="236">
          <cell r="F236">
            <v>33800</v>
          </cell>
          <cell r="G236">
            <v>0</v>
          </cell>
          <cell r="H236">
            <v>33800</v>
          </cell>
          <cell r="I236">
            <v>0</v>
          </cell>
          <cell r="J236">
            <v>33800</v>
          </cell>
          <cell r="K236">
            <v>31860</v>
          </cell>
        </row>
        <row r="237">
          <cell r="F237">
            <v>912319</v>
          </cell>
          <cell r="G237">
            <v>0</v>
          </cell>
          <cell r="H237">
            <v>912319</v>
          </cell>
          <cell r="I237">
            <v>0</v>
          </cell>
          <cell r="J237">
            <v>912319</v>
          </cell>
          <cell r="K237">
            <v>1115937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F240">
            <v>216841</v>
          </cell>
          <cell r="G240">
            <v>0</v>
          </cell>
          <cell r="H240">
            <v>216841</v>
          </cell>
          <cell r="I240">
            <v>0</v>
          </cell>
          <cell r="J240">
            <v>216841</v>
          </cell>
          <cell r="K240">
            <v>177438</v>
          </cell>
        </row>
        <row r="241">
          <cell r="F241">
            <v>82594</v>
          </cell>
          <cell r="G241">
            <v>0</v>
          </cell>
          <cell r="H241">
            <v>82594</v>
          </cell>
          <cell r="I241">
            <v>0</v>
          </cell>
          <cell r="J241">
            <v>82594</v>
          </cell>
          <cell r="K241">
            <v>134185</v>
          </cell>
        </row>
        <row r="242">
          <cell r="F242">
            <v>171</v>
          </cell>
          <cell r="G242">
            <v>0</v>
          </cell>
          <cell r="H242">
            <v>171</v>
          </cell>
          <cell r="I242">
            <v>0</v>
          </cell>
          <cell r="J242">
            <v>171</v>
          </cell>
          <cell r="K242">
            <v>6926</v>
          </cell>
        </row>
        <row r="243">
          <cell r="F243">
            <v>40329</v>
          </cell>
          <cell r="G243">
            <v>0</v>
          </cell>
          <cell r="H243">
            <v>40329</v>
          </cell>
          <cell r="I243">
            <v>0</v>
          </cell>
          <cell r="J243">
            <v>40329</v>
          </cell>
          <cell r="K243">
            <v>91702</v>
          </cell>
        </row>
        <row r="244">
          <cell r="F244">
            <v>358681</v>
          </cell>
          <cell r="G244">
            <v>0</v>
          </cell>
          <cell r="H244">
            <v>358681</v>
          </cell>
          <cell r="I244">
            <v>0</v>
          </cell>
          <cell r="J244">
            <v>358681</v>
          </cell>
          <cell r="K244">
            <v>415483</v>
          </cell>
        </row>
        <row r="245">
          <cell r="F245">
            <v>7280</v>
          </cell>
          <cell r="G245">
            <v>0</v>
          </cell>
          <cell r="H245">
            <v>7280</v>
          </cell>
          <cell r="I245">
            <v>0</v>
          </cell>
          <cell r="J245">
            <v>7280</v>
          </cell>
          <cell r="K245">
            <v>0</v>
          </cell>
        </row>
        <row r="246">
          <cell r="F246">
            <v>60766</v>
          </cell>
          <cell r="G246">
            <v>0</v>
          </cell>
          <cell r="H246">
            <v>60766</v>
          </cell>
          <cell r="I246">
            <v>0</v>
          </cell>
          <cell r="J246">
            <v>60766</v>
          </cell>
          <cell r="K246">
            <v>41601</v>
          </cell>
        </row>
        <row r="247">
          <cell r="F247">
            <v>42849</v>
          </cell>
          <cell r="G247">
            <v>0</v>
          </cell>
          <cell r="H247">
            <v>42849</v>
          </cell>
          <cell r="I247">
            <v>0</v>
          </cell>
          <cell r="J247">
            <v>42849</v>
          </cell>
          <cell r="K247">
            <v>30313</v>
          </cell>
        </row>
        <row r="248">
          <cell r="F248">
            <v>2625</v>
          </cell>
          <cell r="G248">
            <v>0</v>
          </cell>
          <cell r="H248">
            <v>2625</v>
          </cell>
          <cell r="I248">
            <v>0</v>
          </cell>
          <cell r="J248">
            <v>2625</v>
          </cell>
          <cell r="K248">
            <v>13313</v>
          </cell>
        </row>
        <row r="249">
          <cell r="F249">
            <v>20217</v>
          </cell>
          <cell r="G249">
            <v>0</v>
          </cell>
          <cell r="H249">
            <v>20217</v>
          </cell>
          <cell r="I249">
            <v>0</v>
          </cell>
          <cell r="J249">
            <v>20217</v>
          </cell>
          <cell r="K249">
            <v>60550</v>
          </cell>
        </row>
        <row r="250">
          <cell r="F250">
            <v>288810</v>
          </cell>
          <cell r="G250">
            <v>0</v>
          </cell>
          <cell r="H250">
            <v>288810</v>
          </cell>
          <cell r="I250">
            <v>0</v>
          </cell>
          <cell r="J250">
            <v>288810</v>
          </cell>
          <cell r="K250">
            <v>438094</v>
          </cell>
        </row>
        <row r="251">
          <cell r="F251">
            <v>56173</v>
          </cell>
          <cell r="G251">
            <v>0</v>
          </cell>
          <cell r="H251">
            <v>56173</v>
          </cell>
          <cell r="I251">
            <v>0</v>
          </cell>
          <cell r="J251">
            <v>56173</v>
          </cell>
          <cell r="K251">
            <v>39072.82</v>
          </cell>
        </row>
        <row r="252">
          <cell r="F252">
            <v>26290</v>
          </cell>
          <cell r="G252">
            <v>0</v>
          </cell>
          <cell r="H252">
            <v>26290</v>
          </cell>
          <cell r="I252">
            <v>0</v>
          </cell>
          <cell r="J252">
            <v>26290</v>
          </cell>
          <cell r="K252">
            <v>32910.46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F254">
            <v>54509</v>
          </cell>
          <cell r="G254">
            <v>0</v>
          </cell>
          <cell r="H254">
            <v>54509</v>
          </cell>
          <cell r="I254">
            <v>0</v>
          </cell>
          <cell r="J254">
            <v>54509</v>
          </cell>
          <cell r="K254">
            <v>78483.789999999994</v>
          </cell>
        </row>
        <row r="255">
          <cell r="F255">
            <v>3635430</v>
          </cell>
          <cell r="G255">
            <v>0</v>
          </cell>
          <cell r="H255">
            <v>3635430</v>
          </cell>
          <cell r="I255">
            <v>0</v>
          </cell>
          <cell r="J255">
            <v>3635430</v>
          </cell>
          <cell r="K255">
            <v>3405825.07</v>
          </cell>
        </row>
        <row r="257">
          <cell r="F257">
            <v>233225</v>
          </cell>
          <cell r="G257">
            <v>0</v>
          </cell>
          <cell r="H257">
            <v>233225</v>
          </cell>
          <cell r="I257">
            <v>0</v>
          </cell>
          <cell r="J257">
            <v>233225</v>
          </cell>
          <cell r="K257">
            <v>34868.94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8600</v>
          </cell>
        </row>
        <row r="259">
          <cell r="F259">
            <v>360</v>
          </cell>
          <cell r="G259">
            <v>0</v>
          </cell>
          <cell r="H259">
            <v>360</v>
          </cell>
          <cell r="I259">
            <v>0</v>
          </cell>
          <cell r="J259">
            <v>360</v>
          </cell>
          <cell r="K259">
            <v>960</v>
          </cell>
        </row>
        <row r="260">
          <cell r="F260">
            <v>132804</v>
          </cell>
          <cell r="G260">
            <v>0</v>
          </cell>
          <cell r="H260">
            <v>132804</v>
          </cell>
          <cell r="I260">
            <v>0</v>
          </cell>
          <cell r="J260">
            <v>132804</v>
          </cell>
          <cell r="K260">
            <v>67973</v>
          </cell>
        </row>
        <row r="261">
          <cell r="F261">
            <v>114377</v>
          </cell>
          <cell r="G261">
            <v>0</v>
          </cell>
          <cell r="H261">
            <v>114377</v>
          </cell>
          <cell r="I261">
            <v>0</v>
          </cell>
          <cell r="J261">
            <v>114377</v>
          </cell>
          <cell r="K261">
            <v>701371</v>
          </cell>
        </row>
        <row r="262">
          <cell r="F262">
            <v>480766</v>
          </cell>
          <cell r="G262">
            <v>0</v>
          </cell>
          <cell r="H262">
            <v>480766</v>
          </cell>
          <cell r="I262">
            <v>0</v>
          </cell>
          <cell r="J262">
            <v>480766</v>
          </cell>
          <cell r="K262">
            <v>813772.94</v>
          </cell>
        </row>
        <row r="264">
          <cell r="F264">
            <v>274100</v>
          </cell>
          <cell r="G264">
            <v>0</v>
          </cell>
          <cell r="H264">
            <v>274100</v>
          </cell>
          <cell r="I264">
            <v>0</v>
          </cell>
          <cell r="J264">
            <v>274100</v>
          </cell>
          <cell r="K264">
            <v>649363.43999999994</v>
          </cell>
        </row>
        <row r="265">
          <cell r="F265">
            <v>1287</v>
          </cell>
          <cell r="G265">
            <v>0</v>
          </cell>
          <cell r="H265">
            <v>1287</v>
          </cell>
          <cell r="I265">
            <v>0</v>
          </cell>
          <cell r="J265">
            <v>1287</v>
          </cell>
          <cell r="K265">
            <v>6156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F267">
            <v>448403</v>
          </cell>
          <cell r="G267">
            <v>0</v>
          </cell>
          <cell r="H267">
            <v>448403</v>
          </cell>
          <cell r="I267">
            <v>0</v>
          </cell>
          <cell r="J267">
            <v>448403</v>
          </cell>
          <cell r="K267">
            <v>217211.75</v>
          </cell>
        </row>
        <row r="268">
          <cell r="F268">
            <v>905600</v>
          </cell>
          <cell r="G268">
            <v>0</v>
          </cell>
          <cell r="H268">
            <v>905600</v>
          </cell>
          <cell r="I268">
            <v>0</v>
          </cell>
          <cell r="J268">
            <v>905600</v>
          </cell>
          <cell r="K268">
            <v>738312.68</v>
          </cell>
        </row>
        <row r="269">
          <cell r="F269">
            <v>71037</v>
          </cell>
          <cell r="G269">
            <v>0</v>
          </cell>
          <cell r="H269">
            <v>71037</v>
          </cell>
          <cell r="I269">
            <v>0</v>
          </cell>
          <cell r="J269">
            <v>71037</v>
          </cell>
          <cell r="K269">
            <v>72615</v>
          </cell>
        </row>
        <row r="270">
          <cell r="F270">
            <v>11434</v>
          </cell>
          <cell r="G270">
            <v>0</v>
          </cell>
          <cell r="H270">
            <v>11434</v>
          </cell>
          <cell r="I270">
            <v>0</v>
          </cell>
          <cell r="J270">
            <v>11434</v>
          </cell>
          <cell r="K270">
            <v>3000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F272">
            <v>414328</v>
          </cell>
          <cell r="G272">
            <v>0</v>
          </cell>
          <cell r="H272">
            <v>414328</v>
          </cell>
          <cell r="I272">
            <v>0</v>
          </cell>
          <cell r="J272">
            <v>414328</v>
          </cell>
          <cell r="K272">
            <v>262168.78999999998</v>
          </cell>
        </row>
        <row r="273">
          <cell r="F273">
            <v>1214287</v>
          </cell>
          <cell r="G273">
            <v>0</v>
          </cell>
          <cell r="H273">
            <v>1214287</v>
          </cell>
          <cell r="I273">
            <v>0</v>
          </cell>
          <cell r="J273">
            <v>1214287</v>
          </cell>
          <cell r="K273">
            <v>1827961.34</v>
          </cell>
        </row>
        <row r="274">
          <cell r="F274">
            <v>3340476</v>
          </cell>
          <cell r="G274">
            <v>0</v>
          </cell>
          <cell r="H274">
            <v>3340476</v>
          </cell>
          <cell r="I274">
            <v>0</v>
          </cell>
          <cell r="J274">
            <v>3340476</v>
          </cell>
          <cell r="K274">
            <v>3776789</v>
          </cell>
        </row>
        <row r="276">
          <cell r="F276">
            <v>1275</v>
          </cell>
          <cell r="G276">
            <v>0</v>
          </cell>
          <cell r="H276">
            <v>1275</v>
          </cell>
          <cell r="I276">
            <v>0</v>
          </cell>
          <cell r="J276">
            <v>1275</v>
          </cell>
          <cell r="K276">
            <v>0</v>
          </cell>
        </row>
        <row r="277">
          <cell r="F277">
            <v>669351</v>
          </cell>
          <cell r="G277">
            <v>0</v>
          </cell>
          <cell r="H277">
            <v>669351</v>
          </cell>
          <cell r="I277">
            <v>0</v>
          </cell>
          <cell r="J277">
            <v>669351</v>
          </cell>
          <cell r="K277">
            <v>184237</v>
          </cell>
        </row>
        <row r="278">
          <cell r="F278">
            <v>22282</v>
          </cell>
          <cell r="G278">
            <v>0</v>
          </cell>
          <cell r="H278">
            <v>22282</v>
          </cell>
          <cell r="I278">
            <v>0</v>
          </cell>
          <cell r="J278">
            <v>22282</v>
          </cell>
          <cell r="K278">
            <v>5354</v>
          </cell>
        </row>
        <row r="279">
          <cell r="F279">
            <v>3425</v>
          </cell>
          <cell r="G279">
            <v>0</v>
          </cell>
          <cell r="H279">
            <v>3425</v>
          </cell>
          <cell r="I279">
            <v>0</v>
          </cell>
          <cell r="J279">
            <v>3425</v>
          </cell>
          <cell r="K279">
            <v>0</v>
          </cell>
        </row>
        <row r="280">
          <cell r="F280">
            <v>4550</v>
          </cell>
          <cell r="G280">
            <v>0</v>
          </cell>
          <cell r="H280">
            <v>4550</v>
          </cell>
          <cell r="I280">
            <v>0</v>
          </cell>
          <cell r="J280">
            <v>4550</v>
          </cell>
          <cell r="K280">
            <v>12650</v>
          </cell>
        </row>
        <row r="281">
          <cell r="F281">
            <v>62865</v>
          </cell>
          <cell r="G281">
            <v>0</v>
          </cell>
          <cell r="H281">
            <v>62865</v>
          </cell>
          <cell r="I281">
            <v>0</v>
          </cell>
          <cell r="J281">
            <v>62865</v>
          </cell>
          <cell r="K281">
            <v>44850</v>
          </cell>
        </row>
        <row r="282">
          <cell r="F282">
            <v>134000</v>
          </cell>
          <cell r="G282">
            <v>0</v>
          </cell>
          <cell r="H282">
            <v>134000</v>
          </cell>
          <cell r="I282">
            <v>0</v>
          </cell>
          <cell r="J282">
            <v>134000</v>
          </cell>
          <cell r="K282">
            <v>0</v>
          </cell>
        </row>
        <row r="283">
          <cell r="F283">
            <v>160170</v>
          </cell>
          <cell r="G283">
            <v>0</v>
          </cell>
          <cell r="H283">
            <v>160170</v>
          </cell>
          <cell r="I283">
            <v>0</v>
          </cell>
          <cell r="J283">
            <v>160170</v>
          </cell>
          <cell r="K283">
            <v>125838.51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F285">
            <v>32581</v>
          </cell>
          <cell r="G285">
            <v>0</v>
          </cell>
          <cell r="H285">
            <v>32581</v>
          </cell>
          <cell r="I285">
            <v>0</v>
          </cell>
          <cell r="J285">
            <v>32581</v>
          </cell>
          <cell r="K285">
            <v>73697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95</v>
          </cell>
        </row>
        <row r="287">
          <cell r="F287">
            <v>151</v>
          </cell>
          <cell r="G287">
            <v>0</v>
          </cell>
          <cell r="H287">
            <v>151</v>
          </cell>
          <cell r="I287">
            <v>0</v>
          </cell>
          <cell r="J287">
            <v>151</v>
          </cell>
          <cell r="K287">
            <v>0</v>
          </cell>
        </row>
        <row r="288">
          <cell r="F288">
            <v>350</v>
          </cell>
          <cell r="G288">
            <v>0</v>
          </cell>
          <cell r="H288">
            <v>350</v>
          </cell>
          <cell r="I288">
            <v>0</v>
          </cell>
          <cell r="J288">
            <v>350</v>
          </cell>
          <cell r="K288">
            <v>7470</v>
          </cell>
        </row>
        <row r="289">
          <cell r="F289">
            <v>82909</v>
          </cell>
          <cell r="G289">
            <v>0</v>
          </cell>
          <cell r="H289">
            <v>82909</v>
          </cell>
          <cell r="I289">
            <v>0</v>
          </cell>
          <cell r="J289">
            <v>82909</v>
          </cell>
          <cell r="K289">
            <v>143542</v>
          </cell>
        </row>
        <row r="290">
          <cell r="F290">
            <v>1173909</v>
          </cell>
          <cell r="G290">
            <v>0</v>
          </cell>
          <cell r="H290">
            <v>1173909</v>
          </cell>
          <cell r="I290">
            <v>0</v>
          </cell>
          <cell r="J290">
            <v>1173909</v>
          </cell>
          <cell r="K290">
            <v>597733.51</v>
          </cell>
        </row>
        <row r="292">
          <cell r="F292">
            <v>525000</v>
          </cell>
          <cell r="G292">
            <v>0</v>
          </cell>
          <cell r="H292">
            <v>525000</v>
          </cell>
          <cell r="I292">
            <v>0</v>
          </cell>
          <cell r="J292">
            <v>525000</v>
          </cell>
          <cell r="K292">
            <v>290750</v>
          </cell>
        </row>
        <row r="293">
          <cell r="F293">
            <v>190600</v>
          </cell>
          <cell r="G293">
            <v>0</v>
          </cell>
          <cell r="H293">
            <v>190600</v>
          </cell>
          <cell r="I293">
            <v>0</v>
          </cell>
          <cell r="J293">
            <v>190600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29164</v>
          </cell>
        </row>
        <row r="295">
          <cell r="F295">
            <v>52757</v>
          </cell>
          <cell r="G295">
            <v>0</v>
          </cell>
          <cell r="H295">
            <v>52757</v>
          </cell>
          <cell r="I295">
            <v>0</v>
          </cell>
          <cell r="J295">
            <v>52757</v>
          </cell>
          <cell r="K295">
            <v>139896</v>
          </cell>
        </row>
        <row r="296">
          <cell r="F296">
            <v>-9834</v>
          </cell>
          <cell r="G296">
            <v>0</v>
          </cell>
          <cell r="H296">
            <v>-9834</v>
          </cell>
          <cell r="I296">
            <v>0</v>
          </cell>
          <cell r="J296">
            <v>-9834</v>
          </cell>
          <cell r="K296">
            <v>14029</v>
          </cell>
        </row>
        <row r="297">
          <cell r="F297">
            <v>1028969</v>
          </cell>
          <cell r="G297">
            <v>0</v>
          </cell>
          <cell r="H297">
            <v>1028969</v>
          </cell>
          <cell r="I297">
            <v>0</v>
          </cell>
          <cell r="J297">
            <v>1028969</v>
          </cell>
          <cell r="K297">
            <v>876414</v>
          </cell>
        </row>
        <row r="298">
          <cell r="F298">
            <v>-57000</v>
          </cell>
          <cell r="G298">
            <v>0</v>
          </cell>
          <cell r="H298">
            <v>-57000</v>
          </cell>
          <cell r="I298">
            <v>0</v>
          </cell>
          <cell r="J298">
            <v>-57000</v>
          </cell>
          <cell r="K298">
            <v>57000</v>
          </cell>
        </row>
        <row r="299">
          <cell r="F299">
            <v>152795</v>
          </cell>
          <cell r="G299">
            <v>0</v>
          </cell>
          <cell r="H299">
            <v>152795</v>
          </cell>
          <cell r="I299">
            <v>0</v>
          </cell>
          <cell r="J299">
            <v>152795</v>
          </cell>
          <cell r="K299">
            <v>57674</v>
          </cell>
        </row>
        <row r="300">
          <cell r="F300">
            <v>1883287</v>
          </cell>
          <cell r="G300">
            <v>0</v>
          </cell>
          <cell r="H300">
            <v>1883287</v>
          </cell>
          <cell r="I300">
            <v>0</v>
          </cell>
          <cell r="J300">
            <v>1883287</v>
          </cell>
          <cell r="K300">
            <v>1464927</v>
          </cell>
        </row>
        <row r="302">
          <cell r="F302">
            <v>114979</v>
          </cell>
          <cell r="G302">
            <v>0</v>
          </cell>
          <cell r="H302">
            <v>114979</v>
          </cell>
          <cell r="I302">
            <v>0</v>
          </cell>
          <cell r="J302">
            <v>114979</v>
          </cell>
          <cell r="K302">
            <v>14166.5</v>
          </cell>
        </row>
        <row r="303">
          <cell r="F303">
            <v>7816</v>
          </cell>
          <cell r="G303">
            <v>0</v>
          </cell>
          <cell r="H303">
            <v>7816</v>
          </cell>
          <cell r="I303">
            <v>0</v>
          </cell>
          <cell r="J303">
            <v>7816</v>
          </cell>
          <cell r="K303">
            <v>0</v>
          </cell>
        </row>
        <row r="304">
          <cell r="F304">
            <v>228305</v>
          </cell>
          <cell r="G304">
            <v>0</v>
          </cell>
          <cell r="H304">
            <v>228305</v>
          </cell>
          <cell r="I304">
            <v>0</v>
          </cell>
          <cell r="J304">
            <v>228305</v>
          </cell>
          <cell r="K304">
            <v>305524.73</v>
          </cell>
        </row>
        <row r="305">
          <cell r="F305">
            <v>351100</v>
          </cell>
          <cell r="G305">
            <v>0</v>
          </cell>
          <cell r="H305">
            <v>351100</v>
          </cell>
          <cell r="I305">
            <v>0</v>
          </cell>
          <cell r="J305">
            <v>351100</v>
          </cell>
          <cell r="K305">
            <v>319691.23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F309">
            <v>753000</v>
          </cell>
          <cell r="G309">
            <v>0</v>
          </cell>
          <cell r="H309">
            <v>753000</v>
          </cell>
          <cell r="I309">
            <v>0</v>
          </cell>
          <cell r="J309">
            <v>753000</v>
          </cell>
          <cell r="K309">
            <v>527000</v>
          </cell>
        </row>
        <row r="310">
          <cell r="F310">
            <v>753000</v>
          </cell>
          <cell r="G310">
            <v>0</v>
          </cell>
          <cell r="H310">
            <v>753000</v>
          </cell>
          <cell r="I310">
            <v>0</v>
          </cell>
          <cell r="J310">
            <v>753000</v>
          </cell>
          <cell r="K310">
            <v>527000</v>
          </cell>
        </row>
        <row r="312">
          <cell r="F312">
            <v>32021</v>
          </cell>
          <cell r="G312">
            <v>0</v>
          </cell>
          <cell r="H312">
            <v>32021</v>
          </cell>
          <cell r="I312">
            <v>0</v>
          </cell>
          <cell r="J312">
            <v>32021</v>
          </cell>
          <cell r="K312">
            <v>227852</v>
          </cell>
        </row>
        <row r="313">
          <cell r="F313">
            <v>793674</v>
          </cell>
          <cell r="G313">
            <v>0</v>
          </cell>
          <cell r="H313">
            <v>793674</v>
          </cell>
          <cell r="I313">
            <v>0</v>
          </cell>
          <cell r="J313">
            <v>793674</v>
          </cell>
          <cell r="K313">
            <v>389463.06</v>
          </cell>
        </row>
        <row r="314">
          <cell r="F314">
            <v>608849</v>
          </cell>
          <cell r="G314">
            <v>0</v>
          </cell>
          <cell r="H314">
            <v>608849</v>
          </cell>
          <cell r="I314">
            <v>0</v>
          </cell>
          <cell r="J314">
            <v>608849</v>
          </cell>
          <cell r="K314">
            <v>242548</v>
          </cell>
        </row>
        <row r="315">
          <cell r="F315">
            <v>1434544</v>
          </cell>
          <cell r="G315">
            <v>0</v>
          </cell>
          <cell r="H315">
            <v>1434544</v>
          </cell>
          <cell r="I315">
            <v>0</v>
          </cell>
          <cell r="J315">
            <v>1434544</v>
          </cell>
          <cell r="K315">
            <v>859863.06</v>
          </cell>
        </row>
        <row r="317">
          <cell r="F317">
            <v>224646</v>
          </cell>
          <cell r="G317">
            <v>0</v>
          </cell>
          <cell r="H317">
            <v>224646</v>
          </cell>
          <cell r="I317">
            <v>0</v>
          </cell>
          <cell r="J317">
            <v>224646</v>
          </cell>
          <cell r="K317">
            <v>361317.04</v>
          </cell>
        </row>
        <row r="318">
          <cell r="F318">
            <v>-17271</v>
          </cell>
          <cell r="G318">
            <v>0</v>
          </cell>
          <cell r="H318">
            <v>-17271</v>
          </cell>
          <cell r="I318">
            <v>0</v>
          </cell>
          <cell r="J318">
            <v>-17271</v>
          </cell>
          <cell r="K318">
            <v>28546.39</v>
          </cell>
        </row>
        <row r="319">
          <cell r="F319">
            <v>277958</v>
          </cell>
          <cell r="G319">
            <v>0</v>
          </cell>
          <cell r="H319">
            <v>277958</v>
          </cell>
          <cell r="I319">
            <v>0</v>
          </cell>
          <cell r="J319">
            <v>277958</v>
          </cell>
          <cell r="K319">
            <v>630160.01</v>
          </cell>
        </row>
        <row r="320">
          <cell r="F320">
            <v>146242</v>
          </cell>
          <cell r="G320">
            <v>0</v>
          </cell>
          <cell r="H320">
            <v>146242</v>
          </cell>
          <cell r="I320">
            <v>0</v>
          </cell>
          <cell r="J320">
            <v>146242</v>
          </cell>
          <cell r="K320">
            <v>-45441.59</v>
          </cell>
        </row>
        <row r="321">
          <cell r="F321">
            <v>6171</v>
          </cell>
          <cell r="G321">
            <v>0</v>
          </cell>
          <cell r="H321">
            <v>6171</v>
          </cell>
          <cell r="I321">
            <v>0</v>
          </cell>
          <cell r="J321">
            <v>6171</v>
          </cell>
          <cell r="K321">
            <v>7708.25</v>
          </cell>
        </row>
        <row r="322">
          <cell r="F322">
            <v>246264</v>
          </cell>
          <cell r="G322">
            <v>0</v>
          </cell>
          <cell r="H322">
            <v>246264</v>
          </cell>
          <cell r="I322">
            <v>0</v>
          </cell>
          <cell r="J322">
            <v>246264</v>
          </cell>
          <cell r="K322">
            <v>171018.66</v>
          </cell>
        </row>
        <row r="323">
          <cell r="F323">
            <v>-153398</v>
          </cell>
          <cell r="G323">
            <v>0</v>
          </cell>
          <cell r="H323">
            <v>-153398</v>
          </cell>
          <cell r="I323">
            <v>0</v>
          </cell>
          <cell r="J323">
            <v>-153398</v>
          </cell>
          <cell r="K323">
            <v>164319.20000000001</v>
          </cell>
        </row>
        <row r="324">
          <cell r="F324">
            <v>-913778</v>
          </cell>
          <cell r="G324">
            <v>0</v>
          </cell>
          <cell r="H324">
            <v>-913778</v>
          </cell>
          <cell r="I324">
            <v>0</v>
          </cell>
          <cell r="J324">
            <v>-913778</v>
          </cell>
          <cell r="K324">
            <v>-147559.13</v>
          </cell>
        </row>
        <row r="325">
          <cell r="F325">
            <v>-299105</v>
          </cell>
          <cell r="G325">
            <v>0</v>
          </cell>
          <cell r="H325">
            <v>-299105</v>
          </cell>
          <cell r="I325">
            <v>0</v>
          </cell>
          <cell r="J325">
            <v>-299105</v>
          </cell>
          <cell r="K325">
            <v>203131.92</v>
          </cell>
        </row>
        <row r="326">
          <cell r="F326">
            <v>20816</v>
          </cell>
          <cell r="G326">
            <v>0</v>
          </cell>
          <cell r="H326">
            <v>20816</v>
          </cell>
          <cell r="I326">
            <v>0</v>
          </cell>
          <cell r="J326">
            <v>20816</v>
          </cell>
          <cell r="K326">
            <v>-69260</v>
          </cell>
        </row>
        <row r="327">
          <cell r="F327">
            <v>2442</v>
          </cell>
          <cell r="G327">
            <v>0</v>
          </cell>
          <cell r="H327">
            <v>2442</v>
          </cell>
          <cell r="I327">
            <v>0</v>
          </cell>
          <cell r="J327">
            <v>2442</v>
          </cell>
          <cell r="K327">
            <v>-2442</v>
          </cell>
        </row>
        <row r="328">
          <cell r="F328">
            <v>-46429</v>
          </cell>
          <cell r="G328">
            <v>0</v>
          </cell>
          <cell r="H328">
            <v>-46429</v>
          </cell>
          <cell r="I328">
            <v>0</v>
          </cell>
          <cell r="J328">
            <v>-46429</v>
          </cell>
          <cell r="K328">
            <v>84686.02</v>
          </cell>
        </row>
        <row r="329">
          <cell r="F329">
            <v>-505442</v>
          </cell>
          <cell r="G329">
            <v>0</v>
          </cell>
          <cell r="H329">
            <v>-505442</v>
          </cell>
          <cell r="I329">
            <v>0</v>
          </cell>
          <cell r="J329">
            <v>-505442</v>
          </cell>
          <cell r="K329">
            <v>1386184.77</v>
          </cell>
        </row>
        <row r="331">
          <cell r="F331">
            <v>1065909</v>
          </cell>
          <cell r="G331">
            <v>0</v>
          </cell>
          <cell r="H331">
            <v>1065909</v>
          </cell>
          <cell r="I331">
            <v>0</v>
          </cell>
          <cell r="J331">
            <v>1065909</v>
          </cell>
          <cell r="K331">
            <v>854541.92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-24210</v>
          </cell>
        </row>
        <row r="334">
          <cell r="F334">
            <v>10250</v>
          </cell>
          <cell r="G334">
            <v>0</v>
          </cell>
          <cell r="H334">
            <v>10250</v>
          </cell>
          <cell r="I334">
            <v>0</v>
          </cell>
          <cell r="J334">
            <v>10250</v>
          </cell>
          <cell r="K334">
            <v>18608</v>
          </cell>
        </row>
        <row r="335">
          <cell r="F335">
            <v>768283</v>
          </cell>
          <cell r="G335">
            <v>0</v>
          </cell>
          <cell r="H335">
            <v>768283</v>
          </cell>
          <cell r="I335">
            <v>0</v>
          </cell>
          <cell r="J335">
            <v>768283</v>
          </cell>
          <cell r="K335">
            <v>2360</v>
          </cell>
        </row>
        <row r="336">
          <cell r="F336">
            <v>1844442</v>
          </cell>
          <cell r="G336">
            <v>0</v>
          </cell>
          <cell r="H336">
            <v>1844442</v>
          </cell>
          <cell r="I336">
            <v>0</v>
          </cell>
          <cell r="J336">
            <v>1844442</v>
          </cell>
          <cell r="K336">
            <v>851299.92</v>
          </cell>
        </row>
        <row r="338">
          <cell r="F338">
            <v>225000</v>
          </cell>
          <cell r="G338">
            <v>0</v>
          </cell>
          <cell r="H338">
            <v>225000</v>
          </cell>
          <cell r="I338">
            <v>0</v>
          </cell>
          <cell r="J338">
            <v>225000</v>
          </cell>
          <cell r="K338">
            <v>201000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F340">
            <v>12290</v>
          </cell>
          <cell r="G340">
            <v>0</v>
          </cell>
          <cell r="H340">
            <v>12290</v>
          </cell>
          <cell r="I340">
            <v>0</v>
          </cell>
          <cell r="J340">
            <v>12290</v>
          </cell>
          <cell r="K340">
            <v>-14464</v>
          </cell>
        </row>
        <row r="341">
          <cell r="F341">
            <v>237290</v>
          </cell>
          <cell r="G341">
            <v>0</v>
          </cell>
          <cell r="H341">
            <v>237290</v>
          </cell>
          <cell r="I341">
            <v>0</v>
          </cell>
          <cell r="J341">
            <v>237290</v>
          </cell>
          <cell r="K341">
            <v>186536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4490</v>
          </cell>
        </row>
        <row r="344">
          <cell r="F344">
            <v>135608</v>
          </cell>
          <cell r="G344">
            <v>0</v>
          </cell>
          <cell r="H344">
            <v>135608</v>
          </cell>
          <cell r="I344">
            <v>0</v>
          </cell>
          <cell r="J344">
            <v>135608</v>
          </cell>
          <cell r="K344">
            <v>85690.42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41946</v>
          </cell>
        </row>
        <row r="346">
          <cell r="F346">
            <v>18770</v>
          </cell>
          <cell r="G346">
            <v>0</v>
          </cell>
          <cell r="H346">
            <v>18770</v>
          </cell>
          <cell r="I346">
            <v>0</v>
          </cell>
          <cell r="J346">
            <v>18770</v>
          </cell>
          <cell r="K346">
            <v>21868.5</v>
          </cell>
        </row>
        <row r="347">
          <cell r="F347">
            <v>42480</v>
          </cell>
          <cell r="G347">
            <v>0</v>
          </cell>
          <cell r="H347">
            <v>42480</v>
          </cell>
          <cell r="I347">
            <v>0</v>
          </cell>
          <cell r="J347">
            <v>42480</v>
          </cell>
          <cell r="K347">
            <v>31190</v>
          </cell>
        </row>
        <row r="348">
          <cell r="F348">
            <v>71488</v>
          </cell>
          <cell r="G348">
            <v>0</v>
          </cell>
          <cell r="H348">
            <v>71488</v>
          </cell>
          <cell r="I348">
            <v>0</v>
          </cell>
          <cell r="J348">
            <v>71488</v>
          </cell>
          <cell r="K348">
            <v>56096.86</v>
          </cell>
        </row>
        <row r="349">
          <cell r="F349">
            <v>98903</v>
          </cell>
          <cell r="G349">
            <v>0</v>
          </cell>
          <cell r="H349">
            <v>98903</v>
          </cell>
          <cell r="I349">
            <v>0</v>
          </cell>
          <cell r="J349">
            <v>98903</v>
          </cell>
          <cell r="K349">
            <v>26142</v>
          </cell>
        </row>
        <row r="350">
          <cell r="F350">
            <v>50</v>
          </cell>
          <cell r="G350">
            <v>0</v>
          </cell>
          <cell r="H350">
            <v>50</v>
          </cell>
          <cell r="I350">
            <v>0</v>
          </cell>
          <cell r="J350">
            <v>50</v>
          </cell>
          <cell r="K350">
            <v>1513</v>
          </cell>
        </row>
        <row r="351">
          <cell r="F351">
            <v>27882</v>
          </cell>
          <cell r="G351">
            <v>0</v>
          </cell>
          <cell r="H351">
            <v>27882</v>
          </cell>
          <cell r="I351">
            <v>0</v>
          </cell>
          <cell r="J351">
            <v>27882</v>
          </cell>
          <cell r="K351">
            <v>57185</v>
          </cell>
        </row>
        <row r="352">
          <cell r="F352">
            <v>228234</v>
          </cell>
          <cell r="G352">
            <v>0</v>
          </cell>
          <cell r="H352">
            <v>228234</v>
          </cell>
          <cell r="I352">
            <v>0</v>
          </cell>
          <cell r="J352">
            <v>228234</v>
          </cell>
          <cell r="K352">
            <v>235530.84</v>
          </cell>
        </row>
        <row r="353">
          <cell r="F353">
            <v>500</v>
          </cell>
          <cell r="G353">
            <v>0</v>
          </cell>
          <cell r="H353">
            <v>500</v>
          </cell>
          <cell r="I353">
            <v>0</v>
          </cell>
          <cell r="J353">
            <v>500</v>
          </cell>
          <cell r="K353">
            <v>350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406398</v>
          </cell>
          <cell r="G355">
            <v>0</v>
          </cell>
          <cell r="H355">
            <v>406398</v>
          </cell>
          <cell r="I355">
            <v>0</v>
          </cell>
          <cell r="J355">
            <v>406398</v>
          </cell>
          <cell r="K355">
            <v>392550.39</v>
          </cell>
        </row>
        <row r="356">
          <cell r="F356">
            <v>17562</v>
          </cell>
          <cell r="G356">
            <v>0</v>
          </cell>
          <cell r="H356">
            <v>17562</v>
          </cell>
          <cell r="I356">
            <v>0</v>
          </cell>
          <cell r="J356">
            <v>17562</v>
          </cell>
          <cell r="K356">
            <v>27753</v>
          </cell>
        </row>
        <row r="357">
          <cell r="F357">
            <v>9123</v>
          </cell>
          <cell r="G357">
            <v>0</v>
          </cell>
          <cell r="H357">
            <v>9123</v>
          </cell>
          <cell r="I357">
            <v>0</v>
          </cell>
          <cell r="J357">
            <v>9123</v>
          </cell>
          <cell r="K357">
            <v>128466.6</v>
          </cell>
        </row>
        <row r="358">
          <cell r="F358">
            <v>-86</v>
          </cell>
          <cell r="G358">
            <v>0</v>
          </cell>
          <cell r="H358">
            <v>-86</v>
          </cell>
          <cell r="I358">
            <v>0</v>
          </cell>
          <cell r="J358">
            <v>-86</v>
          </cell>
          <cell r="K358">
            <v>0</v>
          </cell>
        </row>
        <row r="359">
          <cell r="F359">
            <v>1</v>
          </cell>
          <cell r="G359">
            <v>0</v>
          </cell>
          <cell r="H359">
            <v>1</v>
          </cell>
          <cell r="I359">
            <v>0</v>
          </cell>
          <cell r="J359">
            <v>1</v>
          </cell>
          <cell r="K359">
            <v>0</v>
          </cell>
        </row>
        <row r="360">
          <cell r="F360">
            <v>5081</v>
          </cell>
          <cell r="G360">
            <v>0</v>
          </cell>
          <cell r="H360">
            <v>5081</v>
          </cell>
          <cell r="I360">
            <v>0</v>
          </cell>
          <cell r="J360">
            <v>5081</v>
          </cell>
          <cell r="K360">
            <v>-83480.59</v>
          </cell>
        </row>
        <row r="361">
          <cell r="F361">
            <v>266871</v>
          </cell>
          <cell r="G361">
            <v>0</v>
          </cell>
          <cell r="H361">
            <v>266871</v>
          </cell>
          <cell r="I361">
            <v>0</v>
          </cell>
          <cell r="J361">
            <v>266871</v>
          </cell>
          <cell r="K361">
            <v>177981.01</v>
          </cell>
        </row>
        <row r="362">
          <cell r="F362">
            <v>67268</v>
          </cell>
          <cell r="G362">
            <v>0</v>
          </cell>
          <cell r="H362">
            <v>67268</v>
          </cell>
          <cell r="I362">
            <v>0</v>
          </cell>
          <cell r="J362">
            <v>67268</v>
          </cell>
          <cell r="K362">
            <v>124856.2</v>
          </cell>
        </row>
        <row r="363">
          <cell r="F363">
            <v>151179</v>
          </cell>
          <cell r="G363">
            <v>0</v>
          </cell>
          <cell r="H363">
            <v>151179</v>
          </cell>
          <cell r="I363">
            <v>0</v>
          </cell>
          <cell r="J363">
            <v>151179</v>
          </cell>
          <cell r="K363">
            <v>278333.38</v>
          </cell>
        </row>
        <row r="364">
          <cell r="F364">
            <v>22995</v>
          </cell>
          <cell r="G364">
            <v>0</v>
          </cell>
          <cell r="H364">
            <v>22995</v>
          </cell>
          <cell r="I364">
            <v>0</v>
          </cell>
          <cell r="J364">
            <v>22995</v>
          </cell>
          <cell r="K364">
            <v>26831.08</v>
          </cell>
        </row>
        <row r="365">
          <cell r="F365">
            <v>12636</v>
          </cell>
          <cell r="G365">
            <v>0</v>
          </cell>
          <cell r="H365">
            <v>12636</v>
          </cell>
          <cell r="I365">
            <v>0</v>
          </cell>
          <cell r="J365">
            <v>12636</v>
          </cell>
          <cell r="K365">
            <v>21534.33</v>
          </cell>
        </row>
        <row r="366">
          <cell r="F366">
            <v>459621</v>
          </cell>
          <cell r="G366">
            <v>0</v>
          </cell>
          <cell r="H366">
            <v>459621</v>
          </cell>
          <cell r="I366">
            <v>0</v>
          </cell>
          <cell r="J366">
            <v>459621</v>
          </cell>
          <cell r="K366">
            <v>284332.18</v>
          </cell>
        </row>
        <row r="367">
          <cell r="F367">
            <v>32945</v>
          </cell>
          <cell r="G367">
            <v>0</v>
          </cell>
          <cell r="H367">
            <v>32945</v>
          </cell>
          <cell r="I367">
            <v>0</v>
          </cell>
          <cell r="J367">
            <v>32945</v>
          </cell>
          <cell r="K367">
            <v>12500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17952</v>
          </cell>
        </row>
        <row r="369">
          <cell r="F369">
            <v>11907</v>
          </cell>
          <cell r="G369">
            <v>0</v>
          </cell>
          <cell r="H369">
            <v>11907</v>
          </cell>
          <cell r="I369">
            <v>0</v>
          </cell>
          <cell r="J369">
            <v>11907</v>
          </cell>
          <cell r="K369">
            <v>251720</v>
          </cell>
        </row>
        <row r="370">
          <cell r="F370">
            <v>52387</v>
          </cell>
          <cell r="G370">
            <v>0</v>
          </cell>
          <cell r="H370">
            <v>52387</v>
          </cell>
          <cell r="I370">
            <v>0</v>
          </cell>
          <cell r="J370">
            <v>52387</v>
          </cell>
          <cell r="K370">
            <v>47215</v>
          </cell>
        </row>
        <row r="371">
          <cell r="F371">
            <v>10125</v>
          </cell>
          <cell r="G371">
            <v>0</v>
          </cell>
          <cell r="H371">
            <v>10125</v>
          </cell>
          <cell r="I371">
            <v>0</v>
          </cell>
          <cell r="J371">
            <v>10125</v>
          </cell>
          <cell r="K371">
            <v>5500</v>
          </cell>
        </row>
        <row r="372">
          <cell r="F372">
            <v>94575</v>
          </cell>
          <cell r="G372">
            <v>0</v>
          </cell>
          <cell r="H372">
            <v>94575</v>
          </cell>
          <cell r="I372">
            <v>0</v>
          </cell>
          <cell r="J372">
            <v>94575</v>
          </cell>
          <cell r="K372">
            <v>16142</v>
          </cell>
        </row>
        <row r="373">
          <cell r="F373">
            <v>33124</v>
          </cell>
          <cell r="G373">
            <v>0</v>
          </cell>
          <cell r="H373">
            <v>33124</v>
          </cell>
          <cell r="I373">
            <v>0</v>
          </cell>
          <cell r="J373">
            <v>33124</v>
          </cell>
          <cell r="K373">
            <v>168078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F375">
            <v>1900</v>
          </cell>
          <cell r="G375">
            <v>0</v>
          </cell>
          <cell r="H375">
            <v>1900</v>
          </cell>
          <cell r="I375">
            <v>0</v>
          </cell>
          <cell r="J375">
            <v>1900</v>
          </cell>
          <cell r="K375">
            <v>0</v>
          </cell>
        </row>
        <row r="376">
          <cell r="F376">
            <v>94108</v>
          </cell>
          <cell r="G376">
            <v>0</v>
          </cell>
          <cell r="H376">
            <v>94108</v>
          </cell>
          <cell r="I376">
            <v>0</v>
          </cell>
          <cell r="J376">
            <v>94108</v>
          </cell>
          <cell r="K376">
            <v>7600</v>
          </cell>
        </row>
        <row r="377">
          <cell r="F377">
            <v>308196</v>
          </cell>
          <cell r="G377">
            <v>0</v>
          </cell>
          <cell r="H377">
            <v>308196</v>
          </cell>
          <cell r="I377">
            <v>0</v>
          </cell>
          <cell r="J377">
            <v>308196</v>
          </cell>
          <cell r="K377">
            <v>303025</v>
          </cell>
        </row>
        <row r="378">
          <cell r="F378">
            <v>27750</v>
          </cell>
          <cell r="G378">
            <v>0</v>
          </cell>
          <cell r="H378">
            <v>27750</v>
          </cell>
          <cell r="I378">
            <v>0</v>
          </cell>
          <cell r="J378">
            <v>27750</v>
          </cell>
          <cell r="K378">
            <v>39000</v>
          </cell>
        </row>
        <row r="379">
          <cell r="F379">
            <v>77679</v>
          </cell>
          <cell r="G379">
            <v>0</v>
          </cell>
          <cell r="H379">
            <v>77679</v>
          </cell>
          <cell r="I379">
            <v>0</v>
          </cell>
          <cell r="J379">
            <v>77679</v>
          </cell>
          <cell r="K379">
            <v>0</v>
          </cell>
        </row>
        <row r="380">
          <cell r="F380">
            <v>82427</v>
          </cell>
          <cell r="G380">
            <v>0</v>
          </cell>
          <cell r="H380">
            <v>82427</v>
          </cell>
          <cell r="I380">
            <v>0</v>
          </cell>
          <cell r="J380">
            <v>82427</v>
          </cell>
          <cell r="K380">
            <v>78061.67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400</v>
          </cell>
          <cell r="G382">
            <v>0</v>
          </cell>
          <cell r="H382">
            <v>400</v>
          </cell>
          <cell r="I382">
            <v>0</v>
          </cell>
          <cell r="J382">
            <v>400</v>
          </cell>
          <cell r="K382">
            <v>2470</v>
          </cell>
        </row>
        <row r="383">
          <cell r="F383">
            <v>15400</v>
          </cell>
          <cell r="G383">
            <v>0</v>
          </cell>
          <cell r="H383">
            <v>15400</v>
          </cell>
          <cell r="I383">
            <v>0</v>
          </cell>
          <cell r="J383">
            <v>15400</v>
          </cell>
          <cell r="K383">
            <v>33500</v>
          </cell>
        </row>
        <row r="384">
          <cell r="F384">
            <v>59832</v>
          </cell>
          <cell r="G384">
            <v>0</v>
          </cell>
          <cell r="H384">
            <v>59832</v>
          </cell>
          <cell r="I384">
            <v>0</v>
          </cell>
          <cell r="J384">
            <v>59832</v>
          </cell>
          <cell r="K384">
            <v>46761.08</v>
          </cell>
        </row>
        <row r="385">
          <cell r="F385">
            <v>735</v>
          </cell>
          <cell r="G385">
            <v>0</v>
          </cell>
          <cell r="H385">
            <v>735</v>
          </cell>
          <cell r="I385">
            <v>0</v>
          </cell>
          <cell r="J385">
            <v>735</v>
          </cell>
          <cell r="K385">
            <v>1980</v>
          </cell>
        </row>
        <row r="386">
          <cell r="F386">
            <v>14711</v>
          </cell>
          <cell r="G386">
            <v>0</v>
          </cell>
          <cell r="H386">
            <v>14711</v>
          </cell>
          <cell r="I386">
            <v>0</v>
          </cell>
          <cell r="J386">
            <v>14711</v>
          </cell>
          <cell r="K386">
            <v>11404.65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2000</v>
          </cell>
        </row>
        <row r="388">
          <cell r="F388">
            <v>40743</v>
          </cell>
          <cell r="G388">
            <v>0</v>
          </cell>
          <cell r="H388">
            <v>40743</v>
          </cell>
          <cell r="I388">
            <v>0</v>
          </cell>
          <cell r="J388">
            <v>40743</v>
          </cell>
          <cell r="K388">
            <v>94650</v>
          </cell>
        </row>
        <row r="389">
          <cell r="F389">
            <v>113005</v>
          </cell>
          <cell r="G389">
            <v>0</v>
          </cell>
          <cell r="H389">
            <v>113005</v>
          </cell>
          <cell r="I389">
            <v>0</v>
          </cell>
          <cell r="J389">
            <v>113005</v>
          </cell>
          <cell r="K389">
            <v>21023.54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1850</v>
          </cell>
        </row>
        <row r="391">
          <cell r="F391">
            <v>4414</v>
          </cell>
          <cell r="G391">
            <v>0</v>
          </cell>
          <cell r="H391">
            <v>4414</v>
          </cell>
          <cell r="I391">
            <v>0</v>
          </cell>
          <cell r="J391">
            <v>4414</v>
          </cell>
          <cell r="K391">
            <v>1432</v>
          </cell>
        </row>
        <row r="392">
          <cell r="F392">
            <v>1572</v>
          </cell>
          <cell r="G392">
            <v>0</v>
          </cell>
          <cell r="H392">
            <v>1572</v>
          </cell>
          <cell r="I392">
            <v>0</v>
          </cell>
          <cell r="J392">
            <v>1572</v>
          </cell>
          <cell r="K392">
            <v>3020.5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681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1982</v>
          </cell>
        </row>
        <row r="395">
          <cell r="F395">
            <v>51372</v>
          </cell>
          <cell r="G395">
            <v>0</v>
          </cell>
          <cell r="H395">
            <v>51372</v>
          </cell>
          <cell r="I395">
            <v>0</v>
          </cell>
          <cell r="J395">
            <v>51372</v>
          </cell>
          <cell r="K395">
            <v>12404</v>
          </cell>
        </row>
        <row r="396">
          <cell r="F396">
            <v>25810</v>
          </cell>
          <cell r="G396">
            <v>0</v>
          </cell>
          <cell r="H396">
            <v>25810</v>
          </cell>
          <cell r="I396">
            <v>0</v>
          </cell>
          <cell r="J396">
            <v>25810</v>
          </cell>
          <cell r="K396">
            <v>43980</v>
          </cell>
        </row>
        <row r="397">
          <cell r="F397">
            <v>50361</v>
          </cell>
          <cell r="G397">
            <v>0</v>
          </cell>
          <cell r="H397">
            <v>50361</v>
          </cell>
          <cell r="I397">
            <v>0</v>
          </cell>
          <cell r="J397">
            <v>50361</v>
          </cell>
          <cell r="K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156220</v>
          </cell>
        </row>
        <row r="400">
          <cell r="F400">
            <v>3248042</v>
          </cell>
          <cell r="G400">
            <v>0</v>
          </cell>
          <cell r="H400">
            <v>3248042</v>
          </cell>
          <cell r="I400">
            <v>0</v>
          </cell>
          <cell r="J400">
            <v>3248042</v>
          </cell>
          <cell r="K400">
            <v>3323312.64</v>
          </cell>
        </row>
        <row r="401">
          <cell r="F401">
            <v>75742613</v>
          </cell>
          <cell r="G401">
            <v>0</v>
          </cell>
          <cell r="H401">
            <v>75742613</v>
          </cell>
          <cell r="I401">
            <v>0</v>
          </cell>
          <cell r="J401">
            <v>75742613</v>
          </cell>
          <cell r="K401">
            <v>64095632.210000001</v>
          </cell>
        </row>
      </sheetData>
      <sheetData sheetId="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n-Promoted Graphs"/>
      <sheetName val="4 wk Non Promo Pricing"/>
      <sheetName val="Green Data"/>
    </sheetNames>
    <sheetDataSet>
      <sheetData sheetId="0">
        <row r="1">
          <cell r="A1" t="str">
            <v>TOTAL U.S. - FOOD</v>
          </cell>
        </row>
      </sheetData>
      <sheetData sheetId="1" refreshError="1">
        <row r="1">
          <cell r="A1" t="str">
            <v>TOTAL U.S. - FOOD</v>
          </cell>
        </row>
        <row r="2">
          <cell r="B2" t="str">
            <v>CATEGORY</v>
          </cell>
          <cell r="D2" t="str">
            <v>Total EOC</v>
          </cell>
          <cell r="F2" t="str">
            <v>Total Folgers</v>
          </cell>
        </row>
        <row r="3">
          <cell r="B3" t="str">
            <v>Avg N-Promoted Price Per Volume</v>
          </cell>
          <cell r="C3" t="str">
            <v>Avg Price Per Volume</v>
          </cell>
          <cell r="D3" t="str">
            <v>Avg N-Promoted Price Per Volume</v>
          </cell>
          <cell r="E3" t="str">
            <v>Avg Price Per Volume</v>
          </cell>
          <cell r="F3" t="str">
            <v>Avg N-Promoted Price Per Volume</v>
          </cell>
          <cell r="G3" t="str">
            <v>Avg Price Per Volume</v>
          </cell>
        </row>
        <row r="4">
          <cell r="A4" t="str">
            <v>4 Week Ending Jul 13, 2003</v>
          </cell>
          <cell r="B4">
            <v>5.0375399999999999</v>
          </cell>
          <cell r="C4">
            <v>3.9958999999999998</v>
          </cell>
          <cell r="D4">
            <v>4.1821099999999998</v>
          </cell>
          <cell r="E4">
            <v>3.5717400000000001</v>
          </cell>
          <cell r="F4">
            <v>4.3407200000000001</v>
          </cell>
          <cell r="G4">
            <v>3.4450699999999999</v>
          </cell>
        </row>
        <row r="5">
          <cell r="A5" t="str">
            <v>4 Week Ending Aug 10, 2003</v>
          </cell>
          <cell r="B5">
            <v>5.0065799999999996</v>
          </cell>
          <cell r="C5">
            <v>4.0080999999999998</v>
          </cell>
          <cell r="D5">
            <v>4.0332299999999996</v>
          </cell>
          <cell r="E5">
            <v>3.6588599999999998</v>
          </cell>
          <cell r="F5">
            <v>4.3075400000000004</v>
          </cell>
          <cell r="G5">
            <v>3.4819200000000001</v>
          </cell>
        </row>
        <row r="6">
          <cell r="A6" t="str">
            <v>4 Week Ending Sep 7, 2003</v>
          </cell>
          <cell r="B6">
            <v>4.9634799999999997</v>
          </cell>
          <cell r="C6">
            <v>4.0736400000000001</v>
          </cell>
          <cell r="D6">
            <v>4.0315000000000003</v>
          </cell>
          <cell r="E6">
            <v>3.4949699999999999</v>
          </cell>
          <cell r="F6">
            <v>4.2489499999999998</v>
          </cell>
          <cell r="G6">
            <v>3.68025</v>
          </cell>
        </row>
        <row r="7">
          <cell r="A7" t="str">
            <v>4 Week Ending Oct 5, 2003</v>
          </cell>
          <cell r="B7">
            <v>5.0426000000000002</v>
          </cell>
          <cell r="C7">
            <v>3.9656199999999999</v>
          </cell>
          <cell r="D7">
            <v>4.0821199999999997</v>
          </cell>
          <cell r="E7">
            <v>3.6526999999999998</v>
          </cell>
          <cell r="F7">
            <v>4.3872799999999996</v>
          </cell>
          <cell r="G7">
            <v>3.3187000000000002</v>
          </cell>
        </row>
        <row r="8">
          <cell r="A8" t="str">
            <v>4 Week Ending Nov 2, 2003</v>
          </cell>
          <cell r="B8">
            <v>5.1442300000000003</v>
          </cell>
          <cell r="C8">
            <v>3.7724199999999999</v>
          </cell>
          <cell r="D8">
            <v>4.1286199999999997</v>
          </cell>
          <cell r="E8">
            <v>3.5859299999999998</v>
          </cell>
          <cell r="F8">
            <v>4.4252799999999999</v>
          </cell>
          <cell r="G8">
            <v>3.14499</v>
          </cell>
        </row>
        <row r="9">
          <cell r="A9" t="str">
            <v>4 Week Ending Nov 30, 2003</v>
          </cell>
          <cell r="B9">
            <v>5.1997</v>
          </cell>
          <cell r="C9">
            <v>3.6970299999999998</v>
          </cell>
          <cell r="D9">
            <v>4.1871999999999998</v>
          </cell>
          <cell r="E9">
            <v>3.68391</v>
          </cell>
          <cell r="F9">
            <v>4.5708099999999998</v>
          </cell>
          <cell r="G9">
            <v>2.9993799999999999</v>
          </cell>
        </row>
        <row r="10">
          <cell r="A10" t="str">
            <v>4 Week Ending Dec 28, 2003</v>
          </cell>
          <cell r="B10">
            <v>5.2481099999999996</v>
          </cell>
          <cell r="C10">
            <v>3.8345799999999999</v>
          </cell>
          <cell r="D10">
            <v>4.04047</v>
          </cell>
          <cell r="E10">
            <v>3.6461600000000001</v>
          </cell>
          <cell r="F10">
            <v>4.5361799999999999</v>
          </cell>
          <cell r="G10">
            <v>3.0568399999999998</v>
          </cell>
        </row>
        <row r="11">
          <cell r="A11" t="str">
            <v>4 Week Ending Jan 25, 2004</v>
          </cell>
          <cell r="B11">
            <v>5.2525700000000004</v>
          </cell>
          <cell r="C11">
            <v>3.9346100000000002</v>
          </cell>
          <cell r="D11">
            <v>4.06311</v>
          </cell>
          <cell r="E11">
            <v>3.8652000000000002</v>
          </cell>
          <cell r="F11">
            <v>4.4755399999999996</v>
          </cell>
          <cell r="G11">
            <v>3.19754</v>
          </cell>
        </row>
        <row r="12">
          <cell r="A12" t="str">
            <v>4 Week Ending Feb 22, 2004</v>
          </cell>
          <cell r="B12">
            <v>5.1728899999999998</v>
          </cell>
          <cell r="C12">
            <v>3.95872</v>
          </cell>
          <cell r="D12">
            <v>4.0374499999999998</v>
          </cell>
          <cell r="E12">
            <v>3.7851699999999999</v>
          </cell>
          <cell r="F12">
            <v>4.4046399999999997</v>
          </cell>
          <cell r="G12">
            <v>3.1932800000000001</v>
          </cell>
        </row>
        <row r="13">
          <cell r="A13" t="str">
            <v>4 Week Ending Mar 21, 2004</v>
          </cell>
          <cell r="B13">
            <v>5.1864999999999997</v>
          </cell>
          <cell r="C13">
            <v>3.93865</v>
          </cell>
          <cell r="D13">
            <v>4.1447000000000003</v>
          </cell>
          <cell r="E13">
            <v>3.51627</v>
          </cell>
          <cell r="F13">
            <v>4.3958300000000001</v>
          </cell>
          <cell r="G13">
            <v>3.14425</v>
          </cell>
        </row>
        <row r="14">
          <cell r="A14" t="str">
            <v>4 Week Ending Apr 18, 2004</v>
          </cell>
          <cell r="B14">
            <v>5.2092900000000002</v>
          </cell>
          <cell r="C14">
            <v>3.75467</v>
          </cell>
          <cell r="D14">
            <v>4.1946000000000003</v>
          </cell>
          <cell r="E14">
            <v>3.6635</v>
          </cell>
          <cell r="F14">
            <v>4.42544</v>
          </cell>
          <cell r="G14">
            <v>3.0758999999999999</v>
          </cell>
        </row>
        <row r="15">
          <cell r="A15" t="str">
            <v>4 Week Ending May 16, 2004</v>
          </cell>
          <cell r="B15">
            <v>5.0615800000000002</v>
          </cell>
          <cell r="C15">
            <v>3.95139</v>
          </cell>
          <cell r="D15">
            <v>4.2186899999999996</v>
          </cell>
          <cell r="E15">
            <v>3.8511799999999998</v>
          </cell>
          <cell r="F15">
            <v>4.3109700000000002</v>
          </cell>
          <cell r="G15">
            <v>3.1138300000000001</v>
          </cell>
        </row>
        <row r="16">
          <cell r="A16" t="str">
            <v>4 Week Ending Jun 13, 2004</v>
          </cell>
          <cell r="B16">
            <v>5.00929</v>
          </cell>
          <cell r="C16">
            <v>4.0760399999999999</v>
          </cell>
          <cell r="D16">
            <v>4.4830100000000002</v>
          </cell>
          <cell r="E16">
            <v>3.9068700000000001</v>
          </cell>
          <cell r="F16">
            <v>4.2137700000000002</v>
          </cell>
          <cell r="G16">
            <v>3.47106</v>
          </cell>
        </row>
        <row r="17">
          <cell r="A17" t="str">
            <v>4 Week Ending Jul 11, 2004</v>
          </cell>
          <cell r="B17">
            <v>4.9907199999999996</v>
          </cell>
          <cell r="C17">
            <v>4.05044</v>
          </cell>
          <cell r="D17">
            <v>4.5391700000000004</v>
          </cell>
          <cell r="E17">
            <v>4.3555999999999999</v>
          </cell>
          <cell r="F17">
            <v>4.1889799999999999</v>
          </cell>
          <cell r="G17">
            <v>3.46719</v>
          </cell>
        </row>
        <row r="18">
          <cell r="A18" t="str">
            <v>4 Week Ending Aug 8, 2004</v>
          </cell>
          <cell r="B18">
            <v>5.0438799999999997</v>
          </cell>
          <cell r="C18">
            <v>4.05511</v>
          </cell>
          <cell r="D18">
            <v>4.5715700000000004</v>
          </cell>
          <cell r="E18">
            <v>4.2251700000000003</v>
          </cell>
          <cell r="F18">
            <v>4.1812800000000001</v>
          </cell>
          <cell r="G18">
            <v>3.44678</v>
          </cell>
        </row>
        <row r="19">
          <cell r="A19" t="str">
            <v>4 Week Ending Sep 5, 2004</v>
          </cell>
          <cell r="B19">
            <v>5.0191499999999998</v>
          </cell>
          <cell r="C19">
            <v>4.0827499999999999</v>
          </cell>
          <cell r="D19">
            <v>4.6143400000000003</v>
          </cell>
          <cell r="E19">
            <v>4.1975800000000003</v>
          </cell>
          <cell r="F19">
            <v>4.1786899999999996</v>
          </cell>
          <cell r="G19">
            <v>3.4643299999999999</v>
          </cell>
        </row>
        <row r="20">
          <cell r="A20" t="str">
            <v>4 Week Ending Oct 3, 2004</v>
          </cell>
          <cell r="B20">
            <v>5.0192600000000001</v>
          </cell>
          <cell r="C20">
            <v>3.9754100000000001</v>
          </cell>
          <cell r="D20">
            <v>4.6457499999999996</v>
          </cell>
          <cell r="E20">
            <v>4.2905899999999999</v>
          </cell>
          <cell r="F20">
            <v>4.2126799999999998</v>
          </cell>
          <cell r="G20">
            <v>3.2960400000000001</v>
          </cell>
        </row>
        <row r="21">
          <cell r="A21" t="str">
            <v>4 Week Ending Oct 31, 2004</v>
          </cell>
          <cell r="B21">
            <v>5.0490500000000003</v>
          </cell>
          <cell r="C21">
            <v>3.9757400000000001</v>
          </cell>
          <cell r="D21">
            <v>4.6166099999999997</v>
          </cell>
          <cell r="E21">
            <v>4.2893800000000004</v>
          </cell>
          <cell r="F21">
            <v>4.2103200000000003</v>
          </cell>
          <cell r="G21">
            <v>3.1351900000000001</v>
          </cell>
        </row>
        <row r="22">
          <cell r="A22" t="str">
            <v>4 Week Ending Nov 28, 2004</v>
          </cell>
          <cell r="B22">
            <v>5.1869100000000001</v>
          </cell>
          <cell r="C22">
            <v>3.6755499999999999</v>
          </cell>
          <cell r="D22">
            <v>4.6614699999999996</v>
          </cell>
          <cell r="E22">
            <v>4.2632099999999999</v>
          </cell>
          <cell r="F22">
            <v>4.3382300000000003</v>
          </cell>
          <cell r="G22">
            <v>2.95207</v>
          </cell>
        </row>
        <row r="23">
          <cell r="A23" t="str">
            <v>4 Week Ending Dec 26, 2004</v>
          </cell>
          <cell r="B23">
            <v>5.2874600000000003</v>
          </cell>
          <cell r="C23">
            <v>3.82376</v>
          </cell>
          <cell r="D23">
            <v>4.6748500000000002</v>
          </cell>
          <cell r="E23">
            <v>3.8875999999999999</v>
          </cell>
          <cell r="F23">
            <v>4.41892</v>
          </cell>
          <cell r="G23">
            <v>2.9607399999999999</v>
          </cell>
        </row>
        <row r="24">
          <cell r="A24" t="str">
            <v>4 Week Ending Jan 23, 2005</v>
          </cell>
          <cell r="B24">
            <v>5.3529799999999996</v>
          </cell>
          <cell r="C24">
            <v>4.2816599999999996</v>
          </cell>
          <cell r="D24">
            <v>4.9344700000000001</v>
          </cell>
          <cell r="E24">
            <v>4.4893200000000002</v>
          </cell>
          <cell r="F24">
            <v>4.5423499999999999</v>
          </cell>
          <cell r="G24">
            <v>3.4409399999999999</v>
          </cell>
        </row>
        <row r="25">
          <cell r="A25" t="str">
            <v>4 Week Ending Feb 20, 2005</v>
          </cell>
          <cell r="B25">
            <v>5.4083699999999997</v>
          </cell>
          <cell r="C25">
            <v>4.3140200000000002</v>
          </cell>
          <cell r="D25">
            <v>5.0284899999999997</v>
          </cell>
          <cell r="E25">
            <v>4.4842399999999998</v>
          </cell>
          <cell r="F25">
            <v>4.5357200000000004</v>
          </cell>
          <cell r="G25">
            <v>3.6652100000000001</v>
          </cell>
        </row>
        <row r="26">
          <cell r="A26" t="str">
            <v>4 Week Ending Mar 20, 2005</v>
          </cell>
          <cell r="B26">
            <v>5.3913799999999998</v>
          </cell>
          <cell r="C26">
            <v>4.3479000000000001</v>
          </cell>
          <cell r="D26">
            <v>5.0823600000000004</v>
          </cell>
          <cell r="E26">
            <v>4.4843299999999999</v>
          </cell>
          <cell r="F26">
            <v>4.5593700000000004</v>
          </cell>
          <cell r="G26">
            <v>3.5198</v>
          </cell>
        </row>
        <row r="27">
          <cell r="A27" t="str">
            <v>4 Week Ending Apr 17, 2005</v>
          </cell>
          <cell r="B27">
            <v>5.5974599999999999</v>
          </cell>
          <cell r="C27">
            <v>4.3142699999999996</v>
          </cell>
          <cell r="D27">
            <v>5.2138799999999996</v>
          </cell>
          <cell r="E27">
            <v>4.7406300000000003</v>
          </cell>
          <cell r="F27">
            <v>4.7156599999999997</v>
          </cell>
          <cell r="G27">
            <v>3.5765500000000001</v>
          </cell>
        </row>
        <row r="28">
          <cell r="A28" t="str">
            <v>4 Week Ending May 15, 2005</v>
          </cell>
          <cell r="B28">
            <v>5.5275100000000004</v>
          </cell>
          <cell r="C28">
            <v>4.7246100000000002</v>
          </cell>
          <cell r="D28">
            <v>5.3560999999999996</v>
          </cell>
          <cell r="E28">
            <v>4.5982399999999997</v>
          </cell>
          <cell r="F28">
            <v>4.7273199999999997</v>
          </cell>
          <cell r="G28">
            <v>3.9403800000000002</v>
          </cell>
        </row>
        <row r="29">
          <cell r="A29" t="str">
            <v>4 Week Ending Jun 12, 2005</v>
          </cell>
          <cell r="B29">
            <v>5.5099200000000002</v>
          </cell>
          <cell r="C29">
            <v>4.8500699999999997</v>
          </cell>
          <cell r="D29">
            <v>5.38497</v>
          </cell>
          <cell r="E29">
            <v>4.8898000000000001</v>
          </cell>
          <cell r="F29">
            <v>4.69259</v>
          </cell>
          <cell r="G29">
            <v>4.1510899999999999</v>
          </cell>
        </row>
        <row r="30">
          <cell r="A30" t="str">
            <v>4 Week Ending Jul 10, 2005</v>
          </cell>
          <cell r="B30">
            <v>5.6269299999999998</v>
          </cell>
          <cell r="C30">
            <v>4.8038299999999996</v>
          </cell>
          <cell r="D30">
            <v>5.4274699999999996</v>
          </cell>
          <cell r="E30">
            <v>4.6656399999999998</v>
          </cell>
          <cell r="F30">
            <v>4.7476599999999998</v>
          </cell>
          <cell r="G30">
            <v>4.1151999999999997</v>
          </cell>
        </row>
        <row r="31">
          <cell r="A31" t="str">
            <v>4 Week Ending Aug 7, 2005</v>
          </cell>
          <cell r="B31">
            <v>5.6590400000000001</v>
          </cell>
          <cell r="C31">
            <v>4.7991799999999998</v>
          </cell>
          <cell r="D31">
            <v>5.48644</v>
          </cell>
          <cell r="E31">
            <v>4.9058900000000003</v>
          </cell>
          <cell r="F31">
            <v>4.7999900000000002</v>
          </cell>
          <cell r="G31">
            <v>4.1180099999999999</v>
          </cell>
        </row>
        <row r="32">
          <cell r="A32" t="str">
            <v>4 Week Ending Sep 4, 2005</v>
          </cell>
          <cell r="B32">
            <v>5.6542300000000001</v>
          </cell>
          <cell r="C32">
            <v>4.8391500000000001</v>
          </cell>
          <cell r="D32">
            <v>5.39391</v>
          </cell>
          <cell r="E32">
            <v>5.0355100000000004</v>
          </cell>
          <cell r="F32">
            <v>4.7618099999999997</v>
          </cell>
          <cell r="G32">
            <v>4.1615399999999996</v>
          </cell>
        </row>
      </sheetData>
      <sheetData sheetId="2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ls_qurys"/>
      <sheetName val="Cashflow"/>
      <sheetName val="Memo"/>
      <sheetName val="BS"/>
      <sheetName val="P&amp;L"/>
      <sheetName val="SCH"/>
      <sheetName val="TrialBal"/>
      <sheetName val="IT_DepSch"/>
      <sheetName val="IT_FAdetails"/>
      <sheetName val="Com_DepSch"/>
      <sheetName val="Com_FAdetails"/>
      <sheetName val="Accured Exp"/>
      <sheetName val="GrpMast"/>
      <sheetName val="LedMast"/>
      <sheetName val="Pivot"/>
      <sheetName val="Check"/>
      <sheetName val="TB Jan-Dec96"/>
      <sheetName val="Managerial Remuneration-Dec96"/>
      <sheetName val="BS&amp;PL_DEC96"/>
      <sheetName val="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Account Head</v>
          </cell>
          <cell r="B1" t="str">
            <v>Group1</v>
          </cell>
        </row>
        <row r="2">
          <cell r="A2" t="str">
            <v>ACS California-CA Proposal</v>
          </cell>
          <cell r="B2" t="str">
            <v>Sales</v>
          </cell>
        </row>
        <row r="3">
          <cell r="A3" t="str">
            <v>ACS California SDU Proposal</v>
          </cell>
          <cell r="B3" t="str">
            <v>Sales</v>
          </cell>
        </row>
        <row r="4">
          <cell r="A4" t="str">
            <v>ACS CONSULTANCY</v>
          </cell>
          <cell r="B4" t="str">
            <v>Provision for Expenses</v>
          </cell>
        </row>
        <row r="5">
          <cell r="A5" t="str">
            <v>ACSIL100 - TMSSE INSTALLATION</v>
          </cell>
          <cell r="B5" t="str">
            <v>Sales</v>
          </cell>
        </row>
        <row r="6">
          <cell r="A6" t="str">
            <v>ACS-IMS-ALBANY</v>
          </cell>
          <cell r="B6" t="str">
            <v>Sales</v>
          </cell>
        </row>
        <row r="7">
          <cell r="A7" t="str">
            <v>ACS IMS - Lockhead TX</v>
          </cell>
          <cell r="B7" t="str">
            <v>Sales</v>
          </cell>
        </row>
        <row r="8">
          <cell r="A8" t="str">
            <v>ACS-IMS WISCONS SUPPORT</v>
          </cell>
          <cell r="B8" t="str">
            <v>Sales</v>
          </cell>
        </row>
        <row r="9">
          <cell r="A9" t="str">
            <v>ACSNY1</v>
          </cell>
          <cell r="B9" t="str">
            <v>Sales</v>
          </cell>
        </row>
        <row r="10">
          <cell r="A10" t="str">
            <v>ACSNY2</v>
          </cell>
          <cell r="B10" t="str">
            <v>Sales</v>
          </cell>
        </row>
        <row r="11">
          <cell r="A11" t="str">
            <v>ACS OHIO PHASE II</v>
          </cell>
          <cell r="B11" t="str">
            <v>Sales</v>
          </cell>
        </row>
        <row r="12">
          <cell r="A12" t="str">
            <v>Acs Presales</v>
          </cell>
          <cell r="B12" t="str">
            <v>Sales</v>
          </cell>
        </row>
        <row r="13">
          <cell r="A13" t="str">
            <v>Add AAL - LB System</v>
          </cell>
          <cell r="B13" t="str">
            <v>Sales</v>
          </cell>
        </row>
        <row r="14">
          <cell r="A14" t="str">
            <v>ADDL FIELD-VALIDATE CASE</v>
          </cell>
          <cell r="B14" t="str">
            <v>Sales</v>
          </cell>
        </row>
        <row r="15">
          <cell r="A15" t="str">
            <v>ADD ON WORKSOURCE</v>
          </cell>
          <cell r="B15" t="str">
            <v>Sales</v>
          </cell>
        </row>
        <row r="16">
          <cell r="A16" t="str">
            <v>Advance - Carrier Aircon</v>
          </cell>
          <cell r="B16" t="str">
            <v>Advance to Suppliers</v>
          </cell>
        </row>
        <row r="17">
          <cell r="A17" t="str">
            <v>ADVANCE - EMERSON</v>
          </cell>
          <cell r="B17" t="str">
            <v>Advance to Suppliers</v>
          </cell>
        </row>
        <row r="18">
          <cell r="A18" t="str">
            <v>ADVANCE FOR TRAVEL</v>
          </cell>
          <cell r="B18" t="str">
            <v>Advance for Travel</v>
          </cell>
        </row>
        <row r="19">
          <cell r="A19" t="str">
            <v>ADVANCE FROM DIRECTORS</v>
          </cell>
          <cell r="B19" t="str">
            <v>Advance from Directors</v>
          </cell>
        </row>
        <row r="20">
          <cell r="A20" t="str">
            <v>ADVANCE - KEMP/BLOW PLAST</v>
          </cell>
          <cell r="B20" t="str">
            <v>Advance to Suppliers</v>
          </cell>
        </row>
        <row r="21">
          <cell r="A21" t="str">
            <v>Advance APW President</v>
          </cell>
          <cell r="B21" t="str">
            <v>Advance to Suppliers</v>
          </cell>
        </row>
        <row r="22">
          <cell r="A22" t="str">
            <v>Advance - Jayabharatham</v>
          </cell>
          <cell r="B22" t="str">
            <v>Advance to Suppliers</v>
          </cell>
        </row>
        <row r="23">
          <cell r="A23" t="str">
            <v>Advance Madras Networking Co</v>
          </cell>
          <cell r="B23" t="str">
            <v>Advance to Suppliers</v>
          </cell>
        </row>
        <row r="24">
          <cell r="A24" t="str">
            <v>ADVANCE - HAKASA</v>
          </cell>
          <cell r="B24" t="str">
            <v>Advance to Suppliers</v>
          </cell>
        </row>
        <row r="25">
          <cell r="A25" t="str">
            <v>ADVANCE-MALSA</v>
          </cell>
          <cell r="B25" t="str">
            <v>Advance to Suppliers</v>
          </cell>
        </row>
        <row r="26">
          <cell r="A26" t="str">
            <v>ADVANCE - MARK INDL</v>
          </cell>
          <cell r="B26" t="str">
            <v>Advance to Suppliers</v>
          </cell>
        </row>
        <row r="27">
          <cell r="A27" t="str">
            <v>ADVANCE - S S ELECTRICALS</v>
          </cell>
          <cell r="B27" t="str">
            <v>Advance to Suppliers</v>
          </cell>
        </row>
        <row r="28">
          <cell r="A28" t="str">
            <v>Advance Thorn</v>
          </cell>
          <cell r="B28" t="str">
            <v>Advance to Suppliers</v>
          </cell>
        </row>
        <row r="29">
          <cell r="A29" t="str">
            <v>Advance Trutek</v>
          </cell>
          <cell r="B29" t="str">
            <v>Advance to Suppliers</v>
          </cell>
        </row>
        <row r="30">
          <cell r="A30" t="str">
            <v>Avenues</v>
          </cell>
          <cell r="B30" t="str">
            <v>Advance to Suppliers</v>
          </cell>
        </row>
        <row r="31">
          <cell r="A31" t="str">
            <v>ADVANCE - KSM</v>
          </cell>
          <cell r="B31" t="str">
            <v>Advance to Suppliers</v>
          </cell>
        </row>
        <row r="32">
          <cell r="A32" t="str">
            <v>ADVANCE - PROJECTS</v>
          </cell>
          <cell r="B32" t="str">
            <v>Debtors</v>
          </cell>
        </row>
        <row r="33">
          <cell r="A33" t="str">
            <v>ADVANCE - TAX</v>
          </cell>
          <cell r="B33" t="str">
            <v>Advance Income Tax</v>
          </cell>
        </row>
        <row r="34">
          <cell r="A34" t="str">
            <v>Advance - The Chisel</v>
          </cell>
          <cell r="B34" t="str">
            <v>Advance to Suppliers</v>
          </cell>
        </row>
        <row r="35">
          <cell r="A35" t="str">
            <v>Advance - Unimech Eng</v>
          </cell>
          <cell r="B35" t="str">
            <v>Advance to Suppliers</v>
          </cell>
        </row>
        <row r="36">
          <cell r="A36" t="str">
            <v>Advertisement - Recruitment</v>
          </cell>
          <cell r="B36" t="str">
            <v>Advertisement - Recruitment</v>
          </cell>
        </row>
        <row r="37">
          <cell r="A37" t="str">
            <v>Alliant Energy</v>
          </cell>
          <cell r="B37" t="str">
            <v>Sales</v>
          </cell>
        </row>
        <row r="38">
          <cell r="A38" t="str">
            <v>ALLSTATE INSURANCE CR053</v>
          </cell>
          <cell r="B38" t="str">
            <v>Sales</v>
          </cell>
        </row>
        <row r="39">
          <cell r="A39" t="str">
            <v>Allstate Support</v>
          </cell>
          <cell r="B39" t="str">
            <v>Sales</v>
          </cell>
        </row>
        <row r="40">
          <cell r="A40" t="str">
            <v>ALL STATE WHOLESALE-SALES</v>
          </cell>
          <cell r="B40" t="str">
            <v>Sales</v>
          </cell>
        </row>
        <row r="41">
          <cell r="A41" t="str">
            <v>AMALWHSLE</v>
          </cell>
          <cell r="B41" t="str">
            <v>Sales</v>
          </cell>
        </row>
        <row r="42">
          <cell r="A42" t="str">
            <v>AMC - EQUIPMENT</v>
          </cell>
          <cell r="B42" t="str">
            <v>AMC - Equipment</v>
          </cell>
        </row>
        <row r="43">
          <cell r="A43" t="str">
            <v>AMERICAN EXPRESS SUPPORT</v>
          </cell>
          <cell r="B43" t="str">
            <v>Sales</v>
          </cell>
        </row>
        <row r="44">
          <cell r="A44" t="str">
            <v>AMEX EXCEPTION WORK PROC</v>
          </cell>
          <cell r="B44" t="str">
            <v>Sales</v>
          </cell>
        </row>
        <row r="45">
          <cell r="A45" t="str">
            <v>Anand H</v>
          </cell>
          <cell r="B45" t="str">
            <v>Salaries Payable</v>
          </cell>
        </row>
        <row r="46">
          <cell r="A46" t="str">
            <v>Annual Software Support</v>
          </cell>
          <cell r="B46" t="str">
            <v>Sales</v>
          </cell>
        </row>
        <row r="47">
          <cell r="A47" t="str">
            <v>Annual Software Support - 21st Century</v>
          </cell>
          <cell r="B47" t="str">
            <v>Sales</v>
          </cell>
        </row>
        <row r="48">
          <cell r="A48" t="str">
            <v>Annual Software Support ACS-IMS Lockheed</v>
          </cell>
          <cell r="B48" t="str">
            <v>Sales</v>
          </cell>
        </row>
        <row r="49">
          <cell r="A49" t="str">
            <v>Annual Software Support - Alliant Energy</v>
          </cell>
          <cell r="B49" t="str">
            <v>Sales</v>
          </cell>
        </row>
        <row r="50">
          <cell r="A50" t="str">
            <v>Annual Software Support - Allstate</v>
          </cell>
          <cell r="B50" t="str">
            <v>Sales</v>
          </cell>
        </row>
        <row r="51">
          <cell r="A51" t="str">
            <v>Annual Software Support - AMEX</v>
          </cell>
          <cell r="B51" t="str">
            <v>Sales</v>
          </cell>
        </row>
        <row r="52">
          <cell r="A52" t="str">
            <v>Annual Software Support - Bank of America</v>
          </cell>
          <cell r="B52" t="str">
            <v>Sales</v>
          </cell>
        </row>
        <row r="53">
          <cell r="A53" t="str">
            <v>Annual Software Support - Citizen Bank</v>
          </cell>
          <cell r="B53" t="str">
            <v>Sales</v>
          </cell>
        </row>
        <row r="54">
          <cell r="A54" t="str">
            <v>Annual Software Support - City Baltimore</v>
          </cell>
          <cell r="B54" t="str">
            <v>Sales</v>
          </cell>
        </row>
        <row r="55">
          <cell r="A55" t="str">
            <v>Annual Software Support-City National Bank</v>
          </cell>
          <cell r="B55" t="str">
            <v>Sales</v>
          </cell>
        </row>
        <row r="56">
          <cell r="A56" t="str">
            <v>Annual Software Support - Columbia</v>
          </cell>
          <cell r="B56" t="str">
            <v>Sales</v>
          </cell>
        </row>
        <row r="57">
          <cell r="A57" t="str">
            <v>Annual Software Support - Household 2003</v>
          </cell>
          <cell r="B57" t="str">
            <v>Sales</v>
          </cell>
        </row>
        <row r="58">
          <cell r="A58" t="str">
            <v>Annual Software Support - Household Finances</v>
          </cell>
          <cell r="B58" t="str">
            <v>Sales</v>
          </cell>
        </row>
        <row r="59">
          <cell r="A59" t="str">
            <v>Annual Software Support - Idaho State Tax</v>
          </cell>
          <cell r="B59" t="str">
            <v>Sales</v>
          </cell>
        </row>
        <row r="60">
          <cell r="A60" t="str">
            <v>Annual Software Support Liberty Mutual</v>
          </cell>
          <cell r="B60" t="str">
            <v>Sales</v>
          </cell>
        </row>
        <row r="61">
          <cell r="A61" t="str">
            <v>Annual Software Support - NCO</v>
          </cell>
          <cell r="B61" t="str">
            <v>Sales</v>
          </cell>
        </row>
        <row r="62">
          <cell r="A62" t="str">
            <v>Annual Software Support Orange &amp; Rockland</v>
          </cell>
          <cell r="B62" t="str">
            <v>Sales</v>
          </cell>
        </row>
        <row r="63">
          <cell r="A63" t="str">
            <v>Annual Software Support - Reliant</v>
          </cell>
          <cell r="B63" t="str">
            <v>Sales</v>
          </cell>
        </row>
        <row r="64">
          <cell r="A64" t="str">
            <v>Annual Software Support - Scholastic</v>
          </cell>
          <cell r="B64" t="str">
            <v>Sales</v>
          </cell>
        </row>
        <row r="65">
          <cell r="A65" t="str">
            <v>Annual Software Support - SMECO</v>
          </cell>
          <cell r="B65" t="str">
            <v>Sales</v>
          </cell>
        </row>
        <row r="66">
          <cell r="A66" t="str">
            <v>Annual Software Support UMB</v>
          </cell>
          <cell r="B66" t="str">
            <v>Sales</v>
          </cell>
        </row>
        <row r="67">
          <cell r="A67" t="str">
            <v>Annual Support</v>
          </cell>
          <cell r="B67" t="str">
            <v>Sales</v>
          </cell>
        </row>
        <row r="68">
          <cell r="A68" t="str">
            <v>Annual Support -2003</v>
          </cell>
          <cell r="B68" t="str">
            <v>Sales</v>
          </cell>
        </row>
        <row r="69">
          <cell r="A69" t="str">
            <v>Annual Support - Arizona Republic</v>
          </cell>
          <cell r="B69" t="str">
            <v>Sales</v>
          </cell>
        </row>
        <row r="70">
          <cell r="A70" t="str">
            <v>Annual Support - Bank One</v>
          </cell>
          <cell r="B70" t="str">
            <v>Sales</v>
          </cell>
        </row>
        <row r="71">
          <cell r="A71" t="str">
            <v>Annual Support - Crown</v>
          </cell>
          <cell r="B71" t="str">
            <v>Sales</v>
          </cell>
        </row>
        <row r="72">
          <cell r="A72" t="str">
            <v>Annual Support - Fidelity</v>
          </cell>
          <cell r="B72" t="str">
            <v>Sales</v>
          </cell>
        </row>
        <row r="73">
          <cell r="A73" t="str">
            <v>Annual Support - Harris Bank</v>
          </cell>
          <cell r="B73" t="str">
            <v>Sales</v>
          </cell>
        </row>
        <row r="74">
          <cell r="A74" t="str">
            <v>Annual Support - HCI</v>
          </cell>
          <cell r="B74" t="str">
            <v>Sales</v>
          </cell>
        </row>
        <row r="75">
          <cell r="A75" t="str">
            <v>Annual Support NY</v>
          </cell>
          <cell r="B75" t="str">
            <v>Sales</v>
          </cell>
        </row>
        <row r="76">
          <cell r="A76" t="str">
            <v>Annual Support - Peoples Bank</v>
          </cell>
          <cell r="B76" t="str">
            <v>Sales</v>
          </cell>
        </row>
        <row r="77">
          <cell r="A77" t="str">
            <v>ARC</v>
          </cell>
          <cell r="B77" t="str">
            <v>Sales</v>
          </cell>
        </row>
        <row r="78">
          <cell r="A78" t="str">
            <v>ARC Check Conversion</v>
          </cell>
          <cell r="B78" t="str">
            <v>Sales</v>
          </cell>
        </row>
        <row r="79">
          <cell r="A79" t="str">
            <v>ARC Pilot- Chk Conv</v>
          </cell>
          <cell r="B79" t="str">
            <v>Sales</v>
          </cell>
        </row>
        <row r="80">
          <cell r="A80" t="str">
            <v>AUDIT FEES</v>
          </cell>
          <cell r="B80" t="str">
            <v>Audit fee</v>
          </cell>
        </row>
        <row r="81">
          <cell r="A81" t="str">
            <v>AUDIT FEES - CERTIFICATION</v>
          </cell>
          <cell r="B81" t="str">
            <v>Audit fee</v>
          </cell>
        </row>
        <row r="82">
          <cell r="A82" t="str">
            <v>AUDIT FEES - TAXATION</v>
          </cell>
          <cell r="B82" t="str">
            <v>Audit fee</v>
          </cell>
        </row>
        <row r="83">
          <cell r="A83" t="str">
            <v>Balaji Ganesh</v>
          </cell>
          <cell r="B83" t="str">
            <v>Salaries Payable</v>
          </cell>
        </row>
        <row r="84">
          <cell r="A84" t="str">
            <v>BANCO POPULAR WHSL</v>
          </cell>
          <cell r="B84" t="str">
            <v>Sales</v>
          </cell>
        </row>
        <row r="85">
          <cell r="A85" t="str">
            <v>BANK CHARGES</v>
          </cell>
          <cell r="B85" t="str">
            <v>Bank Charges</v>
          </cell>
        </row>
        <row r="86">
          <cell r="A86" t="str">
            <v>BANK OKLAHOMA-SUPPORT-TULSA</v>
          </cell>
          <cell r="B86" t="str">
            <v>Sales</v>
          </cell>
        </row>
        <row r="87">
          <cell r="A87" t="str">
            <v>Bankone R1 Estimation</v>
          </cell>
          <cell r="B87" t="str">
            <v>Sales</v>
          </cell>
        </row>
        <row r="88">
          <cell r="A88" t="str">
            <v>BANK ONE WLBX CHICAGO</v>
          </cell>
          <cell r="B88" t="str">
            <v>Sales</v>
          </cell>
        </row>
        <row r="89">
          <cell r="A89" t="str">
            <v>Bk1 NY State Tax Process</v>
          </cell>
          <cell r="B89" t="str">
            <v>Sales</v>
          </cell>
        </row>
        <row r="90">
          <cell r="A90" t="str">
            <v>BOOKS &amp; PERIODICALS</v>
          </cell>
          <cell r="B90" t="str">
            <v>Books &amp; Periodicals</v>
          </cell>
        </row>
        <row r="91">
          <cell r="A91" t="str">
            <v>BOOKS &amp; PERIODICALS - REIMB</v>
          </cell>
          <cell r="B91" t="str">
            <v>Books &amp; Periodicals</v>
          </cell>
        </row>
        <row r="92">
          <cell r="A92" t="str">
            <v>CABLEA-SALES</v>
          </cell>
          <cell r="B92" t="str">
            <v>Sales</v>
          </cell>
        </row>
        <row r="93">
          <cell r="A93" t="str">
            <v>Capital WIP - Expenses</v>
          </cell>
          <cell r="B93" t="str">
            <v>Capital WIP</v>
          </cell>
        </row>
        <row r="94">
          <cell r="A94" t="str">
            <v>CAR - ACCENT</v>
          </cell>
          <cell r="B94" t="str">
            <v>Vehicle</v>
          </cell>
        </row>
        <row r="95">
          <cell r="A95" t="str">
            <v>Car Insurance</v>
          </cell>
          <cell r="B95" t="str">
            <v>Insurance - car</v>
          </cell>
        </row>
        <row r="96">
          <cell r="A96" t="str">
            <v>Car Loan - ICICI- Accent</v>
          </cell>
          <cell r="B96" t="str">
            <v>HP Loan</v>
          </cell>
        </row>
        <row r="97">
          <cell r="A97" t="str">
            <v>Car Loan - ICICI-Mondeo</v>
          </cell>
          <cell r="B97" t="str">
            <v>HP Loan</v>
          </cell>
        </row>
        <row r="98">
          <cell r="A98" t="str">
            <v>Car Loan - Interest-Accent</v>
          </cell>
          <cell r="B98" t="str">
            <v>Interest on HP Loans</v>
          </cell>
        </row>
        <row r="99">
          <cell r="A99" t="str">
            <v>Car Loan - Interest-Mondeo</v>
          </cell>
          <cell r="B99" t="str">
            <v>Interest on HP Loans</v>
          </cell>
        </row>
        <row r="100">
          <cell r="A100" t="str">
            <v>CAR - MONDEO</v>
          </cell>
          <cell r="B100" t="str">
            <v>Vehicle</v>
          </cell>
        </row>
        <row r="101">
          <cell r="A101" t="str">
            <v>CASH</v>
          </cell>
          <cell r="B101" t="str">
            <v>Cash on Hand</v>
          </cell>
        </row>
        <row r="102">
          <cell r="A102" t="str">
            <v>Change Obligor SP</v>
          </cell>
          <cell r="B102" t="str">
            <v>Sales</v>
          </cell>
        </row>
        <row r="103">
          <cell r="A103" t="str">
            <v>Charlotte Branch Capture</v>
          </cell>
          <cell r="B103" t="str">
            <v>Sales</v>
          </cell>
        </row>
        <row r="104">
          <cell r="A104" t="str">
            <v>CHASE MANHATTAM-SALES</v>
          </cell>
          <cell r="B104" t="str">
            <v>Sales</v>
          </cell>
        </row>
        <row r="105">
          <cell r="A105" t="str">
            <v>CHENNAI PEST CONTROL</v>
          </cell>
          <cell r="B105" t="str">
            <v>Provision for Expenses</v>
          </cell>
        </row>
        <row r="106">
          <cell r="A106" t="str">
            <v>CH-SE UPGRADE</v>
          </cell>
          <cell r="B106" t="str">
            <v>Sales</v>
          </cell>
        </row>
        <row r="107">
          <cell r="A107" t="str">
            <v>CIT100</v>
          </cell>
          <cell r="B107" t="str">
            <v>Sales</v>
          </cell>
        </row>
        <row r="108">
          <cell r="A108" t="str">
            <v>Cit200 - Citibank Phase II</v>
          </cell>
          <cell r="B108" t="str">
            <v>Sales</v>
          </cell>
        </row>
        <row r="109">
          <cell r="A109" t="str">
            <v>CITIBANK WHOLESALE-SALES</v>
          </cell>
          <cell r="B109" t="str">
            <v>Sales</v>
          </cell>
        </row>
        <row r="110">
          <cell r="A110" t="str">
            <v>CLUB SUBSCRIPTION</v>
          </cell>
          <cell r="B110" t="str">
            <v>Club Subscription</v>
          </cell>
        </row>
        <row r="111">
          <cell r="A111" t="str">
            <v>Col100 Remittance</v>
          </cell>
          <cell r="B111" t="str">
            <v>Sales</v>
          </cell>
        </row>
        <row r="112">
          <cell r="A112" t="str">
            <v>Colorado-DOR</v>
          </cell>
          <cell r="B112" t="str">
            <v>Sales</v>
          </cell>
        </row>
        <row r="113">
          <cell r="A113" t="str">
            <v>Comerica (RFI)</v>
          </cell>
          <cell r="B113" t="str">
            <v>Sales</v>
          </cell>
        </row>
        <row r="114">
          <cell r="A114" t="str">
            <v>Common Wealth</v>
          </cell>
          <cell r="B114" t="str">
            <v>Sales</v>
          </cell>
        </row>
        <row r="115">
          <cell r="A115" t="str">
            <v>COMPUTER SUPPLIES</v>
          </cell>
          <cell r="B115" t="str">
            <v>Computer Stationery</v>
          </cell>
        </row>
        <row r="116">
          <cell r="A116" t="str">
            <v>COM_RMAINC01</v>
          </cell>
          <cell r="B116" t="str">
            <v>Sales</v>
          </cell>
        </row>
        <row r="117">
          <cell r="A117" t="str">
            <v>CON100-J&amp;B OUTSOURCE</v>
          </cell>
          <cell r="B117" t="str">
            <v>Sales</v>
          </cell>
        </row>
        <row r="118">
          <cell r="A118" t="str">
            <v>CONSULTANCY FEES</v>
          </cell>
          <cell r="B118" t="str">
            <v>Consultancy</v>
          </cell>
        </row>
        <row r="119">
          <cell r="A119" t="str">
            <v>Consult F&amp;F</v>
          </cell>
          <cell r="B119" t="str">
            <v>Sales</v>
          </cell>
        </row>
        <row r="120">
          <cell r="A120" t="str">
            <v>Convergent</v>
          </cell>
          <cell r="B120" t="str">
            <v>Debtors</v>
          </cell>
        </row>
        <row r="121">
          <cell r="A121" t="str">
            <v>CONVEYANCE - REIMB</v>
          </cell>
          <cell r="B121" t="str">
            <v>Conveyance Tech</v>
          </cell>
        </row>
        <row r="122">
          <cell r="A122" t="str">
            <v>CR001-CITY OF MESA</v>
          </cell>
          <cell r="B122" t="str">
            <v>Sales</v>
          </cell>
        </row>
        <row r="123">
          <cell r="A123" t="str">
            <v>CR001 - NEW BILL STMT</v>
          </cell>
          <cell r="B123" t="str">
            <v>Sales</v>
          </cell>
        </row>
        <row r="124">
          <cell r="A124" t="str">
            <v>CR001 - New Cobrands</v>
          </cell>
          <cell r="B124" t="str">
            <v>Sales</v>
          </cell>
        </row>
        <row r="125">
          <cell r="A125" t="str">
            <v>CR001 SORT PATTERN/EXTRACT</v>
          </cell>
          <cell r="B125" t="str">
            <v>Sales</v>
          </cell>
        </row>
        <row r="126">
          <cell r="A126" t="str">
            <v>CR001 - TMS REENG</v>
          </cell>
          <cell r="B126" t="str">
            <v>Sales</v>
          </cell>
        </row>
        <row r="127">
          <cell r="A127" t="str">
            <v>CR002-2SORT PATTERN - SCM-HARTFORD</v>
          </cell>
          <cell r="B127" t="str">
            <v>Sales</v>
          </cell>
        </row>
        <row r="128">
          <cell r="A128" t="str">
            <v>CR002 -Ipage</v>
          </cell>
          <cell r="B128" t="str">
            <v>Sales</v>
          </cell>
        </row>
        <row r="129">
          <cell r="A129" t="str">
            <v>Cr002 New Scanfmt -Ws22/23</v>
          </cell>
          <cell r="B129" t="str">
            <v>Sales</v>
          </cell>
        </row>
        <row r="130">
          <cell r="A130" t="str">
            <v>CR002 New Work Source Mktg</v>
          </cell>
          <cell r="B130" t="str">
            <v>Sales</v>
          </cell>
        </row>
        <row r="131">
          <cell r="A131" t="str">
            <v>CR002 SERVICES &amp; INSTALL 7731</v>
          </cell>
          <cell r="B131" t="str">
            <v>Sales</v>
          </cell>
        </row>
        <row r="132">
          <cell r="A132" t="str">
            <v>CR002 - SORT PATTERN CHGS</v>
          </cell>
          <cell r="B132" t="str">
            <v>Sales</v>
          </cell>
        </row>
        <row r="133">
          <cell r="A133" t="str">
            <v>CR002-SQL ARCHIVE UPGRADE</v>
          </cell>
          <cell r="B133" t="str">
            <v>Sales</v>
          </cell>
        </row>
        <row r="134">
          <cell r="A134" t="str">
            <v>CR003 - ENVELOPE PROCESS</v>
          </cell>
          <cell r="B134" t="str">
            <v>Sales</v>
          </cell>
        </row>
        <row r="135">
          <cell r="A135" t="str">
            <v>CR003-New Sp</v>
          </cell>
          <cell r="B135" t="str">
            <v>Sales</v>
          </cell>
        </row>
        <row r="136">
          <cell r="A136" t="str">
            <v>CR003-SP-CIRCUIT BREAKER LIC</v>
          </cell>
          <cell r="B136" t="str">
            <v>Sales</v>
          </cell>
        </row>
        <row r="137">
          <cell r="A137" t="str">
            <v>CR004-ADD 4 COMPANY</v>
          </cell>
          <cell r="B137" t="str">
            <v>Sales</v>
          </cell>
        </row>
        <row r="138">
          <cell r="A138" t="str">
            <v>CR004 - Adding DP1K Processing</v>
          </cell>
          <cell r="B138" t="str">
            <v>Sales</v>
          </cell>
        </row>
        <row r="139">
          <cell r="A139" t="str">
            <v>CR004-NETQ SECURITY ENHANC</v>
          </cell>
          <cell r="B139" t="str">
            <v>Sales</v>
          </cell>
        </row>
        <row r="140">
          <cell r="A140" t="str">
            <v>CR006- New SP-Not for Profit</v>
          </cell>
          <cell r="B140" t="str">
            <v>Sales</v>
          </cell>
        </row>
        <row r="141">
          <cell r="A141" t="str">
            <v>CR 006 TMSSE UPGRADE</v>
          </cell>
          <cell r="B141" t="str">
            <v>Sales</v>
          </cell>
        </row>
        <row r="142">
          <cell r="A142" t="str">
            <v>CR007-ADD CHK-IMAGE EXP</v>
          </cell>
          <cell r="B142" t="str">
            <v>Sales</v>
          </cell>
        </row>
        <row r="143">
          <cell r="A143" t="str">
            <v>CR 007 Archive &amp; Net Query</v>
          </cell>
          <cell r="B143" t="str">
            <v>Sales</v>
          </cell>
        </row>
        <row r="144">
          <cell r="A144" t="str">
            <v>CR007- Check Number-Extract</v>
          </cell>
          <cell r="B144" t="str">
            <v>Sales</v>
          </cell>
        </row>
        <row r="145">
          <cell r="A145" t="str">
            <v>Cr007 Check Representment</v>
          </cell>
          <cell r="B145" t="str">
            <v>Sales</v>
          </cell>
        </row>
        <row r="146">
          <cell r="A146" t="str">
            <v>CR007-CONSUMER ENERGY</v>
          </cell>
          <cell r="B146" t="str">
            <v>Sales</v>
          </cell>
        </row>
        <row r="147">
          <cell r="A147" t="str">
            <v>CR008-2 New Sp-Bill Unisys</v>
          </cell>
          <cell r="B147" t="str">
            <v>Sales</v>
          </cell>
        </row>
        <row r="148">
          <cell r="A148" t="str">
            <v>CR008- Changes Check Rep</v>
          </cell>
          <cell r="B148" t="str">
            <v>Sales</v>
          </cell>
        </row>
        <row r="149">
          <cell r="A149" t="str">
            <v>CR008-LAST OPERATOR TRACKING</v>
          </cell>
          <cell r="B149" t="str">
            <v>Sales</v>
          </cell>
        </row>
        <row r="150">
          <cell r="A150" t="str">
            <v>CR008-New SP for S3+Payments</v>
          </cell>
          <cell r="B150" t="str">
            <v>Sales</v>
          </cell>
        </row>
        <row r="151">
          <cell r="A151" t="str">
            <v>CR009-Increase Check A/c No</v>
          </cell>
          <cell r="B151" t="str">
            <v>Sales</v>
          </cell>
        </row>
        <row r="152">
          <cell r="A152" t="str">
            <v>CR013-DEPOSIT REPORT CHG</v>
          </cell>
          <cell r="B152" t="str">
            <v>Sales</v>
          </cell>
        </row>
        <row r="153">
          <cell r="A153" t="str">
            <v>CR013-MARKSENSE-SP80</v>
          </cell>
          <cell r="B153" t="str">
            <v>Sales</v>
          </cell>
        </row>
        <row r="154">
          <cell r="A154" t="str">
            <v>CR014-AMEREN-CILCO/CIPS/UE</v>
          </cell>
          <cell r="B154" t="str">
            <v>Sales</v>
          </cell>
        </row>
        <row r="155">
          <cell r="A155" t="str">
            <v>CR014 Negative Amt Fn</v>
          </cell>
          <cell r="B155" t="str">
            <v>Sales</v>
          </cell>
        </row>
        <row r="156">
          <cell r="A156" t="str">
            <v>CR015-Extracting Groiler</v>
          </cell>
          <cell r="B156" t="str">
            <v>Sales</v>
          </cell>
        </row>
        <row r="157">
          <cell r="A157" t="str">
            <v>CR016 - NEW SP 81</v>
          </cell>
          <cell r="B157" t="str">
            <v>Sales</v>
          </cell>
        </row>
        <row r="158">
          <cell r="A158" t="str">
            <v>CR023-Pay by Phone</v>
          </cell>
          <cell r="B158" t="str">
            <v>Sales</v>
          </cell>
        </row>
        <row r="159">
          <cell r="A159" t="str">
            <v>Cr031-Derog for SP60</v>
          </cell>
          <cell r="B159" t="str">
            <v>Sales</v>
          </cell>
        </row>
        <row r="160">
          <cell r="A160" t="str">
            <v>CR032-New Extract Texas Capital</v>
          </cell>
          <cell r="B160" t="str">
            <v>Sales</v>
          </cell>
        </row>
        <row r="161">
          <cell r="A161" t="str">
            <v>CR037  Split Barcode Stager</v>
          </cell>
          <cell r="B161" t="str">
            <v>Sales</v>
          </cell>
        </row>
        <row r="162">
          <cell r="A162" t="str">
            <v>CR053-MARKSENSE STATISTICS</v>
          </cell>
          <cell r="B162" t="str">
            <v>Sales</v>
          </cell>
        </row>
        <row r="163">
          <cell r="A163" t="str">
            <v>CR055 - Change Unprocessable Batch</v>
          </cell>
          <cell r="B163" t="str">
            <v>Sales</v>
          </cell>
        </row>
        <row r="164">
          <cell r="A164" t="str">
            <v>CR057-DOCTUS - OTC</v>
          </cell>
          <cell r="B164" t="str">
            <v>Sales</v>
          </cell>
        </row>
        <row r="165">
          <cell r="A165" t="str">
            <v>CR069- Add IDE SP550, Extract</v>
          </cell>
          <cell r="B165" t="str">
            <v>Sales</v>
          </cell>
        </row>
        <row r="166">
          <cell r="A166" t="str">
            <v>CR070 - SAT Changes</v>
          </cell>
          <cell r="B166" t="str">
            <v>Sales</v>
          </cell>
        </row>
        <row r="167">
          <cell r="A167" t="str">
            <v>CR103 Export Archive</v>
          </cell>
          <cell r="B167" t="str">
            <v>Sales</v>
          </cell>
        </row>
        <row r="168">
          <cell r="A168" t="str">
            <v>Cr13 Deduping Program</v>
          </cell>
          <cell r="B168" t="str">
            <v>Sales</v>
          </cell>
        </row>
        <row r="169">
          <cell r="A169" t="str">
            <v>CR20079 I Page</v>
          </cell>
          <cell r="B169" t="str">
            <v>Sales</v>
          </cell>
        </row>
        <row r="170">
          <cell r="A170" t="str">
            <v>CR20086-Analysis CR20070</v>
          </cell>
          <cell r="B170" t="str">
            <v>Sales</v>
          </cell>
        </row>
        <row r="171">
          <cell r="A171" t="str">
            <v>CR327 BANK ONE IRS CHANGE</v>
          </cell>
          <cell r="B171" t="str">
            <v>Sales</v>
          </cell>
        </row>
        <row r="172">
          <cell r="A172" t="str">
            <v>CR689-SCANFMT-WS22/23-INTRIA</v>
          </cell>
          <cell r="B172" t="str">
            <v>Sales</v>
          </cell>
        </row>
        <row r="173">
          <cell r="A173" t="str">
            <v>CR Stg 2 No 4</v>
          </cell>
          <cell r="B173" t="str">
            <v>Sales</v>
          </cell>
        </row>
        <row r="174">
          <cell r="A174" t="str">
            <v>Cr Stg 2 No 6</v>
          </cell>
          <cell r="B174" t="str">
            <v>Sales</v>
          </cell>
        </row>
        <row r="175">
          <cell r="A175" t="str">
            <v>CTSI_IPAY01</v>
          </cell>
          <cell r="B175" t="str">
            <v>Sales</v>
          </cell>
        </row>
        <row r="176">
          <cell r="A176" t="str">
            <v>Customer Service Cosult With F+F</v>
          </cell>
          <cell r="B176" t="str">
            <v>Sales</v>
          </cell>
        </row>
        <row r="177">
          <cell r="A177" t="str">
            <v>CWFBARC-ARC</v>
          </cell>
          <cell r="B177" t="str">
            <v>Sales</v>
          </cell>
        </row>
        <row r="178">
          <cell r="A178" t="str">
            <v>Data Entry Sales</v>
          </cell>
          <cell r="B178" t="str">
            <v>Sales</v>
          </cell>
        </row>
        <row r="179">
          <cell r="A179" t="str">
            <v>DATA PROCESSING CHARGES</v>
          </cell>
          <cell r="B179" t="str">
            <v>DATA PROCESSING CHARGES</v>
          </cell>
        </row>
        <row r="180">
          <cell r="A180" t="str">
            <v>DATA PROCESSING EQUIPMENT</v>
          </cell>
          <cell r="B180" t="str">
            <v>Data Processing Equipment</v>
          </cell>
        </row>
        <row r="181">
          <cell r="A181" t="str">
            <v>DATA PROCESSING-WIP</v>
          </cell>
          <cell r="B181" t="str">
            <v>Capital WIP</v>
          </cell>
        </row>
        <row r="182">
          <cell r="A182" t="str">
            <v>DC New Castle-Chicago</v>
          </cell>
          <cell r="B182" t="str">
            <v>Sales</v>
          </cell>
        </row>
        <row r="183">
          <cell r="A183" t="str">
            <v>Decline Code 7004 CR027</v>
          </cell>
          <cell r="B183" t="str">
            <v>Sales</v>
          </cell>
        </row>
        <row r="184">
          <cell r="A184" t="str">
            <v>Def Format CR125</v>
          </cell>
          <cell r="B184" t="str">
            <v>Sales</v>
          </cell>
        </row>
        <row r="185">
          <cell r="A185" t="str">
            <v>DEPN RESERVE - DPE</v>
          </cell>
          <cell r="B185" t="str">
            <v>YTD Depn</v>
          </cell>
        </row>
        <row r="186">
          <cell r="A186" t="str">
            <v>DEPN RESERVE - ELECT INSTLN</v>
          </cell>
          <cell r="B186" t="str">
            <v>YTD Depn</v>
          </cell>
        </row>
        <row r="187">
          <cell r="A187" t="str">
            <v>DEPN RESERVE - F&amp;F</v>
          </cell>
          <cell r="B187" t="str">
            <v>YTD Depn</v>
          </cell>
        </row>
        <row r="188">
          <cell r="A188" t="str">
            <v>DEPN RESERVE - LEASEHOLD IMPROVENT</v>
          </cell>
          <cell r="B188" t="str">
            <v>YTD Depn</v>
          </cell>
        </row>
        <row r="189">
          <cell r="A189" t="str">
            <v>DEPN RESERVE - OFFICE EQUIPMENT</v>
          </cell>
          <cell r="B189" t="str">
            <v>YTD Depn</v>
          </cell>
        </row>
        <row r="190">
          <cell r="A190" t="str">
            <v>Depn Reserve - Vehicle</v>
          </cell>
          <cell r="B190" t="str">
            <v>YTD Depn</v>
          </cell>
        </row>
        <row r="191">
          <cell r="A191" t="str">
            <v>DEPOSIT - GENERATOR</v>
          </cell>
          <cell r="B191" t="str">
            <v>Rent Deposit</v>
          </cell>
        </row>
        <row r="192">
          <cell r="A192" t="str">
            <v>DEPOSIT - INSURANCE</v>
          </cell>
          <cell r="B192" t="str">
            <v>Other Deposit</v>
          </cell>
        </row>
        <row r="193">
          <cell r="A193" t="str">
            <v>DEPOSIT - OTHERS</v>
          </cell>
          <cell r="B193" t="str">
            <v>Other Deposit</v>
          </cell>
        </row>
        <row r="194">
          <cell r="A194" t="str">
            <v>Depreciation</v>
          </cell>
          <cell r="B194" t="str">
            <v>Depreciation</v>
          </cell>
        </row>
        <row r="195">
          <cell r="A195" t="str">
            <v>DIRECTOR'S NRI A/C</v>
          </cell>
          <cell r="B195" t="str">
            <v>Loan from Directors</v>
          </cell>
        </row>
        <row r="196">
          <cell r="A196" t="str">
            <v>DLN Unassigned  Report</v>
          </cell>
          <cell r="B196" t="str">
            <v>Sales</v>
          </cell>
        </row>
        <row r="197">
          <cell r="A197" t="str">
            <v>DOCTUS DEVELOPMENT</v>
          </cell>
          <cell r="B197" t="str">
            <v>Sales</v>
          </cell>
        </row>
        <row r="198">
          <cell r="A198" t="str">
            <v>DOCTUS MGT &amp; SHAREPOINT ACTY</v>
          </cell>
          <cell r="B198" t="str">
            <v>Sales</v>
          </cell>
        </row>
        <row r="199">
          <cell r="A199" t="str">
            <v>ACS FLORIDA- SALES</v>
          </cell>
          <cell r="B199" t="str">
            <v>Sales</v>
          </cell>
        </row>
        <row r="200">
          <cell r="A200" t="str">
            <v>ACSIL 100-TMSSE INSTALLATION</v>
          </cell>
          <cell r="B200" t="str">
            <v>Sales</v>
          </cell>
        </row>
        <row r="201">
          <cell r="A201" t="str">
            <v>ACS MI -SALES</v>
          </cell>
          <cell r="B201" t="str">
            <v>Sales</v>
          </cell>
        </row>
        <row r="202">
          <cell r="A202" t="str">
            <v>ACSNY1 - NY UPGRADE</v>
          </cell>
          <cell r="B202" t="str">
            <v>Sales</v>
          </cell>
        </row>
        <row r="203">
          <cell r="A203" t="str">
            <v>ACS OHIO - PHASE II</v>
          </cell>
          <cell r="B203" t="str">
            <v>Sales</v>
          </cell>
        </row>
        <row r="204">
          <cell r="A204" t="str">
            <v>ADD ON WORK SOURCE</v>
          </cell>
          <cell r="B204" t="str">
            <v>Sales</v>
          </cell>
        </row>
        <row r="205">
          <cell r="A205" t="str">
            <v>ADVANCE - ALLSEC</v>
          </cell>
          <cell r="B205" t="str">
            <v>Advance to Suppliers</v>
          </cell>
        </row>
        <row r="206">
          <cell r="A206" t="str">
            <v>ADVANCE-ENKAY</v>
          </cell>
          <cell r="B206" t="str">
            <v>Advance to Suppliers</v>
          </cell>
        </row>
        <row r="207">
          <cell r="A207" t="str">
            <v>ADVANCE-SALARY</v>
          </cell>
          <cell r="B207" t="str">
            <v>Staff Advance</v>
          </cell>
        </row>
        <row r="208">
          <cell r="A208" t="str">
            <v>ALFA INSURANCE-SALES</v>
          </cell>
          <cell r="B208" t="str">
            <v>Sales</v>
          </cell>
        </row>
        <row r="209">
          <cell r="A209" t="str">
            <v>Alliance One Commercial System</v>
          </cell>
          <cell r="B209" t="str">
            <v>Sales</v>
          </cell>
        </row>
        <row r="210">
          <cell r="A210" t="str">
            <v>ALL STATE EXPORT-SALES</v>
          </cell>
          <cell r="B210" t="str">
            <v>Sales</v>
          </cell>
        </row>
        <row r="211">
          <cell r="A211" t="str">
            <v>AMBIENCE</v>
          </cell>
          <cell r="B211" t="str">
            <v>Sundry Creditors for expenses</v>
          </cell>
        </row>
        <row r="212">
          <cell r="A212" t="str">
            <v>AMEX CHKTR01-SALES</v>
          </cell>
          <cell r="B212" t="str">
            <v>Sales</v>
          </cell>
        </row>
        <row r="213">
          <cell r="A213" t="str">
            <v>AMEXCHKTRO2-SALES</v>
          </cell>
          <cell r="B213" t="str">
            <v>Sales</v>
          </cell>
        </row>
        <row r="214">
          <cell r="A214" t="str">
            <v>AMEX FNCLS01-SALES</v>
          </cell>
          <cell r="B214" t="str">
            <v>Sales</v>
          </cell>
        </row>
        <row r="215">
          <cell r="A215" t="str">
            <v>AMFAM-SALES</v>
          </cell>
          <cell r="B215" t="str">
            <v>Sales</v>
          </cell>
        </row>
        <row r="216">
          <cell r="A216" t="str">
            <v>AZDOR-SALES</v>
          </cell>
          <cell r="B216" t="str">
            <v>Sales</v>
          </cell>
        </row>
        <row r="217">
          <cell r="A217" t="str">
            <v>BOK-SALES</v>
          </cell>
          <cell r="B217" t="str">
            <v>Sales</v>
          </cell>
        </row>
        <row r="218">
          <cell r="A218" t="str">
            <v>BUSINESS PROMOTION</v>
          </cell>
          <cell r="B218" t="str">
            <v>General Expenses</v>
          </cell>
        </row>
        <row r="219">
          <cell r="A219" t="str">
            <v>CHILD CARE-SALES</v>
          </cell>
          <cell r="B219" t="str">
            <v>Sales</v>
          </cell>
        </row>
        <row r="220">
          <cell r="A220" t="str">
            <v>CHILD  SUPPORT</v>
          </cell>
          <cell r="B220" t="str">
            <v>Sales</v>
          </cell>
        </row>
        <row r="221">
          <cell r="A221" t="str">
            <v>CIT-CR002</v>
          </cell>
          <cell r="B221" t="str">
            <v>Sales</v>
          </cell>
        </row>
        <row r="222">
          <cell r="A222" t="str">
            <v>CODOR-SALES</v>
          </cell>
          <cell r="B222" t="str">
            <v>Sales</v>
          </cell>
        </row>
        <row r="223">
          <cell r="A223" t="str">
            <v>COLUMBIA-SALES</v>
          </cell>
          <cell r="B223" t="str">
            <v>Sales</v>
          </cell>
        </row>
        <row r="224">
          <cell r="A224" t="str">
            <v>COM_RMAINCO1</v>
          </cell>
          <cell r="B224" t="str">
            <v>Sales</v>
          </cell>
        </row>
        <row r="225">
          <cell r="A225" t="str">
            <v>CR003- WHOLESALE ON DEMAND</v>
          </cell>
          <cell r="B225" t="str">
            <v>Sales</v>
          </cell>
        </row>
        <row r="226">
          <cell r="A226" t="str">
            <v>CR004 - ADD 4 COMPANY NBRS</v>
          </cell>
          <cell r="B226" t="str">
            <v>Sales</v>
          </cell>
        </row>
        <row r="227">
          <cell r="A227" t="str">
            <v>CR004 - ADDL FLDS - VALIDATE</v>
          </cell>
          <cell r="B227" t="str">
            <v>Sales</v>
          </cell>
        </row>
        <row r="228">
          <cell r="A228" t="str">
            <v>CR004 - ADD NEW SORT PATTERN  50</v>
          </cell>
          <cell r="B228" t="str">
            <v>Sales</v>
          </cell>
        </row>
        <row r="229">
          <cell r="A229" t="str">
            <v>CR004 - DEP UTILITY+ARCH</v>
          </cell>
          <cell r="B229" t="str">
            <v>Sales</v>
          </cell>
        </row>
        <row r="230">
          <cell r="A230" t="str">
            <v>CR004 - NETQ SECURITY ENHANC</v>
          </cell>
          <cell r="B230" t="str">
            <v>Sales</v>
          </cell>
        </row>
        <row r="231">
          <cell r="A231" t="str">
            <v>CR004 - NETQUERY SECURITY ENHANCE</v>
          </cell>
          <cell r="B231" t="str">
            <v>Sales</v>
          </cell>
        </row>
        <row r="232">
          <cell r="A232" t="str">
            <v>CR004 - NEW SORT PATTERN</v>
          </cell>
          <cell r="B232" t="str">
            <v>Sales</v>
          </cell>
        </row>
        <row r="233">
          <cell r="A233" t="str">
            <v>CR005- INGENIUM SORT PATTERN</v>
          </cell>
          <cell r="B233" t="str">
            <v>Sales</v>
          </cell>
        </row>
        <row r="234">
          <cell r="A234" t="str">
            <v>CR 006  - OPTION FIELD ONE</v>
          </cell>
          <cell r="B234" t="str">
            <v>Sales</v>
          </cell>
        </row>
        <row r="235">
          <cell r="A235" t="str">
            <v>CR009 - NETQUERY</v>
          </cell>
          <cell r="B235" t="str">
            <v>Sales</v>
          </cell>
        </row>
        <row r="236">
          <cell r="A236" t="str">
            <v>CR010 - FRONTIER LEASING SP</v>
          </cell>
          <cell r="B236" t="str">
            <v>Sales</v>
          </cell>
        </row>
        <row r="237">
          <cell r="A237" t="str">
            <v>CR013 - MOVE EMC - RET-WHSL</v>
          </cell>
          <cell r="B237" t="str">
            <v>Sales</v>
          </cell>
        </row>
        <row r="238">
          <cell r="A238" t="str">
            <v>CR 13 - DEDUPING PROG</v>
          </cell>
          <cell r="B238" t="str">
            <v>Sales</v>
          </cell>
        </row>
        <row r="239">
          <cell r="A239" t="str">
            <v>CR 21 - IMAGE PAGEWORKS</v>
          </cell>
          <cell r="B239" t="str">
            <v>Sales</v>
          </cell>
        </row>
        <row r="240">
          <cell r="A240" t="str">
            <v>DOCUMENTATION</v>
          </cell>
          <cell r="B240" t="str">
            <v>Sales</v>
          </cell>
        </row>
        <row r="241">
          <cell r="A241" t="str">
            <v>ENTERGY-SALES</v>
          </cell>
          <cell r="B241" t="str">
            <v>Sales</v>
          </cell>
        </row>
        <row r="242">
          <cell r="A242" t="str">
            <v>EX-GRATIA - Tech</v>
          </cell>
          <cell r="B242" t="str">
            <v>Exgratia Tech</v>
          </cell>
        </row>
        <row r="243">
          <cell r="A243" t="str">
            <v>EZPASS-SALES</v>
          </cell>
          <cell r="B243" t="str">
            <v>Sales</v>
          </cell>
        </row>
        <row r="244">
          <cell r="A244" t="str">
            <v>FCNB100-TMSI-NDP-500</v>
          </cell>
          <cell r="B244" t="str">
            <v>Sales</v>
          </cell>
        </row>
        <row r="245">
          <cell r="A245" t="str">
            <v>FINES &amp; PENALTY</v>
          </cell>
          <cell r="B245" t="str">
            <v>General Expenses</v>
          </cell>
        </row>
        <row r="246">
          <cell r="A246" t="str">
            <v>FIR103 - TMS 2000</v>
          </cell>
          <cell r="B246" t="str">
            <v>Sales</v>
          </cell>
        </row>
        <row r="247">
          <cell r="A247" t="str">
            <v>FNBO ARCHIEVE-SALES</v>
          </cell>
          <cell r="B247" t="str">
            <v>Sales</v>
          </cell>
        </row>
        <row r="248">
          <cell r="A248" t="str">
            <v>FNBO CR077-SALES</v>
          </cell>
          <cell r="B248" t="str">
            <v>Sales</v>
          </cell>
        </row>
        <row r="249">
          <cell r="A249" t="str">
            <v>GROUP 4 SECURITAS</v>
          </cell>
          <cell r="B249" t="str">
            <v>Provision for Expenses</v>
          </cell>
        </row>
        <row r="250">
          <cell r="A250" t="str">
            <v>HAKASA WOOD TECH</v>
          </cell>
          <cell r="B250" t="str">
            <v>Sundry Creditors for Capital Goods</v>
          </cell>
        </row>
        <row r="251">
          <cell r="A251" t="str">
            <v>HARTFORD-SALES</v>
          </cell>
          <cell r="B251" t="str">
            <v>Sales</v>
          </cell>
        </row>
        <row r="252">
          <cell r="A252" t="str">
            <v>HOUSEHOLD 2 - SALES</v>
          </cell>
          <cell r="B252" t="str">
            <v>Sales</v>
          </cell>
        </row>
        <row r="253">
          <cell r="A253" t="str">
            <v>HOUSEHOLD PHASE 2 - SALES</v>
          </cell>
          <cell r="B253" t="str">
            <v>Sales</v>
          </cell>
        </row>
        <row r="254">
          <cell r="A254" t="str">
            <v>HOUSEHOLD-SALES</v>
          </cell>
          <cell r="B254" t="str">
            <v>Sales</v>
          </cell>
        </row>
        <row r="255">
          <cell r="A255" t="str">
            <v>HOUSEHOLD WHOLESALE-SALES</v>
          </cell>
          <cell r="B255" t="str">
            <v>Sales</v>
          </cell>
        </row>
        <row r="256">
          <cell r="A256" t="str">
            <v>HUDSON CITY SVG BANK-SALES</v>
          </cell>
          <cell r="B256" t="str">
            <v>Sales</v>
          </cell>
        </row>
        <row r="257">
          <cell r="A257" t="str">
            <v>ILLINOIS SEC OF STATE- SALES</v>
          </cell>
          <cell r="B257" t="str">
            <v>Sales</v>
          </cell>
        </row>
        <row r="258">
          <cell r="A258" t="str">
            <v>INTEREST</v>
          </cell>
          <cell r="B258" t="str">
            <v>Bank Charges</v>
          </cell>
        </row>
        <row r="259">
          <cell r="A259" t="str">
            <v>INTEREST - FDBG</v>
          </cell>
          <cell r="B259" t="str">
            <v>Interest on Deposits</v>
          </cell>
        </row>
        <row r="260">
          <cell r="A260" t="str">
            <v>IPAY-SALES</v>
          </cell>
          <cell r="B260" t="str">
            <v>Sales</v>
          </cell>
        </row>
        <row r="261">
          <cell r="A261" t="str">
            <v>JBINC_CHTR01-SALES</v>
          </cell>
          <cell r="B261" t="str">
            <v>Sales</v>
          </cell>
        </row>
        <row r="262">
          <cell r="A262" t="str">
            <v>J&amp;BSPWORKFLOW</v>
          </cell>
          <cell r="B262" t="str">
            <v>Sales</v>
          </cell>
        </row>
        <row r="263">
          <cell r="A263" t="str">
            <v>MNDOR-SALES</v>
          </cell>
          <cell r="B263" t="str">
            <v>Sales</v>
          </cell>
        </row>
        <row r="264">
          <cell r="A264" t="str">
            <v>MODOR-SALES</v>
          </cell>
          <cell r="B264" t="str">
            <v>Sales</v>
          </cell>
        </row>
        <row r="265">
          <cell r="A265" t="str">
            <v>NETQUERY-LINUX-SALES</v>
          </cell>
          <cell r="B265" t="str">
            <v>Sales</v>
          </cell>
        </row>
        <row r="266">
          <cell r="A266" t="str">
            <v>NETQUERY-SALES</v>
          </cell>
          <cell r="B266" t="str">
            <v>Sales</v>
          </cell>
        </row>
        <row r="267">
          <cell r="A267" t="str">
            <v>NJDOR-SALES</v>
          </cell>
          <cell r="B267" t="str">
            <v>Sales</v>
          </cell>
        </row>
        <row r="268">
          <cell r="A268" t="str">
            <v>NT UPGRADE - TMS 2000</v>
          </cell>
          <cell r="B268" t="str">
            <v>Sales</v>
          </cell>
        </row>
        <row r="269">
          <cell r="A269" t="str">
            <v>OHIO-SALES</v>
          </cell>
          <cell r="B269" t="str">
            <v>Sales</v>
          </cell>
        </row>
        <row r="270">
          <cell r="A270" t="str">
            <v>OHIO_TAX_CR01</v>
          </cell>
          <cell r="B270" t="str">
            <v>Sales</v>
          </cell>
        </row>
        <row r="271">
          <cell r="A271" t="str">
            <v>OHIO_TAX_CR02</v>
          </cell>
          <cell r="B271" t="str">
            <v>Sales</v>
          </cell>
        </row>
        <row r="272">
          <cell r="A272" t="str">
            <v>ONSITE</v>
          </cell>
          <cell r="B272" t="str">
            <v>Sales</v>
          </cell>
        </row>
        <row r="273">
          <cell r="A273" t="str">
            <v>PA0101 - TMS2000</v>
          </cell>
          <cell r="B273" t="str">
            <v>Sales</v>
          </cell>
        </row>
        <row r="274">
          <cell r="A274" t="str">
            <v>PADOR-SALES</v>
          </cell>
          <cell r="B274" t="str">
            <v>Sales</v>
          </cell>
        </row>
        <row r="275">
          <cell r="A275" t="str">
            <v>PEOPLE'S BANK-SALES</v>
          </cell>
          <cell r="B275" t="str">
            <v>Sales</v>
          </cell>
        </row>
        <row r="276">
          <cell r="A276" t="str">
            <v>POD-SALES</v>
          </cell>
          <cell r="B276" t="str">
            <v>Sales</v>
          </cell>
        </row>
        <row r="277">
          <cell r="A277" t="str">
            <v>PROCESS QA</v>
          </cell>
          <cell r="B277" t="str">
            <v>Sales</v>
          </cell>
        </row>
        <row r="278">
          <cell r="A278" t="str">
            <v>PROD_PODSE01 PRF DEP-SQL EDN</v>
          </cell>
          <cell r="B278" t="str">
            <v>Sales</v>
          </cell>
        </row>
        <row r="279">
          <cell r="A279" t="str">
            <v>PROD_TMSSE_01TMS SE</v>
          </cell>
          <cell r="B279" t="str">
            <v>Sales</v>
          </cell>
        </row>
        <row r="280">
          <cell r="A280" t="str">
            <v>PROD_TMSSE_1101</v>
          </cell>
          <cell r="B280" t="str">
            <v>Sales</v>
          </cell>
        </row>
        <row r="281">
          <cell r="A281" t="str">
            <v>PROD_TMSSE_1103</v>
          </cell>
          <cell r="B281" t="str">
            <v>Sales</v>
          </cell>
        </row>
        <row r="282">
          <cell r="A282" t="str">
            <v>PRVDPH1-IMAGE PH1 WSL</v>
          </cell>
          <cell r="B282" t="str">
            <v>Sales</v>
          </cell>
        </row>
        <row r="283">
          <cell r="A283" t="str">
            <v>READ &amp; KEY</v>
          </cell>
          <cell r="B283" t="str">
            <v>Sales</v>
          </cell>
        </row>
        <row r="284">
          <cell r="A284" t="str">
            <v>REGISTRATION CHARGES</v>
          </cell>
          <cell r="B284" t="str">
            <v>Membership &amp; Subscription</v>
          </cell>
        </row>
        <row r="285">
          <cell r="A285" t="str">
            <v>RETAIL UPGRADE - TMS2000</v>
          </cell>
          <cell r="B285" t="str">
            <v>Sales</v>
          </cell>
        </row>
        <row r="286">
          <cell r="A286" t="str">
            <v>SEUPG_PRESALES</v>
          </cell>
          <cell r="B286" t="str">
            <v>Sales</v>
          </cell>
        </row>
        <row r="287">
          <cell r="A287" t="str">
            <v>SWIFTMAIL COMMUNICATIONS</v>
          </cell>
          <cell r="B287" t="str">
            <v>Sundry Creditors for expenses</v>
          </cell>
        </row>
        <row r="288">
          <cell r="A288" t="str">
            <v>TMS 1100 WHOLESALE-SALES</v>
          </cell>
          <cell r="B288" t="str">
            <v>Sales</v>
          </cell>
        </row>
        <row r="289">
          <cell r="A289" t="str">
            <v>TMS 1200-SALES</v>
          </cell>
          <cell r="B289" t="str">
            <v>Sales</v>
          </cell>
        </row>
        <row r="290">
          <cell r="A290" t="str">
            <v>TMS - API-SALES</v>
          </cell>
          <cell r="B290" t="str">
            <v>Sales</v>
          </cell>
        </row>
        <row r="291">
          <cell r="A291" t="str">
            <v>TMS ARCHIEVE-SALES</v>
          </cell>
          <cell r="B291" t="str">
            <v>Sales</v>
          </cell>
        </row>
        <row r="292">
          <cell r="A292" t="str">
            <v>TMSIPAY - PAYMENT</v>
          </cell>
          <cell r="B292" t="str">
            <v>Sales</v>
          </cell>
        </row>
        <row r="293">
          <cell r="A293" t="str">
            <v>TMS_CHKCONV-SALES</v>
          </cell>
          <cell r="B293" t="str">
            <v>Sales</v>
          </cell>
        </row>
        <row r="294">
          <cell r="A294" t="str">
            <v>TMS_CHKTRNO-SALES</v>
          </cell>
          <cell r="B294" t="str">
            <v>Sales</v>
          </cell>
        </row>
        <row r="295">
          <cell r="A295" t="str">
            <v>TORONTO PROCESSING</v>
          </cell>
          <cell r="B295" t="str">
            <v>Sales</v>
          </cell>
        </row>
        <row r="296">
          <cell r="A296" t="str">
            <v>UB-SALES</v>
          </cell>
          <cell r="B296" t="str">
            <v>Sales</v>
          </cell>
        </row>
        <row r="297">
          <cell r="A297" t="str">
            <v>WEBSITE-SALES</v>
          </cell>
          <cell r="B297" t="str">
            <v>Sales</v>
          </cell>
        </row>
        <row r="298">
          <cell r="A298" t="str">
            <v>Duplicate Payment Changes</v>
          </cell>
          <cell r="B298" t="str">
            <v>Sales</v>
          </cell>
        </row>
        <row r="299">
          <cell r="A299" t="str">
            <v>EDS - SALES</v>
          </cell>
          <cell r="B299" t="str">
            <v>Sales</v>
          </cell>
        </row>
        <row r="300">
          <cell r="A300" t="str">
            <v>EEFC - ICICI</v>
          </cell>
          <cell r="B300" t="str">
            <v>US$ Account</v>
          </cell>
        </row>
        <row r="301">
          <cell r="A301" t="str">
            <v>ELECTRICAL INSTALLATION</v>
          </cell>
          <cell r="B301" t="str">
            <v>Electrical Installation</v>
          </cell>
        </row>
        <row r="302">
          <cell r="A302" t="str">
            <v>ELECTRICAL MAINT</v>
          </cell>
          <cell r="B302" t="str">
            <v>Repairs &amp; Maintenance - Office</v>
          </cell>
        </row>
        <row r="303">
          <cell r="A303" t="str">
            <v>ELECTRICITY CHARGES</v>
          </cell>
          <cell r="B303" t="str">
            <v>Electricity Charges</v>
          </cell>
        </row>
        <row r="304">
          <cell r="A304" t="str">
            <v>End Chg Wrksrc 31-CR031</v>
          </cell>
          <cell r="B304" t="str">
            <v>Sales</v>
          </cell>
        </row>
        <row r="305">
          <cell r="A305" t="str">
            <v>Entergy-5 Yr Pre Paid Support</v>
          </cell>
          <cell r="B305" t="str">
            <v>Sales</v>
          </cell>
        </row>
        <row r="306">
          <cell r="A306" t="str">
            <v>EX-GRATIA</v>
          </cell>
          <cell r="B306" t="str">
            <v>Exgratia Tech</v>
          </cell>
        </row>
        <row r="307">
          <cell r="A307" t="str">
            <v>Exgratia- Non Tech</v>
          </cell>
          <cell r="B307" t="str">
            <v>Exgratia NT</v>
          </cell>
        </row>
        <row r="308">
          <cell r="A308" t="str">
            <v>Exgratia - Tech</v>
          </cell>
          <cell r="B308" t="str">
            <v>Exgratia Tech</v>
          </cell>
        </row>
        <row r="309">
          <cell r="A309" t="str">
            <v>Export Passport CR Export</v>
          </cell>
          <cell r="B309" t="str">
            <v>Sales</v>
          </cell>
        </row>
        <row r="310">
          <cell r="A310" t="str">
            <v>Extract Texas Tech - CR026</v>
          </cell>
          <cell r="B310" t="str">
            <v>Sales</v>
          </cell>
        </row>
        <row r="311">
          <cell r="A311" t="str">
            <v>Extract - Texa Tech</v>
          </cell>
          <cell r="B311" t="str">
            <v>Sales</v>
          </cell>
        </row>
        <row r="312">
          <cell r="A312" t="str">
            <v>EZR100-EZ Remit Product</v>
          </cell>
          <cell r="B312" t="str">
            <v>Sales</v>
          </cell>
        </row>
        <row r="313">
          <cell r="A313" t="str">
            <v>Fcb Whlsle</v>
          </cell>
          <cell r="B313" t="str">
            <v>Sales</v>
          </cell>
        </row>
        <row r="314">
          <cell r="A314" t="str">
            <v>Fidelity EBPP Implementation</v>
          </cell>
          <cell r="B314" t="str">
            <v>Sales</v>
          </cell>
        </row>
        <row r="315">
          <cell r="A315" t="str">
            <v>FILING FEES</v>
          </cell>
          <cell r="B315" t="str">
            <v>Filing Fees</v>
          </cell>
        </row>
        <row r="316">
          <cell r="A316" t="str">
            <v>FIR103-TMS2000</v>
          </cell>
          <cell r="B316" t="str">
            <v>Sales</v>
          </cell>
        </row>
        <row r="317">
          <cell r="A317" t="str">
            <v>FIRST CITIZEN-FCBWHLS</v>
          </cell>
          <cell r="B317" t="str">
            <v>Sales</v>
          </cell>
        </row>
        <row r="318">
          <cell r="A318" t="str">
            <v>FIRSTECH-CR001</v>
          </cell>
          <cell r="B318" t="str">
            <v>Sales</v>
          </cell>
        </row>
        <row r="319">
          <cell r="A319" t="str">
            <v>FIRST EXPRESS-SALES</v>
          </cell>
          <cell r="B319" t="str">
            <v>Sales</v>
          </cell>
        </row>
        <row r="320">
          <cell r="A320" t="str">
            <v>Fixed Deposit - Autosweep</v>
          </cell>
          <cell r="B320" t="str">
            <v>STFD</v>
          </cell>
        </row>
        <row r="321">
          <cell r="A321" t="str">
            <v>FIXED DEPOSIT - BG</v>
          </cell>
          <cell r="B321" t="str">
            <v>BGMM</v>
          </cell>
        </row>
        <row r="322">
          <cell r="A322" t="str">
            <v>FIXED DEPOSIT - MARGIN MONEY</v>
          </cell>
          <cell r="B322" t="str">
            <v>BGMM</v>
          </cell>
        </row>
        <row r="323">
          <cell r="A323" t="str">
            <v>FNB Omaha</v>
          </cell>
          <cell r="B323" t="str">
            <v>Sales</v>
          </cell>
        </row>
        <row r="324">
          <cell r="A324" t="str">
            <v>FOREIGN CURRENCY - LOAN-ICICI</v>
          </cell>
          <cell r="B324" t="str">
            <v>Loan from Bank</v>
          </cell>
        </row>
        <row r="325">
          <cell r="A325" t="str">
            <v>FRIEGHT CHARGES</v>
          </cell>
          <cell r="B325" t="str">
            <v xml:space="preserve">Freight </v>
          </cell>
        </row>
        <row r="326">
          <cell r="A326" t="str">
            <v>FURNITURE &amp; FITTINGS</v>
          </cell>
          <cell r="B326" t="str">
            <v>Furniture &amp; Fittings</v>
          </cell>
        </row>
        <row r="327">
          <cell r="A327" t="str">
            <v>GENERAL EXP - ADJMTS</v>
          </cell>
          <cell r="B327" t="str">
            <v>General Expenses</v>
          </cell>
        </row>
        <row r="328">
          <cell r="A328" t="str">
            <v>GENERAL EXPENSES</v>
          </cell>
          <cell r="B328" t="str">
            <v>General Expenses</v>
          </cell>
        </row>
        <row r="329">
          <cell r="A329" t="str">
            <v>GIFTS &amp; PRESENTS</v>
          </cell>
          <cell r="B329" t="str">
            <v>General Expenses</v>
          </cell>
        </row>
        <row r="330">
          <cell r="A330" t="str">
            <v>Giridhar</v>
          </cell>
          <cell r="B330" t="str">
            <v>Salaries Payable</v>
          </cell>
        </row>
        <row r="331">
          <cell r="A331" t="str">
            <v>GRATUITY</v>
          </cell>
          <cell r="B331" t="str">
            <v>Gratuity Tech</v>
          </cell>
        </row>
        <row r="332">
          <cell r="A332" t="str">
            <v>GUEST HOUSE CHARGES</v>
          </cell>
          <cell r="B332" t="str">
            <v xml:space="preserve">Guest House </v>
          </cell>
        </row>
        <row r="333">
          <cell r="A333" t="str">
            <v>HARRIS BANK - CR103</v>
          </cell>
          <cell r="B333" t="str">
            <v>Sales</v>
          </cell>
        </row>
        <row r="334">
          <cell r="A334" t="str">
            <v>HIRE CHARGES</v>
          </cell>
          <cell r="B334" t="str">
            <v>Hire Charges - Computer</v>
          </cell>
        </row>
        <row r="335">
          <cell r="A335" t="str">
            <v>HOUSEHOLD FINANCES</v>
          </cell>
          <cell r="B335" t="str">
            <v>Sales</v>
          </cell>
        </row>
        <row r="336">
          <cell r="A336" t="str">
            <v>HOUSEHOLD REWORK</v>
          </cell>
          <cell r="B336" t="str">
            <v>Sales</v>
          </cell>
        </row>
        <row r="337">
          <cell r="A337" t="str">
            <v>ICICI  BANK</v>
          </cell>
          <cell r="B337" t="str">
            <v>Rupee Account</v>
          </cell>
        </row>
        <row r="338">
          <cell r="A338" t="str">
            <v>Imprest Cash</v>
          </cell>
          <cell r="B338" t="str">
            <v>Cash on Hand</v>
          </cell>
        </row>
        <row r="339">
          <cell r="A339" t="str">
            <v>Income Tax Account</v>
          </cell>
          <cell r="B339" t="str">
            <v>Income tax for the year</v>
          </cell>
        </row>
        <row r="340">
          <cell r="A340" t="str">
            <v>INSTALLATION CHARGES</v>
          </cell>
          <cell r="B340" t="str">
            <v>Installation Charges</v>
          </cell>
        </row>
        <row r="341">
          <cell r="A341" t="str">
            <v>INSURANCE CHARGES</v>
          </cell>
          <cell r="B341" t="str">
            <v>Insurance - NT</v>
          </cell>
        </row>
        <row r="342">
          <cell r="A342" t="str">
            <v>INSURANCE - TRAVEL</v>
          </cell>
          <cell r="B342" t="str">
            <v>Foreign Tour &amp; Travel</v>
          </cell>
        </row>
        <row r="343">
          <cell r="A343" t="str">
            <v>Interest Accrued and Due</v>
          </cell>
          <cell r="B343" t="str">
            <v>Interest accrued on Loans</v>
          </cell>
        </row>
        <row r="344">
          <cell r="A344" t="str">
            <v>INTEREST - FD</v>
          </cell>
          <cell r="B344" t="str">
            <v>Interest on Deposits</v>
          </cell>
        </row>
        <row r="345">
          <cell r="A345" t="str">
            <v>INTEREST - FOREIGN CURRENCY LOAN</v>
          </cell>
          <cell r="B345" t="str">
            <v>Interest on Bank Loans</v>
          </cell>
        </row>
        <row r="346">
          <cell r="A346" t="str">
            <v>INTEREST - Margin Money</v>
          </cell>
          <cell r="B346" t="str">
            <v>Interest on Deposits</v>
          </cell>
        </row>
        <row r="347">
          <cell r="A347" t="str">
            <v>Interest on Unsecured Loan</v>
          </cell>
          <cell r="B347" t="str">
            <v>Interest on Unsecured Loans</v>
          </cell>
        </row>
        <row r="348">
          <cell r="A348" t="str">
            <v>INTRIA-SALES</v>
          </cell>
          <cell r="B348" t="str">
            <v>Sales</v>
          </cell>
        </row>
        <row r="349">
          <cell r="A349" t="str">
            <v>IPAY_PROJECT SUPPORT</v>
          </cell>
          <cell r="B349" t="str">
            <v>Sales</v>
          </cell>
        </row>
        <row r="350">
          <cell r="A350" t="str">
            <v>J&amp;B105 DOCTUS DEV</v>
          </cell>
          <cell r="B350" t="str">
            <v>Sales</v>
          </cell>
        </row>
        <row r="351">
          <cell r="A351" t="str">
            <v>J&amp;BADMIN - JBLINK</v>
          </cell>
          <cell r="B351" t="str">
            <v>Sales</v>
          </cell>
        </row>
        <row r="352">
          <cell r="A352" t="str">
            <v>JBB MKTG SUPPORT</v>
          </cell>
          <cell r="B352" t="str">
            <v>Sales</v>
          </cell>
        </row>
        <row r="353">
          <cell r="A353" t="str">
            <v>J&amp;B - INC</v>
          </cell>
          <cell r="B353" t="str">
            <v>Advance to JBB</v>
          </cell>
        </row>
        <row r="354">
          <cell r="A354" t="str">
            <v>JB India - Inc</v>
          </cell>
          <cell r="B354" t="str">
            <v>US$ Foreign Account</v>
          </cell>
        </row>
        <row r="355">
          <cell r="A355" t="str">
            <v>J&amp;BSPWORK FLOW</v>
          </cell>
          <cell r="B355" t="str">
            <v>Sales</v>
          </cell>
        </row>
        <row r="356">
          <cell r="A356" t="str">
            <v>J&amp;B Support Group</v>
          </cell>
          <cell r="B356" t="str">
            <v>Sales</v>
          </cell>
        </row>
        <row r="357">
          <cell r="A357" t="str">
            <v>KNOWLEDGE MGMT-SALES</v>
          </cell>
          <cell r="B357" t="str">
            <v>Sales</v>
          </cell>
        </row>
        <row r="358">
          <cell r="A358" t="str">
            <v>LEASEHOLD IMPROVEMENT</v>
          </cell>
          <cell r="B358" t="str">
            <v>Lease Hold Improvement</v>
          </cell>
        </row>
        <row r="359">
          <cell r="A359" t="str">
            <v>LEAVE SALARY ENCASHMENT</v>
          </cell>
          <cell r="B359" t="str">
            <v>Leave Salary Encashment</v>
          </cell>
        </row>
        <row r="360">
          <cell r="A360" t="str">
            <v>LIBERTY MUTUAL - CR016</v>
          </cell>
          <cell r="B360" t="str">
            <v>Sales</v>
          </cell>
        </row>
        <row r="361">
          <cell r="A361" t="str">
            <v>LOAN FROM DIRECTORS</v>
          </cell>
          <cell r="B361" t="str">
            <v>Loan from Directors</v>
          </cell>
        </row>
        <row r="362">
          <cell r="A362" t="str">
            <v>LOCAL CONVEYANCE - NON TECH</v>
          </cell>
          <cell r="B362" t="str">
            <v>Local Conveyance Non Tech</v>
          </cell>
        </row>
        <row r="363">
          <cell r="A363" t="str">
            <v>LOCAL CONVEYANCE - TECH</v>
          </cell>
          <cell r="B363" t="str">
            <v>Local Conveyance Tech</v>
          </cell>
        </row>
        <row r="364">
          <cell r="A364" t="str">
            <v>LTA-NON TECH</v>
          </cell>
          <cell r="B364" t="str">
            <v>LTA Non Tech</v>
          </cell>
        </row>
        <row r="365">
          <cell r="A365" t="str">
            <v>LTA - TECH</v>
          </cell>
          <cell r="B365" t="str">
            <v>LTA Tech</v>
          </cell>
        </row>
        <row r="366">
          <cell r="A366" t="str">
            <v>Madhan</v>
          </cell>
          <cell r="B366" t="str">
            <v>Salaries Payable</v>
          </cell>
        </row>
        <row r="367">
          <cell r="A367" t="str">
            <v>Maint Charges - Modem</v>
          </cell>
          <cell r="B367" t="str">
            <v>Rep &amp; Maint Modem</v>
          </cell>
        </row>
        <row r="368">
          <cell r="A368" t="str">
            <v>Manoj</v>
          </cell>
          <cell r="B368" t="str">
            <v>Salaries Payable</v>
          </cell>
        </row>
        <row r="369">
          <cell r="A369" t="str">
            <v>Marketing Code Chg CR023</v>
          </cell>
          <cell r="B369" t="str">
            <v>Sales</v>
          </cell>
        </row>
        <row r="370">
          <cell r="A370" t="str">
            <v>MEAL EXPENSES - NON TECH</v>
          </cell>
          <cell r="B370" t="str">
            <v>Meal Expenses NT</v>
          </cell>
        </row>
        <row r="371">
          <cell r="A371" t="str">
            <v>MEAL EXPENSES - TECH</v>
          </cell>
          <cell r="B371" t="str">
            <v>Meal Expenses Tech</v>
          </cell>
        </row>
        <row r="372">
          <cell r="A372" t="str">
            <v>MEDICAL - REIMB</v>
          </cell>
          <cell r="B372" t="str">
            <v>Medical Reimbursements</v>
          </cell>
        </row>
        <row r="373">
          <cell r="A373" t="str">
            <v>MEMBERSHIP FEES</v>
          </cell>
          <cell r="B373" t="str">
            <v>Membership &amp; Subscription</v>
          </cell>
        </row>
        <row r="374">
          <cell r="A374" t="str">
            <v>MID101-Read &amp; Key</v>
          </cell>
          <cell r="B374" t="str">
            <v>Sales</v>
          </cell>
        </row>
        <row r="375">
          <cell r="A375" t="str">
            <v>Miscellaneous Expenses</v>
          </cell>
          <cell r="B375" t="str">
            <v>Misc Expenses</v>
          </cell>
        </row>
        <row r="376">
          <cell r="A376" t="str">
            <v>National Penn Bank</v>
          </cell>
          <cell r="B376" t="str">
            <v>US$ Account</v>
          </cell>
        </row>
        <row r="377">
          <cell r="A377" t="str">
            <v>Negative Amount Functionality</v>
          </cell>
          <cell r="B377" t="str">
            <v>Sales</v>
          </cell>
        </row>
        <row r="378">
          <cell r="A378" t="str">
            <v>Netquery-Global Archieve</v>
          </cell>
          <cell r="B378" t="str">
            <v>Sales</v>
          </cell>
        </row>
        <row r="379">
          <cell r="A379" t="str">
            <v>New Data Entry Format  CR003</v>
          </cell>
          <cell r="B379" t="str">
            <v>Sales</v>
          </cell>
        </row>
        <row r="380">
          <cell r="A380" t="str">
            <v>New Export Program - CR012</v>
          </cell>
          <cell r="B380" t="str">
            <v>Sales</v>
          </cell>
        </row>
        <row r="381">
          <cell r="A381" t="str">
            <v>New Extr - Federal Sign  Corp</v>
          </cell>
          <cell r="B381" t="str">
            <v>Sales</v>
          </cell>
        </row>
        <row r="382">
          <cell r="A382" t="str">
            <v>New Sort Pattern A Central</v>
          </cell>
          <cell r="B382" t="str">
            <v>Sales</v>
          </cell>
        </row>
        <row r="383">
          <cell r="A383" t="str">
            <v>NEW SP - BRITS-CR007</v>
          </cell>
          <cell r="B383" t="str">
            <v>Sales</v>
          </cell>
        </row>
        <row r="384">
          <cell r="A384" t="str">
            <v>New Sp Grp Link CR018</v>
          </cell>
          <cell r="B384" t="str">
            <v>Sales</v>
          </cell>
        </row>
        <row r="385">
          <cell r="A385" t="str">
            <v>New SP - PAC - CR003</v>
          </cell>
          <cell r="B385" t="str">
            <v>Sales</v>
          </cell>
        </row>
        <row r="386">
          <cell r="A386" t="str">
            <v>New SP S3 Payment Cr008</v>
          </cell>
          <cell r="B386" t="str">
            <v>Sales</v>
          </cell>
        </row>
        <row r="387">
          <cell r="A387" t="str">
            <v>New Sp - Scan Optics/louisiana</v>
          </cell>
          <cell r="B387" t="str">
            <v>Sales</v>
          </cell>
        </row>
        <row r="388">
          <cell r="A388" t="str">
            <v>Nitin</v>
          </cell>
          <cell r="B388" t="str">
            <v>Salaries Payable</v>
          </cell>
        </row>
        <row r="389">
          <cell r="A389" t="str">
            <v>NT UPGRAGE - TMS2000</v>
          </cell>
          <cell r="B389" t="str">
            <v>Sales</v>
          </cell>
        </row>
        <row r="390">
          <cell r="A390" t="str">
            <v>NYS - 45 Presales</v>
          </cell>
          <cell r="B390" t="str">
            <v>Sales</v>
          </cell>
        </row>
        <row r="391">
          <cell r="A391" t="str">
            <v>OFFICE EQUIPMENT</v>
          </cell>
          <cell r="B391" t="str">
            <v>Office Equipment</v>
          </cell>
        </row>
        <row r="392">
          <cell r="A392" t="str">
            <v>OFFICE EQUIPMENT-WIP</v>
          </cell>
          <cell r="B392" t="str">
            <v>Capital WIP</v>
          </cell>
        </row>
        <row r="393">
          <cell r="A393" t="str">
            <v>OFFICE MAINTAINENCE</v>
          </cell>
          <cell r="B393" t="str">
            <v>Office Maintenance</v>
          </cell>
        </row>
        <row r="394">
          <cell r="A394" t="str">
            <v>OFF MAINT - PAYABLE</v>
          </cell>
          <cell r="B394" t="str">
            <v>Office Maintenance Payable</v>
          </cell>
        </row>
        <row r="395">
          <cell r="A395" t="str">
            <v>Ongoing Project Additions</v>
          </cell>
          <cell r="B395" t="str">
            <v>Sales</v>
          </cell>
        </row>
        <row r="396">
          <cell r="A396" t="str">
            <v>Ongoing Support-Citizen</v>
          </cell>
          <cell r="B396" t="str">
            <v>Sales</v>
          </cell>
        </row>
        <row r="397">
          <cell r="A397" t="str">
            <v>Option Capture Bitonal/grey</v>
          </cell>
          <cell r="B397" t="str">
            <v>Sales</v>
          </cell>
        </row>
        <row r="398">
          <cell r="A398" t="str">
            <v>Option to Capture Bitonal/gray - CR036</v>
          </cell>
          <cell r="B398" t="str">
            <v>Sales</v>
          </cell>
        </row>
        <row r="399">
          <cell r="A399" t="str">
            <v>ORANGE &amp; ROCKLAND-SALES</v>
          </cell>
          <cell r="B399" t="str">
            <v>Sales</v>
          </cell>
        </row>
        <row r="400">
          <cell r="A400" t="str">
            <v>PF-ADMN CHARGES</v>
          </cell>
          <cell r="B400" t="str">
            <v>PF Admn Charges</v>
          </cell>
        </row>
        <row r="401">
          <cell r="A401" t="str">
            <v>PF - PAYABLE</v>
          </cell>
          <cell r="B401" t="str">
            <v>PF Payable</v>
          </cell>
        </row>
        <row r="402">
          <cell r="A402" t="str">
            <v>PFPC-SALES</v>
          </cell>
          <cell r="B402" t="str">
            <v>Sales</v>
          </cell>
        </row>
        <row r="403">
          <cell r="A403" t="str">
            <v>PHASE 2 - COMBINED</v>
          </cell>
          <cell r="B403" t="str">
            <v>Sales</v>
          </cell>
        </row>
        <row r="404">
          <cell r="A404" t="str">
            <v>Phase 2 Implementation</v>
          </cell>
          <cell r="B404" t="str">
            <v>Sales</v>
          </cell>
        </row>
        <row r="405">
          <cell r="A405" t="str">
            <v>POOJA EXPENSES</v>
          </cell>
          <cell r="B405" t="str">
            <v>Pooja Expenses</v>
          </cell>
        </row>
        <row r="406">
          <cell r="A406" t="str">
            <v>POSTAGE &amp; COURIER CHARGES</v>
          </cell>
          <cell r="B406" t="str">
            <v>Postage</v>
          </cell>
        </row>
        <row r="407">
          <cell r="A407" t="str">
            <v>PRELIMINARY EXPENSES</v>
          </cell>
          <cell r="B407" t="str">
            <v>Preliminary Expenses</v>
          </cell>
        </row>
        <row r="408">
          <cell r="A408" t="str">
            <v>PRELIMINARY EXP-W.OFF</v>
          </cell>
          <cell r="B408" t="str">
            <v>Amortisation of Preliminary Expenses</v>
          </cell>
        </row>
        <row r="409">
          <cell r="A409" t="str">
            <v>PREOPERATIVE EXPENSES</v>
          </cell>
          <cell r="B409" t="str">
            <v>Preoperative Expenses</v>
          </cell>
        </row>
        <row r="410">
          <cell r="A410" t="str">
            <v>PREOPERATIVE W.OFF</v>
          </cell>
          <cell r="B410" t="str">
            <v>Amortisation of Pre-operative Expenses</v>
          </cell>
        </row>
        <row r="411">
          <cell r="A411" t="str">
            <v>PREPAID EXPENSES</v>
          </cell>
          <cell r="B411" t="str">
            <v>Prepaid Expenses</v>
          </cell>
        </row>
        <row r="412">
          <cell r="A412" t="str">
            <v>Prepaid Support 5 Yrs - Entergy</v>
          </cell>
          <cell r="B412" t="str">
            <v>Sales</v>
          </cell>
        </row>
        <row r="413">
          <cell r="A413" t="str">
            <v>Presales</v>
          </cell>
          <cell r="B413" t="str">
            <v>Sales</v>
          </cell>
        </row>
        <row r="414">
          <cell r="A414" t="str">
            <v>PRINTING &amp; STATIONERY</v>
          </cell>
          <cell r="B414" t="str">
            <v>Office Stationery</v>
          </cell>
        </row>
        <row r="415">
          <cell r="A415" t="str">
            <v>PROD SPG</v>
          </cell>
          <cell r="B415" t="str">
            <v>Sales</v>
          </cell>
        </row>
        <row r="416">
          <cell r="A416" t="str">
            <v>PROD_PODSE01-PRF DEP-SQL EDN</v>
          </cell>
          <cell r="B416" t="str">
            <v>Sales</v>
          </cell>
        </row>
        <row r="417">
          <cell r="A417" t="str">
            <v>PROD_TMSSE_01-TMS SE</v>
          </cell>
          <cell r="B417" t="str">
            <v>Sales</v>
          </cell>
        </row>
        <row r="418">
          <cell r="A418" t="str">
            <v>PROD_TMSSE_1100.221</v>
          </cell>
          <cell r="B418" t="str">
            <v>Sales</v>
          </cell>
        </row>
        <row r="419">
          <cell r="A419" t="str">
            <v>PROD_TMSSE_1102</v>
          </cell>
          <cell r="B419" t="str">
            <v>Sales</v>
          </cell>
        </row>
        <row r="420">
          <cell r="A420" t="str">
            <v>PROD_TMSSE_1104</v>
          </cell>
          <cell r="B420" t="str">
            <v>Sales</v>
          </cell>
        </row>
        <row r="421">
          <cell r="A421" t="str">
            <v>PROD_TMSSE_1106</v>
          </cell>
          <cell r="B421" t="str">
            <v>Sales</v>
          </cell>
        </row>
        <row r="422">
          <cell r="A422" t="str">
            <v>PROD_TMS_1040</v>
          </cell>
          <cell r="B422" t="str">
            <v>Sales</v>
          </cell>
        </row>
        <row r="423">
          <cell r="A423" t="str">
            <v>PROFESSIONAL CHARGES</v>
          </cell>
          <cell r="B423" t="str">
            <v>Professional Charges</v>
          </cell>
        </row>
        <row r="424">
          <cell r="A424" t="str">
            <v>PROFESSIONAL TAX PAYABLE</v>
          </cell>
          <cell r="B424" t="str">
            <v>Professional Tax payable</v>
          </cell>
        </row>
        <row r="425">
          <cell r="A425" t="str">
            <v>Profit &amp; Loss A/c</v>
          </cell>
          <cell r="B425" t="str">
            <v>Opening Balance</v>
          </cell>
        </row>
        <row r="426">
          <cell r="A426" t="str">
            <v>PROFIT/LOSS - EXCHANGE FLUCTUATION</v>
          </cell>
          <cell r="B426" t="str">
            <v>Profit on Exchange fluctuation</v>
          </cell>
        </row>
        <row r="427">
          <cell r="A427" t="str">
            <v>Profit/loss on Sale of Asset</v>
          </cell>
          <cell r="B427" t="str">
            <v>Profit on Sale of Asset</v>
          </cell>
        </row>
        <row r="428">
          <cell r="A428" t="str">
            <v>PROF TAX-COMPANY</v>
          </cell>
          <cell r="B428" t="str">
            <v xml:space="preserve">Professional Tax             </v>
          </cell>
        </row>
        <row r="429">
          <cell r="A429" t="str">
            <v>PROJECT BASED SERVICES-SALES</v>
          </cell>
          <cell r="B429" t="str">
            <v>Sales</v>
          </cell>
        </row>
        <row r="430">
          <cell r="A430" t="str">
            <v>PROJECTCRS-CHG REQ</v>
          </cell>
          <cell r="B430" t="str">
            <v>Sales</v>
          </cell>
        </row>
        <row r="431">
          <cell r="A431" t="str">
            <v>PROJECT MANAGEMENT SERVICES</v>
          </cell>
          <cell r="B431" t="str">
            <v>Sales</v>
          </cell>
        </row>
        <row r="432">
          <cell r="A432" t="str">
            <v>PROVD_UPGD01-UPGRADE</v>
          </cell>
          <cell r="B432" t="str">
            <v>Sales</v>
          </cell>
        </row>
        <row r="433">
          <cell r="A433" t="str">
            <v>PROVIDENT FUND - NON TECH</v>
          </cell>
          <cell r="B433" t="str">
            <v>PF NonTech</v>
          </cell>
        </row>
        <row r="434">
          <cell r="A434" t="str">
            <v>PROVIDENT FUND - TECH</v>
          </cell>
          <cell r="B434" t="str">
            <v>PF Tech</v>
          </cell>
        </row>
        <row r="435">
          <cell r="A435" t="str">
            <v>PROVISION FOR EXPENSES</v>
          </cell>
          <cell r="B435" t="str">
            <v>Provision for Expenses</v>
          </cell>
        </row>
        <row r="436">
          <cell r="A436" t="str">
            <v>PROVISION FOR GRATUITY</v>
          </cell>
          <cell r="B436" t="str">
            <v>Provision for Gratuity</v>
          </cell>
        </row>
        <row r="437">
          <cell r="A437" t="str">
            <v>Provision for Taxation</v>
          </cell>
          <cell r="B437" t="str">
            <v>Provision for Taxation</v>
          </cell>
        </row>
        <row r="438">
          <cell r="A438" t="str">
            <v>PROVISION - LE</v>
          </cell>
          <cell r="B438" t="str">
            <v>Provision for Expenses</v>
          </cell>
        </row>
        <row r="439">
          <cell r="A439" t="str">
            <v>PRVDPH1-IMAGE PH 1 WSL</v>
          </cell>
          <cell r="B439" t="str">
            <v>Sales</v>
          </cell>
        </row>
        <row r="440">
          <cell r="A440" t="str">
            <v>PVA</v>
          </cell>
          <cell r="B440" t="str">
            <v>Sales</v>
          </cell>
        </row>
        <row r="441">
          <cell r="A441" t="str">
            <v>Raw Scanline DP500- Tribune</v>
          </cell>
          <cell r="B441" t="str">
            <v>Sales</v>
          </cell>
        </row>
        <row r="442">
          <cell r="A442" t="str">
            <v>RCASH-SALES</v>
          </cell>
          <cell r="B442" t="str">
            <v>Sales</v>
          </cell>
        </row>
        <row r="443">
          <cell r="A443" t="str">
            <v>READ &amp; KEY - INSTALN</v>
          </cell>
          <cell r="B443" t="str">
            <v>Sales</v>
          </cell>
        </row>
        <row r="444">
          <cell r="A444" t="str">
            <v>RECRUITMENT CHARGES</v>
          </cell>
          <cell r="B444" t="str">
            <v>Recruitment Charges</v>
          </cell>
        </row>
        <row r="445">
          <cell r="A445" t="str">
            <v>Recruitment Consultancy</v>
          </cell>
          <cell r="B445" t="str">
            <v>Recruitment Consultancy</v>
          </cell>
        </row>
        <row r="446">
          <cell r="A446" t="str">
            <v>REFERAL INCENTIVE</v>
          </cell>
          <cell r="B446" t="str">
            <v>Referral Incentive</v>
          </cell>
        </row>
        <row r="447">
          <cell r="A447" t="str">
            <v>REIMB - SALARY</v>
          </cell>
          <cell r="B447" t="str">
            <v>Salaries Tech</v>
          </cell>
        </row>
        <row r="448">
          <cell r="A448" t="str">
            <v>Reimb Salary - Payable</v>
          </cell>
          <cell r="B448" t="str">
            <v>Salaries Payable</v>
          </cell>
        </row>
        <row r="449">
          <cell r="A449" t="str">
            <v>RELOCATION CHARGES</v>
          </cell>
          <cell r="B449" t="str">
            <v>Relocation Charges</v>
          </cell>
        </row>
        <row r="450">
          <cell r="A450" t="str">
            <v>RENEWAL FEES</v>
          </cell>
          <cell r="B450" t="str">
            <v>Renewal Fees</v>
          </cell>
        </row>
        <row r="451">
          <cell r="A451" t="str">
            <v>RENT</v>
          </cell>
          <cell r="B451" t="str">
            <v>Rent</v>
          </cell>
        </row>
        <row r="452">
          <cell r="A452" t="str">
            <v>Rent - AVA</v>
          </cell>
          <cell r="B452" t="str">
            <v>Rent</v>
          </cell>
        </row>
        <row r="453">
          <cell r="A453" t="str">
            <v>Capital WIP - F&amp;F</v>
          </cell>
          <cell r="B453" t="str">
            <v>Capital WIP</v>
          </cell>
        </row>
        <row r="454">
          <cell r="A454" t="str">
            <v>Capital WIP - Interior</v>
          </cell>
          <cell r="B454" t="str">
            <v>Capital WIP</v>
          </cell>
        </row>
        <row r="455">
          <cell r="A455" t="str">
            <v>Capital WIP - Network</v>
          </cell>
          <cell r="B455" t="str">
            <v>Capital WIP</v>
          </cell>
        </row>
        <row r="456">
          <cell r="A456" t="str">
            <v>RENT DEPOSIT</v>
          </cell>
          <cell r="B456" t="str">
            <v>Rent Deposit</v>
          </cell>
        </row>
        <row r="457">
          <cell r="A457" t="str">
            <v>RENT PAYABLE</v>
          </cell>
          <cell r="B457" t="str">
            <v>Rent Payable</v>
          </cell>
        </row>
        <row r="458">
          <cell r="A458" t="str">
            <v>REPAIRS &amp; MAINT - ASSET</v>
          </cell>
          <cell r="B458" t="str">
            <v>Rep &amp; Maint - Assets</v>
          </cell>
        </row>
        <row r="459">
          <cell r="A459" t="str">
            <v>RETAIL UPGRADE</v>
          </cell>
          <cell r="B459" t="str">
            <v>Sales</v>
          </cell>
        </row>
        <row r="460">
          <cell r="A460" t="str">
            <v>Retainer Fee</v>
          </cell>
          <cell r="B460" t="str">
            <v>Retainer Fee</v>
          </cell>
        </row>
        <row r="461">
          <cell r="A461" t="str">
            <v>RETENTION</v>
          </cell>
          <cell r="B461" t="str">
            <v>Retention Money</v>
          </cell>
        </row>
        <row r="462">
          <cell r="A462" t="str">
            <v>SALARIES - NON TECH</v>
          </cell>
          <cell r="B462" t="str">
            <v>Salaries NT</v>
          </cell>
        </row>
        <row r="463">
          <cell r="A463" t="str">
            <v>SALARIES - TECH</v>
          </cell>
          <cell r="B463" t="str">
            <v>Salaries Tech</v>
          </cell>
        </row>
        <row r="464">
          <cell r="A464" t="str">
            <v>SALES TAX - FD</v>
          </cell>
          <cell r="B464" t="str">
            <v>BGMM</v>
          </cell>
        </row>
        <row r="465">
          <cell r="A465" t="str">
            <v>Sales Tax - Regn</v>
          </cell>
          <cell r="B465" t="str">
            <v>Sales Tax regn</v>
          </cell>
        </row>
        <row r="466">
          <cell r="A466" t="str">
            <v>Satish Kumar</v>
          </cell>
          <cell r="B466" t="str">
            <v>Salaries Payable</v>
          </cell>
        </row>
        <row r="467">
          <cell r="A467" t="str">
            <v>SECURITY CHARGES</v>
          </cell>
          <cell r="B467" t="str">
            <v>Security Charges</v>
          </cell>
        </row>
        <row r="468">
          <cell r="A468" t="str">
            <v>SECURITY CHARGES - PAYABLE</v>
          </cell>
          <cell r="B468" t="str">
            <v>Provision for Expenses</v>
          </cell>
        </row>
        <row r="469">
          <cell r="A469" t="str">
            <v>SECURITY DEPOSIT</v>
          </cell>
          <cell r="B469" t="str">
            <v>Other Deposit</v>
          </cell>
        </row>
        <row r="470">
          <cell r="A470" t="str">
            <v>SERVICE CHARGES</v>
          </cell>
          <cell r="B470" t="str">
            <v>Service Chargee</v>
          </cell>
        </row>
        <row r="471">
          <cell r="A471" t="str">
            <v>Se Upgrade 2003</v>
          </cell>
          <cell r="B471" t="str">
            <v>Sales</v>
          </cell>
        </row>
        <row r="472">
          <cell r="A472" t="str">
            <v>SE Upgrade CR001 NYSEG</v>
          </cell>
          <cell r="B472" t="str">
            <v>Sales</v>
          </cell>
        </row>
        <row r="473">
          <cell r="A473" t="str">
            <v>SHARE CAPITAL</v>
          </cell>
          <cell r="B473" t="str">
            <v>Share Capital</v>
          </cell>
        </row>
        <row r="474">
          <cell r="A474" t="str">
            <v>Software Support Colorado DOR</v>
          </cell>
          <cell r="B474" t="str">
            <v>Sales</v>
          </cell>
        </row>
        <row r="475">
          <cell r="A475" t="str">
            <v>Software Support - Tribune</v>
          </cell>
          <cell r="B475" t="str">
            <v>Sales</v>
          </cell>
        </row>
        <row r="476">
          <cell r="A476" t="str">
            <v>Southwest Extract</v>
          </cell>
          <cell r="B476" t="str">
            <v>Sales</v>
          </cell>
        </row>
        <row r="477">
          <cell r="A477" t="str">
            <v>SP - Berkshire Gas</v>
          </cell>
          <cell r="B477" t="str">
            <v>Sales</v>
          </cell>
        </row>
        <row r="478">
          <cell r="A478" t="str">
            <v>STAFF - INSURANCE</v>
          </cell>
          <cell r="B478" t="str">
            <v>Staff Insurance</v>
          </cell>
        </row>
        <row r="479">
          <cell r="A479" t="str">
            <v>STAFF WELFARE - NON TECH</v>
          </cell>
          <cell r="B479" t="str">
            <v>Staff Welfare</v>
          </cell>
        </row>
        <row r="480">
          <cell r="A480" t="str">
            <v>STAFF WELFARE - OTHERS</v>
          </cell>
          <cell r="B480" t="str">
            <v>Staff Welfare</v>
          </cell>
        </row>
        <row r="481">
          <cell r="A481" t="str">
            <v>STAFF WELFARE - TECH</v>
          </cell>
          <cell r="B481" t="str">
            <v>Staff Welfare Tech</v>
          </cell>
        </row>
        <row r="482">
          <cell r="A482" t="str">
            <v>STATE BANK OF INDIA</v>
          </cell>
          <cell r="B482" t="str">
            <v>Rupee Account</v>
          </cell>
        </row>
        <row r="483">
          <cell r="A483" t="str">
            <v>SUBSCRIPTION CHARGES</v>
          </cell>
          <cell r="B483" t="str">
            <v>Membership &amp; Subscription</v>
          </cell>
        </row>
        <row r="484">
          <cell r="A484" t="str">
            <v>Support ACS EZPASS NJ</v>
          </cell>
          <cell r="B484" t="str">
            <v>Sales</v>
          </cell>
        </row>
        <row r="485">
          <cell r="A485" t="str">
            <v>SUPPORT_PI-ISSUES</v>
          </cell>
          <cell r="B485" t="str">
            <v>Sales</v>
          </cell>
        </row>
        <row r="486">
          <cell r="A486" t="str">
            <v>Tax Code Det,Sum Rep CR024</v>
          </cell>
          <cell r="B486" t="str">
            <v>Sales</v>
          </cell>
        </row>
        <row r="487">
          <cell r="A487" t="str">
            <v>TAXI HIRE CHARGES</v>
          </cell>
          <cell r="B487" t="str">
            <v>Taxi Hire Charges</v>
          </cell>
        </row>
        <row r="488">
          <cell r="A488" t="str">
            <v>TDS CONTRACTORS</v>
          </cell>
          <cell r="B488" t="str">
            <v>TDS Payable</v>
          </cell>
        </row>
        <row r="489">
          <cell r="A489" t="str">
            <v>TDS - INTEREST FD</v>
          </cell>
          <cell r="B489" t="str">
            <v>Advance Income Tax</v>
          </cell>
        </row>
        <row r="490">
          <cell r="A490" t="str">
            <v>TDS INTEREST - FDBG</v>
          </cell>
          <cell r="B490" t="str">
            <v>Advance Income Tax</v>
          </cell>
        </row>
        <row r="491">
          <cell r="A491" t="str">
            <v>TDS - INTMM</v>
          </cell>
          <cell r="B491" t="str">
            <v>Advance Income Tax</v>
          </cell>
        </row>
        <row r="492">
          <cell r="A492" t="str">
            <v>TDS - INT ON LOAN</v>
          </cell>
          <cell r="B492" t="str">
            <v>TDS Payable</v>
          </cell>
        </row>
        <row r="493">
          <cell r="A493" t="str">
            <v>TDS - ADVT</v>
          </cell>
          <cell r="B493" t="str">
            <v>TDS Payable</v>
          </cell>
        </row>
        <row r="494">
          <cell r="A494" t="str">
            <v>TDS PROFESSIONAL</v>
          </cell>
          <cell r="B494" t="str">
            <v>TDS Payable</v>
          </cell>
        </row>
        <row r="495">
          <cell r="A495" t="str">
            <v>TDS RENT</v>
          </cell>
          <cell r="B495" t="str">
            <v>TDS Payable</v>
          </cell>
        </row>
        <row r="496">
          <cell r="A496" t="str">
            <v>TDS SALARIES</v>
          </cell>
          <cell r="B496" t="str">
            <v>TDS Payable</v>
          </cell>
        </row>
        <row r="497">
          <cell r="A497" t="str">
            <v>TELEPHONE DEPOSIT</v>
          </cell>
          <cell r="B497" t="str">
            <v>Telephone Deposit</v>
          </cell>
        </row>
        <row r="498">
          <cell r="A498" t="str">
            <v>TELEPHONE EXPENSE - OTHERS</v>
          </cell>
          <cell r="B498" t="str">
            <v>Tel Expenses - Others</v>
          </cell>
        </row>
        <row r="499">
          <cell r="A499" t="str">
            <v>TELEPHONE EXPENSES (OFFICE)</v>
          </cell>
          <cell r="B499" t="str">
            <v>Tel Expenses - Office</v>
          </cell>
        </row>
        <row r="500">
          <cell r="A500" t="str">
            <v>TELEPHONE - REIMB</v>
          </cell>
          <cell r="B500" t="str">
            <v>Telephone - Reimb</v>
          </cell>
        </row>
        <row r="501">
          <cell r="A501" t="str">
            <v>Texas Farm Bureau-Support</v>
          </cell>
          <cell r="B501" t="str">
            <v>Sales</v>
          </cell>
        </row>
        <row r="502">
          <cell r="A502" t="str">
            <v>Texas RCK - ARC Parsing</v>
          </cell>
          <cell r="B502" t="str">
            <v>Sales</v>
          </cell>
        </row>
        <row r="503">
          <cell r="A503" t="str">
            <v>THRIVENT FIN OF LUTHER-SALES</v>
          </cell>
          <cell r="B503" t="str">
            <v>Sales</v>
          </cell>
        </row>
        <row r="504">
          <cell r="A504" t="str">
            <v>TIME WARNER UPGRADE</v>
          </cell>
          <cell r="B504" t="str">
            <v>Sales</v>
          </cell>
        </row>
        <row r="505">
          <cell r="A505" t="str">
            <v>TMS IMAGE PHASE 1 WHSL</v>
          </cell>
          <cell r="B505" t="str">
            <v>Sales</v>
          </cell>
        </row>
        <row r="506">
          <cell r="A506" t="str">
            <v>Tms Ipay Issue, Enhancement</v>
          </cell>
          <cell r="B506" t="str">
            <v>Sales</v>
          </cell>
        </row>
        <row r="507">
          <cell r="A507" t="str">
            <v>TMSIPAY PRODUCT</v>
          </cell>
          <cell r="B507" t="str">
            <v>Sales</v>
          </cell>
        </row>
        <row r="508">
          <cell r="A508" t="str">
            <v>TMSIPAY PROJECT SUPPORT</v>
          </cell>
          <cell r="B508" t="str">
            <v>Sales</v>
          </cell>
        </row>
        <row r="509">
          <cell r="A509" t="str">
            <v>TMSIPAY_PAYMENT</v>
          </cell>
          <cell r="B509" t="str">
            <v>Sales</v>
          </cell>
        </row>
        <row r="510">
          <cell r="A510" t="str">
            <v>TMSIPAY_PRE SALES</v>
          </cell>
          <cell r="B510" t="str">
            <v>Sales</v>
          </cell>
        </row>
        <row r="511">
          <cell r="A511" t="str">
            <v>TMSIPAY_XML</v>
          </cell>
          <cell r="B511" t="str">
            <v>Sales</v>
          </cell>
        </row>
        <row r="512">
          <cell r="A512" t="str">
            <v>Tmsse Upg With IEM CR027</v>
          </cell>
          <cell r="B512" t="str">
            <v>Sales</v>
          </cell>
        </row>
        <row r="513">
          <cell r="A513" t="str">
            <v>TMSSE_1103</v>
          </cell>
          <cell r="B513" t="str">
            <v>Sales</v>
          </cell>
        </row>
        <row r="514">
          <cell r="A514" t="str">
            <v>Training Expenses</v>
          </cell>
          <cell r="B514" t="str">
            <v>Training</v>
          </cell>
        </row>
        <row r="515">
          <cell r="A515" t="str">
            <v>TRAVEL - DOMESTIC</v>
          </cell>
          <cell r="B515" t="str">
            <v>Travelling Expenses</v>
          </cell>
        </row>
        <row r="516">
          <cell r="A516" t="str">
            <v>TRAVEL - INTERNATIONAL</v>
          </cell>
          <cell r="B516" t="str">
            <v>Travel International</v>
          </cell>
        </row>
        <row r="517">
          <cell r="A517" t="str">
            <v>UMB CHANGE REQUEST 3 - SALES</v>
          </cell>
          <cell r="B517" t="str">
            <v>Sales</v>
          </cell>
        </row>
        <row r="518">
          <cell r="A518" t="str">
            <v>Utility  Prog Scrubbing Fld</v>
          </cell>
          <cell r="B518" t="str">
            <v>Sales</v>
          </cell>
        </row>
        <row r="519">
          <cell r="A519" t="str">
            <v>Visa Data Entry-Doctus-Cabelas</v>
          </cell>
          <cell r="B519" t="str">
            <v>Sales</v>
          </cell>
        </row>
        <row r="520">
          <cell r="A520" t="str">
            <v>Welms Devlpmt Project</v>
          </cell>
          <cell r="B520" t="str">
            <v>Sales</v>
          </cell>
        </row>
        <row r="521">
          <cell r="A521" t="str">
            <v>Welms ISO</v>
          </cell>
          <cell r="B521" t="str">
            <v>Sales</v>
          </cell>
        </row>
        <row r="522">
          <cell r="A522" t="str">
            <v>WELMS-SALES</v>
          </cell>
          <cell r="B522" t="str">
            <v>Sales</v>
          </cell>
        </row>
        <row r="523">
          <cell r="A523" t="str">
            <v>ADVANCE - DATS</v>
          </cell>
          <cell r="B523" t="str">
            <v>Advance to Suppliers</v>
          </cell>
        </row>
        <row r="524">
          <cell r="A524" t="str">
            <v>Advance - Instasoft</v>
          </cell>
          <cell r="B524" t="str">
            <v>Advance to Suppliers</v>
          </cell>
        </row>
        <row r="525">
          <cell r="A525" t="str">
            <v>Advance - Sundaram Motors</v>
          </cell>
          <cell r="B525" t="str">
            <v>Advance to Suppliers</v>
          </cell>
        </row>
        <row r="526">
          <cell r="A526" t="str">
            <v>Anisha</v>
          </cell>
          <cell r="B526" t="str">
            <v>Sundry Creditors for expenses</v>
          </cell>
        </row>
        <row r="527">
          <cell r="A527" t="str">
            <v>Antony</v>
          </cell>
          <cell r="B527" t="str">
            <v>Sundry Creditors for expenses</v>
          </cell>
        </row>
        <row r="528">
          <cell r="A528" t="str">
            <v>Brokerage &amp; Commission</v>
          </cell>
          <cell r="B528" t="str">
            <v>General Expenses</v>
          </cell>
        </row>
        <row r="529">
          <cell r="A529" t="str">
            <v>Donations</v>
          </cell>
          <cell r="B529" t="str">
            <v>General Expenses</v>
          </cell>
        </row>
        <row r="530">
          <cell r="A530" t="str">
            <v>Fresh &amp; Honest</v>
          </cell>
          <cell r="B530" t="str">
            <v>Sundry Creditors for expenses</v>
          </cell>
        </row>
        <row r="531">
          <cell r="A531" t="str">
            <v>Gratuity Fund A/c</v>
          </cell>
          <cell r="B531" t="str">
            <v>Provision for Gratuity</v>
          </cell>
        </row>
        <row r="532">
          <cell r="A532" t="str">
            <v>Salaries Payable</v>
          </cell>
          <cell r="B532" t="str">
            <v>Sundry Creditors for expenses</v>
          </cell>
        </row>
        <row r="534">
          <cell r="A534" t="str">
            <v>WHLSALES</v>
          </cell>
          <cell r="B534" t="str">
            <v>Sales</v>
          </cell>
        </row>
        <row r="535">
          <cell r="A535" t="str">
            <v>WHOLESALE</v>
          </cell>
          <cell r="B535" t="str">
            <v>Sales</v>
          </cell>
        </row>
        <row r="536">
          <cell r="A536" t="str">
            <v>WHOLESALE PROVISION-SALES</v>
          </cell>
          <cell r="B536" t="str">
            <v>Sales</v>
          </cell>
        </row>
        <row r="537">
          <cell r="A537" t="str">
            <v>WIS100-UTILITY COMPANY</v>
          </cell>
          <cell r="B537" t="str">
            <v>Sales</v>
          </cell>
        </row>
        <row r="538">
          <cell r="A538" t="str">
            <v>Bodyline Design</v>
          </cell>
          <cell r="B538" t="str">
            <v>Sundry Creditors for Capital Goods</v>
          </cell>
        </row>
        <row r="539">
          <cell r="A539" t="str">
            <v>DATS</v>
          </cell>
          <cell r="B539" t="str">
            <v>Sundry Creditors for Capital Goods</v>
          </cell>
        </row>
        <row r="540">
          <cell r="A540" t="str">
            <v>EMERSON</v>
          </cell>
          <cell r="B540" t="str">
            <v>Sundry Creditors for Capital Goods</v>
          </cell>
        </row>
        <row r="541">
          <cell r="A541" t="str">
            <v>KEMP/BLOW PLAST</v>
          </cell>
          <cell r="B541" t="str">
            <v>Sundry Creditors for Capital Goods</v>
          </cell>
        </row>
        <row r="542">
          <cell r="A542" t="str">
            <v>Madras Networking Co</v>
          </cell>
          <cell r="B542" t="str">
            <v>Sundry Creditors for Capital Goods</v>
          </cell>
        </row>
        <row r="543">
          <cell r="A543" t="str">
            <v>MALSA CARPETS</v>
          </cell>
          <cell r="B543" t="str">
            <v>Sundry Creditors for Capital Goods</v>
          </cell>
        </row>
        <row r="544">
          <cell r="A544" t="str">
            <v>S S ELECTRICALS</v>
          </cell>
          <cell r="B544" t="str">
            <v>Sundry Creditors for Capital Goods</v>
          </cell>
        </row>
        <row r="545">
          <cell r="A545" t="str">
            <v>The Chisel</v>
          </cell>
          <cell r="B545" t="str">
            <v>Sundry Creditors for Capital Goods</v>
          </cell>
        </row>
        <row r="546">
          <cell r="A546" t="str">
            <v>Legal &amp; Filing Fees</v>
          </cell>
          <cell r="B546" t="str">
            <v>Legal &amp; Filing Fee</v>
          </cell>
        </row>
        <row r="547">
          <cell r="A547" t="str">
            <v>XEROX CHARGES</v>
          </cell>
          <cell r="B547" t="str">
            <v>Photocopying Charges</v>
          </cell>
        </row>
        <row r="548">
          <cell r="A548" t="str">
            <v>Unadjusted Forex Gain/Loss</v>
          </cell>
          <cell r="B548" t="str">
            <v>Profit on Exchange fluctuation</v>
          </cell>
        </row>
        <row r="549">
          <cell r="A549" t="str">
            <v>Income Tax Account Earlier years</v>
          </cell>
          <cell r="B549" t="str">
            <v>Income tax for the year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 "/>
      <sheetName val="Vat Return"/>
    </sheetNames>
    <sheetDataSet>
      <sheetData sheetId="0" refreshError="1"/>
      <sheetData sheetId="1">
        <row r="2">
          <cell r="A2" t="str">
            <v>AM</v>
          </cell>
        </row>
        <row r="3">
          <cell r="A3" t="str">
            <v>AM</v>
          </cell>
        </row>
        <row r="4">
          <cell r="A4" t="str">
            <v>AM</v>
          </cell>
        </row>
        <row r="5">
          <cell r="A5" t="str">
            <v>AM</v>
          </cell>
        </row>
        <row r="6">
          <cell r="A6" t="str">
            <v>AM</v>
          </cell>
        </row>
        <row r="7">
          <cell r="A7" t="str">
            <v>AM</v>
          </cell>
        </row>
        <row r="8">
          <cell r="A8" t="str">
            <v>AM</v>
          </cell>
        </row>
        <row r="9">
          <cell r="A9" t="str">
            <v>AM</v>
          </cell>
        </row>
        <row r="10">
          <cell r="A10" t="str">
            <v>AM</v>
          </cell>
        </row>
        <row r="11">
          <cell r="A11" t="str">
            <v>AM</v>
          </cell>
        </row>
        <row r="12">
          <cell r="A12" t="str">
            <v>AM</v>
          </cell>
        </row>
        <row r="13">
          <cell r="A13" t="str">
            <v>AM</v>
          </cell>
        </row>
        <row r="14">
          <cell r="A14" t="str">
            <v>AM</v>
          </cell>
        </row>
        <row r="15">
          <cell r="A15" t="str">
            <v>AM</v>
          </cell>
        </row>
        <row r="16">
          <cell r="A16" t="str">
            <v>AM</v>
          </cell>
        </row>
        <row r="17">
          <cell r="A17" t="str">
            <v>AM</v>
          </cell>
        </row>
        <row r="18">
          <cell r="A18" t="str">
            <v>AM</v>
          </cell>
        </row>
        <row r="19">
          <cell r="A19" t="str">
            <v>AM</v>
          </cell>
        </row>
        <row r="20">
          <cell r="A20" t="str">
            <v>AM</v>
          </cell>
        </row>
        <row r="21">
          <cell r="A21" t="str">
            <v>AM</v>
          </cell>
        </row>
        <row r="22">
          <cell r="A22" t="str">
            <v>AM</v>
          </cell>
        </row>
        <row r="23">
          <cell r="A23" t="str">
            <v>AM</v>
          </cell>
        </row>
        <row r="24">
          <cell r="A24" t="str">
            <v>AM</v>
          </cell>
        </row>
        <row r="25">
          <cell r="A25" t="str">
            <v>AM</v>
          </cell>
        </row>
        <row r="26">
          <cell r="A26" t="str">
            <v>AM</v>
          </cell>
        </row>
        <row r="27">
          <cell r="A27" t="str">
            <v>AM</v>
          </cell>
        </row>
        <row r="28">
          <cell r="A28" t="str">
            <v>AM</v>
          </cell>
        </row>
        <row r="29">
          <cell r="A29" t="str">
            <v>AM</v>
          </cell>
        </row>
        <row r="30">
          <cell r="A30" t="str">
            <v>AM</v>
          </cell>
        </row>
        <row r="31">
          <cell r="A31" t="str">
            <v>AM</v>
          </cell>
        </row>
        <row r="32">
          <cell r="A32" t="str">
            <v>AM</v>
          </cell>
        </row>
        <row r="33">
          <cell r="A33" t="str">
            <v>AM</v>
          </cell>
        </row>
        <row r="34">
          <cell r="A34" t="str">
            <v>AM</v>
          </cell>
        </row>
        <row r="35">
          <cell r="A35" t="str">
            <v>AM</v>
          </cell>
        </row>
        <row r="36">
          <cell r="A36" t="str">
            <v>AM</v>
          </cell>
        </row>
        <row r="37">
          <cell r="A37" t="str">
            <v>AM</v>
          </cell>
        </row>
        <row r="38">
          <cell r="A38" t="str">
            <v>AM</v>
          </cell>
        </row>
        <row r="39">
          <cell r="A39" t="str">
            <v>AM</v>
          </cell>
        </row>
        <row r="40">
          <cell r="A40" t="str">
            <v>AM</v>
          </cell>
        </row>
        <row r="41">
          <cell r="A41" t="str">
            <v>AM</v>
          </cell>
        </row>
        <row r="42">
          <cell r="A42" t="str">
            <v>AM</v>
          </cell>
        </row>
        <row r="43">
          <cell r="A43" t="str">
            <v>AM</v>
          </cell>
        </row>
        <row r="44">
          <cell r="A44" t="str">
            <v>AM</v>
          </cell>
        </row>
        <row r="45">
          <cell r="A45" t="str">
            <v>AM</v>
          </cell>
        </row>
        <row r="46">
          <cell r="A46" t="str">
            <v>AM</v>
          </cell>
        </row>
        <row r="47">
          <cell r="A47" t="str">
            <v>AM</v>
          </cell>
        </row>
        <row r="48">
          <cell r="A48" t="str">
            <v>AM</v>
          </cell>
        </row>
        <row r="49">
          <cell r="A49" t="str">
            <v>AM</v>
          </cell>
        </row>
        <row r="50">
          <cell r="A50" t="str">
            <v>AM</v>
          </cell>
        </row>
        <row r="51">
          <cell r="A51" t="str">
            <v>AM</v>
          </cell>
        </row>
        <row r="52">
          <cell r="A52" t="str">
            <v>AM</v>
          </cell>
        </row>
        <row r="53">
          <cell r="A53" t="str">
            <v>AM</v>
          </cell>
        </row>
        <row r="54">
          <cell r="A54" t="str">
            <v>AM</v>
          </cell>
        </row>
        <row r="55">
          <cell r="A55" t="str">
            <v>AM</v>
          </cell>
        </row>
        <row r="56">
          <cell r="A56" t="str">
            <v>AM</v>
          </cell>
        </row>
        <row r="57">
          <cell r="A57" t="str">
            <v>AM</v>
          </cell>
        </row>
        <row r="58">
          <cell r="A58" t="str">
            <v>AM</v>
          </cell>
        </row>
        <row r="59">
          <cell r="A59" t="str">
            <v>AM</v>
          </cell>
        </row>
        <row r="60">
          <cell r="A60" t="str">
            <v>AM</v>
          </cell>
        </row>
        <row r="61">
          <cell r="A61" t="str">
            <v>AM</v>
          </cell>
        </row>
        <row r="62">
          <cell r="A62" t="str">
            <v>AM</v>
          </cell>
        </row>
        <row r="63">
          <cell r="A63" t="str">
            <v>AM</v>
          </cell>
        </row>
        <row r="64">
          <cell r="A64" t="str">
            <v>AM</v>
          </cell>
        </row>
        <row r="65">
          <cell r="A65" t="str">
            <v>AM</v>
          </cell>
        </row>
        <row r="66">
          <cell r="A66" t="str">
            <v>AM</v>
          </cell>
        </row>
        <row r="67">
          <cell r="A67" t="str">
            <v>AM</v>
          </cell>
        </row>
        <row r="68">
          <cell r="A68" t="str">
            <v>AM</v>
          </cell>
        </row>
        <row r="69">
          <cell r="A69" t="str">
            <v>AM</v>
          </cell>
        </row>
        <row r="70">
          <cell r="A70" t="str">
            <v>AM</v>
          </cell>
        </row>
        <row r="71">
          <cell r="A71" t="str">
            <v>AM</v>
          </cell>
        </row>
        <row r="72">
          <cell r="A72" t="str">
            <v>AM</v>
          </cell>
        </row>
        <row r="73">
          <cell r="A73" t="str">
            <v>AM</v>
          </cell>
        </row>
        <row r="74">
          <cell r="A74" t="str">
            <v>AM</v>
          </cell>
        </row>
        <row r="75">
          <cell r="A75" t="str">
            <v>AM</v>
          </cell>
        </row>
        <row r="76">
          <cell r="A76" t="str">
            <v>AM</v>
          </cell>
        </row>
        <row r="77">
          <cell r="A77" t="str">
            <v>AM</v>
          </cell>
        </row>
        <row r="78">
          <cell r="A78" t="str">
            <v>AM</v>
          </cell>
        </row>
        <row r="79">
          <cell r="A79" t="str">
            <v>AM</v>
          </cell>
        </row>
        <row r="80">
          <cell r="A80" t="str">
            <v>AM</v>
          </cell>
        </row>
        <row r="81">
          <cell r="A81" t="str">
            <v>AM</v>
          </cell>
        </row>
        <row r="82">
          <cell r="A82" t="str">
            <v>AM</v>
          </cell>
        </row>
        <row r="83">
          <cell r="A83" t="str">
            <v>AM</v>
          </cell>
        </row>
        <row r="84">
          <cell r="A84" t="str">
            <v>AM</v>
          </cell>
        </row>
        <row r="85">
          <cell r="A85" t="str">
            <v>AM</v>
          </cell>
        </row>
        <row r="86">
          <cell r="A86" t="str">
            <v>AM</v>
          </cell>
        </row>
        <row r="87">
          <cell r="A87" t="str">
            <v>AM</v>
          </cell>
        </row>
        <row r="88">
          <cell r="A88" t="str">
            <v>AM</v>
          </cell>
        </row>
        <row r="89">
          <cell r="A89" t="str">
            <v>AM</v>
          </cell>
        </row>
        <row r="90">
          <cell r="A90" t="str">
            <v>AM</v>
          </cell>
        </row>
        <row r="91">
          <cell r="A91" t="str">
            <v>AM</v>
          </cell>
        </row>
        <row r="92">
          <cell r="A92" t="str">
            <v>AM</v>
          </cell>
        </row>
        <row r="93">
          <cell r="A93" t="str">
            <v>AM</v>
          </cell>
        </row>
        <row r="94">
          <cell r="A94" t="str">
            <v>AM</v>
          </cell>
        </row>
        <row r="95">
          <cell r="A95" t="str">
            <v>AM</v>
          </cell>
        </row>
        <row r="96">
          <cell r="A96" t="str">
            <v>AM</v>
          </cell>
        </row>
        <row r="97">
          <cell r="A97" t="str">
            <v>AM</v>
          </cell>
        </row>
        <row r="98">
          <cell r="A98" t="str">
            <v>AM</v>
          </cell>
        </row>
        <row r="99">
          <cell r="A99" t="str">
            <v>AM</v>
          </cell>
        </row>
        <row r="100">
          <cell r="A100" t="str">
            <v>AM</v>
          </cell>
        </row>
        <row r="101">
          <cell r="A101" t="str">
            <v>AM</v>
          </cell>
        </row>
        <row r="102">
          <cell r="A102" t="str">
            <v>AM</v>
          </cell>
        </row>
        <row r="103">
          <cell r="A103" t="str">
            <v>AM</v>
          </cell>
        </row>
        <row r="104">
          <cell r="A104" t="str">
            <v>AM</v>
          </cell>
        </row>
        <row r="105">
          <cell r="A105" t="str">
            <v>AM</v>
          </cell>
        </row>
        <row r="106">
          <cell r="A106" t="str">
            <v>AM</v>
          </cell>
        </row>
        <row r="107">
          <cell r="A107" t="str">
            <v>AM</v>
          </cell>
        </row>
        <row r="108">
          <cell r="A108" t="str">
            <v>AM</v>
          </cell>
        </row>
        <row r="109">
          <cell r="A109" t="str">
            <v>AM</v>
          </cell>
        </row>
        <row r="110">
          <cell r="A110" t="str">
            <v>AM</v>
          </cell>
        </row>
        <row r="111">
          <cell r="A111" t="str">
            <v>AM</v>
          </cell>
        </row>
        <row r="112">
          <cell r="A112" t="str">
            <v>AM</v>
          </cell>
        </row>
        <row r="113">
          <cell r="A113" t="str">
            <v>AM</v>
          </cell>
        </row>
        <row r="114">
          <cell r="A114" t="str">
            <v>AM</v>
          </cell>
        </row>
        <row r="115">
          <cell r="A115" t="str">
            <v>AM</v>
          </cell>
        </row>
        <row r="116">
          <cell r="A116" t="str">
            <v>AM</v>
          </cell>
        </row>
        <row r="117">
          <cell r="A117" t="str">
            <v>AM</v>
          </cell>
        </row>
        <row r="118">
          <cell r="A118" t="str">
            <v>AM</v>
          </cell>
        </row>
        <row r="119">
          <cell r="A119" t="str">
            <v>AM</v>
          </cell>
        </row>
        <row r="120">
          <cell r="A120" t="str">
            <v>AM</v>
          </cell>
        </row>
        <row r="121">
          <cell r="A121" t="str">
            <v>AM</v>
          </cell>
        </row>
        <row r="122">
          <cell r="A122" t="str">
            <v>AM</v>
          </cell>
        </row>
        <row r="123">
          <cell r="A123" t="str">
            <v>AM</v>
          </cell>
        </row>
        <row r="124">
          <cell r="A124" t="str">
            <v>AM</v>
          </cell>
        </row>
        <row r="125">
          <cell r="A125" t="str">
            <v>AM</v>
          </cell>
        </row>
        <row r="126">
          <cell r="A126" t="str">
            <v>AM</v>
          </cell>
        </row>
        <row r="127">
          <cell r="A127" t="str">
            <v>AM</v>
          </cell>
        </row>
        <row r="128">
          <cell r="A128" t="str">
            <v>AM</v>
          </cell>
        </row>
        <row r="129">
          <cell r="A129" t="str">
            <v>AM</v>
          </cell>
        </row>
        <row r="130">
          <cell r="A130" t="str">
            <v>AM</v>
          </cell>
        </row>
        <row r="131">
          <cell r="A131" t="str">
            <v>AM</v>
          </cell>
        </row>
        <row r="132">
          <cell r="A132" t="str">
            <v>AM</v>
          </cell>
        </row>
        <row r="133">
          <cell r="A133" t="str">
            <v>AM</v>
          </cell>
        </row>
        <row r="134">
          <cell r="A134" t="str">
            <v>AM</v>
          </cell>
        </row>
        <row r="135">
          <cell r="A135" t="str">
            <v>AM</v>
          </cell>
        </row>
        <row r="136">
          <cell r="A136" t="str">
            <v>AM</v>
          </cell>
        </row>
        <row r="137">
          <cell r="A137" t="str">
            <v>AM</v>
          </cell>
        </row>
        <row r="138">
          <cell r="A138" t="str">
            <v>AM</v>
          </cell>
        </row>
        <row r="139">
          <cell r="A139" t="str">
            <v>AM</v>
          </cell>
        </row>
        <row r="140">
          <cell r="A140" t="str">
            <v>AM</v>
          </cell>
        </row>
        <row r="141">
          <cell r="A141" t="str">
            <v>AM</v>
          </cell>
        </row>
        <row r="142">
          <cell r="A142" t="str">
            <v>AM</v>
          </cell>
        </row>
        <row r="143">
          <cell r="A143" t="str">
            <v>AM</v>
          </cell>
        </row>
        <row r="144">
          <cell r="A144" t="str">
            <v>AM</v>
          </cell>
        </row>
        <row r="145">
          <cell r="A145" t="str">
            <v>AM</v>
          </cell>
        </row>
        <row r="146">
          <cell r="A146" t="str">
            <v>AM</v>
          </cell>
        </row>
        <row r="147">
          <cell r="A147" t="str">
            <v>AM</v>
          </cell>
        </row>
        <row r="148">
          <cell r="A148" t="str">
            <v>AM</v>
          </cell>
        </row>
        <row r="149">
          <cell r="A149" t="str">
            <v>AM</v>
          </cell>
        </row>
        <row r="150">
          <cell r="A150" t="str">
            <v>AM</v>
          </cell>
        </row>
        <row r="151">
          <cell r="A151" t="str">
            <v>AM</v>
          </cell>
        </row>
        <row r="152">
          <cell r="A152" t="str">
            <v>AM</v>
          </cell>
        </row>
        <row r="153">
          <cell r="A153" t="str">
            <v>AM</v>
          </cell>
        </row>
        <row r="154">
          <cell r="A154" t="str">
            <v>AM</v>
          </cell>
        </row>
        <row r="155">
          <cell r="A155" t="str">
            <v>AM</v>
          </cell>
        </row>
        <row r="156">
          <cell r="A156" t="str">
            <v>AM</v>
          </cell>
        </row>
        <row r="157">
          <cell r="A157" t="str">
            <v>AM</v>
          </cell>
        </row>
        <row r="158">
          <cell r="A158" t="str">
            <v>AM</v>
          </cell>
        </row>
        <row r="159">
          <cell r="A159" t="str">
            <v>AM</v>
          </cell>
        </row>
        <row r="160">
          <cell r="A160" t="str">
            <v>AM</v>
          </cell>
        </row>
        <row r="161">
          <cell r="A161" t="str">
            <v>AM</v>
          </cell>
        </row>
        <row r="162">
          <cell r="A162" t="str">
            <v>AM</v>
          </cell>
        </row>
        <row r="163">
          <cell r="A163" t="str">
            <v>AM</v>
          </cell>
        </row>
        <row r="164">
          <cell r="A164" t="str">
            <v>AM</v>
          </cell>
        </row>
        <row r="165">
          <cell r="A165" t="str">
            <v>AM</v>
          </cell>
        </row>
        <row r="166">
          <cell r="A166" t="str">
            <v>AM</v>
          </cell>
        </row>
        <row r="167">
          <cell r="A167" t="str">
            <v>AM</v>
          </cell>
        </row>
        <row r="168">
          <cell r="A168" t="str">
            <v>AM</v>
          </cell>
        </row>
        <row r="169">
          <cell r="A169" t="str">
            <v>AM</v>
          </cell>
        </row>
        <row r="170">
          <cell r="A170" t="str">
            <v>AM</v>
          </cell>
        </row>
        <row r="171">
          <cell r="A171" t="str">
            <v>AM</v>
          </cell>
        </row>
        <row r="172">
          <cell r="A172" t="str">
            <v>AM</v>
          </cell>
        </row>
        <row r="173">
          <cell r="A173" t="str">
            <v>AM</v>
          </cell>
        </row>
        <row r="174">
          <cell r="A174" t="str">
            <v>AM</v>
          </cell>
        </row>
        <row r="175">
          <cell r="A175" t="str">
            <v>AM</v>
          </cell>
        </row>
        <row r="176">
          <cell r="A176" t="str">
            <v>AM</v>
          </cell>
        </row>
        <row r="177">
          <cell r="A177" t="str">
            <v>AM</v>
          </cell>
        </row>
        <row r="178">
          <cell r="A178" t="str">
            <v>AM</v>
          </cell>
        </row>
        <row r="179">
          <cell r="A179" t="str">
            <v>AM</v>
          </cell>
        </row>
        <row r="180">
          <cell r="A180" t="str">
            <v>AM</v>
          </cell>
        </row>
        <row r="181">
          <cell r="A181" t="str">
            <v>AM</v>
          </cell>
        </row>
        <row r="182">
          <cell r="A182" t="str">
            <v>AM</v>
          </cell>
        </row>
        <row r="183">
          <cell r="A183" t="str">
            <v>AM</v>
          </cell>
        </row>
        <row r="184">
          <cell r="A184" t="str">
            <v>AM</v>
          </cell>
        </row>
        <row r="185">
          <cell r="A185" t="str">
            <v>AM</v>
          </cell>
        </row>
        <row r="186">
          <cell r="A186" t="str">
            <v>AM</v>
          </cell>
        </row>
        <row r="187">
          <cell r="A187" t="str">
            <v>AM</v>
          </cell>
        </row>
        <row r="188">
          <cell r="A188" t="str">
            <v>AM</v>
          </cell>
        </row>
        <row r="189">
          <cell r="A189" t="str">
            <v>AM</v>
          </cell>
        </row>
        <row r="190">
          <cell r="A190" t="str">
            <v>AM</v>
          </cell>
        </row>
        <row r="191">
          <cell r="A191" t="str">
            <v>AM</v>
          </cell>
        </row>
        <row r="192">
          <cell r="A192" t="str">
            <v>AM</v>
          </cell>
        </row>
        <row r="193">
          <cell r="A193" t="str">
            <v>AM</v>
          </cell>
        </row>
        <row r="194">
          <cell r="A194" t="str">
            <v>AM</v>
          </cell>
        </row>
        <row r="195">
          <cell r="A195" t="str">
            <v>AM</v>
          </cell>
        </row>
        <row r="196">
          <cell r="A196" t="str">
            <v>AM</v>
          </cell>
        </row>
        <row r="197">
          <cell r="A197" t="str">
            <v>AM</v>
          </cell>
        </row>
        <row r="198">
          <cell r="A198" t="str">
            <v>AM</v>
          </cell>
        </row>
        <row r="199">
          <cell r="A199" t="str">
            <v>AM</v>
          </cell>
        </row>
        <row r="200">
          <cell r="A200" t="str">
            <v>AM</v>
          </cell>
        </row>
        <row r="201">
          <cell r="A201" t="str">
            <v>AM</v>
          </cell>
        </row>
        <row r="202">
          <cell r="A202" t="str">
            <v>AM</v>
          </cell>
        </row>
        <row r="203">
          <cell r="A203" t="str">
            <v>AM</v>
          </cell>
        </row>
        <row r="204">
          <cell r="A204" t="str">
            <v>AM</v>
          </cell>
        </row>
        <row r="205">
          <cell r="A205" t="str">
            <v>AM</v>
          </cell>
        </row>
        <row r="206">
          <cell r="A206" t="str">
            <v>AM</v>
          </cell>
        </row>
        <row r="207">
          <cell r="A207" t="str">
            <v>AM</v>
          </cell>
        </row>
        <row r="208">
          <cell r="A208" t="str">
            <v>AM</v>
          </cell>
        </row>
        <row r="209">
          <cell r="A209" t="str">
            <v>AM</v>
          </cell>
        </row>
        <row r="210">
          <cell r="A210" t="str">
            <v>AM</v>
          </cell>
        </row>
        <row r="211">
          <cell r="A211" t="str">
            <v>AM</v>
          </cell>
        </row>
        <row r="212">
          <cell r="A212" t="str">
            <v>AM</v>
          </cell>
        </row>
        <row r="213">
          <cell r="A213" t="str">
            <v>AM</v>
          </cell>
        </row>
        <row r="214">
          <cell r="A214" t="str">
            <v>AM</v>
          </cell>
        </row>
        <row r="215">
          <cell r="A215" t="str">
            <v>AM</v>
          </cell>
        </row>
        <row r="216">
          <cell r="A216" t="str">
            <v>AM</v>
          </cell>
        </row>
        <row r="217">
          <cell r="A217" t="str">
            <v>AM</v>
          </cell>
        </row>
        <row r="218">
          <cell r="A218" t="str">
            <v>AM</v>
          </cell>
        </row>
        <row r="219">
          <cell r="A219" t="str">
            <v>AM</v>
          </cell>
        </row>
        <row r="220">
          <cell r="A220" t="str">
            <v>AM</v>
          </cell>
        </row>
        <row r="221">
          <cell r="A221" t="str">
            <v>AM</v>
          </cell>
        </row>
        <row r="222">
          <cell r="A222" t="str">
            <v>AM</v>
          </cell>
        </row>
        <row r="223">
          <cell r="A223" t="str">
            <v>AM</v>
          </cell>
        </row>
        <row r="224">
          <cell r="A224" t="str">
            <v>AM</v>
          </cell>
        </row>
        <row r="225">
          <cell r="A225" t="str">
            <v>AM</v>
          </cell>
        </row>
        <row r="226">
          <cell r="A226" t="str">
            <v>AM</v>
          </cell>
        </row>
        <row r="227">
          <cell r="A227" t="str">
            <v>AM</v>
          </cell>
        </row>
        <row r="228">
          <cell r="A228" t="str">
            <v>AM</v>
          </cell>
        </row>
        <row r="229">
          <cell r="A229" t="str">
            <v>AM</v>
          </cell>
        </row>
        <row r="230">
          <cell r="A230" t="str">
            <v>AM</v>
          </cell>
        </row>
        <row r="231">
          <cell r="A231" t="str">
            <v>AM</v>
          </cell>
        </row>
        <row r="232">
          <cell r="A232" t="str">
            <v>AM</v>
          </cell>
        </row>
        <row r="233">
          <cell r="A233" t="str">
            <v>AM</v>
          </cell>
        </row>
        <row r="234">
          <cell r="A234" t="str">
            <v>AM</v>
          </cell>
        </row>
        <row r="235">
          <cell r="A235" t="str">
            <v>AM</v>
          </cell>
        </row>
        <row r="236">
          <cell r="A236" t="str">
            <v>AM</v>
          </cell>
        </row>
        <row r="237">
          <cell r="A237" t="str">
            <v>AM</v>
          </cell>
        </row>
        <row r="238">
          <cell r="A238" t="str">
            <v>AM</v>
          </cell>
        </row>
        <row r="239">
          <cell r="A239" t="str">
            <v>AM</v>
          </cell>
        </row>
        <row r="240">
          <cell r="A240" t="str">
            <v>AM</v>
          </cell>
        </row>
        <row r="241">
          <cell r="A241" t="str">
            <v>AM</v>
          </cell>
        </row>
        <row r="242">
          <cell r="A242" t="str">
            <v>AM</v>
          </cell>
        </row>
        <row r="243">
          <cell r="A243" t="str">
            <v>AM</v>
          </cell>
        </row>
        <row r="244">
          <cell r="A244" t="str">
            <v>AM</v>
          </cell>
        </row>
        <row r="245">
          <cell r="A245" t="str">
            <v>AM</v>
          </cell>
        </row>
        <row r="246">
          <cell r="A246" t="str">
            <v>AM</v>
          </cell>
        </row>
        <row r="247">
          <cell r="A247" t="str">
            <v>AM</v>
          </cell>
        </row>
        <row r="248">
          <cell r="A248" t="str">
            <v>AM</v>
          </cell>
        </row>
        <row r="249">
          <cell r="A249" t="str">
            <v>AM</v>
          </cell>
        </row>
        <row r="250">
          <cell r="A250" t="str">
            <v>AM</v>
          </cell>
        </row>
        <row r="251">
          <cell r="A251" t="str">
            <v>AM</v>
          </cell>
        </row>
        <row r="252">
          <cell r="A252" t="str">
            <v>AM</v>
          </cell>
        </row>
        <row r="253">
          <cell r="A253" t="str">
            <v>AM</v>
          </cell>
        </row>
        <row r="254">
          <cell r="A254" t="str">
            <v>AM</v>
          </cell>
        </row>
        <row r="255">
          <cell r="A255" t="str">
            <v>AM</v>
          </cell>
        </row>
        <row r="256">
          <cell r="A256" t="str">
            <v>AM</v>
          </cell>
        </row>
        <row r="257">
          <cell r="A257" t="str">
            <v>AM</v>
          </cell>
        </row>
        <row r="258">
          <cell r="A258" t="str">
            <v>AM</v>
          </cell>
        </row>
        <row r="259">
          <cell r="A259" t="str">
            <v>AM</v>
          </cell>
        </row>
        <row r="260">
          <cell r="A260" t="str">
            <v>AM</v>
          </cell>
        </row>
        <row r="261">
          <cell r="A261" t="str">
            <v>AM</v>
          </cell>
        </row>
        <row r="262">
          <cell r="A262" t="str">
            <v>AM</v>
          </cell>
        </row>
        <row r="263">
          <cell r="A263" t="str">
            <v>AM</v>
          </cell>
        </row>
        <row r="264">
          <cell r="A264" t="str">
            <v>AM</v>
          </cell>
        </row>
        <row r="265">
          <cell r="A265" t="str">
            <v>AM</v>
          </cell>
        </row>
        <row r="266">
          <cell r="A266" t="str">
            <v>AM</v>
          </cell>
        </row>
        <row r="267">
          <cell r="A267" t="str">
            <v>AM</v>
          </cell>
        </row>
        <row r="268">
          <cell r="A268" t="str">
            <v>AM</v>
          </cell>
        </row>
        <row r="269">
          <cell r="A269" t="str">
            <v>AM</v>
          </cell>
        </row>
        <row r="270">
          <cell r="A270" t="str">
            <v>AM</v>
          </cell>
        </row>
        <row r="271">
          <cell r="A271" t="str">
            <v>AM</v>
          </cell>
        </row>
        <row r="272">
          <cell r="A272" t="str">
            <v>AM</v>
          </cell>
        </row>
        <row r="273">
          <cell r="A273" t="str">
            <v>AM</v>
          </cell>
        </row>
        <row r="274">
          <cell r="A274" t="str">
            <v>AM</v>
          </cell>
        </row>
        <row r="275">
          <cell r="A275" t="str">
            <v>AM</v>
          </cell>
        </row>
        <row r="276">
          <cell r="A276" t="str">
            <v>AM</v>
          </cell>
        </row>
        <row r="277">
          <cell r="A277" t="str">
            <v>AM</v>
          </cell>
        </row>
        <row r="278">
          <cell r="A278" t="str">
            <v>AM</v>
          </cell>
        </row>
        <row r="279">
          <cell r="A279" t="str">
            <v>AM</v>
          </cell>
        </row>
        <row r="280">
          <cell r="A280" t="str">
            <v>AM</v>
          </cell>
        </row>
        <row r="281">
          <cell r="A281" t="str">
            <v>AM</v>
          </cell>
        </row>
        <row r="282">
          <cell r="A282" t="str">
            <v>AM</v>
          </cell>
        </row>
        <row r="283">
          <cell r="A283" t="str">
            <v>AM</v>
          </cell>
        </row>
        <row r="284">
          <cell r="A284" t="str">
            <v>AM</v>
          </cell>
        </row>
        <row r="285">
          <cell r="A285" t="str">
            <v>AM</v>
          </cell>
        </row>
        <row r="286">
          <cell r="A286" t="str">
            <v>AM</v>
          </cell>
        </row>
        <row r="287">
          <cell r="A287" t="str">
            <v>AM</v>
          </cell>
        </row>
        <row r="288">
          <cell r="A288" t="str">
            <v>AM</v>
          </cell>
        </row>
        <row r="289">
          <cell r="A289" t="str">
            <v>AM</v>
          </cell>
        </row>
        <row r="290">
          <cell r="A290" t="str">
            <v>AM</v>
          </cell>
        </row>
        <row r="291">
          <cell r="A291" t="str">
            <v>AM</v>
          </cell>
        </row>
        <row r="292">
          <cell r="A292" t="str">
            <v>AM</v>
          </cell>
        </row>
        <row r="293">
          <cell r="A293" t="str">
            <v>AM</v>
          </cell>
        </row>
        <row r="294">
          <cell r="A294" t="str">
            <v>AM</v>
          </cell>
        </row>
        <row r="295">
          <cell r="A295" t="str">
            <v>AM</v>
          </cell>
        </row>
        <row r="296">
          <cell r="A296" t="str">
            <v>AM</v>
          </cell>
        </row>
        <row r="297">
          <cell r="A297" t="str">
            <v>AM</v>
          </cell>
        </row>
        <row r="298">
          <cell r="A298" t="str">
            <v>AM</v>
          </cell>
        </row>
        <row r="299">
          <cell r="A299" t="str">
            <v>AM</v>
          </cell>
        </row>
        <row r="300">
          <cell r="A300" t="str">
            <v>AM</v>
          </cell>
        </row>
        <row r="301">
          <cell r="A301" t="str">
            <v>AM</v>
          </cell>
        </row>
        <row r="302">
          <cell r="A302" t="str">
            <v>AM</v>
          </cell>
        </row>
        <row r="303">
          <cell r="A303" t="str">
            <v>AM</v>
          </cell>
        </row>
        <row r="304">
          <cell r="A304" t="str">
            <v>AM</v>
          </cell>
        </row>
        <row r="305">
          <cell r="A305" t="str">
            <v>AM</v>
          </cell>
        </row>
        <row r="306">
          <cell r="A306" t="str">
            <v>AM</v>
          </cell>
        </row>
        <row r="307">
          <cell r="A307" t="str">
            <v>AM</v>
          </cell>
        </row>
        <row r="308">
          <cell r="A308" t="str">
            <v>AM</v>
          </cell>
        </row>
        <row r="309">
          <cell r="A309" t="str">
            <v>AM</v>
          </cell>
        </row>
        <row r="310">
          <cell r="A310" t="str">
            <v>AM</v>
          </cell>
        </row>
        <row r="311">
          <cell r="A311" t="str">
            <v>AM</v>
          </cell>
        </row>
        <row r="312">
          <cell r="A312" t="str">
            <v>AM</v>
          </cell>
        </row>
        <row r="313">
          <cell r="A313" t="str">
            <v>AM</v>
          </cell>
        </row>
        <row r="314">
          <cell r="A314" t="str">
            <v>AM</v>
          </cell>
        </row>
        <row r="315">
          <cell r="A315" t="str">
            <v>AM</v>
          </cell>
        </row>
        <row r="316">
          <cell r="A316" t="str">
            <v>AM</v>
          </cell>
        </row>
        <row r="317">
          <cell r="A317" t="str">
            <v>AM</v>
          </cell>
        </row>
        <row r="318">
          <cell r="A318" t="str">
            <v>AM</v>
          </cell>
        </row>
        <row r="319">
          <cell r="A319" t="str">
            <v>AM</v>
          </cell>
        </row>
        <row r="320">
          <cell r="A320" t="str">
            <v>AM</v>
          </cell>
        </row>
        <row r="321">
          <cell r="A321" t="str">
            <v>AM</v>
          </cell>
        </row>
        <row r="322">
          <cell r="A322" t="str">
            <v>AM</v>
          </cell>
        </row>
        <row r="323">
          <cell r="A323" t="str">
            <v>AM</v>
          </cell>
        </row>
        <row r="324">
          <cell r="A324" t="str">
            <v>AM</v>
          </cell>
        </row>
        <row r="325">
          <cell r="A325" t="str">
            <v>AM</v>
          </cell>
        </row>
        <row r="326">
          <cell r="A326" t="str">
            <v>AM</v>
          </cell>
        </row>
        <row r="327">
          <cell r="A327" t="str">
            <v>AM</v>
          </cell>
        </row>
        <row r="328">
          <cell r="A328" t="str">
            <v>AM</v>
          </cell>
        </row>
        <row r="329">
          <cell r="A329" t="str">
            <v>AM</v>
          </cell>
        </row>
        <row r="330">
          <cell r="A330" t="str">
            <v>AM</v>
          </cell>
        </row>
        <row r="331">
          <cell r="A331" t="str">
            <v>AM</v>
          </cell>
        </row>
        <row r="332">
          <cell r="A332" t="str">
            <v>AM</v>
          </cell>
        </row>
        <row r="333">
          <cell r="A333" t="str">
            <v>AM</v>
          </cell>
        </row>
        <row r="334">
          <cell r="A334" t="str">
            <v>AM</v>
          </cell>
        </row>
        <row r="335">
          <cell r="A335" t="str">
            <v>AM</v>
          </cell>
        </row>
        <row r="336">
          <cell r="A336" t="str">
            <v>AM</v>
          </cell>
        </row>
        <row r="337">
          <cell r="A337" t="str">
            <v>AM</v>
          </cell>
        </row>
        <row r="338">
          <cell r="A338" t="str">
            <v>AM</v>
          </cell>
        </row>
        <row r="339">
          <cell r="A339" t="str">
            <v>AM</v>
          </cell>
        </row>
        <row r="340">
          <cell r="A340" t="str">
            <v>AM</v>
          </cell>
        </row>
        <row r="341">
          <cell r="A341" t="str">
            <v>AM</v>
          </cell>
        </row>
        <row r="342">
          <cell r="A342" t="str">
            <v>AM</v>
          </cell>
        </row>
        <row r="343">
          <cell r="A343" t="str">
            <v>AM</v>
          </cell>
        </row>
        <row r="344">
          <cell r="A344" t="str">
            <v>AM</v>
          </cell>
        </row>
        <row r="345">
          <cell r="A345" t="str">
            <v>AM</v>
          </cell>
        </row>
        <row r="346">
          <cell r="A346" t="str">
            <v>AM</v>
          </cell>
        </row>
        <row r="347">
          <cell r="A347" t="str">
            <v>AM</v>
          </cell>
        </row>
        <row r="348">
          <cell r="A348" t="str">
            <v>AM</v>
          </cell>
        </row>
        <row r="349">
          <cell r="A349" t="str">
            <v>AM</v>
          </cell>
        </row>
        <row r="350">
          <cell r="A350" t="str">
            <v>AM</v>
          </cell>
        </row>
        <row r="351">
          <cell r="A351" t="str">
            <v>AM</v>
          </cell>
        </row>
        <row r="352">
          <cell r="A352" t="str">
            <v>AM</v>
          </cell>
        </row>
        <row r="353">
          <cell r="A353" t="str">
            <v>AM</v>
          </cell>
        </row>
        <row r="354">
          <cell r="A354" t="str">
            <v>AM</v>
          </cell>
        </row>
        <row r="355">
          <cell r="A355" t="str">
            <v>AM</v>
          </cell>
        </row>
        <row r="356">
          <cell r="A356" t="str">
            <v>AM</v>
          </cell>
        </row>
        <row r="357">
          <cell r="A357" t="str">
            <v>AM</v>
          </cell>
        </row>
        <row r="358">
          <cell r="A358" t="str">
            <v>AM</v>
          </cell>
        </row>
        <row r="359">
          <cell r="A359" t="str">
            <v>AM</v>
          </cell>
        </row>
        <row r="360">
          <cell r="A360" t="str">
            <v>AM</v>
          </cell>
        </row>
        <row r="361">
          <cell r="A361" t="str">
            <v>AM</v>
          </cell>
        </row>
        <row r="362">
          <cell r="A362" t="str">
            <v>AM</v>
          </cell>
        </row>
        <row r="363">
          <cell r="A363" t="str">
            <v>AM</v>
          </cell>
        </row>
        <row r="364">
          <cell r="A364" t="str">
            <v>AM</v>
          </cell>
        </row>
        <row r="365">
          <cell r="A365" t="str">
            <v>AM</v>
          </cell>
        </row>
        <row r="366">
          <cell r="A366" t="str">
            <v>AM</v>
          </cell>
        </row>
        <row r="367">
          <cell r="A367" t="str">
            <v>AM</v>
          </cell>
        </row>
        <row r="368">
          <cell r="A368" t="str">
            <v>AM</v>
          </cell>
        </row>
        <row r="369">
          <cell r="A369" t="str">
            <v>AM</v>
          </cell>
        </row>
        <row r="370">
          <cell r="A370" t="str">
            <v>AM</v>
          </cell>
        </row>
        <row r="371">
          <cell r="A371" t="str">
            <v>AM</v>
          </cell>
        </row>
        <row r="372">
          <cell r="A372" t="str">
            <v>AM</v>
          </cell>
        </row>
        <row r="373">
          <cell r="A373" t="str">
            <v>AM</v>
          </cell>
        </row>
        <row r="374">
          <cell r="A374" t="str">
            <v>AM</v>
          </cell>
        </row>
        <row r="375">
          <cell r="A375" t="str">
            <v>AM</v>
          </cell>
        </row>
        <row r="376">
          <cell r="A376" t="str">
            <v>AM</v>
          </cell>
        </row>
        <row r="377">
          <cell r="A377" t="str">
            <v>AM</v>
          </cell>
        </row>
        <row r="378">
          <cell r="A378" t="str">
            <v>AM</v>
          </cell>
        </row>
        <row r="379">
          <cell r="A379" t="str">
            <v>AM</v>
          </cell>
        </row>
        <row r="380">
          <cell r="A380" t="str">
            <v>AM</v>
          </cell>
        </row>
        <row r="381">
          <cell r="A381" t="str">
            <v>AM</v>
          </cell>
        </row>
        <row r="382">
          <cell r="A382" t="str">
            <v>AM</v>
          </cell>
        </row>
        <row r="383">
          <cell r="A383" t="str">
            <v>AM</v>
          </cell>
        </row>
        <row r="384">
          <cell r="A384" t="str">
            <v>AM</v>
          </cell>
        </row>
        <row r="385">
          <cell r="A385" t="str">
            <v>AM</v>
          </cell>
        </row>
        <row r="386">
          <cell r="A386" t="str">
            <v>AM</v>
          </cell>
        </row>
        <row r="387">
          <cell r="A387" t="str">
            <v>AM</v>
          </cell>
        </row>
        <row r="388">
          <cell r="A388" t="str">
            <v>AM</v>
          </cell>
        </row>
        <row r="389">
          <cell r="A389" t="str">
            <v>AM</v>
          </cell>
        </row>
        <row r="390">
          <cell r="A390" t="str">
            <v>AM</v>
          </cell>
        </row>
        <row r="391">
          <cell r="A391" t="str">
            <v>AM</v>
          </cell>
        </row>
        <row r="392">
          <cell r="A392" t="str">
            <v>AM</v>
          </cell>
        </row>
        <row r="393">
          <cell r="A393" t="str">
            <v>AM</v>
          </cell>
        </row>
        <row r="394">
          <cell r="A394" t="str">
            <v>AM</v>
          </cell>
        </row>
        <row r="395">
          <cell r="A395" t="str">
            <v>AM</v>
          </cell>
        </row>
        <row r="396">
          <cell r="A396" t="str">
            <v>AM</v>
          </cell>
        </row>
        <row r="397">
          <cell r="A397" t="str">
            <v>AM</v>
          </cell>
        </row>
        <row r="398">
          <cell r="A398" t="str">
            <v>AM</v>
          </cell>
        </row>
        <row r="399">
          <cell r="A399" t="str">
            <v>AM</v>
          </cell>
        </row>
        <row r="400">
          <cell r="A400" t="str">
            <v>AM</v>
          </cell>
        </row>
        <row r="401">
          <cell r="A401" t="str">
            <v>AM</v>
          </cell>
        </row>
        <row r="402">
          <cell r="A402" t="str">
            <v>AM</v>
          </cell>
        </row>
        <row r="403">
          <cell r="A403" t="str">
            <v>AM</v>
          </cell>
        </row>
        <row r="404">
          <cell r="A404" t="str">
            <v>AM</v>
          </cell>
        </row>
        <row r="405">
          <cell r="A405" t="str">
            <v>AM</v>
          </cell>
        </row>
        <row r="406">
          <cell r="A406" t="str">
            <v>AM</v>
          </cell>
        </row>
        <row r="407">
          <cell r="A407" t="str">
            <v>AM</v>
          </cell>
        </row>
        <row r="408">
          <cell r="A408" t="str">
            <v>AM</v>
          </cell>
        </row>
        <row r="409">
          <cell r="A409" t="str">
            <v>AM</v>
          </cell>
        </row>
        <row r="410">
          <cell r="A410" t="str">
            <v>AM</v>
          </cell>
        </row>
        <row r="411">
          <cell r="A411" t="str">
            <v>AM</v>
          </cell>
        </row>
        <row r="412">
          <cell r="A412" t="str">
            <v>AM</v>
          </cell>
        </row>
        <row r="413">
          <cell r="A413" t="str">
            <v>AM</v>
          </cell>
        </row>
        <row r="414">
          <cell r="A414" t="str">
            <v>AM</v>
          </cell>
        </row>
        <row r="415">
          <cell r="A415" t="str">
            <v>AM</v>
          </cell>
        </row>
        <row r="416">
          <cell r="A416" t="str">
            <v>AM</v>
          </cell>
        </row>
        <row r="417">
          <cell r="A417" t="str">
            <v>AM</v>
          </cell>
        </row>
        <row r="418">
          <cell r="A418" t="str">
            <v>AM</v>
          </cell>
        </row>
        <row r="419">
          <cell r="A419" t="str">
            <v>AM</v>
          </cell>
        </row>
        <row r="420">
          <cell r="A420" t="str">
            <v>AM</v>
          </cell>
        </row>
        <row r="421">
          <cell r="A421" t="str">
            <v>AM</v>
          </cell>
        </row>
        <row r="422">
          <cell r="A422" t="str">
            <v>AM</v>
          </cell>
        </row>
        <row r="423">
          <cell r="A423" t="str">
            <v>AM</v>
          </cell>
        </row>
        <row r="424">
          <cell r="A424" t="str">
            <v>AM</v>
          </cell>
        </row>
        <row r="425">
          <cell r="A425" t="str">
            <v>AM</v>
          </cell>
        </row>
        <row r="426">
          <cell r="A426" t="str">
            <v>AM</v>
          </cell>
        </row>
        <row r="427">
          <cell r="A427" t="str">
            <v>AM</v>
          </cell>
        </row>
        <row r="428">
          <cell r="A428" t="str">
            <v>AM</v>
          </cell>
        </row>
        <row r="429">
          <cell r="A429" t="str">
            <v>AM</v>
          </cell>
        </row>
        <row r="430">
          <cell r="A430" t="str">
            <v>AM</v>
          </cell>
        </row>
        <row r="431">
          <cell r="A431" t="str">
            <v>AM</v>
          </cell>
        </row>
        <row r="432">
          <cell r="A432" t="str">
            <v>AM</v>
          </cell>
        </row>
        <row r="433">
          <cell r="A433" t="str">
            <v>AM</v>
          </cell>
        </row>
        <row r="434">
          <cell r="A434" t="str">
            <v>AM</v>
          </cell>
        </row>
        <row r="435">
          <cell r="A435" t="str">
            <v>AM</v>
          </cell>
        </row>
        <row r="436">
          <cell r="A436" t="str">
            <v>AM</v>
          </cell>
        </row>
        <row r="437">
          <cell r="A437" t="str">
            <v>AM</v>
          </cell>
        </row>
        <row r="438">
          <cell r="A438" t="str">
            <v>AM</v>
          </cell>
        </row>
        <row r="439">
          <cell r="A439" t="str">
            <v>AM</v>
          </cell>
        </row>
        <row r="440">
          <cell r="A440" t="str">
            <v>AM</v>
          </cell>
        </row>
        <row r="441">
          <cell r="A441" t="str">
            <v>AM</v>
          </cell>
        </row>
        <row r="442">
          <cell r="A442" t="str">
            <v>AM</v>
          </cell>
        </row>
        <row r="443">
          <cell r="A443" t="str">
            <v>AM</v>
          </cell>
        </row>
        <row r="444">
          <cell r="A444" t="str">
            <v>AM</v>
          </cell>
        </row>
        <row r="445">
          <cell r="A445" t="str">
            <v>AM</v>
          </cell>
        </row>
        <row r="446">
          <cell r="A446" t="str">
            <v>AM</v>
          </cell>
        </row>
        <row r="447">
          <cell r="A447" t="str">
            <v>AM</v>
          </cell>
        </row>
        <row r="448">
          <cell r="A448" t="str">
            <v>AM</v>
          </cell>
        </row>
        <row r="449">
          <cell r="A449" t="str">
            <v>AM</v>
          </cell>
        </row>
        <row r="450">
          <cell r="A450" t="str">
            <v>AM</v>
          </cell>
        </row>
        <row r="451">
          <cell r="A451" t="str">
            <v>AM</v>
          </cell>
        </row>
        <row r="452">
          <cell r="A452" t="str">
            <v>AM</v>
          </cell>
        </row>
        <row r="453">
          <cell r="A453" t="str">
            <v>AM</v>
          </cell>
        </row>
        <row r="454">
          <cell r="A454" t="str">
            <v>AM</v>
          </cell>
        </row>
      </sheetData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PUN_DTY"/>
      <sheetName val="SUMM_MTH"/>
      <sheetName val="SUMM_YR"/>
      <sheetName val="STV_FG"/>
      <sheetName val="STV_WIP"/>
      <sheetName val="NSR_E"/>
      <sheetName val="NSR_L"/>
      <sheetName val="POY_COST"/>
      <sheetName val="TOT_COST"/>
      <sheetName val="JOB_COST"/>
      <sheetName val="Intaccrual"/>
      <sheetName val="Exp"/>
      <sheetName val="data"/>
      <sheetName val="SBU"/>
      <sheetName val="tdint"/>
      <sheetName val="Estimate"/>
      <sheetName val="verrous"/>
      <sheetName val="Fill this out first..."/>
      <sheetName val="L.L Rates"/>
      <sheetName val="LOM_MOD"/>
      <sheetName val="B.S."/>
      <sheetName val="tables"/>
      <sheetName val="Rates Table"/>
      <sheetName val="Emp List"/>
      <sheetName val="UNIT-II"/>
      <sheetName val="B_S_"/>
      <sheetName val="LedMast"/>
      <sheetName val="Masters"/>
      <sheetName val="weekly summary"/>
      <sheetName val="PY ANNUAL"/>
      <sheetName val="VOLUMES "/>
      <sheetName val="Material "/>
      <sheetName val="POLY"/>
      <sheetName val="SCH 5"/>
      <sheetName val="Up to 2002"/>
      <sheetName val="FORM-16"/>
      <sheetName val="BS"/>
      <sheetName val="PC"/>
      <sheetName val="Macros"/>
      <sheetName val="1"/>
      <sheetName val="Paramet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Ratio"/>
      <sheetName val="Consolidated"/>
      <sheetName val="BPO+SS"/>
      <sheetName val="BPO"/>
      <sheetName val="TBA_011709"/>
      <sheetName val="Comm_013128"/>
      <sheetName val="RFM_013963"/>
      <sheetName val="Payroll -BPO "/>
      <sheetName val="Working - BPO"/>
      <sheetName val="Head Count"/>
      <sheetName val="Capex"/>
      <sheetName val="Working HIS"/>
      <sheetName val="Assumption"/>
      <sheetName val="TDC + SS"/>
      <sheetName val="TDC"/>
      <sheetName val="Working TDC"/>
      <sheetName val="Payroll_TDC"/>
      <sheetName val="TBA_Dev_012344"/>
      <sheetName val="Client Del_012340"/>
      <sheetName val="Cyborg Tech_012805"/>
      <sheetName val="TOC Tech_012362"/>
      <sheetName val="IS_012337"/>
      <sheetName val="SS_Direct"/>
      <sheetName val="HR_TDC"/>
      <sheetName val="HR_BPO"/>
      <sheetName val="Finance_HIS"/>
      <sheetName val="Total SS_Budget"/>
      <sheetName val="Financials"/>
      <sheetName val="NSR_E"/>
      <sheetName val="TOT_COST"/>
      <sheetName val="Gap Analysis "/>
      <sheetName val="Admin"/>
      <sheetName val="Lead"/>
      <sheetName val="Non-Factory"/>
      <sheetName val="Masters"/>
      <sheetName val="Employee Master"/>
      <sheetName val="BS Rec Control Sheet"/>
      <sheetName val="Ref"/>
    </sheetNames>
    <sheetDataSet>
      <sheetData sheetId="0">
        <row r="3">
          <cell r="M3">
            <v>1</v>
          </cell>
        </row>
      </sheetData>
      <sheetData sheetId="1">
        <row r="3">
          <cell r="M3">
            <v>1</v>
          </cell>
        </row>
      </sheetData>
      <sheetData sheetId="2">
        <row r="3">
          <cell r="M3">
            <v>1</v>
          </cell>
        </row>
      </sheetData>
      <sheetData sheetId="3">
        <row r="3">
          <cell r="M3">
            <v>1</v>
          </cell>
        </row>
      </sheetData>
      <sheetData sheetId="4">
        <row r="3">
          <cell r="M3">
            <v>1</v>
          </cell>
        </row>
      </sheetData>
      <sheetData sheetId="5">
        <row r="3">
          <cell r="M3">
            <v>1</v>
          </cell>
        </row>
      </sheetData>
      <sheetData sheetId="6">
        <row r="3">
          <cell r="M3">
            <v>1</v>
          </cell>
        </row>
      </sheetData>
      <sheetData sheetId="7">
        <row r="3">
          <cell r="M3">
            <v>1</v>
          </cell>
        </row>
      </sheetData>
      <sheetData sheetId="8">
        <row r="3">
          <cell r="M3">
            <v>1</v>
          </cell>
        </row>
      </sheetData>
      <sheetData sheetId="9">
        <row r="3">
          <cell r="M3">
            <v>1</v>
          </cell>
        </row>
      </sheetData>
      <sheetData sheetId="10">
        <row r="3">
          <cell r="M3">
            <v>1</v>
          </cell>
        </row>
      </sheetData>
      <sheetData sheetId="11">
        <row r="3">
          <cell r="M3">
            <v>1</v>
          </cell>
        </row>
      </sheetData>
      <sheetData sheetId="12">
        <row r="3">
          <cell r="M3">
            <v>1</v>
          </cell>
        </row>
      </sheetData>
      <sheetData sheetId="13" refreshError="1">
        <row r="3">
          <cell r="M3">
            <v>1</v>
          </cell>
        </row>
        <row r="4">
          <cell r="M4">
            <v>1.1000000000000001</v>
          </cell>
        </row>
        <row r="7">
          <cell r="M7">
            <v>750</v>
          </cell>
        </row>
        <row r="8">
          <cell r="M8">
            <v>15</v>
          </cell>
        </row>
        <row r="9">
          <cell r="M9">
            <v>6500</v>
          </cell>
        </row>
        <row r="10">
          <cell r="M10">
            <v>60</v>
          </cell>
        </row>
        <row r="11">
          <cell r="M11">
            <v>25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ST"/>
      <sheetName val="RATES"/>
      <sheetName val="CURRENT"/>
      <sheetName val="RATEDIFF"/>
      <sheetName val="RATE DIFFSUM"/>
    </sheetNames>
    <sheetDataSet>
      <sheetData sheetId="0"/>
      <sheetData sheetId="1">
        <row r="662">
          <cell r="E662" t="str">
            <v>MBF</v>
          </cell>
        </row>
        <row r="663">
          <cell r="E663" t="str">
            <v>A0101W060</v>
          </cell>
          <cell r="F663" t="str">
            <v>WHEAT FLOUR (CUSTOM M</v>
          </cell>
          <cell r="G663" t="str">
            <v>Kgs</v>
          </cell>
          <cell r="H663">
            <v>13.69476</v>
          </cell>
        </row>
        <row r="664">
          <cell r="E664" t="str">
            <v>A0102S030</v>
          </cell>
          <cell r="F664" t="str">
            <v>SUGAR</v>
          </cell>
          <cell r="G664" t="str">
            <v>Kgs</v>
          </cell>
          <cell r="H664">
            <v>13.06244</v>
          </cell>
        </row>
        <row r="665">
          <cell r="E665" t="str">
            <v>A0103V011</v>
          </cell>
          <cell r="F665" t="str">
            <v>BAKERY SHORTENING</v>
          </cell>
          <cell r="G665" t="str">
            <v>Kgs</v>
          </cell>
          <cell r="H665">
            <v>50.824820000000003</v>
          </cell>
        </row>
        <row r="666">
          <cell r="E666" t="str">
            <v>A0105M010</v>
          </cell>
          <cell r="F666" t="str">
            <v>MILK POWDER SKIMMED</v>
          </cell>
          <cell r="G666" t="str">
            <v>Kgs</v>
          </cell>
          <cell r="H666">
            <v>103.09022</v>
          </cell>
        </row>
        <row r="667">
          <cell r="E667" t="str">
            <v>A0199C010</v>
          </cell>
          <cell r="F667" t="str">
            <v>CHOCOLATE CHIPS</v>
          </cell>
          <cell r="G667" t="str">
            <v>Kgs</v>
          </cell>
          <cell r="H667">
            <v>119.66253</v>
          </cell>
        </row>
        <row r="668">
          <cell r="E668" t="str">
            <v>A0199C060</v>
          </cell>
          <cell r="F668" t="str">
            <v>COCOA POWDER</v>
          </cell>
          <cell r="G668" t="str">
            <v>Kgs</v>
          </cell>
          <cell r="H668">
            <v>107.73685999999999</v>
          </cell>
        </row>
        <row r="669">
          <cell r="E669" t="str">
            <v>A0201B020</v>
          </cell>
          <cell r="F669" t="str">
            <v>BUTTER (AMUL)</v>
          </cell>
          <cell r="G669" t="str">
            <v>Kgs</v>
          </cell>
          <cell r="H669">
            <v>148.01957999999999</v>
          </cell>
        </row>
        <row r="670">
          <cell r="E670" t="str">
            <v>A0203C040</v>
          </cell>
          <cell r="F670" t="str">
            <v>CARAMEL COLOUR RT 80</v>
          </cell>
          <cell r="G670" t="str">
            <v>Kgs</v>
          </cell>
          <cell r="H670">
            <v>39.260460000000002</v>
          </cell>
        </row>
        <row r="671">
          <cell r="E671" t="str">
            <v>A0203Y010</v>
          </cell>
          <cell r="F671" t="str">
            <v>YELLOW SUNSET</v>
          </cell>
          <cell r="G671" t="str">
            <v>Kgs</v>
          </cell>
          <cell r="H671">
            <v>288.39</v>
          </cell>
        </row>
        <row r="672">
          <cell r="E672" t="str">
            <v>A0204A010</v>
          </cell>
          <cell r="F672" t="str">
            <v>ANTIAUXIDENT</v>
          </cell>
          <cell r="G672" t="str">
            <v>Kgs</v>
          </cell>
          <cell r="H672">
            <v>399.55468999999999</v>
          </cell>
        </row>
        <row r="673">
          <cell r="E673" t="str">
            <v>A0204B020</v>
          </cell>
          <cell r="F673" t="str">
            <v>BICARBONATE OF AMMONI</v>
          </cell>
          <cell r="G673" t="str">
            <v>Kgs</v>
          </cell>
          <cell r="H673">
            <v>11.11998</v>
          </cell>
        </row>
        <row r="674">
          <cell r="E674" t="str">
            <v>A0204B080</v>
          </cell>
          <cell r="F674" t="str">
            <v>BUTTER  FLEXAROME 880</v>
          </cell>
          <cell r="G674" t="str">
            <v>Kgs</v>
          </cell>
          <cell r="H674">
            <v>776.37052000000006</v>
          </cell>
        </row>
        <row r="675">
          <cell r="E675" t="str">
            <v>A0204C010</v>
          </cell>
          <cell r="F675" t="str">
            <v>CITRIC ACID</v>
          </cell>
          <cell r="G675" t="str">
            <v>Kgs</v>
          </cell>
          <cell r="H675">
            <v>65.986000000000004</v>
          </cell>
        </row>
        <row r="676">
          <cell r="E676" t="str">
            <v>A0204F010</v>
          </cell>
          <cell r="F676" t="str">
            <v>FINAMOUL 87</v>
          </cell>
          <cell r="G676" t="str">
            <v>Kgs</v>
          </cell>
          <cell r="H676">
            <v>94.210909999999998</v>
          </cell>
        </row>
        <row r="677">
          <cell r="E677" t="str">
            <v>A0204M040</v>
          </cell>
          <cell r="F677" t="str">
            <v>MELODY FLAVOUR MIX (F</v>
          </cell>
          <cell r="G677" t="str">
            <v>Ltr</v>
          </cell>
          <cell r="H677">
            <v>419.25225</v>
          </cell>
        </row>
        <row r="678">
          <cell r="E678" t="str">
            <v>A0204S020</v>
          </cell>
          <cell r="F678" t="str">
            <v>SALT REFINED</v>
          </cell>
          <cell r="G678" t="str">
            <v>Kgs</v>
          </cell>
          <cell r="H678">
            <v>4.3306100000000001</v>
          </cell>
        </row>
        <row r="679">
          <cell r="E679" t="str">
            <v>A0204S060</v>
          </cell>
          <cell r="F679" t="str">
            <v>SODIUM BI CARBONATE</v>
          </cell>
          <cell r="G679" t="str">
            <v>Kgs</v>
          </cell>
          <cell r="H679">
            <v>18.059889999999999</v>
          </cell>
        </row>
        <row r="680">
          <cell r="E680" t="str">
            <v>A0204S090</v>
          </cell>
          <cell r="F680" t="str">
            <v>SOYALECITHIN</v>
          </cell>
          <cell r="G680" t="str">
            <v>Kgs</v>
          </cell>
          <cell r="H680">
            <v>30.363420000000001</v>
          </cell>
        </row>
        <row r="681">
          <cell r="E681" t="str">
            <v>B0201K200</v>
          </cell>
          <cell r="F681" t="str">
            <v>HIDE &amp; SEEK-200 GM CA</v>
          </cell>
          <cell r="G681" t="str">
            <v>Nos</v>
          </cell>
          <cell r="H681">
            <v>3.3475000000000001</v>
          </cell>
        </row>
        <row r="682">
          <cell r="E682" t="str">
            <v>B0201K250</v>
          </cell>
          <cell r="F682" t="str">
            <v>HIDE &amp; SEEK-50 GM CAR</v>
          </cell>
          <cell r="G682" t="str">
            <v>Nos</v>
          </cell>
          <cell r="H682">
            <v>3</v>
          </cell>
        </row>
        <row r="683">
          <cell r="E683" t="str">
            <v>B0201T240</v>
          </cell>
          <cell r="F683" t="str">
            <v>PVC 50 GM HIDE &amp; SEEK</v>
          </cell>
          <cell r="G683" t="str">
            <v>Nos</v>
          </cell>
          <cell r="H683">
            <v>0.52786</v>
          </cell>
        </row>
        <row r="684">
          <cell r="E684" t="str">
            <v>B0201T250</v>
          </cell>
          <cell r="F684" t="str">
            <v>PVC 110 GM 20- TWENTY</v>
          </cell>
          <cell r="G684" t="str">
            <v>Nos</v>
          </cell>
          <cell r="H684">
            <v>3.2689073000000004</v>
          </cell>
        </row>
        <row r="685">
          <cell r="E685" t="str">
            <v>B0302P010</v>
          </cell>
          <cell r="F685" t="str">
            <v>P.BAGS HIDE&amp;SEEK-100G</v>
          </cell>
          <cell r="G685" t="str">
            <v>Nos</v>
          </cell>
          <cell r="H685">
            <v>0.49457000000000001</v>
          </cell>
        </row>
        <row r="686">
          <cell r="E686" t="str">
            <v>B0303P090</v>
          </cell>
          <cell r="F686" t="str">
            <v>P.BAGS PARLE COOKIES-</v>
          </cell>
          <cell r="G686" t="str">
            <v>Nos</v>
          </cell>
          <cell r="H686">
            <v>0.41154000000000002</v>
          </cell>
        </row>
        <row r="687">
          <cell r="E687" t="str">
            <v>B0304P490</v>
          </cell>
          <cell r="F687" t="str">
            <v>P.B. TWENTY COOKIES-1</v>
          </cell>
          <cell r="G687" t="str">
            <v>Nos</v>
          </cell>
          <cell r="H687">
            <v>0.50876999999999994</v>
          </cell>
        </row>
        <row r="688">
          <cell r="E688" t="str">
            <v>B0304P500</v>
          </cell>
          <cell r="F688" t="str">
            <v>P.B. TWENTY COOKIES-7</v>
          </cell>
          <cell r="G688" t="str">
            <v>Nos</v>
          </cell>
          <cell r="H688">
            <v>0.50714000000000004</v>
          </cell>
        </row>
        <row r="689">
          <cell r="E689" t="str">
            <v>B0402C260</v>
          </cell>
          <cell r="F689" t="str">
            <v>COMPLAINT SLIPS HIDE</v>
          </cell>
          <cell r="G689" t="str">
            <v>Nos</v>
          </cell>
          <cell r="H689">
            <v>3.1E-2</v>
          </cell>
        </row>
        <row r="690">
          <cell r="E690" t="str">
            <v>B0402C950</v>
          </cell>
          <cell r="F690" t="str">
            <v>COMPLAINT SLIPS 110GM</v>
          </cell>
          <cell r="G690" t="str">
            <v>Nos</v>
          </cell>
          <cell r="H690">
            <v>3.1E-2</v>
          </cell>
        </row>
        <row r="691">
          <cell r="E691" t="str">
            <v>B0402C960</v>
          </cell>
          <cell r="F691" t="str">
            <v>COMPLAINT SLIPS 75GM</v>
          </cell>
          <cell r="G691" t="str">
            <v>Nos</v>
          </cell>
          <cell r="H691">
            <v>3.1E-2</v>
          </cell>
        </row>
        <row r="692">
          <cell r="E692" t="str">
            <v>B0801H390</v>
          </cell>
          <cell r="F692" t="str">
            <v>HIDE &amp; SEEK 100GM WRA</v>
          </cell>
          <cell r="G692" t="str">
            <v>Kgs</v>
          </cell>
          <cell r="H692">
            <v>181.44089</v>
          </cell>
        </row>
        <row r="693">
          <cell r="E693" t="str">
            <v>B0801H410</v>
          </cell>
          <cell r="F693" t="str">
            <v>HIDE &amp; SEEK 50GM WRAP</v>
          </cell>
          <cell r="G693" t="str">
            <v>Kgs</v>
          </cell>
          <cell r="H693">
            <v>225.02504999999999</v>
          </cell>
        </row>
        <row r="694">
          <cell r="E694" t="str">
            <v>B0801W680</v>
          </cell>
          <cell r="F694" t="str">
            <v>HIDE &amp; SEEK  BOPP WRA</v>
          </cell>
          <cell r="G694" t="str">
            <v>Kgs</v>
          </cell>
          <cell r="H694">
            <v>166.49762999999999</v>
          </cell>
        </row>
        <row r="695">
          <cell r="E695" t="str">
            <v>B0802H010</v>
          </cell>
          <cell r="F695" t="str">
            <v>HIDE &amp; SEEK (ORIGINAL</v>
          </cell>
          <cell r="G695" t="str">
            <v>Kgs</v>
          </cell>
          <cell r="H695">
            <v>227.23956999999999</v>
          </cell>
        </row>
        <row r="696">
          <cell r="E696" t="str">
            <v>B0802H110</v>
          </cell>
          <cell r="F696" t="str">
            <v>HIDE &amp; SEEK (25 GM) B</v>
          </cell>
          <cell r="G696" t="str">
            <v>Kgs</v>
          </cell>
          <cell r="H696">
            <v>227.53117</v>
          </cell>
        </row>
        <row r="697">
          <cell r="E697" t="str">
            <v>B0802H140</v>
          </cell>
          <cell r="F697" t="str">
            <v>HIDE &amp; SEEK (25 GM) B</v>
          </cell>
          <cell r="G697" t="str">
            <v>Kgs</v>
          </cell>
          <cell r="H697">
            <v>231.05743000000001</v>
          </cell>
        </row>
        <row r="698">
          <cell r="E698" t="str">
            <v>B0803W160</v>
          </cell>
          <cell r="F698" t="str">
            <v>TWENTY - 20  COOKIES</v>
          </cell>
          <cell r="G698" t="str">
            <v>Kgs</v>
          </cell>
          <cell r="H698">
            <v>178.92</v>
          </cell>
        </row>
        <row r="699">
          <cell r="E699" t="str">
            <v>B0803W170</v>
          </cell>
          <cell r="F699" t="str">
            <v>TWENTY - 20  COOKIES</v>
          </cell>
          <cell r="G699" t="str">
            <v>Kgs</v>
          </cell>
          <cell r="H699">
            <v>178.92</v>
          </cell>
        </row>
        <row r="700">
          <cell r="E700" t="str">
            <v>B0803W180</v>
          </cell>
          <cell r="F700" t="str">
            <v>TWENTY - 20  COOKIES</v>
          </cell>
          <cell r="G700" t="str">
            <v>Kgs</v>
          </cell>
          <cell r="H700">
            <v>178.92</v>
          </cell>
        </row>
        <row r="701">
          <cell r="E701" t="str">
            <v>B0902C340</v>
          </cell>
          <cell r="F701" t="str">
            <v>CBNO.212 HIDE&amp;SEEK 10</v>
          </cell>
          <cell r="G701" t="str">
            <v>Nos</v>
          </cell>
          <cell r="H701">
            <v>9.4123199999999994</v>
          </cell>
        </row>
        <row r="702">
          <cell r="E702" t="str">
            <v>B0904C120</v>
          </cell>
          <cell r="F702" t="str">
            <v>C.BOX EXP. 100GMx60PK</v>
          </cell>
          <cell r="G702" t="str">
            <v>Nos</v>
          </cell>
          <cell r="H702">
            <v>9.2586499999999994</v>
          </cell>
        </row>
        <row r="703">
          <cell r="E703" t="str">
            <v>B0904C370</v>
          </cell>
          <cell r="F703" t="str">
            <v>BOX NO.206-H&amp;S JAR 25</v>
          </cell>
          <cell r="G703" t="str">
            <v>Nos</v>
          </cell>
          <cell r="H703">
            <v>11.89043</v>
          </cell>
        </row>
        <row r="704">
          <cell r="E704" t="str">
            <v>B0905C170</v>
          </cell>
          <cell r="F704" t="str">
            <v>CBNO.285 HIDE&amp;SEEK 20</v>
          </cell>
          <cell r="G704" t="str">
            <v>Nos</v>
          </cell>
          <cell r="H704">
            <v>12.59473</v>
          </cell>
        </row>
        <row r="705">
          <cell r="E705" t="str">
            <v>B0906C740</v>
          </cell>
          <cell r="F705" t="str">
            <v>C.B.NO.83 - HIDE &amp; SE</v>
          </cell>
          <cell r="G705" t="str">
            <v>Nos</v>
          </cell>
          <cell r="H705">
            <v>14.35</v>
          </cell>
        </row>
        <row r="706">
          <cell r="E706" t="str">
            <v>B0906C880</v>
          </cell>
          <cell r="F706" t="str">
            <v>CBNO.159 20-20  COOKI</v>
          </cell>
          <cell r="G706" t="str">
            <v>Nos</v>
          </cell>
          <cell r="H706">
            <v>11.21757</v>
          </cell>
        </row>
        <row r="707">
          <cell r="E707" t="str">
            <v>B0906C890</v>
          </cell>
          <cell r="F707" t="str">
            <v>CBNO.421 20-20  COOKI</v>
          </cell>
          <cell r="G707" t="str">
            <v>Nos</v>
          </cell>
          <cell r="H707">
            <v>13.187519999999999</v>
          </cell>
        </row>
        <row r="708">
          <cell r="E708" t="str">
            <v>B0906C900</v>
          </cell>
          <cell r="F708" t="str">
            <v>CBNO.209 20-20  COOKI</v>
          </cell>
          <cell r="G708" t="str">
            <v>Nos</v>
          </cell>
          <cell r="H708">
            <v>14.803459999999999</v>
          </cell>
        </row>
        <row r="709">
          <cell r="E709" t="str">
            <v>B9901B030</v>
          </cell>
          <cell r="F709" t="str">
            <v>BOPP PRINTED TAPE(WIT</v>
          </cell>
          <cell r="G709" t="str">
            <v>Rol</v>
          </cell>
          <cell r="H709">
            <v>203.42660000000001</v>
          </cell>
        </row>
        <row r="710">
          <cell r="E710" t="str">
            <v>B9999J520</v>
          </cell>
          <cell r="F710" t="str">
            <v>HIDE &amp; SEEK 25GM x 24</v>
          </cell>
          <cell r="G710" t="str">
            <v>Nos</v>
          </cell>
          <cell r="H710">
            <v>6.1355599999999999</v>
          </cell>
        </row>
        <row r="711">
          <cell r="E711" t="str">
            <v>B9999J530</v>
          </cell>
          <cell r="F711" t="str">
            <v>HIDE &amp; SEEK 25GM x 24</v>
          </cell>
          <cell r="G711" t="str">
            <v>Nos</v>
          </cell>
          <cell r="H711">
            <v>1.24353</v>
          </cell>
        </row>
        <row r="712">
          <cell r="E712" t="str">
            <v>B9999J540</v>
          </cell>
          <cell r="F712" t="str">
            <v>HIDE &amp; SEEK  25GM x 2</v>
          </cell>
          <cell r="G712" t="str">
            <v>Nos</v>
          </cell>
          <cell r="H712">
            <v>1.5807899999999999</v>
          </cell>
        </row>
        <row r="713">
          <cell r="E713" t="str">
            <v>B9999J630</v>
          </cell>
          <cell r="F713" t="str">
            <v>HIDE &amp; SEEK  25GM JAR</v>
          </cell>
          <cell r="G713" t="str">
            <v>Nos</v>
          </cell>
          <cell r="H713">
            <v>1.4693499999999999</v>
          </cell>
        </row>
        <row r="714">
          <cell r="E714" t="str">
            <v>B9999W010</v>
          </cell>
          <cell r="F714" t="str">
            <v>WOODEN ANGLES</v>
          </cell>
          <cell r="G714" t="str">
            <v>Nos</v>
          </cell>
          <cell r="H714">
            <v>2</v>
          </cell>
        </row>
        <row r="715">
          <cell r="E715" t="str">
            <v>D1001F010</v>
          </cell>
          <cell r="F715" t="str">
            <v>FURNACE OIL</v>
          </cell>
          <cell r="G715" t="str">
            <v>Ltr</v>
          </cell>
          <cell r="H715">
            <v>26.58127</v>
          </cell>
        </row>
      </sheetData>
      <sheetData sheetId="2"/>
      <sheetData sheetId="3"/>
      <sheetData sheetId="4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+1"/>
      <sheetName val="M+2"/>
      <sheetName val="Apollo CC"/>
      <sheetName val="Sheet2"/>
      <sheetName val="Artemis CC"/>
      <sheetName val="Data"/>
      <sheetName val="Changes"/>
      <sheetName val="LISTS"/>
      <sheetName val="Changes Day 1"/>
      <sheetName val="Definitions"/>
      <sheetName val="MAY'97"/>
      <sheetName val="ATB NZE - All accs - 28 Jun (2)"/>
      <sheetName val="LOB List"/>
      <sheetName val="UPDATE"/>
    </sheetNames>
    <sheetDataSet>
      <sheetData sheetId="0">
        <row r="5">
          <cell r="B5" t="str">
            <v>LB1</v>
          </cell>
        </row>
      </sheetData>
      <sheetData sheetId="1">
        <row r="5">
          <cell r="B5" t="str">
            <v>LB1</v>
          </cell>
        </row>
      </sheetData>
      <sheetData sheetId="2"/>
      <sheetData sheetId="3"/>
      <sheetData sheetId="4"/>
      <sheetData sheetId="5"/>
      <sheetData sheetId="6"/>
      <sheetData sheetId="7">
        <row r="5">
          <cell r="B5" t="str">
            <v>LB1</v>
          </cell>
        </row>
      </sheetData>
      <sheetData sheetId="8" refreshError="1">
        <row r="5">
          <cell r="B5" t="str">
            <v>LB1</v>
          </cell>
          <cell r="C5" t="str">
            <v>LOB 1 - Data &amp; IP</v>
          </cell>
          <cell r="D5" t="str">
            <v>Markets &amp; Sales</v>
          </cell>
        </row>
        <row r="6">
          <cell r="B6" t="str">
            <v>LB2</v>
          </cell>
          <cell r="C6" t="str">
            <v>LOB 2 - Voice</v>
          </cell>
          <cell r="D6" t="str">
            <v>Markets &amp; Sales</v>
          </cell>
        </row>
        <row r="7">
          <cell r="B7" t="str">
            <v>LB3</v>
          </cell>
          <cell r="C7" t="str">
            <v>LOB 3 - Hostings &amp; Applications</v>
          </cell>
          <cell r="D7" t="str">
            <v>Markets &amp; Sales</v>
          </cell>
        </row>
        <row r="8">
          <cell r="B8" t="str">
            <v>LB4</v>
          </cell>
          <cell r="C8" t="str">
            <v>LOB 4 - Services Revenues</v>
          </cell>
          <cell r="D8" t="str">
            <v>Markets &amp; Sales</v>
          </cell>
        </row>
        <row r="9">
          <cell r="B9" t="str">
            <v>LB5</v>
          </cell>
          <cell r="C9" t="str">
            <v>LOB 5 - E Fullfilment/GO systems sales</v>
          </cell>
          <cell r="D9" t="str">
            <v>Markets &amp; Sales</v>
          </cell>
        </row>
        <row r="10">
          <cell r="B10" t="str">
            <v>LB6</v>
          </cell>
          <cell r="C10" t="str">
            <v>LOB 6 - GO Other revenues</v>
          </cell>
          <cell r="D10" t="str">
            <v>Markets &amp; Sales</v>
          </cell>
        </row>
        <row r="11">
          <cell r="B11" t="str">
            <v>LB7</v>
          </cell>
          <cell r="C11" t="str">
            <v>LOB 7 - SITA revenues</v>
          </cell>
          <cell r="D11" t="str">
            <v>Markets &amp; Sales</v>
          </cell>
        </row>
        <row r="12">
          <cell r="B12" t="str">
            <v>LB0</v>
          </cell>
          <cell r="C12" t="str">
            <v>LOB 0 - To be allocated</v>
          </cell>
          <cell r="D12" t="str">
            <v>Markets &amp; Sales</v>
          </cell>
        </row>
        <row r="13">
          <cell r="B13" t="str">
            <v>MS1</v>
          </cell>
          <cell r="C13" t="str">
            <v>MS1 - Global Sales</v>
          </cell>
          <cell r="D13" t="str">
            <v>Markets &amp; Sales</v>
          </cell>
        </row>
        <row r="14">
          <cell r="B14" t="str">
            <v>MS2</v>
          </cell>
          <cell r="C14" t="str">
            <v>MS2 - Professional Services</v>
          </cell>
          <cell r="D14" t="str">
            <v>Markets &amp; Sales</v>
          </cell>
        </row>
        <row r="15">
          <cell r="B15" t="str">
            <v>MS3</v>
          </cell>
          <cell r="C15" t="str">
            <v>MS3 - SITA Account</v>
          </cell>
          <cell r="D15" t="str">
            <v>Markets &amp; Sales</v>
          </cell>
        </row>
        <row r="16">
          <cell r="B16" t="str">
            <v>MS4</v>
          </cell>
          <cell r="C16" t="str">
            <v>MS4 - Radianz Account</v>
          </cell>
          <cell r="D16" t="str">
            <v>Markets &amp; Sales</v>
          </cell>
        </row>
        <row r="17">
          <cell r="B17" t="str">
            <v>MS5</v>
          </cell>
          <cell r="C17" t="str">
            <v>MS5  Regional CC</v>
          </cell>
          <cell r="D17" t="str">
            <v>Markets &amp; Sales</v>
          </cell>
        </row>
        <row r="18">
          <cell r="B18" t="str">
            <v>MS0</v>
          </cell>
          <cell r="C18" t="str">
            <v>MS0 - To be allocated</v>
          </cell>
          <cell r="D18" t="str">
            <v>Markets &amp; Sales</v>
          </cell>
        </row>
        <row r="19">
          <cell r="B19" t="str">
            <v>CN1</v>
          </cell>
          <cell r="C19" t="str">
            <v>CN1 - Customer Service Excellence</v>
          </cell>
          <cell r="D19" t="str">
            <v>Customer Service &amp; Networks</v>
          </cell>
        </row>
        <row r="20">
          <cell r="B20" t="str">
            <v>CN2</v>
          </cell>
          <cell r="C20" t="str">
            <v>CN2 - Customer Service Delivery</v>
          </cell>
          <cell r="D20" t="str">
            <v>Customer Service &amp; Networks</v>
          </cell>
        </row>
        <row r="21">
          <cell r="B21" t="str">
            <v>CN3</v>
          </cell>
          <cell r="C21" t="str">
            <v>CN3 - Customer Service Operations</v>
          </cell>
          <cell r="D21" t="str">
            <v>Customer Service &amp; Networks</v>
          </cell>
        </row>
        <row r="22">
          <cell r="B22" t="str">
            <v>CN4</v>
          </cell>
          <cell r="C22" t="str">
            <v>CN4 - Network Engineering</v>
          </cell>
          <cell r="D22" t="str">
            <v>Customer Service &amp; Networks</v>
          </cell>
        </row>
        <row r="23">
          <cell r="B23" t="str">
            <v>CN5</v>
          </cell>
          <cell r="C23" t="str">
            <v>CN5 - Network Business Management</v>
          </cell>
          <cell r="D23" t="str">
            <v>Customer Service &amp; Networks</v>
          </cell>
        </row>
        <row r="24">
          <cell r="B24" t="str">
            <v>CN6</v>
          </cell>
          <cell r="C24" t="str">
            <v>CN6 - Network Services &amp; Security</v>
          </cell>
          <cell r="D24" t="str">
            <v>Customer Service &amp; Networks</v>
          </cell>
        </row>
        <row r="25">
          <cell r="B25" t="str">
            <v>CN7</v>
          </cell>
          <cell r="C25" t="str">
            <v>CN7 - Network Integration</v>
          </cell>
          <cell r="D25" t="str">
            <v>Customer Service &amp; Networks</v>
          </cell>
        </row>
        <row r="26">
          <cell r="B26" t="str">
            <v>CN8</v>
          </cell>
          <cell r="C26" t="str">
            <v>CN8 - Network Systems Engineering</v>
          </cell>
          <cell r="D26" t="str">
            <v>Customer Service &amp; Networks</v>
          </cell>
        </row>
        <row r="27">
          <cell r="B27" t="str">
            <v>CN9</v>
          </cell>
          <cell r="C27" t="str">
            <v>CN9 - Product Engineering</v>
          </cell>
          <cell r="D27" t="str">
            <v>Customer Service &amp; Networks</v>
          </cell>
        </row>
        <row r="28">
          <cell r="B28" t="str">
            <v>CN0</v>
          </cell>
          <cell r="C28" t="str">
            <v>CN0 - To be allocated</v>
          </cell>
          <cell r="D28" t="str">
            <v>Customer Service &amp; Networks</v>
          </cell>
        </row>
        <row r="29">
          <cell r="B29" t="str">
            <v>FN1</v>
          </cell>
          <cell r="C29" t="str">
            <v>FN1 - Deputy CFO</v>
          </cell>
          <cell r="D29" t="str">
            <v>Finance</v>
          </cell>
        </row>
        <row r="30">
          <cell r="B30" t="str">
            <v>FN2</v>
          </cell>
          <cell r="C30" t="str">
            <v>FN2 - Chief Accounting Officer</v>
          </cell>
          <cell r="D30" t="str">
            <v>Finance</v>
          </cell>
        </row>
        <row r="31">
          <cell r="B31" t="str">
            <v>FN3</v>
          </cell>
          <cell r="C31" t="str">
            <v>FN3 - CS&amp;N Finance</v>
          </cell>
          <cell r="D31" t="str">
            <v>Finance</v>
          </cell>
        </row>
        <row r="32">
          <cell r="B32" t="str">
            <v>FN4</v>
          </cell>
          <cell r="C32" t="str">
            <v>FN4 - Financial Planning &amp; Analysis</v>
          </cell>
          <cell r="D32" t="str">
            <v>Finance</v>
          </cell>
        </row>
        <row r="33">
          <cell r="B33" t="str">
            <v>FN5</v>
          </cell>
          <cell r="C33" t="str">
            <v>FN5 - Internal Audit</v>
          </cell>
          <cell r="D33" t="str">
            <v>Finance</v>
          </cell>
        </row>
        <row r="34">
          <cell r="B34" t="str">
            <v>FN6</v>
          </cell>
          <cell r="C34" t="str">
            <v>FN6 - Investor Relations</v>
          </cell>
          <cell r="D34" t="str">
            <v>Finance</v>
          </cell>
        </row>
        <row r="35">
          <cell r="B35" t="str">
            <v>FN7</v>
          </cell>
          <cell r="C35" t="str">
            <v>FN7 - M&amp;S Finance</v>
          </cell>
          <cell r="D35" t="str">
            <v>Finance</v>
          </cell>
        </row>
        <row r="36">
          <cell r="B36" t="str">
            <v>FN8</v>
          </cell>
          <cell r="C36" t="str">
            <v>FN8 - Tax &amp; Treasury</v>
          </cell>
          <cell r="D36" t="str">
            <v>Finance</v>
          </cell>
        </row>
        <row r="37">
          <cell r="B37" t="str">
            <v>FN9</v>
          </cell>
          <cell r="C37" t="str">
            <v>FN9 - Treasury</v>
          </cell>
          <cell r="D37" t="str">
            <v>Finance</v>
          </cell>
        </row>
        <row r="38">
          <cell r="B38" t="str">
            <v>FN0</v>
          </cell>
          <cell r="C38" t="str">
            <v>FN0 - To be allocated</v>
          </cell>
          <cell r="D38" t="str">
            <v>Finance</v>
          </cell>
        </row>
        <row r="39">
          <cell r="B39" t="str">
            <v>HR1</v>
          </cell>
          <cell r="C39" t="str">
            <v>HR1 - HR Core Services</v>
          </cell>
          <cell r="D39" t="str">
            <v>Human Resources</v>
          </cell>
        </row>
        <row r="40">
          <cell r="B40" t="str">
            <v>HR2</v>
          </cell>
          <cell r="C40" t="str">
            <v>HR2 - Business Partner</v>
          </cell>
          <cell r="D40" t="str">
            <v>Human Resources</v>
          </cell>
        </row>
        <row r="41">
          <cell r="B41" t="str">
            <v>HR3</v>
          </cell>
          <cell r="C41" t="str">
            <v>HR3 - General Services</v>
          </cell>
          <cell r="D41" t="str">
            <v>Human Resources</v>
          </cell>
        </row>
        <row r="42">
          <cell r="B42" t="str">
            <v>HR4</v>
          </cell>
          <cell r="C42" t="str">
            <v>HR4 - Global Employee Services</v>
          </cell>
          <cell r="D42" t="str">
            <v>Human Resources</v>
          </cell>
        </row>
        <row r="43">
          <cell r="B43" t="str">
            <v>HR0</v>
          </cell>
          <cell r="C43" t="str">
            <v>HR0 - To be allocated</v>
          </cell>
          <cell r="D43" t="str">
            <v>Human Resources</v>
          </cell>
        </row>
        <row r="44">
          <cell r="B44" t="str">
            <v>IS1</v>
          </cell>
          <cell r="C44" t="str">
            <v>IS1 - Corporate Services</v>
          </cell>
          <cell r="D44" t="str">
            <v>Information Systems</v>
          </cell>
        </row>
        <row r="45">
          <cell r="B45" t="str">
            <v>IS2</v>
          </cell>
          <cell r="C45" t="str">
            <v>IS2 - Project Office</v>
          </cell>
          <cell r="D45" t="str">
            <v>Information Systems</v>
          </cell>
        </row>
        <row r="46">
          <cell r="B46" t="str">
            <v>IS3</v>
          </cell>
          <cell r="C46" t="str">
            <v>IS3 - Sales To Cash</v>
          </cell>
          <cell r="D46" t="str">
            <v>Information Systems</v>
          </cell>
        </row>
        <row r="47">
          <cell r="B47" t="str">
            <v>IS4</v>
          </cell>
          <cell r="C47" t="str">
            <v>IS4 - IT Operations</v>
          </cell>
          <cell r="D47" t="str">
            <v>Information Systems</v>
          </cell>
        </row>
        <row r="48">
          <cell r="B48" t="str">
            <v>IS5</v>
          </cell>
          <cell r="C48" t="str">
            <v>IS5 - Project Office</v>
          </cell>
          <cell r="D48" t="str">
            <v>Information Systems</v>
          </cell>
        </row>
        <row r="49">
          <cell r="B49" t="str">
            <v>IS0</v>
          </cell>
          <cell r="C49" t="str">
            <v>IS0 - To be allocated</v>
          </cell>
          <cell r="D49" t="str">
            <v>Information Systems</v>
          </cell>
        </row>
        <row r="50">
          <cell r="B50" t="str">
            <v>PD1</v>
          </cell>
          <cell r="C50" t="str">
            <v>PD1 - Data &amp; IP</v>
          </cell>
          <cell r="D50" t="str">
            <v>Products</v>
          </cell>
        </row>
        <row r="51">
          <cell r="B51" t="str">
            <v>PD2</v>
          </cell>
          <cell r="C51" t="str">
            <v>PD2 - Multimedia</v>
          </cell>
          <cell r="D51" t="str">
            <v>Products</v>
          </cell>
        </row>
        <row r="52">
          <cell r="B52" t="str">
            <v>PD3</v>
          </cell>
          <cell r="C52" t="str">
            <v>PD3 - Hostings &amp; Applications</v>
          </cell>
          <cell r="D52" t="str">
            <v>Products</v>
          </cell>
        </row>
        <row r="53">
          <cell r="B53" t="str">
            <v>PD4</v>
          </cell>
          <cell r="C53" t="str">
            <v>PD4 - Security</v>
          </cell>
          <cell r="D53" t="str">
            <v>Products</v>
          </cell>
        </row>
        <row r="54">
          <cell r="B54" t="str">
            <v>PD5</v>
          </cell>
          <cell r="C54" t="str">
            <v>PD5 - Integration</v>
          </cell>
          <cell r="D54" t="str">
            <v>Products</v>
          </cell>
        </row>
        <row r="55">
          <cell r="B55" t="str">
            <v>PD6</v>
          </cell>
          <cell r="C55" t="str">
            <v>PD6 - Product marketings</v>
          </cell>
          <cell r="D55" t="str">
            <v>Products</v>
          </cell>
        </row>
        <row r="56">
          <cell r="B56" t="str">
            <v>PD7</v>
          </cell>
          <cell r="C56" t="str">
            <v>PD7 - Service Creation</v>
          </cell>
          <cell r="D56" t="str">
            <v>Products</v>
          </cell>
        </row>
        <row r="57">
          <cell r="B57" t="str">
            <v>PD8</v>
          </cell>
          <cell r="C57" t="str">
            <v>PD8 - Pricing</v>
          </cell>
          <cell r="D57" t="str">
            <v>Products</v>
          </cell>
        </row>
        <row r="58">
          <cell r="B58" t="str">
            <v>PD0</v>
          </cell>
          <cell r="C58" t="str">
            <v>PD0 - To be allocated</v>
          </cell>
          <cell r="D58" t="str">
            <v>Products</v>
          </cell>
        </row>
        <row r="59">
          <cell r="B59" t="str">
            <v>LGL</v>
          </cell>
          <cell r="C59" t="str">
            <v>LGL - Legal</v>
          </cell>
          <cell r="D59" t="str">
            <v>Legal</v>
          </cell>
        </row>
        <row r="60">
          <cell r="B60" t="str">
            <v>BDM</v>
          </cell>
          <cell r="C60" t="str">
            <v>BDM - Brand Management</v>
          </cell>
          <cell r="D60" t="str">
            <v>Brand Management</v>
          </cell>
        </row>
        <row r="61">
          <cell r="B61" t="str">
            <v>APS</v>
          </cell>
          <cell r="C61" t="str">
            <v>APS - Application Services</v>
          </cell>
          <cell r="D61" t="str">
            <v>Application Services</v>
          </cell>
        </row>
        <row r="62">
          <cell r="B62" t="str">
            <v>STR</v>
          </cell>
          <cell r="C62" t="str">
            <v>STR - Strategy</v>
          </cell>
          <cell r="D62" t="str">
            <v>Strategy</v>
          </cell>
        </row>
        <row r="63">
          <cell r="B63" t="str">
            <v>TPM</v>
          </cell>
          <cell r="C63" t="str">
            <v>TPM - Top Management</v>
          </cell>
          <cell r="D63" t="str">
            <v>Top Management</v>
          </cell>
        </row>
        <row r="64">
          <cell r="B64" t="str">
            <v>NOP</v>
          </cell>
          <cell r="C64" t="str">
            <v>NOP - Non Operational</v>
          </cell>
          <cell r="D64" t="str">
            <v>Non Operational</v>
          </cell>
        </row>
        <row r="65">
          <cell r="B65" t="str">
            <v>MSC</v>
          </cell>
          <cell r="C65" t="str">
            <v>MSC - Markets &amp; Sales Indirect Costs</v>
          </cell>
          <cell r="D65" t="str">
            <v>Markets &amp; Sales</v>
          </cell>
        </row>
        <row r="66">
          <cell r="B66" t="str">
            <v>TBM</v>
          </cell>
          <cell r="C66" t="str">
            <v>TBM - To Be Mapped</v>
          </cell>
          <cell r="D66" t="str">
            <v>To Be Allocated</v>
          </cell>
        </row>
        <row r="67">
          <cell r="B67" t="str">
            <v>OTH</v>
          </cell>
          <cell r="C67" t="str">
            <v>OTH - Other</v>
          </cell>
          <cell r="D67" t="str">
            <v>To Be Allocated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heet2"/>
      <sheetName val="Sheet1"/>
      <sheetName val="Sheet3"/>
      <sheetName val="Sheet4"/>
      <sheetName val="B"/>
      <sheetName val="expenses"/>
      <sheetName val="J"/>
      <sheetName val="Aladdin Macro1"/>
      <sheetName val="Cont"/>
      <sheetName val="Assumption"/>
      <sheetName val="NSR_E"/>
      <sheetName val="TOT_COST"/>
      <sheetName val="L.L Rates"/>
      <sheetName val="factor_sheet"/>
      <sheetName val="Actuals(Euro)"/>
      <sheetName val="Material"/>
      <sheetName val="LOCAL RATES"/>
      <sheetName val="Plant &amp;  Machinery"/>
      <sheetName val="Masters"/>
      <sheetName val="Employee Master"/>
      <sheetName val="LPERDAS (2)"/>
      <sheetName val="Customer Scorecard"/>
      <sheetName val="Item- Compact"/>
      <sheetName val="Depreciation"/>
      <sheetName val="UNIT-II"/>
      <sheetName val="Variables"/>
      <sheetName val="Dom Tax &amp; Over Tax"/>
      <sheetName val="PL2001"/>
      <sheetName val="RATEMAST (mahle0203)"/>
      <sheetName val="Intaccrual"/>
      <sheetName val="Sheet2 (2)"/>
      <sheetName val="Statement of OPs"/>
      <sheetName val="RCC,Ret. Wall"/>
      <sheetName val="Lead"/>
      <sheetName val="Non-Factory"/>
      <sheetName val="LISTS"/>
      <sheetName val="Compensation"/>
      <sheetName val="Attrition (Current Month)"/>
      <sheetName val="HC Characteristics"/>
      <sheetName val="JCI Grouping"/>
      <sheetName val="JCI Ratios"/>
      <sheetName val="ListAcc"/>
      <sheetName val="10W"/>
      <sheetName val="wFinal_Frct_Data"/>
      <sheetName val="wHist_Data"/>
      <sheetName val="wInit_Frct_Data"/>
      <sheetName val="MBDTY_01_F"/>
    </sheetNames>
    <sheetDataSet>
      <sheetData sheetId="0">
        <row r="38">
          <cell r="D38" t="str">
            <v>80/100 TEX SIM _B1</v>
          </cell>
          <cell r="E38" t="str">
            <v>80</v>
          </cell>
          <cell r="F38" t="str">
            <v>100</v>
          </cell>
          <cell r="G38" t="str">
            <v>TEX</v>
          </cell>
          <cell r="H38" t="str">
            <v>SIM</v>
          </cell>
          <cell r="I38" t="str">
            <v/>
          </cell>
          <cell r="J38" t="str">
            <v/>
          </cell>
          <cell r="K38" t="str">
            <v>B1</v>
          </cell>
          <cell r="L38">
            <v>0.5</v>
          </cell>
          <cell r="M38">
            <v>0</v>
          </cell>
          <cell r="N38">
            <v>0.49999999999999994</v>
          </cell>
          <cell r="O38">
            <v>600</v>
          </cell>
          <cell r="P38">
            <v>124</v>
          </cell>
          <cell r="Q38">
            <v>1.653</v>
          </cell>
          <cell r="R38">
            <v>0.97389999999999999</v>
          </cell>
          <cell r="S38">
            <v>0.97</v>
          </cell>
          <cell r="T38">
            <v>2.4799999999999999E-2</v>
          </cell>
          <cell r="U38">
            <v>1.5059100533375303</v>
          </cell>
          <cell r="V38">
            <v>6.4999999999999997E-3</v>
          </cell>
          <cell r="W38">
            <v>1.4961216379908364</v>
          </cell>
          <cell r="X38">
            <v>23.189885388857963</v>
          </cell>
          <cell r="Y38">
            <v>0</v>
          </cell>
          <cell r="Z38">
            <v>23.189885388857963</v>
          </cell>
          <cell r="AA38">
            <v>85.19</v>
          </cell>
          <cell r="AB38">
            <v>0.116865</v>
          </cell>
          <cell r="AC38">
            <v>85.073134999999994</v>
          </cell>
          <cell r="AD38">
            <v>1</v>
          </cell>
          <cell r="AE38">
            <v>0</v>
          </cell>
          <cell r="AF38">
            <v>0.425365675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 t="str">
            <v>140/100</v>
          </cell>
          <cell r="AT38">
            <v>1</v>
          </cell>
          <cell r="AU38">
            <v>0</v>
          </cell>
          <cell r="AV38">
            <v>64</v>
          </cell>
          <cell r="AW38">
            <v>1</v>
          </cell>
          <cell r="AX38">
            <v>64</v>
          </cell>
          <cell r="AY38">
            <v>0.98218435443183194</v>
          </cell>
          <cell r="AZ38">
            <v>57.781905571224669</v>
          </cell>
          <cell r="BA38">
            <v>57.781905571224669</v>
          </cell>
          <cell r="BB38">
            <v>2.81</v>
          </cell>
          <cell r="BC38">
            <v>0.89815</v>
          </cell>
          <cell r="BD38">
            <v>1.6362497618326133</v>
          </cell>
          <cell r="BE38">
            <v>0</v>
          </cell>
          <cell r="BF38">
            <v>1.6362497618326133</v>
          </cell>
          <cell r="BG38">
            <v>0</v>
          </cell>
          <cell r="BH38">
            <v>20.521463991942717</v>
          </cell>
          <cell r="BI38">
            <v>2.6843599679845442</v>
          </cell>
          <cell r="BJ38" t="b">
            <v>0</v>
          </cell>
          <cell r="BK38">
            <v>2.6843599679845442</v>
          </cell>
          <cell r="BL38">
            <v>1.5564436561356163</v>
          </cell>
          <cell r="BM38" t="b">
            <v>0</v>
          </cell>
          <cell r="BN38">
            <v>1.5564436561356163</v>
          </cell>
          <cell r="BO38">
            <v>3.32310827361942</v>
          </cell>
          <cell r="BP38">
            <v>0</v>
          </cell>
          <cell r="BQ38">
            <v>3.3307249751175427</v>
          </cell>
          <cell r="BR38">
            <v>1.7599267661585414</v>
          </cell>
          <cell r="BS38">
            <v>0</v>
          </cell>
          <cell r="BT38">
            <v>1.7914481923584642</v>
          </cell>
          <cell r="BU38">
            <v>2.7800374568032695</v>
          </cell>
          <cell r="BV38">
            <v>0</v>
          </cell>
          <cell r="BW38">
            <v>2.7945091896497027</v>
          </cell>
          <cell r="BX38">
            <v>0.15</v>
          </cell>
          <cell r="BY38">
            <v>0.8</v>
          </cell>
          <cell r="BZ38">
            <v>0</v>
          </cell>
          <cell r="CA38">
            <v>2.8757149456219957</v>
          </cell>
          <cell r="CB38">
            <v>0</v>
          </cell>
          <cell r="CC38">
            <v>4.0544287974622497</v>
          </cell>
          <cell r="CD38">
            <v>0</v>
          </cell>
          <cell r="CE38">
            <v>4.7418729256193295</v>
          </cell>
          <cell r="CF38">
            <v>3.346016968125312</v>
          </cell>
          <cell r="CG38">
            <v>0</v>
          </cell>
          <cell r="CH38">
            <v>3.4779030840658827</v>
          </cell>
          <cell r="CI38">
            <v>0</v>
          </cell>
          <cell r="CJ38">
            <v>1.3958559574940175</v>
          </cell>
          <cell r="CK38">
            <v>3.5154006914412568</v>
          </cell>
          <cell r="CL38">
            <v>0</v>
          </cell>
          <cell r="CM38">
            <v>3.5154006914412568</v>
          </cell>
          <cell r="CN38">
            <v>0</v>
          </cell>
          <cell r="CO38">
            <v>-2.1195447339472393</v>
          </cell>
        </row>
        <row r="39">
          <cell r="D39" t="str">
            <v>150/100 TEX SIM Z _B1</v>
          </cell>
          <cell r="E39" t="str">
            <v>150</v>
          </cell>
          <cell r="F39" t="str">
            <v>100</v>
          </cell>
          <cell r="G39" t="str">
            <v>TEX</v>
          </cell>
          <cell r="H39" t="str">
            <v>SIM</v>
          </cell>
          <cell r="I39" t="str">
            <v>Z</v>
          </cell>
          <cell r="J39" t="str">
            <v/>
          </cell>
          <cell r="K39" t="str">
            <v>B1</v>
          </cell>
          <cell r="L39">
            <v>1</v>
          </cell>
          <cell r="M39">
            <v>0.37363236306346437</v>
          </cell>
          <cell r="N39">
            <v>0.62636763693653563</v>
          </cell>
          <cell r="O39">
            <v>575</v>
          </cell>
          <cell r="P39">
            <v>252</v>
          </cell>
          <cell r="Q39">
            <v>1.64</v>
          </cell>
          <cell r="R39">
            <v>0.97389999999999999</v>
          </cell>
          <cell r="S39">
            <v>0.97</v>
          </cell>
          <cell r="T39">
            <v>2.4799999999999999E-2</v>
          </cell>
          <cell r="U39">
            <v>2.9561297223510787</v>
          </cell>
          <cell r="V39">
            <v>7.0000000000000001E-3</v>
          </cell>
          <cell r="W39">
            <v>2.9354368142946212</v>
          </cell>
          <cell r="X39">
            <v>90.998541243133261</v>
          </cell>
          <cell r="Y39">
            <v>34</v>
          </cell>
          <cell r="Z39">
            <v>56.998541243133261</v>
          </cell>
          <cell r="AA39">
            <v>71.526022304832708</v>
          </cell>
          <cell r="AB39">
            <v>0.116865</v>
          </cell>
          <cell r="AC39">
            <v>71.409157304832704</v>
          </cell>
          <cell r="AD39">
            <v>1</v>
          </cell>
          <cell r="AE39">
            <v>0</v>
          </cell>
          <cell r="AF39">
            <v>0.35704578652416352</v>
          </cell>
          <cell r="AG39">
            <v>1.55</v>
          </cell>
          <cell r="AH39">
            <v>90</v>
          </cell>
          <cell r="AI39">
            <v>43.86</v>
          </cell>
          <cell r="AJ39">
            <v>67.983000000000004</v>
          </cell>
          <cell r="AK39">
            <v>23.11422</v>
          </cell>
          <cell r="AL39">
            <v>0</v>
          </cell>
          <cell r="AM39">
            <v>0</v>
          </cell>
          <cell r="AN39">
            <v>0</v>
          </cell>
          <cell r="AO39">
            <v>4.7699999999999996</v>
          </cell>
          <cell r="AP39">
            <v>1.4705882352941178</v>
          </cell>
          <cell r="AQ39">
            <v>1.6762931506849317</v>
          </cell>
          <cell r="AR39">
            <v>0.1291677</v>
          </cell>
          <cell r="AS39" t="str">
            <v>265/100</v>
          </cell>
          <cell r="AT39">
            <v>1</v>
          </cell>
          <cell r="AU39">
            <v>9.4819500000000012</v>
          </cell>
          <cell r="AV39">
            <v>57</v>
          </cell>
          <cell r="AW39">
            <v>1</v>
          </cell>
          <cell r="AX39">
            <v>57</v>
          </cell>
          <cell r="AY39">
            <v>0.98267890848743711</v>
          </cell>
          <cell r="AZ39">
            <v>50.932247826903861</v>
          </cell>
          <cell r="BA39">
            <v>50.932247826903861</v>
          </cell>
          <cell r="BB39">
            <v>2.81</v>
          </cell>
          <cell r="BC39">
            <v>0.89815</v>
          </cell>
          <cell r="BD39">
            <v>0.83395720252400696</v>
          </cell>
          <cell r="BE39">
            <v>0</v>
          </cell>
          <cell r="BF39">
            <v>0.83395720252400696</v>
          </cell>
          <cell r="BG39">
            <v>13.944545884593085</v>
          </cell>
          <cell r="BH39">
            <v>14.57775648888067</v>
          </cell>
          <cell r="BI39">
            <v>1.3681538000412155</v>
          </cell>
          <cell r="BJ39" t="b">
            <v>0</v>
          </cell>
          <cell r="BK39">
            <v>1.3681538000412155</v>
          </cell>
          <cell r="BL39">
            <v>0.79328194731305379</v>
          </cell>
          <cell r="BM39" t="b">
            <v>0</v>
          </cell>
          <cell r="BN39">
            <v>0.79328194731305379</v>
          </cell>
          <cell r="BO39">
            <v>1.6937084693281308</v>
          </cell>
          <cell r="BP39">
            <v>0</v>
          </cell>
          <cell r="BQ39">
            <v>1.6975905191361751</v>
          </cell>
          <cell r="BR39">
            <v>0.89699240103103772</v>
          </cell>
          <cell r="BS39">
            <v>0</v>
          </cell>
          <cell r="BT39">
            <v>0.91305811485202093</v>
          </cell>
          <cell r="BU39">
            <v>1.4169183180145715</v>
          </cell>
          <cell r="BV39">
            <v>0</v>
          </cell>
          <cell r="BW39">
            <v>1.4242942126498559</v>
          </cell>
          <cell r="BX39">
            <v>0.15</v>
          </cell>
          <cell r="BY39">
            <v>0.8</v>
          </cell>
          <cell r="BZ39">
            <v>0</v>
          </cell>
          <cell r="CA39">
            <v>1.4656828359879279</v>
          </cell>
          <cell r="CB39">
            <v>0</v>
          </cell>
          <cell r="CC39">
            <v>2.0664449747435851</v>
          </cell>
          <cell r="CD39">
            <v>6.1598081128771467</v>
          </cell>
          <cell r="CE39">
            <v>6.1430187171647344</v>
          </cell>
          <cell r="CF39">
            <v>1.7053844806738636</v>
          </cell>
          <cell r="CG39">
            <v>0</v>
          </cell>
          <cell r="CH39">
            <v>1.772603666196231</v>
          </cell>
          <cell r="CI39">
            <v>4.4544236322032829</v>
          </cell>
          <cell r="CJ39">
            <v>4.4376342364908705</v>
          </cell>
          <cell r="CK39">
            <v>1.7917152960204494</v>
          </cell>
          <cell r="CL39">
            <v>0</v>
          </cell>
          <cell r="CM39">
            <v>1.7917152960204494</v>
          </cell>
          <cell r="CN39">
            <v>2.6627083361828334</v>
          </cell>
          <cell r="CO39">
            <v>2.6459189404704211</v>
          </cell>
        </row>
        <row r="40">
          <cell r="D40" t="str">
            <v>150/48/2 ROTO IM _B1</v>
          </cell>
          <cell r="E40" t="str">
            <v>150</v>
          </cell>
          <cell r="F40" t="str">
            <v>48/2</v>
          </cell>
          <cell r="G40" t="str">
            <v>ROTO</v>
          </cell>
          <cell r="H40" t="str">
            <v>IM</v>
          </cell>
          <cell r="I40" t="str">
            <v/>
          </cell>
          <cell r="J40" t="str">
            <v/>
          </cell>
          <cell r="K40" t="str">
            <v>B1</v>
          </cell>
          <cell r="L40">
            <v>1</v>
          </cell>
          <cell r="M40">
            <v>0.76451714221066969</v>
          </cell>
          <cell r="N40">
            <v>0.23548285778933045</v>
          </cell>
          <cell r="O40">
            <v>700</v>
          </cell>
          <cell r="P40">
            <v>258</v>
          </cell>
          <cell r="Q40">
            <v>1.673</v>
          </cell>
          <cell r="R40">
            <v>0.97389999999999999</v>
          </cell>
          <cell r="S40">
            <v>0.97</v>
          </cell>
          <cell r="T40">
            <v>2.4799999999999999E-2</v>
          </cell>
          <cell r="U40">
            <v>3.6117755662430255</v>
          </cell>
          <cell r="V40">
            <v>7.0000000000000001E-3</v>
          </cell>
          <cell r="W40">
            <v>3.5864931372793243</v>
          </cell>
          <cell r="X40">
            <v>111.18128725565906</v>
          </cell>
          <cell r="Y40">
            <v>85</v>
          </cell>
          <cell r="Z40">
            <v>26.181287255659058</v>
          </cell>
          <cell r="AA40">
            <v>63.543011152416355</v>
          </cell>
          <cell r="AB40">
            <v>0.31474000000000008</v>
          </cell>
          <cell r="AC40">
            <v>63.228271152416355</v>
          </cell>
          <cell r="AD40">
            <v>1</v>
          </cell>
          <cell r="AE40">
            <v>0</v>
          </cell>
          <cell r="AF40">
            <v>0.3161413557620818</v>
          </cell>
          <cell r="AG40">
            <v>1.42</v>
          </cell>
          <cell r="AH40">
            <v>90</v>
          </cell>
          <cell r="AI40">
            <v>43.86</v>
          </cell>
          <cell r="AJ40">
            <v>62.281199999999998</v>
          </cell>
          <cell r="AK40">
            <v>52.939019999999999</v>
          </cell>
          <cell r="AL40">
            <v>0</v>
          </cell>
          <cell r="AM40">
            <v>0</v>
          </cell>
          <cell r="AN40">
            <v>0</v>
          </cell>
          <cell r="AO40">
            <v>4.7699999999999996</v>
          </cell>
          <cell r="AP40">
            <v>1.4705882352941178</v>
          </cell>
          <cell r="AQ40">
            <v>1.5357008219178085</v>
          </cell>
          <cell r="AR40">
            <v>0.11833428</v>
          </cell>
          <cell r="AS40" t="str">
            <v>265/48</v>
          </cell>
          <cell r="AT40">
            <v>2</v>
          </cell>
          <cell r="AU40">
            <v>0</v>
          </cell>
          <cell r="AV40">
            <v>40.5</v>
          </cell>
          <cell r="AW40">
            <v>1</v>
          </cell>
          <cell r="AX40">
            <v>54.5</v>
          </cell>
          <cell r="AY40">
            <v>0.98267890848743711</v>
          </cell>
          <cell r="AZ40">
            <v>37.66608256232346</v>
          </cell>
          <cell r="BA40">
            <v>48.475550555685274</v>
          </cell>
          <cell r="BB40">
            <v>2.81</v>
          </cell>
          <cell r="BC40">
            <v>0.89815</v>
          </cell>
          <cell r="BD40">
            <v>2.0477066985485779</v>
          </cell>
          <cell r="BE40">
            <v>0</v>
          </cell>
          <cell r="BF40">
            <v>2.0477066985485779</v>
          </cell>
          <cell r="BG40">
            <v>10.964637401916036</v>
          </cell>
          <cell r="BH40">
            <v>7.6807225424204182</v>
          </cell>
          <cell r="BI40">
            <v>1.1197927553556282</v>
          </cell>
          <cell r="BJ40" t="b">
            <v>0</v>
          </cell>
          <cell r="BK40">
            <v>1.1197927553556282</v>
          </cell>
          <cell r="BL40">
            <v>0.64927742592156135</v>
          </cell>
          <cell r="BM40" t="b">
            <v>0</v>
          </cell>
          <cell r="BN40">
            <v>0.64927742592156135</v>
          </cell>
          <cell r="BO40">
            <v>1.3862494652143467</v>
          </cell>
          <cell r="BP40">
            <v>0</v>
          </cell>
          <cell r="BQ40">
            <v>1.3894268062785213</v>
          </cell>
          <cell r="BR40">
            <v>0.73416131450524613</v>
          </cell>
          <cell r="BS40">
            <v>0</v>
          </cell>
          <cell r="BT40">
            <v>0.74731061829390777</v>
          </cell>
          <cell r="BU40">
            <v>1.1597050473386845</v>
          </cell>
          <cell r="BV40">
            <v>0</v>
          </cell>
          <cell r="BW40">
            <v>1.165741995360617</v>
          </cell>
          <cell r="BX40">
            <v>0.15</v>
          </cell>
          <cell r="BY40">
            <v>0.8</v>
          </cell>
          <cell r="BZ40">
            <v>0</v>
          </cell>
          <cell r="CA40">
            <v>1.1996173393217417</v>
          </cell>
          <cell r="CB40">
            <v>0</v>
          </cell>
          <cell r="CC40">
            <v>1.6913230895453435</v>
          </cell>
          <cell r="CD40">
            <v>4.5658340542588274</v>
          </cell>
          <cell r="CE40">
            <v>0.63191919476320924</v>
          </cell>
          <cell r="CF40">
            <v>1.3958059294919796</v>
          </cell>
          <cell r="CG40">
            <v>0</v>
          </cell>
          <cell r="CH40">
            <v>1.4508228120724214</v>
          </cell>
          <cell r="CI40">
            <v>3.1700281247668478</v>
          </cell>
          <cell r="CJ40">
            <v>-0.76388673472877033</v>
          </cell>
          <cell r="CK40">
            <v>1.4664651065422052</v>
          </cell>
          <cell r="CL40">
            <v>0</v>
          </cell>
          <cell r="CM40">
            <v>1.4664651065422052</v>
          </cell>
          <cell r="CN40">
            <v>1.7035630182246426</v>
          </cell>
          <cell r="CO40">
            <v>-2.2303518412709753</v>
          </cell>
        </row>
        <row r="41">
          <cell r="D41" t="str">
            <v>150/48 TEX NIM Z _B1</v>
          </cell>
          <cell r="E41" t="str">
            <v>150</v>
          </cell>
          <cell r="F41" t="str">
            <v>48</v>
          </cell>
          <cell r="G41" t="str">
            <v>TEX</v>
          </cell>
          <cell r="H41" t="str">
            <v>NIM</v>
          </cell>
          <cell r="I41" t="str">
            <v>Z</v>
          </cell>
          <cell r="J41" t="str">
            <v/>
          </cell>
          <cell r="K41" t="str">
            <v>B1</v>
          </cell>
          <cell r="L41">
            <v>1</v>
          </cell>
          <cell r="M41">
            <v>0.67301205609299186</v>
          </cell>
          <cell r="N41">
            <v>0.32698794390700814</v>
          </cell>
          <cell r="O41">
            <v>875</v>
          </cell>
          <cell r="P41">
            <v>251</v>
          </cell>
          <cell r="Q41">
            <v>1.7909999999999999</v>
          </cell>
          <cell r="R41">
            <v>0.97389999999999999</v>
          </cell>
          <cell r="S41">
            <v>0.97</v>
          </cell>
          <cell r="T41">
            <v>2.4799999999999999E-2</v>
          </cell>
          <cell r="U41">
            <v>4.102845274779015</v>
          </cell>
          <cell r="V41">
            <v>7.0000000000000001E-3</v>
          </cell>
          <cell r="W41">
            <v>4.0741253578555616</v>
          </cell>
          <cell r="X41">
            <v>126.29788609352241</v>
          </cell>
          <cell r="Y41">
            <v>85</v>
          </cell>
          <cell r="Z41">
            <v>41.297886093522408</v>
          </cell>
          <cell r="AA41">
            <v>61.326505576208177</v>
          </cell>
          <cell r="AB41">
            <v>0.116865</v>
          </cell>
          <cell r="AC41">
            <v>61.20964057620818</v>
          </cell>
          <cell r="AD41">
            <v>1</v>
          </cell>
          <cell r="AE41">
            <v>0</v>
          </cell>
          <cell r="AF41">
            <v>0.3060482028810409</v>
          </cell>
          <cell r="AG41">
            <v>1.3</v>
          </cell>
          <cell r="AH41">
            <v>90</v>
          </cell>
          <cell r="AI41">
            <v>43.86</v>
          </cell>
          <cell r="AJ41">
            <v>57.018000000000001</v>
          </cell>
          <cell r="AK41">
            <v>48.465299999999999</v>
          </cell>
          <cell r="AL41">
            <v>0</v>
          </cell>
          <cell r="AM41">
            <v>0</v>
          </cell>
          <cell r="AN41">
            <v>0</v>
          </cell>
          <cell r="AO41">
            <v>4.7699999999999996</v>
          </cell>
          <cell r="AP41">
            <v>1.4705882352941178</v>
          </cell>
          <cell r="AQ41">
            <v>1.4059232876712331</v>
          </cell>
          <cell r="AR41">
            <v>0.10833420000000001</v>
          </cell>
          <cell r="AS41" t="str">
            <v>265/48</v>
          </cell>
          <cell r="AT41">
            <v>2</v>
          </cell>
          <cell r="AU41">
            <v>0</v>
          </cell>
          <cell r="AV41">
            <v>40.5</v>
          </cell>
          <cell r="AW41">
            <v>1</v>
          </cell>
          <cell r="AX41">
            <v>54.5</v>
          </cell>
          <cell r="AY41">
            <v>0.98267890848743711</v>
          </cell>
          <cell r="AZ41">
            <v>37.66608256232346</v>
          </cell>
          <cell r="BA41">
            <v>48.475550555685274</v>
          </cell>
          <cell r="BB41">
            <v>2.81</v>
          </cell>
          <cell r="BC41">
            <v>0.89815</v>
          </cell>
          <cell r="BD41">
            <v>0</v>
          </cell>
          <cell r="BE41">
            <v>0</v>
          </cell>
          <cell r="BF41">
            <v>0</v>
          </cell>
          <cell r="BG41">
            <v>7.8889217147111905</v>
          </cell>
          <cell r="BH41">
            <v>7.7198918176418614</v>
          </cell>
          <cell r="BI41">
            <v>0.98576471745385297</v>
          </cell>
          <cell r="BJ41" t="b">
            <v>0</v>
          </cell>
          <cell r="BK41">
            <v>0.98576471745385297</v>
          </cell>
          <cell r="BL41">
            <v>0.57156538587309225</v>
          </cell>
          <cell r="BM41" t="b">
            <v>0</v>
          </cell>
          <cell r="BN41">
            <v>0.57156538587309225</v>
          </cell>
          <cell r="BO41">
            <v>1.2203292134744985</v>
          </cell>
          <cell r="BP41">
            <v>0</v>
          </cell>
          <cell r="BQ41">
            <v>1.2231262584646549</v>
          </cell>
          <cell r="BR41">
            <v>0.64628951857165262</v>
          </cell>
          <cell r="BS41">
            <v>0</v>
          </cell>
          <cell r="BT41">
            <v>0.65786498168476082</v>
          </cell>
          <cell r="BU41">
            <v>1.0208999056763544</v>
          </cell>
          <cell r="BV41">
            <v>0</v>
          </cell>
          <cell r="BW41">
            <v>1.0262142911576515</v>
          </cell>
          <cell r="BX41">
            <v>0.15</v>
          </cell>
          <cell r="BY41">
            <v>0.8</v>
          </cell>
          <cell r="BZ41">
            <v>0</v>
          </cell>
          <cell r="CA41">
            <v>1.0560350938988563</v>
          </cell>
          <cell r="CB41">
            <v>0</v>
          </cell>
          <cell r="CC41">
            <v>1.4888885639908902</v>
          </cell>
          <cell r="CD41">
            <v>2.2380378797628828</v>
          </cell>
          <cell r="CE41">
            <v>1.4190079826935538</v>
          </cell>
          <cell r="CF41">
            <v>1.2287418641756609</v>
          </cell>
          <cell r="CG41">
            <v>0</v>
          </cell>
          <cell r="CH41">
            <v>1.2771737739667517</v>
          </cell>
          <cell r="CI41">
            <v>1.0092960155872219</v>
          </cell>
          <cell r="CJ41">
            <v>0.19026611851789288</v>
          </cell>
          <cell r="CK41">
            <v>1.2909438416105981</v>
          </cell>
          <cell r="CL41">
            <v>0</v>
          </cell>
          <cell r="CM41">
            <v>1.2909438416105981</v>
          </cell>
          <cell r="CN41">
            <v>-0.28164782602337612</v>
          </cell>
          <cell r="CO41">
            <v>-1.1006777230927052</v>
          </cell>
        </row>
        <row r="42">
          <cell r="D42" t="str">
            <v>150/48 TEX NIM S _B1</v>
          </cell>
          <cell r="E42" t="str">
            <v>150</v>
          </cell>
          <cell r="F42" t="str">
            <v>48</v>
          </cell>
          <cell r="G42" t="str">
            <v>TEX</v>
          </cell>
          <cell r="H42" t="str">
            <v>NIM</v>
          </cell>
          <cell r="I42" t="str">
            <v>S</v>
          </cell>
          <cell r="J42" t="str">
            <v/>
          </cell>
          <cell r="K42" t="str">
            <v>B1</v>
          </cell>
          <cell r="L42">
            <v>0.5</v>
          </cell>
          <cell r="M42">
            <v>0</v>
          </cell>
          <cell r="N42">
            <v>0.5</v>
          </cell>
          <cell r="O42">
            <v>875</v>
          </cell>
          <cell r="P42">
            <v>251</v>
          </cell>
          <cell r="Q42">
            <v>1.7909999999999999</v>
          </cell>
          <cell r="R42">
            <v>0.97389999999999999</v>
          </cell>
          <cell r="S42">
            <v>0.97</v>
          </cell>
          <cell r="T42">
            <v>2.4799999999999999E-2</v>
          </cell>
          <cell r="U42">
            <v>4.102845274779015</v>
          </cell>
          <cell r="V42">
            <v>7.0000000000000001E-3</v>
          </cell>
          <cell r="W42">
            <v>4.0741253578555616</v>
          </cell>
          <cell r="X42">
            <v>63.148943046761204</v>
          </cell>
          <cell r="Y42">
            <v>0</v>
          </cell>
          <cell r="Z42">
            <v>63.148943046761204</v>
          </cell>
          <cell r="AA42">
            <v>56.65</v>
          </cell>
          <cell r="AB42">
            <v>0.116865</v>
          </cell>
          <cell r="AC42">
            <v>56.533135000000001</v>
          </cell>
          <cell r="AD42">
            <v>1</v>
          </cell>
          <cell r="AE42">
            <v>0</v>
          </cell>
          <cell r="AF42">
            <v>0.28266567500000001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 t="str">
            <v>265/48</v>
          </cell>
          <cell r="AT42">
            <v>1</v>
          </cell>
          <cell r="AU42">
            <v>0</v>
          </cell>
          <cell r="AV42">
            <v>54.5</v>
          </cell>
          <cell r="AW42">
            <v>2</v>
          </cell>
          <cell r="AX42">
            <v>40.5</v>
          </cell>
          <cell r="AY42">
            <v>0.98267890848743711</v>
          </cell>
          <cell r="AZ42">
            <v>48.475550555685274</v>
          </cell>
          <cell r="BA42">
            <v>37.66608256232346</v>
          </cell>
          <cell r="BB42">
            <v>2.81</v>
          </cell>
          <cell r="BC42">
            <v>0.89815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13.876236762676545</v>
          </cell>
          <cell r="BI42">
            <v>0.98576471745385297</v>
          </cell>
          <cell r="BJ42" t="b">
            <v>0</v>
          </cell>
          <cell r="BK42">
            <v>0.98576471745385297</v>
          </cell>
          <cell r="BL42">
            <v>0.57156538587309225</v>
          </cell>
          <cell r="BM42" t="b">
            <v>0</v>
          </cell>
          <cell r="BN42">
            <v>0.57156538587309225</v>
          </cell>
          <cell r="BO42">
            <v>1.2203292134744985</v>
          </cell>
          <cell r="BP42">
            <v>0</v>
          </cell>
          <cell r="BQ42">
            <v>1.2231262584646549</v>
          </cell>
          <cell r="BR42">
            <v>0.64628951857165262</v>
          </cell>
          <cell r="BS42">
            <v>0</v>
          </cell>
          <cell r="BT42">
            <v>0.65786498168476082</v>
          </cell>
          <cell r="BU42">
            <v>1.0208999056763544</v>
          </cell>
          <cell r="BV42">
            <v>0</v>
          </cell>
          <cell r="BW42">
            <v>1.0262142911576515</v>
          </cell>
          <cell r="BX42">
            <v>0.15</v>
          </cell>
          <cell r="BY42">
            <v>0.8</v>
          </cell>
          <cell r="BZ42">
            <v>0</v>
          </cell>
          <cell r="CA42">
            <v>1.0560350938988563</v>
          </cell>
          <cell r="CB42">
            <v>0</v>
          </cell>
          <cell r="CC42">
            <v>1.4888885639908902</v>
          </cell>
          <cell r="CD42">
            <v>0</v>
          </cell>
          <cell r="CE42">
            <v>7.5753529277282396</v>
          </cell>
          <cell r="CF42">
            <v>1.2287418641756609</v>
          </cell>
          <cell r="CG42">
            <v>0</v>
          </cell>
          <cell r="CH42">
            <v>1.2771737739667517</v>
          </cell>
          <cell r="CI42">
            <v>0</v>
          </cell>
          <cell r="CJ42">
            <v>6.3466110635525785</v>
          </cell>
          <cell r="CK42">
            <v>1.2909438416105981</v>
          </cell>
          <cell r="CL42">
            <v>0</v>
          </cell>
          <cell r="CM42">
            <v>1.2909438416105981</v>
          </cell>
          <cell r="CN42">
            <v>0</v>
          </cell>
          <cell r="CO42">
            <v>5.0556672219419809</v>
          </cell>
        </row>
        <row r="43">
          <cell r="D43" t="str">
            <v>150/34 GFT NIM _B1</v>
          </cell>
          <cell r="E43" t="str">
            <v>150</v>
          </cell>
          <cell r="F43" t="str">
            <v>34</v>
          </cell>
          <cell r="G43" t="str">
            <v>GFT</v>
          </cell>
          <cell r="H43" t="str">
            <v>NIM</v>
          </cell>
          <cell r="I43" t="str">
            <v/>
          </cell>
          <cell r="J43" t="str">
            <v/>
          </cell>
          <cell r="K43" t="str">
            <v>B1</v>
          </cell>
          <cell r="L43">
            <v>1</v>
          </cell>
          <cell r="M43">
            <v>0</v>
          </cell>
          <cell r="N43">
            <v>1</v>
          </cell>
          <cell r="O43">
            <v>800</v>
          </cell>
          <cell r="P43">
            <v>235</v>
          </cell>
          <cell r="Q43">
            <v>1.7110000000000001</v>
          </cell>
          <cell r="R43">
            <v>0.97389999999999999</v>
          </cell>
          <cell r="S43">
            <v>0.97</v>
          </cell>
          <cell r="T43">
            <v>2.4799999999999999E-2</v>
          </cell>
          <cell r="U43">
            <v>3.6762648376993283</v>
          </cell>
          <cell r="V43">
            <v>7.0000000000000001E-3</v>
          </cell>
          <cell r="W43">
            <v>3.650530983835433</v>
          </cell>
          <cell r="X43">
            <v>113.16646049889842</v>
          </cell>
          <cell r="Y43">
            <v>0</v>
          </cell>
          <cell r="Z43">
            <v>113.16646049889842</v>
          </cell>
          <cell r="AA43">
            <v>61.326505576208177</v>
          </cell>
          <cell r="AB43">
            <v>0.116865</v>
          </cell>
          <cell r="AC43">
            <v>61.20964057620818</v>
          </cell>
          <cell r="AD43">
            <v>1</v>
          </cell>
          <cell r="AE43">
            <v>0</v>
          </cell>
          <cell r="AF43">
            <v>0.3060482028810409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 t="str">
            <v>235/34</v>
          </cell>
          <cell r="AT43">
            <v>1</v>
          </cell>
          <cell r="AU43">
            <v>0</v>
          </cell>
          <cell r="AV43">
            <v>55</v>
          </cell>
          <cell r="AW43">
            <v>1</v>
          </cell>
          <cell r="AX43">
            <v>55</v>
          </cell>
          <cell r="AY43">
            <v>0.98267890848743711</v>
          </cell>
          <cell r="AZ43">
            <v>48.966890009928989</v>
          </cell>
          <cell r="BA43">
            <v>48.966890009928989</v>
          </cell>
          <cell r="BB43">
            <v>2.81</v>
          </cell>
          <cell r="BC43">
            <v>0.89815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7.2285523633981468</v>
          </cell>
          <cell r="BI43">
            <v>1.1001492796641099</v>
          </cell>
          <cell r="BJ43" t="b">
            <v>0</v>
          </cell>
          <cell r="BK43">
            <v>1.1001492796641099</v>
          </cell>
          <cell r="BL43">
            <v>0.63788776004620806</v>
          </cell>
          <cell r="BM43" t="b">
            <v>0</v>
          </cell>
          <cell r="BN43">
            <v>0.63788776004620806</v>
          </cell>
          <cell r="BO43">
            <v>1.3619317889817741</v>
          </cell>
          <cell r="BP43">
            <v>0</v>
          </cell>
          <cell r="BQ43">
            <v>1.3650533929270408</v>
          </cell>
          <cell r="BR43">
            <v>0.72128261006090721</v>
          </cell>
          <cell r="BS43">
            <v>0</v>
          </cell>
          <cell r="BT43">
            <v>0.7342012479267026</v>
          </cell>
          <cell r="BU43">
            <v>1.1393614276842658</v>
          </cell>
          <cell r="BV43">
            <v>0</v>
          </cell>
          <cell r="BW43">
            <v>1.1452924751802724</v>
          </cell>
          <cell r="BX43">
            <v>0.15</v>
          </cell>
          <cell r="BY43">
            <v>0.8</v>
          </cell>
          <cell r="BZ43">
            <v>0</v>
          </cell>
          <cell r="CA43">
            <v>1.1785735757044224</v>
          </cell>
          <cell r="CB43">
            <v>0</v>
          </cell>
          <cell r="CC43">
            <v>1.6616537924034482</v>
          </cell>
          <cell r="CD43">
            <v>0</v>
          </cell>
          <cell r="CE43">
            <v>0.28936592125645899</v>
          </cell>
          <cell r="CF43">
            <v>1.3713206131556142</v>
          </cell>
          <cell r="CG43">
            <v>0</v>
          </cell>
          <cell r="CH43">
            <v>1.4253723860848071</v>
          </cell>
          <cell r="CI43">
            <v>0</v>
          </cell>
          <cell r="CJ43">
            <v>-1.0819546918991552</v>
          </cell>
          <cell r="CK43">
            <v>1.4407402824307354</v>
          </cell>
          <cell r="CL43">
            <v>0</v>
          </cell>
          <cell r="CM43">
            <v>1.4407402824307354</v>
          </cell>
          <cell r="CN43">
            <v>0</v>
          </cell>
          <cell r="CO43">
            <v>-2.5226949743298905</v>
          </cell>
        </row>
        <row r="44">
          <cell r="D44" t="str">
            <v>300/68 ROTO IM _B1</v>
          </cell>
          <cell r="E44" t="str">
            <v>300</v>
          </cell>
          <cell r="F44" t="str">
            <v>68</v>
          </cell>
          <cell r="G44" t="str">
            <v>ROTO</v>
          </cell>
          <cell r="H44" t="str">
            <v>IM</v>
          </cell>
          <cell r="I44" t="str">
            <v/>
          </cell>
          <cell r="J44" t="str">
            <v/>
          </cell>
          <cell r="K44" t="str">
            <v>B1</v>
          </cell>
          <cell r="L44">
            <v>0.5</v>
          </cell>
          <cell r="M44">
            <v>0.24404752852307615</v>
          </cell>
          <cell r="N44">
            <v>0.25595247147692379</v>
          </cell>
          <cell r="O44">
            <v>450</v>
          </cell>
          <cell r="P44">
            <v>505</v>
          </cell>
          <cell r="Q44">
            <v>1.68</v>
          </cell>
          <cell r="R44">
            <v>0.97389999999999999</v>
          </cell>
          <cell r="S44">
            <v>0.97</v>
          </cell>
          <cell r="T44">
            <v>2.4799999999999999E-2</v>
          </cell>
          <cell r="U44">
            <v>4.5257812704287996</v>
          </cell>
          <cell r="V44">
            <v>7.0000000000000001E-3</v>
          </cell>
          <cell r="W44">
            <v>4.4941008015357982</v>
          </cell>
          <cell r="X44">
            <v>69.658562423804867</v>
          </cell>
          <cell r="Y44">
            <v>34</v>
          </cell>
          <cell r="Z44">
            <v>35.658562423804867</v>
          </cell>
          <cell r="AA44">
            <v>65.77</v>
          </cell>
          <cell r="AB44">
            <v>0.31474000000000008</v>
          </cell>
          <cell r="AC44">
            <v>65.455259999999996</v>
          </cell>
          <cell r="AD44">
            <v>1</v>
          </cell>
          <cell r="AE44">
            <v>0</v>
          </cell>
          <cell r="AF44">
            <v>0.32727629999999996</v>
          </cell>
          <cell r="AG44">
            <v>1.54</v>
          </cell>
          <cell r="AH44">
            <v>90</v>
          </cell>
          <cell r="AI44">
            <v>43.86</v>
          </cell>
          <cell r="AJ44">
            <v>67.544399999999996</v>
          </cell>
          <cell r="AK44">
            <v>22.965095999999999</v>
          </cell>
          <cell r="AL44">
            <v>0</v>
          </cell>
          <cell r="AM44">
            <v>0.02</v>
          </cell>
          <cell r="AN44">
            <v>1.3508879999999999</v>
          </cell>
          <cell r="AO44">
            <v>5.21</v>
          </cell>
          <cell r="AP44">
            <v>1.4705882352941178</v>
          </cell>
          <cell r="AQ44">
            <v>1.6654783561643836</v>
          </cell>
          <cell r="AR44">
            <v>0.12833435999999998</v>
          </cell>
          <cell r="AS44" t="str">
            <v>530/68</v>
          </cell>
          <cell r="AT44">
            <v>1</v>
          </cell>
          <cell r="AU44">
            <v>9.3501599999999989</v>
          </cell>
          <cell r="AV44">
            <v>54</v>
          </cell>
          <cell r="AW44">
            <v>1</v>
          </cell>
          <cell r="AX44">
            <v>54</v>
          </cell>
          <cell r="AY44">
            <v>0.98267890848743711</v>
          </cell>
          <cell r="AZ44">
            <v>47.984211101441552</v>
          </cell>
          <cell r="BA44">
            <v>47.984211101441552</v>
          </cell>
          <cell r="BB44">
            <v>2.81</v>
          </cell>
          <cell r="BC44">
            <v>0.89815</v>
          </cell>
          <cell r="BD44">
            <v>1.6341613919731472</v>
          </cell>
          <cell r="BE44">
            <v>0</v>
          </cell>
          <cell r="BF44">
            <v>1.6341613919731472</v>
          </cell>
          <cell r="BG44">
            <v>13.742748555126797</v>
          </cell>
          <cell r="BH44">
            <v>10.801461206585302</v>
          </cell>
          <cell r="BI44">
            <v>0.8936446265036172</v>
          </cell>
          <cell r="BJ44" t="b">
            <v>0</v>
          </cell>
          <cell r="BK44">
            <v>0.8936446265036172</v>
          </cell>
          <cell r="BL44">
            <v>0.51815238133116348</v>
          </cell>
          <cell r="BM44" t="b">
            <v>0</v>
          </cell>
          <cell r="BN44">
            <v>0.51815238133116348</v>
          </cell>
          <cell r="BO44">
            <v>1.1062889804005622</v>
          </cell>
          <cell r="BP44">
            <v>0</v>
          </cell>
          <cell r="BQ44">
            <v>1.1088246404635418</v>
          </cell>
          <cell r="BR44">
            <v>0.58589351516753219</v>
          </cell>
          <cell r="BS44">
            <v>0</v>
          </cell>
          <cell r="BT44">
            <v>0.59638724681278588</v>
          </cell>
          <cell r="BU44">
            <v>0.92549641791012138</v>
          </cell>
          <cell r="BV44">
            <v>0</v>
          </cell>
          <cell r="BW44">
            <v>0.93031417202978262</v>
          </cell>
          <cell r="BX44">
            <v>0.15</v>
          </cell>
          <cell r="BY44">
            <v>0.8</v>
          </cell>
          <cell r="BZ44">
            <v>0</v>
          </cell>
          <cell r="CA44">
            <v>0.95734820931662579</v>
          </cell>
          <cell r="CB44">
            <v>0</v>
          </cell>
          <cell r="CC44">
            <v>1.3497513566014125</v>
          </cell>
          <cell r="CD44">
            <v>8.6059244244971751</v>
          </cell>
          <cell r="CE44">
            <v>5.0146370759556804</v>
          </cell>
          <cell r="CF44">
            <v>1.1139154656669081</v>
          </cell>
          <cell r="CG44">
            <v>0</v>
          </cell>
          <cell r="CH44">
            <v>1.157821394911269</v>
          </cell>
          <cell r="CI44">
            <v>7.492008958830267</v>
          </cell>
          <cell r="CJ44">
            <v>3.9007216102887723</v>
          </cell>
          <cell r="CK44">
            <v>1.1703046444520917</v>
          </cell>
          <cell r="CL44">
            <v>0</v>
          </cell>
          <cell r="CM44">
            <v>1.1703046444520917</v>
          </cell>
          <cell r="CN44">
            <v>6.3217043143781755</v>
          </cell>
          <cell r="CO44">
            <v>2.7304169658366808</v>
          </cell>
        </row>
        <row r="45">
          <cell r="D45" t="str">
            <v>150/34 TEX NIM _B1</v>
          </cell>
          <cell r="E45" t="str">
            <v>150</v>
          </cell>
          <cell r="F45" t="str">
            <v>34</v>
          </cell>
          <cell r="G45" t="str">
            <v>TEX</v>
          </cell>
          <cell r="H45" t="str">
            <v>NIM</v>
          </cell>
          <cell r="I45" t="str">
            <v/>
          </cell>
          <cell r="J45" t="str">
            <v/>
          </cell>
          <cell r="K45" t="str">
            <v>B1</v>
          </cell>
          <cell r="L45">
            <v>1.5</v>
          </cell>
          <cell r="M45">
            <v>0</v>
          </cell>
          <cell r="N45">
            <v>1.4999999999999998</v>
          </cell>
          <cell r="O45">
            <v>875</v>
          </cell>
          <cell r="P45">
            <v>251</v>
          </cell>
          <cell r="Q45">
            <v>1.748</v>
          </cell>
          <cell r="R45">
            <v>0.97389999999999999</v>
          </cell>
          <cell r="S45">
            <v>0.97</v>
          </cell>
          <cell r="T45">
            <v>2.4799999999999999E-2</v>
          </cell>
          <cell r="U45">
            <v>4.2037733908061874</v>
          </cell>
          <cell r="V45">
            <v>7.0000000000000001E-3</v>
          </cell>
          <cell r="W45">
            <v>4.1743469770705444</v>
          </cell>
          <cell r="X45">
            <v>194.10713443378029</v>
          </cell>
          <cell r="Y45">
            <v>0</v>
          </cell>
          <cell r="Z45">
            <v>194.10713443378029</v>
          </cell>
          <cell r="AA45">
            <v>61.326505576208177</v>
          </cell>
          <cell r="AB45">
            <v>0.116865</v>
          </cell>
          <cell r="AC45">
            <v>61.20964057620818</v>
          </cell>
          <cell r="AD45">
            <v>1</v>
          </cell>
          <cell r="AE45">
            <v>0</v>
          </cell>
          <cell r="AF45">
            <v>0.3060482028810409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 t="str">
            <v>265/34</v>
          </cell>
          <cell r="AT45">
            <v>1</v>
          </cell>
          <cell r="AU45">
            <v>0</v>
          </cell>
          <cell r="AV45">
            <v>54</v>
          </cell>
          <cell r="AW45">
            <v>1</v>
          </cell>
          <cell r="AX45">
            <v>54</v>
          </cell>
          <cell r="AY45">
            <v>0.98267890848743711</v>
          </cell>
          <cell r="AZ45">
            <v>47.984211101441552</v>
          </cell>
          <cell r="BA45">
            <v>47.984211101441552</v>
          </cell>
          <cell r="BB45">
            <v>2.81</v>
          </cell>
          <cell r="BC45">
            <v>0.89815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8.211231271885584</v>
          </cell>
          <cell r="BI45">
            <v>0.96209755784999151</v>
          </cell>
          <cell r="BJ45" t="b">
            <v>0</v>
          </cell>
          <cell r="BK45">
            <v>0.96209755784999151</v>
          </cell>
          <cell r="BL45">
            <v>0.55784271050037149</v>
          </cell>
          <cell r="BM45" t="b">
            <v>0</v>
          </cell>
          <cell r="BN45">
            <v>0.55784271050037149</v>
          </cell>
          <cell r="BO45">
            <v>1.1910304104709231</v>
          </cell>
          <cell r="BP45">
            <v>0</v>
          </cell>
          <cell r="BQ45">
            <v>1.1937603013937557</v>
          </cell>
          <cell r="BR45">
            <v>0.63077279646189199</v>
          </cell>
          <cell r="BS45">
            <v>0</v>
          </cell>
          <cell r="BT45">
            <v>0.64207034505022986</v>
          </cell>
          <cell r="BU45">
            <v>0.9963891876729577</v>
          </cell>
          <cell r="BV45">
            <v>0</v>
          </cell>
          <cell r="BW45">
            <v>1.0015759804263398</v>
          </cell>
          <cell r="BX45">
            <v>0.15</v>
          </cell>
          <cell r="BY45">
            <v>0.8</v>
          </cell>
          <cell r="BZ45">
            <v>0</v>
          </cell>
          <cell r="CA45">
            <v>1.0306808174959243</v>
          </cell>
          <cell r="CB45">
            <v>0</v>
          </cell>
          <cell r="CC45">
            <v>1.4531419373847434</v>
          </cell>
          <cell r="CD45">
            <v>0</v>
          </cell>
          <cell r="CE45">
            <v>2.0424177914335226</v>
          </cell>
          <cell r="CF45">
            <v>1.1992410824003654</v>
          </cell>
          <cell r="CG45">
            <v>0</v>
          </cell>
          <cell r="CH45">
            <v>1.2465101936872596</v>
          </cell>
          <cell r="CI45">
            <v>0</v>
          </cell>
          <cell r="CJ45">
            <v>0.84317670903315722</v>
          </cell>
          <cell r="CK45">
            <v>1.2599496566919741</v>
          </cell>
          <cell r="CL45">
            <v>0</v>
          </cell>
          <cell r="CM45">
            <v>1.2599496566919741</v>
          </cell>
          <cell r="CN45">
            <v>0</v>
          </cell>
          <cell r="CO45">
            <v>-0.41677294765881689</v>
          </cell>
        </row>
        <row r="46">
          <cell r="D46" t="str">
            <v>300/68 TEX NIM _B1</v>
          </cell>
          <cell r="E46" t="str">
            <v>300</v>
          </cell>
          <cell r="F46" t="str">
            <v>68</v>
          </cell>
          <cell r="G46" t="str">
            <v>TEX</v>
          </cell>
          <cell r="H46" t="str">
            <v>NIM</v>
          </cell>
          <cell r="I46" t="str">
            <v/>
          </cell>
          <cell r="J46" t="str">
            <v/>
          </cell>
          <cell r="K46" t="str">
            <v>B1</v>
          </cell>
          <cell r="L46">
            <v>1</v>
          </cell>
          <cell r="M46">
            <v>0.32946416350615271</v>
          </cell>
          <cell r="N46">
            <v>0.67053583649384729</v>
          </cell>
          <cell r="O46">
            <v>500</v>
          </cell>
          <cell r="P46">
            <v>505</v>
          </cell>
          <cell r="Q46">
            <v>1.68</v>
          </cell>
          <cell r="R46">
            <v>0.97389999999999999</v>
          </cell>
          <cell r="S46">
            <v>0.97</v>
          </cell>
          <cell r="T46">
            <v>2.4799999999999999E-2</v>
          </cell>
          <cell r="U46">
            <v>5.0286458560320009</v>
          </cell>
          <cell r="V46">
            <v>7.0000000000000001E-3</v>
          </cell>
          <cell r="W46">
            <v>4.9934453350397767</v>
          </cell>
          <cell r="X46">
            <v>154.79680538623307</v>
          </cell>
          <cell r="Y46">
            <v>51</v>
          </cell>
          <cell r="Z46">
            <v>103.79680538623307</v>
          </cell>
          <cell r="AA46">
            <v>62.066505576208179</v>
          </cell>
          <cell r="AB46">
            <v>0.116865</v>
          </cell>
          <cell r="AC46">
            <v>61.949640576208182</v>
          </cell>
          <cell r="AD46">
            <v>1</v>
          </cell>
          <cell r="AE46">
            <v>0</v>
          </cell>
          <cell r="AF46">
            <v>0.30974820288104093</v>
          </cell>
          <cell r="AG46">
            <v>1.28</v>
          </cell>
          <cell r="AH46">
            <v>90</v>
          </cell>
          <cell r="AI46">
            <v>43.86</v>
          </cell>
          <cell r="AJ46">
            <v>56.140799999999999</v>
          </cell>
          <cell r="AK46">
            <v>28.631807999999999</v>
          </cell>
          <cell r="AL46">
            <v>0</v>
          </cell>
          <cell r="AM46">
            <v>0</v>
          </cell>
          <cell r="AN46">
            <v>0</v>
          </cell>
          <cell r="AO46">
            <v>4.34</v>
          </cell>
          <cell r="AP46">
            <v>1.4705882352941178</v>
          </cell>
          <cell r="AQ46">
            <v>1.3842936986301371</v>
          </cell>
          <cell r="AR46">
            <v>0.10666752</v>
          </cell>
          <cell r="AS46" t="str">
            <v>530/68</v>
          </cell>
          <cell r="AT46">
            <v>2</v>
          </cell>
          <cell r="AU46">
            <v>0</v>
          </cell>
          <cell r="AV46">
            <v>41.5</v>
          </cell>
          <cell r="AW46">
            <v>1</v>
          </cell>
          <cell r="AX46">
            <v>54</v>
          </cell>
          <cell r="AY46">
            <v>0.98267890848743711</v>
          </cell>
          <cell r="AZ46">
            <v>38.648761470810896</v>
          </cell>
          <cell r="BA46">
            <v>47.984211101441552</v>
          </cell>
          <cell r="BB46">
            <v>2.81</v>
          </cell>
          <cell r="BC46">
            <v>0.89815</v>
          </cell>
          <cell r="BD46">
            <v>0</v>
          </cell>
          <cell r="BE46">
            <v>0</v>
          </cell>
          <cell r="BF46">
            <v>0</v>
          </cell>
          <cell r="BG46">
            <v>6.4823390752648491</v>
          </cell>
          <cell r="BH46">
            <v>8.9475312718855911</v>
          </cell>
          <cell r="BI46">
            <v>0.8042801638532554</v>
          </cell>
          <cell r="BJ46" t="b">
            <v>0</v>
          </cell>
          <cell r="BK46">
            <v>0.8042801638532554</v>
          </cell>
          <cell r="BL46">
            <v>0.46633714319804703</v>
          </cell>
          <cell r="BM46" t="b">
            <v>0</v>
          </cell>
          <cell r="BN46">
            <v>0.46633714319804703</v>
          </cell>
          <cell r="BO46">
            <v>0.99566008236050574</v>
          </cell>
          <cell r="BP46">
            <v>0</v>
          </cell>
          <cell r="BQ46">
            <v>0.99794217641718741</v>
          </cell>
          <cell r="BR46">
            <v>0.52730416365077881</v>
          </cell>
          <cell r="BS46">
            <v>0</v>
          </cell>
          <cell r="BT46">
            <v>0.53674852213150714</v>
          </cell>
          <cell r="BU46">
            <v>0.83294677611910906</v>
          </cell>
          <cell r="BV46">
            <v>0</v>
          </cell>
          <cell r="BW46">
            <v>0.83728275482680414</v>
          </cell>
          <cell r="BX46">
            <v>0.15</v>
          </cell>
          <cell r="BY46">
            <v>0.8</v>
          </cell>
          <cell r="BZ46">
            <v>0</v>
          </cell>
          <cell r="CA46">
            <v>0.86161338838496304</v>
          </cell>
          <cell r="CB46">
            <v>0</v>
          </cell>
          <cell r="CC46">
            <v>1.2147762209412709</v>
          </cell>
          <cell r="CD46">
            <v>1.8441973576981892</v>
          </cell>
          <cell r="CE46">
            <v>3.6593895543189316</v>
          </cell>
          <cell r="CF46">
            <v>1.0025239191002171</v>
          </cell>
          <cell r="CG46">
            <v>0</v>
          </cell>
          <cell r="CH46">
            <v>1.0420392554201419</v>
          </cell>
          <cell r="CI46">
            <v>0.84167343859797206</v>
          </cell>
          <cell r="CJ46">
            <v>2.6568656352187148</v>
          </cell>
          <cell r="CK46">
            <v>1.0532741800068823</v>
          </cell>
          <cell r="CL46">
            <v>0</v>
          </cell>
          <cell r="CM46">
            <v>1.0532741800068823</v>
          </cell>
          <cell r="CN46">
            <v>-0.21160074140891028</v>
          </cell>
          <cell r="CO46">
            <v>1.6035914552118324</v>
          </cell>
        </row>
        <row r="47">
          <cell r="D47" t="str">
            <v>150/34 TEX NIM _S1</v>
          </cell>
          <cell r="E47" t="str">
            <v>150</v>
          </cell>
          <cell r="F47" t="str">
            <v>34</v>
          </cell>
          <cell r="G47" t="str">
            <v>TEX</v>
          </cell>
          <cell r="H47" t="str">
            <v>NIM</v>
          </cell>
          <cell r="I47" t="str">
            <v/>
          </cell>
          <cell r="J47" t="str">
            <v/>
          </cell>
          <cell r="K47" t="str">
            <v>S1</v>
          </cell>
          <cell r="L47">
            <v>1.5</v>
          </cell>
          <cell r="M47">
            <v>0</v>
          </cell>
          <cell r="N47">
            <v>1.5</v>
          </cell>
          <cell r="O47">
            <v>800</v>
          </cell>
          <cell r="P47">
            <v>251</v>
          </cell>
          <cell r="Q47">
            <v>1.75</v>
          </cell>
          <cell r="R47">
            <v>0.97389999999999999</v>
          </cell>
          <cell r="S47">
            <v>0.97</v>
          </cell>
          <cell r="T47">
            <v>2.4799999999999999E-2</v>
          </cell>
          <cell r="U47">
            <v>3.8390574430715891</v>
          </cell>
          <cell r="V47">
            <v>7.0000000000000001E-3</v>
          </cell>
          <cell r="W47">
            <v>3.812184040970088</v>
          </cell>
          <cell r="X47">
            <v>177.2665579051091</v>
          </cell>
          <cell r="Y47">
            <v>0</v>
          </cell>
          <cell r="Z47">
            <v>177.2665579051091</v>
          </cell>
          <cell r="AA47">
            <v>61.326505576208177</v>
          </cell>
          <cell r="AB47">
            <v>0.116865</v>
          </cell>
          <cell r="AC47">
            <v>61.20964057620818</v>
          </cell>
          <cell r="AD47">
            <v>1</v>
          </cell>
          <cell r="AE47">
            <v>0</v>
          </cell>
          <cell r="AF47">
            <v>0.3060482028810409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 t="str">
            <v>265/34</v>
          </cell>
          <cell r="AT47">
            <v>1</v>
          </cell>
          <cell r="AU47">
            <v>0</v>
          </cell>
          <cell r="AV47">
            <v>54</v>
          </cell>
          <cell r="AW47">
            <v>1</v>
          </cell>
          <cell r="AX47">
            <v>54</v>
          </cell>
          <cell r="AY47">
            <v>0.98267890848743711</v>
          </cell>
          <cell r="AZ47">
            <v>47.984211101441552</v>
          </cell>
          <cell r="BA47">
            <v>47.984211101441552</v>
          </cell>
          <cell r="BB47">
            <v>2.81</v>
          </cell>
          <cell r="BC47">
            <v>0.89815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8.211231271885584</v>
          </cell>
          <cell r="BI47">
            <v>1.0534982018433925</v>
          </cell>
          <cell r="BJ47" t="b">
            <v>0</v>
          </cell>
          <cell r="BK47">
            <v>1.0534982018433925</v>
          </cell>
          <cell r="BL47">
            <v>0.61083856582787055</v>
          </cell>
          <cell r="BM47" t="b">
            <v>0</v>
          </cell>
          <cell r="BN47">
            <v>0.61083856582787055</v>
          </cell>
          <cell r="BO47">
            <v>1.3041800028844404</v>
          </cell>
          <cell r="BP47">
            <v>0</v>
          </cell>
          <cell r="BQ47">
            <v>1.3071692373492485</v>
          </cell>
          <cell r="BR47">
            <v>0.69069711426077829</v>
          </cell>
          <cell r="BS47">
            <v>0</v>
          </cell>
          <cell r="BT47">
            <v>0.70306794612282952</v>
          </cell>
          <cell r="BU47">
            <v>1.0910475855436335</v>
          </cell>
          <cell r="BV47">
            <v>0</v>
          </cell>
          <cell r="BW47">
            <v>1.0967271310267688</v>
          </cell>
          <cell r="BX47">
            <v>0.15</v>
          </cell>
          <cell r="BY47">
            <v>0.8</v>
          </cell>
          <cell r="BZ47">
            <v>0</v>
          </cell>
          <cell r="CA47">
            <v>1.1285969692438751</v>
          </cell>
          <cell r="CB47">
            <v>0</v>
          </cell>
          <cell r="CC47">
            <v>1.5911924997285392</v>
          </cell>
          <cell r="CD47">
            <v>0</v>
          </cell>
          <cell r="CE47">
            <v>1.5323728322815928</v>
          </cell>
          <cell r="CF47">
            <v>1.3131707003901321</v>
          </cell>
          <cell r="CG47">
            <v>0</v>
          </cell>
          <cell r="CH47">
            <v>1.3649304448538448</v>
          </cell>
          <cell r="CI47">
            <v>0</v>
          </cell>
          <cell r="CJ47">
            <v>0.21920213189146076</v>
          </cell>
          <cell r="CK47">
            <v>1.3796466760652075</v>
          </cell>
          <cell r="CL47">
            <v>0</v>
          </cell>
          <cell r="CM47">
            <v>1.3796466760652075</v>
          </cell>
          <cell r="CN47">
            <v>0</v>
          </cell>
          <cell r="CO47">
            <v>-1.1604445441737468</v>
          </cell>
        </row>
        <row r="48">
          <cell r="D48" t="str">
            <v>150/34 TEX NIM CLQ_S1</v>
          </cell>
          <cell r="E48" t="str">
            <v>150</v>
          </cell>
          <cell r="F48" t="str">
            <v>34</v>
          </cell>
          <cell r="G48" t="str">
            <v>TEX</v>
          </cell>
          <cell r="H48" t="str">
            <v>NIM</v>
          </cell>
          <cell r="I48" t="str">
            <v/>
          </cell>
          <cell r="J48" t="str">
            <v>CLQ</v>
          </cell>
          <cell r="K48" t="str">
            <v>S1</v>
          </cell>
          <cell r="L48">
            <v>0.5</v>
          </cell>
          <cell r="M48">
            <v>0</v>
          </cell>
          <cell r="N48">
            <v>0.49999999999999994</v>
          </cell>
          <cell r="O48">
            <v>800</v>
          </cell>
          <cell r="P48">
            <v>251</v>
          </cell>
          <cell r="Q48">
            <v>1.75</v>
          </cell>
          <cell r="R48">
            <v>0.97389999999999999</v>
          </cell>
          <cell r="S48">
            <v>0.97</v>
          </cell>
          <cell r="T48">
            <v>2.4799999999999999E-2</v>
          </cell>
          <cell r="U48">
            <v>3.8390574430715891</v>
          </cell>
          <cell r="V48">
            <v>7.0000000000000001E-3</v>
          </cell>
          <cell r="W48">
            <v>3.812184040970088</v>
          </cell>
          <cell r="X48">
            <v>59.088852635036361</v>
          </cell>
          <cell r="Y48">
            <v>0</v>
          </cell>
          <cell r="Z48">
            <v>59.088852635036361</v>
          </cell>
          <cell r="AA48">
            <v>59.09650557620818</v>
          </cell>
          <cell r="AB48">
            <v>0</v>
          </cell>
          <cell r="AC48">
            <v>59.09650557620818</v>
          </cell>
          <cell r="AD48">
            <v>1</v>
          </cell>
          <cell r="AE48">
            <v>0</v>
          </cell>
          <cell r="AF48">
            <v>0.2954825278810409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 t="str">
            <v>265/34</v>
          </cell>
          <cell r="AT48">
            <v>1</v>
          </cell>
          <cell r="AU48">
            <v>0</v>
          </cell>
          <cell r="AV48">
            <v>54</v>
          </cell>
          <cell r="AW48">
            <v>1</v>
          </cell>
          <cell r="AX48">
            <v>50</v>
          </cell>
          <cell r="AY48">
            <v>0.98267890848743711</v>
          </cell>
          <cell r="AZ48">
            <v>47.984211101441552</v>
          </cell>
          <cell r="BA48">
            <v>44.053495467491807</v>
          </cell>
          <cell r="BB48">
            <v>2.81</v>
          </cell>
          <cell r="BC48">
            <v>0.89815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10.039377580835332</v>
          </cell>
          <cell r="BI48">
            <v>1.0534982018433925</v>
          </cell>
          <cell r="BJ48" t="b">
            <v>0</v>
          </cell>
          <cell r="BK48">
            <v>1.0534982018433925</v>
          </cell>
          <cell r="BL48">
            <v>0.61083856582787055</v>
          </cell>
          <cell r="BM48" t="b">
            <v>0</v>
          </cell>
          <cell r="BN48">
            <v>0.61083856582787055</v>
          </cell>
          <cell r="BO48">
            <v>1.3041800028844404</v>
          </cell>
          <cell r="BP48">
            <v>0</v>
          </cell>
          <cell r="BQ48">
            <v>1.3071692373492485</v>
          </cell>
          <cell r="BR48">
            <v>0.69069711426077829</v>
          </cell>
          <cell r="BS48">
            <v>0</v>
          </cell>
          <cell r="BT48">
            <v>0.70306794612282952</v>
          </cell>
          <cell r="BU48">
            <v>1.0910475855436335</v>
          </cell>
          <cell r="BV48">
            <v>0</v>
          </cell>
          <cell r="BW48">
            <v>1.0967271310267688</v>
          </cell>
          <cell r="BX48">
            <v>0.15</v>
          </cell>
          <cell r="BY48">
            <v>0.8</v>
          </cell>
          <cell r="BZ48">
            <v>0</v>
          </cell>
          <cell r="CA48">
            <v>1.1285969692438751</v>
          </cell>
          <cell r="CB48">
            <v>0</v>
          </cell>
          <cell r="CC48">
            <v>1.5911924997285392</v>
          </cell>
          <cell r="CD48">
            <v>0</v>
          </cell>
          <cell r="CE48">
            <v>3.3605191412313404</v>
          </cell>
          <cell r="CF48">
            <v>1.3131707003901321</v>
          </cell>
          <cell r="CG48">
            <v>0</v>
          </cell>
          <cell r="CH48">
            <v>1.3649304448538448</v>
          </cell>
          <cell r="CI48">
            <v>0</v>
          </cell>
          <cell r="CJ48">
            <v>2.0473484408412084</v>
          </cell>
          <cell r="CK48">
            <v>1.3796466760652075</v>
          </cell>
          <cell r="CL48">
            <v>0</v>
          </cell>
          <cell r="CM48">
            <v>1.3796466760652075</v>
          </cell>
          <cell r="CN48">
            <v>0</v>
          </cell>
          <cell r="CO48">
            <v>0.66770176477600085</v>
          </cell>
        </row>
        <row r="49">
          <cell r="D49" t="str">
            <v>75/34 TEX NIM _S1</v>
          </cell>
          <cell r="E49" t="str">
            <v>75</v>
          </cell>
          <cell r="F49" t="str">
            <v>34</v>
          </cell>
          <cell r="G49" t="str">
            <v>TEX</v>
          </cell>
          <cell r="H49" t="str">
            <v>NIM</v>
          </cell>
          <cell r="I49" t="str">
            <v/>
          </cell>
          <cell r="J49" t="str">
            <v/>
          </cell>
          <cell r="K49" t="str">
            <v>S1</v>
          </cell>
          <cell r="L49">
            <v>1</v>
          </cell>
          <cell r="M49">
            <v>0.79322783098456473</v>
          </cell>
          <cell r="N49">
            <v>0.20677216901543535</v>
          </cell>
          <cell r="O49">
            <v>900</v>
          </cell>
          <cell r="P49">
            <v>130</v>
          </cell>
          <cell r="Q49">
            <v>1.7709999999999999</v>
          </cell>
          <cell r="R49">
            <v>0.97389999999999999</v>
          </cell>
          <cell r="S49">
            <v>0.97</v>
          </cell>
          <cell r="T49">
            <v>2.4799999999999999E-2</v>
          </cell>
          <cell r="U49">
            <v>2.210376482407209</v>
          </cell>
          <cell r="V49">
            <v>6.4999999999999997E-3</v>
          </cell>
          <cell r="W49">
            <v>2.1960090352715622</v>
          </cell>
          <cell r="X49">
            <v>68.076280093418433</v>
          </cell>
          <cell r="Y49">
            <v>54</v>
          </cell>
          <cell r="Z49">
            <v>14.076280093418433</v>
          </cell>
          <cell r="AA49">
            <v>72.443011152416361</v>
          </cell>
          <cell r="AB49">
            <v>0.116865</v>
          </cell>
          <cell r="AC49">
            <v>72.326146152416356</v>
          </cell>
          <cell r="AD49">
            <v>1</v>
          </cell>
          <cell r="AE49">
            <v>0</v>
          </cell>
          <cell r="AF49">
            <v>0.3616307307620818</v>
          </cell>
          <cell r="AG49">
            <v>1.70278</v>
          </cell>
          <cell r="AH49">
            <v>90</v>
          </cell>
          <cell r="AI49">
            <v>43.86</v>
          </cell>
          <cell r="AJ49">
            <v>74.683930799999999</v>
          </cell>
          <cell r="AK49">
            <v>40.329322632</v>
          </cell>
          <cell r="AL49">
            <v>0</v>
          </cell>
          <cell r="AM49">
            <v>0.02</v>
          </cell>
          <cell r="AN49">
            <v>1.493678616</v>
          </cell>
          <cell r="AO49">
            <v>5.21</v>
          </cell>
          <cell r="AP49">
            <v>1.4705882352941178</v>
          </cell>
          <cell r="AQ49">
            <v>1.8415215813698631</v>
          </cell>
          <cell r="AR49">
            <v>0.14189946851999999</v>
          </cell>
          <cell r="AS49" t="str">
            <v>140/34</v>
          </cell>
          <cell r="AT49">
            <v>1</v>
          </cell>
          <cell r="AU49">
            <v>10.42108962</v>
          </cell>
          <cell r="AV49">
            <v>61</v>
          </cell>
          <cell r="AW49">
            <v>1</v>
          </cell>
          <cell r="AX49">
            <v>61</v>
          </cell>
          <cell r="AY49">
            <v>0.98218435443183194</v>
          </cell>
          <cell r="AZ49">
            <v>54.835352507929173</v>
          </cell>
          <cell r="BA49">
            <v>54.835352507929173</v>
          </cell>
          <cell r="BB49">
            <v>2.81</v>
          </cell>
          <cell r="BC49">
            <v>0.89815</v>
          </cell>
          <cell r="BD49">
            <v>0</v>
          </cell>
          <cell r="BE49">
            <v>0</v>
          </cell>
          <cell r="BF49">
            <v>0</v>
          </cell>
          <cell r="BG49">
            <v>16.403830010886853</v>
          </cell>
          <cell r="BH49">
            <v>12.421012913725097</v>
          </cell>
          <cell r="BI49">
            <v>1.8288308325477467</v>
          </cell>
          <cell r="BJ49" t="b">
            <v>0</v>
          </cell>
          <cell r="BK49">
            <v>1.8288308325477467</v>
          </cell>
          <cell r="BL49">
            <v>1.0603913712814492</v>
          </cell>
          <cell r="BM49" t="b">
            <v>0</v>
          </cell>
          <cell r="BN49">
            <v>1.0603913712814492</v>
          </cell>
          <cell r="BO49">
            <v>2.2640044342684451</v>
          </cell>
          <cell r="BP49">
            <v>0</v>
          </cell>
          <cell r="BQ49">
            <v>2.2691936259969072</v>
          </cell>
          <cell r="BR49">
            <v>1.1990226241502797</v>
          </cell>
          <cell r="BS49">
            <v>0</v>
          </cell>
          <cell r="BT49">
            <v>1.2204978945342213</v>
          </cell>
          <cell r="BU49">
            <v>1.8940150640291165</v>
          </cell>
          <cell r="BV49">
            <v>0</v>
          </cell>
          <cell r="BW49">
            <v>1.9038745283131944</v>
          </cell>
          <cell r="BX49">
            <v>0.15</v>
          </cell>
          <cell r="BY49">
            <v>0.8</v>
          </cell>
          <cell r="BZ49">
            <v>0</v>
          </cell>
          <cell r="CA49">
            <v>1.9591992955104873</v>
          </cell>
          <cell r="CB49">
            <v>0</v>
          </cell>
          <cell r="CC49">
            <v>2.7622466739196803</v>
          </cell>
          <cell r="CD49">
            <v>6.0483663890993302</v>
          </cell>
          <cell r="CE49">
            <v>1.415549291937573</v>
          </cell>
          <cell r="CF49">
            <v>2.2796119263132799</v>
          </cell>
          <cell r="CG49">
            <v>0</v>
          </cell>
          <cell r="CH49">
            <v>2.3694647769345689</v>
          </cell>
          <cell r="CI49">
            <v>3.7687544627860503</v>
          </cell>
          <cell r="CJ49">
            <v>-0.86406263437570696</v>
          </cell>
          <cell r="CK49">
            <v>2.3950115669823813</v>
          </cell>
          <cell r="CL49">
            <v>0</v>
          </cell>
          <cell r="CM49">
            <v>2.3950115669823813</v>
          </cell>
          <cell r="CN49">
            <v>1.373742895803669</v>
          </cell>
          <cell r="CO49">
            <v>-3.2590742013580885</v>
          </cell>
        </row>
        <row r="50">
          <cell r="D50" t="str">
            <v>75/34 ROTO IM _S1</v>
          </cell>
          <cell r="E50" t="str">
            <v>75</v>
          </cell>
          <cell r="F50" t="str">
            <v>34</v>
          </cell>
          <cell r="G50" t="str">
            <v>ROTO</v>
          </cell>
          <cell r="H50" t="str">
            <v>IM</v>
          </cell>
          <cell r="I50" t="str">
            <v/>
          </cell>
          <cell r="J50" t="str">
            <v/>
          </cell>
          <cell r="K50" t="str">
            <v>S1</v>
          </cell>
          <cell r="L50">
            <v>1</v>
          </cell>
          <cell r="M50">
            <v>0.83491273580647174</v>
          </cell>
          <cell r="N50">
            <v>0.16508726419352832</v>
          </cell>
          <cell r="O50">
            <v>850</v>
          </cell>
          <cell r="P50">
            <v>118</v>
          </cell>
          <cell r="Q50">
            <v>1.6919999999999999</v>
          </cell>
          <cell r="R50">
            <v>0.97389999999999999</v>
          </cell>
          <cell r="S50">
            <v>0.97</v>
          </cell>
          <cell r="T50">
            <v>2.4799999999999999E-2</v>
          </cell>
          <cell r="U50">
            <v>1.9833507509416848</v>
          </cell>
          <cell r="V50">
            <v>6.4999999999999997E-3</v>
          </cell>
          <cell r="W50">
            <v>1.970458971060564</v>
          </cell>
          <cell r="X50">
            <v>61.084228102877482</v>
          </cell>
          <cell r="Y50">
            <v>51</v>
          </cell>
          <cell r="Z50">
            <v>10.084228102877482</v>
          </cell>
          <cell r="AA50">
            <v>76.159516728624538</v>
          </cell>
          <cell r="AB50">
            <v>0.31474000000000008</v>
          </cell>
          <cell r="AC50">
            <v>75.844776728624538</v>
          </cell>
          <cell r="AD50">
            <v>1</v>
          </cell>
          <cell r="AE50">
            <v>0</v>
          </cell>
          <cell r="AF50">
            <v>0.37922388364312271</v>
          </cell>
          <cell r="AG50">
            <v>1.816667</v>
          </cell>
          <cell r="AH50">
            <v>90</v>
          </cell>
          <cell r="AI50">
            <v>43.86</v>
          </cell>
          <cell r="AJ50">
            <v>79.679014620000004</v>
          </cell>
          <cell r="AK50">
            <v>40.636297456199998</v>
          </cell>
          <cell r="AL50">
            <v>0</v>
          </cell>
          <cell r="AM50">
            <v>1.32E-2</v>
          </cell>
          <cell r="AN50">
            <v>1.051762992984</v>
          </cell>
          <cell r="AO50">
            <v>5.5</v>
          </cell>
          <cell r="AP50">
            <v>1.4705882352941178</v>
          </cell>
          <cell r="AQ50">
            <v>1.9646880317260274</v>
          </cell>
          <cell r="AR50">
            <v>0.15139012777800001</v>
          </cell>
          <cell r="AS50" t="str">
            <v>126/34</v>
          </cell>
          <cell r="AT50">
            <v>1</v>
          </cell>
          <cell r="AU50">
            <v>11.126852193</v>
          </cell>
          <cell r="AV50">
            <v>62</v>
          </cell>
          <cell r="AW50">
            <v>1</v>
          </cell>
          <cell r="AX50">
            <v>62</v>
          </cell>
          <cell r="AY50">
            <v>0.98218435443183194</v>
          </cell>
          <cell r="AZ50">
            <v>55.81753686236101</v>
          </cell>
          <cell r="BA50">
            <v>55.81753686236101</v>
          </cell>
          <cell r="BB50">
            <v>2.81</v>
          </cell>
          <cell r="BC50">
            <v>0.89815</v>
          </cell>
          <cell r="BD50">
            <v>3.7270941082079747</v>
          </cell>
          <cell r="BE50">
            <v>0</v>
          </cell>
          <cell r="BF50">
            <v>3.7270941082079747</v>
          </cell>
          <cell r="BG50">
            <v>17.41465645464887</v>
          </cell>
          <cell r="BH50">
            <v>11.212771874412432</v>
          </cell>
          <cell r="BI50">
            <v>2.0381693256452107</v>
          </cell>
          <cell r="BJ50" t="b">
            <v>0</v>
          </cell>
          <cell r="BK50">
            <v>2.0381693256452107</v>
          </cell>
          <cell r="BL50">
            <v>1.1817698650201895</v>
          </cell>
          <cell r="BM50" t="b">
            <v>0</v>
          </cell>
          <cell r="BN50">
            <v>1.1817698650201895</v>
          </cell>
          <cell r="BO50">
            <v>2.5231554001210283</v>
          </cell>
          <cell r="BP50">
            <v>0</v>
          </cell>
          <cell r="BQ50">
            <v>2.5289385765732257</v>
          </cell>
          <cell r="BR50">
            <v>1.3362696482392795</v>
          </cell>
          <cell r="BS50">
            <v>0</v>
          </cell>
          <cell r="BT50">
            <v>1.3602031015568348</v>
          </cell>
          <cell r="BU50">
            <v>2.1108149190793517</v>
          </cell>
          <cell r="BV50">
            <v>0</v>
          </cell>
          <cell r="BW50">
            <v>2.1218029543385271</v>
          </cell>
          <cell r="BX50">
            <v>0.15</v>
          </cell>
          <cell r="BY50">
            <v>0.8</v>
          </cell>
          <cell r="BZ50">
            <v>0</v>
          </cell>
          <cell r="CA50">
            <v>2.1834605125134932</v>
          </cell>
          <cell r="CB50">
            <v>0</v>
          </cell>
          <cell r="CC50">
            <v>3.0784293114774002</v>
          </cell>
          <cell r="CD50">
            <v>5.8910167840303167</v>
          </cell>
          <cell r="CE50">
            <v>-0.96086779620612117</v>
          </cell>
          <cell r="CF50">
            <v>2.5405494154503296</v>
          </cell>
          <cell r="CG50">
            <v>0</v>
          </cell>
          <cell r="CH50">
            <v>2.6406873400187632</v>
          </cell>
          <cell r="CI50">
            <v>3.3504673685799871</v>
          </cell>
          <cell r="CJ50">
            <v>-3.5014172116564506</v>
          </cell>
          <cell r="CK50">
            <v>2.6691583625526585</v>
          </cell>
          <cell r="CL50">
            <v>0</v>
          </cell>
          <cell r="CM50">
            <v>2.6691583625526585</v>
          </cell>
          <cell r="CN50">
            <v>0.68130900602732858</v>
          </cell>
          <cell r="CO50">
            <v>-6.1705755742091091</v>
          </cell>
        </row>
        <row r="51">
          <cell r="D51" t="str">
            <v>80/34 TEX NIM _S1</v>
          </cell>
          <cell r="E51" t="str">
            <v>80</v>
          </cell>
          <cell r="F51" t="str">
            <v>34</v>
          </cell>
          <cell r="G51" t="str">
            <v>TEX</v>
          </cell>
          <cell r="H51" t="str">
            <v>NIM</v>
          </cell>
          <cell r="I51" t="str">
            <v/>
          </cell>
          <cell r="J51" t="str">
            <v/>
          </cell>
          <cell r="K51" t="str">
            <v>S1</v>
          </cell>
          <cell r="L51">
            <v>0.5</v>
          </cell>
          <cell r="M51">
            <v>0</v>
          </cell>
          <cell r="N51">
            <v>0.49999999999999994</v>
          </cell>
          <cell r="O51">
            <v>900</v>
          </cell>
          <cell r="P51">
            <v>134</v>
          </cell>
          <cell r="Q51">
            <v>1.7450000000000001</v>
          </cell>
          <cell r="R51">
            <v>0.97389999999999999</v>
          </cell>
          <cell r="S51">
            <v>0.97</v>
          </cell>
          <cell r="T51">
            <v>2.4799999999999999E-2</v>
          </cell>
          <cell r="U51">
            <v>2.3123353958385913</v>
          </cell>
          <cell r="V51">
            <v>6.4999999999999997E-3</v>
          </cell>
          <cell r="W51">
            <v>2.2973052157656406</v>
          </cell>
          <cell r="X51">
            <v>35.608230844367426</v>
          </cell>
          <cell r="Y51">
            <v>0</v>
          </cell>
          <cell r="Z51">
            <v>35.608230844367426</v>
          </cell>
          <cell r="AA51">
            <v>71.703011152416352</v>
          </cell>
          <cell r="AB51">
            <v>0.116865</v>
          </cell>
          <cell r="AC51">
            <v>71.586146152416347</v>
          </cell>
          <cell r="AD51">
            <v>1</v>
          </cell>
          <cell r="AE51">
            <v>0</v>
          </cell>
          <cell r="AF51">
            <v>0.35793073076208176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 t="str">
            <v>140/34</v>
          </cell>
          <cell r="AT51">
            <v>1</v>
          </cell>
          <cell r="AU51">
            <v>0</v>
          </cell>
          <cell r="AV51">
            <v>61</v>
          </cell>
          <cell r="AW51">
            <v>1</v>
          </cell>
          <cell r="AX51">
            <v>61</v>
          </cell>
          <cell r="AY51">
            <v>0.98218435443183194</v>
          </cell>
          <cell r="AZ51">
            <v>54.835352507929173</v>
          </cell>
          <cell r="BA51">
            <v>54.835352507929173</v>
          </cell>
          <cell r="BB51">
            <v>2.81</v>
          </cell>
          <cell r="BC51">
            <v>0.89815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11.684712913725097</v>
          </cell>
          <cell r="BI51">
            <v>1.7481913176780817</v>
          </cell>
          <cell r="BJ51" t="b">
            <v>0</v>
          </cell>
          <cell r="BK51">
            <v>1.7481913176780817</v>
          </cell>
          <cell r="BL51">
            <v>1.0136350260633453</v>
          </cell>
          <cell r="BM51" t="b">
            <v>0</v>
          </cell>
          <cell r="BN51">
            <v>1.0136350260633453</v>
          </cell>
          <cell r="BO51">
            <v>2.1641766011014805</v>
          </cell>
          <cell r="BP51">
            <v>0</v>
          </cell>
          <cell r="BQ51">
            <v>2.1691369833107119</v>
          </cell>
          <cell r="BR51">
            <v>1.1461535446222766</v>
          </cell>
          <cell r="BS51">
            <v>0</v>
          </cell>
          <cell r="BT51">
            <v>1.1666818956112497</v>
          </cell>
          <cell r="BU51">
            <v>1.8105013495832738</v>
          </cell>
          <cell r="BV51">
            <v>0</v>
          </cell>
          <cell r="BW51">
            <v>1.819926075780814</v>
          </cell>
          <cell r="BX51">
            <v>0.15</v>
          </cell>
          <cell r="BY51">
            <v>0.8</v>
          </cell>
          <cell r="BZ51">
            <v>0</v>
          </cell>
          <cell r="CA51">
            <v>1.8728113814884666</v>
          </cell>
          <cell r="CB51">
            <v>0</v>
          </cell>
          <cell r="CC51">
            <v>2.6404496067601548</v>
          </cell>
          <cell r="CD51">
            <v>0</v>
          </cell>
          <cell r="CE51">
            <v>1.129243693188172</v>
          </cell>
          <cell r="CF51">
            <v>2.1790959045153997</v>
          </cell>
          <cell r="CG51">
            <v>0</v>
          </cell>
          <cell r="CH51">
            <v>2.2649868303075542</v>
          </cell>
          <cell r="CI51">
            <v>0</v>
          </cell>
          <cell r="CJ51">
            <v>-1.0498522113272277</v>
          </cell>
          <cell r="CK51">
            <v>2.2894071734914636</v>
          </cell>
          <cell r="CL51">
            <v>0</v>
          </cell>
          <cell r="CM51">
            <v>2.2894071734914636</v>
          </cell>
          <cell r="CN51">
            <v>0</v>
          </cell>
          <cell r="CO51">
            <v>-3.3392593848186913</v>
          </cell>
        </row>
        <row r="52">
          <cell r="D52" t="str">
            <v>80/34 TEX NIM CLQ_S1</v>
          </cell>
          <cell r="E52" t="str">
            <v>80</v>
          </cell>
          <cell r="F52" t="str">
            <v>34</v>
          </cell>
          <cell r="G52" t="str">
            <v>TEX</v>
          </cell>
          <cell r="H52" t="str">
            <v>NIM</v>
          </cell>
          <cell r="I52" t="str">
            <v/>
          </cell>
          <cell r="J52" t="str">
            <v>CLQ</v>
          </cell>
          <cell r="K52" t="str">
            <v>S1</v>
          </cell>
          <cell r="L52">
            <v>0.5</v>
          </cell>
          <cell r="M52">
            <v>0</v>
          </cell>
          <cell r="N52">
            <v>0.49999999999999994</v>
          </cell>
          <cell r="O52">
            <v>900</v>
          </cell>
          <cell r="P52">
            <v>134</v>
          </cell>
          <cell r="Q52">
            <v>1.7450000000000001</v>
          </cell>
          <cell r="R52">
            <v>0.97389999999999999</v>
          </cell>
          <cell r="S52">
            <v>0.97</v>
          </cell>
          <cell r="T52">
            <v>2.4799999999999999E-2</v>
          </cell>
          <cell r="U52">
            <v>2.3123353958385913</v>
          </cell>
          <cell r="V52">
            <v>6.4999999999999997E-3</v>
          </cell>
          <cell r="W52">
            <v>2.2973052157656406</v>
          </cell>
          <cell r="X52">
            <v>35.608230844367426</v>
          </cell>
          <cell r="Y52">
            <v>0</v>
          </cell>
          <cell r="Z52">
            <v>35.608230844367426</v>
          </cell>
          <cell r="AA52">
            <v>69.473011152416348</v>
          </cell>
          <cell r="AB52">
            <v>0</v>
          </cell>
          <cell r="AC52">
            <v>69.473011152416348</v>
          </cell>
          <cell r="AD52">
            <v>1</v>
          </cell>
          <cell r="AE52">
            <v>0</v>
          </cell>
          <cell r="AF52">
            <v>0.34736505576208176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 t="str">
            <v>140/34</v>
          </cell>
          <cell r="AT52">
            <v>1</v>
          </cell>
          <cell r="AU52">
            <v>0</v>
          </cell>
          <cell r="AV52">
            <v>61</v>
          </cell>
          <cell r="AW52">
            <v>1</v>
          </cell>
          <cell r="AX52">
            <v>57</v>
          </cell>
          <cell r="AY52">
            <v>0.98218435443183194</v>
          </cell>
          <cell r="AZ52">
            <v>54.835352507929173</v>
          </cell>
          <cell r="BA52">
            <v>50.906615090201846</v>
          </cell>
          <cell r="BB52">
            <v>2.81</v>
          </cell>
          <cell r="BC52">
            <v>0.89815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13.510881006452419</v>
          </cell>
          <cell r="BI52">
            <v>1.7481913176780817</v>
          </cell>
          <cell r="BJ52" t="b">
            <v>0</v>
          </cell>
          <cell r="BK52">
            <v>1.7481913176780817</v>
          </cell>
          <cell r="BL52">
            <v>1.0136350260633453</v>
          </cell>
          <cell r="BM52" t="b">
            <v>0</v>
          </cell>
          <cell r="BN52">
            <v>1.0136350260633453</v>
          </cell>
          <cell r="BO52">
            <v>2.1641766011014805</v>
          </cell>
          <cell r="BP52">
            <v>0</v>
          </cell>
          <cell r="BQ52">
            <v>2.1691369833107119</v>
          </cell>
          <cell r="BR52">
            <v>1.1461535446222766</v>
          </cell>
          <cell r="BS52">
            <v>0</v>
          </cell>
          <cell r="BT52">
            <v>1.1666818956112497</v>
          </cell>
          <cell r="BU52">
            <v>1.8105013495832738</v>
          </cell>
          <cell r="BV52">
            <v>0</v>
          </cell>
          <cell r="BW52">
            <v>1.819926075780814</v>
          </cell>
          <cell r="BX52">
            <v>0.15</v>
          </cell>
          <cell r="BY52">
            <v>0.8</v>
          </cell>
          <cell r="BZ52">
            <v>0</v>
          </cell>
          <cell r="CA52">
            <v>1.8728113814884666</v>
          </cell>
          <cell r="CB52">
            <v>0</v>
          </cell>
          <cell r="CC52">
            <v>2.6404496067601548</v>
          </cell>
          <cell r="CD52">
            <v>0</v>
          </cell>
          <cell r="CE52">
            <v>2.9554117859154938</v>
          </cell>
          <cell r="CF52">
            <v>2.1790959045153997</v>
          </cell>
          <cell r="CG52">
            <v>0</v>
          </cell>
          <cell r="CH52">
            <v>2.2649868303075542</v>
          </cell>
          <cell r="CI52">
            <v>0</v>
          </cell>
          <cell r="CJ52">
            <v>0.77631588140009411</v>
          </cell>
          <cell r="CK52">
            <v>2.2894071734914636</v>
          </cell>
          <cell r="CL52">
            <v>0</v>
          </cell>
          <cell r="CM52">
            <v>2.2894071734914636</v>
          </cell>
          <cell r="CN52">
            <v>0</v>
          </cell>
          <cell r="CO52">
            <v>-1.5130912920913695</v>
          </cell>
        </row>
        <row r="53">
          <cell r="D53" t="str">
            <v>100/34 TEX NIM _S1</v>
          </cell>
          <cell r="E53" t="str">
            <v>100</v>
          </cell>
          <cell r="F53" t="str">
            <v>34</v>
          </cell>
          <cell r="G53" t="str">
            <v>TEX</v>
          </cell>
          <cell r="H53" t="str">
            <v>NIM</v>
          </cell>
          <cell r="I53" t="str">
            <v/>
          </cell>
          <cell r="J53" t="str">
            <v/>
          </cell>
          <cell r="K53" t="str">
            <v>S1</v>
          </cell>
          <cell r="L53">
            <v>2</v>
          </cell>
          <cell r="M53">
            <v>0.43470947063054477</v>
          </cell>
          <cell r="N53">
            <v>1.565290529369455</v>
          </cell>
          <cell r="O53">
            <v>850</v>
          </cell>
          <cell r="P53">
            <v>172</v>
          </cell>
          <cell r="Q53">
            <v>1.77</v>
          </cell>
          <cell r="R53">
            <v>0.97389999999999999</v>
          </cell>
          <cell r="S53">
            <v>0.97</v>
          </cell>
          <cell r="T53">
            <v>2.4799999999999999E-2</v>
          </cell>
          <cell r="U53">
            <v>2.7635864643400025</v>
          </cell>
          <cell r="V53">
            <v>6.4999999999999997E-3</v>
          </cell>
          <cell r="W53">
            <v>2.7456231523217927</v>
          </cell>
          <cell r="X53">
            <v>170.22863544395113</v>
          </cell>
          <cell r="Y53">
            <v>37</v>
          </cell>
          <cell r="Z53">
            <v>133.22863544395113</v>
          </cell>
          <cell r="AA53">
            <v>68.733011152416353</v>
          </cell>
          <cell r="AB53">
            <v>0.116865</v>
          </cell>
          <cell r="AC53">
            <v>68.616146152416349</v>
          </cell>
          <cell r="AD53">
            <v>1</v>
          </cell>
          <cell r="AE53">
            <v>0</v>
          </cell>
          <cell r="AF53">
            <v>0.34308073076208173</v>
          </cell>
          <cell r="AG53">
            <v>1.5581100000000001</v>
          </cell>
          <cell r="AH53">
            <v>90</v>
          </cell>
          <cell r="AI53">
            <v>43.86</v>
          </cell>
          <cell r="AJ53">
            <v>68.3387046</v>
          </cell>
          <cell r="AK53">
            <v>25.285320702</v>
          </cell>
          <cell r="AL53">
            <v>0</v>
          </cell>
          <cell r="AM53">
            <v>2.5999999999999999E-3</v>
          </cell>
          <cell r="AN53">
            <v>0.17768063196</v>
          </cell>
          <cell r="AO53">
            <v>2.38</v>
          </cell>
          <cell r="AP53">
            <v>1.4705882352941178</v>
          </cell>
          <cell r="AQ53">
            <v>1.6850639490410957</v>
          </cell>
          <cell r="AR53">
            <v>0.12984353873999999</v>
          </cell>
          <cell r="AS53" t="str">
            <v>150/34</v>
          </cell>
          <cell r="AT53">
            <v>1</v>
          </cell>
          <cell r="AU53">
            <v>9.8938056900000007</v>
          </cell>
          <cell r="AV53">
            <v>59</v>
          </cell>
          <cell r="AW53">
            <v>1</v>
          </cell>
          <cell r="AX53">
            <v>59</v>
          </cell>
          <cell r="AY53">
            <v>0.98218435443183194</v>
          </cell>
          <cell r="AZ53">
            <v>52.870983799065513</v>
          </cell>
          <cell r="BA53">
            <v>52.870983799065513</v>
          </cell>
          <cell r="BB53">
            <v>2.81</v>
          </cell>
          <cell r="BC53">
            <v>0.89815</v>
          </cell>
          <cell r="BD53">
            <v>0</v>
          </cell>
          <cell r="BE53">
            <v>0</v>
          </cell>
          <cell r="BF53">
            <v>0</v>
          </cell>
          <cell r="BG53">
            <v>15.810200135899271</v>
          </cell>
          <cell r="BH53">
            <v>10.693931622588753</v>
          </cell>
          <cell r="BI53">
            <v>1.4627386241487255</v>
          </cell>
          <cell r="BJ53" t="b">
            <v>0</v>
          </cell>
          <cell r="BK53">
            <v>1.4627386241487255</v>
          </cell>
          <cell r="BL53">
            <v>0.84812405165249871</v>
          </cell>
          <cell r="BM53" t="b">
            <v>0</v>
          </cell>
          <cell r="BN53">
            <v>0.84812405165249871</v>
          </cell>
          <cell r="BO53">
            <v>1.810799923268452</v>
          </cell>
          <cell r="BP53">
            <v>0</v>
          </cell>
          <cell r="BQ53">
            <v>1.8149503515279977</v>
          </cell>
          <cell r="BR53">
            <v>0.95900433892481696</v>
          </cell>
          <cell r="BS53">
            <v>0</v>
          </cell>
          <cell r="BT53">
            <v>0.97618072664508937</v>
          </cell>
          <cell r="BU53">
            <v>1.514874388362861</v>
          </cell>
          <cell r="BV53">
            <v>0</v>
          </cell>
          <cell r="BW53">
            <v>1.5227602020559978</v>
          </cell>
          <cell r="BX53">
            <v>0.15</v>
          </cell>
          <cell r="BY53">
            <v>0.8</v>
          </cell>
          <cell r="BZ53">
            <v>0</v>
          </cell>
          <cell r="CA53">
            <v>1.5670101525769975</v>
          </cell>
          <cell r="CB53">
            <v>0</v>
          </cell>
          <cell r="CC53">
            <v>2.2093048889272695</v>
          </cell>
          <cell r="CD53">
            <v>7.4976486569649179</v>
          </cell>
          <cell r="CE53">
            <v>1.7313801436544005</v>
          </cell>
          <cell r="CF53">
            <v>1.8232831344183154</v>
          </cell>
          <cell r="CG53">
            <v>0</v>
          </cell>
          <cell r="CH53">
            <v>1.895149396050906</v>
          </cell>
          <cell r="CI53">
            <v>5.6743655225466023</v>
          </cell>
          <cell r="CJ53">
            <v>-9.1902990763914838E-2</v>
          </cell>
          <cell r="CK53">
            <v>1.915582273636361</v>
          </cell>
          <cell r="CL53">
            <v>0</v>
          </cell>
          <cell r="CM53">
            <v>1.915582273636361</v>
          </cell>
          <cell r="CN53">
            <v>3.7587832489102411</v>
          </cell>
          <cell r="CO53">
            <v>-2.0074852644002759</v>
          </cell>
        </row>
        <row r="54">
          <cell r="D54" t="str">
            <v>150/100 TEX SIM _S1</v>
          </cell>
          <cell r="E54" t="str">
            <v>150</v>
          </cell>
          <cell r="F54" t="str">
            <v>100</v>
          </cell>
          <cell r="G54" t="str">
            <v>TEX</v>
          </cell>
          <cell r="H54" t="str">
            <v>SIM</v>
          </cell>
          <cell r="I54" t="str">
            <v/>
          </cell>
          <cell r="J54" t="str">
            <v/>
          </cell>
          <cell r="K54" t="str">
            <v>S1</v>
          </cell>
          <cell r="L54">
            <v>1</v>
          </cell>
          <cell r="M54">
            <v>3.4529134687146017E-2</v>
          </cell>
          <cell r="N54">
            <v>0.96547086531285387</v>
          </cell>
          <cell r="O54">
            <v>550</v>
          </cell>
          <cell r="P54">
            <v>252</v>
          </cell>
          <cell r="Q54">
            <v>1.643</v>
          </cell>
          <cell r="R54">
            <v>0.97389999999999999</v>
          </cell>
          <cell r="S54">
            <v>0.97</v>
          </cell>
          <cell r="T54">
            <v>2.4799999999999999E-2</v>
          </cell>
          <cell r="U54">
            <v>2.8224393443178415</v>
          </cell>
          <cell r="V54">
            <v>7.0000000000000001E-3</v>
          </cell>
          <cell r="W54">
            <v>2.8026822689076165</v>
          </cell>
          <cell r="X54">
            <v>86.883150336136111</v>
          </cell>
          <cell r="Y54">
            <v>3</v>
          </cell>
          <cell r="Z54">
            <v>83.883150336136111</v>
          </cell>
          <cell r="AA54">
            <v>71.526022304832708</v>
          </cell>
          <cell r="AB54">
            <v>0.116865</v>
          </cell>
          <cell r="AC54">
            <v>71.409157304832704</v>
          </cell>
          <cell r="AD54">
            <v>1</v>
          </cell>
          <cell r="AE54">
            <v>0</v>
          </cell>
          <cell r="AF54">
            <v>0.35704578652416352</v>
          </cell>
          <cell r="AG54">
            <v>1.65</v>
          </cell>
          <cell r="AH54">
            <v>60</v>
          </cell>
          <cell r="AI54">
            <v>43.71</v>
          </cell>
          <cell r="AJ54">
            <v>72.121499999999997</v>
          </cell>
          <cell r="AK54">
            <v>2.1636449999999998</v>
          </cell>
          <cell r="AL54">
            <v>0</v>
          </cell>
          <cell r="AM54">
            <v>0.03</v>
          </cell>
          <cell r="AN54">
            <v>2.1636449999999998</v>
          </cell>
          <cell r="AO54">
            <v>4.7699999999999996</v>
          </cell>
          <cell r="AP54">
            <v>1.4705882352941178</v>
          </cell>
          <cell r="AQ54">
            <v>1.1855589041095891</v>
          </cell>
          <cell r="AR54">
            <v>0.13703084999999998</v>
          </cell>
          <cell r="AS54" t="str">
            <v>265/100</v>
          </cell>
          <cell r="AT54">
            <v>1</v>
          </cell>
          <cell r="AU54">
            <v>10.102725</v>
          </cell>
          <cell r="AV54">
            <v>57</v>
          </cell>
          <cell r="AW54">
            <v>1</v>
          </cell>
          <cell r="AX54">
            <v>57</v>
          </cell>
          <cell r="AY54">
            <v>0.98267890848743711</v>
          </cell>
          <cell r="AZ54">
            <v>50.932247826903861</v>
          </cell>
          <cell r="BA54">
            <v>50.932247826903861</v>
          </cell>
          <cell r="BB54">
            <v>2.81</v>
          </cell>
          <cell r="BC54">
            <v>0.89815</v>
          </cell>
          <cell r="BD54">
            <v>0.87345922190076775</v>
          </cell>
          <cell r="BE54">
            <v>0</v>
          </cell>
          <cell r="BF54">
            <v>0.87345922190076775</v>
          </cell>
          <cell r="BG54">
            <v>16.983544961791662</v>
          </cell>
          <cell r="BH54">
            <v>14.538254469503908</v>
          </cell>
          <cell r="BI54">
            <v>1.4329590895165603</v>
          </cell>
          <cell r="BJ54" t="b">
            <v>0</v>
          </cell>
          <cell r="BK54">
            <v>1.4329590895165603</v>
          </cell>
          <cell r="BL54">
            <v>0.83085730340945108</v>
          </cell>
          <cell r="BM54" t="b">
            <v>0</v>
          </cell>
          <cell r="BN54">
            <v>0.83085730340945108</v>
          </cell>
          <cell r="BO54">
            <v>1.7739342945521268</v>
          </cell>
          <cell r="BP54">
            <v>0</v>
          </cell>
          <cell r="BQ54">
            <v>1.778000225267099</v>
          </cell>
          <cell r="BR54">
            <v>0.93948020627943152</v>
          </cell>
          <cell r="BS54">
            <v>0</v>
          </cell>
          <cell r="BT54">
            <v>0.95630690416139186</v>
          </cell>
          <cell r="BU54">
            <v>1.4840334345746298</v>
          </cell>
          <cell r="BV54">
            <v>0</v>
          </cell>
          <cell r="BW54">
            <v>1.4917587029330766</v>
          </cell>
          <cell r="BX54">
            <v>0.15</v>
          </cell>
          <cell r="BY54">
            <v>0.8</v>
          </cell>
          <cell r="BZ54">
            <v>0</v>
          </cell>
          <cell r="CA54">
            <v>1.5351077796327002</v>
          </cell>
          <cell r="CB54">
            <v>0</v>
          </cell>
          <cell r="CC54">
            <v>2.16432619596966</v>
          </cell>
          <cell r="CD54">
            <v>8.8371728538267629</v>
          </cell>
          <cell r="CE54">
            <v>5.7418823615390089</v>
          </cell>
          <cell r="CF54">
            <v>1.7861633630871576</v>
          </cell>
          <cell r="CG54">
            <v>0</v>
          </cell>
          <cell r="CH54">
            <v>1.8565665172364016</v>
          </cell>
          <cell r="CI54">
            <v>7.051009490739605</v>
          </cell>
          <cell r="CJ54">
            <v>3.955718998451851</v>
          </cell>
          <cell r="CK54">
            <v>1.8765834069101099</v>
          </cell>
          <cell r="CL54">
            <v>0</v>
          </cell>
          <cell r="CM54">
            <v>1.8765834069101099</v>
          </cell>
          <cell r="CN54">
            <v>5.1744260838294949</v>
          </cell>
          <cell r="CO54">
            <v>2.0791355915417409</v>
          </cell>
        </row>
        <row r="56">
          <cell r="D56" t="str">
            <v>75/34 TEX SIM _B2</v>
          </cell>
          <cell r="E56" t="str">
            <v>75</v>
          </cell>
          <cell r="F56" t="str">
            <v>34</v>
          </cell>
          <cell r="G56" t="str">
            <v>TEX</v>
          </cell>
          <cell r="H56" t="str">
            <v>SIM</v>
          </cell>
          <cell r="I56" t="str">
            <v/>
          </cell>
          <cell r="J56" t="str">
            <v/>
          </cell>
          <cell r="K56" t="str">
            <v>B2</v>
          </cell>
          <cell r="L56">
            <v>1</v>
          </cell>
          <cell r="M56">
            <v>0.63531283022945939</v>
          </cell>
          <cell r="N56">
            <v>0.36468716977054066</v>
          </cell>
          <cell r="O56">
            <v>950</v>
          </cell>
          <cell r="P56">
            <v>131</v>
          </cell>
          <cell r="Q56">
            <v>1.7749999999999999</v>
          </cell>
          <cell r="R56">
            <v>0.97389999999999999</v>
          </cell>
          <cell r="S56">
            <v>0.97</v>
          </cell>
          <cell r="T56">
            <v>2.4799999999999999E-2</v>
          </cell>
          <cell r="U56">
            <v>2.6064715251137973</v>
          </cell>
          <cell r="V56">
            <v>6.4999999999999997E-3</v>
          </cell>
          <cell r="W56">
            <v>2.5895294602005579</v>
          </cell>
          <cell r="X56">
            <v>80.275413266217299</v>
          </cell>
          <cell r="Y56">
            <v>51</v>
          </cell>
          <cell r="Z56">
            <v>29.275413266217299</v>
          </cell>
          <cell r="AA56">
            <v>72.443011152416361</v>
          </cell>
          <cell r="AB56">
            <v>0.116865</v>
          </cell>
          <cell r="AC56">
            <v>72.326146152416356</v>
          </cell>
          <cell r="AD56">
            <v>1</v>
          </cell>
          <cell r="AE56">
            <v>0</v>
          </cell>
          <cell r="AF56">
            <v>0.3616307307620818</v>
          </cell>
          <cell r="AG56">
            <v>1.75</v>
          </cell>
          <cell r="AH56">
            <v>90</v>
          </cell>
          <cell r="AI56">
            <v>43.86</v>
          </cell>
          <cell r="AJ56">
            <v>76.754999999999995</v>
          </cell>
          <cell r="AK56">
            <v>39.145049999999998</v>
          </cell>
          <cell r="AL56">
            <v>0</v>
          </cell>
          <cell r="AM56">
            <v>0</v>
          </cell>
          <cell r="AN56">
            <v>0</v>
          </cell>
          <cell r="AO56">
            <v>4.7699999999999996</v>
          </cell>
          <cell r="AP56">
            <v>1.4705882352941178</v>
          </cell>
          <cell r="AQ56">
            <v>1.8925890410958901</v>
          </cell>
          <cell r="AR56">
            <v>0.14583449999999998</v>
          </cell>
          <cell r="AS56" t="str">
            <v>140/34</v>
          </cell>
          <cell r="AT56">
            <v>1</v>
          </cell>
          <cell r="AU56">
            <v>10.797749999999999</v>
          </cell>
          <cell r="AV56">
            <v>61</v>
          </cell>
          <cell r="AW56">
            <v>1</v>
          </cell>
          <cell r="AX56">
            <v>61</v>
          </cell>
          <cell r="AY56">
            <v>0.98218435443183194</v>
          </cell>
          <cell r="AZ56">
            <v>54.835352507929173</v>
          </cell>
          <cell r="BA56">
            <v>54.835352507929173</v>
          </cell>
          <cell r="BB56">
            <v>2.81</v>
          </cell>
          <cell r="BC56">
            <v>0.89815</v>
          </cell>
          <cell r="BD56">
            <v>0</v>
          </cell>
          <cell r="BE56">
            <v>1.0495118813104305</v>
          </cell>
          <cell r="BF56">
            <v>1.0495118813104305</v>
          </cell>
          <cell r="BG56">
            <v>19.680723834370379</v>
          </cell>
          <cell r="BH56">
            <v>11.371501032414667</v>
          </cell>
          <cell r="BI56" t="b">
            <v>0</v>
          </cell>
          <cell r="BJ56">
            <v>1.8721263232531966</v>
          </cell>
          <cell r="BK56">
            <v>1.8721263232531966</v>
          </cell>
          <cell r="BL56" t="b">
            <v>0</v>
          </cell>
          <cell r="BM56">
            <v>1.1033444110427588</v>
          </cell>
          <cell r="BN56">
            <v>1.1033444110427588</v>
          </cell>
          <cell r="BO56">
            <v>0</v>
          </cell>
          <cell r="BP56">
            <v>1.9344118948443207</v>
          </cell>
          <cell r="BQ56">
            <v>1.9243533553327103</v>
          </cell>
          <cell r="BR56">
            <v>0</v>
          </cell>
          <cell r="BS56">
            <v>1.076650594646563</v>
          </cell>
          <cell r="BT56">
            <v>1.0350237157446691</v>
          </cell>
          <cell r="BU56">
            <v>0</v>
          </cell>
          <cell r="BV56">
            <v>1.6336615634471814</v>
          </cell>
          <cell r="BW56">
            <v>1.6145503383751223</v>
          </cell>
          <cell r="BX56">
            <v>0.15</v>
          </cell>
          <cell r="BY56">
            <v>0.8</v>
          </cell>
          <cell r="BZ56">
            <v>0</v>
          </cell>
          <cell r="CA56">
            <v>0</v>
          </cell>
          <cell r="CB56">
            <v>3.8990767816043288</v>
          </cell>
          <cell r="CC56">
            <v>2.3424791054922527</v>
          </cell>
          <cell r="CD56">
            <v>8.0114522655320304</v>
          </cell>
          <cell r="CE56">
            <v>-0.9477705364236817</v>
          </cell>
          <cell r="CF56">
            <v>0</v>
          </cell>
          <cell r="CG56">
            <v>2.1835541812088142</v>
          </cell>
          <cell r="CH56">
            <v>2.0093867008962438</v>
          </cell>
          <cell r="CI56">
            <v>5.8278980843232162</v>
          </cell>
          <cell r="CJ56">
            <v>-3.1313247176324959</v>
          </cell>
          <cell r="CK56">
            <v>0</v>
          </cell>
          <cell r="CL56">
            <v>2.0310512475366349</v>
          </cell>
          <cell r="CM56">
            <v>2.0310512475366349</v>
          </cell>
          <cell r="CN56">
            <v>3.7968468367865813</v>
          </cell>
          <cell r="CO56">
            <v>-5.1623759651691312</v>
          </cell>
        </row>
        <row r="57">
          <cell r="D57" t="str">
            <v>80/34 TEX NIM _B2</v>
          </cell>
          <cell r="E57" t="str">
            <v>80</v>
          </cell>
          <cell r="F57" t="str">
            <v>34</v>
          </cell>
          <cell r="G57" t="str">
            <v>TEX</v>
          </cell>
          <cell r="H57" t="str">
            <v>NIM</v>
          </cell>
          <cell r="I57" t="str">
            <v/>
          </cell>
          <cell r="J57" t="str">
            <v/>
          </cell>
          <cell r="K57" t="str">
            <v>B2</v>
          </cell>
          <cell r="L57">
            <v>1</v>
          </cell>
          <cell r="M57">
            <v>0</v>
          </cell>
          <cell r="N57">
            <v>0.99999999999999989</v>
          </cell>
          <cell r="O57">
            <v>1000</v>
          </cell>
          <cell r="P57">
            <v>134</v>
          </cell>
          <cell r="Q57">
            <v>1.82</v>
          </cell>
          <cell r="R57">
            <v>0.97389999999999999</v>
          </cell>
          <cell r="S57">
            <v>0.97</v>
          </cell>
          <cell r="T57">
            <v>2.4799999999999999E-2</v>
          </cell>
          <cell r="U57">
            <v>2.7370948756873843</v>
          </cell>
          <cell r="V57">
            <v>6.4999999999999997E-3</v>
          </cell>
          <cell r="W57">
            <v>2.7193037589954163</v>
          </cell>
          <cell r="X57">
            <v>84.298416528857899</v>
          </cell>
          <cell r="Y57">
            <v>0</v>
          </cell>
          <cell r="Z57">
            <v>84.298416528857899</v>
          </cell>
          <cell r="AA57">
            <v>71.703011152416352</v>
          </cell>
          <cell r="AB57">
            <v>0.116865</v>
          </cell>
          <cell r="AC57">
            <v>71.586146152416347</v>
          </cell>
          <cell r="AD57">
            <v>1</v>
          </cell>
          <cell r="AE57">
            <v>0</v>
          </cell>
          <cell r="AF57">
            <v>0.35793073076208176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 t="str">
            <v>140/34</v>
          </cell>
          <cell r="AT57">
            <v>1</v>
          </cell>
          <cell r="AU57">
            <v>0</v>
          </cell>
          <cell r="AV57">
            <v>61</v>
          </cell>
          <cell r="AW57">
            <v>1</v>
          </cell>
          <cell r="AX57">
            <v>61</v>
          </cell>
          <cell r="AY57">
            <v>0.98218435443183194</v>
          </cell>
          <cell r="AZ57">
            <v>54.835352507929173</v>
          </cell>
          <cell r="BA57">
            <v>54.835352507929173</v>
          </cell>
          <cell r="BB57">
            <v>2.81</v>
          </cell>
          <cell r="BC57">
            <v>0.89815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11.684712913725097</v>
          </cell>
          <cell r="BI57" t="b">
            <v>0</v>
          </cell>
          <cell r="BJ57">
            <v>1.7827821740194481</v>
          </cell>
          <cell r="BK57">
            <v>1.7827821740194481</v>
          </cell>
          <cell r="BL57" t="b">
            <v>0</v>
          </cell>
          <cell r="BM57">
            <v>1.0506891139658348</v>
          </cell>
          <cell r="BN57">
            <v>1.0506891139658348</v>
          </cell>
          <cell r="BO57">
            <v>0</v>
          </cell>
          <cell r="BP57">
            <v>1.8420952691626813</v>
          </cell>
          <cell r="BQ57">
            <v>1.8325167569035254</v>
          </cell>
          <cell r="BR57">
            <v>0</v>
          </cell>
          <cell r="BS57">
            <v>1.0252692160473065</v>
          </cell>
          <cell r="BT57">
            <v>0.98562891146710851</v>
          </cell>
          <cell r="BU57">
            <v>0</v>
          </cell>
          <cell r="BV57">
            <v>1.5556977526139293</v>
          </cell>
          <cell r="BW57">
            <v>1.5374985793215334</v>
          </cell>
          <cell r="BX57">
            <v>0.15</v>
          </cell>
          <cell r="BY57">
            <v>0.8</v>
          </cell>
          <cell r="BZ57">
            <v>0</v>
          </cell>
          <cell r="CA57">
            <v>0</v>
          </cell>
          <cell r="CB57">
            <v>3.7129997559663601</v>
          </cell>
          <cell r="CC57">
            <v>2.2306881434302697</v>
          </cell>
          <cell r="CD57">
            <v>0</v>
          </cell>
          <cell r="CE57">
            <v>-8.4820368050463113E-2</v>
          </cell>
          <cell r="CF57">
            <v>0</v>
          </cell>
          <cell r="CG57">
            <v>2.0793476497356114</v>
          </cell>
          <cell r="CH57">
            <v>1.9134920259251555</v>
          </cell>
          <cell r="CI57">
            <v>0</v>
          </cell>
          <cell r="CJ57">
            <v>-2.1641680177860745</v>
          </cell>
          <cell r="CK57">
            <v>0</v>
          </cell>
          <cell r="CL57">
            <v>1.9341226677141063</v>
          </cell>
          <cell r="CM57">
            <v>1.9341226677141063</v>
          </cell>
          <cell r="CN57">
            <v>0</v>
          </cell>
          <cell r="CO57">
            <v>-4.0982906855001806</v>
          </cell>
        </row>
        <row r="58">
          <cell r="D58" t="str">
            <v>80/34 ROTO IM _B2</v>
          </cell>
          <cell r="E58" t="str">
            <v>80</v>
          </cell>
          <cell r="F58" t="str">
            <v>34</v>
          </cell>
          <cell r="G58" t="str">
            <v>ROTO</v>
          </cell>
          <cell r="H58" t="str">
            <v>IM</v>
          </cell>
          <cell r="I58" t="str">
            <v/>
          </cell>
          <cell r="J58" t="str">
            <v/>
          </cell>
          <cell r="K58" t="str">
            <v>B2</v>
          </cell>
          <cell r="L58">
            <v>1</v>
          </cell>
          <cell r="M58">
            <v>0</v>
          </cell>
          <cell r="N58">
            <v>1</v>
          </cell>
          <cell r="O58">
            <v>900</v>
          </cell>
          <cell r="P58">
            <v>134</v>
          </cell>
          <cell r="Q58">
            <v>1.8</v>
          </cell>
          <cell r="R58">
            <v>0.97389999999999999</v>
          </cell>
          <cell r="S58">
            <v>0.97</v>
          </cell>
          <cell r="T58">
            <v>2.4799999999999999E-2</v>
          </cell>
          <cell r="U58">
            <v>2.4907563368755201</v>
          </cell>
          <cell r="V58">
            <v>6.4999999999999997E-3</v>
          </cell>
          <cell r="W58">
            <v>2.4745664206858295</v>
          </cell>
          <cell r="X58">
            <v>76.711559041260713</v>
          </cell>
          <cell r="Y58">
            <v>0</v>
          </cell>
          <cell r="Z58">
            <v>76.711559041260713</v>
          </cell>
          <cell r="AA58">
            <v>74.669516728624544</v>
          </cell>
          <cell r="AB58">
            <v>0.31474000000000008</v>
          </cell>
          <cell r="AC58">
            <v>74.354776728624543</v>
          </cell>
          <cell r="AD58">
            <v>1</v>
          </cell>
          <cell r="AE58">
            <v>0</v>
          </cell>
          <cell r="AF58">
            <v>0.37177388364312275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 t="str">
            <v>140/34</v>
          </cell>
          <cell r="AT58">
            <v>1</v>
          </cell>
          <cell r="AU58">
            <v>0</v>
          </cell>
          <cell r="AV58">
            <v>61</v>
          </cell>
          <cell r="AW58">
            <v>1</v>
          </cell>
          <cell r="AX58">
            <v>61</v>
          </cell>
          <cell r="AY58">
            <v>0.98218435443183194</v>
          </cell>
          <cell r="AZ58">
            <v>54.835352507929173</v>
          </cell>
          <cell r="BA58">
            <v>54.835352507929173</v>
          </cell>
          <cell r="BB58">
            <v>2.81</v>
          </cell>
          <cell r="BC58">
            <v>0.89815</v>
          </cell>
          <cell r="BD58">
            <v>0</v>
          </cell>
          <cell r="BE58">
            <v>3.2948098455938539</v>
          </cell>
          <cell r="BF58">
            <v>3.2948098455938539</v>
          </cell>
          <cell r="BG58">
            <v>0</v>
          </cell>
          <cell r="BH58">
            <v>11.144690491458388</v>
          </cell>
          <cell r="BI58" t="b">
            <v>0</v>
          </cell>
          <cell r="BJ58">
            <v>1.959101290131261</v>
          </cell>
          <cell r="BK58">
            <v>1.959101290131261</v>
          </cell>
          <cell r="BL58" t="b">
            <v>0</v>
          </cell>
          <cell r="BM58">
            <v>1.1546034219404773</v>
          </cell>
          <cell r="BN58">
            <v>1.1546034219404773</v>
          </cell>
          <cell r="BO58">
            <v>0</v>
          </cell>
          <cell r="BP58">
            <v>2.0242805155633854</v>
          </cell>
          <cell r="BQ58">
            <v>2.0137546779159612</v>
          </cell>
          <cell r="BR58">
            <v>0</v>
          </cell>
          <cell r="BS58">
            <v>1.1266694681838527</v>
          </cell>
          <cell r="BT58">
            <v>1.0831086939198993</v>
          </cell>
          <cell r="BU58">
            <v>0</v>
          </cell>
          <cell r="BV58">
            <v>1.7095579699054162</v>
          </cell>
          <cell r="BW58">
            <v>1.6895588783753113</v>
          </cell>
          <cell r="BX58">
            <v>0.15</v>
          </cell>
          <cell r="BY58">
            <v>0.8</v>
          </cell>
          <cell r="BZ58">
            <v>0</v>
          </cell>
          <cell r="CA58">
            <v>0</v>
          </cell>
          <cell r="CB58">
            <v>4.0802195120509444</v>
          </cell>
          <cell r="CC58">
            <v>2.4513056521211749</v>
          </cell>
          <cell r="CD58">
            <v>0</v>
          </cell>
          <cell r="CE58">
            <v>-1.7097416863169492</v>
          </cell>
          <cell r="CF58">
            <v>0</v>
          </cell>
          <cell r="CG58">
            <v>2.2849974172918794</v>
          </cell>
          <cell r="CH58">
            <v>2.1027384900276429</v>
          </cell>
          <cell r="CI58">
            <v>0</v>
          </cell>
          <cell r="CJ58">
            <v>-3.9947391036088287</v>
          </cell>
          <cell r="CK58">
            <v>0</v>
          </cell>
          <cell r="CL58">
            <v>2.1254095249605558</v>
          </cell>
          <cell r="CM58">
            <v>2.1254095249605558</v>
          </cell>
          <cell r="CN58">
            <v>0</v>
          </cell>
          <cell r="CO58">
            <v>-6.1201486285693845</v>
          </cell>
        </row>
        <row r="59">
          <cell r="D59" t="str">
            <v>100/34 ROTO IM _B2</v>
          </cell>
          <cell r="E59" t="str">
            <v>100</v>
          </cell>
          <cell r="F59" t="str">
            <v>34</v>
          </cell>
          <cell r="G59" t="str">
            <v>ROTO</v>
          </cell>
          <cell r="H59" t="str">
            <v>IM</v>
          </cell>
          <cell r="I59" t="str">
            <v/>
          </cell>
          <cell r="J59" t="str">
            <v/>
          </cell>
          <cell r="K59" t="str">
            <v>B2</v>
          </cell>
          <cell r="L59">
            <v>0.5</v>
          </cell>
          <cell r="M59">
            <v>0</v>
          </cell>
          <cell r="N59">
            <v>0.5</v>
          </cell>
          <cell r="O59">
            <v>950</v>
          </cell>
          <cell r="P59">
            <v>172</v>
          </cell>
          <cell r="Q59">
            <v>1.77</v>
          </cell>
          <cell r="R59">
            <v>0.97389999999999999</v>
          </cell>
          <cell r="S59">
            <v>0.97</v>
          </cell>
          <cell r="T59">
            <v>2.4799999999999999E-2</v>
          </cell>
          <cell r="U59">
            <v>3.431904759637912</v>
          </cell>
          <cell r="V59">
            <v>6.4999999999999997E-3</v>
          </cell>
          <cell r="W59">
            <v>3.4095973787002656</v>
          </cell>
          <cell r="X59">
            <v>52.848759369854115</v>
          </cell>
          <cell r="Y59">
            <v>0</v>
          </cell>
          <cell r="Z59">
            <v>52.848759369854115</v>
          </cell>
          <cell r="AA59">
            <v>71.699516728624545</v>
          </cell>
          <cell r="AB59">
            <v>0.31474000000000008</v>
          </cell>
          <cell r="AC59">
            <v>71.384776728624544</v>
          </cell>
          <cell r="AD59">
            <v>1</v>
          </cell>
          <cell r="AE59">
            <v>0</v>
          </cell>
          <cell r="AF59">
            <v>0.35692388364312272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 t="str">
            <v>150/34</v>
          </cell>
          <cell r="AT59">
            <v>1</v>
          </cell>
          <cell r="AU59">
            <v>0</v>
          </cell>
          <cell r="AV59">
            <v>59</v>
          </cell>
          <cell r="AW59">
            <v>1</v>
          </cell>
          <cell r="AX59">
            <v>59</v>
          </cell>
          <cell r="AY59">
            <v>0.98218435443183194</v>
          </cell>
          <cell r="AZ59">
            <v>52.870983799065513</v>
          </cell>
          <cell r="BA59">
            <v>52.870983799065513</v>
          </cell>
          <cell r="BB59">
            <v>2.81</v>
          </cell>
          <cell r="BC59">
            <v>0.89815</v>
          </cell>
          <cell r="BD59">
            <v>0</v>
          </cell>
          <cell r="BE59">
            <v>2.3912576474233487</v>
          </cell>
          <cell r="BF59">
            <v>2.3912576474233487</v>
          </cell>
          <cell r="BG59">
            <v>0</v>
          </cell>
          <cell r="BH59">
            <v>11.057461398492563</v>
          </cell>
          <cell r="BI59" t="b">
            <v>0</v>
          </cell>
          <cell r="BJ59">
            <v>1.4218471358425109</v>
          </cell>
          <cell r="BK59">
            <v>1.4218471358425109</v>
          </cell>
          <cell r="BL59" t="b">
            <v>0</v>
          </cell>
          <cell r="BM59">
            <v>0.83797074545851435</v>
          </cell>
          <cell r="BN59">
            <v>0.83797074545851435</v>
          </cell>
          <cell r="BO59">
            <v>0</v>
          </cell>
          <cell r="BP59">
            <v>1.469151935989363</v>
          </cell>
          <cell r="BQ59">
            <v>1.4615126514935979</v>
          </cell>
          <cell r="BR59">
            <v>0</v>
          </cell>
          <cell r="BS59">
            <v>0.81769725968129203</v>
          </cell>
          <cell r="BT59">
            <v>0.78608237461420361</v>
          </cell>
          <cell r="BU59">
            <v>0</v>
          </cell>
          <cell r="BV59">
            <v>1.2407373295659936</v>
          </cell>
          <cell r="BW59">
            <v>1.2262226890240402</v>
          </cell>
          <cell r="BX59">
            <v>0.15</v>
          </cell>
          <cell r="BY59">
            <v>0.8</v>
          </cell>
          <cell r="BZ59">
            <v>0</v>
          </cell>
          <cell r="CA59">
            <v>0</v>
          </cell>
          <cell r="CB59">
            <v>2.9612804891929101</v>
          </cell>
          <cell r="CC59">
            <v>1.7790718316098539</v>
          </cell>
          <cell r="CD59">
            <v>0</v>
          </cell>
          <cell r="CE59">
            <v>1.5087765027619802</v>
          </cell>
          <cell r="CF59">
            <v>0</v>
          </cell>
          <cell r="CG59">
            <v>1.658371136576769</v>
          </cell>
          <cell r="CH59">
            <v>1.5260939873462558</v>
          </cell>
          <cell r="CI59">
            <v>0</v>
          </cell>
          <cell r="CJ59">
            <v>-0.14959463381478888</v>
          </cell>
          <cell r="CK59">
            <v>0</v>
          </cell>
          <cell r="CL59">
            <v>1.5425478308755958</v>
          </cell>
          <cell r="CM59">
            <v>1.5425478308755958</v>
          </cell>
          <cell r="CN59">
            <v>0</v>
          </cell>
          <cell r="CO59">
            <v>-1.6921424646903847</v>
          </cell>
        </row>
        <row r="60">
          <cell r="D60" t="str">
            <v>150/48 ROTO IM _B2</v>
          </cell>
          <cell r="E60" t="str">
            <v>150</v>
          </cell>
          <cell r="F60" t="str">
            <v>48</v>
          </cell>
          <cell r="G60" t="str">
            <v>ROTO</v>
          </cell>
          <cell r="H60" t="str">
            <v>IM</v>
          </cell>
          <cell r="I60" t="str">
            <v/>
          </cell>
          <cell r="J60" t="str">
            <v/>
          </cell>
          <cell r="K60" t="str">
            <v>B2</v>
          </cell>
          <cell r="L60">
            <v>1</v>
          </cell>
          <cell r="M60">
            <v>0.37395819290026128</v>
          </cell>
          <cell r="N60">
            <v>0.62604180709973867</v>
          </cell>
          <cell r="O60">
            <v>825</v>
          </cell>
          <cell r="P60">
            <v>256</v>
          </cell>
          <cell r="Q60">
            <v>1.7549999999999999</v>
          </cell>
          <cell r="R60">
            <v>0.97389999999999999</v>
          </cell>
          <cell r="S60">
            <v>0.97</v>
          </cell>
          <cell r="T60">
            <v>2.4799999999999999E-2</v>
          </cell>
          <cell r="U60">
            <v>4.4737656873590161</v>
          </cell>
          <cell r="V60">
            <v>7.0000000000000001E-3</v>
          </cell>
          <cell r="W60">
            <v>4.4424493275475028</v>
          </cell>
          <cell r="X60">
            <v>137.71592915397258</v>
          </cell>
          <cell r="Y60">
            <v>51.5</v>
          </cell>
          <cell r="Z60">
            <v>86.215929153972581</v>
          </cell>
          <cell r="AA60">
            <v>63.543011152416355</v>
          </cell>
          <cell r="AB60">
            <v>0.31474000000000008</v>
          </cell>
          <cell r="AC60">
            <v>63.228271152416355</v>
          </cell>
          <cell r="AD60">
            <v>1</v>
          </cell>
          <cell r="AE60">
            <v>0</v>
          </cell>
          <cell r="AF60">
            <v>0.3161413557620818</v>
          </cell>
          <cell r="AG60">
            <v>1.4956799999999999</v>
          </cell>
          <cell r="AH60">
            <v>90</v>
          </cell>
          <cell r="AI60">
            <v>43.86</v>
          </cell>
          <cell r="AJ60">
            <v>65.600524799999988</v>
          </cell>
          <cell r="AK60">
            <v>33.784270271999993</v>
          </cell>
          <cell r="AL60">
            <v>0</v>
          </cell>
          <cell r="AM60">
            <v>1.37E-2</v>
          </cell>
          <cell r="AN60">
            <v>0.89872718975999988</v>
          </cell>
          <cell r="AO60">
            <v>5.0599999999999996</v>
          </cell>
          <cell r="AP60">
            <v>1.4705882352941178</v>
          </cell>
          <cell r="AQ60">
            <v>1.6175471868493148</v>
          </cell>
          <cell r="AR60">
            <v>0.12464099711999997</v>
          </cell>
          <cell r="AS60" t="str">
            <v>265/48</v>
          </cell>
          <cell r="AT60">
            <v>1</v>
          </cell>
          <cell r="AU60">
            <v>9.0810787199999972</v>
          </cell>
          <cell r="AV60">
            <v>54.5</v>
          </cell>
          <cell r="AW60">
            <v>1</v>
          </cell>
          <cell r="AX60">
            <v>54.5</v>
          </cell>
          <cell r="AY60">
            <v>0.98267890848743711</v>
          </cell>
          <cell r="AZ60">
            <v>48.475550555685274</v>
          </cell>
          <cell r="BA60">
            <v>48.475550555685274</v>
          </cell>
          <cell r="BB60">
            <v>2.81</v>
          </cell>
          <cell r="BC60">
            <v>0.89815</v>
          </cell>
          <cell r="BD60">
            <v>0</v>
          </cell>
          <cell r="BE60">
            <v>1.8352996748648747</v>
          </cell>
          <cell r="BF60">
            <v>1.8352996748648747</v>
          </cell>
          <cell r="BG60">
            <v>11.491099680426402</v>
          </cell>
          <cell r="BH60">
            <v>7.8931295661041219</v>
          </cell>
          <cell r="BI60" t="b">
            <v>0</v>
          </cell>
          <cell r="BJ60">
            <v>1.0912732841361301</v>
          </cell>
          <cell r="BK60">
            <v>1.0912732841361301</v>
          </cell>
          <cell r="BL60" t="b">
            <v>0</v>
          </cell>
          <cell r="BM60">
            <v>0.64314585186730122</v>
          </cell>
          <cell r="BN60">
            <v>0.64314585186730122</v>
          </cell>
          <cell r="BO60">
            <v>0</v>
          </cell>
          <cell r="BP60">
            <v>1.1275799048060586</v>
          </cell>
          <cell r="BQ60">
            <v>1.1217167238283061</v>
          </cell>
          <cell r="BR60">
            <v>0</v>
          </cell>
          <cell r="BS60">
            <v>0.62758587158018897</v>
          </cell>
          <cell r="BT60">
            <v>0.60332132261072124</v>
          </cell>
          <cell r="BU60">
            <v>0</v>
          </cell>
          <cell r="BV60">
            <v>0.95227079357126188</v>
          </cell>
          <cell r="BW60">
            <v>0.94113074971353228</v>
          </cell>
          <cell r="BX60">
            <v>0.15</v>
          </cell>
          <cell r="BY60">
            <v>0.8</v>
          </cell>
          <cell r="BZ60">
            <v>0</v>
          </cell>
          <cell r="CA60">
            <v>0</v>
          </cell>
          <cell r="CB60">
            <v>2.2727944539375105</v>
          </cell>
          <cell r="CC60">
            <v>1.3654446469342594</v>
          </cell>
          <cell r="CD60">
            <v>4.6264495205279506</v>
          </cell>
          <cell r="CE60">
            <v>0.37847940620567</v>
          </cell>
          <cell r="CF60">
            <v>0</v>
          </cell>
          <cell r="CG60">
            <v>1.2728063874857714</v>
          </cell>
          <cell r="CH60">
            <v>1.1712831537863817</v>
          </cell>
          <cell r="CI60">
            <v>3.353643133042179</v>
          </cell>
          <cell r="CJ60">
            <v>-0.89432698128010135</v>
          </cell>
          <cell r="CK60">
            <v>0</v>
          </cell>
          <cell r="CL60">
            <v>1.1839115435846179</v>
          </cell>
          <cell r="CM60">
            <v>1.1839115435846179</v>
          </cell>
          <cell r="CN60">
            <v>2.1697315894575611</v>
          </cell>
          <cell r="CO60">
            <v>-2.0782385248647195</v>
          </cell>
        </row>
        <row r="61">
          <cell r="D61" t="str">
            <v>150/34 TEX NIM S _B2</v>
          </cell>
          <cell r="E61" t="str">
            <v>150</v>
          </cell>
          <cell r="F61" t="str">
            <v>34</v>
          </cell>
          <cell r="G61" t="str">
            <v>TEX</v>
          </cell>
          <cell r="H61" t="str">
            <v>NIM</v>
          </cell>
          <cell r="I61" t="str">
            <v>S</v>
          </cell>
          <cell r="J61" t="str">
            <v/>
          </cell>
          <cell r="K61" t="str">
            <v>B2</v>
          </cell>
          <cell r="L61">
            <v>1.5</v>
          </cell>
          <cell r="M61">
            <v>0.2345734482945222</v>
          </cell>
          <cell r="N61">
            <v>1.2654265517054779</v>
          </cell>
          <cell r="O61">
            <v>875</v>
          </cell>
          <cell r="P61">
            <v>251</v>
          </cell>
          <cell r="Q61">
            <v>1.734</v>
          </cell>
          <cell r="R61">
            <v>0.97389999999999999</v>
          </cell>
          <cell r="S61">
            <v>0.97</v>
          </cell>
          <cell r="T61">
            <v>2.4799999999999999E-2</v>
          </cell>
          <cell r="U61">
            <v>4.7085709900866428</v>
          </cell>
          <cell r="V61">
            <v>7.0000000000000001E-3</v>
          </cell>
          <cell r="W61">
            <v>4.6756109931560363</v>
          </cell>
          <cell r="X61">
            <v>217.41591118175569</v>
          </cell>
          <cell r="Y61">
            <v>34</v>
          </cell>
          <cell r="Z61">
            <v>183.41591118175569</v>
          </cell>
          <cell r="AA61">
            <v>61.326505576208177</v>
          </cell>
          <cell r="AB61">
            <v>0.116865</v>
          </cell>
          <cell r="AC61">
            <v>61.20964057620818</v>
          </cell>
          <cell r="AD61">
            <v>1</v>
          </cell>
          <cell r="AE61">
            <v>0</v>
          </cell>
          <cell r="AF61">
            <v>0.3060482028810409</v>
          </cell>
          <cell r="AG61">
            <v>1.44</v>
          </cell>
          <cell r="AH61">
            <v>90</v>
          </cell>
          <cell r="AI61">
            <v>43.86</v>
          </cell>
          <cell r="AJ61">
            <v>63.1584</v>
          </cell>
          <cell r="AK61">
            <v>21.473856000000001</v>
          </cell>
          <cell r="AL61">
            <v>0</v>
          </cell>
          <cell r="AM61">
            <v>0.02</v>
          </cell>
          <cell r="AN61">
            <v>1.2631680000000001</v>
          </cell>
          <cell r="AO61">
            <v>5.21</v>
          </cell>
          <cell r="AP61">
            <v>1.4705882352941178</v>
          </cell>
          <cell r="AQ61">
            <v>1.5573304109589043</v>
          </cell>
          <cell r="AR61">
            <v>0.12000096</v>
          </cell>
          <cell r="AS61" t="str">
            <v>265/34</v>
          </cell>
          <cell r="AT61">
            <v>2</v>
          </cell>
          <cell r="AU61">
            <v>0</v>
          </cell>
          <cell r="AV61">
            <v>40</v>
          </cell>
          <cell r="AW61">
            <v>1</v>
          </cell>
          <cell r="AX61">
            <v>54</v>
          </cell>
          <cell r="AY61">
            <v>0.98267890848743711</v>
          </cell>
          <cell r="AZ61">
            <v>37.174743108079745</v>
          </cell>
          <cell r="BA61">
            <v>47.984211101441552</v>
          </cell>
          <cell r="BB61">
            <v>2.81</v>
          </cell>
          <cell r="BC61">
            <v>0.89815</v>
          </cell>
          <cell r="BD61">
            <v>0</v>
          </cell>
          <cell r="BE61">
            <v>0</v>
          </cell>
          <cell r="BF61">
            <v>0</v>
          </cell>
          <cell r="BG61">
            <v>12.654419285667235</v>
          </cell>
          <cell r="BH61">
            <v>8.211231271885584</v>
          </cell>
          <cell r="BI61" t="b">
            <v>0</v>
          </cell>
          <cell r="BJ61">
            <v>1.0368540655707452</v>
          </cell>
          <cell r="BK61">
            <v>1.0368540655707452</v>
          </cell>
          <cell r="BL61" t="b">
            <v>0</v>
          </cell>
          <cell r="BM61">
            <v>0.61107368883446977</v>
          </cell>
          <cell r="BN61">
            <v>0.61107368883446977</v>
          </cell>
          <cell r="BO61">
            <v>0</v>
          </cell>
          <cell r="BP61">
            <v>1.0713501609081753</v>
          </cell>
          <cell r="BQ61">
            <v>1.0657793629033727</v>
          </cell>
          <cell r="BR61">
            <v>0</v>
          </cell>
          <cell r="BS61">
            <v>0.59628964797557116</v>
          </cell>
          <cell r="BT61">
            <v>0.57323511469415844</v>
          </cell>
          <cell r="BU61">
            <v>0</v>
          </cell>
          <cell r="BV61">
            <v>0.90478330056458567</v>
          </cell>
          <cell r="BW61">
            <v>0.8941987843554613</v>
          </cell>
          <cell r="BX61">
            <v>0.15</v>
          </cell>
          <cell r="BY61">
            <v>0.8</v>
          </cell>
          <cell r="BZ61">
            <v>0</v>
          </cell>
          <cell r="CA61">
            <v>0</v>
          </cell>
          <cell r="CB61">
            <v>2.1594555681231014</v>
          </cell>
          <cell r="CC61">
            <v>1.2973531507337708</v>
          </cell>
          <cell r="CD61">
            <v>6.1246128536905875</v>
          </cell>
          <cell r="CE61">
            <v>1.0314248399089352</v>
          </cell>
          <cell r="CF61">
            <v>0</v>
          </cell>
          <cell r="CG61">
            <v>1.2093345422578938</v>
          </cell>
          <cell r="CH61">
            <v>1.1128740321901243</v>
          </cell>
          <cell r="CI61">
            <v>4.9152783114326937</v>
          </cell>
          <cell r="CJ61">
            <v>-0.17790970234895864</v>
          </cell>
          <cell r="CK61">
            <v>0</v>
          </cell>
          <cell r="CL61">
            <v>1.1248726740466217</v>
          </cell>
          <cell r="CM61">
            <v>1.1248726740466217</v>
          </cell>
          <cell r="CN61">
            <v>3.7904056373860717</v>
          </cell>
          <cell r="CO61">
            <v>-1.3027823763955804</v>
          </cell>
        </row>
        <row r="62">
          <cell r="D62" t="str">
            <v>150/34 TEX NIM Z _B2</v>
          </cell>
          <cell r="E62" t="str">
            <v>150</v>
          </cell>
          <cell r="F62" t="str">
            <v>34</v>
          </cell>
          <cell r="G62" t="str">
            <v>TEX</v>
          </cell>
          <cell r="H62" t="str">
            <v>NIM</v>
          </cell>
          <cell r="I62" t="str">
            <v>Z</v>
          </cell>
          <cell r="J62" t="str">
            <v/>
          </cell>
          <cell r="K62" t="str">
            <v>B2</v>
          </cell>
          <cell r="L62">
            <v>1</v>
          </cell>
          <cell r="M62">
            <v>0.2345734482945222</v>
          </cell>
          <cell r="N62">
            <v>0.7654265517054778</v>
          </cell>
          <cell r="O62">
            <v>875</v>
          </cell>
          <cell r="P62">
            <v>251</v>
          </cell>
          <cell r="Q62">
            <v>1.734</v>
          </cell>
          <cell r="R62">
            <v>0.97389999999999999</v>
          </cell>
          <cell r="S62">
            <v>0.97</v>
          </cell>
          <cell r="T62">
            <v>2.4799999999999999E-2</v>
          </cell>
          <cell r="U62">
            <v>4.7085709900866428</v>
          </cell>
          <cell r="V62">
            <v>7.0000000000000001E-3</v>
          </cell>
          <cell r="W62">
            <v>4.6756109931560363</v>
          </cell>
          <cell r="X62">
            <v>144.94394078783714</v>
          </cell>
          <cell r="Y62">
            <v>34</v>
          </cell>
          <cell r="Z62">
            <v>110.94394078783714</v>
          </cell>
          <cell r="AA62">
            <v>61.326505576208177</v>
          </cell>
          <cell r="AB62">
            <v>0.116865</v>
          </cell>
          <cell r="AC62">
            <v>61.20964057620818</v>
          </cell>
          <cell r="AD62">
            <v>1</v>
          </cell>
          <cell r="AE62">
            <v>0</v>
          </cell>
          <cell r="AF62">
            <v>0.3060482028810409</v>
          </cell>
          <cell r="AG62">
            <v>1.35</v>
          </cell>
          <cell r="AH62">
            <v>90</v>
          </cell>
          <cell r="AI62">
            <v>43.86</v>
          </cell>
          <cell r="AJ62">
            <v>59.211000000000006</v>
          </cell>
          <cell r="AK62">
            <v>20.131740000000001</v>
          </cell>
          <cell r="AL62">
            <v>0</v>
          </cell>
          <cell r="AM62">
            <v>0</v>
          </cell>
          <cell r="AN62">
            <v>0</v>
          </cell>
          <cell r="AO62">
            <v>5.64</v>
          </cell>
          <cell r="AP62">
            <v>1.4705882352941178</v>
          </cell>
          <cell r="AQ62">
            <v>1.459997260273973</v>
          </cell>
          <cell r="AR62">
            <v>0.11250090000000001</v>
          </cell>
          <cell r="AS62" t="str">
            <v>265/34</v>
          </cell>
          <cell r="AT62">
            <v>2</v>
          </cell>
          <cell r="AU62">
            <v>0</v>
          </cell>
          <cell r="AV62">
            <v>40</v>
          </cell>
          <cell r="AW62">
            <v>1</v>
          </cell>
          <cell r="AX62">
            <v>54</v>
          </cell>
          <cell r="AY62">
            <v>0.98267890848743711</v>
          </cell>
          <cell r="AZ62">
            <v>37.174743108079745</v>
          </cell>
          <cell r="BA62">
            <v>47.984211101441552</v>
          </cell>
          <cell r="BB62">
            <v>2.81</v>
          </cell>
          <cell r="BC62">
            <v>0.89815</v>
          </cell>
          <cell r="BD62">
            <v>0</v>
          </cell>
          <cell r="BE62">
            <v>0</v>
          </cell>
          <cell r="BF62">
            <v>0</v>
          </cell>
          <cell r="BG62">
            <v>9.6450204963521706</v>
          </cell>
          <cell r="BH62">
            <v>8.211231271885584</v>
          </cell>
          <cell r="BI62" t="b">
            <v>0</v>
          </cell>
          <cell r="BJ62">
            <v>1.0368540655707452</v>
          </cell>
          <cell r="BK62">
            <v>1.0368540655707452</v>
          </cell>
          <cell r="BL62" t="b">
            <v>0</v>
          </cell>
          <cell r="BM62">
            <v>0.61107368883446977</v>
          </cell>
          <cell r="BN62">
            <v>0.61107368883446977</v>
          </cell>
          <cell r="BO62">
            <v>0</v>
          </cell>
          <cell r="BP62">
            <v>1.0713501609081753</v>
          </cell>
          <cell r="BQ62">
            <v>1.0713501609081753</v>
          </cell>
          <cell r="BR62">
            <v>0</v>
          </cell>
          <cell r="BS62">
            <v>0.59628964797557116</v>
          </cell>
          <cell r="BT62">
            <v>0.59628964797557116</v>
          </cell>
          <cell r="BU62">
            <v>0</v>
          </cell>
          <cell r="BV62">
            <v>0.90478330056458567</v>
          </cell>
          <cell r="BW62">
            <v>0.90478330056458567</v>
          </cell>
          <cell r="BX62">
            <v>0.15</v>
          </cell>
          <cell r="BY62">
            <v>0.8</v>
          </cell>
          <cell r="BZ62">
            <v>0</v>
          </cell>
          <cell r="CA62">
            <v>0</v>
          </cell>
          <cell r="CB62">
            <v>2.1594555681231014</v>
          </cell>
          <cell r="CC62">
            <v>2.1594555681231014</v>
          </cell>
          <cell r="CD62">
            <v>3.1152140643755213</v>
          </cell>
          <cell r="CE62">
            <v>1.0314248399089352</v>
          </cell>
          <cell r="CF62">
            <v>0</v>
          </cell>
          <cell r="CG62">
            <v>1.2093345422578938</v>
          </cell>
          <cell r="CH62">
            <v>1.2093345422578938</v>
          </cell>
          <cell r="CI62">
            <v>1.9058795221176275</v>
          </cell>
          <cell r="CJ62">
            <v>-0.17790970234895864</v>
          </cell>
          <cell r="CK62">
            <v>0</v>
          </cell>
          <cell r="CL62">
            <v>1.1248726740466217</v>
          </cell>
          <cell r="CM62">
            <v>1.1248726740466217</v>
          </cell>
          <cell r="CN62">
            <v>0.78100684807100573</v>
          </cell>
          <cell r="CO62">
            <v>-1.3027823763955804</v>
          </cell>
        </row>
        <row r="63"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 on Forecast Packs"/>
      <sheetName val="0607-With ProdVol"/>
      <sheetName val="0506-With 0607 Vol"/>
      <sheetName val="AllPacks0607"/>
      <sheetName val="AllPacks0506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G1" t="str">
            <v>Pack</v>
          </cell>
          <cell r="H1" t="str">
            <v>Market</v>
          </cell>
        </row>
        <row r="2">
          <cell r="G2" t="str">
            <v>0326Y</v>
          </cell>
          <cell r="H2" t="str">
            <v>W/Eur</v>
          </cell>
        </row>
        <row r="3">
          <cell r="G3" t="str">
            <v>0339Y</v>
          </cell>
          <cell r="H3" t="str">
            <v>W/Eur</v>
          </cell>
        </row>
        <row r="4">
          <cell r="G4" t="str">
            <v>0341Y</v>
          </cell>
          <cell r="H4" t="str">
            <v>W/Eur</v>
          </cell>
        </row>
        <row r="5">
          <cell r="G5" t="str">
            <v>0346A</v>
          </cell>
          <cell r="H5" t="str">
            <v>W/Eur</v>
          </cell>
        </row>
        <row r="6">
          <cell r="G6" t="str">
            <v>0349A</v>
          </cell>
          <cell r="H6" t="str">
            <v>W/Eur</v>
          </cell>
        </row>
        <row r="7">
          <cell r="G7" t="str">
            <v>0350Y</v>
          </cell>
          <cell r="H7" t="str">
            <v>W/Eur</v>
          </cell>
        </row>
        <row r="8">
          <cell r="G8" t="str">
            <v>0361A</v>
          </cell>
          <cell r="H8" t="str">
            <v>W/Eur</v>
          </cell>
        </row>
        <row r="9">
          <cell r="G9" t="str">
            <v>0366S</v>
          </cell>
          <cell r="H9" t="str">
            <v>W/Eur</v>
          </cell>
        </row>
        <row r="10">
          <cell r="G10" t="str">
            <v>0367S</v>
          </cell>
          <cell r="H10" t="str">
            <v>W/Eur</v>
          </cell>
        </row>
        <row r="11">
          <cell r="G11" t="str">
            <v>0368S</v>
          </cell>
          <cell r="H11" t="str">
            <v>W/Eur</v>
          </cell>
        </row>
        <row r="12">
          <cell r="G12" t="str">
            <v>0369S</v>
          </cell>
          <cell r="H12" t="str">
            <v>W/Eur</v>
          </cell>
        </row>
        <row r="13">
          <cell r="G13" t="str">
            <v>0370S</v>
          </cell>
          <cell r="H13" t="str">
            <v>W/Eur</v>
          </cell>
        </row>
        <row r="14">
          <cell r="G14" t="str">
            <v>0372Y</v>
          </cell>
          <cell r="H14" t="str">
            <v>W/Eur</v>
          </cell>
        </row>
        <row r="15">
          <cell r="G15" t="str">
            <v>0374S</v>
          </cell>
          <cell r="H15" t="str">
            <v>W/Eur</v>
          </cell>
        </row>
        <row r="16">
          <cell r="G16" t="str">
            <v>0375S</v>
          </cell>
          <cell r="H16" t="str">
            <v>W/Eur</v>
          </cell>
        </row>
        <row r="17">
          <cell r="G17" t="str">
            <v>0385Y</v>
          </cell>
          <cell r="H17" t="str">
            <v>W/Eur</v>
          </cell>
        </row>
        <row r="18">
          <cell r="G18" t="str">
            <v>0386A</v>
          </cell>
          <cell r="H18" t="str">
            <v>W/Eur</v>
          </cell>
        </row>
        <row r="19">
          <cell r="G19" t="str">
            <v>1000Y</v>
          </cell>
          <cell r="H19" t="str">
            <v>GB</v>
          </cell>
        </row>
        <row r="20">
          <cell r="G20" t="str">
            <v>1001Y</v>
          </cell>
          <cell r="H20" t="str">
            <v>GB/WEur</v>
          </cell>
        </row>
        <row r="21">
          <cell r="G21" t="str">
            <v>1003Y</v>
          </cell>
          <cell r="H21" t="str">
            <v>GB</v>
          </cell>
        </row>
        <row r="22">
          <cell r="G22" t="str">
            <v>1012A</v>
          </cell>
          <cell r="H22" t="str">
            <v>GB</v>
          </cell>
        </row>
        <row r="23">
          <cell r="G23" t="str">
            <v>1017Y</v>
          </cell>
          <cell r="H23" t="str">
            <v>GB</v>
          </cell>
        </row>
        <row r="24">
          <cell r="G24" t="str">
            <v>1018Y</v>
          </cell>
          <cell r="H24" t="str">
            <v>GB/WEur</v>
          </cell>
        </row>
        <row r="25">
          <cell r="G25" t="str">
            <v>1024Y</v>
          </cell>
          <cell r="H25" t="str">
            <v>GB</v>
          </cell>
        </row>
        <row r="26">
          <cell r="G26" t="str">
            <v>1026E</v>
          </cell>
          <cell r="H26" t="str">
            <v>GB</v>
          </cell>
        </row>
        <row r="27">
          <cell r="G27" t="str">
            <v>1031T</v>
          </cell>
          <cell r="H27" t="str">
            <v>GB</v>
          </cell>
        </row>
        <row r="28">
          <cell r="G28" t="str">
            <v>1035Y</v>
          </cell>
          <cell r="H28" t="str">
            <v>GB</v>
          </cell>
        </row>
        <row r="29">
          <cell r="G29" t="str">
            <v>1042C</v>
          </cell>
          <cell r="H29" t="str">
            <v>GB</v>
          </cell>
        </row>
        <row r="30">
          <cell r="G30" t="str">
            <v>1043P</v>
          </cell>
          <cell r="H30" t="str">
            <v>GB</v>
          </cell>
        </row>
        <row r="31">
          <cell r="G31" t="str">
            <v>1049S</v>
          </cell>
          <cell r="H31" t="str">
            <v>GB</v>
          </cell>
        </row>
        <row r="32">
          <cell r="G32" t="str">
            <v>1050A</v>
          </cell>
          <cell r="H32" t="str">
            <v>GB/WEur</v>
          </cell>
        </row>
        <row r="33">
          <cell r="G33" t="str">
            <v>1050P</v>
          </cell>
          <cell r="H33" t="str">
            <v>GB</v>
          </cell>
        </row>
        <row r="34">
          <cell r="G34" t="str">
            <v>1054Y</v>
          </cell>
          <cell r="H34" t="str">
            <v>GB/WEur</v>
          </cell>
        </row>
        <row r="35">
          <cell r="G35" t="str">
            <v>1063M</v>
          </cell>
          <cell r="H35" t="str">
            <v>GB</v>
          </cell>
        </row>
        <row r="36">
          <cell r="G36" t="str">
            <v>1128A</v>
          </cell>
          <cell r="H36" t="str">
            <v>GB</v>
          </cell>
        </row>
        <row r="37">
          <cell r="G37" t="str">
            <v>1129A</v>
          </cell>
          <cell r="H37" t="str">
            <v>GB</v>
          </cell>
        </row>
        <row r="38">
          <cell r="G38" t="str">
            <v>1130A</v>
          </cell>
          <cell r="H38" t="str">
            <v>GB</v>
          </cell>
        </row>
        <row r="39">
          <cell r="G39" t="str">
            <v>1154Y</v>
          </cell>
          <cell r="H39" t="str">
            <v>GB</v>
          </cell>
        </row>
        <row r="40">
          <cell r="G40" t="str">
            <v>1159Y</v>
          </cell>
          <cell r="H40" t="str">
            <v>GB</v>
          </cell>
        </row>
        <row r="41">
          <cell r="G41" t="str">
            <v>1165A</v>
          </cell>
          <cell r="H41" t="str">
            <v>GB/WEur</v>
          </cell>
        </row>
        <row r="42">
          <cell r="G42" t="str">
            <v>1170Y</v>
          </cell>
          <cell r="H42" t="str">
            <v>GB</v>
          </cell>
        </row>
        <row r="43">
          <cell r="G43" t="str">
            <v>1171X</v>
          </cell>
          <cell r="H43" t="str">
            <v>GB</v>
          </cell>
        </row>
        <row r="44">
          <cell r="G44" t="str">
            <v>1175A</v>
          </cell>
          <cell r="H44" t="str">
            <v>GB</v>
          </cell>
        </row>
        <row r="45">
          <cell r="G45" t="str">
            <v>1243X</v>
          </cell>
          <cell r="H45" t="str">
            <v>GB</v>
          </cell>
        </row>
        <row r="46">
          <cell r="G46" t="str">
            <v>1244X</v>
          </cell>
          <cell r="H46" t="str">
            <v>GB/WEur</v>
          </cell>
        </row>
        <row r="47">
          <cell r="G47" t="str">
            <v>1277A</v>
          </cell>
          <cell r="H47" t="str">
            <v>GB/Pol/Aus</v>
          </cell>
        </row>
        <row r="48">
          <cell r="G48" t="str">
            <v>1278A</v>
          </cell>
          <cell r="H48" t="str">
            <v>GB/Pol/Aus</v>
          </cell>
        </row>
        <row r="49">
          <cell r="G49" t="str">
            <v>1279A</v>
          </cell>
          <cell r="H49" t="str">
            <v>GB/Pol</v>
          </cell>
        </row>
        <row r="50">
          <cell r="G50" t="str">
            <v>1280A</v>
          </cell>
          <cell r="H50" t="str">
            <v>GB/Pol/Aus</v>
          </cell>
        </row>
        <row r="51">
          <cell r="G51" t="str">
            <v>1285A</v>
          </cell>
          <cell r="H51" t="str">
            <v>GB</v>
          </cell>
        </row>
        <row r="52">
          <cell r="G52" t="str">
            <v>1286A</v>
          </cell>
          <cell r="H52" t="str">
            <v>GB/Aus</v>
          </cell>
        </row>
        <row r="53">
          <cell r="G53" t="str">
            <v>1287A</v>
          </cell>
          <cell r="H53" t="str">
            <v>GB/Aus</v>
          </cell>
        </row>
        <row r="54">
          <cell r="G54" t="str">
            <v>1288A</v>
          </cell>
          <cell r="H54" t="str">
            <v>GB</v>
          </cell>
        </row>
        <row r="55">
          <cell r="G55" t="str">
            <v>1289A</v>
          </cell>
          <cell r="H55" t="str">
            <v>GB</v>
          </cell>
        </row>
        <row r="56">
          <cell r="G56" t="str">
            <v>1290A</v>
          </cell>
          <cell r="H56" t="str">
            <v>GB/Pol</v>
          </cell>
        </row>
        <row r="57">
          <cell r="G57" t="str">
            <v>1291A</v>
          </cell>
          <cell r="H57" t="str">
            <v>GB</v>
          </cell>
        </row>
        <row r="58">
          <cell r="G58" t="str">
            <v>1296A</v>
          </cell>
          <cell r="H58" t="str">
            <v>GB/Aus</v>
          </cell>
        </row>
        <row r="59">
          <cell r="G59" t="str">
            <v>1297A</v>
          </cell>
          <cell r="H59" t="str">
            <v>GB</v>
          </cell>
        </row>
        <row r="60">
          <cell r="G60" t="str">
            <v>1300A</v>
          </cell>
          <cell r="H60" t="str">
            <v>GB</v>
          </cell>
        </row>
        <row r="61">
          <cell r="G61" t="str">
            <v>1301A</v>
          </cell>
          <cell r="H61" t="str">
            <v>GB</v>
          </cell>
        </row>
        <row r="62">
          <cell r="G62" t="str">
            <v>1341A</v>
          </cell>
          <cell r="H62" t="str">
            <v>GB</v>
          </cell>
        </row>
        <row r="63">
          <cell r="G63" t="str">
            <v>2009A</v>
          </cell>
          <cell r="H63" t="str">
            <v>GB</v>
          </cell>
        </row>
        <row r="64">
          <cell r="G64" t="str">
            <v>2656Y</v>
          </cell>
          <cell r="H64" t="str">
            <v>GB/WEur</v>
          </cell>
        </row>
        <row r="65">
          <cell r="G65" t="str">
            <v>2685P</v>
          </cell>
          <cell r="H65" t="str">
            <v>GB</v>
          </cell>
        </row>
        <row r="66">
          <cell r="G66" t="str">
            <v>2686A</v>
          </cell>
          <cell r="H66" t="str">
            <v>GB</v>
          </cell>
        </row>
        <row r="67">
          <cell r="G67" t="str">
            <v>2722Y</v>
          </cell>
          <cell r="H67" t="str">
            <v>GB</v>
          </cell>
        </row>
        <row r="68">
          <cell r="G68" t="str">
            <v>2742Y</v>
          </cell>
          <cell r="H68" t="str">
            <v>GB</v>
          </cell>
        </row>
        <row r="69">
          <cell r="G69" t="str">
            <v>4150A</v>
          </cell>
          <cell r="H69" t="str">
            <v>GB/WEur</v>
          </cell>
        </row>
        <row r="70">
          <cell r="G70" t="str">
            <v>4160A</v>
          </cell>
          <cell r="H70" t="str">
            <v>GB</v>
          </cell>
        </row>
        <row r="71">
          <cell r="G71" t="str">
            <v>4170A</v>
          </cell>
          <cell r="H71" t="str">
            <v>GB</v>
          </cell>
        </row>
        <row r="72">
          <cell r="G72" t="str">
            <v>4210Y</v>
          </cell>
          <cell r="H72" t="str">
            <v>GB</v>
          </cell>
        </row>
        <row r="73">
          <cell r="G73" t="str">
            <v>4211Y</v>
          </cell>
          <cell r="H73" t="str">
            <v>GB</v>
          </cell>
        </row>
        <row r="74">
          <cell r="G74" t="str">
            <v>4212Y</v>
          </cell>
          <cell r="H74" t="str">
            <v>GB</v>
          </cell>
        </row>
        <row r="75">
          <cell r="G75" t="str">
            <v>4220A</v>
          </cell>
          <cell r="H75" t="str">
            <v>GB</v>
          </cell>
        </row>
        <row r="76">
          <cell r="G76" t="str">
            <v>4221A</v>
          </cell>
          <cell r="H76" t="str">
            <v>GB</v>
          </cell>
        </row>
        <row r="77">
          <cell r="G77" t="str">
            <v>4223Y</v>
          </cell>
          <cell r="H77" t="str">
            <v>GB</v>
          </cell>
        </row>
        <row r="78">
          <cell r="G78" t="str">
            <v>4224A</v>
          </cell>
          <cell r="H78" t="str">
            <v>GB</v>
          </cell>
        </row>
        <row r="79">
          <cell r="G79" t="str">
            <v>4225A</v>
          </cell>
          <cell r="H79" t="str">
            <v>GB</v>
          </cell>
        </row>
        <row r="80">
          <cell r="G80" t="str">
            <v>4230A</v>
          </cell>
          <cell r="H80" t="str">
            <v>GB</v>
          </cell>
        </row>
        <row r="81">
          <cell r="G81" t="str">
            <v>4231A</v>
          </cell>
          <cell r="H81" t="str">
            <v>GB</v>
          </cell>
        </row>
        <row r="82">
          <cell r="G82" t="str">
            <v>4234A</v>
          </cell>
          <cell r="H82" t="str">
            <v>GB</v>
          </cell>
        </row>
        <row r="83">
          <cell r="G83" t="str">
            <v>4240A</v>
          </cell>
          <cell r="H83" t="str">
            <v>GB</v>
          </cell>
        </row>
        <row r="84">
          <cell r="G84" t="str">
            <v>4241A</v>
          </cell>
          <cell r="H84" t="str">
            <v>GB</v>
          </cell>
        </row>
        <row r="85">
          <cell r="G85" t="str">
            <v>4242P</v>
          </cell>
          <cell r="H85" t="str">
            <v>GB</v>
          </cell>
        </row>
        <row r="86">
          <cell r="G86" t="str">
            <v>4244A</v>
          </cell>
          <cell r="H86" t="str">
            <v>GB</v>
          </cell>
        </row>
        <row r="87">
          <cell r="G87" t="str">
            <v>4245X</v>
          </cell>
          <cell r="H87" t="str">
            <v>GB</v>
          </cell>
        </row>
        <row r="88">
          <cell r="G88" t="str">
            <v>4247X</v>
          </cell>
          <cell r="H88" t="str">
            <v>GB</v>
          </cell>
        </row>
        <row r="89">
          <cell r="G89" t="str">
            <v>4260X</v>
          </cell>
          <cell r="H89" t="str">
            <v>GB</v>
          </cell>
        </row>
        <row r="90">
          <cell r="G90" t="str">
            <v>4262X</v>
          </cell>
          <cell r="H90" t="str">
            <v>GB</v>
          </cell>
        </row>
        <row r="91">
          <cell r="G91" t="str">
            <v>4263X</v>
          </cell>
          <cell r="H91" t="str">
            <v>GB</v>
          </cell>
        </row>
        <row r="92">
          <cell r="G92" t="str">
            <v>4265Y</v>
          </cell>
          <cell r="H92" t="str">
            <v>GB</v>
          </cell>
        </row>
        <row r="93">
          <cell r="G93" t="str">
            <v>4265Y</v>
          </cell>
          <cell r="H93" t="str">
            <v>GB</v>
          </cell>
        </row>
        <row r="94">
          <cell r="G94" t="str">
            <v>4266X</v>
          </cell>
          <cell r="H94" t="str">
            <v>GB</v>
          </cell>
        </row>
        <row r="95">
          <cell r="G95" t="str">
            <v>4267X</v>
          </cell>
          <cell r="H95" t="str">
            <v>GB</v>
          </cell>
        </row>
        <row r="96">
          <cell r="G96" t="str">
            <v>4268X</v>
          </cell>
          <cell r="H96" t="str">
            <v>GB</v>
          </cell>
        </row>
        <row r="97">
          <cell r="G97" t="str">
            <v>4269X</v>
          </cell>
          <cell r="H97" t="str">
            <v>GB</v>
          </cell>
        </row>
        <row r="98">
          <cell r="G98" t="str">
            <v>4270X</v>
          </cell>
          <cell r="H98" t="str">
            <v>GB</v>
          </cell>
        </row>
        <row r="99">
          <cell r="G99" t="str">
            <v>4271X</v>
          </cell>
          <cell r="H99" t="str">
            <v>GB</v>
          </cell>
        </row>
        <row r="100">
          <cell r="G100" t="str">
            <v>4272C</v>
          </cell>
          <cell r="H100" t="str">
            <v>GB</v>
          </cell>
        </row>
        <row r="101">
          <cell r="G101" t="str">
            <v>4272P</v>
          </cell>
          <cell r="H101" t="str">
            <v>GB</v>
          </cell>
        </row>
        <row r="102">
          <cell r="G102" t="str">
            <v>4274X</v>
          </cell>
          <cell r="H102" t="str">
            <v>GB</v>
          </cell>
        </row>
        <row r="103">
          <cell r="G103" t="str">
            <v>4300A</v>
          </cell>
          <cell r="H103" t="str">
            <v>GB</v>
          </cell>
        </row>
        <row r="104">
          <cell r="G104" t="str">
            <v>4301A</v>
          </cell>
          <cell r="H104" t="str">
            <v>GB</v>
          </cell>
        </row>
        <row r="105">
          <cell r="G105" t="str">
            <v>4310A</v>
          </cell>
          <cell r="H105" t="str">
            <v>GB</v>
          </cell>
        </row>
        <row r="106">
          <cell r="G106" t="str">
            <v>4311A</v>
          </cell>
          <cell r="H106" t="str">
            <v>GB</v>
          </cell>
        </row>
        <row r="107">
          <cell r="G107" t="str">
            <v>4320A</v>
          </cell>
          <cell r="H107" t="str">
            <v>GB</v>
          </cell>
        </row>
        <row r="108">
          <cell r="G108" t="str">
            <v>5001A</v>
          </cell>
          <cell r="H108" t="str">
            <v>GB</v>
          </cell>
        </row>
        <row r="109">
          <cell r="G109" t="str">
            <v>5012A</v>
          </cell>
          <cell r="H109" t="str">
            <v>GB/WEur</v>
          </cell>
        </row>
        <row r="110">
          <cell r="G110" t="str">
            <v>5015J</v>
          </cell>
          <cell r="H110" t="str">
            <v>GB</v>
          </cell>
        </row>
        <row r="111">
          <cell r="G111" t="str">
            <v>5082Y</v>
          </cell>
          <cell r="H111" t="str">
            <v>GB/WEur</v>
          </cell>
        </row>
        <row r="112">
          <cell r="G112" t="str">
            <v>5083N</v>
          </cell>
          <cell r="H112" t="str">
            <v>GB</v>
          </cell>
        </row>
        <row r="113">
          <cell r="G113" t="str">
            <v>5086J</v>
          </cell>
          <cell r="H113" t="str">
            <v>GB</v>
          </cell>
        </row>
        <row r="114">
          <cell r="G114" t="str">
            <v>5135Y</v>
          </cell>
          <cell r="H114" t="str">
            <v>GB/WEur</v>
          </cell>
        </row>
        <row r="115">
          <cell r="G115" t="str">
            <v>5145F</v>
          </cell>
          <cell r="H115" t="str">
            <v>GB/WEur</v>
          </cell>
        </row>
        <row r="116">
          <cell r="G116" t="str">
            <v>5160Y</v>
          </cell>
          <cell r="H116" t="str">
            <v>GB</v>
          </cell>
        </row>
        <row r="117">
          <cell r="G117" t="str">
            <v>5173T</v>
          </cell>
          <cell r="H117" t="str">
            <v>GB</v>
          </cell>
        </row>
        <row r="118">
          <cell r="G118" t="str">
            <v>5200Y</v>
          </cell>
          <cell r="H118" t="str">
            <v>GB/WEur</v>
          </cell>
        </row>
        <row r="119">
          <cell r="G119" t="str">
            <v>5412Y</v>
          </cell>
          <cell r="H119" t="str">
            <v>GB</v>
          </cell>
        </row>
        <row r="120">
          <cell r="G120" t="str">
            <v>5450X</v>
          </cell>
          <cell r="H120" t="str">
            <v>GB/WEur</v>
          </cell>
        </row>
        <row r="121">
          <cell r="G121" t="str">
            <v>5470L</v>
          </cell>
          <cell r="H121" t="str">
            <v>GB</v>
          </cell>
        </row>
        <row r="122">
          <cell r="G122" t="str">
            <v>5620X</v>
          </cell>
          <cell r="H122" t="str">
            <v>GB/WEur</v>
          </cell>
        </row>
        <row r="123">
          <cell r="G123" t="str">
            <v>5720Y</v>
          </cell>
          <cell r="H123" t="str">
            <v>GB</v>
          </cell>
        </row>
        <row r="124">
          <cell r="G124" t="str">
            <v>5725A</v>
          </cell>
          <cell r="H124" t="str">
            <v>GB/WEur</v>
          </cell>
        </row>
        <row r="125">
          <cell r="G125" t="str">
            <v>5781Y</v>
          </cell>
          <cell r="H125" t="str">
            <v>GB</v>
          </cell>
        </row>
        <row r="126">
          <cell r="G126" t="str">
            <v>5810C</v>
          </cell>
          <cell r="H126" t="str">
            <v>GB</v>
          </cell>
        </row>
        <row r="127">
          <cell r="G127" t="str">
            <v>5811N</v>
          </cell>
          <cell r="H127" t="str">
            <v>GB</v>
          </cell>
        </row>
        <row r="128">
          <cell r="G128" t="str">
            <v>5851J</v>
          </cell>
          <cell r="H128" t="str">
            <v>GB</v>
          </cell>
        </row>
        <row r="129">
          <cell r="G129" t="str">
            <v>5851K</v>
          </cell>
          <cell r="H129" t="str">
            <v>GB</v>
          </cell>
        </row>
        <row r="130">
          <cell r="G130" t="str">
            <v>5854A</v>
          </cell>
          <cell r="H130" t="str">
            <v>GB/WEur</v>
          </cell>
        </row>
        <row r="131">
          <cell r="G131" t="str">
            <v>5870X</v>
          </cell>
          <cell r="H131" t="str">
            <v>GB</v>
          </cell>
        </row>
        <row r="132">
          <cell r="G132" t="str">
            <v>5880X</v>
          </cell>
          <cell r="H132" t="str">
            <v>GB/WEur</v>
          </cell>
        </row>
        <row r="133">
          <cell r="G133" t="str">
            <v>5890X</v>
          </cell>
          <cell r="H133" t="str">
            <v>GB/WEur</v>
          </cell>
        </row>
        <row r="134">
          <cell r="G134" t="str">
            <v>5900X</v>
          </cell>
          <cell r="H134" t="str">
            <v>GB</v>
          </cell>
        </row>
        <row r="135">
          <cell r="G135" t="str">
            <v>5903C</v>
          </cell>
          <cell r="H135" t="str">
            <v>GB</v>
          </cell>
        </row>
        <row r="136">
          <cell r="G136" t="str">
            <v>5904N</v>
          </cell>
          <cell r="H136" t="str">
            <v>GB</v>
          </cell>
        </row>
        <row r="137">
          <cell r="G137" t="str">
            <v>6000X</v>
          </cell>
          <cell r="H137" t="str">
            <v>GB/WEur</v>
          </cell>
        </row>
        <row r="138">
          <cell r="G138" t="str">
            <v>6050A</v>
          </cell>
          <cell r="H138" t="str">
            <v>GB/WEur</v>
          </cell>
        </row>
        <row r="139">
          <cell r="G139" t="str">
            <v>6100X</v>
          </cell>
          <cell r="H139" t="str">
            <v>GB</v>
          </cell>
        </row>
        <row r="140">
          <cell r="G140" t="str">
            <v>6150X</v>
          </cell>
          <cell r="H140" t="str">
            <v>GB</v>
          </cell>
        </row>
        <row r="141">
          <cell r="G141" t="str">
            <v>6158P</v>
          </cell>
          <cell r="H141" t="str">
            <v>GB</v>
          </cell>
        </row>
        <row r="142">
          <cell r="G142" t="str">
            <v>6160P</v>
          </cell>
          <cell r="H142" t="str">
            <v>GB</v>
          </cell>
        </row>
        <row r="143">
          <cell r="G143" t="str">
            <v>6200X</v>
          </cell>
          <cell r="H143" t="str">
            <v>GB/WEur</v>
          </cell>
        </row>
        <row r="144">
          <cell r="G144" t="str">
            <v>6230V</v>
          </cell>
          <cell r="H144" t="str">
            <v>GB/WEur</v>
          </cell>
        </row>
        <row r="145">
          <cell r="G145" t="str">
            <v>6240F</v>
          </cell>
          <cell r="H145" t="str">
            <v>GB</v>
          </cell>
        </row>
        <row r="146">
          <cell r="G146" t="str">
            <v>6250X</v>
          </cell>
          <cell r="H146" t="str">
            <v>GB</v>
          </cell>
        </row>
        <row r="147">
          <cell r="G147" t="str">
            <v>6254V</v>
          </cell>
          <cell r="H147" t="str">
            <v>GB</v>
          </cell>
        </row>
        <row r="148">
          <cell r="G148" t="str">
            <v>6255D</v>
          </cell>
          <cell r="H148" t="str">
            <v>GB</v>
          </cell>
        </row>
        <row r="149">
          <cell r="G149" t="str">
            <v>6257W</v>
          </cell>
          <cell r="H149" t="str">
            <v>GB</v>
          </cell>
        </row>
        <row r="150">
          <cell r="G150" t="str">
            <v>6258P</v>
          </cell>
          <cell r="H150" t="str">
            <v>GB</v>
          </cell>
        </row>
        <row r="151">
          <cell r="G151" t="str">
            <v>6259P</v>
          </cell>
          <cell r="H151" t="str">
            <v>GB</v>
          </cell>
        </row>
        <row r="152">
          <cell r="G152" t="str">
            <v>6300Y</v>
          </cell>
          <cell r="H152" t="str">
            <v>GB/WEur</v>
          </cell>
        </row>
        <row r="153">
          <cell r="G153" t="str">
            <v>6302V</v>
          </cell>
          <cell r="H153" t="str">
            <v>GB/WEur</v>
          </cell>
        </row>
        <row r="154">
          <cell r="G154" t="str">
            <v>6304P</v>
          </cell>
          <cell r="H154" t="str">
            <v>GB</v>
          </cell>
        </row>
        <row r="155">
          <cell r="G155" t="str">
            <v>6350D</v>
          </cell>
          <cell r="H155" t="str">
            <v>GB</v>
          </cell>
        </row>
        <row r="156">
          <cell r="G156" t="str">
            <v>6350X</v>
          </cell>
          <cell r="H156" t="str">
            <v>GB</v>
          </cell>
        </row>
        <row r="157">
          <cell r="G157" t="str">
            <v>6352P</v>
          </cell>
          <cell r="H157" t="str">
            <v>GB</v>
          </cell>
        </row>
        <row r="158">
          <cell r="G158" t="str">
            <v>6400C</v>
          </cell>
          <cell r="H158" t="str">
            <v>GB</v>
          </cell>
        </row>
        <row r="159">
          <cell r="G159" t="str">
            <v>6400X</v>
          </cell>
          <cell r="H159" t="str">
            <v>GB/WEur</v>
          </cell>
        </row>
        <row r="160">
          <cell r="G160" t="str">
            <v>6402P</v>
          </cell>
          <cell r="H160" t="str">
            <v>GB</v>
          </cell>
        </row>
        <row r="161">
          <cell r="G161" t="str">
            <v>6404P</v>
          </cell>
          <cell r="H161" t="str">
            <v>GB</v>
          </cell>
        </row>
        <row r="162">
          <cell r="G162" t="str">
            <v>6510A</v>
          </cell>
          <cell r="H162" t="str">
            <v>GB</v>
          </cell>
        </row>
        <row r="163">
          <cell r="G163" t="str">
            <v>6520A</v>
          </cell>
          <cell r="H163" t="str">
            <v>GB</v>
          </cell>
        </row>
        <row r="164">
          <cell r="G164" t="str">
            <v>6533P</v>
          </cell>
          <cell r="H164" t="str">
            <v>GB</v>
          </cell>
        </row>
        <row r="165">
          <cell r="G165" t="str">
            <v>6540C</v>
          </cell>
          <cell r="H165" t="str">
            <v>GB</v>
          </cell>
        </row>
        <row r="166">
          <cell r="G166" t="str">
            <v>6631D</v>
          </cell>
          <cell r="H166" t="str">
            <v>GB</v>
          </cell>
        </row>
        <row r="167">
          <cell r="G167" t="str">
            <v>6632D</v>
          </cell>
          <cell r="H167" t="str">
            <v>GB</v>
          </cell>
        </row>
        <row r="168">
          <cell r="G168" t="str">
            <v>6635D</v>
          </cell>
          <cell r="H168" t="str">
            <v>GB</v>
          </cell>
        </row>
        <row r="169">
          <cell r="G169" t="str">
            <v>7140X</v>
          </cell>
          <cell r="H169" t="str">
            <v>W/Eur</v>
          </cell>
        </row>
        <row r="170">
          <cell r="G170" t="str">
            <v>7141X</v>
          </cell>
          <cell r="H170" t="str">
            <v>W/Eur</v>
          </cell>
        </row>
        <row r="171">
          <cell r="G171" t="str">
            <v>7142X</v>
          </cell>
          <cell r="H171" t="str">
            <v>W/Eur</v>
          </cell>
        </row>
        <row r="172">
          <cell r="G172" t="str">
            <v>7143X</v>
          </cell>
          <cell r="H172" t="str">
            <v>W/Eur</v>
          </cell>
        </row>
        <row r="173">
          <cell r="G173" t="str">
            <v>7540A</v>
          </cell>
          <cell r="H173" t="str">
            <v>Poland/Russia</v>
          </cell>
        </row>
        <row r="174">
          <cell r="G174" t="str">
            <v>7541A</v>
          </cell>
          <cell r="H174" t="str">
            <v>Poland</v>
          </cell>
        </row>
        <row r="175">
          <cell r="G175" t="str">
            <v>7542A</v>
          </cell>
          <cell r="H175" t="str">
            <v>Poland/Russia</v>
          </cell>
        </row>
        <row r="176">
          <cell r="G176" t="str">
            <v>7543A</v>
          </cell>
          <cell r="H176" t="str">
            <v>Poland/Russia</v>
          </cell>
        </row>
        <row r="177">
          <cell r="G177" t="str">
            <v>7544A</v>
          </cell>
          <cell r="H177" t="str">
            <v>Poland/Russia</v>
          </cell>
        </row>
        <row r="178">
          <cell r="G178" t="str">
            <v>7545A</v>
          </cell>
          <cell r="H178" t="str">
            <v>Poland/Russia</v>
          </cell>
        </row>
        <row r="179">
          <cell r="G179" t="str">
            <v>8200E</v>
          </cell>
          <cell r="H179" t="str">
            <v>GB/WEur</v>
          </cell>
        </row>
        <row r="180">
          <cell r="G180" t="str">
            <v>8201E</v>
          </cell>
          <cell r="H180" t="str">
            <v>W/Eur</v>
          </cell>
        </row>
        <row r="181">
          <cell r="G181" t="str">
            <v>8202E</v>
          </cell>
          <cell r="H181" t="str">
            <v>W/Eur</v>
          </cell>
        </row>
        <row r="182">
          <cell r="G182" t="str">
            <v>8203E</v>
          </cell>
          <cell r="H182" t="str">
            <v>GB/WEur</v>
          </cell>
        </row>
        <row r="183">
          <cell r="G183" t="str">
            <v>8300E</v>
          </cell>
          <cell r="H183" t="str">
            <v>GB/WEur</v>
          </cell>
        </row>
        <row r="184">
          <cell r="G184" t="str">
            <v>8310E</v>
          </cell>
          <cell r="H184" t="str">
            <v>W/Eur</v>
          </cell>
        </row>
        <row r="185">
          <cell r="G185" t="str">
            <v>8320E</v>
          </cell>
          <cell r="H185" t="str">
            <v>GB/WEur/Pol</v>
          </cell>
        </row>
        <row r="186">
          <cell r="G186" t="str">
            <v>8340E</v>
          </cell>
          <cell r="H186" t="str">
            <v>GB/WEur</v>
          </cell>
        </row>
        <row r="187">
          <cell r="G187" t="str">
            <v>8350E</v>
          </cell>
          <cell r="H187" t="str">
            <v>W/Eur</v>
          </cell>
        </row>
        <row r="188">
          <cell r="G188" t="str">
            <v>8370E</v>
          </cell>
          <cell r="H188" t="str">
            <v>W/Eur</v>
          </cell>
        </row>
        <row r="189">
          <cell r="G189" t="str">
            <v>8380E</v>
          </cell>
          <cell r="H189" t="str">
            <v>W/Eur</v>
          </cell>
        </row>
        <row r="190">
          <cell r="G190" t="str">
            <v>8385E</v>
          </cell>
          <cell r="H190" t="str">
            <v>GB/WEur</v>
          </cell>
        </row>
        <row r="191">
          <cell r="G191" t="str">
            <v>8386E</v>
          </cell>
          <cell r="H191" t="str">
            <v>GB/WEur</v>
          </cell>
        </row>
        <row r="192">
          <cell r="G192" t="str">
            <v>8387E</v>
          </cell>
          <cell r="H192" t="str">
            <v>GB/WEur</v>
          </cell>
        </row>
        <row r="193">
          <cell r="G193" t="str">
            <v>8389E</v>
          </cell>
          <cell r="H193" t="str">
            <v>GB/WEur</v>
          </cell>
        </row>
        <row r="194">
          <cell r="G194" t="str">
            <v>8390E</v>
          </cell>
          <cell r="H194" t="str">
            <v>GB/WEur</v>
          </cell>
        </row>
        <row r="195">
          <cell r="G195" t="str">
            <v>8391E</v>
          </cell>
          <cell r="H195" t="str">
            <v>W/Eur</v>
          </cell>
        </row>
        <row r="196">
          <cell r="G196" t="str">
            <v>8392E</v>
          </cell>
          <cell r="H196" t="str">
            <v>W/Eur</v>
          </cell>
        </row>
        <row r="197">
          <cell r="G197" t="str">
            <v>8393E</v>
          </cell>
          <cell r="H197" t="str">
            <v>W/Eur</v>
          </cell>
        </row>
        <row r="198">
          <cell r="G198" t="str">
            <v>8394E</v>
          </cell>
          <cell r="H198" t="str">
            <v>GB/WEur/Pol</v>
          </cell>
        </row>
        <row r="199">
          <cell r="G199" t="str">
            <v>8395E</v>
          </cell>
          <cell r="H199" t="str">
            <v>GB/WEur/Pol</v>
          </cell>
        </row>
        <row r="200">
          <cell r="G200" t="str">
            <v>8396E</v>
          </cell>
          <cell r="H200" t="str">
            <v>GB/WEur</v>
          </cell>
        </row>
        <row r="201">
          <cell r="G201" t="str">
            <v>8403E</v>
          </cell>
          <cell r="H201" t="str">
            <v>W/Eur</v>
          </cell>
        </row>
        <row r="202">
          <cell r="G202" t="str">
            <v>8404E</v>
          </cell>
          <cell r="H202" t="str">
            <v>W/Eur</v>
          </cell>
        </row>
        <row r="203">
          <cell r="G203" t="str">
            <v>8627A</v>
          </cell>
          <cell r="H203" t="str">
            <v>Aus</v>
          </cell>
        </row>
        <row r="204">
          <cell r="G204" t="str">
            <v>8628A</v>
          </cell>
          <cell r="H204" t="str">
            <v>Aus</v>
          </cell>
        </row>
        <row r="205">
          <cell r="G205" t="str">
            <v>8630A</v>
          </cell>
          <cell r="H205" t="str">
            <v>Aus</v>
          </cell>
        </row>
        <row r="206">
          <cell r="G206" t="str">
            <v>8631A</v>
          </cell>
          <cell r="H206" t="str">
            <v>Aus</v>
          </cell>
        </row>
        <row r="207">
          <cell r="G207" t="str">
            <v>8632A</v>
          </cell>
          <cell r="H207" t="str">
            <v>Aus</v>
          </cell>
        </row>
        <row r="208">
          <cell r="G208" t="str">
            <v>8633A</v>
          </cell>
          <cell r="H208" t="str">
            <v>Aus</v>
          </cell>
        </row>
        <row r="209">
          <cell r="G209" t="str">
            <v>8634A</v>
          </cell>
          <cell r="H209" t="str">
            <v>Aus</v>
          </cell>
        </row>
        <row r="210">
          <cell r="G210" t="str">
            <v>8635A</v>
          </cell>
          <cell r="H210" t="str">
            <v>Aus</v>
          </cell>
        </row>
        <row r="211">
          <cell r="G211" t="str">
            <v>8636A</v>
          </cell>
          <cell r="H211" t="str">
            <v>Aus</v>
          </cell>
        </row>
        <row r="212">
          <cell r="G212" t="str">
            <v>8637A</v>
          </cell>
          <cell r="H212" t="str">
            <v>Aus</v>
          </cell>
        </row>
        <row r="213">
          <cell r="G213" t="str">
            <v>8638A</v>
          </cell>
          <cell r="H213" t="str">
            <v>Aus</v>
          </cell>
        </row>
        <row r="214">
          <cell r="G214" t="str">
            <v>8639A</v>
          </cell>
          <cell r="H214" t="str">
            <v>Aus</v>
          </cell>
        </row>
        <row r="215">
          <cell r="G215" t="str">
            <v>8640A</v>
          </cell>
          <cell r="H215" t="str">
            <v>Aus</v>
          </cell>
        </row>
        <row r="216">
          <cell r="G216" t="str">
            <v>8641A</v>
          </cell>
          <cell r="H216" t="str">
            <v>Aus</v>
          </cell>
        </row>
        <row r="217">
          <cell r="G217" t="str">
            <v>8725X</v>
          </cell>
          <cell r="H217" t="str">
            <v>W/Eur</v>
          </cell>
        </row>
        <row r="218">
          <cell r="G218" t="str">
            <v>8726X</v>
          </cell>
          <cell r="H218" t="str">
            <v>W/Eur</v>
          </cell>
        </row>
        <row r="219">
          <cell r="G219" t="str">
            <v>8751A</v>
          </cell>
          <cell r="H219" t="str">
            <v>GB/WEur</v>
          </cell>
        </row>
        <row r="220">
          <cell r="G220" t="str">
            <v>8752A</v>
          </cell>
          <cell r="H220" t="str">
            <v>GB/WEur</v>
          </cell>
        </row>
        <row r="221">
          <cell r="G221" t="str">
            <v>8753A</v>
          </cell>
          <cell r="H221" t="str">
            <v>GB/WEur</v>
          </cell>
        </row>
        <row r="222">
          <cell r="G222" t="str">
            <v>8754A</v>
          </cell>
          <cell r="H222" t="str">
            <v>GB/WEur</v>
          </cell>
        </row>
        <row r="223">
          <cell r="G223" t="str">
            <v>8755A</v>
          </cell>
          <cell r="H223" t="str">
            <v>GB/WEur</v>
          </cell>
        </row>
        <row r="224">
          <cell r="G224" t="str">
            <v>8756A</v>
          </cell>
          <cell r="H224" t="str">
            <v>GB/WEur</v>
          </cell>
        </row>
        <row r="225">
          <cell r="G225" t="str">
            <v>8757A</v>
          </cell>
          <cell r="H225" t="str">
            <v>GB/WEur</v>
          </cell>
        </row>
        <row r="226">
          <cell r="G226" t="str">
            <v>9000X</v>
          </cell>
          <cell r="H226" t="str">
            <v>W/Eur</v>
          </cell>
        </row>
        <row r="227">
          <cell r="G227" t="str">
            <v>9001X</v>
          </cell>
          <cell r="H227" t="str">
            <v>W/Eur</v>
          </cell>
        </row>
        <row r="228">
          <cell r="G228" t="str">
            <v>9034A</v>
          </cell>
          <cell r="H228" t="str">
            <v>W/Eur</v>
          </cell>
        </row>
        <row r="229">
          <cell r="G229" t="str">
            <v>9037R</v>
          </cell>
          <cell r="H229" t="str">
            <v>W/Eur</v>
          </cell>
        </row>
        <row r="230">
          <cell r="G230" t="str">
            <v>9038R</v>
          </cell>
          <cell r="H230" t="str">
            <v>W/Eur</v>
          </cell>
        </row>
        <row r="231">
          <cell r="G231" t="str">
            <v>9059Q</v>
          </cell>
          <cell r="H231" t="str">
            <v>Canada</v>
          </cell>
        </row>
        <row r="232">
          <cell r="G232" t="str">
            <v>9060Q</v>
          </cell>
          <cell r="H232" t="str">
            <v>Canada</v>
          </cell>
        </row>
        <row r="233">
          <cell r="G233" t="str">
            <v>9061Q</v>
          </cell>
          <cell r="H233" t="str">
            <v>Canada</v>
          </cell>
        </row>
        <row r="234">
          <cell r="G234" t="str">
            <v>9062Q</v>
          </cell>
          <cell r="H234" t="str">
            <v>Canada</v>
          </cell>
        </row>
        <row r="235">
          <cell r="G235" t="str">
            <v>9065Q</v>
          </cell>
          <cell r="H235" t="str">
            <v>Canada</v>
          </cell>
        </row>
        <row r="236">
          <cell r="G236" t="str">
            <v>9110Y</v>
          </cell>
          <cell r="H236" t="str">
            <v>Canada/USA</v>
          </cell>
        </row>
        <row r="237">
          <cell r="G237" t="str">
            <v>9111Y</v>
          </cell>
          <cell r="H237" t="str">
            <v>Canada/USA</v>
          </cell>
        </row>
        <row r="238">
          <cell r="G238" t="str">
            <v>9112Y</v>
          </cell>
          <cell r="H238" t="str">
            <v>USA</v>
          </cell>
        </row>
        <row r="239">
          <cell r="G239" t="str">
            <v>9113Y</v>
          </cell>
          <cell r="H239" t="str">
            <v>USA</v>
          </cell>
        </row>
        <row r="240">
          <cell r="G240" t="str">
            <v>9114Y</v>
          </cell>
          <cell r="H240" t="str">
            <v>USA</v>
          </cell>
        </row>
        <row r="241">
          <cell r="G241" t="str">
            <v>9115Y</v>
          </cell>
          <cell r="H241" t="str">
            <v>Canada/USA</v>
          </cell>
        </row>
        <row r="242">
          <cell r="G242" t="str">
            <v>9116Y</v>
          </cell>
          <cell r="H242" t="str">
            <v>Canada/USA</v>
          </cell>
        </row>
        <row r="243">
          <cell r="G243" t="str">
            <v>9117X</v>
          </cell>
          <cell r="H243" t="str">
            <v>Canada/USA</v>
          </cell>
        </row>
        <row r="244">
          <cell r="G244" t="str">
            <v>9118Y</v>
          </cell>
          <cell r="H244" t="str">
            <v>USA</v>
          </cell>
        </row>
        <row r="245">
          <cell r="G245" t="str">
            <v>9119Y</v>
          </cell>
          <cell r="H245" t="str">
            <v>Canada/USA</v>
          </cell>
        </row>
        <row r="246">
          <cell r="G246" t="str">
            <v>9125Y</v>
          </cell>
          <cell r="H246" t="str">
            <v>USA</v>
          </cell>
        </row>
        <row r="247">
          <cell r="G247" t="str">
            <v>9126Y</v>
          </cell>
          <cell r="H247" t="str">
            <v>USA</v>
          </cell>
        </row>
        <row r="248">
          <cell r="G248" t="str">
            <v>9128A</v>
          </cell>
          <cell r="H248" t="str">
            <v>USA</v>
          </cell>
        </row>
        <row r="249">
          <cell r="G249" t="str">
            <v>9129A</v>
          </cell>
          <cell r="H249" t="str">
            <v>USA</v>
          </cell>
        </row>
        <row r="250">
          <cell r="G250" t="str">
            <v>9130A</v>
          </cell>
          <cell r="H250" t="str">
            <v>USA</v>
          </cell>
        </row>
        <row r="251">
          <cell r="G251" t="str">
            <v>9131A</v>
          </cell>
          <cell r="H251" t="str">
            <v>USA</v>
          </cell>
        </row>
        <row r="252">
          <cell r="G252" t="str">
            <v>9132A</v>
          </cell>
          <cell r="H252" t="str">
            <v>USA</v>
          </cell>
        </row>
        <row r="253">
          <cell r="G253" t="str">
            <v>9133A</v>
          </cell>
          <cell r="H253" t="str">
            <v>USA</v>
          </cell>
        </row>
        <row r="254">
          <cell r="G254" t="str">
            <v>9134A</v>
          </cell>
          <cell r="H254" t="str">
            <v>USA</v>
          </cell>
        </row>
        <row r="255">
          <cell r="G255" t="str">
            <v>9135A</v>
          </cell>
          <cell r="H255" t="str">
            <v>USA</v>
          </cell>
        </row>
        <row r="256">
          <cell r="G256" t="str">
            <v>9212Y</v>
          </cell>
          <cell r="H256" t="str">
            <v>Canada</v>
          </cell>
        </row>
        <row r="257">
          <cell r="G257" t="str">
            <v>9213Y</v>
          </cell>
          <cell r="H257" t="str">
            <v>Canada/WEur</v>
          </cell>
        </row>
        <row r="258">
          <cell r="G258" t="str">
            <v>9214Y</v>
          </cell>
          <cell r="H258" t="str">
            <v>Canada</v>
          </cell>
        </row>
        <row r="259">
          <cell r="G259" t="str">
            <v>9216Y</v>
          </cell>
          <cell r="H259" t="str">
            <v>Canada</v>
          </cell>
        </row>
        <row r="260">
          <cell r="G260" t="str">
            <v>9217Y</v>
          </cell>
          <cell r="H260" t="str">
            <v>Canada</v>
          </cell>
        </row>
        <row r="261">
          <cell r="G261" t="str">
            <v>9218Y</v>
          </cell>
          <cell r="H261" t="str">
            <v>Canada</v>
          </cell>
        </row>
        <row r="262">
          <cell r="G262" t="str">
            <v>9219Y</v>
          </cell>
          <cell r="H262" t="str">
            <v>Canada</v>
          </cell>
        </row>
        <row r="263">
          <cell r="G263" t="str">
            <v>9231Y</v>
          </cell>
          <cell r="H263" t="str">
            <v>Canada</v>
          </cell>
        </row>
        <row r="264">
          <cell r="G264" t="str">
            <v>9241Y</v>
          </cell>
          <cell r="H264" t="str">
            <v>Canada</v>
          </cell>
        </row>
        <row r="265">
          <cell r="G265" t="str">
            <v>9252Y</v>
          </cell>
          <cell r="H265" t="str">
            <v>Canada</v>
          </cell>
        </row>
        <row r="266">
          <cell r="G266" t="str">
            <v>9264Y</v>
          </cell>
          <cell r="H266" t="str">
            <v>Canada</v>
          </cell>
        </row>
        <row r="267">
          <cell r="G267" t="str">
            <v>9278Y</v>
          </cell>
          <cell r="H267" t="str">
            <v>Canada</v>
          </cell>
        </row>
        <row r="268">
          <cell r="G268" t="str">
            <v>9279Y</v>
          </cell>
          <cell r="H268" t="str">
            <v>Canada</v>
          </cell>
        </row>
        <row r="269">
          <cell r="G269" t="str">
            <v>9300Y</v>
          </cell>
          <cell r="H269" t="str">
            <v>Canada</v>
          </cell>
        </row>
        <row r="270">
          <cell r="G270" t="str">
            <v>9301Y</v>
          </cell>
          <cell r="H270" t="str">
            <v>Canada</v>
          </cell>
        </row>
        <row r="271">
          <cell r="G271" t="str">
            <v>9302Y</v>
          </cell>
          <cell r="H271" t="str">
            <v>Canada</v>
          </cell>
        </row>
        <row r="272">
          <cell r="G272" t="str">
            <v>9303Y</v>
          </cell>
          <cell r="H272" t="str">
            <v>Canada</v>
          </cell>
        </row>
        <row r="273">
          <cell r="G273" t="str">
            <v>9304Y</v>
          </cell>
          <cell r="H273" t="str">
            <v>Canada</v>
          </cell>
        </row>
        <row r="274">
          <cell r="G274" t="str">
            <v>9305Y</v>
          </cell>
          <cell r="H274" t="str">
            <v>Canada</v>
          </cell>
        </row>
        <row r="275">
          <cell r="G275" t="str">
            <v>9306Y</v>
          </cell>
          <cell r="H275" t="str">
            <v>Canada</v>
          </cell>
        </row>
        <row r="276">
          <cell r="G276" t="str">
            <v>9321Y</v>
          </cell>
          <cell r="H276" t="str">
            <v>Canada</v>
          </cell>
        </row>
        <row r="277">
          <cell r="G277" t="str">
            <v>9322Y</v>
          </cell>
          <cell r="H277" t="str">
            <v>Canada</v>
          </cell>
        </row>
        <row r="278">
          <cell r="G278" t="str">
            <v>9323Y</v>
          </cell>
          <cell r="H278" t="str">
            <v>Canada</v>
          </cell>
        </row>
        <row r="279">
          <cell r="G279" t="str">
            <v>9324Y</v>
          </cell>
          <cell r="H279" t="str">
            <v>Canada</v>
          </cell>
        </row>
        <row r="280">
          <cell r="G280" t="str">
            <v>9326X</v>
          </cell>
          <cell r="H280" t="str">
            <v>Canada</v>
          </cell>
        </row>
        <row r="281">
          <cell r="G281" t="str">
            <v>9327Y</v>
          </cell>
          <cell r="H281" t="str">
            <v>Canada</v>
          </cell>
        </row>
        <row r="282">
          <cell r="G282" t="str">
            <v>9328Y</v>
          </cell>
          <cell r="H282" t="str">
            <v>Canada</v>
          </cell>
        </row>
        <row r="283">
          <cell r="G283" t="str">
            <v>9331Y</v>
          </cell>
          <cell r="H283" t="str">
            <v>Canada</v>
          </cell>
        </row>
        <row r="284">
          <cell r="G284" t="str">
            <v>9332Y</v>
          </cell>
          <cell r="H284" t="str">
            <v>Canada</v>
          </cell>
        </row>
        <row r="285">
          <cell r="G285" t="str">
            <v>9333Y</v>
          </cell>
          <cell r="H285" t="str">
            <v>Canada</v>
          </cell>
        </row>
        <row r="286">
          <cell r="G286" t="str">
            <v>9334Y</v>
          </cell>
          <cell r="H286" t="str">
            <v>Canada</v>
          </cell>
        </row>
        <row r="287">
          <cell r="G287" t="str">
            <v>9337H</v>
          </cell>
          <cell r="H287" t="str">
            <v>Canada</v>
          </cell>
        </row>
        <row r="288">
          <cell r="G288" t="str">
            <v>9338Y</v>
          </cell>
          <cell r="H288" t="str">
            <v>Canada</v>
          </cell>
        </row>
        <row r="289">
          <cell r="G289" t="str">
            <v>9339Y</v>
          </cell>
          <cell r="H289" t="str">
            <v>Canada</v>
          </cell>
        </row>
        <row r="290">
          <cell r="G290" t="str">
            <v>9340Y</v>
          </cell>
          <cell r="H290" t="str">
            <v>Canada</v>
          </cell>
        </row>
        <row r="291">
          <cell r="G291" t="str">
            <v>9341Y</v>
          </cell>
          <cell r="H291" t="str">
            <v>Canada</v>
          </cell>
        </row>
        <row r="292">
          <cell r="G292" t="str">
            <v>9345A</v>
          </cell>
          <cell r="H292" t="str">
            <v>Canada</v>
          </cell>
        </row>
        <row r="293">
          <cell r="G293" t="str">
            <v>9348A</v>
          </cell>
          <cell r="H293" t="str">
            <v>Canada</v>
          </cell>
        </row>
        <row r="294">
          <cell r="G294" t="str">
            <v>9349A</v>
          </cell>
          <cell r="H294" t="str">
            <v>Canada</v>
          </cell>
        </row>
        <row r="295">
          <cell r="G295" t="str">
            <v>9351X</v>
          </cell>
          <cell r="H295" t="str">
            <v>W/Eur</v>
          </cell>
        </row>
        <row r="296">
          <cell r="G296" t="str">
            <v>9352X</v>
          </cell>
          <cell r="H296" t="str">
            <v>W/Eur</v>
          </cell>
        </row>
        <row r="297">
          <cell r="G297" t="str">
            <v>9354X</v>
          </cell>
          <cell r="H297" t="str">
            <v>W/Eur</v>
          </cell>
        </row>
        <row r="298">
          <cell r="G298" t="str">
            <v>9355X</v>
          </cell>
          <cell r="H298" t="str">
            <v>W/Eur</v>
          </cell>
        </row>
        <row r="299">
          <cell r="G299" t="str">
            <v>9356A</v>
          </cell>
          <cell r="H299" t="str">
            <v>W/Eur</v>
          </cell>
        </row>
        <row r="300">
          <cell r="G300" t="str">
            <v>9357A</v>
          </cell>
          <cell r="H300" t="str">
            <v>W/Eur</v>
          </cell>
        </row>
        <row r="301">
          <cell r="G301" t="str">
            <v>9360R</v>
          </cell>
          <cell r="H301" t="str">
            <v>W/Eur</v>
          </cell>
        </row>
        <row r="302">
          <cell r="G302" t="str">
            <v>9362R</v>
          </cell>
          <cell r="H302" t="str">
            <v>W/Eur</v>
          </cell>
        </row>
        <row r="303">
          <cell r="G303" t="str">
            <v>9367A</v>
          </cell>
          <cell r="H303" t="str">
            <v>W/Eur</v>
          </cell>
        </row>
        <row r="304">
          <cell r="G304" t="str">
            <v>9399A</v>
          </cell>
          <cell r="H304" t="str">
            <v>W/Eur</v>
          </cell>
        </row>
        <row r="305">
          <cell r="G305" t="str">
            <v>9400A</v>
          </cell>
          <cell r="H305" t="str">
            <v>W/Eur</v>
          </cell>
        </row>
        <row r="306">
          <cell r="G306" t="str">
            <v>9401A</v>
          </cell>
          <cell r="H306" t="str">
            <v>W/Eur</v>
          </cell>
        </row>
        <row r="307">
          <cell r="G307" t="str">
            <v>9401E</v>
          </cell>
          <cell r="H307" t="str">
            <v>GB/WEur</v>
          </cell>
        </row>
        <row r="308">
          <cell r="G308" t="str">
            <v>9406P</v>
          </cell>
          <cell r="H308" t="str">
            <v>W/Eur</v>
          </cell>
        </row>
        <row r="309">
          <cell r="G309" t="str">
            <v>9408M</v>
          </cell>
          <cell r="H309" t="str">
            <v>W/Eur</v>
          </cell>
        </row>
        <row r="310">
          <cell r="G310" t="str">
            <v>9410A</v>
          </cell>
          <cell r="H310" t="str">
            <v>W/Eur</v>
          </cell>
        </row>
        <row r="311">
          <cell r="G311" t="str">
            <v>9410W</v>
          </cell>
          <cell r="H311" t="str">
            <v>W/Eur</v>
          </cell>
        </row>
        <row r="312">
          <cell r="G312" t="str">
            <v>9411A</v>
          </cell>
          <cell r="H312" t="str">
            <v>W/Eur</v>
          </cell>
        </row>
        <row r="313">
          <cell r="G313" t="str">
            <v>9412A</v>
          </cell>
          <cell r="H313" t="str">
            <v>W/Eur</v>
          </cell>
        </row>
        <row r="314">
          <cell r="G314" t="str">
            <v>9412W</v>
          </cell>
          <cell r="H314" t="str">
            <v>W/Eur</v>
          </cell>
        </row>
        <row r="315">
          <cell r="G315" t="str">
            <v>9413A</v>
          </cell>
          <cell r="H315" t="str">
            <v>W/Eur</v>
          </cell>
        </row>
        <row r="316">
          <cell r="G316" t="str">
            <v>9414A</v>
          </cell>
          <cell r="H316" t="str">
            <v>W/Eur</v>
          </cell>
        </row>
        <row r="317">
          <cell r="G317" t="str">
            <v>9414W</v>
          </cell>
          <cell r="H317" t="str">
            <v>W/Eur</v>
          </cell>
        </row>
        <row r="318">
          <cell r="G318" t="str">
            <v>9425W</v>
          </cell>
          <cell r="H318" t="str">
            <v>W/Eur</v>
          </cell>
        </row>
        <row r="319">
          <cell r="G319" t="str">
            <v>9431A</v>
          </cell>
          <cell r="H319" t="str">
            <v>W/Eur</v>
          </cell>
        </row>
        <row r="320">
          <cell r="G320" t="str">
            <v>9432A</v>
          </cell>
          <cell r="H320" t="str">
            <v>W/Eur</v>
          </cell>
        </row>
        <row r="321">
          <cell r="G321" t="str">
            <v>9433A</v>
          </cell>
          <cell r="H321" t="str">
            <v>W/Eur</v>
          </cell>
        </row>
        <row r="322">
          <cell r="G322" t="str">
            <v>9434A</v>
          </cell>
          <cell r="H322" t="str">
            <v>W/Eur</v>
          </cell>
        </row>
        <row r="323">
          <cell r="G323" t="str">
            <v>9500F</v>
          </cell>
          <cell r="H323" t="str">
            <v>W/Eur</v>
          </cell>
        </row>
        <row r="324">
          <cell r="G324" t="str">
            <v>9502A</v>
          </cell>
          <cell r="H324" t="str">
            <v>W/Eur</v>
          </cell>
        </row>
        <row r="325">
          <cell r="G325" t="str">
            <v>9504X</v>
          </cell>
          <cell r="H325" t="str">
            <v>W/Eur</v>
          </cell>
        </row>
        <row r="326">
          <cell r="G326" t="str">
            <v>9656A</v>
          </cell>
          <cell r="H326" t="str">
            <v>W/Eur</v>
          </cell>
        </row>
        <row r="327">
          <cell r="G327" t="str">
            <v>9658A</v>
          </cell>
          <cell r="H327" t="str">
            <v>W/Eur</v>
          </cell>
        </row>
        <row r="328">
          <cell r="G328" t="str">
            <v>9659A</v>
          </cell>
          <cell r="H328" t="str">
            <v>W/Eur</v>
          </cell>
        </row>
        <row r="329">
          <cell r="G329" t="str">
            <v>9801Q</v>
          </cell>
          <cell r="H329" t="str">
            <v>Canada</v>
          </cell>
        </row>
        <row r="330">
          <cell r="G330" t="str">
            <v>9813D</v>
          </cell>
          <cell r="H330" t="str">
            <v>W/Eur</v>
          </cell>
        </row>
        <row r="331">
          <cell r="G331" t="str">
            <v>9841Q</v>
          </cell>
          <cell r="H331" t="str">
            <v>Canada</v>
          </cell>
        </row>
        <row r="332">
          <cell r="G332" t="str">
            <v>9900E</v>
          </cell>
          <cell r="H332" t="str">
            <v>GB/WEur</v>
          </cell>
        </row>
        <row r="333">
          <cell r="G333" t="str">
            <v>9901E</v>
          </cell>
          <cell r="H333" t="str">
            <v>GB/WEur</v>
          </cell>
        </row>
        <row r="334">
          <cell r="G334" t="str">
            <v>9902E</v>
          </cell>
          <cell r="H334" t="str">
            <v>GB/WEur</v>
          </cell>
        </row>
        <row r="335">
          <cell r="G335" t="str">
            <v>9903E</v>
          </cell>
          <cell r="H335" t="str">
            <v>GB/WEur/Pol</v>
          </cell>
        </row>
        <row r="336">
          <cell r="G336" t="str">
            <v>9904E</v>
          </cell>
          <cell r="H336" t="str">
            <v>GB/WEur/Pol</v>
          </cell>
        </row>
        <row r="337">
          <cell r="G337" t="str">
            <v>9906E</v>
          </cell>
          <cell r="H337" t="str">
            <v>GB/WEur</v>
          </cell>
        </row>
        <row r="338">
          <cell r="G338" t="str">
            <v>9906F</v>
          </cell>
          <cell r="H338" t="str">
            <v>W/Eur</v>
          </cell>
        </row>
        <row r="339">
          <cell r="G339" t="str">
            <v>9907A</v>
          </cell>
          <cell r="H339" t="str">
            <v>W/Eur</v>
          </cell>
        </row>
        <row r="340">
          <cell r="G340" t="str">
            <v>9907E</v>
          </cell>
          <cell r="H340" t="str">
            <v>GB/WEur</v>
          </cell>
        </row>
        <row r="341">
          <cell r="G341" t="str">
            <v>9908E</v>
          </cell>
          <cell r="H341" t="str">
            <v>GB/WEur</v>
          </cell>
        </row>
        <row r="342">
          <cell r="G342" t="str">
            <v>9909E</v>
          </cell>
          <cell r="H342" t="str">
            <v>GB/WEur</v>
          </cell>
        </row>
        <row r="343">
          <cell r="G343" t="str">
            <v>9910X</v>
          </cell>
          <cell r="H343" t="str">
            <v>W/Eur</v>
          </cell>
        </row>
        <row r="344">
          <cell r="G344" t="str">
            <v>9911X</v>
          </cell>
          <cell r="H344" t="str">
            <v>W/Eur</v>
          </cell>
        </row>
        <row r="345">
          <cell r="G345" t="str">
            <v>9912X</v>
          </cell>
          <cell r="H345" t="str">
            <v>W/Eur</v>
          </cell>
        </row>
        <row r="346">
          <cell r="G346" t="str">
            <v>9913X</v>
          </cell>
          <cell r="H346" t="str">
            <v>W/Eur</v>
          </cell>
        </row>
        <row r="347">
          <cell r="G347" t="str">
            <v>9915E</v>
          </cell>
          <cell r="H347" t="str">
            <v>GB/WEur</v>
          </cell>
        </row>
        <row r="348">
          <cell r="G348" t="str">
            <v>9916E</v>
          </cell>
          <cell r="H348" t="str">
            <v>GB/WEur</v>
          </cell>
        </row>
        <row r="349">
          <cell r="G349" t="str">
            <v>9917E</v>
          </cell>
          <cell r="H349" t="str">
            <v>GB/WEur</v>
          </cell>
        </row>
        <row r="350">
          <cell r="G350" t="str">
            <v>9946F</v>
          </cell>
          <cell r="H350" t="str">
            <v>W/Eur</v>
          </cell>
        </row>
        <row r="351">
          <cell r="G351" t="str">
            <v>9947F</v>
          </cell>
          <cell r="H351" t="str">
            <v>W/Eur</v>
          </cell>
        </row>
        <row r="352">
          <cell r="G352" t="str">
            <v>9948F</v>
          </cell>
          <cell r="H352" t="str">
            <v>W/Eur</v>
          </cell>
        </row>
        <row r="353">
          <cell r="G353" t="str">
            <v>9949A</v>
          </cell>
          <cell r="H353" t="str">
            <v>W/Eur</v>
          </cell>
        </row>
        <row r="354">
          <cell r="G354" t="str">
            <v>9950F</v>
          </cell>
          <cell r="H354" t="str">
            <v>W/Eur</v>
          </cell>
        </row>
        <row r="355">
          <cell r="G355" t="str">
            <v>9977E</v>
          </cell>
          <cell r="H355" t="str">
            <v>GB/WEur</v>
          </cell>
        </row>
        <row r="356">
          <cell r="G356" t="str">
            <v>9978E</v>
          </cell>
          <cell r="H356" t="str">
            <v>GB/WEur</v>
          </cell>
        </row>
        <row r="357">
          <cell r="G357" t="str">
            <v>9978F</v>
          </cell>
          <cell r="H357" t="str">
            <v>W/Eur</v>
          </cell>
        </row>
        <row r="358">
          <cell r="G358" t="str">
            <v>9985A</v>
          </cell>
          <cell r="H358" t="str">
            <v>W/Eur</v>
          </cell>
        </row>
        <row r="359">
          <cell r="G359" t="str">
            <v>9990A</v>
          </cell>
          <cell r="H359" t="str">
            <v>W/Eur</v>
          </cell>
        </row>
        <row r="360">
          <cell r="G360" t="str">
            <v>9992A</v>
          </cell>
          <cell r="H360" t="str">
            <v>W/Eur</v>
          </cell>
        </row>
        <row r="361">
          <cell r="G361" t="str">
            <v>9993E</v>
          </cell>
          <cell r="H361" t="str">
            <v>GB/WEur</v>
          </cell>
        </row>
        <row r="362">
          <cell r="G362" t="str">
            <v>9993N</v>
          </cell>
          <cell r="H362" t="str">
            <v>W/Eur</v>
          </cell>
        </row>
        <row r="363">
          <cell r="G363" t="str">
            <v>9994A</v>
          </cell>
          <cell r="H363" t="str">
            <v>W/Eur</v>
          </cell>
        </row>
        <row r="364">
          <cell r="G364" t="str">
            <v>9998A</v>
          </cell>
          <cell r="H364" t="str">
            <v>W/Eur</v>
          </cell>
        </row>
      </sheetData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kt-Per"/>
      <sheetName val="NonUK"/>
      <sheetName val="Mkt-Wk"/>
      <sheetName val="Craig"/>
      <sheetName val="CPk1stStgEAG"/>
      <sheetName val="David-Per"/>
      <sheetName val="Eag-Weekly"/>
      <sheetName val="David-Wk"/>
      <sheetName val="Pop1stStage"/>
      <sheetName val="Eag-Per"/>
      <sheetName val="Logistics"/>
      <sheetName val="MatExp"/>
      <sheetName val="CocktailExplode"/>
      <sheetName val="MatSummary"/>
      <sheetName val="MasterData"/>
      <sheetName val="SumR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0301A</v>
          </cell>
          <cell r="B3" t="str">
            <v>Standard 155 Fannings 25kg Sack</v>
          </cell>
          <cell r="C3" t="str">
            <v>KG</v>
          </cell>
          <cell r="D3">
            <v>25</v>
          </cell>
          <cell r="E3">
            <v>0</v>
          </cell>
          <cell r="G3">
            <v>25.3</v>
          </cell>
          <cell r="H3">
            <v>0</v>
          </cell>
          <cell r="I3">
            <v>40</v>
          </cell>
          <cell r="J3">
            <v>0</v>
          </cell>
          <cell r="K3" t="str">
            <v>Eaglescliffe</v>
          </cell>
          <cell r="L3" t="str">
            <v>Spec-Blend</v>
          </cell>
          <cell r="M3" t="str">
            <v>BulkSack</v>
          </cell>
        </row>
        <row r="4">
          <cell r="A4" t="str">
            <v>0306A</v>
          </cell>
          <cell r="B4" t="str">
            <v>Tetley Rooibos Vanilla 25kg sack</v>
          </cell>
          <cell r="C4" t="str">
            <v>KG</v>
          </cell>
          <cell r="D4">
            <v>25</v>
          </cell>
          <cell r="E4">
            <v>0</v>
          </cell>
          <cell r="G4">
            <v>25.364999999999998</v>
          </cell>
          <cell r="H4">
            <v>0</v>
          </cell>
          <cell r="I4">
            <v>40</v>
          </cell>
          <cell r="J4">
            <v>0</v>
          </cell>
          <cell r="K4" t="str">
            <v>Eaglescliffe</v>
          </cell>
          <cell r="L4" t="str">
            <v>Spec-Blend</v>
          </cell>
          <cell r="M4" t="str">
            <v>BulkSack</v>
          </cell>
        </row>
        <row r="5">
          <cell r="A5" t="str">
            <v>0312X</v>
          </cell>
          <cell r="B5" t="str">
            <v>Tetley Eng B/fast 089 B/Leaf 20kg sack</v>
          </cell>
          <cell r="C5" t="str">
            <v>KG</v>
          </cell>
          <cell r="D5">
            <v>1</v>
          </cell>
          <cell r="E5">
            <v>0</v>
          </cell>
          <cell r="G5">
            <v>1.0182499999999999</v>
          </cell>
          <cell r="H5">
            <v>0</v>
          </cell>
          <cell r="I5">
            <v>800</v>
          </cell>
          <cell r="J5">
            <v>0</v>
          </cell>
          <cell r="K5" t="str">
            <v>Eaglescliffe</v>
          </cell>
          <cell r="L5" t="str">
            <v>Spec-Blend</v>
          </cell>
          <cell r="M5" t="str">
            <v>BulkSack</v>
          </cell>
        </row>
        <row r="6">
          <cell r="A6" t="str">
            <v>0313X</v>
          </cell>
          <cell r="B6" t="str">
            <v>Tetley Earl Grey 089 Leaf 20kg sack</v>
          </cell>
          <cell r="C6" t="str">
            <v>KG</v>
          </cell>
          <cell r="D6">
            <v>1</v>
          </cell>
          <cell r="E6">
            <v>0</v>
          </cell>
          <cell r="G6">
            <v>1.0182499999999999</v>
          </cell>
          <cell r="H6">
            <v>0</v>
          </cell>
          <cell r="I6">
            <v>800</v>
          </cell>
          <cell r="J6">
            <v>0</v>
          </cell>
          <cell r="K6" t="str">
            <v>Eaglescliffe</v>
          </cell>
          <cell r="L6" t="str">
            <v>Spec-Blend</v>
          </cell>
          <cell r="M6" t="str">
            <v>BulkSack</v>
          </cell>
        </row>
        <row r="7">
          <cell r="A7" t="str">
            <v>0325Y</v>
          </cell>
          <cell r="B7" t="str">
            <v>Tetley Peach/Vanilla 25kg sack</v>
          </cell>
          <cell r="C7" t="str">
            <v>KG</v>
          </cell>
          <cell r="D7">
            <v>25</v>
          </cell>
          <cell r="E7">
            <v>0</v>
          </cell>
          <cell r="G7">
            <v>25.3</v>
          </cell>
          <cell r="H7">
            <v>0</v>
          </cell>
          <cell r="I7">
            <v>40</v>
          </cell>
          <cell r="J7">
            <v>0</v>
          </cell>
          <cell r="K7" t="str">
            <v>Eaglescliffe</v>
          </cell>
          <cell r="L7" t="str">
            <v>Spec-Blend</v>
          </cell>
          <cell r="M7" t="str">
            <v>BulkSack</v>
          </cell>
        </row>
        <row r="8">
          <cell r="A8" t="str">
            <v>0326Y</v>
          </cell>
          <cell r="B8" t="str">
            <v>Tetley Honey/Lemon/Ginseng 25kg sack</v>
          </cell>
          <cell r="C8" t="str">
            <v>KG</v>
          </cell>
          <cell r="D8">
            <v>25</v>
          </cell>
          <cell r="E8">
            <v>0</v>
          </cell>
          <cell r="G8">
            <v>25.364999999999998</v>
          </cell>
          <cell r="H8">
            <v>0</v>
          </cell>
          <cell r="I8">
            <v>40</v>
          </cell>
          <cell r="J8">
            <v>0</v>
          </cell>
          <cell r="K8" t="str">
            <v>Eaglescliffe</v>
          </cell>
          <cell r="L8" t="str">
            <v>Spec-Blend</v>
          </cell>
          <cell r="M8" t="str">
            <v>BulkSack</v>
          </cell>
        </row>
        <row r="9">
          <cell r="A9" t="str">
            <v>0338X</v>
          </cell>
          <cell r="B9" t="str">
            <v>Standard 380 B/Leaf 20kg sack</v>
          </cell>
          <cell r="C9" t="str">
            <v>KG</v>
          </cell>
          <cell r="D9">
            <v>1</v>
          </cell>
          <cell r="E9">
            <v>0</v>
          </cell>
          <cell r="G9">
            <v>1.0182499999999999</v>
          </cell>
          <cell r="H9">
            <v>0</v>
          </cell>
          <cell r="I9">
            <v>800</v>
          </cell>
          <cell r="J9">
            <v>0</v>
          </cell>
          <cell r="K9" t="str">
            <v>Eaglescliffe</v>
          </cell>
          <cell r="L9" t="str">
            <v>Spec-Blend</v>
          </cell>
          <cell r="M9" t="str">
            <v>BulkSack</v>
          </cell>
        </row>
        <row r="10">
          <cell r="A10" t="str">
            <v>0339Y</v>
          </cell>
          <cell r="B10" t="str">
            <v>Tetley Black Tea 150 Fann.  25kg Sack</v>
          </cell>
          <cell r="C10" t="str">
            <v>KG</v>
          </cell>
          <cell r="D10">
            <v>25</v>
          </cell>
          <cell r="E10">
            <v>0</v>
          </cell>
          <cell r="G10">
            <v>25.364999999999998</v>
          </cell>
          <cell r="H10">
            <v>0</v>
          </cell>
          <cell r="I10">
            <v>40</v>
          </cell>
          <cell r="J10">
            <v>0</v>
          </cell>
          <cell r="K10" t="str">
            <v>Eaglescliffe</v>
          </cell>
          <cell r="L10" t="str">
            <v>Spec-Blend</v>
          </cell>
          <cell r="M10" t="str">
            <v>BulkSack</v>
          </cell>
        </row>
        <row r="11">
          <cell r="A11" t="str">
            <v>0346A</v>
          </cell>
          <cell r="B11" t="str">
            <v>Decaff 250 Fann.   25kg Sack</v>
          </cell>
          <cell r="C11" t="str">
            <v>KG</v>
          </cell>
          <cell r="D11">
            <v>25</v>
          </cell>
          <cell r="E11">
            <v>0</v>
          </cell>
          <cell r="G11">
            <v>25.364999999999998</v>
          </cell>
          <cell r="H11">
            <v>0</v>
          </cell>
          <cell r="I11">
            <v>40</v>
          </cell>
          <cell r="J11">
            <v>0</v>
          </cell>
          <cell r="K11" t="str">
            <v>Eaglescliffe</v>
          </cell>
          <cell r="L11" t="str">
            <v>Spec-Blend</v>
          </cell>
          <cell r="M11" t="str">
            <v>BulkSack</v>
          </cell>
        </row>
        <row r="12">
          <cell r="A12" t="str">
            <v>0350Y</v>
          </cell>
          <cell r="B12" t="str">
            <v>Tetley Eng.Breakfast 071 Fann  25kg Sack</v>
          </cell>
          <cell r="C12" t="str">
            <v>KG</v>
          </cell>
          <cell r="D12">
            <v>25</v>
          </cell>
          <cell r="E12">
            <v>0</v>
          </cell>
          <cell r="G12">
            <v>25.364999999999998</v>
          </cell>
          <cell r="H12">
            <v>0</v>
          </cell>
          <cell r="I12">
            <v>40</v>
          </cell>
          <cell r="J12">
            <v>0</v>
          </cell>
          <cell r="K12" t="str">
            <v>Eaglescliffe</v>
          </cell>
          <cell r="L12" t="str">
            <v>Spec-Blend</v>
          </cell>
          <cell r="M12" t="str">
            <v>BulkSack</v>
          </cell>
        </row>
        <row r="13">
          <cell r="A13" t="str">
            <v>0352Y</v>
          </cell>
          <cell r="B13" t="str">
            <v>Tetley Earl Grey 150 Fann. 25kg Sack</v>
          </cell>
          <cell r="C13" t="str">
            <v>KG</v>
          </cell>
          <cell r="D13">
            <v>25</v>
          </cell>
          <cell r="E13">
            <v>0</v>
          </cell>
          <cell r="G13">
            <v>25.404</v>
          </cell>
          <cell r="H13">
            <v>0</v>
          </cell>
          <cell r="I13">
            <v>40</v>
          </cell>
          <cell r="J13">
            <v>0</v>
          </cell>
          <cell r="K13" t="str">
            <v>Eaglescliffe</v>
          </cell>
          <cell r="L13" t="str">
            <v>Spec-Blend</v>
          </cell>
          <cell r="M13" t="str">
            <v>BulkSack</v>
          </cell>
        </row>
        <row r="14">
          <cell r="A14" t="str">
            <v>0361A</v>
          </cell>
          <cell r="B14" t="str">
            <v>Green Tea 333 Fannings  25kg Sack</v>
          </cell>
          <cell r="C14" t="str">
            <v>KG</v>
          </cell>
          <cell r="D14">
            <v>25</v>
          </cell>
          <cell r="E14">
            <v>0</v>
          </cell>
          <cell r="G14">
            <v>25.364999999999998</v>
          </cell>
          <cell r="H14">
            <v>0</v>
          </cell>
          <cell r="I14">
            <v>40</v>
          </cell>
          <cell r="J14">
            <v>0</v>
          </cell>
          <cell r="K14" t="str">
            <v>Eaglescliffe</v>
          </cell>
          <cell r="L14" t="str">
            <v>Spec-Blend</v>
          </cell>
          <cell r="M14" t="str">
            <v>BulkSack</v>
          </cell>
        </row>
        <row r="15">
          <cell r="A15" t="str">
            <v>0366S</v>
          </cell>
          <cell r="B15" t="str">
            <v>Camomile</v>
          </cell>
          <cell r="C15" t="str">
            <v>KG</v>
          </cell>
          <cell r="D15">
            <v>1</v>
          </cell>
          <cell r="E15">
            <v>0</v>
          </cell>
          <cell r="G15">
            <v>1</v>
          </cell>
          <cell r="H15">
            <v>0</v>
          </cell>
          <cell r="I15">
            <v>40</v>
          </cell>
          <cell r="J15">
            <v>0</v>
          </cell>
          <cell r="K15" t="str">
            <v>BIP - Worlee</v>
          </cell>
          <cell r="L15" t="str">
            <v>BIP</v>
          </cell>
        </row>
        <row r="16">
          <cell r="A16" t="str">
            <v>0375S</v>
          </cell>
          <cell r="B16" t="str">
            <v>Peppermint Fannings (Jamaica)</v>
          </cell>
          <cell r="C16" t="str">
            <v>KG</v>
          </cell>
          <cell r="D16">
            <v>1</v>
          </cell>
          <cell r="E16">
            <v>0</v>
          </cell>
          <cell r="G16">
            <v>1</v>
          </cell>
          <cell r="H16">
            <v>0</v>
          </cell>
          <cell r="I16">
            <v>36</v>
          </cell>
          <cell r="J16">
            <v>0</v>
          </cell>
          <cell r="K16" t="str">
            <v>BIP - Worlee</v>
          </cell>
          <cell r="L16" t="str">
            <v>BIP</v>
          </cell>
        </row>
        <row r="17">
          <cell r="A17" t="str">
            <v>0386A</v>
          </cell>
          <cell r="B17" t="str">
            <v>Apple &amp; Cinn. 661 Fann. 25kg Sack</v>
          </cell>
          <cell r="C17" t="str">
            <v>KG</v>
          </cell>
          <cell r="D17">
            <v>25</v>
          </cell>
          <cell r="E17">
            <v>0</v>
          </cell>
          <cell r="G17">
            <v>25.3</v>
          </cell>
          <cell r="H17">
            <v>0</v>
          </cell>
          <cell r="I17">
            <v>40</v>
          </cell>
          <cell r="J17">
            <v>0</v>
          </cell>
          <cell r="K17" t="str">
            <v>Eaglescliffe</v>
          </cell>
          <cell r="L17" t="str">
            <v>Spec-Blend</v>
          </cell>
          <cell r="M17" t="str">
            <v>BulkSack</v>
          </cell>
        </row>
        <row r="18">
          <cell r="A18" t="str">
            <v>0411Y</v>
          </cell>
          <cell r="B18" t="str">
            <v>Tetley Earl Grey Van 661 Fann 25kg Sack</v>
          </cell>
          <cell r="C18" t="str">
            <v>KG</v>
          </cell>
          <cell r="D18">
            <v>25</v>
          </cell>
          <cell r="E18">
            <v>0</v>
          </cell>
          <cell r="G18">
            <v>25.364999999999998</v>
          </cell>
          <cell r="H18">
            <v>0</v>
          </cell>
          <cell r="I18">
            <v>40</v>
          </cell>
          <cell r="J18">
            <v>0</v>
          </cell>
          <cell r="K18" t="str">
            <v>Eaglescliffe</v>
          </cell>
          <cell r="L18" t="str">
            <v>Spec-Blend</v>
          </cell>
          <cell r="M18" t="str">
            <v>BulkSack</v>
          </cell>
        </row>
        <row r="19">
          <cell r="A19" t="str">
            <v>0412Y</v>
          </cell>
          <cell r="B19" t="str">
            <v>Tetley Grn W/berry &amp; Echinacea 25kd sack</v>
          </cell>
          <cell r="C19" t="str">
            <v>KG</v>
          </cell>
          <cell r="D19">
            <v>25</v>
          </cell>
          <cell r="E19">
            <v>0</v>
          </cell>
          <cell r="G19">
            <v>25.364999999999998</v>
          </cell>
          <cell r="H19">
            <v>0</v>
          </cell>
          <cell r="I19">
            <v>40</v>
          </cell>
          <cell r="J19">
            <v>0</v>
          </cell>
          <cell r="K19" t="str">
            <v>Eaglescliffe</v>
          </cell>
          <cell r="L19" t="str">
            <v>Spec-Blend</v>
          </cell>
          <cell r="M19" t="str">
            <v>BulkSack</v>
          </cell>
        </row>
        <row r="20">
          <cell r="A20" t="str">
            <v>0413Y</v>
          </cell>
          <cell r="B20" t="str">
            <v>Tetley White Tea/Tangerine 25kg sack</v>
          </cell>
          <cell r="C20" t="str">
            <v>KG</v>
          </cell>
          <cell r="D20">
            <v>25</v>
          </cell>
          <cell r="E20">
            <v>0</v>
          </cell>
          <cell r="G20">
            <v>25.364999999999998</v>
          </cell>
          <cell r="H20">
            <v>0</v>
          </cell>
          <cell r="I20">
            <v>20</v>
          </cell>
          <cell r="J20">
            <v>0</v>
          </cell>
          <cell r="K20" t="str">
            <v>Eaglescliffe</v>
          </cell>
          <cell r="L20" t="str">
            <v>Spec-Blend</v>
          </cell>
          <cell r="M20" t="str">
            <v>BulkSack</v>
          </cell>
        </row>
        <row r="21">
          <cell r="A21" t="str">
            <v>0414Y</v>
          </cell>
          <cell r="B21" t="str">
            <v>Tetley Rooibos Orange 20kg sack</v>
          </cell>
          <cell r="C21" t="str">
            <v>KG</v>
          </cell>
          <cell r="D21">
            <v>20</v>
          </cell>
          <cell r="E21">
            <v>0</v>
          </cell>
          <cell r="G21">
            <v>20.375</v>
          </cell>
          <cell r="H21">
            <v>0</v>
          </cell>
          <cell r="I21">
            <v>40</v>
          </cell>
          <cell r="J21">
            <v>0</v>
          </cell>
          <cell r="K21" t="str">
            <v>Eaglescliffe</v>
          </cell>
          <cell r="L21" t="str">
            <v>Spec-Blend</v>
          </cell>
          <cell r="M21" t="str">
            <v>BulkSack</v>
          </cell>
        </row>
        <row r="22">
          <cell r="A22" t="str">
            <v>0415Y</v>
          </cell>
          <cell r="B22" t="str">
            <v>Tetley Raspberry 661  25kg Sack</v>
          </cell>
          <cell r="C22" t="str">
            <v>KG</v>
          </cell>
          <cell r="D22">
            <v>25</v>
          </cell>
          <cell r="E22">
            <v>0</v>
          </cell>
          <cell r="G22">
            <v>25.364999999999998</v>
          </cell>
          <cell r="H22">
            <v>0</v>
          </cell>
          <cell r="I22">
            <v>40</v>
          </cell>
          <cell r="J22">
            <v>0</v>
          </cell>
          <cell r="K22" t="str">
            <v>Eaglescliffe</v>
          </cell>
          <cell r="L22" t="str">
            <v>Spec-Blend</v>
          </cell>
          <cell r="M22" t="str">
            <v>BulkSack</v>
          </cell>
        </row>
        <row r="23">
          <cell r="A23" t="str">
            <v>0417Y</v>
          </cell>
          <cell r="B23" t="str">
            <v>Tetley Lime Ginger Ginkgo Fann 25kg Sack</v>
          </cell>
          <cell r="C23" t="str">
            <v>KG</v>
          </cell>
          <cell r="D23">
            <v>25</v>
          </cell>
          <cell r="E23">
            <v>0</v>
          </cell>
          <cell r="G23">
            <v>25.364999999999998</v>
          </cell>
          <cell r="H23">
            <v>0</v>
          </cell>
          <cell r="I23">
            <v>40</v>
          </cell>
          <cell r="J23">
            <v>0</v>
          </cell>
          <cell r="K23" t="str">
            <v>Eaglescliffe</v>
          </cell>
          <cell r="L23" t="str">
            <v>Spec-Blend</v>
          </cell>
          <cell r="M23" t="str">
            <v>BulkSack</v>
          </cell>
        </row>
        <row r="24">
          <cell r="A24" t="str">
            <v>0418Y</v>
          </cell>
          <cell r="B24" t="str">
            <v>Tetley Sweet Cranberry 25kg Sack</v>
          </cell>
          <cell r="C24" t="str">
            <v>KG</v>
          </cell>
          <cell r="D24">
            <v>25</v>
          </cell>
          <cell r="E24">
            <v>0</v>
          </cell>
          <cell r="G24">
            <v>25.364999999999998</v>
          </cell>
          <cell r="H24">
            <v>0</v>
          </cell>
          <cell r="I24">
            <v>40</v>
          </cell>
          <cell r="J24">
            <v>0</v>
          </cell>
          <cell r="K24" t="str">
            <v>Eaglescliffe</v>
          </cell>
          <cell r="L24" t="str">
            <v>Spec-Blend</v>
          </cell>
          <cell r="M24" t="str">
            <v>BulkSack</v>
          </cell>
        </row>
        <row r="25">
          <cell r="A25" t="str">
            <v>0419Y</v>
          </cell>
          <cell r="B25" t="str">
            <v>Tetley Orange &amp; Peach 25kg Sack</v>
          </cell>
          <cell r="C25" t="str">
            <v>KG</v>
          </cell>
          <cell r="D25">
            <v>25</v>
          </cell>
          <cell r="E25">
            <v>0</v>
          </cell>
          <cell r="G25">
            <v>25.364999999999998</v>
          </cell>
          <cell r="H25">
            <v>0</v>
          </cell>
          <cell r="I25">
            <v>40</v>
          </cell>
          <cell r="J25">
            <v>0</v>
          </cell>
          <cell r="K25" t="str">
            <v>Eaglescliffe</v>
          </cell>
          <cell r="L25" t="str">
            <v>Spec-Blend</v>
          </cell>
          <cell r="M25" t="str">
            <v>BulkSack</v>
          </cell>
        </row>
        <row r="26">
          <cell r="A26" t="str">
            <v>0420Y</v>
          </cell>
          <cell r="B26" t="str">
            <v>Tetley Honey/Lemon/Ginseng 25kg sack</v>
          </cell>
          <cell r="C26" t="str">
            <v>KG</v>
          </cell>
          <cell r="D26">
            <v>25</v>
          </cell>
          <cell r="E26">
            <v>0</v>
          </cell>
          <cell r="G26">
            <v>25.375</v>
          </cell>
          <cell r="H26">
            <v>0</v>
          </cell>
          <cell r="I26">
            <v>40</v>
          </cell>
          <cell r="J26">
            <v>0</v>
          </cell>
          <cell r="K26" t="str">
            <v>Eaglescliffe</v>
          </cell>
          <cell r="L26" t="str">
            <v>Spec-Blend</v>
          </cell>
          <cell r="M26" t="str">
            <v>BulkSack</v>
          </cell>
        </row>
        <row r="27">
          <cell r="A27" t="str">
            <v>0421Y</v>
          </cell>
          <cell r="B27" t="str">
            <v>Tetley Green Lemon Tea 25kg sack</v>
          </cell>
          <cell r="C27" t="str">
            <v>KG</v>
          </cell>
          <cell r="D27">
            <v>25</v>
          </cell>
          <cell r="E27">
            <v>0</v>
          </cell>
          <cell r="G27">
            <v>25.375</v>
          </cell>
          <cell r="H27">
            <v>0</v>
          </cell>
          <cell r="I27">
            <v>40</v>
          </cell>
          <cell r="J27">
            <v>0</v>
          </cell>
          <cell r="K27" t="str">
            <v>Eaglescliffe</v>
          </cell>
          <cell r="L27" t="str">
            <v>Spec-Blend</v>
          </cell>
          <cell r="M27" t="str">
            <v>BulkSack</v>
          </cell>
        </row>
        <row r="28">
          <cell r="A28" t="str">
            <v>0422Y</v>
          </cell>
          <cell r="B28" t="str">
            <v>Tetley Orange &amp; Guarana 25kg sack</v>
          </cell>
          <cell r="C28" t="str">
            <v>KG</v>
          </cell>
          <cell r="D28">
            <v>25</v>
          </cell>
          <cell r="E28">
            <v>0</v>
          </cell>
          <cell r="G28">
            <v>25.375</v>
          </cell>
          <cell r="H28">
            <v>0</v>
          </cell>
          <cell r="I28">
            <v>40</v>
          </cell>
          <cell r="J28">
            <v>0</v>
          </cell>
          <cell r="K28" t="str">
            <v>Eaglescliffe</v>
          </cell>
          <cell r="L28" t="str">
            <v>Spec-Blend</v>
          </cell>
          <cell r="M28" t="str">
            <v>BulkSack</v>
          </cell>
        </row>
        <row r="29">
          <cell r="A29" t="str">
            <v>0423Y</v>
          </cell>
          <cell r="B29" t="str">
            <v>Apple &amp; Cinn 047 Fann 25kg Sack</v>
          </cell>
          <cell r="C29" t="str">
            <v>KG</v>
          </cell>
          <cell r="D29">
            <v>25</v>
          </cell>
          <cell r="E29">
            <v>0</v>
          </cell>
          <cell r="G29">
            <v>25.375</v>
          </cell>
          <cell r="H29">
            <v>0</v>
          </cell>
          <cell r="I29">
            <v>40</v>
          </cell>
          <cell r="J29">
            <v>0</v>
          </cell>
          <cell r="K29" t="str">
            <v>Eaglescliffe</v>
          </cell>
          <cell r="L29" t="str">
            <v>Spec-Blend</v>
          </cell>
          <cell r="M29" t="str">
            <v>BulkSack</v>
          </cell>
        </row>
        <row r="30">
          <cell r="A30" t="str">
            <v>0424Y</v>
          </cell>
          <cell r="B30" t="str">
            <v>Lemon 047 Fannings  25kg Sack</v>
          </cell>
          <cell r="C30" t="str">
            <v>KG</v>
          </cell>
          <cell r="D30">
            <v>25</v>
          </cell>
          <cell r="E30">
            <v>0</v>
          </cell>
          <cell r="G30">
            <v>25.375</v>
          </cell>
          <cell r="H30">
            <v>0</v>
          </cell>
          <cell r="I30">
            <v>40</v>
          </cell>
          <cell r="J30">
            <v>0</v>
          </cell>
          <cell r="K30" t="str">
            <v>Eaglescliffe</v>
          </cell>
          <cell r="L30" t="str">
            <v>Spec-Blend</v>
          </cell>
          <cell r="M30" t="str">
            <v>BulkSack</v>
          </cell>
        </row>
        <row r="31">
          <cell r="A31" t="str">
            <v>0425Y</v>
          </cell>
          <cell r="B31" t="str">
            <v>Tetley Camomile Lemon 20kg Sack</v>
          </cell>
          <cell r="C31" t="str">
            <v>KG</v>
          </cell>
          <cell r="D31">
            <v>20</v>
          </cell>
          <cell r="E31">
            <v>0</v>
          </cell>
          <cell r="G31">
            <v>20.375</v>
          </cell>
          <cell r="H31">
            <v>0</v>
          </cell>
          <cell r="I31">
            <v>40</v>
          </cell>
          <cell r="J31">
            <v>0</v>
          </cell>
          <cell r="K31" t="str">
            <v>Eaglescliffe</v>
          </cell>
          <cell r="L31" t="str">
            <v>Spec-Blend</v>
          </cell>
          <cell r="M31" t="str">
            <v>BulkSack</v>
          </cell>
        </row>
        <row r="32">
          <cell r="A32" t="str">
            <v>0427Y</v>
          </cell>
          <cell r="B32" t="str">
            <v>Tetley English Breakfast 25kg Sack</v>
          </cell>
          <cell r="C32" t="str">
            <v>KG</v>
          </cell>
          <cell r="D32">
            <v>25</v>
          </cell>
          <cell r="E32">
            <v>0</v>
          </cell>
          <cell r="G32">
            <v>25.364999999999998</v>
          </cell>
          <cell r="H32">
            <v>0</v>
          </cell>
          <cell r="I32">
            <v>40</v>
          </cell>
          <cell r="J32">
            <v>0</v>
          </cell>
          <cell r="K32" t="str">
            <v>Eaglescliffe</v>
          </cell>
          <cell r="L32" t="str">
            <v>Spec-Blend</v>
          </cell>
          <cell r="M32" t="str">
            <v>BulkSack</v>
          </cell>
        </row>
        <row r="33">
          <cell r="A33" t="str">
            <v>0429Y</v>
          </cell>
          <cell r="B33" t="str">
            <v>Tetley Apple &amp; Pear 25kg Sack</v>
          </cell>
          <cell r="C33" t="str">
            <v>KG</v>
          </cell>
          <cell r="D33">
            <v>25</v>
          </cell>
          <cell r="E33">
            <v>0</v>
          </cell>
          <cell r="G33">
            <v>25.364999999999998</v>
          </cell>
          <cell r="H33">
            <v>0</v>
          </cell>
          <cell r="I33">
            <v>40</v>
          </cell>
          <cell r="J33">
            <v>0</v>
          </cell>
          <cell r="K33" t="str">
            <v>Eaglescliffe</v>
          </cell>
          <cell r="L33" t="str">
            <v>Spec-Blend</v>
          </cell>
          <cell r="M33" t="str">
            <v>BulkSack</v>
          </cell>
        </row>
        <row r="34">
          <cell r="A34" t="str">
            <v>0430Y</v>
          </cell>
          <cell r="B34" t="str">
            <v>Tetley Lemon 25kg Sack</v>
          </cell>
          <cell r="C34" t="str">
            <v>KG</v>
          </cell>
          <cell r="D34">
            <v>25</v>
          </cell>
          <cell r="E34">
            <v>0</v>
          </cell>
          <cell r="G34">
            <v>25.364999999999998</v>
          </cell>
          <cell r="H34">
            <v>0</v>
          </cell>
          <cell r="I34">
            <v>40</v>
          </cell>
          <cell r="J34">
            <v>0</v>
          </cell>
          <cell r="K34" t="str">
            <v>Eaglescliffe</v>
          </cell>
          <cell r="L34" t="str">
            <v>Spec-Blend</v>
          </cell>
          <cell r="M34" t="str">
            <v>BulkSack</v>
          </cell>
        </row>
        <row r="35">
          <cell r="A35" t="str">
            <v>1000Y</v>
          </cell>
          <cell r="B35" t="str">
            <v>Tetley for Caterers 150x2 Pint (2002)</v>
          </cell>
          <cell r="C35" t="str">
            <v>KG</v>
          </cell>
          <cell r="D35">
            <v>1.5</v>
          </cell>
          <cell r="E35">
            <v>0</v>
          </cell>
          <cell r="G35">
            <v>2</v>
          </cell>
          <cell r="H35">
            <v>1</v>
          </cell>
          <cell r="I35">
            <v>144</v>
          </cell>
          <cell r="J35">
            <v>150</v>
          </cell>
          <cell r="K35" t="str">
            <v>Eaglescliffe</v>
          </cell>
          <cell r="L35" t="str">
            <v>SPEC</v>
          </cell>
          <cell r="M35" t="str">
            <v>SP-ILLA-2</v>
          </cell>
        </row>
        <row r="36">
          <cell r="A36" t="str">
            <v>1001Y</v>
          </cell>
          <cell r="B36" t="str">
            <v>Tetley for Caterers 82x4Pint (2002)</v>
          </cell>
          <cell r="C36" t="str">
            <v>KG</v>
          </cell>
          <cell r="D36">
            <v>1.5</v>
          </cell>
          <cell r="E36">
            <v>0</v>
          </cell>
          <cell r="G36">
            <v>2</v>
          </cell>
          <cell r="H36">
            <v>1</v>
          </cell>
          <cell r="I36">
            <v>144</v>
          </cell>
          <cell r="J36">
            <v>82</v>
          </cell>
          <cell r="K36" t="str">
            <v>Eaglescliffe</v>
          </cell>
          <cell r="L36" t="str">
            <v>SPEC</v>
          </cell>
          <cell r="M36" t="str">
            <v>SP-ILLA-4</v>
          </cell>
        </row>
        <row r="37">
          <cell r="A37" t="str">
            <v>1003Y</v>
          </cell>
          <cell r="B37" t="str">
            <v>Tetley for Caterers 100x3pint (2002)</v>
          </cell>
          <cell r="C37" t="str">
            <v>KG</v>
          </cell>
          <cell r="D37">
            <v>1.5</v>
          </cell>
          <cell r="E37">
            <v>0</v>
          </cell>
          <cell r="G37">
            <v>1.833</v>
          </cell>
          <cell r="H37">
            <v>1</v>
          </cell>
          <cell r="I37">
            <v>144</v>
          </cell>
          <cell r="J37">
            <v>100</v>
          </cell>
          <cell r="K37" t="str">
            <v>Eaglescliffe</v>
          </cell>
          <cell r="L37" t="str">
            <v>SPEC</v>
          </cell>
          <cell r="M37" t="str">
            <v>SP-ILLA-3</v>
          </cell>
        </row>
        <row r="38">
          <cell r="A38" t="str">
            <v>1012A</v>
          </cell>
          <cell r="B38" t="str">
            <v>Tetley OOH Tea Bags 8x275</v>
          </cell>
          <cell r="C38" t="str">
            <v>KG</v>
          </cell>
          <cell r="D38">
            <v>6</v>
          </cell>
          <cell r="E38">
            <v>0</v>
          </cell>
          <cell r="G38">
            <v>6.891</v>
          </cell>
          <cell r="H38">
            <v>8</v>
          </cell>
          <cell r="I38">
            <v>36</v>
          </cell>
          <cell r="J38">
            <v>2200</v>
          </cell>
          <cell r="K38" t="str">
            <v>Eaglescliffe</v>
          </cell>
          <cell r="L38" t="str">
            <v>CARTON</v>
          </cell>
          <cell r="M38" t="str">
            <v>S4-275</v>
          </cell>
        </row>
        <row r="39">
          <cell r="A39" t="str">
            <v>1015R</v>
          </cell>
          <cell r="B39" t="str">
            <v>Tetley for Caterers 2x1100s £11.49 PMP</v>
          </cell>
          <cell r="C39" t="str">
            <v>KG</v>
          </cell>
          <cell r="D39">
            <v>5</v>
          </cell>
          <cell r="E39">
            <v>0</v>
          </cell>
          <cell r="G39">
            <v>5.5</v>
          </cell>
          <cell r="H39">
            <v>2</v>
          </cell>
          <cell r="I39">
            <v>48</v>
          </cell>
          <cell r="J39">
            <v>2200</v>
          </cell>
          <cell r="K39" t="str">
            <v>Eaglescliffe</v>
          </cell>
          <cell r="L39" t="str">
            <v>CARTON</v>
          </cell>
          <cell r="M39" t="str">
            <v>S4-1100</v>
          </cell>
        </row>
        <row r="40">
          <cell r="A40" t="str">
            <v>1017Y</v>
          </cell>
          <cell r="B40" t="str">
            <v>Tetley for Caterers 4x550 (2002)</v>
          </cell>
          <cell r="C40" t="str">
            <v>KG</v>
          </cell>
          <cell r="D40">
            <v>6</v>
          </cell>
          <cell r="E40">
            <v>0</v>
          </cell>
          <cell r="G40">
            <v>6.5</v>
          </cell>
          <cell r="H40">
            <v>4</v>
          </cell>
          <cell r="I40">
            <v>36</v>
          </cell>
          <cell r="J40">
            <v>2200</v>
          </cell>
          <cell r="K40" t="str">
            <v>Eaglescliffe</v>
          </cell>
          <cell r="L40" t="str">
            <v>CARTON</v>
          </cell>
          <cell r="M40" t="str">
            <v>S4-550</v>
          </cell>
        </row>
        <row r="41">
          <cell r="A41" t="str">
            <v>1018Y</v>
          </cell>
          <cell r="B41" t="str">
            <v>Tetley for Caterers 2x1100s (2002)</v>
          </cell>
          <cell r="C41" t="str">
            <v>KG</v>
          </cell>
          <cell r="D41">
            <v>5</v>
          </cell>
          <cell r="E41">
            <v>0</v>
          </cell>
          <cell r="G41">
            <v>5.5</v>
          </cell>
          <cell r="H41">
            <v>2</v>
          </cell>
          <cell r="I41">
            <v>48</v>
          </cell>
          <cell r="J41">
            <v>2200</v>
          </cell>
          <cell r="K41" t="str">
            <v>Eaglescliffe</v>
          </cell>
          <cell r="L41" t="str">
            <v>CARTON</v>
          </cell>
          <cell r="M41" t="str">
            <v>S4-1100</v>
          </cell>
        </row>
        <row r="42">
          <cell r="A42" t="str">
            <v>1022P</v>
          </cell>
          <cell r="B42" t="str">
            <v>Tetley for Ctrs 2x1100+40% XF £15.99 PMP</v>
          </cell>
          <cell r="C42" t="str">
            <v>KG</v>
          </cell>
          <cell r="D42">
            <v>5</v>
          </cell>
          <cell r="E42">
            <v>7</v>
          </cell>
          <cell r="F42">
            <v>2</v>
          </cell>
          <cell r="G42">
            <v>8</v>
          </cell>
          <cell r="H42">
            <v>2</v>
          </cell>
          <cell r="I42">
            <v>36</v>
          </cell>
          <cell r="J42">
            <v>3080</v>
          </cell>
          <cell r="K42" t="str">
            <v>Eaglescliffe</v>
          </cell>
          <cell r="L42" t="str">
            <v>CARTON</v>
          </cell>
          <cell r="M42" t="str">
            <v>S4-1540</v>
          </cell>
        </row>
        <row r="43">
          <cell r="A43" t="str">
            <v>1024Y</v>
          </cell>
          <cell r="B43" t="str">
            <v>Tetley for Caterers 2x1540s (2002)</v>
          </cell>
          <cell r="C43" t="str">
            <v>KG</v>
          </cell>
          <cell r="D43">
            <v>7</v>
          </cell>
          <cell r="E43">
            <v>0</v>
          </cell>
          <cell r="G43">
            <v>8</v>
          </cell>
          <cell r="H43">
            <v>2</v>
          </cell>
          <cell r="I43">
            <v>36</v>
          </cell>
          <cell r="J43">
            <v>3080</v>
          </cell>
          <cell r="K43" t="str">
            <v>Eaglescliffe</v>
          </cell>
          <cell r="L43" t="str">
            <v>CARTON</v>
          </cell>
          <cell r="M43" t="str">
            <v>S4-1540</v>
          </cell>
        </row>
        <row r="44">
          <cell r="A44" t="str">
            <v>1031T</v>
          </cell>
          <cell r="B44" t="str">
            <v>Tetley OOH 80x1540x2.27g Bulk Plt</v>
          </cell>
          <cell r="C44" t="str">
            <v>KG</v>
          </cell>
          <cell r="D44">
            <v>280</v>
          </cell>
          <cell r="E44">
            <v>0</v>
          </cell>
          <cell r="G44">
            <v>321.65199999999999</v>
          </cell>
          <cell r="H44">
            <v>1</v>
          </cell>
          <cell r="I44">
            <v>1</v>
          </cell>
          <cell r="J44">
            <v>0</v>
          </cell>
          <cell r="K44" t="str">
            <v>Eaglescliffe</v>
          </cell>
          <cell r="L44" t="str">
            <v>CARTON</v>
          </cell>
          <cell r="M44" t="str">
            <v>S4-BP1540</v>
          </cell>
        </row>
        <row r="45">
          <cell r="A45" t="str">
            <v>1035Y</v>
          </cell>
          <cell r="B45" t="str">
            <v>Tetley Pot for One  6x320  (2002)</v>
          </cell>
          <cell r="C45" t="str">
            <v>KG</v>
          </cell>
          <cell r="D45">
            <v>6</v>
          </cell>
          <cell r="E45">
            <v>0</v>
          </cell>
          <cell r="G45">
            <v>6.5</v>
          </cell>
          <cell r="H45">
            <v>6</v>
          </cell>
          <cell r="I45">
            <v>40</v>
          </cell>
          <cell r="J45">
            <v>1920</v>
          </cell>
          <cell r="K45" t="str">
            <v>Eaglescliffe</v>
          </cell>
          <cell r="L45" t="str">
            <v>CARTON</v>
          </cell>
          <cell r="M45" t="str">
            <v>S4-320</v>
          </cell>
        </row>
        <row r="46">
          <cell r="A46" t="str">
            <v>1044E</v>
          </cell>
          <cell r="B46" t="str">
            <v>Tetley for Caterers 2x1540s £18.99 PMP</v>
          </cell>
          <cell r="C46" t="str">
            <v>KG</v>
          </cell>
          <cell r="D46">
            <v>7</v>
          </cell>
          <cell r="E46">
            <v>0</v>
          </cell>
          <cell r="G46">
            <v>8</v>
          </cell>
          <cell r="H46">
            <v>2</v>
          </cell>
          <cell r="I46">
            <v>36</v>
          </cell>
          <cell r="J46">
            <v>3080</v>
          </cell>
          <cell r="K46" t="str">
            <v>Eaglescliffe</v>
          </cell>
          <cell r="L46" t="str">
            <v>CARTON</v>
          </cell>
          <cell r="M46" t="str">
            <v>S4-1540</v>
          </cell>
        </row>
        <row r="47">
          <cell r="A47" t="str">
            <v>1050A</v>
          </cell>
          <cell r="B47" t="str">
            <v>Tetley for Caterers Dst 12x100 (2002)</v>
          </cell>
          <cell r="C47" t="str">
            <v>KG</v>
          </cell>
          <cell r="D47">
            <v>3</v>
          </cell>
          <cell r="E47">
            <v>0</v>
          </cell>
          <cell r="G47">
            <v>4</v>
          </cell>
          <cell r="H47">
            <v>12</v>
          </cell>
          <cell r="I47">
            <v>45</v>
          </cell>
          <cell r="J47">
            <v>1200</v>
          </cell>
          <cell r="K47" t="str">
            <v>Eaglescliffe</v>
          </cell>
          <cell r="L47" t="str">
            <v>DSTRING</v>
          </cell>
          <cell r="M47" t="str">
            <v>DS-100</v>
          </cell>
        </row>
        <row r="48">
          <cell r="A48" t="str">
            <v>1050P</v>
          </cell>
          <cell r="B48" t="str">
            <v>Tetley Drawstring 12x100 Prima Catering</v>
          </cell>
          <cell r="C48" t="str">
            <v>KG</v>
          </cell>
          <cell r="D48">
            <v>3</v>
          </cell>
          <cell r="E48">
            <v>0</v>
          </cell>
          <cell r="G48">
            <v>4</v>
          </cell>
          <cell r="H48">
            <v>12</v>
          </cell>
          <cell r="I48">
            <v>45</v>
          </cell>
          <cell r="J48">
            <v>1200</v>
          </cell>
          <cell r="K48" t="str">
            <v>Eaglescliffe</v>
          </cell>
          <cell r="L48" t="str">
            <v>DSTRING</v>
          </cell>
          <cell r="M48" t="str">
            <v>DS-100</v>
          </cell>
        </row>
        <row r="49">
          <cell r="A49" t="str">
            <v>1054Y</v>
          </cell>
          <cell r="B49" t="str">
            <v>Tetley for Caterers 6x440s (2002)</v>
          </cell>
          <cell r="C49" t="str">
            <v>KG</v>
          </cell>
          <cell r="D49">
            <v>6</v>
          </cell>
          <cell r="E49">
            <v>0</v>
          </cell>
          <cell r="G49">
            <v>7</v>
          </cell>
          <cell r="H49">
            <v>6</v>
          </cell>
          <cell r="I49">
            <v>36</v>
          </cell>
          <cell r="J49">
            <v>2640</v>
          </cell>
          <cell r="K49" t="str">
            <v>Eaglescliffe</v>
          </cell>
          <cell r="L49" t="str">
            <v>CARTON</v>
          </cell>
          <cell r="M49" t="str">
            <v>S4-440</v>
          </cell>
        </row>
        <row r="50">
          <cell r="A50" t="str">
            <v>1055R</v>
          </cell>
          <cell r="B50" t="str">
            <v>Tetley for Caterers 6x440s £5.99 PMP</v>
          </cell>
          <cell r="C50" t="str">
            <v>KG</v>
          </cell>
          <cell r="D50">
            <v>6</v>
          </cell>
          <cell r="E50">
            <v>0</v>
          </cell>
          <cell r="G50">
            <v>7</v>
          </cell>
          <cell r="H50">
            <v>6</v>
          </cell>
          <cell r="I50">
            <v>36</v>
          </cell>
          <cell r="J50">
            <v>2640</v>
          </cell>
          <cell r="K50" t="str">
            <v>Eaglescliffe</v>
          </cell>
          <cell r="L50" t="str">
            <v>CARTON</v>
          </cell>
          <cell r="M50" t="str">
            <v>S4-440</v>
          </cell>
        </row>
        <row r="51">
          <cell r="A51" t="str">
            <v>1065T</v>
          </cell>
          <cell r="B51" t="str">
            <v>Tetley for Caterers 6x440s £5.99 + T/Tin</v>
          </cell>
          <cell r="C51" t="str">
            <v>KG</v>
          </cell>
          <cell r="D51">
            <v>6</v>
          </cell>
          <cell r="E51">
            <v>0</v>
          </cell>
          <cell r="G51">
            <v>7.4119999999999999</v>
          </cell>
          <cell r="H51">
            <v>6</v>
          </cell>
          <cell r="I51">
            <v>16</v>
          </cell>
          <cell r="J51">
            <v>2640</v>
          </cell>
          <cell r="K51" t="str">
            <v>CoPack- APS</v>
          </cell>
          <cell r="L51" t="str">
            <v>COPACK</v>
          </cell>
        </row>
        <row r="52">
          <cell r="A52" t="str">
            <v>1071B</v>
          </cell>
          <cell r="B52" t="str">
            <v>Tetley for Caterers 108x1100s £11.49 PMP</v>
          </cell>
          <cell r="C52" t="str">
            <v>KG</v>
          </cell>
          <cell r="D52">
            <v>270</v>
          </cell>
          <cell r="E52">
            <v>0</v>
          </cell>
          <cell r="G52">
            <v>291.36</v>
          </cell>
          <cell r="H52">
            <v>1</v>
          </cell>
          <cell r="I52">
            <v>1</v>
          </cell>
          <cell r="J52">
            <v>0</v>
          </cell>
          <cell r="K52" t="str">
            <v>Eaglescliffe</v>
          </cell>
          <cell r="L52" t="str">
            <v>CARTON</v>
          </cell>
          <cell r="M52" t="str">
            <v>S4-1100</v>
          </cell>
        </row>
        <row r="53">
          <cell r="A53" t="str">
            <v>1128A</v>
          </cell>
          <cell r="B53" t="str">
            <v>Superior Tea Bags  2x1100</v>
          </cell>
          <cell r="C53" t="str">
            <v>KG</v>
          </cell>
          <cell r="D53">
            <v>5</v>
          </cell>
          <cell r="E53">
            <v>0</v>
          </cell>
          <cell r="G53">
            <v>5.5</v>
          </cell>
          <cell r="H53">
            <v>2</v>
          </cell>
          <cell r="I53">
            <v>36</v>
          </cell>
          <cell r="J53">
            <v>2200</v>
          </cell>
          <cell r="K53" t="str">
            <v>Eaglescliffe</v>
          </cell>
          <cell r="L53" t="str">
            <v>CARTON</v>
          </cell>
          <cell r="M53" t="str">
            <v>S4-1100</v>
          </cell>
        </row>
        <row r="54">
          <cell r="A54" t="str">
            <v>1129A</v>
          </cell>
          <cell r="B54" t="str">
            <v>Superior Tea Bags 2x1100 £10.49 PMP</v>
          </cell>
          <cell r="C54" t="str">
            <v>KG</v>
          </cell>
          <cell r="D54">
            <v>5</v>
          </cell>
          <cell r="E54">
            <v>0</v>
          </cell>
          <cell r="G54">
            <v>5.5</v>
          </cell>
          <cell r="H54">
            <v>2</v>
          </cell>
          <cell r="I54">
            <v>36</v>
          </cell>
          <cell r="J54">
            <v>2200</v>
          </cell>
          <cell r="K54" t="str">
            <v>Eaglescliffe</v>
          </cell>
          <cell r="L54" t="str">
            <v>CARTON</v>
          </cell>
          <cell r="M54" t="str">
            <v>S4-1100</v>
          </cell>
        </row>
        <row r="55">
          <cell r="A55" t="str">
            <v>1133A</v>
          </cell>
          <cell r="B55" t="str">
            <v>Superior Tea Bags 6x440s £5.29 PMP</v>
          </cell>
          <cell r="C55" t="str">
            <v>KG</v>
          </cell>
          <cell r="D55">
            <v>6</v>
          </cell>
          <cell r="E55">
            <v>0</v>
          </cell>
          <cell r="G55">
            <v>7</v>
          </cell>
          <cell r="H55">
            <v>6</v>
          </cell>
          <cell r="I55">
            <v>36</v>
          </cell>
          <cell r="J55">
            <v>2640</v>
          </cell>
          <cell r="K55" t="str">
            <v>Eaglescliffe</v>
          </cell>
          <cell r="L55" t="str">
            <v>CARTON</v>
          </cell>
          <cell r="M55" t="str">
            <v>S4-440</v>
          </cell>
        </row>
        <row r="56">
          <cell r="A56" t="str">
            <v>1154Y</v>
          </cell>
          <cell r="B56" t="str">
            <v>Tetley Envelope 8x250 (2002)</v>
          </cell>
          <cell r="C56" t="str">
            <v>KG</v>
          </cell>
          <cell r="D56">
            <v>4</v>
          </cell>
          <cell r="E56">
            <v>0</v>
          </cell>
          <cell r="G56">
            <v>7.4</v>
          </cell>
          <cell r="H56">
            <v>8</v>
          </cell>
          <cell r="I56">
            <v>18</v>
          </cell>
          <cell r="J56">
            <v>2000</v>
          </cell>
          <cell r="K56" t="str">
            <v>Eaglescliffe</v>
          </cell>
          <cell r="L56" t="str">
            <v>SPEC</v>
          </cell>
          <cell r="M56" t="str">
            <v>SP-C2000-250</v>
          </cell>
        </row>
        <row r="57">
          <cell r="A57" t="str">
            <v>1159Y</v>
          </cell>
          <cell r="B57" t="str">
            <v>Tetley Envelope 1x250 (2002)</v>
          </cell>
          <cell r="C57" t="str">
            <v>KG</v>
          </cell>
          <cell r="D57">
            <v>0.5</v>
          </cell>
          <cell r="E57">
            <v>0</v>
          </cell>
          <cell r="G57">
            <v>0.8</v>
          </cell>
          <cell r="H57">
            <v>1</v>
          </cell>
          <cell r="I57">
            <v>156</v>
          </cell>
          <cell r="J57">
            <v>250</v>
          </cell>
          <cell r="K57" t="str">
            <v>Eaglescliffe</v>
          </cell>
          <cell r="L57" t="str">
            <v>SPEC</v>
          </cell>
          <cell r="M57" t="str">
            <v>SP-C2000-250</v>
          </cell>
        </row>
        <row r="58">
          <cell r="A58" t="str">
            <v>1165A</v>
          </cell>
          <cell r="B58" t="str">
            <v>Tetley Service 12x100 (2002)</v>
          </cell>
          <cell r="C58" t="str">
            <v>KG</v>
          </cell>
          <cell r="D58">
            <v>2.4</v>
          </cell>
          <cell r="E58">
            <v>0</v>
          </cell>
          <cell r="G58">
            <v>3.1</v>
          </cell>
          <cell r="H58">
            <v>12</v>
          </cell>
          <cell r="I58">
            <v>60</v>
          </cell>
          <cell r="J58">
            <v>1200</v>
          </cell>
          <cell r="K58" t="str">
            <v>Eaglescliffe</v>
          </cell>
          <cell r="L58" t="str">
            <v>SPEC</v>
          </cell>
          <cell r="M58" t="str">
            <v>SP-C2000-100</v>
          </cell>
        </row>
        <row r="59">
          <cell r="A59" t="str">
            <v>1170Y</v>
          </cell>
          <cell r="B59" t="str">
            <v>Tetley Leaf Tea 6x1kg (2002)</v>
          </cell>
          <cell r="C59" t="str">
            <v>KG</v>
          </cell>
          <cell r="D59">
            <v>6</v>
          </cell>
          <cell r="E59">
            <v>0</v>
          </cell>
          <cell r="G59">
            <v>6.2</v>
          </cell>
          <cell r="H59">
            <v>6</v>
          </cell>
          <cell r="I59">
            <v>64</v>
          </cell>
          <cell r="J59">
            <v>0</v>
          </cell>
          <cell r="K59" t="str">
            <v>Eaglescliffe</v>
          </cell>
          <cell r="L59" t="str">
            <v>SOFTPACK</v>
          </cell>
          <cell r="M59" t="str">
            <v>MS-6</v>
          </cell>
        </row>
        <row r="60">
          <cell r="A60" t="str">
            <v>1171X</v>
          </cell>
          <cell r="B60" t="str">
            <v>Tetley Leaf Tea 6x1kg 3.0g Throw</v>
          </cell>
          <cell r="C60" t="str">
            <v>KG</v>
          </cell>
          <cell r="D60">
            <v>6</v>
          </cell>
          <cell r="E60">
            <v>0</v>
          </cell>
          <cell r="G60">
            <v>6.2</v>
          </cell>
          <cell r="H60">
            <v>6</v>
          </cell>
          <cell r="I60">
            <v>56</v>
          </cell>
          <cell r="J60">
            <v>0</v>
          </cell>
          <cell r="K60" t="str">
            <v>BIP-Cochin</v>
          </cell>
          <cell r="L60" t="str">
            <v>BIP</v>
          </cell>
        </row>
        <row r="61">
          <cell r="A61" t="str">
            <v>1175A</v>
          </cell>
          <cell r="B61" t="str">
            <v>Tetley Vending Granules 10x120g (2002)</v>
          </cell>
          <cell r="C61" t="str">
            <v>KG</v>
          </cell>
          <cell r="D61">
            <v>1.2</v>
          </cell>
          <cell r="E61">
            <v>0</v>
          </cell>
          <cell r="G61">
            <v>1.68</v>
          </cell>
          <cell r="H61">
            <v>10</v>
          </cell>
          <cell r="I61">
            <v>56</v>
          </cell>
          <cell r="J61">
            <v>0</v>
          </cell>
          <cell r="K61" t="str">
            <v>CoPack-Kapak</v>
          </cell>
          <cell r="L61" t="str">
            <v>COPACK</v>
          </cell>
          <cell r="M61">
            <v>0</v>
          </cell>
        </row>
        <row r="62">
          <cell r="A62" t="str">
            <v>1243Y</v>
          </cell>
          <cell r="B62" t="str">
            <v>Tetley Earl Grey S/Tag 5x100</v>
          </cell>
          <cell r="C62" t="str">
            <v>KG</v>
          </cell>
          <cell r="D62">
            <v>1</v>
          </cell>
          <cell r="E62">
            <v>0</v>
          </cell>
          <cell r="G62">
            <v>1.5</v>
          </cell>
          <cell r="H62">
            <v>5</v>
          </cell>
          <cell r="I62">
            <v>120</v>
          </cell>
          <cell r="J62">
            <v>500</v>
          </cell>
          <cell r="K62" t="str">
            <v>Eaglescliffe</v>
          </cell>
          <cell r="L62" t="str">
            <v>SPEC</v>
          </cell>
          <cell r="M62" t="str">
            <v>SP-C2000-100</v>
          </cell>
        </row>
        <row r="63">
          <cell r="A63" t="str">
            <v>1244Y</v>
          </cell>
          <cell r="B63" t="str">
            <v>Tetley Eng. B/fast S/Tag 5x100</v>
          </cell>
          <cell r="C63" t="str">
            <v>KG</v>
          </cell>
          <cell r="D63">
            <v>1</v>
          </cell>
          <cell r="E63">
            <v>0</v>
          </cell>
          <cell r="G63">
            <v>1.5</v>
          </cell>
          <cell r="H63">
            <v>5</v>
          </cell>
          <cell r="I63">
            <v>120</v>
          </cell>
          <cell r="J63">
            <v>500</v>
          </cell>
          <cell r="K63" t="str">
            <v>Eaglescliffe</v>
          </cell>
          <cell r="L63" t="str">
            <v>SPEC</v>
          </cell>
          <cell r="M63" t="str">
            <v>SP-C2000-100</v>
          </cell>
        </row>
        <row r="64">
          <cell r="A64" t="str">
            <v>1277A</v>
          </cell>
          <cell r="B64" t="str">
            <v>Tetley Earl Grey Dst Env 6x25x2g</v>
          </cell>
          <cell r="C64" t="str">
            <v>KG</v>
          </cell>
          <cell r="D64">
            <v>0.3</v>
          </cell>
          <cell r="E64">
            <v>0</v>
          </cell>
          <cell r="G64">
            <v>0.7</v>
          </cell>
          <cell r="H64">
            <v>6</v>
          </cell>
          <cell r="I64">
            <v>210</v>
          </cell>
          <cell r="J64">
            <v>150</v>
          </cell>
          <cell r="K64" t="str">
            <v>Eaglescliffe</v>
          </cell>
          <cell r="L64" t="str">
            <v>SPEC</v>
          </cell>
          <cell r="M64" t="str">
            <v>SP-ENV-25</v>
          </cell>
        </row>
        <row r="65">
          <cell r="A65" t="str">
            <v>1277Y</v>
          </cell>
          <cell r="B65" t="str">
            <v>Tetley Earl Grey Dst Env 6x25x2g RD06</v>
          </cell>
          <cell r="C65" t="str">
            <v>KG</v>
          </cell>
          <cell r="D65">
            <v>0.3</v>
          </cell>
          <cell r="E65">
            <v>0</v>
          </cell>
          <cell r="G65">
            <v>0.7</v>
          </cell>
          <cell r="H65">
            <v>6</v>
          </cell>
          <cell r="I65">
            <v>210</v>
          </cell>
          <cell r="J65">
            <v>150</v>
          </cell>
          <cell r="K65" t="str">
            <v>Eaglescliffe</v>
          </cell>
          <cell r="L65" t="str">
            <v>SPEC</v>
          </cell>
          <cell r="M65" t="str">
            <v>SP-ENV-25</v>
          </cell>
        </row>
        <row r="66">
          <cell r="A66" t="str">
            <v>1278A</v>
          </cell>
          <cell r="B66" t="str">
            <v>Tetley E. Breakfast Dst Env 6x25x2g</v>
          </cell>
          <cell r="C66" t="str">
            <v>KG</v>
          </cell>
          <cell r="D66">
            <v>0.3</v>
          </cell>
          <cell r="E66">
            <v>0</v>
          </cell>
          <cell r="G66">
            <v>0.7</v>
          </cell>
          <cell r="H66">
            <v>6</v>
          </cell>
          <cell r="I66">
            <v>210</v>
          </cell>
          <cell r="J66">
            <v>150</v>
          </cell>
          <cell r="K66" t="str">
            <v>Eaglescliffe</v>
          </cell>
          <cell r="L66" t="str">
            <v>SPEC</v>
          </cell>
          <cell r="M66" t="str">
            <v>SP-ENV-25</v>
          </cell>
        </row>
        <row r="67">
          <cell r="A67" t="str">
            <v>1278Y</v>
          </cell>
          <cell r="B67" t="str">
            <v>Tetley E. Breakfast Dst Env 6x25x2g RD06</v>
          </cell>
          <cell r="C67" t="str">
            <v>KG</v>
          </cell>
          <cell r="D67">
            <v>0.3</v>
          </cell>
          <cell r="E67">
            <v>0</v>
          </cell>
          <cell r="G67">
            <v>0.7</v>
          </cell>
          <cell r="H67">
            <v>6</v>
          </cell>
          <cell r="I67">
            <v>210</v>
          </cell>
          <cell r="J67">
            <v>150</v>
          </cell>
          <cell r="K67" t="str">
            <v>Eaglescliffe</v>
          </cell>
          <cell r="L67" t="str">
            <v>SPEC</v>
          </cell>
          <cell r="M67" t="str">
            <v>SP-ENV-25</v>
          </cell>
        </row>
        <row r="68">
          <cell r="A68" t="str">
            <v>1280A</v>
          </cell>
          <cell r="B68" t="str">
            <v>Tetley Assam Dst Env 6x25x2g</v>
          </cell>
          <cell r="C68" t="str">
            <v>KG</v>
          </cell>
          <cell r="D68">
            <v>0.3</v>
          </cell>
          <cell r="E68">
            <v>0</v>
          </cell>
          <cell r="G68">
            <v>0.7</v>
          </cell>
          <cell r="H68">
            <v>6</v>
          </cell>
          <cell r="I68">
            <v>210</v>
          </cell>
          <cell r="J68">
            <v>150</v>
          </cell>
          <cell r="K68" t="str">
            <v>Eaglescliffe</v>
          </cell>
          <cell r="L68" t="str">
            <v>SPEC</v>
          </cell>
          <cell r="M68" t="str">
            <v>SP-ENV-25</v>
          </cell>
        </row>
        <row r="69">
          <cell r="A69" t="str">
            <v>1280Y</v>
          </cell>
          <cell r="B69" t="str">
            <v>Tetley Assam Dst Env 6x25x2g RD06</v>
          </cell>
          <cell r="C69" t="str">
            <v>KG</v>
          </cell>
          <cell r="D69">
            <v>0.3</v>
          </cell>
          <cell r="E69">
            <v>0</v>
          </cell>
          <cell r="G69">
            <v>0.7</v>
          </cell>
          <cell r="H69">
            <v>6</v>
          </cell>
          <cell r="I69">
            <v>210</v>
          </cell>
          <cell r="J69">
            <v>150</v>
          </cell>
          <cell r="K69" t="str">
            <v>Eaglescliffe</v>
          </cell>
          <cell r="L69" t="str">
            <v>SPEC</v>
          </cell>
          <cell r="M69" t="str">
            <v>SP-ENV-25</v>
          </cell>
        </row>
        <row r="70">
          <cell r="A70" t="str">
            <v>1285A</v>
          </cell>
          <cell r="B70" t="str">
            <v>Tetley Decaf Dst Env  6x25x2g</v>
          </cell>
          <cell r="C70" t="str">
            <v>KG</v>
          </cell>
          <cell r="D70">
            <v>0.3</v>
          </cell>
          <cell r="E70">
            <v>0</v>
          </cell>
          <cell r="G70">
            <v>0.7</v>
          </cell>
          <cell r="H70">
            <v>6</v>
          </cell>
          <cell r="I70">
            <v>210</v>
          </cell>
          <cell r="J70">
            <v>150</v>
          </cell>
          <cell r="K70" t="str">
            <v>Eaglescliffe</v>
          </cell>
          <cell r="L70" t="str">
            <v>SPEC</v>
          </cell>
          <cell r="M70" t="str">
            <v>SP-ENV-25</v>
          </cell>
        </row>
        <row r="71">
          <cell r="A71" t="str">
            <v>1286Y</v>
          </cell>
          <cell r="B71" t="str">
            <v>Tetley Peppermint D/Env  6x25x1.6g RD06</v>
          </cell>
          <cell r="C71" t="str">
            <v>KG</v>
          </cell>
          <cell r="D71">
            <v>0.24</v>
          </cell>
          <cell r="E71">
            <v>0</v>
          </cell>
          <cell r="G71">
            <v>0.64</v>
          </cell>
          <cell r="H71">
            <v>6</v>
          </cell>
          <cell r="I71">
            <v>210</v>
          </cell>
          <cell r="J71">
            <v>150</v>
          </cell>
          <cell r="K71" t="str">
            <v>Eaglescliffe</v>
          </cell>
          <cell r="L71" t="str">
            <v>SPEC</v>
          </cell>
          <cell r="M71" t="str">
            <v>SP-ENV-25</v>
          </cell>
        </row>
        <row r="72">
          <cell r="A72" t="str">
            <v>1287A</v>
          </cell>
          <cell r="B72" t="str">
            <v>Tetley Camomile Dst Env  6x25x1.5g</v>
          </cell>
          <cell r="C72" t="str">
            <v>KG</v>
          </cell>
          <cell r="D72">
            <v>0.22500000000000001</v>
          </cell>
          <cell r="E72">
            <v>0</v>
          </cell>
          <cell r="G72">
            <v>0.625</v>
          </cell>
          <cell r="H72">
            <v>6</v>
          </cell>
          <cell r="I72">
            <v>210</v>
          </cell>
          <cell r="J72">
            <v>150</v>
          </cell>
          <cell r="K72" t="str">
            <v>Eaglescliffe</v>
          </cell>
          <cell r="L72" t="str">
            <v>SPEC</v>
          </cell>
          <cell r="M72" t="str">
            <v>SP-ENV-25</v>
          </cell>
        </row>
        <row r="73">
          <cell r="A73" t="str">
            <v>1287Y</v>
          </cell>
          <cell r="B73" t="str">
            <v>Tetley Camomile Dst Env 6x25x1.5g RD06</v>
          </cell>
          <cell r="C73" t="str">
            <v>KG</v>
          </cell>
          <cell r="D73">
            <v>0.22500000000000001</v>
          </cell>
          <cell r="E73">
            <v>0</v>
          </cell>
          <cell r="G73">
            <v>0.625</v>
          </cell>
          <cell r="H73">
            <v>6</v>
          </cell>
          <cell r="I73">
            <v>210</v>
          </cell>
          <cell r="J73">
            <v>150</v>
          </cell>
          <cell r="K73" t="str">
            <v>Eaglescliffe</v>
          </cell>
          <cell r="L73" t="str">
            <v>SPEC</v>
          </cell>
          <cell r="M73" t="str">
            <v>SP-ENV-25</v>
          </cell>
        </row>
        <row r="74">
          <cell r="A74" t="str">
            <v>1289Y</v>
          </cell>
          <cell r="B74" t="str">
            <v>Tetley Rooibos &amp; Van D/Env 6x25x2g RD06</v>
          </cell>
          <cell r="C74" t="str">
            <v>KG</v>
          </cell>
          <cell r="D74">
            <v>0.3</v>
          </cell>
          <cell r="E74">
            <v>0</v>
          </cell>
          <cell r="G74">
            <v>0.7</v>
          </cell>
          <cell r="H74">
            <v>6</v>
          </cell>
          <cell r="I74">
            <v>210</v>
          </cell>
          <cell r="J74">
            <v>150</v>
          </cell>
          <cell r="K74" t="str">
            <v>Eaglescliffe</v>
          </cell>
          <cell r="L74" t="str">
            <v>SPEC</v>
          </cell>
          <cell r="M74" t="str">
            <v>SP-ENV-25</v>
          </cell>
        </row>
        <row r="75">
          <cell r="A75" t="str">
            <v>1290A</v>
          </cell>
          <cell r="B75" t="str">
            <v>Tetley Sweet Cranberry D/Env  6x25x1.75g</v>
          </cell>
          <cell r="C75" t="str">
            <v>KG</v>
          </cell>
          <cell r="D75">
            <v>0.26300000000000001</v>
          </cell>
          <cell r="E75">
            <v>0</v>
          </cell>
          <cell r="G75">
            <v>0.66300000000000003</v>
          </cell>
          <cell r="H75">
            <v>6</v>
          </cell>
          <cell r="I75">
            <v>210</v>
          </cell>
          <cell r="J75">
            <v>150</v>
          </cell>
          <cell r="K75" t="str">
            <v>Eaglescliffe</v>
          </cell>
          <cell r="L75" t="str">
            <v>SPEC</v>
          </cell>
          <cell r="M75" t="str">
            <v>SP-ENV-25</v>
          </cell>
        </row>
        <row r="76">
          <cell r="A76" t="str">
            <v>1290Y</v>
          </cell>
          <cell r="B76" t="str">
            <v>Tetley Swt Cranberry D/E 6x25x1.75g RD06</v>
          </cell>
          <cell r="C76" t="str">
            <v>KG</v>
          </cell>
          <cell r="D76">
            <v>0.26300000000000001</v>
          </cell>
          <cell r="E76">
            <v>0</v>
          </cell>
          <cell r="G76">
            <v>0.66300000000000003</v>
          </cell>
          <cell r="H76">
            <v>6</v>
          </cell>
          <cell r="I76">
            <v>210</v>
          </cell>
          <cell r="J76">
            <v>150</v>
          </cell>
          <cell r="K76" t="str">
            <v>Eaglescliffe</v>
          </cell>
          <cell r="L76" t="str">
            <v>SPEC</v>
          </cell>
          <cell r="M76" t="str">
            <v>SP-ENV-25</v>
          </cell>
        </row>
        <row r="77">
          <cell r="A77" t="str">
            <v>1291Y</v>
          </cell>
          <cell r="B77" t="str">
            <v>Tetley Smmr Brry Mrry D/E 6x25x1.75 RD06</v>
          </cell>
          <cell r="C77" t="str">
            <v>KG</v>
          </cell>
          <cell r="D77">
            <v>0.26300000000000001</v>
          </cell>
          <cell r="E77">
            <v>0</v>
          </cell>
          <cell r="G77">
            <v>0.66300000000000003</v>
          </cell>
          <cell r="H77">
            <v>6</v>
          </cell>
          <cell r="I77">
            <v>210</v>
          </cell>
          <cell r="J77">
            <v>150</v>
          </cell>
          <cell r="K77" t="str">
            <v>Eaglescliffe</v>
          </cell>
          <cell r="L77" t="str">
            <v>SPEC</v>
          </cell>
          <cell r="M77" t="str">
            <v>SP-ENV-25</v>
          </cell>
        </row>
        <row r="78">
          <cell r="A78" t="str">
            <v>1292Y</v>
          </cell>
          <cell r="B78" t="str">
            <v>Tetley Ginger Mint Dst Env 6x25x2g</v>
          </cell>
          <cell r="C78" t="str">
            <v>KG</v>
          </cell>
          <cell r="D78">
            <v>0.3</v>
          </cell>
          <cell r="E78">
            <v>0</v>
          </cell>
          <cell r="G78">
            <v>0.7</v>
          </cell>
          <cell r="H78">
            <v>6</v>
          </cell>
          <cell r="I78">
            <v>210</v>
          </cell>
          <cell r="J78">
            <v>150</v>
          </cell>
          <cell r="K78" t="str">
            <v>Eaglescliffe</v>
          </cell>
          <cell r="L78" t="str">
            <v>SPEC</v>
          </cell>
          <cell r="M78" t="str">
            <v>SP-ENV-25</v>
          </cell>
        </row>
        <row r="79">
          <cell r="A79" t="str">
            <v>1293Y</v>
          </cell>
          <cell r="B79" t="str">
            <v>Tetley Green Tea Pure Dst Env  6x25x2g</v>
          </cell>
          <cell r="C79" t="str">
            <v>KG</v>
          </cell>
          <cell r="D79">
            <v>0.3</v>
          </cell>
          <cell r="E79">
            <v>0</v>
          </cell>
          <cell r="G79">
            <v>0.7</v>
          </cell>
          <cell r="H79">
            <v>6</v>
          </cell>
          <cell r="I79">
            <v>210</v>
          </cell>
          <cell r="J79">
            <v>150</v>
          </cell>
          <cell r="K79" t="str">
            <v>Eaglescliffe</v>
          </cell>
          <cell r="L79" t="str">
            <v>SPEC</v>
          </cell>
          <cell r="M79" t="str">
            <v>SP-ENV-25</v>
          </cell>
        </row>
        <row r="80">
          <cell r="A80" t="str">
            <v>1296Y</v>
          </cell>
          <cell r="B80" t="str">
            <v>Tetley Green/Lemon Dst Env 6x25x2g RD06</v>
          </cell>
          <cell r="C80" t="str">
            <v>KG</v>
          </cell>
          <cell r="D80">
            <v>0.3</v>
          </cell>
          <cell r="E80">
            <v>0</v>
          </cell>
          <cell r="G80">
            <v>0.7</v>
          </cell>
          <cell r="H80">
            <v>6</v>
          </cell>
          <cell r="I80">
            <v>210</v>
          </cell>
          <cell r="J80">
            <v>150</v>
          </cell>
          <cell r="K80" t="str">
            <v>Eaglescliffe</v>
          </cell>
          <cell r="L80" t="str">
            <v>SPEC</v>
          </cell>
          <cell r="M80" t="str">
            <v>SP-ENV-25</v>
          </cell>
        </row>
        <row r="81">
          <cell r="A81" t="str">
            <v>1297Y</v>
          </cell>
          <cell r="B81" t="str">
            <v>Tetley Green Decaf Dst Env 6x25x2g RD06</v>
          </cell>
          <cell r="C81" t="str">
            <v>KG</v>
          </cell>
          <cell r="D81">
            <v>0.3</v>
          </cell>
          <cell r="E81">
            <v>0</v>
          </cell>
          <cell r="G81">
            <v>0.7</v>
          </cell>
          <cell r="H81">
            <v>6</v>
          </cell>
          <cell r="I81">
            <v>210</v>
          </cell>
          <cell r="J81">
            <v>150</v>
          </cell>
          <cell r="K81" t="str">
            <v>Eaglescliffe</v>
          </cell>
          <cell r="L81" t="str">
            <v>SPEC</v>
          </cell>
          <cell r="M81" t="str">
            <v>SP-ENV-25</v>
          </cell>
        </row>
        <row r="82">
          <cell r="A82" t="str">
            <v>1300Y</v>
          </cell>
          <cell r="B82" t="str">
            <v>Tetley Speciality Starter Pack 6x25x2g</v>
          </cell>
          <cell r="C82" t="str">
            <v>KG</v>
          </cell>
          <cell r="D82">
            <v>0.3</v>
          </cell>
          <cell r="E82">
            <v>0</v>
          </cell>
          <cell r="G82">
            <v>0.7</v>
          </cell>
          <cell r="H82">
            <v>6</v>
          </cell>
          <cell r="I82">
            <v>210</v>
          </cell>
          <cell r="J82">
            <v>150</v>
          </cell>
          <cell r="K82" t="str">
            <v>CoPack-DekaPak</v>
          </cell>
          <cell r="L82" t="str">
            <v>COPACK</v>
          </cell>
        </row>
        <row r="83">
          <cell r="A83" t="str">
            <v>1301Y</v>
          </cell>
          <cell r="B83" t="str">
            <v>Tetley Fruit &amp; Herbal Starter Pack 6x25</v>
          </cell>
          <cell r="C83" t="str">
            <v>KG</v>
          </cell>
          <cell r="D83">
            <v>0.25900000000000001</v>
          </cell>
          <cell r="E83">
            <v>0</v>
          </cell>
          <cell r="G83">
            <v>0.65900000000000003</v>
          </cell>
          <cell r="H83">
            <v>6</v>
          </cell>
          <cell r="I83">
            <v>210</v>
          </cell>
          <cell r="J83">
            <v>150</v>
          </cell>
          <cell r="K83" t="str">
            <v>CoPack-DekaPak</v>
          </cell>
          <cell r="L83" t="str">
            <v>COPACK</v>
          </cell>
        </row>
        <row r="84">
          <cell r="A84" t="str">
            <v>1303Y</v>
          </cell>
          <cell r="B84" t="str">
            <v>Tetley Fruit &amp; Herbal Starter Pack 6x25s</v>
          </cell>
          <cell r="C84" t="str">
            <v>KG</v>
          </cell>
          <cell r="D84">
            <v>0.25900000000000001</v>
          </cell>
          <cell r="E84">
            <v>0</v>
          </cell>
          <cell r="G84">
            <v>0.56399999999999995</v>
          </cell>
          <cell r="H84">
            <v>6</v>
          </cell>
          <cell r="I84">
            <v>245</v>
          </cell>
          <cell r="J84">
            <v>0</v>
          </cell>
          <cell r="K84" t="str">
            <v>CoPack-DekaPak</v>
          </cell>
          <cell r="L84" t="str">
            <v>COPACK</v>
          </cell>
        </row>
        <row r="85">
          <cell r="A85" t="str">
            <v>1310A</v>
          </cell>
          <cell r="B85" t="str">
            <v>Good Earth Organic Cool Mint 6x18</v>
          </cell>
          <cell r="C85" t="str">
            <v>KG</v>
          </cell>
          <cell r="D85">
            <v>0.17299999999999999</v>
          </cell>
          <cell r="E85">
            <v>0</v>
          </cell>
          <cell r="G85">
            <v>0.57999999999999996</v>
          </cell>
          <cell r="H85">
            <v>6</v>
          </cell>
          <cell r="I85">
            <v>240</v>
          </cell>
          <cell r="J85">
            <v>108</v>
          </cell>
          <cell r="K85" t="str">
            <v>BIP-G/Earth</v>
          </cell>
          <cell r="L85" t="str">
            <v>BIP</v>
          </cell>
        </row>
        <row r="86">
          <cell r="A86" t="str">
            <v>1311A</v>
          </cell>
          <cell r="B86" t="str">
            <v>Good Earth Organic Goodnight Hbl 6x18</v>
          </cell>
          <cell r="C86" t="str">
            <v>KG</v>
          </cell>
          <cell r="D86">
            <v>0.184</v>
          </cell>
          <cell r="E86">
            <v>0</v>
          </cell>
          <cell r="G86">
            <v>0.59199999999999997</v>
          </cell>
          <cell r="H86">
            <v>6</v>
          </cell>
          <cell r="I86">
            <v>240</v>
          </cell>
          <cell r="J86">
            <v>108</v>
          </cell>
          <cell r="K86" t="str">
            <v>BIP-G/Earth</v>
          </cell>
          <cell r="L86" t="str">
            <v>BIP</v>
          </cell>
        </row>
        <row r="87">
          <cell r="A87" t="str">
            <v>1312A</v>
          </cell>
          <cell r="B87" t="str">
            <v>Good Earth Orgnc Red Hrvst Berries 6x18</v>
          </cell>
          <cell r="C87" t="str">
            <v>KG</v>
          </cell>
          <cell r="D87">
            <v>0.23799999999999999</v>
          </cell>
          <cell r="E87">
            <v>0</v>
          </cell>
          <cell r="G87">
            <v>0.65600000000000003</v>
          </cell>
          <cell r="H87">
            <v>6</v>
          </cell>
          <cell r="I87">
            <v>240</v>
          </cell>
          <cell r="J87">
            <v>108</v>
          </cell>
          <cell r="K87" t="str">
            <v>BIP-G/Earth</v>
          </cell>
          <cell r="L87" t="str">
            <v>BIP</v>
          </cell>
        </row>
        <row r="88">
          <cell r="A88" t="str">
            <v>1313A</v>
          </cell>
          <cell r="B88" t="str">
            <v>Good Earth Organic Grn Mng/Pch/Papl 6x18</v>
          </cell>
          <cell r="C88" t="str">
            <v>KG</v>
          </cell>
          <cell r="D88">
            <v>0.20499999999999999</v>
          </cell>
          <cell r="E88">
            <v>0</v>
          </cell>
          <cell r="G88">
            <v>0.61399999999999999</v>
          </cell>
          <cell r="H88">
            <v>6</v>
          </cell>
          <cell r="I88">
            <v>240</v>
          </cell>
          <cell r="J88">
            <v>108</v>
          </cell>
          <cell r="K88" t="str">
            <v>BIP-G/Earth</v>
          </cell>
          <cell r="L88" t="str">
            <v>BIP</v>
          </cell>
        </row>
        <row r="89">
          <cell r="A89" t="str">
            <v>1314A</v>
          </cell>
          <cell r="B89" t="str">
            <v>Good Earth Organic Grn Jas Blssm 6x18</v>
          </cell>
          <cell r="C89" t="str">
            <v>KG</v>
          </cell>
          <cell r="D89">
            <v>0.20499999999999999</v>
          </cell>
          <cell r="E89">
            <v>0</v>
          </cell>
          <cell r="G89">
            <v>0.61399999999999999</v>
          </cell>
          <cell r="H89">
            <v>6</v>
          </cell>
          <cell r="I89">
            <v>240</v>
          </cell>
          <cell r="J89">
            <v>108</v>
          </cell>
          <cell r="K89" t="str">
            <v>BIP-G/Earth</v>
          </cell>
          <cell r="L89" t="str">
            <v>BIP</v>
          </cell>
        </row>
        <row r="90">
          <cell r="A90" t="str">
            <v>1315A</v>
          </cell>
          <cell r="B90" t="str">
            <v>Good Earth Organic White Swt Citrus 6x18</v>
          </cell>
          <cell r="C90" t="str">
            <v>KG</v>
          </cell>
          <cell r="D90">
            <v>0.19400000000000001</v>
          </cell>
          <cell r="E90">
            <v>0</v>
          </cell>
          <cell r="G90">
            <v>0.60199999999999998</v>
          </cell>
          <cell r="H90">
            <v>6</v>
          </cell>
          <cell r="I90">
            <v>240</v>
          </cell>
          <cell r="J90">
            <v>108</v>
          </cell>
          <cell r="K90" t="str">
            <v>BIP-G/Earth</v>
          </cell>
          <cell r="L90" t="str">
            <v>BIP</v>
          </cell>
        </row>
        <row r="91">
          <cell r="A91" t="str">
            <v>1341A</v>
          </cell>
          <cell r="B91" t="str">
            <v>Quickbrew Tea Bags 12x110 Rds 2004 Prima</v>
          </cell>
          <cell r="C91" t="str">
            <v>KG</v>
          </cell>
          <cell r="D91">
            <v>3</v>
          </cell>
          <cell r="E91">
            <v>0</v>
          </cell>
          <cell r="G91">
            <v>3.6</v>
          </cell>
          <cell r="H91">
            <v>12</v>
          </cell>
          <cell r="I91">
            <v>64</v>
          </cell>
          <cell r="J91">
            <v>1320</v>
          </cell>
          <cell r="K91" t="str">
            <v>Eaglescliffe</v>
          </cell>
          <cell r="L91" t="str">
            <v>CARTON</v>
          </cell>
          <cell r="M91" t="str">
            <v>S4-110</v>
          </cell>
        </row>
        <row r="92">
          <cell r="A92" t="str">
            <v>1351A</v>
          </cell>
          <cell r="B92" t="str">
            <v>Tetley Black Tea S&amp;T 24x10x1.65g 1017750</v>
          </cell>
          <cell r="C92" t="str">
            <v>KG</v>
          </cell>
          <cell r="D92">
            <v>0.39600000000000002</v>
          </cell>
          <cell r="E92">
            <v>0</v>
          </cell>
          <cell r="G92">
            <v>0.75</v>
          </cell>
          <cell r="H92">
            <v>0</v>
          </cell>
          <cell r="I92">
            <v>168</v>
          </cell>
          <cell r="J92">
            <v>0</v>
          </cell>
          <cell r="K92" t="str">
            <v>BIP-Multeafil</v>
          </cell>
          <cell r="L92" t="str">
            <v>BIP</v>
          </cell>
        </row>
        <row r="93">
          <cell r="A93" t="str">
            <v>1365Y</v>
          </cell>
          <cell r="B93" t="str">
            <v>Tetley Green HLG S&amp;T Env 24x10x1.75g</v>
          </cell>
          <cell r="C93" t="str">
            <v>KG</v>
          </cell>
          <cell r="D93">
            <v>0.42</v>
          </cell>
          <cell r="E93">
            <v>0</v>
          </cell>
          <cell r="G93">
            <v>1.0349999999999999</v>
          </cell>
          <cell r="H93">
            <v>24</v>
          </cell>
          <cell r="I93">
            <v>112</v>
          </cell>
          <cell r="J93">
            <v>240</v>
          </cell>
          <cell r="K93" t="str">
            <v>BIP-Multeafil</v>
          </cell>
          <cell r="L93" t="str">
            <v>BIP</v>
          </cell>
        </row>
        <row r="94">
          <cell r="A94" t="str">
            <v>1366Y</v>
          </cell>
          <cell r="B94" t="str">
            <v>Tetley Green HLG S&amp;T Env 12x20x1.75g</v>
          </cell>
          <cell r="C94" t="str">
            <v>KG</v>
          </cell>
          <cell r="D94">
            <v>0.42</v>
          </cell>
          <cell r="E94">
            <v>0</v>
          </cell>
          <cell r="G94">
            <v>1.0149999999999999</v>
          </cell>
          <cell r="H94">
            <v>24</v>
          </cell>
          <cell r="I94">
            <v>112</v>
          </cell>
          <cell r="J94">
            <v>240</v>
          </cell>
          <cell r="K94" t="str">
            <v>BIP-Multeafil</v>
          </cell>
          <cell r="L94" t="str">
            <v>BIP</v>
          </cell>
        </row>
        <row r="95">
          <cell r="A95" t="str">
            <v>1367Y</v>
          </cell>
          <cell r="B95" t="str">
            <v>Tetley Black S&amp;T Env 24x10x1.5g</v>
          </cell>
          <cell r="C95" t="str">
            <v>KG</v>
          </cell>
          <cell r="D95">
            <v>0.36</v>
          </cell>
          <cell r="E95">
            <v>0</v>
          </cell>
          <cell r="G95">
            <v>0.97499999999999998</v>
          </cell>
          <cell r="H95">
            <v>24</v>
          </cell>
          <cell r="I95">
            <v>112</v>
          </cell>
          <cell r="J95">
            <v>240</v>
          </cell>
          <cell r="K95" t="str">
            <v>BIP-Multeafil</v>
          </cell>
          <cell r="L95" t="str">
            <v>BIP</v>
          </cell>
        </row>
        <row r="96">
          <cell r="A96" t="str">
            <v>1368Y</v>
          </cell>
          <cell r="B96" t="str">
            <v>Tetley Black S&amp;T Env 12x20x1.5g</v>
          </cell>
          <cell r="C96" t="str">
            <v>KG</v>
          </cell>
          <cell r="D96">
            <v>0.36</v>
          </cell>
          <cell r="E96">
            <v>0</v>
          </cell>
          <cell r="G96">
            <v>0.95499999999999996</v>
          </cell>
          <cell r="H96">
            <v>24</v>
          </cell>
          <cell r="I96">
            <v>112</v>
          </cell>
          <cell r="J96">
            <v>240</v>
          </cell>
          <cell r="K96" t="str">
            <v>BIP-Multeafil</v>
          </cell>
          <cell r="L96" t="str">
            <v>BIP</v>
          </cell>
        </row>
        <row r="97">
          <cell r="A97" t="str">
            <v>1369Y</v>
          </cell>
          <cell r="B97" t="str">
            <v>Tetley Black Decaf S&amp;T Env 24x10x1.5g</v>
          </cell>
          <cell r="C97" t="str">
            <v>KG</v>
          </cell>
          <cell r="D97">
            <v>0.36</v>
          </cell>
          <cell r="E97">
            <v>0</v>
          </cell>
          <cell r="G97">
            <v>0.97499999999999998</v>
          </cell>
          <cell r="H97">
            <v>24</v>
          </cell>
          <cell r="I97">
            <v>112</v>
          </cell>
          <cell r="J97">
            <v>240</v>
          </cell>
          <cell r="K97" t="str">
            <v>BIP-Multeafil</v>
          </cell>
          <cell r="L97" t="str">
            <v>BIP</v>
          </cell>
        </row>
        <row r="98">
          <cell r="A98" t="str">
            <v>1370Y</v>
          </cell>
          <cell r="B98" t="str">
            <v>Tetley Black Lemon S&amp;T Env 24x10x1.5g</v>
          </cell>
          <cell r="C98" t="str">
            <v>KG</v>
          </cell>
          <cell r="D98">
            <v>0.36</v>
          </cell>
          <cell r="E98">
            <v>0</v>
          </cell>
          <cell r="G98">
            <v>0.97499999999999998</v>
          </cell>
          <cell r="H98">
            <v>24</v>
          </cell>
          <cell r="I98">
            <v>112</v>
          </cell>
          <cell r="J98">
            <v>240</v>
          </cell>
          <cell r="K98" t="str">
            <v>BIP-Multeafil</v>
          </cell>
          <cell r="L98" t="str">
            <v>BIP</v>
          </cell>
        </row>
        <row r="99">
          <cell r="A99" t="str">
            <v>1371Y</v>
          </cell>
          <cell r="B99" t="str">
            <v>Tetley Green S&amp;T Env 24x10x1.75g</v>
          </cell>
          <cell r="C99" t="str">
            <v>KG</v>
          </cell>
          <cell r="D99">
            <v>0.42</v>
          </cell>
          <cell r="E99">
            <v>0</v>
          </cell>
          <cell r="G99">
            <v>1.0349999999999999</v>
          </cell>
          <cell r="H99">
            <v>24</v>
          </cell>
          <cell r="I99">
            <v>112</v>
          </cell>
          <cell r="J99">
            <v>240</v>
          </cell>
          <cell r="K99" t="str">
            <v>BIP-Multeafil</v>
          </cell>
          <cell r="L99" t="str">
            <v>BIP</v>
          </cell>
        </row>
        <row r="100">
          <cell r="A100" t="str">
            <v>1372Y</v>
          </cell>
          <cell r="B100" t="str">
            <v>Tetley Green S&amp;T Env 12x20x1.75g</v>
          </cell>
          <cell r="C100" t="str">
            <v>KG</v>
          </cell>
          <cell r="D100">
            <v>0.42</v>
          </cell>
          <cell r="E100">
            <v>0</v>
          </cell>
          <cell r="G100">
            <v>1.0149999999999999</v>
          </cell>
          <cell r="H100">
            <v>24</v>
          </cell>
          <cell r="I100">
            <v>112</v>
          </cell>
          <cell r="J100">
            <v>240</v>
          </cell>
          <cell r="K100" t="str">
            <v>BIP-Multeafil</v>
          </cell>
          <cell r="L100" t="str">
            <v>BIP</v>
          </cell>
        </row>
        <row r="101">
          <cell r="A101" t="str">
            <v>1373Y</v>
          </cell>
          <cell r="B101" t="str">
            <v>Tetley Camomile S&amp;T Env 24x10x1.5g</v>
          </cell>
          <cell r="C101" t="str">
            <v>KG</v>
          </cell>
          <cell r="D101">
            <v>0.36</v>
          </cell>
          <cell r="E101">
            <v>0</v>
          </cell>
          <cell r="G101">
            <v>0.97499999999999998</v>
          </cell>
          <cell r="H101">
            <v>24</v>
          </cell>
          <cell r="I101">
            <v>112</v>
          </cell>
          <cell r="J101">
            <v>240</v>
          </cell>
          <cell r="K101" t="str">
            <v>BIP-Multeafil</v>
          </cell>
          <cell r="L101" t="str">
            <v>BIP</v>
          </cell>
        </row>
        <row r="102">
          <cell r="A102" t="str">
            <v>1374Y</v>
          </cell>
          <cell r="B102" t="str">
            <v>Tetley Mint S &amp; T Env 24x10x1.5g</v>
          </cell>
          <cell r="C102" t="str">
            <v>KG</v>
          </cell>
          <cell r="D102">
            <v>0.36</v>
          </cell>
          <cell r="E102">
            <v>0</v>
          </cell>
          <cell r="G102">
            <v>0.97499999999999998</v>
          </cell>
          <cell r="H102">
            <v>24</v>
          </cell>
          <cell r="I102">
            <v>112</v>
          </cell>
          <cell r="J102">
            <v>240</v>
          </cell>
          <cell r="K102" t="str">
            <v>BIP-Multeafil</v>
          </cell>
          <cell r="L102" t="str">
            <v>BIP</v>
          </cell>
        </row>
        <row r="103">
          <cell r="A103" t="str">
            <v>1375Y</v>
          </cell>
          <cell r="B103" t="str">
            <v>Tetley Linden S &amp; T Env 24x10x1.5g</v>
          </cell>
          <cell r="C103" t="str">
            <v>KG</v>
          </cell>
          <cell r="D103">
            <v>0.36</v>
          </cell>
          <cell r="E103">
            <v>0</v>
          </cell>
          <cell r="G103">
            <v>0.97499999999999998</v>
          </cell>
          <cell r="H103">
            <v>24</v>
          </cell>
          <cell r="I103">
            <v>112</v>
          </cell>
          <cell r="J103">
            <v>240</v>
          </cell>
          <cell r="K103" t="str">
            <v>BIP-Multeafil</v>
          </cell>
          <cell r="L103" t="str">
            <v>BIP</v>
          </cell>
        </row>
        <row r="104">
          <cell r="A104" t="str">
            <v>1376Y</v>
          </cell>
          <cell r="B104" t="str">
            <v>Tetley Verbena S &amp; T Env 24x10x1.5g</v>
          </cell>
          <cell r="C104" t="str">
            <v>KG</v>
          </cell>
          <cell r="D104">
            <v>0.36</v>
          </cell>
          <cell r="E104">
            <v>0</v>
          </cell>
          <cell r="G104">
            <v>0.97499999999999998</v>
          </cell>
          <cell r="H104">
            <v>24</v>
          </cell>
          <cell r="I104">
            <v>112</v>
          </cell>
          <cell r="J104">
            <v>240</v>
          </cell>
          <cell r="K104" t="str">
            <v>BIP-Multeafil</v>
          </cell>
          <cell r="L104" t="str">
            <v>BIP</v>
          </cell>
        </row>
        <row r="105">
          <cell r="A105" t="str">
            <v>1377Y</v>
          </cell>
          <cell r="B105" t="str">
            <v>Tetley Lemon Balm S &amp; T Env 24x10x1.5g</v>
          </cell>
          <cell r="C105" t="str">
            <v>KG</v>
          </cell>
          <cell r="D105">
            <v>0.36</v>
          </cell>
          <cell r="E105">
            <v>0</v>
          </cell>
          <cell r="G105">
            <v>0.97499999999999998</v>
          </cell>
          <cell r="H105">
            <v>24</v>
          </cell>
          <cell r="I105">
            <v>112</v>
          </cell>
          <cell r="J105">
            <v>240</v>
          </cell>
          <cell r="K105" t="str">
            <v>BIP-Multeafil</v>
          </cell>
          <cell r="L105" t="str">
            <v>BIP</v>
          </cell>
        </row>
        <row r="106">
          <cell r="A106" t="str">
            <v>1378Y</v>
          </cell>
          <cell r="B106" t="str">
            <v>Tetley Lemon Balm S&amp;T Env 12x20x1.5g</v>
          </cell>
          <cell r="C106" t="str">
            <v>KG</v>
          </cell>
          <cell r="D106">
            <v>0.36</v>
          </cell>
          <cell r="E106">
            <v>0</v>
          </cell>
          <cell r="G106">
            <v>0.95499999999999996</v>
          </cell>
          <cell r="H106">
            <v>24</v>
          </cell>
          <cell r="I106">
            <v>112</v>
          </cell>
          <cell r="J106">
            <v>240</v>
          </cell>
          <cell r="K106" t="str">
            <v>BIP-Multeafil</v>
          </cell>
          <cell r="L106" t="str">
            <v>BIP</v>
          </cell>
        </row>
        <row r="107">
          <cell r="A107" t="str">
            <v>1379Y</v>
          </cell>
          <cell r="B107" t="str">
            <v>Tetley Apple &amp; Cinamn S&amp;T Env 24x10x1.5g</v>
          </cell>
          <cell r="C107" t="str">
            <v>KG</v>
          </cell>
          <cell r="D107">
            <v>0.36</v>
          </cell>
          <cell r="E107">
            <v>0</v>
          </cell>
          <cell r="G107">
            <v>0.97499999999999998</v>
          </cell>
          <cell r="H107">
            <v>24</v>
          </cell>
          <cell r="I107">
            <v>112</v>
          </cell>
          <cell r="J107">
            <v>240</v>
          </cell>
          <cell r="K107" t="str">
            <v>BIP-Multeafil</v>
          </cell>
          <cell r="L107" t="str">
            <v>BIP</v>
          </cell>
        </row>
        <row r="108">
          <cell r="A108" t="str">
            <v>1380Y</v>
          </cell>
          <cell r="B108" t="str">
            <v>Tetley Herbal Harmony S&amp;T Env 24x10x1.6g</v>
          </cell>
          <cell r="C108" t="str">
            <v>KG</v>
          </cell>
          <cell r="D108">
            <v>0.38400000000000001</v>
          </cell>
          <cell r="E108">
            <v>0</v>
          </cell>
          <cell r="G108">
            <v>0.97899999999999998</v>
          </cell>
          <cell r="H108">
            <v>24</v>
          </cell>
          <cell r="I108">
            <v>112</v>
          </cell>
          <cell r="J108">
            <v>240</v>
          </cell>
          <cell r="K108" t="str">
            <v>BIP-Multeafil</v>
          </cell>
          <cell r="L108" t="str">
            <v>BIP</v>
          </cell>
        </row>
        <row r="109">
          <cell r="A109" t="str">
            <v>1381Y</v>
          </cell>
          <cell r="B109" t="str">
            <v>Tetley Citrus Dream S&amp;T Env 24x10x1.6g</v>
          </cell>
          <cell r="C109" t="str">
            <v>KG</v>
          </cell>
          <cell r="D109">
            <v>0.38400000000000001</v>
          </cell>
          <cell r="E109">
            <v>0</v>
          </cell>
          <cell r="G109">
            <v>0.97899999999999998</v>
          </cell>
          <cell r="H109">
            <v>24</v>
          </cell>
          <cell r="I109">
            <v>112</v>
          </cell>
          <cell r="J109">
            <v>240</v>
          </cell>
          <cell r="K109" t="str">
            <v>BIP-Multeafil</v>
          </cell>
          <cell r="L109" t="str">
            <v>BIP</v>
          </cell>
        </row>
        <row r="110">
          <cell r="A110" t="str">
            <v>1382Y</v>
          </cell>
          <cell r="B110" t="str">
            <v>Tetley Red Fruit Burst  24x10x1.6g</v>
          </cell>
          <cell r="C110" t="str">
            <v>KG</v>
          </cell>
          <cell r="D110">
            <v>0.38400000000000001</v>
          </cell>
          <cell r="E110">
            <v>0</v>
          </cell>
          <cell r="G110">
            <v>0.97899999999999998</v>
          </cell>
          <cell r="H110">
            <v>24</v>
          </cell>
          <cell r="I110">
            <v>112</v>
          </cell>
          <cell r="J110">
            <v>240</v>
          </cell>
          <cell r="K110" t="str">
            <v>BIP-Multeafil</v>
          </cell>
          <cell r="L110" t="str">
            <v>BIP</v>
          </cell>
        </row>
        <row r="111">
          <cell r="A111" t="str">
            <v>2009A</v>
          </cell>
          <cell r="B111" t="str">
            <v>Tetley for Caterers 1x1000 Bulk Dst</v>
          </cell>
          <cell r="C111" t="str">
            <v>KG</v>
          </cell>
          <cell r="D111">
            <v>2.5</v>
          </cell>
          <cell r="E111">
            <v>0</v>
          </cell>
          <cell r="G111">
            <v>3.17</v>
          </cell>
          <cell r="H111">
            <v>1</v>
          </cell>
          <cell r="I111">
            <v>36</v>
          </cell>
          <cell r="J111">
            <v>1000</v>
          </cell>
          <cell r="K111" t="str">
            <v>Eaglescliffe</v>
          </cell>
          <cell r="L111" t="str">
            <v>DSTRING</v>
          </cell>
          <cell r="M111" t="str">
            <v>DS-1000</v>
          </cell>
        </row>
        <row r="112">
          <cell r="A112" t="str">
            <v>2042Y</v>
          </cell>
          <cell r="B112" t="str">
            <v>Tetley Earl Grey 1x2000x1.75g</v>
          </cell>
          <cell r="C112" t="str">
            <v>KG</v>
          </cell>
          <cell r="D112">
            <v>3.5</v>
          </cell>
          <cell r="E112">
            <v>0</v>
          </cell>
          <cell r="G112">
            <v>4.28</v>
          </cell>
          <cell r="H112">
            <v>1</v>
          </cell>
          <cell r="I112">
            <v>36</v>
          </cell>
          <cell r="J112">
            <v>2000</v>
          </cell>
          <cell r="K112" t="str">
            <v>Eaglescliffe</v>
          </cell>
          <cell r="L112" t="str">
            <v>SPEC</v>
          </cell>
          <cell r="M112" t="str">
            <v>SP-IMA1-BULK</v>
          </cell>
        </row>
        <row r="113">
          <cell r="A113" t="str">
            <v>2043X</v>
          </cell>
          <cell r="B113" t="str">
            <v>Tetley The Vert Menthe 1x2000x1.75g</v>
          </cell>
          <cell r="C113" t="str">
            <v>KG</v>
          </cell>
          <cell r="D113">
            <v>3.5</v>
          </cell>
          <cell r="E113">
            <v>0</v>
          </cell>
          <cell r="G113">
            <v>4.28</v>
          </cell>
          <cell r="H113">
            <v>1</v>
          </cell>
          <cell r="I113">
            <v>36</v>
          </cell>
          <cell r="J113">
            <v>2000</v>
          </cell>
          <cell r="K113" t="str">
            <v>Eaglescliffe</v>
          </cell>
          <cell r="L113" t="str">
            <v>SPEC</v>
          </cell>
          <cell r="M113" t="str">
            <v>SP-IMA1-BULK</v>
          </cell>
        </row>
        <row r="114">
          <cell r="A114" t="str">
            <v>2044X</v>
          </cell>
          <cell r="B114" t="str">
            <v>Tetley Fruits Rouge 1x2000x1.75g</v>
          </cell>
          <cell r="C114" t="str">
            <v>KG</v>
          </cell>
          <cell r="D114">
            <v>3.5</v>
          </cell>
          <cell r="E114">
            <v>0</v>
          </cell>
          <cell r="G114">
            <v>4.28</v>
          </cell>
          <cell r="H114">
            <v>1</v>
          </cell>
          <cell r="I114">
            <v>36</v>
          </cell>
          <cell r="J114">
            <v>2000</v>
          </cell>
          <cell r="K114" t="str">
            <v>Eaglescliffe</v>
          </cell>
          <cell r="L114" t="str">
            <v>SPEC</v>
          </cell>
          <cell r="M114" t="str">
            <v>SP-IMA1-BULK</v>
          </cell>
        </row>
        <row r="115">
          <cell r="A115" t="str">
            <v>2046X</v>
          </cell>
          <cell r="B115" t="str">
            <v>Tetley Lem/Tang Spr Fruity 1x2000x1.75g</v>
          </cell>
          <cell r="C115" t="str">
            <v>KG</v>
          </cell>
          <cell r="D115">
            <v>3.5</v>
          </cell>
          <cell r="E115">
            <v>0</v>
          </cell>
          <cell r="G115">
            <v>4.28</v>
          </cell>
          <cell r="H115">
            <v>1</v>
          </cell>
          <cell r="I115">
            <v>36</v>
          </cell>
          <cell r="J115">
            <v>2000</v>
          </cell>
          <cell r="K115" t="str">
            <v>Eaglescliffe</v>
          </cell>
          <cell r="L115" t="str">
            <v>SPEC</v>
          </cell>
          <cell r="M115" t="str">
            <v>SP-IMA1-BULK</v>
          </cell>
        </row>
        <row r="116">
          <cell r="A116" t="str">
            <v>2656Y</v>
          </cell>
          <cell r="B116" t="str">
            <v>Quickbrew Packet Tea 12x250g</v>
          </cell>
          <cell r="C116" t="str">
            <v>KG</v>
          </cell>
          <cell r="D116">
            <v>3</v>
          </cell>
          <cell r="E116">
            <v>0</v>
          </cell>
          <cell r="G116">
            <v>3.238</v>
          </cell>
          <cell r="H116">
            <v>12</v>
          </cell>
          <cell r="I116">
            <v>126</v>
          </cell>
          <cell r="J116">
            <v>0</v>
          </cell>
          <cell r="K116" t="str">
            <v>BIP - Finlays</v>
          </cell>
          <cell r="L116" t="str">
            <v>BIP</v>
          </cell>
          <cell r="M116">
            <v>0</v>
          </cell>
        </row>
        <row r="117">
          <cell r="A117" t="str">
            <v>2722Y</v>
          </cell>
          <cell r="B117" t="str">
            <v>Orange Label Packet Tea 12x125g</v>
          </cell>
          <cell r="C117" t="str">
            <v>KG</v>
          </cell>
          <cell r="D117">
            <v>1.5</v>
          </cell>
          <cell r="E117">
            <v>0</v>
          </cell>
          <cell r="G117">
            <v>1.8</v>
          </cell>
          <cell r="H117">
            <v>12</v>
          </cell>
          <cell r="I117">
            <v>147</v>
          </cell>
          <cell r="J117">
            <v>0</v>
          </cell>
          <cell r="K117" t="str">
            <v>BIP - Finlays</v>
          </cell>
          <cell r="L117" t="str">
            <v>BIP</v>
          </cell>
          <cell r="M117">
            <v>0</v>
          </cell>
        </row>
        <row r="118">
          <cell r="A118" t="str">
            <v>2742Y</v>
          </cell>
          <cell r="B118" t="str">
            <v>Red Label Packet Tea  12x125g</v>
          </cell>
          <cell r="C118" t="str">
            <v>KG</v>
          </cell>
          <cell r="D118">
            <v>1.5</v>
          </cell>
          <cell r="E118">
            <v>0</v>
          </cell>
          <cell r="G118">
            <v>1.8</v>
          </cell>
          <cell r="H118">
            <v>12</v>
          </cell>
          <cell r="I118">
            <v>147</v>
          </cell>
          <cell r="J118">
            <v>0</v>
          </cell>
          <cell r="K118" t="str">
            <v>BIP - Finlays</v>
          </cell>
          <cell r="L118" t="str">
            <v>BIP</v>
          </cell>
          <cell r="M118">
            <v>0</v>
          </cell>
        </row>
        <row r="119">
          <cell r="A119" t="str">
            <v>4013A</v>
          </cell>
          <cell r="B119" t="str">
            <v>Tetley Redbush 6x40x2.5g</v>
          </cell>
          <cell r="C119" t="str">
            <v>KG</v>
          </cell>
          <cell r="D119">
            <v>0.6</v>
          </cell>
          <cell r="E119">
            <v>0</v>
          </cell>
          <cell r="G119">
            <v>0.92</v>
          </cell>
          <cell r="H119">
            <v>6</v>
          </cell>
          <cell r="I119">
            <v>162</v>
          </cell>
          <cell r="J119">
            <v>240</v>
          </cell>
          <cell r="K119" t="str">
            <v>Eaglescliffe</v>
          </cell>
          <cell r="L119" t="str">
            <v>SPEC</v>
          </cell>
          <cell r="M119" t="str">
            <v>SP-IMA2-40</v>
          </cell>
        </row>
        <row r="120">
          <cell r="A120" t="str">
            <v>4021A</v>
          </cell>
          <cell r="B120" t="str">
            <v>Tetley Peppermint Punch 6x40x1.6g</v>
          </cell>
          <cell r="C120" t="str">
            <v>KG</v>
          </cell>
          <cell r="D120">
            <v>0.38400000000000001</v>
          </cell>
          <cell r="E120">
            <v>0</v>
          </cell>
          <cell r="G120">
            <v>0.42</v>
          </cell>
          <cell r="H120">
            <v>4</v>
          </cell>
          <cell r="I120">
            <v>162</v>
          </cell>
          <cell r="J120">
            <v>160</v>
          </cell>
          <cell r="K120" t="str">
            <v>Eaglescliffe</v>
          </cell>
          <cell r="L120" t="str">
            <v>SPEC</v>
          </cell>
          <cell r="M120" t="str">
            <v>SP-IMA2-40</v>
          </cell>
        </row>
        <row r="121">
          <cell r="A121" t="str">
            <v>4024A</v>
          </cell>
          <cell r="B121" t="str">
            <v>Tetley Green Lemon 6x50x2.5g</v>
          </cell>
          <cell r="C121" t="str">
            <v>KG</v>
          </cell>
          <cell r="D121">
            <v>0.75</v>
          </cell>
          <cell r="E121">
            <v>0</v>
          </cell>
          <cell r="G121">
            <v>0.92</v>
          </cell>
          <cell r="H121">
            <v>4</v>
          </cell>
          <cell r="I121">
            <v>162</v>
          </cell>
          <cell r="J121">
            <v>160</v>
          </cell>
          <cell r="K121" t="str">
            <v>Eaglescliffe</v>
          </cell>
          <cell r="L121" t="str">
            <v>SPEC</v>
          </cell>
          <cell r="M121" t="str">
            <v>SP-IMA1-50</v>
          </cell>
        </row>
        <row r="122">
          <cell r="A122" t="str">
            <v>4150A</v>
          </cell>
          <cell r="B122" t="str">
            <v>Tetley Tea Plus Wellbeing 6x20x2.5g</v>
          </cell>
          <cell r="C122" t="str">
            <v>KG</v>
          </cell>
          <cell r="D122">
            <v>0.3</v>
          </cell>
          <cell r="E122">
            <v>0</v>
          </cell>
          <cell r="G122">
            <v>0.51400000000000001</v>
          </cell>
          <cell r="H122">
            <v>6</v>
          </cell>
          <cell r="I122">
            <v>300</v>
          </cell>
          <cell r="J122">
            <v>120</v>
          </cell>
          <cell r="K122" t="str">
            <v>Eaglescliffe</v>
          </cell>
          <cell r="L122" t="str">
            <v>SPEC</v>
          </cell>
          <cell r="M122" t="str">
            <v>SP-IMA1-20</v>
          </cell>
        </row>
        <row r="123">
          <cell r="A123" t="str">
            <v>4160A</v>
          </cell>
          <cell r="B123" t="str">
            <v>Tetley Tea Plus Uplifting 6x20x2.5g</v>
          </cell>
          <cell r="C123" t="str">
            <v>KG</v>
          </cell>
          <cell r="D123">
            <v>0.3</v>
          </cell>
          <cell r="E123">
            <v>0</v>
          </cell>
          <cell r="G123">
            <v>0.51400000000000001</v>
          </cell>
          <cell r="H123">
            <v>6</v>
          </cell>
          <cell r="I123">
            <v>300</v>
          </cell>
          <cell r="J123">
            <v>120</v>
          </cell>
          <cell r="K123" t="str">
            <v>Eaglescliffe</v>
          </cell>
          <cell r="L123" t="str">
            <v>SPEC</v>
          </cell>
          <cell r="M123" t="str">
            <v>SP-IMA1-20</v>
          </cell>
        </row>
        <row r="124">
          <cell r="A124" t="str">
            <v>4170A</v>
          </cell>
          <cell r="B124" t="str">
            <v>Tetley Tea Plus Calming 6x20x2.5g</v>
          </cell>
          <cell r="C124" t="str">
            <v>KG</v>
          </cell>
          <cell r="D124">
            <v>0.3</v>
          </cell>
          <cell r="E124">
            <v>0</v>
          </cell>
          <cell r="G124">
            <v>0.51400000000000001</v>
          </cell>
          <cell r="H124">
            <v>6</v>
          </cell>
          <cell r="I124">
            <v>300</v>
          </cell>
          <cell r="J124">
            <v>120</v>
          </cell>
          <cell r="K124" t="str">
            <v>Eaglescliffe</v>
          </cell>
          <cell r="L124" t="str">
            <v>SPEC</v>
          </cell>
          <cell r="M124" t="str">
            <v>SP-IMA1-20</v>
          </cell>
        </row>
        <row r="125">
          <cell r="A125" t="str">
            <v>4245R</v>
          </cell>
          <cell r="B125" t="str">
            <v>Tetley Earl Grey Rd 4x50x2.5g</v>
          </cell>
          <cell r="C125" t="str">
            <v>KG</v>
          </cell>
          <cell r="D125">
            <v>0.5</v>
          </cell>
          <cell r="E125">
            <v>0</v>
          </cell>
          <cell r="G125">
            <v>0.85</v>
          </cell>
          <cell r="H125">
            <v>4</v>
          </cell>
          <cell r="I125">
            <v>210</v>
          </cell>
          <cell r="J125">
            <v>200</v>
          </cell>
          <cell r="K125" t="str">
            <v>Eaglescliffe</v>
          </cell>
          <cell r="L125" t="str">
            <v>SPEC</v>
          </cell>
          <cell r="M125" t="str">
            <v>SP-IMA1-50</v>
          </cell>
        </row>
        <row r="126">
          <cell r="A126" t="str">
            <v>4246R</v>
          </cell>
          <cell r="B126" t="str">
            <v>Tetley English Breakfast Rd 4x50x2.5g</v>
          </cell>
          <cell r="C126" t="str">
            <v>KG</v>
          </cell>
          <cell r="D126">
            <v>0.5</v>
          </cell>
          <cell r="E126">
            <v>0</v>
          </cell>
          <cell r="G126">
            <v>0.85</v>
          </cell>
          <cell r="H126">
            <v>4</v>
          </cell>
          <cell r="I126">
            <v>210</v>
          </cell>
          <cell r="J126">
            <v>200</v>
          </cell>
          <cell r="K126" t="str">
            <v>Eaglescliffe</v>
          </cell>
          <cell r="L126" t="str">
            <v>SPEC</v>
          </cell>
          <cell r="M126" t="str">
            <v>SP-IMA1-50</v>
          </cell>
        </row>
        <row r="127">
          <cell r="A127" t="str">
            <v>4247R</v>
          </cell>
          <cell r="B127" t="str">
            <v>Tetley Earl Grey &amp; Van 4x50x2.5g</v>
          </cell>
          <cell r="C127" t="str">
            <v>KG</v>
          </cell>
          <cell r="D127">
            <v>0.5</v>
          </cell>
          <cell r="E127">
            <v>0</v>
          </cell>
          <cell r="G127">
            <v>0.85</v>
          </cell>
          <cell r="H127">
            <v>4</v>
          </cell>
          <cell r="I127">
            <v>210</v>
          </cell>
          <cell r="J127">
            <v>200</v>
          </cell>
          <cell r="K127" t="str">
            <v>Eaglescliffe</v>
          </cell>
          <cell r="L127" t="str">
            <v>SPEC</v>
          </cell>
          <cell r="M127" t="str">
            <v>SP-IMA1-50</v>
          </cell>
        </row>
        <row r="128">
          <cell r="A128" t="str">
            <v>4260R</v>
          </cell>
          <cell r="B128" t="str">
            <v>Tetley Peppermint Punch 4x20x1.6g</v>
          </cell>
          <cell r="C128" t="str">
            <v>KG</v>
          </cell>
          <cell r="D128">
            <v>0.128</v>
          </cell>
          <cell r="E128">
            <v>0</v>
          </cell>
          <cell r="G128">
            <v>0.32</v>
          </cell>
          <cell r="H128">
            <v>4</v>
          </cell>
          <cell r="I128">
            <v>504</v>
          </cell>
          <cell r="J128">
            <v>80</v>
          </cell>
          <cell r="K128" t="str">
            <v>Eaglescliffe</v>
          </cell>
          <cell r="L128" t="str">
            <v>SPEC</v>
          </cell>
          <cell r="M128" t="str">
            <v>SP-IMA1-20</v>
          </cell>
        </row>
        <row r="129">
          <cell r="A129" t="str">
            <v>4262A</v>
          </cell>
          <cell r="B129" t="str">
            <v>Tetley Summerberry Merry S/Fruity4x20x2g</v>
          </cell>
          <cell r="C129" t="str">
            <v>KG</v>
          </cell>
          <cell r="D129">
            <v>0.16</v>
          </cell>
          <cell r="E129">
            <v>0</v>
          </cell>
          <cell r="G129">
            <v>0.35</v>
          </cell>
          <cell r="H129">
            <v>4</v>
          </cell>
          <cell r="I129">
            <v>504</v>
          </cell>
          <cell r="J129">
            <v>80</v>
          </cell>
          <cell r="K129" t="str">
            <v>Eaglescliffe</v>
          </cell>
          <cell r="L129" t="str">
            <v>SPEC</v>
          </cell>
          <cell r="M129" t="str">
            <v>SP-IMA1-20</v>
          </cell>
        </row>
        <row r="130">
          <cell r="A130" t="str">
            <v>4263A</v>
          </cell>
          <cell r="B130" t="str">
            <v>Tetley Sweet Cranberry S/fruity 4x20x2g</v>
          </cell>
          <cell r="C130" t="str">
            <v>KG</v>
          </cell>
          <cell r="D130">
            <v>0.16</v>
          </cell>
          <cell r="E130">
            <v>0</v>
          </cell>
          <cell r="G130">
            <v>0.35</v>
          </cell>
          <cell r="H130">
            <v>4</v>
          </cell>
          <cell r="I130">
            <v>504</v>
          </cell>
          <cell r="J130">
            <v>80</v>
          </cell>
          <cell r="K130" t="str">
            <v>Eaglescliffe</v>
          </cell>
          <cell r="L130" t="str">
            <v>SPEC</v>
          </cell>
          <cell r="M130" t="str">
            <v>SP-IMA1-20</v>
          </cell>
        </row>
        <row r="131">
          <cell r="A131" t="str">
            <v>4263R</v>
          </cell>
          <cell r="B131" t="str">
            <v>Tetley Sweet Cranberry 4x20x2g</v>
          </cell>
          <cell r="C131" t="str">
            <v>KG</v>
          </cell>
          <cell r="D131">
            <v>0.16</v>
          </cell>
          <cell r="E131">
            <v>0</v>
          </cell>
          <cell r="G131">
            <v>0.35</v>
          </cell>
          <cell r="H131">
            <v>4</v>
          </cell>
          <cell r="I131">
            <v>504</v>
          </cell>
          <cell r="J131">
            <v>80</v>
          </cell>
          <cell r="K131" t="str">
            <v>Eaglescliffe</v>
          </cell>
          <cell r="L131" t="str">
            <v>SPEC</v>
          </cell>
          <cell r="M131" t="str">
            <v>SP-IMA1-20</v>
          </cell>
        </row>
        <row r="132">
          <cell r="A132" t="str">
            <v>4264R</v>
          </cell>
          <cell r="B132" t="str">
            <v>Tetley Camomile Smile 4x20x1.5g</v>
          </cell>
          <cell r="C132" t="str">
            <v>KG</v>
          </cell>
          <cell r="D132">
            <v>0.12</v>
          </cell>
          <cell r="E132">
            <v>0</v>
          </cell>
          <cell r="G132">
            <v>0.31</v>
          </cell>
          <cell r="H132">
            <v>4</v>
          </cell>
          <cell r="I132">
            <v>504</v>
          </cell>
          <cell r="J132">
            <v>80</v>
          </cell>
          <cell r="K132" t="str">
            <v>Eaglescliffe</v>
          </cell>
          <cell r="L132" t="str">
            <v>SPEC</v>
          </cell>
          <cell r="M132" t="str">
            <v>SP-IMA1-20</v>
          </cell>
        </row>
        <row r="133">
          <cell r="A133" t="str">
            <v>4265R</v>
          </cell>
          <cell r="B133" t="str">
            <v>Tetley Redbush &amp; Vanilla 4x20x2g</v>
          </cell>
          <cell r="C133" t="str">
            <v>KG</v>
          </cell>
          <cell r="D133">
            <v>0.16</v>
          </cell>
          <cell r="E133">
            <v>0</v>
          </cell>
          <cell r="G133">
            <v>0.35</v>
          </cell>
          <cell r="H133">
            <v>4</v>
          </cell>
          <cell r="I133">
            <v>504</v>
          </cell>
          <cell r="J133">
            <v>80</v>
          </cell>
          <cell r="K133" t="str">
            <v>Eaglescliffe</v>
          </cell>
          <cell r="L133" t="str">
            <v>SPEC</v>
          </cell>
          <cell r="M133" t="str">
            <v>SP-IMA1-20</v>
          </cell>
        </row>
        <row r="134">
          <cell r="A134" t="str">
            <v>4266A</v>
          </cell>
          <cell r="B134" t="str">
            <v>Tetley Blackberry Bnce S/Fruity 4x20x2g</v>
          </cell>
          <cell r="C134" t="str">
            <v>KG</v>
          </cell>
          <cell r="D134">
            <v>0.16</v>
          </cell>
          <cell r="E134">
            <v>0</v>
          </cell>
          <cell r="G134">
            <v>0.35</v>
          </cell>
          <cell r="H134">
            <v>4</v>
          </cell>
          <cell r="I134">
            <v>504</v>
          </cell>
          <cell r="J134">
            <v>80</v>
          </cell>
          <cell r="K134" t="str">
            <v>Eaglescliffe</v>
          </cell>
          <cell r="L134" t="str">
            <v>SPEC</v>
          </cell>
          <cell r="M134" t="str">
            <v>SP-IMA1-20</v>
          </cell>
        </row>
        <row r="135">
          <cell r="A135" t="str">
            <v>4268R</v>
          </cell>
          <cell r="B135" t="str">
            <v>Tetley Green Tea with Lemon 4x25x2g</v>
          </cell>
          <cell r="C135" t="str">
            <v>KG</v>
          </cell>
          <cell r="D135">
            <v>0.2</v>
          </cell>
          <cell r="E135">
            <v>0</v>
          </cell>
          <cell r="G135">
            <v>0.39</v>
          </cell>
          <cell r="H135">
            <v>4</v>
          </cell>
          <cell r="I135">
            <v>504</v>
          </cell>
          <cell r="J135">
            <v>100</v>
          </cell>
          <cell r="K135" t="str">
            <v>Eaglescliffe</v>
          </cell>
          <cell r="L135" t="str">
            <v>SPEC</v>
          </cell>
          <cell r="M135" t="str">
            <v>SP-IMA1-25</v>
          </cell>
        </row>
        <row r="136">
          <cell r="A136" t="str">
            <v>4269R</v>
          </cell>
          <cell r="B136" t="str">
            <v>Tetley Green Decaf 4x25x2g</v>
          </cell>
          <cell r="C136" t="str">
            <v>KG</v>
          </cell>
          <cell r="D136">
            <v>0.2</v>
          </cell>
          <cell r="E136">
            <v>0</v>
          </cell>
          <cell r="G136">
            <v>0.39</v>
          </cell>
          <cell r="H136">
            <v>4</v>
          </cell>
          <cell r="I136">
            <v>504</v>
          </cell>
          <cell r="J136">
            <v>100</v>
          </cell>
          <cell r="K136" t="str">
            <v>Eaglescliffe</v>
          </cell>
          <cell r="L136" t="str">
            <v>SPEC</v>
          </cell>
          <cell r="M136" t="str">
            <v>SP-IMA1-25</v>
          </cell>
        </row>
        <row r="137">
          <cell r="A137" t="str">
            <v>4270R</v>
          </cell>
          <cell r="B137" t="str">
            <v>Tetley Dreamy Green Tea 4x25x2g</v>
          </cell>
          <cell r="C137" t="str">
            <v>KG</v>
          </cell>
          <cell r="D137">
            <v>0.2</v>
          </cell>
          <cell r="E137">
            <v>0</v>
          </cell>
          <cell r="G137">
            <v>0.39</v>
          </cell>
          <cell r="H137">
            <v>4</v>
          </cell>
          <cell r="I137">
            <v>504</v>
          </cell>
          <cell r="J137">
            <v>100</v>
          </cell>
          <cell r="K137" t="str">
            <v>Eaglescliffe</v>
          </cell>
          <cell r="L137" t="str">
            <v>SPEC</v>
          </cell>
          <cell r="M137" t="str">
            <v>SP-IMA1-25</v>
          </cell>
        </row>
        <row r="138">
          <cell r="A138" t="str">
            <v>4271R</v>
          </cell>
          <cell r="B138" t="str">
            <v>Tetley Minty Green Magic 4x25x2g</v>
          </cell>
          <cell r="C138" t="str">
            <v>KG</v>
          </cell>
          <cell r="D138">
            <v>0.2</v>
          </cell>
          <cell r="E138">
            <v>0</v>
          </cell>
          <cell r="G138">
            <v>0.39</v>
          </cell>
          <cell r="H138">
            <v>4</v>
          </cell>
          <cell r="I138">
            <v>504</v>
          </cell>
          <cell r="J138">
            <v>100</v>
          </cell>
          <cell r="K138" t="str">
            <v>Eaglescliffe</v>
          </cell>
          <cell r="L138" t="str">
            <v>SPEC</v>
          </cell>
          <cell r="M138" t="str">
            <v>SP-IMA1-25</v>
          </cell>
        </row>
        <row r="139">
          <cell r="A139" t="str">
            <v>4274A</v>
          </cell>
          <cell r="B139" t="str">
            <v>Tetley Lemon Tangerine S/Fruity 4x20x2g</v>
          </cell>
          <cell r="C139" t="str">
            <v>KG</v>
          </cell>
          <cell r="D139">
            <v>0.16</v>
          </cell>
          <cell r="E139">
            <v>0</v>
          </cell>
          <cell r="G139">
            <v>0.35</v>
          </cell>
          <cell r="H139">
            <v>4</v>
          </cell>
          <cell r="I139">
            <v>504</v>
          </cell>
          <cell r="J139">
            <v>80</v>
          </cell>
          <cell r="K139" t="str">
            <v>Eaglescliffe</v>
          </cell>
          <cell r="L139" t="str">
            <v>SPEC</v>
          </cell>
          <cell r="M139" t="str">
            <v>SP-IMA1-20</v>
          </cell>
        </row>
        <row r="140">
          <cell r="A140" t="str">
            <v>4280A</v>
          </cell>
          <cell r="B140" t="str">
            <v>Tetley Green Lemon GFD 8x25x2g</v>
          </cell>
          <cell r="C140" t="str">
            <v>KG</v>
          </cell>
          <cell r="D140">
            <v>0.4</v>
          </cell>
          <cell r="E140">
            <v>0</v>
          </cell>
          <cell r="G140">
            <v>0.91</v>
          </cell>
          <cell r="H140">
            <v>8</v>
          </cell>
          <cell r="I140">
            <v>180</v>
          </cell>
          <cell r="J140">
            <v>200</v>
          </cell>
          <cell r="K140" t="str">
            <v>PoP</v>
          </cell>
          <cell r="L140" t="str">
            <v>COPACK</v>
          </cell>
        </row>
        <row r="141">
          <cell r="A141" t="str">
            <v>4281A</v>
          </cell>
          <cell r="B141" t="str">
            <v>Tetley Green Decaf GFD 8x25x2g</v>
          </cell>
          <cell r="C141" t="str">
            <v>KG</v>
          </cell>
          <cell r="D141">
            <v>0.4</v>
          </cell>
          <cell r="E141">
            <v>0</v>
          </cell>
          <cell r="G141">
            <v>0.91</v>
          </cell>
          <cell r="H141">
            <v>8</v>
          </cell>
          <cell r="I141">
            <v>180</v>
          </cell>
          <cell r="J141">
            <v>200</v>
          </cell>
          <cell r="K141" t="str">
            <v>PoP</v>
          </cell>
          <cell r="L141" t="str">
            <v>COPACK</v>
          </cell>
        </row>
        <row r="142">
          <cell r="A142" t="str">
            <v>4282A</v>
          </cell>
          <cell r="B142" t="str">
            <v>Tetley Green Mint GFD 8x25x2g</v>
          </cell>
          <cell r="C142" t="str">
            <v>KG</v>
          </cell>
          <cell r="D142">
            <v>0.4</v>
          </cell>
          <cell r="E142">
            <v>0</v>
          </cell>
          <cell r="G142">
            <v>0.91</v>
          </cell>
          <cell r="H142">
            <v>8</v>
          </cell>
          <cell r="I142">
            <v>180</v>
          </cell>
          <cell r="J142">
            <v>200</v>
          </cell>
          <cell r="K142" t="str">
            <v>PoP</v>
          </cell>
          <cell r="L142" t="str">
            <v>COPACK</v>
          </cell>
        </row>
        <row r="143">
          <cell r="A143" t="str">
            <v>4283A</v>
          </cell>
          <cell r="B143" t="str">
            <v>Tetley Blackberry Bounce GFD 8x20x2g</v>
          </cell>
          <cell r="C143" t="str">
            <v>KG</v>
          </cell>
          <cell r="D143">
            <v>0.32</v>
          </cell>
          <cell r="E143">
            <v>0</v>
          </cell>
          <cell r="G143">
            <v>0.83</v>
          </cell>
          <cell r="H143">
            <v>8</v>
          </cell>
          <cell r="I143">
            <v>180</v>
          </cell>
          <cell r="J143">
            <v>160</v>
          </cell>
          <cell r="K143" t="str">
            <v>PoP</v>
          </cell>
          <cell r="L143" t="str">
            <v>COPACK</v>
          </cell>
        </row>
        <row r="144">
          <cell r="A144" t="str">
            <v>4284A</v>
          </cell>
          <cell r="B144" t="str">
            <v>Tetley Sweet Cranberry GFD 8x20x2g</v>
          </cell>
          <cell r="C144" t="str">
            <v>KG</v>
          </cell>
          <cell r="D144">
            <v>0.32</v>
          </cell>
          <cell r="E144">
            <v>0</v>
          </cell>
          <cell r="G144">
            <v>0.83</v>
          </cell>
          <cell r="H144">
            <v>8</v>
          </cell>
          <cell r="I144">
            <v>180</v>
          </cell>
          <cell r="J144">
            <v>160</v>
          </cell>
          <cell r="K144" t="str">
            <v>PoP</v>
          </cell>
          <cell r="L144" t="str">
            <v>COPACK</v>
          </cell>
        </row>
        <row r="145">
          <cell r="A145" t="str">
            <v>4285A</v>
          </cell>
          <cell r="B145" t="str">
            <v>Tetley Lem Tangerine GFD 8x20x2g</v>
          </cell>
          <cell r="C145" t="str">
            <v>KG</v>
          </cell>
          <cell r="D145">
            <v>0.32</v>
          </cell>
          <cell r="E145">
            <v>0</v>
          </cell>
          <cell r="G145">
            <v>0.83</v>
          </cell>
          <cell r="H145">
            <v>8</v>
          </cell>
          <cell r="I145">
            <v>180</v>
          </cell>
          <cell r="J145">
            <v>160</v>
          </cell>
          <cell r="K145" t="str">
            <v>PoP</v>
          </cell>
          <cell r="L145" t="str">
            <v>COPACK</v>
          </cell>
        </row>
        <row r="146">
          <cell r="A146" t="str">
            <v>4286A</v>
          </cell>
          <cell r="B146" t="str">
            <v>Tetley Sumr Berry Merry GFD 8x20x2g</v>
          </cell>
          <cell r="C146" t="str">
            <v>KG</v>
          </cell>
          <cell r="D146">
            <v>0.32</v>
          </cell>
          <cell r="E146">
            <v>0</v>
          </cell>
          <cell r="G146">
            <v>0.83</v>
          </cell>
          <cell r="H146">
            <v>8</v>
          </cell>
          <cell r="I146">
            <v>180</v>
          </cell>
          <cell r="J146">
            <v>160</v>
          </cell>
          <cell r="K146" t="str">
            <v>PoP</v>
          </cell>
          <cell r="L146" t="str">
            <v>COPACK</v>
          </cell>
        </row>
        <row r="147">
          <cell r="A147" t="str">
            <v>4300A</v>
          </cell>
          <cell r="B147" t="str">
            <v>Tetley Earl Grey W/S (1x4)x50x2.5g</v>
          </cell>
          <cell r="C147" t="str">
            <v>KG</v>
          </cell>
          <cell r="D147">
            <v>0.5</v>
          </cell>
          <cell r="E147">
            <v>0</v>
          </cell>
          <cell r="G147">
            <v>0.78300000000000003</v>
          </cell>
          <cell r="H147">
            <v>4</v>
          </cell>
          <cell r="I147">
            <v>210</v>
          </cell>
          <cell r="J147">
            <v>200</v>
          </cell>
          <cell r="K147" t="str">
            <v>CoPack-DekaPak</v>
          </cell>
          <cell r="L147" t="str">
            <v>COPACK</v>
          </cell>
        </row>
        <row r="148">
          <cell r="A148" t="str">
            <v>4301A</v>
          </cell>
          <cell r="B148" t="str">
            <v>Tetley Eng Breakfast W/S (1x4)x50x2.5g</v>
          </cell>
          <cell r="C148" t="str">
            <v>KG</v>
          </cell>
          <cell r="D148">
            <v>0.5</v>
          </cell>
          <cell r="E148">
            <v>0</v>
          </cell>
          <cell r="G148">
            <v>0.78300000000000003</v>
          </cell>
          <cell r="H148">
            <v>4</v>
          </cell>
          <cell r="I148">
            <v>210</v>
          </cell>
          <cell r="J148">
            <v>200</v>
          </cell>
          <cell r="K148" t="str">
            <v>CoPack-DekaPak</v>
          </cell>
          <cell r="L148" t="str">
            <v>COPACK</v>
          </cell>
        </row>
        <row r="149">
          <cell r="A149" t="str">
            <v>4310A</v>
          </cell>
          <cell r="B149" t="str">
            <v>Tetley P/mint Punch W/S (1x4)x20x1.6g</v>
          </cell>
          <cell r="C149" t="str">
            <v>KG</v>
          </cell>
          <cell r="D149">
            <v>0.128</v>
          </cell>
          <cell r="E149">
            <v>0</v>
          </cell>
          <cell r="G149">
            <v>0.39800000000000002</v>
          </cell>
          <cell r="H149">
            <v>4</v>
          </cell>
          <cell r="I149">
            <v>504</v>
          </cell>
          <cell r="J149">
            <v>80</v>
          </cell>
          <cell r="K149" t="str">
            <v>CoPack-DekaPak</v>
          </cell>
          <cell r="L149" t="str">
            <v>COPACK</v>
          </cell>
        </row>
        <row r="150">
          <cell r="A150" t="str">
            <v>4311A</v>
          </cell>
          <cell r="B150" t="str">
            <v>Tetley Camomile Smile W/S (1x4)x20x1.5g</v>
          </cell>
          <cell r="C150" t="str">
            <v>KG</v>
          </cell>
          <cell r="D150">
            <v>0.12</v>
          </cell>
          <cell r="E150">
            <v>0</v>
          </cell>
          <cell r="G150">
            <v>0.39800000000000002</v>
          </cell>
          <cell r="H150">
            <v>4</v>
          </cell>
          <cell r="I150">
            <v>504</v>
          </cell>
          <cell r="J150">
            <v>80</v>
          </cell>
          <cell r="K150" t="str">
            <v>CoPack-DekaPak</v>
          </cell>
          <cell r="L150" t="str">
            <v>COPACK</v>
          </cell>
        </row>
        <row r="151">
          <cell r="A151" t="str">
            <v>4320A</v>
          </cell>
          <cell r="B151" t="str">
            <v>Tetley Green Tea/Lemon W/S (1x4)x25x2g</v>
          </cell>
          <cell r="C151" t="str">
            <v>KG</v>
          </cell>
          <cell r="D151">
            <v>0.2</v>
          </cell>
          <cell r="E151">
            <v>0</v>
          </cell>
          <cell r="G151">
            <v>0.36</v>
          </cell>
          <cell r="H151">
            <v>4</v>
          </cell>
          <cell r="I151">
            <v>504</v>
          </cell>
          <cell r="J151">
            <v>100</v>
          </cell>
          <cell r="K151" t="str">
            <v>CoPack-DekaPak</v>
          </cell>
          <cell r="L151" t="str">
            <v>COPACK</v>
          </cell>
        </row>
        <row r="152">
          <cell r="A152" t="str">
            <v>5001W</v>
          </cell>
          <cell r="B152" t="str">
            <v>Tetley Decaf 6x160s BHF 2007</v>
          </cell>
          <cell r="C152" t="str">
            <v>KG</v>
          </cell>
          <cell r="D152">
            <v>3</v>
          </cell>
          <cell r="E152">
            <v>0</v>
          </cell>
          <cell r="G152">
            <v>3.6070000000000002</v>
          </cell>
          <cell r="H152">
            <v>6</v>
          </cell>
          <cell r="I152">
            <v>48</v>
          </cell>
          <cell r="J152">
            <v>960</v>
          </cell>
          <cell r="K152" t="str">
            <v>Eaglescliffe</v>
          </cell>
          <cell r="L152" t="str">
            <v>CARTON</v>
          </cell>
          <cell r="M152" t="str">
            <v>S4-160D</v>
          </cell>
        </row>
        <row r="153">
          <cell r="A153" t="str">
            <v>5012W</v>
          </cell>
          <cell r="B153" t="str">
            <v>Tetley Decaf 12x80 BHF 2007</v>
          </cell>
          <cell r="C153" t="str">
            <v>KG</v>
          </cell>
          <cell r="D153">
            <v>3</v>
          </cell>
          <cell r="E153">
            <v>0</v>
          </cell>
          <cell r="G153">
            <v>3.71</v>
          </cell>
          <cell r="H153">
            <v>12</v>
          </cell>
          <cell r="I153">
            <v>64</v>
          </cell>
          <cell r="J153">
            <v>960</v>
          </cell>
          <cell r="K153" t="str">
            <v>Eaglescliffe</v>
          </cell>
          <cell r="L153" t="str">
            <v>CARTON</v>
          </cell>
          <cell r="M153" t="str">
            <v>S4-80D</v>
          </cell>
        </row>
        <row r="154">
          <cell r="A154" t="str">
            <v>5015J</v>
          </cell>
          <cell r="B154" t="str">
            <v>Tetley Decaffeinated 12x80 £1.99 Offer</v>
          </cell>
          <cell r="C154" t="str">
            <v>KG</v>
          </cell>
          <cell r="D154">
            <v>3</v>
          </cell>
          <cell r="E154">
            <v>0</v>
          </cell>
          <cell r="G154">
            <v>3.71</v>
          </cell>
          <cell r="H154">
            <v>12</v>
          </cell>
          <cell r="I154">
            <v>64</v>
          </cell>
          <cell r="J154">
            <v>960</v>
          </cell>
          <cell r="K154" t="str">
            <v>Eaglescliffe</v>
          </cell>
          <cell r="L154" t="str">
            <v>CARTON</v>
          </cell>
          <cell r="M154" t="str">
            <v>S4-80D</v>
          </cell>
        </row>
        <row r="155">
          <cell r="A155" t="str">
            <v>5082X</v>
          </cell>
          <cell r="B155" t="str">
            <v>Quick Brew Tea Bags W/S 4x6x40 RD06</v>
          </cell>
          <cell r="C155" t="str">
            <v>KG</v>
          </cell>
          <cell r="D155">
            <v>3</v>
          </cell>
          <cell r="E155">
            <v>0</v>
          </cell>
          <cell r="G155">
            <v>3.81</v>
          </cell>
          <cell r="H155">
            <v>24</v>
          </cell>
          <cell r="I155">
            <v>57</v>
          </cell>
          <cell r="J155">
            <v>960</v>
          </cell>
          <cell r="K155" t="str">
            <v>Eaglescliffe</v>
          </cell>
          <cell r="L155" t="str">
            <v>CARTON</v>
          </cell>
          <cell r="M155" t="str">
            <v>S4-40</v>
          </cell>
        </row>
        <row r="156">
          <cell r="A156" t="str">
            <v>5084F</v>
          </cell>
          <cell r="B156" t="str">
            <v>Quickbrew T/B W/S 4x6x40 85p PMP RD06</v>
          </cell>
          <cell r="C156" t="str">
            <v>KG</v>
          </cell>
          <cell r="D156">
            <v>3</v>
          </cell>
          <cell r="E156">
            <v>0</v>
          </cell>
          <cell r="G156">
            <v>3.81</v>
          </cell>
          <cell r="H156">
            <v>24</v>
          </cell>
          <cell r="I156">
            <v>57</v>
          </cell>
          <cell r="J156">
            <v>960</v>
          </cell>
          <cell r="K156" t="str">
            <v>Eaglescliffe</v>
          </cell>
          <cell r="L156" t="str">
            <v>CARTON</v>
          </cell>
          <cell r="M156" t="str">
            <v>S4-40</v>
          </cell>
        </row>
        <row r="157">
          <cell r="A157" t="str">
            <v>5085P</v>
          </cell>
          <cell r="B157" t="str">
            <v>Quickbrew W/S 4x6x40 85p PM 6/5 RD06</v>
          </cell>
          <cell r="C157" t="str">
            <v>KG</v>
          </cell>
          <cell r="D157">
            <v>3</v>
          </cell>
          <cell r="E157">
            <v>0</v>
          </cell>
          <cell r="G157">
            <v>3.81</v>
          </cell>
          <cell r="H157">
            <v>24</v>
          </cell>
          <cell r="I157">
            <v>57</v>
          </cell>
          <cell r="J157">
            <v>960</v>
          </cell>
          <cell r="K157" t="str">
            <v>Eaglescliffe</v>
          </cell>
          <cell r="L157" t="str">
            <v>CARTON</v>
          </cell>
          <cell r="M157" t="str">
            <v>S4-40</v>
          </cell>
        </row>
        <row r="158">
          <cell r="A158" t="str">
            <v>5135A</v>
          </cell>
          <cell r="B158" t="str">
            <v>Quick Brew T/Bags Ret 12x80s RD06</v>
          </cell>
          <cell r="C158" t="str">
            <v>KG</v>
          </cell>
          <cell r="D158">
            <v>3</v>
          </cell>
          <cell r="E158">
            <v>0</v>
          </cell>
          <cell r="G158">
            <v>3.71</v>
          </cell>
          <cell r="H158">
            <v>12</v>
          </cell>
          <cell r="I158">
            <v>64</v>
          </cell>
          <cell r="J158">
            <v>960</v>
          </cell>
          <cell r="K158" t="str">
            <v>Eaglescliffe</v>
          </cell>
          <cell r="L158" t="str">
            <v>CARTON</v>
          </cell>
          <cell r="M158" t="str">
            <v>S4-80</v>
          </cell>
        </row>
        <row r="159">
          <cell r="A159" t="str">
            <v>5145G</v>
          </cell>
          <cell r="B159" t="str">
            <v>Quickbrew T/B Ret 12x80 +100%XF RD06</v>
          </cell>
          <cell r="C159" t="str">
            <v>KG</v>
          </cell>
          <cell r="D159">
            <v>3</v>
          </cell>
          <cell r="E159">
            <v>6</v>
          </cell>
          <cell r="F159">
            <v>3</v>
          </cell>
          <cell r="G159">
            <v>7</v>
          </cell>
          <cell r="H159">
            <v>12</v>
          </cell>
          <cell r="I159">
            <v>36</v>
          </cell>
          <cell r="J159">
            <v>1920</v>
          </cell>
          <cell r="K159" t="str">
            <v>Eaglescliffe</v>
          </cell>
          <cell r="L159" t="str">
            <v>CARTON</v>
          </cell>
          <cell r="M159" t="str">
            <v>S4-160</v>
          </cell>
        </row>
        <row r="160">
          <cell r="A160" t="str">
            <v>5160A</v>
          </cell>
          <cell r="B160" t="str">
            <v>Quickbrew Tea Bags W/s 2x6x80s RD06</v>
          </cell>
          <cell r="C160" t="str">
            <v>KG</v>
          </cell>
          <cell r="D160">
            <v>3</v>
          </cell>
          <cell r="E160">
            <v>0</v>
          </cell>
          <cell r="G160">
            <v>3.7330000000000001</v>
          </cell>
          <cell r="H160">
            <v>12</v>
          </cell>
          <cell r="I160">
            <v>64</v>
          </cell>
          <cell r="J160">
            <v>960</v>
          </cell>
          <cell r="K160" t="str">
            <v>Eaglescliffe</v>
          </cell>
          <cell r="L160" t="str">
            <v>CARTON</v>
          </cell>
          <cell r="M160" t="str">
            <v>S4-80</v>
          </cell>
        </row>
        <row r="161">
          <cell r="A161" t="str">
            <v>5168P</v>
          </cell>
          <cell r="B161" t="str">
            <v>Quickbrew T/B W/s 2x6x80 £1.25 PMP RD06</v>
          </cell>
          <cell r="C161" t="str">
            <v>KG</v>
          </cell>
          <cell r="D161">
            <v>3</v>
          </cell>
          <cell r="E161">
            <v>0</v>
          </cell>
          <cell r="G161">
            <v>3.7330000000000001</v>
          </cell>
          <cell r="H161">
            <v>12</v>
          </cell>
          <cell r="I161">
            <v>64</v>
          </cell>
          <cell r="J161">
            <v>960</v>
          </cell>
          <cell r="K161" t="str">
            <v>Eaglescliffe</v>
          </cell>
          <cell r="L161" t="str">
            <v>CARTON</v>
          </cell>
          <cell r="M161" t="str">
            <v>S4-80</v>
          </cell>
        </row>
        <row r="162">
          <cell r="A162" t="str">
            <v>5169N</v>
          </cell>
          <cell r="B162" t="str">
            <v>Quickbew T/B W/s 2x6x80 £1.25 6/5</v>
          </cell>
          <cell r="C162" t="str">
            <v>KG</v>
          </cell>
          <cell r="D162">
            <v>3</v>
          </cell>
          <cell r="E162">
            <v>0</v>
          </cell>
          <cell r="G162">
            <v>3.7330000000000001</v>
          </cell>
          <cell r="H162">
            <v>12</v>
          </cell>
          <cell r="I162">
            <v>64</v>
          </cell>
          <cell r="J162">
            <v>960</v>
          </cell>
          <cell r="K162" t="str">
            <v>Eaglescliffe</v>
          </cell>
          <cell r="L162" t="str">
            <v>CARTON</v>
          </cell>
          <cell r="M162" t="str">
            <v>S4-80</v>
          </cell>
        </row>
        <row r="163">
          <cell r="A163" t="str">
            <v>5200X</v>
          </cell>
          <cell r="B163" t="str">
            <v>Quick Brew Tea Bags Ret 12x160s RD06</v>
          </cell>
          <cell r="C163" t="str">
            <v>KG</v>
          </cell>
          <cell r="D163">
            <v>6</v>
          </cell>
          <cell r="E163">
            <v>0</v>
          </cell>
          <cell r="G163">
            <v>7</v>
          </cell>
          <cell r="H163">
            <v>12</v>
          </cell>
          <cell r="I163">
            <v>36</v>
          </cell>
          <cell r="J163">
            <v>1920</v>
          </cell>
          <cell r="K163" t="str">
            <v>Eaglescliffe</v>
          </cell>
          <cell r="L163" t="str">
            <v>CARTON</v>
          </cell>
          <cell r="M163" t="str">
            <v>S4-160</v>
          </cell>
        </row>
        <row r="164">
          <cell r="A164" t="str">
            <v>5412Y</v>
          </cell>
          <cell r="B164" t="str">
            <v>Lyons Red Label Ret 12x80</v>
          </cell>
          <cell r="C164" t="str">
            <v>KG</v>
          </cell>
          <cell r="D164">
            <v>3</v>
          </cell>
          <cell r="E164">
            <v>0</v>
          </cell>
          <cell r="G164">
            <v>3.71</v>
          </cell>
          <cell r="H164">
            <v>12</v>
          </cell>
          <cell r="I164">
            <v>64</v>
          </cell>
          <cell r="J164">
            <v>960</v>
          </cell>
          <cell r="K164" t="str">
            <v>Eaglescliffe</v>
          </cell>
          <cell r="L164" t="str">
            <v>CARTON</v>
          </cell>
          <cell r="M164" t="str">
            <v>S4-80</v>
          </cell>
        </row>
        <row r="165">
          <cell r="A165" t="str">
            <v>5450X</v>
          </cell>
          <cell r="B165" t="str">
            <v>Tetley Instant Tea Ret 2x6x40g</v>
          </cell>
          <cell r="C165" t="str">
            <v>KG</v>
          </cell>
          <cell r="D165">
            <v>0.48</v>
          </cell>
          <cell r="E165">
            <v>0</v>
          </cell>
          <cell r="G165">
            <v>4.67</v>
          </cell>
          <cell r="H165">
            <v>12</v>
          </cell>
          <cell r="I165">
            <v>116</v>
          </cell>
          <cell r="J165">
            <v>0</v>
          </cell>
          <cell r="K165" t="str">
            <v>CoPack-Kapak</v>
          </cell>
          <cell r="L165" t="str">
            <v>COPACK</v>
          </cell>
          <cell r="M165">
            <v>0</v>
          </cell>
        </row>
        <row r="166">
          <cell r="A166" t="str">
            <v>5470L</v>
          </cell>
          <cell r="B166" t="str">
            <v>Tetley Instant Tea W/S 6x40g</v>
          </cell>
          <cell r="C166" t="str">
            <v>KG</v>
          </cell>
          <cell r="D166">
            <v>0.24</v>
          </cell>
          <cell r="E166">
            <v>0</v>
          </cell>
          <cell r="G166">
            <v>2.14</v>
          </cell>
          <cell r="H166">
            <v>6</v>
          </cell>
          <cell r="I166">
            <v>232</v>
          </cell>
          <cell r="J166">
            <v>0</v>
          </cell>
          <cell r="K166" t="str">
            <v>CoPack-Kapak</v>
          </cell>
          <cell r="L166" t="str">
            <v>COPACK</v>
          </cell>
          <cell r="M166">
            <v>0</v>
          </cell>
        </row>
        <row r="167">
          <cell r="A167" t="str">
            <v>5720P</v>
          </cell>
          <cell r="B167" t="str">
            <v>Tetley One Cup 12x100 PRIMA</v>
          </cell>
          <cell r="C167" t="str">
            <v>KG</v>
          </cell>
          <cell r="D167">
            <v>3</v>
          </cell>
          <cell r="E167">
            <v>0</v>
          </cell>
          <cell r="G167">
            <v>3.7450000000000001</v>
          </cell>
          <cell r="H167">
            <v>12</v>
          </cell>
          <cell r="I167">
            <v>56</v>
          </cell>
          <cell r="J167">
            <v>1200</v>
          </cell>
          <cell r="K167" t="str">
            <v>Eaglescliffe</v>
          </cell>
          <cell r="L167" t="str">
            <v>CARTON</v>
          </cell>
          <cell r="M167" t="str">
            <v>S4-100</v>
          </cell>
        </row>
        <row r="168">
          <cell r="A168" t="str">
            <v>5720X</v>
          </cell>
          <cell r="B168" t="str">
            <v>Tetley One Cup 12x100 New Style</v>
          </cell>
          <cell r="C168" t="str">
            <v>KG</v>
          </cell>
          <cell r="D168">
            <v>3</v>
          </cell>
          <cell r="E168">
            <v>0</v>
          </cell>
          <cell r="G168">
            <v>3.7450000000000001</v>
          </cell>
          <cell r="H168">
            <v>12</v>
          </cell>
          <cell r="I168">
            <v>56</v>
          </cell>
          <cell r="J168">
            <v>1200</v>
          </cell>
          <cell r="K168" t="str">
            <v>Eaglescliffe</v>
          </cell>
          <cell r="L168" t="str">
            <v>CARTON</v>
          </cell>
          <cell r="M168" t="str">
            <v>S4-100</v>
          </cell>
        </row>
        <row r="169">
          <cell r="A169" t="str">
            <v>5781Y</v>
          </cell>
          <cell r="B169" t="str">
            <v>Tetley One Cup 6x440 (2002)</v>
          </cell>
          <cell r="C169" t="str">
            <v>KG</v>
          </cell>
          <cell r="D169">
            <v>6</v>
          </cell>
          <cell r="E169">
            <v>0</v>
          </cell>
          <cell r="G169">
            <v>7</v>
          </cell>
          <cell r="H169">
            <v>6</v>
          </cell>
          <cell r="I169">
            <v>36</v>
          </cell>
          <cell r="J169">
            <v>2640</v>
          </cell>
          <cell r="K169" t="str">
            <v>Eaglescliffe</v>
          </cell>
          <cell r="L169" t="str">
            <v>CARTON</v>
          </cell>
          <cell r="M169" t="str">
            <v>S4-440</v>
          </cell>
        </row>
        <row r="170">
          <cell r="A170" t="str">
            <v>5812P</v>
          </cell>
          <cell r="B170" t="str">
            <v>Tetley Drawstring W/s 2x6x40s 99p PMP</v>
          </cell>
          <cell r="C170" t="str">
            <v>KG</v>
          </cell>
          <cell r="D170">
            <v>1.5</v>
          </cell>
          <cell r="E170">
            <v>0</v>
          </cell>
          <cell r="G170">
            <v>2.1080000000000001</v>
          </cell>
          <cell r="H170">
            <v>12</v>
          </cell>
          <cell r="I170">
            <v>69</v>
          </cell>
          <cell r="J170">
            <v>480</v>
          </cell>
          <cell r="K170" t="str">
            <v>Eaglescliffe</v>
          </cell>
          <cell r="L170" t="str">
            <v>DSTRING</v>
          </cell>
          <cell r="M170" t="str">
            <v>DS-40</v>
          </cell>
        </row>
        <row r="171">
          <cell r="A171" t="str">
            <v>5813S</v>
          </cell>
          <cell r="B171" t="str">
            <v>Tetley Dst W/s 2x6x40 99p PMP 6 for 5</v>
          </cell>
          <cell r="C171" t="str">
            <v>KG</v>
          </cell>
          <cell r="D171">
            <v>1.5</v>
          </cell>
          <cell r="E171">
            <v>0</v>
          </cell>
          <cell r="G171">
            <v>2.1080000000000001</v>
          </cell>
          <cell r="H171">
            <v>12</v>
          </cell>
          <cell r="I171">
            <v>69</v>
          </cell>
          <cell r="J171">
            <v>480</v>
          </cell>
          <cell r="K171" t="str">
            <v>Eaglescliffe</v>
          </cell>
          <cell r="L171" t="str">
            <v>DSTRING</v>
          </cell>
          <cell r="M171" t="str">
            <v>DS-40</v>
          </cell>
        </row>
        <row r="172">
          <cell r="A172" t="str">
            <v>5851J</v>
          </cell>
          <cell r="B172" t="str">
            <v>Tetley Decaf 4x6x40  £1.19 PMP</v>
          </cell>
          <cell r="C172" t="str">
            <v>KG</v>
          </cell>
          <cell r="D172">
            <v>3</v>
          </cell>
          <cell r="E172">
            <v>0</v>
          </cell>
          <cell r="G172">
            <v>3.81</v>
          </cell>
          <cell r="H172">
            <v>24</v>
          </cell>
          <cell r="I172">
            <v>57</v>
          </cell>
          <cell r="J172">
            <v>960</v>
          </cell>
          <cell r="K172" t="str">
            <v>Eaglescliffe</v>
          </cell>
          <cell r="L172" t="str">
            <v>CARTON</v>
          </cell>
          <cell r="M172" t="str">
            <v>S4-40D</v>
          </cell>
        </row>
        <row r="173">
          <cell r="A173" t="str">
            <v>5854A</v>
          </cell>
          <cell r="B173" t="str">
            <v>Tetley Decaf 4x6x40</v>
          </cell>
          <cell r="C173" t="str">
            <v>KG</v>
          </cell>
          <cell r="D173">
            <v>3</v>
          </cell>
          <cell r="E173">
            <v>0</v>
          </cell>
          <cell r="G173">
            <v>3.81</v>
          </cell>
          <cell r="H173">
            <v>24</v>
          </cell>
          <cell r="I173">
            <v>57</v>
          </cell>
          <cell r="J173">
            <v>960</v>
          </cell>
          <cell r="K173" t="str">
            <v>Eaglescliffe</v>
          </cell>
          <cell r="L173" t="str">
            <v>CARTON</v>
          </cell>
          <cell r="M173" t="str">
            <v>S4-40D</v>
          </cell>
        </row>
        <row r="174">
          <cell r="A174" t="str">
            <v>5870X</v>
          </cell>
          <cell r="B174" t="str">
            <v>Tetley Drawstring W/s 2x6x40</v>
          </cell>
          <cell r="C174" t="str">
            <v>KG</v>
          </cell>
          <cell r="D174">
            <v>1.5</v>
          </cell>
          <cell r="E174">
            <v>0</v>
          </cell>
          <cell r="G174">
            <v>2</v>
          </cell>
          <cell r="H174">
            <v>12</v>
          </cell>
          <cell r="I174">
            <v>69</v>
          </cell>
          <cell r="J174">
            <v>480</v>
          </cell>
          <cell r="K174" t="str">
            <v>Eaglescliffe</v>
          </cell>
          <cell r="L174" t="str">
            <v>DSTRING</v>
          </cell>
          <cell r="M174" t="str">
            <v>DS-40</v>
          </cell>
        </row>
        <row r="175">
          <cell r="A175" t="str">
            <v>5880X</v>
          </cell>
          <cell r="B175" t="str">
            <v>Tetley Drawstring Retail 12x40</v>
          </cell>
          <cell r="C175" t="str">
            <v>KG</v>
          </cell>
          <cell r="D175">
            <v>1.5</v>
          </cell>
          <cell r="E175">
            <v>0</v>
          </cell>
          <cell r="G175">
            <v>2</v>
          </cell>
          <cell r="H175">
            <v>12</v>
          </cell>
          <cell r="I175">
            <v>69</v>
          </cell>
          <cell r="J175">
            <v>480</v>
          </cell>
          <cell r="K175" t="str">
            <v>Eaglescliffe</v>
          </cell>
          <cell r="L175" t="str">
            <v>DSTRING</v>
          </cell>
          <cell r="M175" t="str">
            <v>DS-40</v>
          </cell>
        </row>
        <row r="176">
          <cell r="A176" t="str">
            <v>5890X</v>
          </cell>
          <cell r="B176" t="str">
            <v>Tetley Drawstring 12x80</v>
          </cell>
          <cell r="C176" t="str">
            <v>KG</v>
          </cell>
          <cell r="D176">
            <v>3</v>
          </cell>
          <cell r="E176">
            <v>0</v>
          </cell>
          <cell r="G176">
            <v>4</v>
          </cell>
          <cell r="H176">
            <v>12</v>
          </cell>
          <cell r="I176">
            <v>45</v>
          </cell>
          <cell r="J176">
            <v>960</v>
          </cell>
          <cell r="K176" t="str">
            <v>Eaglescliffe</v>
          </cell>
          <cell r="L176" t="str">
            <v>DSTRING</v>
          </cell>
          <cell r="M176" t="str">
            <v>DS-80</v>
          </cell>
        </row>
        <row r="177">
          <cell r="A177" t="str">
            <v>5900X</v>
          </cell>
          <cell r="B177" t="str">
            <v>Tetley Drawstring W/s 2x6x80</v>
          </cell>
          <cell r="C177" t="str">
            <v>KG</v>
          </cell>
          <cell r="D177">
            <v>3</v>
          </cell>
          <cell r="E177">
            <v>0</v>
          </cell>
          <cell r="G177">
            <v>4</v>
          </cell>
          <cell r="H177">
            <v>12</v>
          </cell>
          <cell r="I177">
            <v>45</v>
          </cell>
          <cell r="J177">
            <v>960</v>
          </cell>
          <cell r="K177" t="str">
            <v>Eaglescliffe</v>
          </cell>
          <cell r="L177" t="str">
            <v>DSTRING</v>
          </cell>
          <cell r="M177" t="str">
            <v>DS-80</v>
          </cell>
        </row>
        <row r="178">
          <cell r="A178" t="str">
            <v>5906P</v>
          </cell>
          <cell r="B178" t="str">
            <v>Tetley Drawstring W/s 2x6x80s £1.89 PMP</v>
          </cell>
          <cell r="C178" t="str">
            <v>KG</v>
          </cell>
          <cell r="D178">
            <v>3</v>
          </cell>
          <cell r="E178">
            <v>0</v>
          </cell>
          <cell r="G178">
            <v>4</v>
          </cell>
          <cell r="H178">
            <v>12</v>
          </cell>
          <cell r="I178">
            <v>45</v>
          </cell>
          <cell r="J178">
            <v>960</v>
          </cell>
          <cell r="K178" t="str">
            <v>Eaglescliffe</v>
          </cell>
          <cell r="L178" t="str">
            <v>DSTRING</v>
          </cell>
          <cell r="M178" t="str">
            <v>DS-80</v>
          </cell>
        </row>
        <row r="179">
          <cell r="A179" t="str">
            <v>5907S</v>
          </cell>
          <cell r="B179" t="str">
            <v>Tetley Dst W/s 2x6x80s £1.89 PMP 6 for 5</v>
          </cell>
          <cell r="C179" t="str">
            <v>KG</v>
          </cell>
          <cell r="D179">
            <v>3</v>
          </cell>
          <cell r="E179">
            <v>0</v>
          </cell>
          <cell r="G179">
            <v>4</v>
          </cell>
          <cell r="H179">
            <v>12</v>
          </cell>
          <cell r="I179">
            <v>45</v>
          </cell>
          <cell r="J179">
            <v>960</v>
          </cell>
          <cell r="K179" t="str">
            <v>Eaglescliffe</v>
          </cell>
          <cell r="L179" t="str">
            <v>DSTRING</v>
          </cell>
          <cell r="M179" t="str">
            <v>DS-80</v>
          </cell>
        </row>
        <row r="180">
          <cell r="A180" t="str">
            <v>6000Y</v>
          </cell>
          <cell r="B180" t="str">
            <v>Tetley Organic Retail 2x6x80</v>
          </cell>
          <cell r="C180" t="str">
            <v>KG</v>
          </cell>
          <cell r="D180">
            <v>3</v>
          </cell>
          <cell r="E180">
            <v>0</v>
          </cell>
          <cell r="G180">
            <v>3.4140000000000001</v>
          </cell>
          <cell r="H180">
            <v>12</v>
          </cell>
          <cell r="I180">
            <v>84</v>
          </cell>
          <cell r="J180">
            <v>960</v>
          </cell>
          <cell r="K180" t="str">
            <v>Eaglescliffe</v>
          </cell>
          <cell r="L180" t="str">
            <v>SOFTPACK</v>
          </cell>
          <cell r="M180" t="str">
            <v>MS-80-O</v>
          </cell>
        </row>
        <row r="181">
          <cell r="A181" t="str">
            <v>6002P</v>
          </cell>
          <cell r="B181" t="str">
            <v>Tetley Organic Retail 2x6x80 £1.39 PMP</v>
          </cell>
          <cell r="C181" t="str">
            <v>KG</v>
          </cell>
          <cell r="D181">
            <v>3</v>
          </cell>
          <cell r="E181">
            <v>0</v>
          </cell>
          <cell r="G181">
            <v>3.4140000000000001</v>
          </cell>
          <cell r="H181">
            <v>12</v>
          </cell>
          <cell r="I181">
            <v>84</v>
          </cell>
          <cell r="J181">
            <v>960</v>
          </cell>
          <cell r="K181" t="str">
            <v>Eaglescliffe</v>
          </cell>
          <cell r="L181" t="str">
            <v>SOFTPACK</v>
          </cell>
          <cell r="M181" t="str">
            <v>MS-80-O</v>
          </cell>
        </row>
        <row r="182">
          <cell r="A182" t="str">
            <v>6050A</v>
          </cell>
          <cell r="B182" t="str">
            <v>Tetley Extra Strong 6x80s</v>
          </cell>
          <cell r="C182" t="str">
            <v>KG</v>
          </cell>
          <cell r="D182">
            <v>1.5</v>
          </cell>
          <cell r="E182">
            <v>0</v>
          </cell>
          <cell r="G182">
            <v>1.9</v>
          </cell>
          <cell r="H182">
            <v>6</v>
          </cell>
          <cell r="I182">
            <v>160</v>
          </cell>
          <cell r="J182">
            <v>480</v>
          </cell>
          <cell r="K182" t="str">
            <v>Eaglescliffe</v>
          </cell>
          <cell r="L182" t="str">
            <v>SOFTPACK</v>
          </cell>
          <cell r="M182" t="str">
            <v>MS-80-X</v>
          </cell>
        </row>
        <row r="183">
          <cell r="A183" t="str">
            <v>6051P</v>
          </cell>
          <cell r="B183" t="str">
            <v>Tetley Extra Strong 6x80s £1.39 PMP</v>
          </cell>
          <cell r="C183" t="str">
            <v>KG</v>
          </cell>
          <cell r="D183">
            <v>1.5</v>
          </cell>
          <cell r="E183">
            <v>0</v>
          </cell>
          <cell r="G183">
            <v>1.9</v>
          </cell>
          <cell r="H183">
            <v>6</v>
          </cell>
          <cell r="I183">
            <v>160</v>
          </cell>
          <cell r="J183">
            <v>480</v>
          </cell>
          <cell r="K183" t="str">
            <v>Eaglescliffe</v>
          </cell>
          <cell r="L183" t="str">
            <v>SOFTPACK</v>
          </cell>
          <cell r="M183" t="str">
            <v>MS-80-X</v>
          </cell>
        </row>
        <row r="184">
          <cell r="A184" t="str">
            <v>6100X</v>
          </cell>
          <cell r="B184" t="str">
            <v>Tetley Softpack Ret 4x12x40</v>
          </cell>
          <cell r="C184" t="str">
            <v>KG</v>
          </cell>
          <cell r="D184">
            <v>6</v>
          </cell>
          <cell r="E184">
            <v>0</v>
          </cell>
          <cell r="G184">
            <v>7.3</v>
          </cell>
          <cell r="H184">
            <v>48</v>
          </cell>
          <cell r="I184">
            <v>40</v>
          </cell>
          <cell r="J184">
            <v>1920</v>
          </cell>
          <cell r="K184" t="str">
            <v>Eaglescliffe</v>
          </cell>
          <cell r="L184" t="str">
            <v>SOFTPACK</v>
          </cell>
          <cell r="M184" t="str">
            <v>MS-40</v>
          </cell>
        </row>
        <row r="185">
          <cell r="A185" t="str">
            <v>6150X</v>
          </cell>
          <cell r="B185" t="str">
            <v>Tetley Softpack W/S 4x12x40</v>
          </cell>
          <cell r="C185" t="str">
            <v>KG</v>
          </cell>
          <cell r="D185">
            <v>6</v>
          </cell>
          <cell r="E185">
            <v>0</v>
          </cell>
          <cell r="G185">
            <v>7.3</v>
          </cell>
          <cell r="H185">
            <v>48</v>
          </cell>
          <cell r="I185">
            <v>40</v>
          </cell>
          <cell r="J185">
            <v>1920</v>
          </cell>
          <cell r="K185" t="str">
            <v>Eaglescliffe</v>
          </cell>
          <cell r="L185" t="str">
            <v>SOFTPACK</v>
          </cell>
          <cell r="M185" t="str">
            <v>MS-40</v>
          </cell>
        </row>
        <row r="186">
          <cell r="A186" t="str">
            <v>6161P</v>
          </cell>
          <cell r="B186" t="str">
            <v>Tetley Tea Bags W/S 4x12x40 95p PMP</v>
          </cell>
          <cell r="C186" t="str">
            <v>KG</v>
          </cell>
          <cell r="D186">
            <v>6</v>
          </cell>
          <cell r="E186">
            <v>0</v>
          </cell>
          <cell r="G186">
            <v>7.3</v>
          </cell>
          <cell r="H186">
            <v>48</v>
          </cell>
          <cell r="I186">
            <v>40</v>
          </cell>
          <cell r="J186">
            <v>1920</v>
          </cell>
          <cell r="K186" t="str">
            <v>Eaglescliffe</v>
          </cell>
          <cell r="L186" t="str">
            <v>SOFTPACK</v>
          </cell>
          <cell r="M186" t="str">
            <v>MS-40</v>
          </cell>
        </row>
        <row r="187">
          <cell r="A187" t="str">
            <v>6162P</v>
          </cell>
          <cell r="B187" t="str">
            <v>Tetley T/Bags W/S 4x12x40 95p PMP 12/11</v>
          </cell>
          <cell r="C187" t="str">
            <v>KG</v>
          </cell>
          <cell r="D187">
            <v>6</v>
          </cell>
          <cell r="E187">
            <v>0</v>
          </cell>
          <cell r="G187">
            <v>7.3</v>
          </cell>
          <cell r="H187">
            <v>48</v>
          </cell>
          <cell r="I187">
            <v>40</v>
          </cell>
          <cell r="J187">
            <v>1920</v>
          </cell>
          <cell r="K187" t="str">
            <v>Eaglescliffe</v>
          </cell>
          <cell r="L187" t="str">
            <v>SOFTPACK</v>
          </cell>
          <cell r="M187" t="str">
            <v>MS-40</v>
          </cell>
        </row>
        <row r="188">
          <cell r="A188" t="str">
            <v>6200V</v>
          </cell>
          <cell r="B188" t="str">
            <v>Tetley Tea Bags Ret 2x12x80 (Peoples Pk)</v>
          </cell>
          <cell r="C188" t="str">
            <v>KG</v>
          </cell>
          <cell r="D188">
            <v>6</v>
          </cell>
          <cell r="E188">
            <v>0</v>
          </cell>
          <cell r="G188">
            <v>6.8</v>
          </cell>
          <cell r="H188">
            <v>24</v>
          </cell>
          <cell r="I188">
            <v>40</v>
          </cell>
          <cell r="J188">
            <v>1920</v>
          </cell>
          <cell r="K188" t="str">
            <v>Eaglescliffe</v>
          </cell>
          <cell r="L188" t="str">
            <v>SOFTPACK</v>
          </cell>
          <cell r="M188" t="str">
            <v>MS-80-R</v>
          </cell>
        </row>
        <row r="189">
          <cell r="A189" t="str">
            <v>6200X</v>
          </cell>
          <cell r="B189" t="str">
            <v>Tetley Softpack Ret 2x12x80</v>
          </cell>
          <cell r="C189" t="str">
            <v>KG</v>
          </cell>
          <cell r="D189">
            <v>6</v>
          </cell>
          <cell r="E189">
            <v>0</v>
          </cell>
          <cell r="G189">
            <v>6.8</v>
          </cell>
          <cell r="H189">
            <v>24</v>
          </cell>
          <cell r="I189">
            <v>40</v>
          </cell>
          <cell r="J189">
            <v>1920</v>
          </cell>
          <cell r="K189" t="str">
            <v>Eaglescliffe</v>
          </cell>
          <cell r="L189" t="str">
            <v>SOFTPACK</v>
          </cell>
          <cell r="M189" t="str">
            <v>MS-80-R</v>
          </cell>
        </row>
        <row r="190">
          <cell r="A190" t="str">
            <v>6230V</v>
          </cell>
          <cell r="B190" t="str">
            <v>Tetley Ret 4x6x(80+40) 50% XF</v>
          </cell>
          <cell r="C190" t="str">
            <v>KG</v>
          </cell>
          <cell r="D190">
            <v>6</v>
          </cell>
          <cell r="E190">
            <v>9</v>
          </cell>
          <cell r="F190">
            <v>3</v>
          </cell>
          <cell r="G190">
            <v>10.47</v>
          </cell>
          <cell r="H190">
            <v>24</v>
          </cell>
          <cell r="I190">
            <v>24</v>
          </cell>
          <cell r="J190">
            <v>1920</v>
          </cell>
          <cell r="K190" t="str">
            <v>Eaglescliffe</v>
          </cell>
          <cell r="L190" t="str">
            <v>SOFTPACK</v>
          </cell>
          <cell r="M190" t="str">
            <v>MS-80+50%</v>
          </cell>
        </row>
        <row r="191">
          <cell r="A191" t="str">
            <v>6240F</v>
          </cell>
          <cell r="B191" t="str">
            <v>Tetley Ret 2x6x(80+80) 100% Extra free</v>
          </cell>
          <cell r="C191" t="str">
            <v>KG</v>
          </cell>
          <cell r="D191">
            <v>3</v>
          </cell>
          <cell r="E191">
            <v>6</v>
          </cell>
          <cell r="F191">
            <v>3</v>
          </cell>
          <cell r="G191">
            <v>7</v>
          </cell>
          <cell r="H191">
            <v>12</v>
          </cell>
          <cell r="I191">
            <v>40</v>
          </cell>
          <cell r="J191">
            <v>1920</v>
          </cell>
          <cell r="K191" t="str">
            <v>Eaglescliffe</v>
          </cell>
          <cell r="L191" t="str">
            <v>SOFTPACK</v>
          </cell>
          <cell r="M191" t="str">
            <v>MS-80+100%</v>
          </cell>
        </row>
        <row r="192">
          <cell r="A192" t="str">
            <v>6250X</v>
          </cell>
          <cell r="B192" t="str">
            <v>Tetley Softpack W/S 4x6x80</v>
          </cell>
          <cell r="C192" t="str">
            <v>KG</v>
          </cell>
          <cell r="D192">
            <v>6</v>
          </cell>
          <cell r="E192">
            <v>0</v>
          </cell>
          <cell r="G192">
            <v>7</v>
          </cell>
          <cell r="H192">
            <v>24</v>
          </cell>
          <cell r="I192">
            <v>40</v>
          </cell>
          <cell r="J192">
            <v>1920</v>
          </cell>
          <cell r="K192" t="str">
            <v>Eaglescliffe</v>
          </cell>
          <cell r="L192" t="str">
            <v>SOFTPACK</v>
          </cell>
          <cell r="M192" t="str">
            <v>MS-80-W</v>
          </cell>
        </row>
        <row r="193">
          <cell r="A193" t="str">
            <v>6254V</v>
          </cell>
          <cell r="B193" t="str">
            <v>Tetley Softpack W/S 4x6x(80+40)</v>
          </cell>
          <cell r="C193" t="str">
            <v>KG</v>
          </cell>
          <cell r="D193">
            <v>6</v>
          </cell>
          <cell r="E193">
            <v>9</v>
          </cell>
          <cell r="F193">
            <v>3</v>
          </cell>
          <cell r="G193">
            <v>10.53</v>
          </cell>
          <cell r="H193">
            <v>24</v>
          </cell>
          <cell r="I193">
            <v>24</v>
          </cell>
          <cell r="J193">
            <v>2880</v>
          </cell>
          <cell r="K193" t="str">
            <v>Eaglescliffe</v>
          </cell>
          <cell r="L193" t="str">
            <v>SOFTPACK</v>
          </cell>
          <cell r="M193" t="str">
            <v>MS-80+50%</v>
          </cell>
        </row>
        <row r="194">
          <cell r="A194" t="str">
            <v>6263P</v>
          </cell>
          <cell r="B194" t="str">
            <v>Tetley Tea Bags W/s 4x6x80 £1.79 PMP</v>
          </cell>
          <cell r="C194" t="str">
            <v>KG</v>
          </cell>
          <cell r="D194">
            <v>6</v>
          </cell>
          <cell r="E194">
            <v>0</v>
          </cell>
          <cell r="G194">
            <v>7</v>
          </cell>
          <cell r="H194">
            <v>24</v>
          </cell>
          <cell r="I194">
            <v>40</v>
          </cell>
          <cell r="J194">
            <v>1920</v>
          </cell>
          <cell r="K194" t="str">
            <v>Eaglescliffe</v>
          </cell>
          <cell r="L194" t="str">
            <v>SOFTPACK</v>
          </cell>
          <cell r="M194" t="str">
            <v>MS-80-W</v>
          </cell>
        </row>
        <row r="195">
          <cell r="A195" t="str">
            <v>6264P</v>
          </cell>
          <cell r="B195" t="str">
            <v>Tetley T/Bags W/s 4x6x80 £1.79 PMP 6/ 5</v>
          </cell>
          <cell r="C195" t="str">
            <v>KG</v>
          </cell>
          <cell r="D195">
            <v>6</v>
          </cell>
          <cell r="E195">
            <v>0</v>
          </cell>
          <cell r="G195">
            <v>7</v>
          </cell>
          <cell r="H195">
            <v>24</v>
          </cell>
          <cell r="I195">
            <v>40</v>
          </cell>
          <cell r="J195">
            <v>1920</v>
          </cell>
          <cell r="K195" t="str">
            <v>Eaglescliffe</v>
          </cell>
          <cell r="L195" t="str">
            <v>SOFTPACK</v>
          </cell>
          <cell r="M195" t="str">
            <v>MS-80-W</v>
          </cell>
        </row>
        <row r="196">
          <cell r="A196" t="str">
            <v>6300V</v>
          </cell>
          <cell r="B196" t="str">
            <v>Tetley Tea Bags Ret 2x6x160 (People pk)</v>
          </cell>
          <cell r="C196" t="str">
            <v>KG</v>
          </cell>
          <cell r="D196">
            <v>6</v>
          </cell>
          <cell r="E196">
            <v>0</v>
          </cell>
          <cell r="G196">
            <v>7</v>
          </cell>
          <cell r="H196">
            <v>12</v>
          </cell>
          <cell r="I196">
            <v>40</v>
          </cell>
          <cell r="J196">
            <v>1920</v>
          </cell>
          <cell r="K196" t="str">
            <v>Eaglescliffe</v>
          </cell>
          <cell r="L196" t="str">
            <v>SOFTPACK</v>
          </cell>
          <cell r="M196" t="str">
            <v>MS-160-R</v>
          </cell>
        </row>
        <row r="197">
          <cell r="A197" t="str">
            <v>6300Y</v>
          </cell>
          <cell r="B197" t="str">
            <v>Tetley Softpack Ret 2x6x160</v>
          </cell>
          <cell r="C197" t="str">
            <v>KG</v>
          </cell>
          <cell r="D197">
            <v>6</v>
          </cell>
          <cell r="E197">
            <v>0</v>
          </cell>
          <cell r="G197">
            <v>7</v>
          </cell>
          <cell r="H197">
            <v>12</v>
          </cell>
          <cell r="I197">
            <v>40</v>
          </cell>
          <cell r="J197">
            <v>1920</v>
          </cell>
          <cell r="K197" t="str">
            <v>Eaglescliffe</v>
          </cell>
          <cell r="L197" t="str">
            <v>SOFTPACK</v>
          </cell>
          <cell r="M197" t="str">
            <v>MS-160-R</v>
          </cell>
        </row>
        <row r="198">
          <cell r="A198" t="str">
            <v>6302V</v>
          </cell>
          <cell r="B198" t="str">
            <v>Tetley Softpack Ret 2x3x(160+80)</v>
          </cell>
          <cell r="C198" t="str">
            <v>KG</v>
          </cell>
          <cell r="D198">
            <v>3</v>
          </cell>
          <cell r="E198">
            <v>4.5</v>
          </cell>
          <cell r="F198">
            <v>1.5</v>
          </cell>
          <cell r="G198">
            <v>5.5</v>
          </cell>
          <cell r="H198">
            <v>6</v>
          </cell>
          <cell r="I198">
            <v>60</v>
          </cell>
          <cell r="J198">
            <v>1440</v>
          </cell>
          <cell r="K198" t="str">
            <v>Eaglescliffe</v>
          </cell>
          <cell r="L198" t="str">
            <v>SOFTPACK</v>
          </cell>
          <cell r="M198" t="str">
            <v>MS-240</v>
          </cell>
        </row>
        <row r="199">
          <cell r="A199" t="str">
            <v>6350D</v>
          </cell>
          <cell r="B199" t="str">
            <v>Tetley Softpack W/S 4x3x160 Ireland</v>
          </cell>
          <cell r="C199" t="str">
            <v>KG</v>
          </cell>
          <cell r="D199">
            <v>6</v>
          </cell>
          <cell r="E199">
            <v>0</v>
          </cell>
          <cell r="G199">
            <v>7</v>
          </cell>
          <cell r="H199">
            <v>12</v>
          </cell>
          <cell r="I199">
            <v>40</v>
          </cell>
          <cell r="J199">
            <v>1920</v>
          </cell>
          <cell r="K199" t="str">
            <v>Eaglescliffe</v>
          </cell>
          <cell r="L199" t="str">
            <v>SOFTPACK</v>
          </cell>
          <cell r="M199" t="str">
            <v>MS-160-W</v>
          </cell>
        </row>
        <row r="200">
          <cell r="A200" t="str">
            <v>6350V</v>
          </cell>
          <cell r="B200" t="str">
            <v>Tetley Tea Bags W/S 4x3x160 Peoples Pk</v>
          </cell>
          <cell r="C200" t="str">
            <v>KG</v>
          </cell>
          <cell r="D200">
            <v>6</v>
          </cell>
          <cell r="E200">
            <v>0</v>
          </cell>
          <cell r="G200">
            <v>7</v>
          </cell>
          <cell r="H200">
            <v>12</v>
          </cell>
          <cell r="I200">
            <v>40</v>
          </cell>
          <cell r="J200">
            <v>1920</v>
          </cell>
          <cell r="K200" t="str">
            <v>Eaglescliffe</v>
          </cell>
          <cell r="L200" t="str">
            <v>SOFTPACK</v>
          </cell>
          <cell r="M200" t="str">
            <v>MS-160-W</v>
          </cell>
        </row>
        <row r="201">
          <cell r="A201" t="str">
            <v>6352P</v>
          </cell>
          <cell r="B201" t="str">
            <v>Tetley Softpack W/S £1.99 PMP 4x3x160</v>
          </cell>
          <cell r="C201" t="str">
            <v>KG</v>
          </cell>
          <cell r="D201">
            <v>6</v>
          </cell>
          <cell r="E201">
            <v>0</v>
          </cell>
          <cell r="G201">
            <v>7</v>
          </cell>
          <cell r="H201">
            <v>12</v>
          </cell>
          <cell r="I201">
            <v>40</v>
          </cell>
          <cell r="J201">
            <v>1920</v>
          </cell>
          <cell r="K201" t="str">
            <v>Eaglescliffe</v>
          </cell>
          <cell r="L201" t="str">
            <v>SOFTPACK</v>
          </cell>
          <cell r="M201" t="str">
            <v>MS-160-W</v>
          </cell>
        </row>
        <row r="202">
          <cell r="A202" t="str">
            <v>6400X</v>
          </cell>
          <cell r="B202" t="str">
            <v>Tetley Softpack Ret 2x3x240</v>
          </cell>
          <cell r="C202" t="str">
            <v>KG</v>
          </cell>
          <cell r="D202">
            <v>4.5</v>
          </cell>
          <cell r="E202">
            <v>0</v>
          </cell>
          <cell r="G202">
            <v>5.2</v>
          </cell>
          <cell r="H202">
            <v>6</v>
          </cell>
          <cell r="I202">
            <v>60</v>
          </cell>
          <cell r="J202">
            <v>1440</v>
          </cell>
          <cell r="K202" t="str">
            <v>Eaglescliffe</v>
          </cell>
          <cell r="L202" t="str">
            <v>SOFTPACK</v>
          </cell>
          <cell r="M202" t="str">
            <v>MS-240</v>
          </cell>
        </row>
        <row r="203">
          <cell r="A203" t="str">
            <v>6402P</v>
          </cell>
          <cell r="B203" t="str">
            <v>Tetley Tea Bags 2x3x240s £2.99 PMP</v>
          </cell>
          <cell r="C203" t="str">
            <v>KG</v>
          </cell>
          <cell r="D203">
            <v>4.5</v>
          </cell>
          <cell r="E203">
            <v>0</v>
          </cell>
          <cell r="G203">
            <v>5.5</v>
          </cell>
          <cell r="H203">
            <v>6</v>
          </cell>
          <cell r="I203">
            <v>60</v>
          </cell>
          <cell r="J203">
            <v>1440</v>
          </cell>
          <cell r="K203" t="str">
            <v>Eaglescliffe</v>
          </cell>
          <cell r="L203" t="str">
            <v>SOFTPACK</v>
          </cell>
          <cell r="M203" t="str">
            <v>MS-240</v>
          </cell>
        </row>
        <row r="204">
          <cell r="A204" t="str">
            <v>6510A</v>
          </cell>
          <cell r="B204" t="str">
            <v>Tetley Tea Bags W/s 114 x (12 x 40)</v>
          </cell>
          <cell r="C204" t="str">
            <v>KG</v>
          </cell>
          <cell r="D204">
            <v>171</v>
          </cell>
          <cell r="E204">
            <v>0</v>
          </cell>
          <cell r="G204">
            <v>203.315</v>
          </cell>
          <cell r="H204">
            <v>1369</v>
          </cell>
          <cell r="I204">
            <v>1</v>
          </cell>
          <cell r="J204">
            <v>54720</v>
          </cell>
          <cell r="K204" t="str">
            <v>Eaglescliffe</v>
          </cell>
          <cell r="L204" t="str">
            <v>SOFTPACK</v>
          </cell>
          <cell r="M204" t="str">
            <v>MS-40</v>
          </cell>
        </row>
        <row r="205">
          <cell r="A205" t="str">
            <v>6520A</v>
          </cell>
          <cell r="B205" t="str">
            <v>Tetley Tea Bags W/s 126 x (6 x 80s)</v>
          </cell>
          <cell r="C205" t="str">
            <v>KG</v>
          </cell>
          <cell r="D205">
            <v>189</v>
          </cell>
          <cell r="E205">
            <v>0</v>
          </cell>
          <cell r="G205">
            <v>220.279</v>
          </cell>
          <cell r="H205">
            <v>576</v>
          </cell>
          <cell r="I205">
            <v>1</v>
          </cell>
          <cell r="J205">
            <v>60480</v>
          </cell>
          <cell r="K205" t="str">
            <v>Eaglescliffe</v>
          </cell>
          <cell r="L205" t="str">
            <v>SOFTPACK</v>
          </cell>
          <cell r="M205" t="str">
            <v>MS-80BP</v>
          </cell>
        </row>
        <row r="206">
          <cell r="A206" t="str">
            <v>6521P</v>
          </cell>
          <cell r="B206" t="str">
            <v>Tetley Tea Bags Ws 126x(6x80s) £1.69 PMP</v>
          </cell>
          <cell r="C206" t="str">
            <v>KG</v>
          </cell>
          <cell r="D206">
            <v>189</v>
          </cell>
          <cell r="E206">
            <v>0</v>
          </cell>
          <cell r="G206">
            <v>220.279</v>
          </cell>
          <cell r="H206">
            <v>576</v>
          </cell>
          <cell r="I206">
            <v>1</v>
          </cell>
          <cell r="J206">
            <v>60480</v>
          </cell>
          <cell r="K206" t="str">
            <v>Eaglescliffe</v>
          </cell>
          <cell r="L206" t="str">
            <v>SOFTPACK</v>
          </cell>
          <cell r="M206" t="str">
            <v>MS-80BP</v>
          </cell>
        </row>
        <row r="207">
          <cell r="A207" t="str">
            <v>6523P</v>
          </cell>
          <cell r="B207" t="str">
            <v>Tetley Tea Bags 180x(3x80+80) Bulk Plt</v>
          </cell>
          <cell r="C207" t="str">
            <v>KG</v>
          </cell>
          <cell r="D207">
            <v>135</v>
          </cell>
          <cell r="E207">
            <v>270</v>
          </cell>
          <cell r="F207">
            <v>135</v>
          </cell>
          <cell r="G207">
            <v>315.95</v>
          </cell>
          <cell r="H207">
            <v>540</v>
          </cell>
          <cell r="I207">
            <v>1</v>
          </cell>
          <cell r="J207">
            <v>86400</v>
          </cell>
          <cell r="K207" t="str">
            <v>Eaglescliffe</v>
          </cell>
          <cell r="L207" t="str">
            <v>SOFTPACK</v>
          </cell>
          <cell r="M207" t="str">
            <v>MS-80+100%</v>
          </cell>
        </row>
        <row r="208">
          <cell r="A208" t="str">
            <v>6534P</v>
          </cell>
          <cell r="B208" t="str">
            <v>Tetley T/Bags W/s 112x(3x160)£2.19 Cstco</v>
          </cell>
          <cell r="C208" t="str">
            <v>KG</v>
          </cell>
          <cell r="D208">
            <v>168</v>
          </cell>
          <cell r="E208">
            <v>0</v>
          </cell>
          <cell r="G208">
            <v>195.13499999999999</v>
          </cell>
          <cell r="H208">
            <v>336</v>
          </cell>
          <cell r="I208">
            <v>1</v>
          </cell>
          <cell r="J208">
            <v>53760</v>
          </cell>
          <cell r="K208" t="str">
            <v>Eaglescliffe</v>
          </cell>
          <cell r="L208" t="str">
            <v>SOFTPACK</v>
          </cell>
          <cell r="M208" t="str">
            <v>MS-160BP</v>
          </cell>
        </row>
        <row r="209">
          <cell r="A209" t="str">
            <v>6540C</v>
          </cell>
          <cell r="B209" t="str">
            <v>Tetley Tea Bags W/s 90x(3x240)</v>
          </cell>
          <cell r="C209" t="str">
            <v>KG</v>
          </cell>
          <cell r="D209">
            <v>202.5</v>
          </cell>
          <cell r="E209">
            <v>0</v>
          </cell>
          <cell r="G209">
            <v>243.62799999999999</v>
          </cell>
          <cell r="H209">
            <v>270</v>
          </cell>
          <cell r="I209">
            <v>1</v>
          </cell>
          <cell r="J209">
            <v>64800</v>
          </cell>
          <cell r="K209" t="str">
            <v>Eaglescliffe</v>
          </cell>
          <cell r="L209" t="str">
            <v>SOFTPACK</v>
          </cell>
          <cell r="M209" t="str">
            <v>MS-240BP</v>
          </cell>
        </row>
        <row r="210">
          <cell r="A210" t="str">
            <v>6540H</v>
          </cell>
          <cell r="B210" t="str">
            <v>Tetley Tea Bags Ret 90x(3x240) Asda</v>
          </cell>
          <cell r="C210" t="str">
            <v>KG</v>
          </cell>
          <cell r="D210">
            <v>202.5</v>
          </cell>
          <cell r="E210">
            <v>0</v>
          </cell>
          <cell r="G210">
            <v>243.62799999999999</v>
          </cell>
          <cell r="H210">
            <v>270</v>
          </cell>
          <cell r="I210">
            <v>1</v>
          </cell>
          <cell r="J210">
            <v>64800</v>
          </cell>
          <cell r="K210" t="str">
            <v>Eaglescliffe</v>
          </cell>
          <cell r="L210" t="str">
            <v>SOFTPACK</v>
          </cell>
          <cell r="M210" t="str">
            <v>MS-240BP</v>
          </cell>
        </row>
        <row r="211">
          <cell r="A211" t="str">
            <v>6629D</v>
          </cell>
          <cell r="B211" t="str">
            <v>Tetley Tea Bags 24x(6x160)</v>
          </cell>
          <cell r="C211" t="str">
            <v>KG</v>
          </cell>
          <cell r="D211">
            <v>72</v>
          </cell>
          <cell r="E211">
            <v>0</v>
          </cell>
          <cell r="G211">
            <v>82.5</v>
          </cell>
          <cell r="H211">
            <v>144</v>
          </cell>
          <cell r="I211">
            <v>2</v>
          </cell>
          <cell r="J211">
            <v>23040</v>
          </cell>
          <cell r="K211" t="str">
            <v>PoP</v>
          </cell>
          <cell r="L211" t="str">
            <v>SOFTPACK</v>
          </cell>
          <cell r="M211" t="str">
            <v>MS-160-R</v>
          </cell>
        </row>
        <row r="212">
          <cell r="A212" t="str">
            <v>6631V</v>
          </cell>
          <cell r="B212" t="str">
            <v>Tetley People Pk 32x(6x160) Dolly</v>
          </cell>
          <cell r="C212" t="str">
            <v>KG</v>
          </cell>
          <cell r="D212">
            <v>96</v>
          </cell>
          <cell r="G212">
            <v>120</v>
          </cell>
          <cell r="H212">
            <v>192</v>
          </cell>
          <cell r="I212">
            <v>1</v>
          </cell>
          <cell r="J212">
            <v>30720</v>
          </cell>
          <cell r="K212" t="str">
            <v>PoP</v>
          </cell>
          <cell r="L212" t="str">
            <v>SOFTPACK</v>
          </cell>
          <cell r="M212" t="str">
            <v>MS-160-R</v>
          </cell>
        </row>
        <row r="213">
          <cell r="A213" t="str">
            <v>6632D</v>
          </cell>
          <cell r="B213" t="str">
            <v>Tetley Tea Bags 48x(3x(160+80) Dolly</v>
          </cell>
          <cell r="C213" t="str">
            <v>KG</v>
          </cell>
          <cell r="D213">
            <v>72</v>
          </cell>
          <cell r="E213">
            <v>108</v>
          </cell>
          <cell r="F213">
            <v>36</v>
          </cell>
          <cell r="G213">
            <v>122.58</v>
          </cell>
          <cell r="H213">
            <v>192</v>
          </cell>
          <cell r="I213">
            <v>1</v>
          </cell>
          <cell r="J213">
            <v>34560</v>
          </cell>
          <cell r="K213" t="str">
            <v>PoP</v>
          </cell>
          <cell r="L213" t="str">
            <v>SOFTPACK</v>
          </cell>
          <cell r="M213" t="str">
            <v>MS-240</v>
          </cell>
        </row>
        <row r="214">
          <cell r="A214" t="str">
            <v>6634D</v>
          </cell>
          <cell r="B214" t="str">
            <v>Tetley Tea Bags 32x6x(80+80)</v>
          </cell>
          <cell r="C214" t="str">
            <v>KG</v>
          </cell>
          <cell r="D214">
            <v>48</v>
          </cell>
          <cell r="E214">
            <v>96</v>
          </cell>
          <cell r="F214">
            <v>48</v>
          </cell>
          <cell r="G214">
            <v>120</v>
          </cell>
          <cell r="H214">
            <v>192</v>
          </cell>
          <cell r="I214">
            <v>1</v>
          </cell>
          <cell r="J214">
            <v>30720</v>
          </cell>
          <cell r="K214" t="str">
            <v>PoP</v>
          </cell>
          <cell r="L214" t="str">
            <v>SOFTPACK</v>
          </cell>
          <cell r="M214" t="str">
            <v>MS-80+100%</v>
          </cell>
        </row>
        <row r="215">
          <cell r="A215" t="str">
            <v>6635V</v>
          </cell>
          <cell r="B215" t="str">
            <v>Tetley People Pk 32x(12x80) Dolly</v>
          </cell>
          <cell r="C215" t="str">
            <v>KG</v>
          </cell>
          <cell r="D215">
            <v>96</v>
          </cell>
          <cell r="G215">
            <v>122</v>
          </cell>
          <cell r="H215">
            <v>384</v>
          </cell>
          <cell r="I215">
            <v>1</v>
          </cell>
          <cell r="J215">
            <v>30720</v>
          </cell>
          <cell r="K215" t="str">
            <v>PoP</v>
          </cell>
          <cell r="L215" t="str">
            <v>SOFTPACK</v>
          </cell>
          <cell r="M215" t="str">
            <v>MS-80-R</v>
          </cell>
        </row>
        <row r="216">
          <cell r="A216" t="str">
            <v>6643D</v>
          </cell>
          <cell r="B216" t="str">
            <v>Tetley Tea Bags 48x(6x(80+40) Dolly</v>
          </cell>
          <cell r="C216" t="str">
            <v>KG</v>
          </cell>
          <cell r="D216">
            <v>72</v>
          </cell>
          <cell r="E216">
            <v>108</v>
          </cell>
          <cell r="F216">
            <v>36</v>
          </cell>
          <cell r="G216">
            <v>89.05</v>
          </cell>
          <cell r="H216">
            <v>288</v>
          </cell>
          <cell r="I216">
            <v>1</v>
          </cell>
          <cell r="J216">
            <v>34560</v>
          </cell>
          <cell r="K216" t="str">
            <v>PoP</v>
          </cell>
          <cell r="L216" t="str">
            <v>SOFTPACK</v>
          </cell>
          <cell r="M216" t="str">
            <v>MS-80+50%</v>
          </cell>
        </row>
        <row r="217">
          <cell r="A217" t="str">
            <v>7151A</v>
          </cell>
          <cell r="B217" t="str">
            <v>Tetley Earl Grey Dosettes 12x15x1.75g</v>
          </cell>
          <cell r="C217" t="str">
            <v>KG</v>
          </cell>
          <cell r="D217">
            <v>0.315</v>
          </cell>
          <cell r="E217">
            <v>0</v>
          </cell>
          <cell r="G217">
            <v>0.57999999999999996</v>
          </cell>
          <cell r="H217">
            <v>12</v>
          </cell>
          <cell r="I217">
            <v>85</v>
          </cell>
          <cell r="J217">
            <v>216</v>
          </cell>
          <cell r="K217" t="str">
            <v>CoPack-DekaPak</v>
          </cell>
          <cell r="L217" t="str">
            <v>COPACK</v>
          </cell>
          <cell r="M217">
            <v>0</v>
          </cell>
        </row>
        <row r="218">
          <cell r="A218" t="str">
            <v>7152A</v>
          </cell>
          <cell r="B218" t="str">
            <v>Tetley Vert Menthe Dosettes 12x15x1.75g</v>
          </cell>
          <cell r="C218" t="str">
            <v>KG</v>
          </cell>
          <cell r="D218">
            <v>0.315</v>
          </cell>
          <cell r="E218">
            <v>0</v>
          </cell>
          <cell r="G218">
            <v>0.57999999999999996</v>
          </cell>
          <cell r="H218">
            <v>12</v>
          </cell>
          <cell r="I218">
            <v>85</v>
          </cell>
          <cell r="J218">
            <v>216</v>
          </cell>
          <cell r="K218" t="str">
            <v>CoPack-DekaPak</v>
          </cell>
          <cell r="L218" t="str">
            <v>COPACK</v>
          </cell>
          <cell r="M218">
            <v>0</v>
          </cell>
        </row>
        <row r="219">
          <cell r="A219" t="str">
            <v>7153A</v>
          </cell>
          <cell r="B219" t="str">
            <v>Tetley Fruit Rouges Dosettes 12x15x1.75g</v>
          </cell>
          <cell r="C219" t="str">
            <v>KG</v>
          </cell>
          <cell r="D219">
            <v>0.315</v>
          </cell>
          <cell r="E219">
            <v>0</v>
          </cell>
          <cell r="G219">
            <v>0.57999999999999996</v>
          </cell>
          <cell r="H219">
            <v>12</v>
          </cell>
          <cell r="I219">
            <v>85</v>
          </cell>
          <cell r="J219">
            <v>216</v>
          </cell>
          <cell r="K219" t="str">
            <v>CoPack-DekaPak</v>
          </cell>
          <cell r="L219" t="str">
            <v>COPACK</v>
          </cell>
          <cell r="M219">
            <v>0</v>
          </cell>
        </row>
        <row r="220">
          <cell r="A220" t="str">
            <v>7154A</v>
          </cell>
          <cell r="B220" t="str">
            <v>Tetley Lem Tangrne Dosettes 12x15x1.75g</v>
          </cell>
          <cell r="C220" t="str">
            <v>KG</v>
          </cell>
          <cell r="D220">
            <v>0.315</v>
          </cell>
          <cell r="E220">
            <v>0</v>
          </cell>
          <cell r="G220">
            <v>0.57999999999999996</v>
          </cell>
          <cell r="H220">
            <v>12</v>
          </cell>
          <cell r="I220">
            <v>85</v>
          </cell>
          <cell r="J220">
            <v>216</v>
          </cell>
          <cell r="K220" t="str">
            <v>CoPack-DekaPak</v>
          </cell>
          <cell r="L220" t="str">
            <v>COPACK</v>
          </cell>
          <cell r="M220">
            <v>0</v>
          </cell>
        </row>
        <row r="221">
          <cell r="A221" t="str">
            <v>7540A</v>
          </cell>
          <cell r="B221" t="str">
            <v>Green Tea Honey, Lemon &amp; Ginseng 20s S&amp;T 12x20x1.5g</v>
          </cell>
          <cell r="C221" t="str">
            <v>KG</v>
          </cell>
          <cell r="D221">
            <v>0.36</v>
          </cell>
          <cell r="E221">
            <v>0</v>
          </cell>
          <cell r="G221">
            <v>0.7</v>
          </cell>
          <cell r="H221">
            <v>12</v>
          </cell>
          <cell r="I221">
            <v>184</v>
          </cell>
          <cell r="J221">
            <v>240</v>
          </cell>
          <cell r="K221" t="str">
            <v>BIP-Multeafil</v>
          </cell>
          <cell r="L221" t="str">
            <v>BIP</v>
          </cell>
        </row>
        <row r="222">
          <cell r="A222" t="str">
            <v>7541A</v>
          </cell>
          <cell r="B222" t="str">
            <v>Green Tea Lemon 20s S&amp;T 12x20x1.5g</v>
          </cell>
          <cell r="C222" t="str">
            <v>KG</v>
          </cell>
          <cell r="D222">
            <v>0.36</v>
          </cell>
          <cell r="E222">
            <v>0</v>
          </cell>
          <cell r="G222">
            <v>0.7</v>
          </cell>
          <cell r="H222">
            <v>12</v>
          </cell>
          <cell r="I222">
            <v>184</v>
          </cell>
          <cell r="J222">
            <v>240</v>
          </cell>
          <cell r="K222" t="str">
            <v>BIP-Multeafil</v>
          </cell>
          <cell r="L222" t="str">
            <v>BIP</v>
          </cell>
        </row>
        <row r="223">
          <cell r="A223" t="str">
            <v>7542A</v>
          </cell>
          <cell r="B223" t="str">
            <v>Green Tea Orange &amp; Gurana 20s S&amp;T 12x20x1.5g</v>
          </cell>
          <cell r="C223" t="str">
            <v>KG</v>
          </cell>
          <cell r="D223">
            <v>0.36</v>
          </cell>
          <cell r="E223">
            <v>0</v>
          </cell>
          <cell r="G223">
            <v>0.7</v>
          </cell>
          <cell r="H223">
            <v>12</v>
          </cell>
          <cell r="I223">
            <v>184</v>
          </cell>
          <cell r="J223">
            <v>240</v>
          </cell>
          <cell r="K223" t="str">
            <v>BIP-Multeafil</v>
          </cell>
          <cell r="L223" t="str">
            <v>BIP</v>
          </cell>
        </row>
        <row r="224">
          <cell r="A224" t="str">
            <v>7543A</v>
          </cell>
          <cell r="B224" t="str">
            <v>Rooibus &amp; Vanilla 20s S&amp;T 12x20x1.5g</v>
          </cell>
          <cell r="C224" t="str">
            <v>KG</v>
          </cell>
          <cell r="D224">
            <v>0.36</v>
          </cell>
          <cell r="E224">
            <v>0</v>
          </cell>
          <cell r="G224">
            <v>0.7</v>
          </cell>
          <cell r="H224">
            <v>12</v>
          </cell>
          <cell r="I224">
            <v>184</v>
          </cell>
          <cell r="J224">
            <v>240</v>
          </cell>
          <cell r="K224" t="str">
            <v>BIP-Multeafil</v>
          </cell>
          <cell r="L224" t="str">
            <v>BIP</v>
          </cell>
        </row>
        <row r="225">
          <cell r="A225" t="str">
            <v>7544A</v>
          </cell>
          <cell r="B225" t="str">
            <v>Apple &amp; Cinnamon 20s S&amp;T (black tea FF) 12x20x1.5g</v>
          </cell>
          <cell r="C225" t="str">
            <v>KG</v>
          </cell>
          <cell r="D225">
            <v>0.36</v>
          </cell>
          <cell r="E225">
            <v>0</v>
          </cell>
          <cell r="G225">
            <v>0.7</v>
          </cell>
          <cell r="H225">
            <v>12</v>
          </cell>
          <cell r="I225">
            <v>184</v>
          </cell>
          <cell r="J225">
            <v>240</v>
          </cell>
          <cell r="K225" t="str">
            <v>BIP-Multeafil</v>
          </cell>
          <cell r="L225" t="str">
            <v>BIP</v>
          </cell>
        </row>
        <row r="226">
          <cell r="A226" t="str">
            <v>7545A</v>
          </cell>
          <cell r="B226" t="str">
            <v>Lemon 20s S&amp;T (black tea FF) 12x20x1.5g</v>
          </cell>
          <cell r="C226" t="str">
            <v>KG</v>
          </cell>
          <cell r="D226">
            <v>0.36</v>
          </cell>
          <cell r="E226">
            <v>0</v>
          </cell>
          <cell r="G226">
            <v>0.7</v>
          </cell>
          <cell r="H226">
            <v>12</v>
          </cell>
          <cell r="I226">
            <v>184</v>
          </cell>
          <cell r="J226">
            <v>240</v>
          </cell>
          <cell r="K226" t="str">
            <v>BIP-Multeafil</v>
          </cell>
          <cell r="L226" t="str">
            <v>BIP</v>
          </cell>
        </row>
        <row r="227">
          <cell r="A227" t="str">
            <v>7566A</v>
          </cell>
          <cell r="B227" t="str">
            <v>Raspberry 20s S&amp;T (black tea FF) 12x20x1.5g</v>
          </cell>
          <cell r="C227" t="str">
            <v>KG</v>
          </cell>
          <cell r="D227">
            <v>0.36</v>
          </cell>
          <cell r="E227">
            <v>0</v>
          </cell>
          <cell r="G227">
            <v>0.7</v>
          </cell>
          <cell r="H227">
            <v>12</v>
          </cell>
          <cell r="I227">
            <v>184</v>
          </cell>
          <cell r="J227">
            <v>240</v>
          </cell>
          <cell r="K227" t="str">
            <v>BIP-Multeafil</v>
          </cell>
          <cell r="L227" t="str">
            <v>BIP</v>
          </cell>
        </row>
        <row r="228">
          <cell r="A228" t="str">
            <v>7567A</v>
          </cell>
          <cell r="B228" t="str">
            <v>Peach &amp; Vanilla 20s S&amp;T (black tea FF) 12x20x1.5g</v>
          </cell>
          <cell r="C228" t="str">
            <v>KG</v>
          </cell>
          <cell r="D228">
            <v>0.36</v>
          </cell>
          <cell r="E228">
            <v>0</v>
          </cell>
          <cell r="G228">
            <v>0.7</v>
          </cell>
          <cell r="H228">
            <v>12</v>
          </cell>
          <cell r="I228">
            <v>184</v>
          </cell>
          <cell r="J228">
            <v>240</v>
          </cell>
          <cell r="K228" t="str">
            <v>BIP-Multeafil</v>
          </cell>
          <cell r="L228" t="str">
            <v>BIP</v>
          </cell>
        </row>
        <row r="229">
          <cell r="A229" t="str">
            <v>7568A</v>
          </cell>
          <cell r="B229" t="str">
            <v>Fruits of the forest 20s S&amp;T (black tea FF) 12x20x1.5g</v>
          </cell>
          <cell r="C229" t="str">
            <v>KG</v>
          </cell>
          <cell r="D229">
            <v>0.36</v>
          </cell>
          <cell r="E229">
            <v>0</v>
          </cell>
          <cell r="G229">
            <v>0.7</v>
          </cell>
          <cell r="H229">
            <v>12</v>
          </cell>
          <cell r="I229">
            <v>184</v>
          </cell>
          <cell r="J229">
            <v>240</v>
          </cell>
          <cell r="K229" t="str">
            <v>BIP-Multeafil</v>
          </cell>
          <cell r="L229" t="str">
            <v>BIP</v>
          </cell>
        </row>
        <row r="230">
          <cell r="A230" t="str">
            <v>7569A</v>
          </cell>
          <cell r="B230" t="str">
            <v>Earl Grey Vanilla (black tea) 20s S&amp;T 12x20x1.5g</v>
          </cell>
          <cell r="C230" t="str">
            <v>KG</v>
          </cell>
          <cell r="D230">
            <v>0.36</v>
          </cell>
          <cell r="E230">
            <v>0</v>
          </cell>
          <cell r="G230">
            <v>0.7</v>
          </cell>
          <cell r="H230">
            <v>12</v>
          </cell>
          <cell r="I230">
            <v>184</v>
          </cell>
          <cell r="J230">
            <v>240</v>
          </cell>
          <cell r="K230" t="str">
            <v>BIP-Multeafil</v>
          </cell>
          <cell r="L230" t="str">
            <v>BIP</v>
          </cell>
        </row>
        <row r="231">
          <cell r="A231" t="str">
            <v>7570A</v>
          </cell>
          <cell r="B231" t="str">
            <v>Green Tea Lime Ginger Gingko 20s S&amp;T 12x20x1 .5g</v>
          </cell>
          <cell r="C231" t="str">
            <v>KG</v>
          </cell>
          <cell r="D231">
            <v>0.36</v>
          </cell>
          <cell r="E231">
            <v>0</v>
          </cell>
          <cell r="G231">
            <v>0.7</v>
          </cell>
          <cell r="H231">
            <v>12</v>
          </cell>
          <cell r="I231">
            <v>184</v>
          </cell>
          <cell r="J231">
            <v>240</v>
          </cell>
          <cell r="K231" t="str">
            <v>BIP-Multeafil</v>
          </cell>
          <cell r="L231" t="str">
            <v>BIP</v>
          </cell>
        </row>
        <row r="232">
          <cell r="A232" t="str">
            <v>7571A</v>
          </cell>
          <cell r="B232" t="str">
            <v>Green Tea Wild Berry &amp; Echinacea 20s S&amp;T  12x20x1.5g</v>
          </cell>
          <cell r="C232" t="str">
            <v>KG</v>
          </cell>
          <cell r="D232">
            <v>0.36</v>
          </cell>
          <cell r="E232">
            <v>0</v>
          </cell>
          <cell r="G232">
            <v>0.7</v>
          </cell>
          <cell r="H232">
            <v>12</v>
          </cell>
          <cell r="I232">
            <v>184</v>
          </cell>
          <cell r="J232">
            <v>240</v>
          </cell>
          <cell r="K232" t="str">
            <v>BIP-Multeafil</v>
          </cell>
          <cell r="L232" t="str">
            <v>BIP</v>
          </cell>
        </row>
        <row r="233">
          <cell r="A233" t="str">
            <v>7572A</v>
          </cell>
          <cell r="B233" t="str">
            <v>White Tea &amp; Tangerine 20s S&amp;T 12x20x1.5g</v>
          </cell>
          <cell r="C233" t="str">
            <v>KG</v>
          </cell>
          <cell r="D233">
            <v>0.36</v>
          </cell>
          <cell r="E233">
            <v>0</v>
          </cell>
          <cell r="G233">
            <v>0.7</v>
          </cell>
          <cell r="H233">
            <v>12</v>
          </cell>
          <cell r="I233">
            <v>184</v>
          </cell>
          <cell r="J233">
            <v>240</v>
          </cell>
          <cell r="K233" t="str">
            <v>BIP-Multeafil</v>
          </cell>
          <cell r="L233" t="str">
            <v>BIP</v>
          </cell>
        </row>
        <row r="234">
          <cell r="A234" t="str">
            <v>7573A</v>
          </cell>
          <cell r="B234" t="str">
            <v>Rooibos Orange 20s S&amp;T 12x20x1.5g</v>
          </cell>
          <cell r="C234" t="str">
            <v>KG</v>
          </cell>
          <cell r="D234">
            <v>0.36</v>
          </cell>
          <cell r="E234">
            <v>0</v>
          </cell>
          <cell r="G234">
            <v>0.7</v>
          </cell>
          <cell r="H234">
            <v>12</v>
          </cell>
          <cell r="I234">
            <v>184</v>
          </cell>
          <cell r="J234">
            <v>240</v>
          </cell>
          <cell r="K234" t="str">
            <v>BIP-Multeafil</v>
          </cell>
          <cell r="L234" t="str">
            <v>BIP</v>
          </cell>
        </row>
        <row r="235">
          <cell r="A235" t="str">
            <v>7574A</v>
          </cell>
          <cell r="B235" t="str">
            <v>Orange Peach 20s S&amp;T (F&amp;H) 12x20x1.5g</v>
          </cell>
          <cell r="C235" t="str">
            <v>KG</v>
          </cell>
          <cell r="D235">
            <v>0.36</v>
          </cell>
          <cell r="E235">
            <v>0</v>
          </cell>
          <cell r="G235">
            <v>0.7</v>
          </cell>
          <cell r="H235">
            <v>12</v>
          </cell>
          <cell r="I235">
            <v>184</v>
          </cell>
          <cell r="J235">
            <v>240</v>
          </cell>
          <cell r="K235" t="str">
            <v>BIP-Multeafil</v>
          </cell>
          <cell r="L235" t="str">
            <v>BIP</v>
          </cell>
        </row>
        <row r="236">
          <cell r="A236" t="str">
            <v>7575A</v>
          </cell>
          <cell r="B236" t="str">
            <v>Sweet Cranberry 20s S&amp;T (F&amp;H) 12x20x1.5g</v>
          </cell>
          <cell r="C236" t="str">
            <v>KG</v>
          </cell>
          <cell r="D236">
            <v>0.36</v>
          </cell>
          <cell r="E236">
            <v>0</v>
          </cell>
          <cell r="G236">
            <v>0.7</v>
          </cell>
          <cell r="H236">
            <v>12</v>
          </cell>
          <cell r="I236">
            <v>184</v>
          </cell>
          <cell r="J236">
            <v>240</v>
          </cell>
          <cell r="K236" t="str">
            <v>BIP-Multeafil</v>
          </cell>
          <cell r="L236" t="str">
            <v>BIP</v>
          </cell>
        </row>
        <row r="237">
          <cell r="A237" t="str">
            <v>7577A</v>
          </cell>
          <cell r="B237" t="str">
            <v>Peppermint 20s S&amp;T (F&amp;H) 12x20x1.5g</v>
          </cell>
          <cell r="C237" t="str">
            <v>KG</v>
          </cell>
          <cell r="D237">
            <v>0.36</v>
          </cell>
          <cell r="E237">
            <v>0</v>
          </cell>
          <cell r="G237">
            <v>0.7</v>
          </cell>
          <cell r="H237">
            <v>12</v>
          </cell>
          <cell r="I237">
            <v>184</v>
          </cell>
          <cell r="J237">
            <v>240</v>
          </cell>
          <cell r="K237" t="str">
            <v>BIP-Multeafil</v>
          </cell>
          <cell r="L237" t="str">
            <v>BIP</v>
          </cell>
        </row>
        <row r="238">
          <cell r="A238" t="str">
            <v>7578A</v>
          </cell>
          <cell r="B238" t="str">
            <v>Camomile Lemon 20s S&amp;T (F&amp;H) 12x20x1.5g</v>
          </cell>
          <cell r="C238" t="str">
            <v>KG</v>
          </cell>
          <cell r="D238">
            <v>0.36</v>
          </cell>
          <cell r="E238">
            <v>0</v>
          </cell>
          <cell r="G238">
            <v>0.7</v>
          </cell>
          <cell r="H238">
            <v>12</v>
          </cell>
          <cell r="I238">
            <v>184</v>
          </cell>
          <cell r="J238">
            <v>240</v>
          </cell>
          <cell r="K238" t="str">
            <v>BIP-Multeafil</v>
          </cell>
          <cell r="L238" t="str">
            <v>BIP</v>
          </cell>
        </row>
        <row r="239">
          <cell r="A239" t="str">
            <v>7639A</v>
          </cell>
          <cell r="B239" t="str">
            <v>Sweet Cranberry 20s S&amp;T (F&amp;H) ENVELOPED 12x20x1.5g</v>
          </cell>
          <cell r="C239" t="str">
            <v>KG</v>
          </cell>
          <cell r="D239">
            <v>0.36</v>
          </cell>
          <cell r="E239">
            <v>0</v>
          </cell>
          <cell r="G239">
            <v>0.7</v>
          </cell>
          <cell r="H239">
            <v>12</v>
          </cell>
          <cell r="I239">
            <v>184</v>
          </cell>
          <cell r="J239">
            <v>240</v>
          </cell>
          <cell r="K239" t="str">
            <v>BIP-Multeafil</v>
          </cell>
          <cell r="L239" t="str">
            <v>BIP</v>
          </cell>
        </row>
        <row r="240">
          <cell r="A240" t="str">
            <v>7640A</v>
          </cell>
          <cell r="B240" t="str">
            <v>Orange Peach 20s S&amp;T (F&amp;H) ENVELOPED 12x20x1.5g</v>
          </cell>
          <cell r="C240" t="str">
            <v>KG</v>
          </cell>
          <cell r="D240">
            <v>0.36</v>
          </cell>
          <cell r="E240">
            <v>0</v>
          </cell>
          <cell r="G240">
            <v>0.7</v>
          </cell>
          <cell r="H240">
            <v>12</v>
          </cell>
          <cell r="I240">
            <v>184</v>
          </cell>
          <cell r="J240">
            <v>240</v>
          </cell>
          <cell r="K240" t="str">
            <v>BIP-Multeafil</v>
          </cell>
          <cell r="L240" t="str">
            <v>BIP</v>
          </cell>
        </row>
        <row r="241">
          <cell r="A241" t="str">
            <v>7641A</v>
          </cell>
          <cell r="B241" t="str">
            <v>Camomile Lemon 20s S&amp;T (F&amp;H) ENVELOPED 12x20x1.5g</v>
          </cell>
          <cell r="C241" t="str">
            <v>KG</v>
          </cell>
          <cell r="D241">
            <v>0.36</v>
          </cell>
          <cell r="E241">
            <v>0</v>
          </cell>
          <cell r="G241">
            <v>0.7</v>
          </cell>
          <cell r="H241">
            <v>12</v>
          </cell>
          <cell r="I241">
            <v>184</v>
          </cell>
          <cell r="J241">
            <v>240</v>
          </cell>
          <cell r="K241" t="str">
            <v>BIP-Multeafil</v>
          </cell>
          <cell r="L241" t="str">
            <v>BIP</v>
          </cell>
        </row>
        <row r="242">
          <cell r="A242" t="str">
            <v>7642A</v>
          </cell>
          <cell r="B242" t="str">
            <v>Peppermint 20s S&amp;T (F&amp;H) ENVELOPED 12x20x1.5g</v>
          </cell>
          <cell r="C242" t="str">
            <v>KG</v>
          </cell>
          <cell r="D242">
            <v>0.36</v>
          </cell>
          <cell r="E242">
            <v>0</v>
          </cell>
          <cell r="G242">
            <v>0.7</v>
          </cell>
          <cell r="H242">
            <v>12</v>
          </cell>
          <cell r="I242">
            <v>184</v>
          </cell>
          <cell r="J242">
            <v>240</v>
          </cell>
          <cell r="K242" t="str">
            <v>BIP-Multeafil</v>
          </cell>
          <cell r="L242" t="str">
            <v>BIP</v>
          </cell>
        </row>
        <row r="243">
          <cell r="A243" t="str">
            <v>7643A</v>
          </cell>
          <cell r="B243" t="str">
            <v>Green Tea Orange &amp; Guarana 20s S&amp;T ENVELOPED 12x20x1.5g</v>
          </cell>
          <cell r="C243" t="str">
            <v>KG</v>
          </cell>
          <cell r="D243">
            <v>0.36</v>
          </cell>
          <cell r="E243">
            <v>0</v>
          </cell>
          <cell r="G243">
            <v>0.7</v>
          </cell>
          <cell r="H243">
            <v>12</v>
          </cell>
          <cell r="I243">
            <v>184</v>
          </cell>
          <cell r="J243">
            <v>240</v>
          </cell>
          <cell r="K243" t="str">
            <v>BIP-Multeafil</v>
          </cell>
          <cell r="L243" t="str">
            <v>BIP</v>
          </cell>
        </row>
        <row r="244">
          <cell r="A244" t="str">
            <v>8200A</v>
          </cell>
          <cell r="B244" t="str">
            <v>Tetley Arnd the Clock 25s  1070.288 2.60</v>
          </cell>
          <cell r="C244" t="str">
            <v>KG</v>
          </cell>
          <cell r="D244">
            <v>0.6</v>
          </cell>
          <cell r="E244">
            <v>0</v>
          </cell>
          <cell r="G244">
            <v>0.93700000000000006</v>
          </cell>
          <cell r="H244">
            <v>12</v>
          </cell>
          <cell r="I244">
            <v>116</v>
          </cell>
          <cell r="J244">
            <v>300</v>
          </cell>
          <cell r="K244" t="str">
            <v>Eaglescliffe</v>
          </cell>
          <cell r="L244" t="str">
            <v>SPEC</v>
          </cell>
          <cell r="M244" t="str">
            <v>SP-S9-25</v>
          </cell>
        </row>
        <row r="245">
          <cell r="A245" t="str">
            <v>8200E</v>
          </cell>
          <cell r="B245" t="str">
            <v>Tetley Arnd the Clock 25s  1070.288 2.60</v>
          </cell>
          <cell r="C245" t="str">
            <v>KG</v>
          </cell>
          <cell r="D245">
            <v>0.6</v>
          </cell>
          <cell r="E245">
            <v>0</v>
          </cell>
          <cell r="G245">
            <v>0.93700000000000006</v>
          </cell>
          <cell r="H245">
            <v>12</v>
          </cell>
          <cell r="I245">
            <v>116</v>
          </cell>
          <cell r="J245">
            <v>300</v>
          </cell>
          <cell r="K245" t="str">
            <v>Eaglescliffe</v>
          </cell>
          <cell r="L245" t="str">
            <v>SPEC</v>
          </cell>
          <cell r="M245" t="str">
            <v>SP-S9-25</v>
          </cell>
        </row>
        <row r="246">
          <cell r="A246" t="str">
            <v>8203A</v>
          </cell>
          <cell r="B246" t="str">
            <v>Tetley E/Grey Xtra Dst 25s 1070.289 2.80</v>
          </cell>
          <cell r="C246" t="str">
            <v>KG</v>
          </cell>
          <cell r="D246">
            <v>0.6</v>
          </cell>
          <cell r="E246">
            <v>0</v>
          </cell>
          <cell r="G246">
            <v>0.93700000000000006</v>
          </cell>
          <cell r="H246">
            <v>12</v>
          </cell>
          <cell r="I246">
            <v>116</v>
          </cell>
          <cell r="J246">
            <v>300</v>
          </cell>
          <cell r="K246" t="str">
            <v>Eaglescliffe</v>
          </cell>
          <cell r="L246" t="str">
            <v>SPEC</v>
          </cell>
          <cell r="M246" t="str">
            <v>SP-S9-25</v>
          </cell>
        </row>
        <row r="247">
          <cell r="A247" t="str">
            <v>8203E</v>
          </cell>
          <cell r="B247" t="str">
            <v>Tetley EGrey Extra 12x25x2g 2005</v>
          </cell>
          <cell r="C247" t="str">
            <v>KG</v>
          </cell>
          <cell r="D247">
            <v>0.6</v>
          </cell>
          <cell r="E247">
            <v>0</v>
          </cell>
          <cell r="G247">
            <v>0.93700000000000006</v>
          </cell>
          <cell r="H247">
            <v>12</v>
          </cell>
          <cell r="I247">
            <v>116</v>
          </cell>
          <cell r="J247">
            <v>300</v>
          </cell>
          <cell r="K247" t="str">
            <v>Eaglescliffe</v>
          </cell>
          <cell r="L247" t="str">
            <v>SPEC</v>
          </cell>
          <cell r="M247" t="str">
            <v>SP-S9-25</v>
          </cell>
        </row>
        <row r="248">
          <cell r="A248" t="str">
            <v>8300E</v>
          </cell>
          <cell r="B248" t="str">
            <v>Tetley E.Breakfast Dst Env 12x25x2g</v>
          </cell>
          <cell r="C248" t="str">
            <v>KG</v>
          </cell>
          <cell r="D248">
            <v>0.6</v>
          </cell>
          <cell r="E248">
            <v>0</v>
          </cell>
          <cell r="G248">
            <v>1.3120000000000001</v>
          </cell>
          <cell r="H248">
            <v>12</v>
          </cell>
          <cell r="I248">
            <v>84</v>
          </cell>
          <cell r="J248">
            <v>300</v>
          </cell>
          <cell r="K248" t="str">
            <v>Eaglescliffe</v>
          </cell>
          <cell r="L248" t="str">
            <v>SPEC</v>
          </cell>
          <cell r="M248" t="str">
            <v>SP-ENV-25</v>
          </cell>
        </row>
        <row r="249">
          <cell r="A249" t="str">
            <v>8300U</v>
          </cell>
          <cell r="B249" t="str">
            <v>Tetley E.Breakfast Dst Env 12x25x2g</v>
          </cell>
          <cell r="C249" t="str">
            <v>KG</v>
          </cell>
          <cell r="D249">
            <v>0.6</v>
          </cell>
          <cell r="E249">
            <v>0</v>
          </cell>
          <cell r="G249">
            <v>1.3120000000000001</v>
          </cell>
          <cell r="H249">
            <v>12</v>
          </cell>
          <cell r="I249">
            <v>84</v>
          </cell>
          <cell r="J249">
            <v>300</v>
          </cell>
          <cell r="K249" t="str">
            <v>Eaglescliffe</v>
          </cell>
          <cell r="L249" t="str">
            <v>SPEC</v>
          </cell>
          <cell r="M249" t="str">
            <v>SP-ENV-25</v>
          </cell>
        </row>
        <row r="250">
          <cell r="A250" t="str">
            <v>8320E</v>
          </cell>
          <cell r="B250" t="str">
            <v>Tetley Ceylon Dst Env 12x25x2g</v>
          </cell>
          <cell r="C250" t="str">
            <v>KG</v>
          </cell>
          <cell r="D250">
            <v>0.6</v>
          </cell>
          <cell r="E250">
            <v>0</v>
          </cell>
          <cell r="G250">
            <v>1.3120000000000001</v>
          </cell>
          <cell r="H250">
            <v>12</v>
          </cell>
          <cell r="I250">
            <v>84</v>
          </cell>
          <cell r="J250">
            <v>300</v>
          </cell>
          <cell r="K250" t="str">
            <v>Eaglescliffe</v>
          </cell>
          <cell r="L250" t="str">
            <v>SPEC</v>
          </cell>
          <cell r="M250" t="str">
            <v>SP-ENV-25</v>
          </cell>
        </row>
        <row r="251">
          <cell r="A251" t="str">
            <v>8320U</v>
          </cell>
          <cell r="B251" t="str">
            <v>Tetley Ceylon Dst Env 12x25x2g</v>
          </cell>
          <cell r="C251" t="str">
            <v>KG</v>
          </cell>
          <cell r="D251">
            <v>0.6</v>
          </cell>
          <cell r="E251">
            <v>0</v>
          </cell>
          <cell r="G251">
            <v>1.3120000000000001</v>
          </cell>
          <cell r="H251">
            <v>12</v>
          </cell>
          <cell r="I251">
            <v>84</v>
          </cell>
          <cell r="J251">
            <v>300</v>
          </cell>
          <cell r="K251" t="str">
            <v>Eaglescliffe</v>
          </cell>
          <cell r="L251" t="str">
            <v>SPEC</v>
          </cell>
          <cell r="M251" t="str">
            <v>SP-ENV-25</v>
          </cell>
        </row>
        <row r="252">
          <cell r="A252" t="str">
            <v>8340E</v>
          </cell>
          <cell r="B252" t="str">
            <v>Tetley Earl Grey Dst Env 12x25x2g</v>
          </cell>
          <cell r="C252" t="str">
            <v>KG</v>
          </cell>
          <cell r="D252">
            <v>0.6</v>
          </cell>
          <cell r="E252">
            <v>0</v>
          </cell>
          <cell r="G252">
            <v>1.3120000000000001</v>
          </cell>
          <cell r="H252">
            <v>12</v>
          </cell>
          <cell r="I252">
            <v>84</v>
          </cell>
          <cell r="J252">
            <v>300</v>
          </cell>
          <cell r="K252" t="str">
            <v>Eaglescliffe</v>
          </cell>
          <cell r="L252" t="str">
            <v>SPEC</v>
          </cell>
          <cell r="M252" t="str">
            <v>SP-ENV-25</v>
          </cell>
        </row>
        <row r="253">
          <cell r="A253" t="str">
            <v>8340U</v>
          </cell>
          <cell r="B253" t="str">
            <v>Tetley Earl Grey Dst Env 12x25x2g</v>
          </cell>
          <cell r="C253" t="str">
            <v>KG</v>
          </cell>
          <cell r="D253">
            <v>0.6</v>
          </cell>
          <cell r="E253">
            <v>0</v>
          </cell>
          <cell r="G253">
            <v>1.3120000000000001</v>
          </cell>
          <cell r="H253">
            <v>12</v>
          </cell>
          <cell r="I253">
            <v>84</v>
          </cell>
          <cell r="J253">
            <v>300</v>
          </cell>
          <cell r="K253" t="str">
            <v>Eaglescliffe</v>
          </cell>
          <cell r="L253" t="str">
            <v>SPEC</v>
          </cell>
          <cell r="M253" t="str">
            <v>SP-ENV-25</v>
          </cell>
        </row>
        <row r="254">
          <cell r="A254" t="str">
            <v>8370E</v>
          </cell>
          <cell r="B254" t="str">
            <v>Tetley Earl Grey Extra Dst Env 5x100x2g</v>
          </cell>
          <cell r="C254" t="str">
            <v>KG</v>
          </cell>
          <cell r="D254">
            <v>1</v>
          </cell>
          <cell r="E254">
            <v>0</v>
          </cell>
          <cell r="G254">
            <v>2.02</v>
          </cell>
          <cell r="H254">
            <v>12</v>
          </cell>
          <cell r="I254">
            <v>44</v>
          </cell>
          <cell r="J254">
            <v>1200</v>
          </cell>
          <cell r="K254" t="str">
            <v>Eaglescliffe</v>
          </cell>
          <cell r="L254" t="str">
            <v>SPEC</v>
          </cell>
          <cell r="M254" t="str">
            <v>SP-ENV-100</v>
          </cell>
        </row>
        <row r="255">
          <cell r="A255" t="str">
            <v>8380E</v>
          </cell>
          <cell r="B255" t="str">
            <v>Tetley Around the Clock D/Env 5x100x2g</v>
          </cell>
          <cell r="C255" t="str">
            <v>KG</v>
          </cell>
          <cell r="D255">
            <v>1</v>
          </cell>
          <cell r="E255">
            <v>0</v>
          </cell>
          <cell r="G255">
            <v>2.02</v>
          </cell>
          <cell r="H255">
            <v>12</v>
          </cell>
          <cell r="I255">
            <v>44</v>
          </cell>
          <cell r="J255">
            <v>1200</v>
          </cell>
          <cell r="K255" t="str">
            <v>Eaglescliffe</v>
          </cell>
          <cell r="L255" t="str">
            <v>SPEC</v>
          </cell>
          <cell r="M255" t="str">
            <v>SP-ENV-100</v>
          </cell>
        </row>
        <row r="256">
          <cell r="A256" t="str">
            <v>8385E</v>
          </cell>
          <cell r="B256" t="str">
            <v>Tetley B/currant D/Env 25s 1070.222 3.40</v>
          </cell>
          <cell r="C256" t="str">
            <v>KG</v>
          </cell>
          <cell r="D256">
            <v>0.6</v>
          </cell>
          <cell r="E256">
            <v>0</v>
          </cell>
          <cell r="G256">
            <v>1.3120000000000001</v>
          </cell>
          <cell r="H256">
            <v>12</v>
          </cell>
          <cell r="I256">
            <v>84</v>
          </cell>
          <cell r="J256">
            <v>300</v>
          </cell>
          <cell r="K256" t="str">
            <v>Eaglescliffe</v>
          </cell>
          <cell r="L256" t="str">
            <v>SPEC</v>
          </cell>
          <cell r="M256" t="str">
            <v>SP-ENV-25</v>
          </cell>
        </row>
        <row r="257">
          <cell r="A257" t="str">
            <v>8386E</v>
          </cell>
          <cell r="B257" t="str">
            <v>Tetley Lemon Dst Env 25s</v>
          </cell>
          <cell r="C257" t="str">
            <v>KG</v>
          </cell>
          <cell r="D257">
            <v>0.6</v>
          </cell>
          <cell r="E257">
            <v>0</v>
          </cell>
          <cell r="G257">
            <v>1.3120000000000001</v>
          </cell>
          <cell r="H257">
            <v>12</v>
          </cell>
          <cell r="I257">
            <v>84</v>
          </cell>
          <cell r="J257">
            <v>300</v>
          </cell>
          <cell r="K257" t="str">
            <v>Eaglescliffe</v>
          </cell>
          <cell r="L257" t="str">
            <v>SPEC</v>
          </cell>
          <cell r="M257" t="str">
            <v>SP-ENV-25</v>
          </cell>
        </row>
        <row r="258">
          <cell r="A258" t="str">
            <v>8387E</v>
          </cell>
          <cell r="B258" t="str">
            <v>Tetley Exotic Dst Env 25s  1070.227 3.40</v>
          </cell>
          <cell r="C258" t="str">
            <v>KG</v>
          </cell>
          <cell r="D258">
            <v>0.6</v>
          </cell>
          <cell r="E258">
            <v>0</v>
          </cell>
          <cell r="G258">
            <v>1.3120000000000001</v>
          </cell>
          <cell r="H258">
            <v>12</v>
          </cell>
          <cell r="I258">
            <v>84</v>
          </cell>
          <cell r="J258">
            <v>300</v>
          </cell>
          <cell r="K258" t="str">
            <v>Eaglescliffe</v>
          </cell>
          <cell r="L258" t="str">
            <v>SPEC</v>
          </cell>
          <cell r="M258" t="str">
            <v>SP-ENV-25</v>
          </cell>
        </row>
        <row r="259">
          <cell r="A259" t="str">
            <v>8389E</v>
          </cell>
          <cell r="B259" t="str">
            <v>Tetley Strawberry Dst Env 12x25x2g</v>
          </cell>
          <cell r="C259" t="str">
            <v>KG</v>
          </cell>
          <cell r="D259">
            <v>0.6</v>
          </cell>
          <cell r="E259">
            <v>0</v>
          </cell>
          <cell r="G259">
            <v>1.3120000000000001</v>
          </cell>
          <cell r="H259">
            <v>12</v>
          </cell>
          <cell r="I259">
            <v>84</v>
          </cell>
          <cell r="J259">
            <v>300</v>
          </cell>
          <cell r="K259" t="str">
            <v>Eaglescliffe</v>
          </cell>
          <cell r="L259" t="str">
            <v>SPEC</v>
          </cell>
          <cell r="M259" t="str">
            <v>SP-ENV-25</v>
          </cell>
        </row>
        <row r="260">
          <cell r="A260" t="str">
            <v>8389U</v>
          </cell>
          <cell r="B260" t="str">
            <v>Tetley Strawberry Dst Env 12x25x2g</v>
          </cell>
          <cell r="C260" t="str">
            <v>KG</v>
          </cell>
          <cell r="D260">
            <v>0.6</v>
          </cell>
          <cell r="E260">
            <v>0</v>
          </cell>
          <cell r="G260">
            <v>1.3120000000000001</v>
          </cell>
          <cell r="H260">
            <v>12</v>
          </cell>
          <cell r="I260">
            <v>84</v>
          </cell>
          <cell r="J260">
            <v>300</v>
          </cell>
          <cell r="K260" t="str">
            <v>Eaglescliffe</v>
          </cell>
          <cell r="L260" t="str">
            <v>SPEC</v>
          </cell>
          <cell r="M260" t="str">
            <v>SP-ENV-25</v>
          </cell>
        </row>
        <row r="261">
          <cell r="A261" t="str">
            <v>8390E</v>
          </cell>
          <cell r="B261" t="str">
            <v>Tetley Fruits/Frst D/E 25s 1070.223 3.40</v>
          </cell>
          <cell r="C261" t="str">
            <v>KG</v>
          </cell>
          <cell r="D261">
            <v>0.6</v>
          </cell>
          <cell r="E261">
            <v>0</v>
          </cell>
          <cell r="G261">
            <v>1.3120000000000001</v>
          </cell>
          <cell r="H261">
            <v>12</v>
          </cell>
          <cell r="I261">
            <v>84</v>
          </cell>
          <cell r="J261">
            <v>300</v>
          </cell>
          <cell r="K261" t="str">
            <v>Eaglescliffe</v>
          </cell>
          <cell r="L261" t="str">
            <v>SPEC</v>
          </cell>
          <cell r="M261" t="str">
            <v>SP-ENV-25</v>
          </cell>
        </row>
        <row r="262">
          <cell r="A262" t="str">
            <v>8394E</v>
          </cell>
          <cell r="B262" t="str">
            <v>Tetley Peach/Van D/Env 25s 1070.226 3.40</v>
          </cell>
          <cell r="C262" t="str">
            <v>KG</v>
          </cell>
          <cell r="D262">
            <v>0.6</v>
          </cell>
          <cell r="E262">
            <v>0</v>
          </cell>
          <cell r="G262">
            <v>1.3120000000000001</v>
          </cell>
          <cell r="H262">
            <v>12</v>
          </cell>
          <cell r="I262">
            <v>84</v>
          </cell>
          <cell r="J262">
            <v>300</v>
          </cell>
          <cell r="K262" t="str">
            <v>Eaglescliffe</v>
          </cell>
          <cell r="L262" t="str">
            <v>SPEC</v>
          </cell>
          <cell r="M262" t="str">
            <v>SP-ENV-25</v>
          </cell>
        </row>
        <row r="263">
          <cell r="A263" t="str">
            <v>8394U</v>
          </cell>
          <cell r="B263" t="str">
            <v>Tetley Peach/Van Dst Env 12x25x2g</v>
          </cell>
          <cell r="C263" t="str">
            <v>KG</v>
          </cell>
          <cell r="D263">
            <v>0.6</v>
          </cell>
          <cell r="E263">
            <v>0</v>
          </cell>
          <cell r="G263">
            <v>1.3120000000000001</v>
          </cell>
          <cell r="H263">
            <v>12</v>
          </cell>
          <cell r="I263">
            <v>84</v>
          </cell>
          <cell r="J263">
            <v>300</v>
          </cell>
          <cell r="K263" t="str">
            <v>Eaglescliffe</v>
          </cell>
          <cell r="L263" t="str">
            <v>SPEC</v>
          </cell>
          <cell r="M263" t="str">
            <v>SP-ENV-25</v>
          </cell>
        </row>
        <row r="264">
          <cell r="A264" t="str">
            <v>8395E</v>
          </cell>
          <cell r="B264" t="str">
            <v>Tetley Raspberry Dst Env 12x25x2g</v>
          </cell>
          <cell r="C264" t="str">
            <v>KG</v>
          </cell>
          <cell r="D264">
            <v>0.6</v>
          </cell>
          <cell r="E264">
            <v>0</v>
          </cell>
          <cell r="G264">
            <v>1.3120000000000001</v>
          </cell>
          <cell r="H264">
            <v>12</v>
          </cell>
          <cell r="I264">
            <v>84</v>
          </cell>
          <cell r="J264">
            <v>300</v>
          </cell>
          <cell r="K264" t="str">
            <v>Eaglescliffe</v>
          </cell>
          <cell r="L264" t="str">
            <v>SPEC</v>
          </cell>
          <cell r="M264" t="str">
            <v>SP-ENV-25</v>
          </cell>
        </row>
        <row r="265">
          <cell r="A265" t="str">
            <v>8395U</v>
          </cell>
          <cell r="B265" t="str">
            <v>Tetley Raspberry Dst Env 12x25x2g</v>
          </cell>
          <cell r="C265" t="str">
            <v>KG</v>
          </cell>
          <cell r="D265">
            <v>0.6</v>
          </cell>
          <cell r="E265">
            <v>0</v>
          </cell>
          <cell r="G265">
            <v>1.3120000000000001</v>
          </cell>
          <cell r="H265">
            <v>12</v>
          </cell>
          <cell r="I265">
            <v>84</v>
          </cell>
          <cell r="J265">
            <v>300</v>
          </cell>
          <cell r="K265" t="str">
            <v>Eaglescliffe</v>
          </cell>
          <cell r="L265" t="str">
            <v>SPEC</v>
          </cell>
          <cell r="M265" t="str">
            <v>SP-ENV-25</v>
          </cell>
        </row>
        <row r="266">
          <cell r="A266" t="str">
            <v>8396E</v>
          </cell>
          <cell r="B266" t="str">
            <v>Tetley Apple Pear D/E 25s  1070.283 3.40</v>
          </cell>
          <cell r="C266" t="str">
            <v>KG</v>
          </cell>
          <cell r="D266">
            <v>0.6</v>
          </cell>
          <cell r="E266">
            <v>0</v>
          </cell>
          <cell r="G266">
            <v>1.3120000000000001</v>
          </cell>
          <cell r="H266">
            <v>12</v>
          </cell>
          <cell r="I266">
            <v>84</v>
          </cell>
          <cell r="J266">
            <v>300</v>
          </cell>
          <cell r="K266" t="str">
            <v>Eaglescliffe</v>
          </cell>
          <cell r="L266" t="str">
            <v>SPEC</v>
          </cell>
          <cell r="M266" t="str">
            <v>SP-ENV-25</v>
          </cell>
        </row>
        <row r="267">
          <cell r="A267" t="str">
            <v>8751X</v>
          </cell>
          <cell r="B267" t="str">
            <v>Tetley Eng B/fast 12x150g  1070.208 4.80</v>
          </cell>
          <cell r="C267" t="str">
            <v>KG</v>
          </cell>
          <cell r="D267">
            <v>1.8</v>
          </cell>
          <cell r="E267">
            <v>0</v>
          </cell>
          <cell r="G267">
            <v>2.0979999999999999</v>
          </cell>
          <cell r="H267">
            <v>12</v>
          </cell>
          <cell r="I267">
            <v>70</v>
          </cell>
          <cell r="J267">
            <v>0</v>
          </cell>
          <cell r="K267" t="str">
            <v>CoPack-Inpac</v>
          </cell>
          <cell r="L267" t="str">
            <v>COPACK</v>
          </cell>
          <cell r="M267">
            <v>0</v>
          </cell>
        </row>
        <row r="268">
          <cell r="A268" t="str">
            <v>8752X</v>
          </cell>
          <cell r="B268" t="str">
            <v>Tetley Earl Grey 12x150g   1070.207 4.80</v>
          </cell>
          <cell r="C268" t="str">
            <v>KG</v>
          </cell>
          <cell r="D268">
            <v>1.8</v>
          </cell>
          <cell r="E268">
            <v>0</v>
          </cell>
          <cell r="G268">
            <v>2.0979999999999999</v>
          </cell>
          <cell r="H268">
            <v>12</v>
          </cell>
          <cell r="I268">
            <v>70</v>
          </cell>
          <cell r="J268">
            <v>0</v>
          </cell>
          <cell r="K268" t="str">
            <v>CoPack-Inpac</v>
          </cell>
          <cell r="L268" t="str">
            <v>COPACK</v>
          </cell>
          <cell r="M268">
            <v>0</v>
          </cell>
        </row>
        <row r="269">
          <cell r="A269" t="str">
            <v>8757A</v>
          </cell>
          <cell r="B269" t="str">
            <v>Tetley Green 12x150g</v>
          </cell>
          <cell r="C269" t="str">
            <v>KG</v>
          </cell>
          <cell r="D269">
            <v>1.8</v>
          </cell>
          <cell r="E269">
            <v>0</v>
          </cell>
          <cell r="G269">
            <v>2.0979999999999999</v>
          </cell>
          <cell r="H269">
            <v>12</v>
          </cell>
          <cell r="I269">
            <v>70</v>
          </cell>
          <cell r="J269">
            <v>0</v>
          </cell>
          <cell r="K269" t="str">
            <v>CoPack-Inpac</v>
          </cell>
          <cell r="L269" t="str">
            <v>COPACK</v>
          </cell>
          <cell r="M269">
            <v>0</v>
          </cell>
        </row>
        <row r="270">
          <cell r="A270" t="str">
            <v>9000X</v>
          </cell>
          <cell r="B270" t="str">
            <v>Tetley Spk Ret 4x12x40 Export Redesign</v>
          </cell>
          <cell r="C270" t="str">
            <v>KG</v>
          </cell>
          <cell r="D270">
            <v>6</v>
          </cell>
          <cell r="E270">
            <v>0</v>
          </cell>
          <cell r="G270">
            <v>7.3</v>
          </cell>
          <cell r="H270">
            <v>48</v>
          </cell>
          <cell r="I270">
            <v>40</v>
          </cell>
          <cell r="J270">
            <v>1920</v>
          </cell>
          <cell r="K270" t="str">
            <v>Eaglescliffe</v>
          </cell>
          <cell r="L270" t="str">
            <v>SOFTPACK</v>
          </cell>
          <cell r="M270" t="str">
            <v>MS-40</v>
          </cell>
        </row>
        <row r="271">
          <cell r="A271" t="str">
            <v>9001X</v>
          </cell>
          <cell r="B271" t="str">
            <v>Tetley Spk Ret 2x12x80 Export Redesign</v>
          </cell>
          <cell r="C271" t="str">
            <v>KG</v>
          </cell>
          <cell r="D271">
            <v>6</v>
          </cell>
          <cell r="E271">
            <v>0</v>
          </cell>
          <cell r="G271">
            <v>7</v>
          </cell>
          <cell r="H271">
            <v>24</v>
          </cell>
          <cell r="I271">
            <v>40</v>
          </cell>
          <cell r="J271">
            <v>1920</v>
          </cell>
          <cell r="K271" t="str">
            <v>Eaglescliffe</v>
          </cell>
          <cell r="L271" t="str">
            <v>SOFTPACK</v>
          </cell>
          <cell r="M271" t="str">
            <v>MS-80-R</v>
          </cell>
        </row>
        <row r="272">
          <cell r="A272" t="str">
            <v>9002A</v>
          </cell>
          <cell r="B272" t="str">
            <v>Tetley Softpack Ret 2x6x160 Export</v>
          </cell>
          <cell r="C272" t="str">
            <v>KG</v>
          </cell>
          <cell r="D272">
            <v>6</v>
          </cell>
          <cell r="E272">
            <v>0</v>
          </cell>
          <cell r="G272">
            <v>7</v>
          </cell>
          <cell r="H272">
            <v>12</v>
          </cell>
          <cell r="I272">
            <v>40</v>
          </cell>
          <cell r="J272">
            <v>1920</v>
          </cell>
          <cell r="K272" t="str">
            <v>Eaglescliffe</v>
          </cell>
          <cell r="L272" t="str">
            <v>SOFTPACK</v>
          </cell>
          <cell r="M272" t="str">
            <v>MS-160-R</v>
          </cell>
        </row>
        <row r="273">
          <cell r="A273" t="str">
            <v>9003A</v>
          </cell>
          <cell r="B273" t="str">
            <v>Tetley Softpack Ret 2x3x240</v>
          </cell>
          <cell r="C273" t="str">
            <v>KG</v>
          </cell>
          <cell r="D273">
            <v>4.5</v>
          </cell>
          <cell r="E273">
            <v>0</v>
          </cell>
          <cell r="G273">
            <v>5.2</v>
          </cell>
          <cell r="H273">
            <v>6</v>
          </cell>
          <cell r="I273">
            <v>60</v>
          </cell>
          <cell r="J273">
            <v>1440</v>
          </cell>
          <cell r="K273" t="str">
            <v>Eaglescliffe</v>
          </cell>
          <cell r="L273" t="str">
            <v>SOFTPACK</v>
          </cell>
          <cell r="M273" t="str">
            <v>MS-240</v>
          </cell>
        </row>
        <row r="274">
          <cell r="A274" t="str">
            <v>9034A</v>
          </cell>
          <cell r="B274" t="str">
            <v>Tetley Catering 150x2 Pint (10.0g)  6115</v>
          </cell>
          <cell r="C274" t="str">
            <v>KG</v>
          </cell>
          <cell r="D274">
            <v>1.5</v>
          </cell>
          <cell r="E274">
            <v>0</v>
          </cell>
          <cell r="G274">
            <v>2</v>
          </cell>
          <cell r="H274">
            <v>1</v>
          </cell>
          <cell r="I274">
            <v>98</v>
          </cell>
          <cell r="J274">
            <v>150</v>
          </cell>
          <cell r="K274" t="str">
            <v>Eaglescliffe</v>
          </cell>
          <cell r="L274" t="str">
            <v>SPEC</v>
          </cell>
          <cell r="M274" t="str">
            <v>SP-ILA-150</v>
          </cell>
        </row>
        <row r="275">
          <cell r="A275" t="str">
            <v>9059Q</v>
          </cell>
          <cell r="B275" t="str">
            <v>Lyons Verbena Service 12x25x1.6g</v>
          </cell>
          <cell r="C275" t="str">
            <v>KG</v>
          </cell>
          <cell r="D275">
            <v>0.48</v>
          </cell>
          <cell r="E275">
            <v>0</v>
          </cell>
          <cell r="G275">
            <v>1</v>
          </cell>
          <cell r="H275">
            <v>12</v>
          </cell>
          <cell r="I275">
            <v>120</v>
          </cell>
          <cell r="J275">
            <v>300</v>
          </cell>
          <cell r="K275" t="str">
            <v>Keith Spicer Limited</v>
          </cell>
          <cell r="L275" t="str">
            <v>BIP</v>
          </cell>
        </row>
        <row r="276">
          <cell r="A276" t="str">
            <v>9060Q</v>
          </cell>
          <cell r="B276" t="str">
            <v>Lyons Mint Service 12x25x1.6g</v>
          </cell>
          <cell r="C276" t="str">
            <v>KG</v>
          </cell>
          <cell r="D276">
            <v>0.48</v>
          </cell>
          <cell r="E276">
            <v>0</v>
          </cell>
          <cell r="G276">
            <v>1</v>
          </cell>
          <cell r="H276">
            <v>12</v>
          </cell>
          <cell r="I276">
            <v>120</v>
          </cell>
          <cell r="J276">
            <v>300</v>
          </cell>
          <cell r="K276" t="str">
            <v>Keith Spicer Limited</v>
          </cell>
          <cell r="L276" t="str">
            <v>BIP</v>
          </cell>
        </row>
        <row r="277">
          <cell r="A277" t="str">
            <v>9061Q</v>
          </cell>
          <cell r="B277" t="str">
            <v>Lyons Linden Service 12x25x1.6g</v>
          </cell>
          <cell r="C277" t="str">
            <v>KG</v>
          </cell>
          <cell r="D277">
            <v>0.48</v>
          </cell>
          <cell r="E277">
            <v>0</v>
          </cell>
          <cell r="G277">
            <v>1</v>
          </cell>
          <cell r="H277">
            <v>12</v>
          </cell>
          <cell r="I277">
            <v>120</v>
          </cell>
          <cell r="J277">
            <v>300</v>
          </cell>
          <cell r="K277" t="str">
            <v>Keith Spicer Limited</v>
          </cell>
          <cell r="L277" t="str">
            <v>BIP</v>
          </cell>
        </row>
        <row r="278">
          <cell r="A278" t="str">
            <v>9062Q</v>
          </cell>
          <cell r="B278" t="str">
            <v>Lyons Camomile Service 12x25x0.8g</v>
          </cell>
          <cell r="C278" t="str">
            <v>KG</v>
          </cell>
          <cell r="D278">
            <v>0.24</v>
          </cell>
          <cell r="E278">
            <v>0</v>
          </cell>
          <cell r="G278">
            <v>1</v>
          </cell>
          <cell r="H278">
            <v>12</v>
          </cell>
          <cell r="I278">
            <v>120</v>
          </cell>
          <cell r="J278">
            <v>300</v>
          </cell>
          <cell r="K278" t="str">
            <v>Keith Spicer Limited</v>
          </cell>
          <cell r="L278" t="str">
            <v>BIP</v>
          </cell>
        </row>
        <row r="279">
          <cell r="A279" t="str">
            <v>9065Q</v>
          </cell>
          <cell r="B279" t="str">
            <v>Lyons Camomile Mint Service 12x25x1.6g</v>
          </cell>
          <cell r="C279" t="str">
            <v>KG</v>
          </cell>
          <cell r="D279">
            <v>0.48</v>
          </cell>
          <cell r="E279">
            <v>0</v>
          </cell>
          <cell r="G279">
            <v>1</v>
          </cell>
          <cell r="H279">
            <v>12</v>
          </cell>
          <cell r="I279">
            <v>120</v>
          </cell>
          <cell r="J279">
            <v>300</v>
          </cell>
          <cell r="K279" t="str">
            <v>Keith Spicer Limited</v>
          </cell>
          <cell r="L279" t="str">
            <v>BIP</v>
          </cell>
        </row>
        <row r="280">
          <cell r="A280" t="str">
            <v>9110Y</v>
          </cell>
          <cell r="B280" t="str">
            <v>Tetley English Breakfast Dst  6x20x2g</v>
          </cell>
          <cell r="C280" t="str">
            <v>KG</v>
          </cell>
          <cell r="D280">
            <v>0.24</v>
          </cell>
          <cell r="E280">
            <v>0</v>
          </cell>
          <cell r="G280">
            <v>0.66</v>
          </cell>
          <cell r="H280">
            <v>6</v>
          </cell>
          <cell r="I280">
            <v>210</v>
          </cell>
          <cell r="J280">
            <v>120</v>
          </cell>
          <cell r="K280" t="str">
            <v>Eaglescliffe</v>
          </cell>
          <cell r="L280" t="str">
            <v>SPEC</v>
          </cell>
          <cell r="M280" t="str">
            <v>SP-ENV-20</v>
          </cell>
        </row>
        <row r="281">
          <cell r="A281" t="str">
            <v>9111Y</v>
          </cell>
          <cell r="B281" t="str">
            <v>Tetley Earl Grey Dst  6x20x2g</v>
          </cell>
          <cell r="C281" t="str">
            <v>KG</v>
          </cell>
          <cell r="D281">
            <v>0.24</v>
          </cell>
          <cell r="E281">
            <v>0</v>
          </cell>
          <cell r="G281">
            <v>0.66</v>
          </cell>
          <cell r="H281">
            <v>6</v>
          </cell>
          <cell r="I281">
            <v>210</v>
          </cell>
          <cell r="J281">
            <v>120</v>
          </cell>
          <cell r="K281" t="str">
            <v>Eaglescliffe</v>
          </cell>
          <cell r="L281" t="str">
            <v>SPEC</v>
          </cell>
          <cell r="M281" t="str">
            <v>SP-ENV-20</v>
          </cell>
        </row>
        <row r="282">
          <cell r="A282" t="str">
            <v>9112Y</v>
          </cell>
          <cell r="B282" t="str">
            <v xml:space="preserve">Tetley Orange Spice Dst 6x20x2g         </v>
          </cell>
          <cell r="C282" t="str">
            <v>KG</v>
          </cell>
          <cell r="D282">
            <v>0.24</v>
          </cell>
          <cell r="E282">
            <v>0</v>
          </cell>
          <cell r="G282">
            <v>0.66</v>
          </cell>
          <cell r="H282">
            <v>6</v>
          </cell>
          <cell r="I282">
            <v>210</v>
          </cell>
          <cell r="J282">
            <v>120</v>
          </cell>
          <cell r="K282" t="str">
            <v>Eaglescliffe</v>
          </cell>
          <cell r="L282" t="str">
            <v>SPEC</v>
          </cell>
          <cell r="M282" t="str">
            <v>SP-ENV-20</v>
          </cell>
        </row>
        <row r="283">
          <cell r="A283" t="str">
            <v>9113Y</v>
          </cell>
          <cell r="B283" t="str">
            <v>Tetley Chai Spice Dst      6x20x2g</v>
          </cell>
          <cell r="C283" t="str">
            <v>KG</v>
          </cell>
          <cell r="D283">
            <v>0.24</v>
          </cell>
          <cell r="E283">
            <v>0</v>
          </cell>
          <cell r="G283">
            <v>0.66</v>
          </cell>
          <cell r="H283">
            <v>6</v>
          </cell>
          <cell r="I283">
            <v>210</v>
          </cell>
          <cell r="J283">
            <v>120</v>
          </cell>
          <cell r="K283" t="str">
            <v>Eaglescliffe</v>
          </cell>
          <cell r="L283" t="str">
            <v>SPEC</v>
          </cell>
          <cell r="M283" t="str">
            <v>SP-ENV-20</v>
          </cell>
        </row>
        <row r="284">
          <cell r="A284" t="str">
            <v>9114Y</v>
          </cell>
          <cell r="B284" t="str">
            <v xml:space="preserve">Tetley Lemon Spice Dst   6x20x2g        </v>
          </cell>
          <cell r="C284" t="str">
            <v>KG</v>
          </cell>
          <cell r="D284">
            <v>0.24</v>
          </cell>
          <cell r="E284">
            <v>0</v>
          </cell>
          <cell r="G284">
            <v>0.66</v>
          </cell>
          <cell r="H284">
            <v>6</v>
          </cell>
          <cell r="I284">
            <v>210</v>
          </cell>
          <cell r="J284">
            <v>120</v>
          </cell>
          <cell r="K284" t="str">
            <v>Eaglescliffe</v>
          </cell>
          <cell r="L284" t="str">
            <v>SPEC</v>
          </cell>
          <cell r="M284" t="str">
            <v>SP-ENV-20</v>
          </cell>
        </row>
        <row r="285">
          <cell r="A285" t="str">
            <v>9115Y</v>
          </cell>
          <cell r="B285" t="str">
            <v>Tetley Blos/Mint Green Dst 6x20x1.75g</v>
          </cell>
          <cell r="C285" t="str">
            <v>KG</v>
          </cell>
          <cell r="D285">
            <v>0.21</v>
          </cell>
          <cell r="E285">
            <v>0</v>
          </cell>
          <cell r="G285">
            <v>0.63</v>
          </cell>
          <cell r="H285">
            <v>6</v>
          </cell>
          <cell r="I285">
            <v>210</v>
          </cell>
          <cell r="J285">
            <v>120</v>
          </cell>
          <cell r="K285" t="str">
            <v>Eaglescliffe</v>
          </cell>
          <cell r="L285" t="str">
            <v>SPEC</v>
          </cell>
          <cell r="M285" t="str">
            <v>SP-ENV-20</v>
          </cell>
        </row>
        <row r="286">
          <cell r="A286" t="str">
            <v>9116Y</v>
          </cell>
          <cell r="B286" t="str">
            <v>Tetley Summer Berry Dst 6x20x1.75g</v>
          </cell>
          <cell r="C286" t="str">
            <v>KG</v>
          </cell>
          <cell r="D286">
            <v>0.21</v>
          </cell>
          <cell r="E286">
            <v>0</v>
          </cell>
          <cell r="G286">
            <v>0.63</v>
          </cell>
          <cell r="H286">
            <v>6</v>
          </cell>
          <cell r="I286">
            <v>210</v>
          </cell>
          <cell r="J286">
            <v>120</v>
          </cell>
          <cell r="K286" t="str">
            <v>Eaglescliffe</v>
          </cell>
          <cell r="L286" t="str">
            <v>SPEC</v>
          </cell>
          <cell r="M286" t="str">
            <v>SP-ENV-20</v>
          </cell>
        </row>
        <row r="287">
          <cell r="A287" t="str">
            <v>9117X</v>
          </cell>
          <cell r="B287" t="str">
            <v>Tetley Camomile Lemon Dst 6x20x1.5g</v>
          </cell>
          <cell r="C287" t="str">
            <v>KG</v>
          </cell>
          <cell r="D287">
            <v>0.18</v>
          </cell>
          <cell r="E287">
            <v>0</v>
          </cell>
          <cell r="G287">
            <v>0.6</v>
          </cell>
          <cell r="H287">
            <v>6</v>
          </cell>
          <cell r="I287">
            <v>210</v>
          </cell>
          <cell r="J287">
            <v>120</v>
          </cell>
          <cell r="K287" t="str">
            <v>Eaglescliffe</v>
          </cell>
          <cell r="L287" t="str">
            <v>SPEC</v>
          </cell>
          <cell r="M287" t="str">
            <v>SP-ENV-20</v>
          </cell>
        </row>
        <row r="288">
          <cell r="A288" t="str">
            <v>9118Y</v>
          </cell>
          <cell r="B288" t="str">
            <v xml:space="preserve">Tetley Orange Peach Dst 6x20x1.75g      </v>
          </cell>
          <cell r="C288" t="str">
            <v>KG</v>
          </cell>
          <cell r="D288">
            <v>0.21</v>
          </cell>
          <cell r="E288">
            <v>0</v>
          </cell>
          <cell r="G288">
            <v>0.63</v>
          </cell>
          <cell r="H288">
            <v>6</v>
          </cell>
          <cell r="I288">
            <v>210</v>
          </cell>
          <cell r="J288">
            <v>120</v>
          </cell>
          <cell r="K288" t="str">
            <v>Eaglescliffe</v>
          </cell>
          <cell r="L288" t="str">
            <v>SPEC</v>
          </cell>
          <cell r="M288" t="str">
            <v>SP-ENV-20</v>
          </cell>
        </row>
        <row r="289">
          <cell r="A289" t="str">
            <v>9119Y</v>
          </cell>
          <cell r="B289" t="str">
            <v>Tetley Peppermint Dst 6x20x1.75g</v>
          </cell>
          <cell r="C289" t="str">
            <v>KG</v>
          </cell>
          <cell r="D289">
            <v>0.21</v>
          </cell>
          <cell r="E289">
            <v>0</v>
          </cell>
          <cell r="G289">
            <v>0.63</v>
          </cell>
          <cell r="H289">
            <v>6</v>
          </cell>
          <cell r="I289">
            <v>210</v>
          </cell>
          <cell r="J289">
            <v>120</v>
          </cell>
          <cell r="K289" t="str">
            <v>Eaglescliffe</v>
          </cell>
          <cell r="L289" t="str">
            <v>SPEC</v>
          </cell>
          <cell r="M289" t="str">
            <v>SP-ENV-20</v>
          </cell>
        </row>
        <row r="290">
          <cell r="A290" t="str">
            <v>9125Y</v>
          </cell>
          <cell r="B290" t="str">
            <v xml:space="preserve">Tetley B.Blend Dst Env  6x20x2.48g      </v>
          </cell>
          <cell r="C290" t="str">
            <v>KG</v>
          </cell>
          <cell r="D290">
            <v>0.29799999999999999</v>
          </cell>
          <cell r="E290">
            <v>0</v>
          </cell>
          <cell r="G290">
            <v>0.71799999999999997</v>
          </cell>
          <cell r="H290">
            <v>6</v>
          </cell>
          <cell r="I290">
            <v>210</v>
          </cell>
          <cell r="J290">
            <v>120</v>
          </cell>
          <cell r="K290" t="str">
            <v>Eaglescliffe</v>
          </cell>
          <cell r="L290" t="str">
            <v>SPEC</v>
          </cell>
          <cell r="M290" t="str">
            <v>SP-ENV-20</v>
          </cell>
        </row>
        <row r="291">
          <cell r="A291" t="str">
            <v>9126Y</v>
          </cell>
          <cell r="B291" t="str">
            <v xml:space="preserve">Tet. B.Blend Decaff Dst Env 6x20x2.26g  </v>
          </cell>
          <cell r="C291" t="str">
            <v>KG</v>
          </cell>
          <cell r="D291">
            <v>0.27100000000000002</v>
          </cell>
          <cell r="E291">
            <v>0</v>
          </cell>
          <cell r="G291">
            <v>0.69</v>
          </cell>
          <cell r="H291">
            <v>6</v>
          </cell>
          <cell r="I291">
            <v>210</v>
          </cell>
          <cell r="J291">
            <v>120</v>
          </cell>
          <cell r="K291" t="str">
            <v>Eaglescliffe</v>
          </cell>
          <cell r="L291" t="str">
            <v>SPEC</v>
          </cell>
          <cell r="M291" t="str">
            <v>SP-ENV-20</v>
          </cell>
        </row>
        <row r="292">
          <cell r="A292" t="str">
            <v>9128X</v>
          </cell>
          <cell r="B292" t="str">
            <v xml:space="preserve">Tetley Earl Grey 6x20x2g                </v>
          </cell>
          <cell r="C292" t="str">
            <v>KG</v>
          </cell>
          <cell r="D292">
            <v>0.24</v>
          </cell>
          <cell r="E292">
            <v>0</v>
          </cell>
          <cell r="G292">
            <v>0.45400000000000001</v>
          </cell>
          <cell r="H292">
            <v>6</v>
          </cell>
          <cell r="I292">
            <v>300</v>
          </cell>
          <cell r="J292">
            <v>120</v>
          </cell>
          <cell r="K292" t="str">
            <v>Eaglescliffe</v>
          </cell>
          <cell r="L292" t="str">
            <v>SPEC</v>
          </cell>
          <cell r="M292" t="str">
            <v>SP-IMA1-20</v>
          </cell>
        </row>
        <row r="293">
          <cell r="A293" t="str">
            <v>9129X</v>
          </cell>
          <cell r="B293" t="str">
            <v xml:space="preserve">Tetley English Breakfast 6x20x2g        </v>
          </cell>
          <cell r="C293" t="str">
            <v>KG</v>
          </cell>
          <cell r="D293">
            <v>0.24</v>
          </cell>
          <cell r="E293">
            <v>0</v>
          </cell>
          <cell r="G293">
            <v>0.45400000000000001</v>
          </cell>
          <cell r="H293">
            <v>6</v>
          </cell>
          <cell r="I293">
            <v>300</v>
          </cell>
          <cell r="J293">
            <v>120</v>
          </cell>
          <cell r="K293" t="str">
            <v>Eaglescliffe</v>
          </cell>
          <cell r="L293" t="str">
            <v>SPEC</v>
          </cell>
          <cell r="M293" t="str">
            <v>SP-IMA1-20</v>
          </cell>
        </row>
        <row r="294">
          <cell r="A294" t="str">
            <v>9130X</v>
          </cell>
          <cell r="B294" t="str">
            <v xml:space="preserve">Tetley Chai 6x20x2g                     </v>
          </cell>
          <cell r="C294" t="str">
            <v>KG</v>
          </cell>
          <cell r="D294">
            <v>0.24</v>
          </cell>
          <cell r="E294">
            <v>0</v>
          </cell>
          <cell r="G294">
            <v>0.45400000000000001</v>
          </cell>
          <cell r="H294">
            <v>6</v>
          </cell>
          <cell r="I294">
            <v>300</v>
          </cell>
          <cell r="J294">
            <v>120</v>
          </cell>
          <cell r="K294" t="str">
            <v>Eaglescliffe</v>
          </cell>
          <cell r="L294" t="str">
            <v>SPEC</v>
          </cell>
          <cell r="M294" t="str">
            <v>SP-IMA1-20</v>
          </cell>
        </row>
        <row r="295">
          <cell r="A295" t="str">
            <v>9131X</v>
          </cell>
          <cell r="B295" t="str">
            <v>Tetley Rooibos (Vanilla &amp; Pear)  6x20x2g</v>
          </cell>
          <cell r="C295" t="str">
            <v>KG</v>
          </cell>
          <cell r="D295">
            <v>0.24</v>
          </cell>
          <cell r="E295">
            <v>0</v>
          </cell>
          <cell r="G295">
            <v>0.45400000000000001</v>
          </cell>
          <cell r="H295">
            <v>6</v>
          </cell>
          <cell r="I295">
            <v>300</v>
          </cell>
          <cell r="J295">
            <v>120</v>
          </cell>
          <cell r="K295" t="str">
            <v>Eaglescliffe</v>
          </cell>
          <cell r="L295" t="str">
            <v>SPEC</v>
          </cell>
          <cell r="M295" t="str">
            <v>SP-IMA1-20</v>
          </cell>
        </row>
        <row r="296">
          <cell r="A296" t="str">
            <v>9132X</v>
          </cell>
          <cell r="B296" t="str">
            <v xml:space="preserve">Tetley Orange &amp; Peach  6x20x2g          </v>
          </cell>
          <cell r="C296" t="str">
            <v>KG</v>
          </cell>
          <cell r="D296">
            <v>0.24</v>
          </cell>
          <cell r="E296">
            <v>0</v>
          </cell>
          <cell r="G296">
            <v>0.45400000000000001</v>
          </cell>
          <cell r="H296">
            <v>6</v>
          </cell>
          <cell r="I296">
            <v>300</v>
          </cell>
          <cell r="J296">
            <v>120</v>
          </cell>
          <cell r="K296" t="str">
            <v>Eaglescliffe</v>
          </cell>
          <cell r="L296" t="str">
            <v>SPEC</v>
          </cell>
          <cell r="M296" t="str">
            <v>SP-IMA1-20</v>
          </cell>
        </row>
        <row r="297">
          <cell r="A297" t="str">
            <v>9133X</v>
          </cell>
          <cell r="B297" t="str">
            <v xml:space="preserve">Tetley Hon/Lem Green 6x20x2g            </v>
          </cell>
          <cell r="C297" t="str">
            <v>KG</v>
          </cell>
          <cell r="D297">
            <v>0.24</v>
          </cell>
          <cell r="E297">
            <v>0</v>
          </cell>
          <cell r="G297">
            <v>0.45400000000000001</v>
          </cell>
          <cell r="H297">
            <v>6</v>
          </cell>
          <cell r="I297">
            <v>300</v>
          </cell>
          <cell r="J297">
            <v>120</v>
          </cell>
          <cell r="K297" t="str">
            <v>Eaglescliffe</v>
          </cell>
          <cell r="L297" t="str">
            <v>SPEC</v>
          </cell>
          <cell r="M297" t="str">
            <v>SP-IMA1-20</v>
          </cell>
        </row>
        <row r="298">
          <cell r="A298" t="str">
            <v>9134X</v>
          </cell>
          <cell r="B298" t="str">
            <v xml:space="preserve">Tetley Chamomile 6x20x1.5g              </v>
          </cell>
          <cell r="C298" t="str">
            <v>KG</v>
          </cell>
          <cell r="D298">
            <v>0.18</v>
          </cell>
          <cell r="E298">
            <v>0</v>
          </cell>
          <cell r="G298">
            <v>0.39500000000000002</v>
          </cell>
          <cell r="H298">
            <v>6</v>
          </cell>
          <cell r="I298">
            <v>300</v>
          </cell>
          <cell r="J298">
            <v>120</v>
          </cell>
          <cell r="K298" t="str">
            <v>Eaglescliffe</v>
          </cell>
          <cell r="L298" t="str">
            <v>SPEC</v>
          </cell>
          <cell r="M298" t="str">
            <v>SP-IMA1-20</v>
          </cell>
        </row>
        <row r="299">
          <cell r="A299" t="str">
            <v>9135X</v>
          </cell>
          <cell r="B299" t="str">
            <v xml:space="preserve">Tetley Peppermint 6x20x1.6g             </v>
          </cell>
          <cell r="C299" t="str">
            <v>KG</v>
          </cell>
          <cell r="D299">
            <v>0.192</v>
          </cell>
          <cell r="E299">
            <v>0</v>
          </cell>
          <cell r="G299">
            <v>0.40699999999999997</v>
          </cell>
          <cell r="H299">
            <v>6</v>
          </cell>
          <cell r="I299">
            <v>300</v>
          </cell>
          <cell r="J299">
            <v>120</v>
          </cell>
          <cell r="K299" t="str">
            <v>Eaglescliffe</v>
          </cell>
          <cell r="L299" t="str">
            <v>SPEC</v>
          </cell>
          <cell r="M299" t="str">
            <v>SP-IMA1-20</v>
          </cell>
        </row>
        <row r="300">
          <cell r="A300" t="str">
            <v>9136A</v>
          </cell>
          <cell r="B300" t="str">
            <v xml:space="preserve">Tetley Earl Grey Green 6x20x2g          </v>
          </cell>
          <cell r="C300" t="str">
            <v>KG</v>
          </cell>
          <cell r="D300">
            <v>0.24</v>
          </cell>
          <cell r="E300">
            <v>0</v>
          </cell>
          <cell r="G300">
            <v>0.45400000000000001</v>
          </cell>
          <cell r="H300">
            <v>6</v>
          </cell>
          <cell r="I300">
            <v>300</v>
          </cell>
          <cell r="J300">
            <v>120</v>
          </cell>
          <cell r="K300" t="str">
            <v>Eaglescliffe</v>
          </cell>
          <cell r="L300" t="str">
            <v>SPEC</v>
          </cell>
          <cell r="M300" t="str">
            <v>SP-IMA1-20</v>
          </cell>
        </row>
        <row r="301">
          <cell r="A301" t="str">
            <v>9137A</v>
          </cell>
          <cell r="B301" t="str">
            <v xml:space="preserve">Tetley Pomegranate Green 6x20x2g        </v>
          </cell>
          <cell r="C301" t="str">
            <v>KG</v>
          </cell>
          <cell r="D301">
            <v>0.24</v>
          </cell>
          <cell r="E301">
            <v>0</v>
          </cell>
          <cell r="G301">
            <v>0.45400000000000001</v>
          </cell>
          <cell r="H301">
            <v>6</v>
          </cell>
          <cell r="I301">
            <v>300</v>
          </cell>
          <cell r="J301">
            <v>120</v>
          </cell>
          <cell r="K301" t="str">
            <v>Eaglescliffe</v>
          </cell>
          <cell r="L301" t="str">
            <v>SPEC</v>
          </cell>
          <cell r="M301" t="str">
            <v>SP-IMA1-20</v>
          </cell>
        </row>
        <row r="302">
          <cell r="A302" t="str">
            <v>9138A</v>
          </cell>
          <cell r="B302" t="str">
            <v xml:space="preserve">Tetley Summer Berry Merry 6x20x2g       </v>
          </cell>
          <cell r="C302" t="str">
            <v>KG</v>
          </cell>
          <cell r="D302">
            <v>0.24</v>
          </cell>
          <cell r="E302">
            <v>0</v>
          </cell>
          <cell r="G302">
            <v>0.45400000000000001</v>
          </cell>
          <cell r="H302">
            <v>6</v>
          </cell>
          <cell r="I302">
            <v>300</v>
          </cell>
          <cell r="J302">
            <v>120</v>
          </cell>
          <cell r="K302" t="str">
            <v>Eaglescliffe</v>
          </cell>
          <cell r="L302" t="str">
            <v>SPEC</v>
          </cell>
          <cell r="M302" t="str">
            <v>SP-IMA1-20</v>
          </cell>
        </row>
        <row r="303">
          <cell r="A303" t="str">
            <v>9139A</v>
          </cell>
          <cell r="B303" t="str">
            <v xml:space="preserve">Tetley White Tea Tangerine 6x20x1.5g    </v>
          </cell>
          <cell r="C303" t="str">
            <v>KG</v>
          </cell>
          <cell r="D303">
            <v>0.18</v>
          </cell>
          <cell r="E303">
            <v>0</v>
          </cell>
          <cell r="G303">
            <v>0.39500000000000002</v>
          </cell>
          <cell r="H303">
            <v>6</v>
          </cell>
          <cell r="I303">
            <v>300</v>
          </cell>
          <cell r="J303">
            <v>120</v>
          </cell>
          <cell r="K303" t="str">
            <v>Eaglescliffe</v>
          </cell>
          <cell r="L303" t="str">
            <v>SPEC</v>
          </cell>
          <cell r="M303" t="str">
            <v>SP-IMA1-20</v>
          </cell>
        </row>
        <row r="304">
          <cell r="A304" t="str">
            <v>9140Y</v>
          </cell>
          <cell r="B304" t="str">
            <v xml:space="preserve">Tetley Pure Green Dst 6x20x2g           </v>
          </cell>
          <cell r="C304" t="str">
            <v>KG</v>
          </cell>
          <cell r="D304">
            <v>0.24</v>
          </cell>
          <cell r="E304">
            <v>0</v>
          </cell>
          <cell r="G304">
            <v>0.64500000000000002</v>
          </cell>
          <cell r="H304">
            <v>6</v>
          </cell>
          <cell r="I304">
            <v>210</v>
          </cell>
          <cell r="J304">
            <v>120</v>
          </cell>
          <cell r="K304" t="str">
            <v>Eaglescliffe</v>
          </cell>
          <cell r="L304" t="str">
            <v>SPEC</v>
          </cell>
          <cell r="M304" t="str">
            <v>SP-ENV-20</v>
          </cell>
        </row>
        <row r="305">
          <cell r="A305" t="str">
            <v>9141Y</v>
          </cell>
          <cell r="B305" t="str">
            <v xml:space="preserve">Tetley Pomeranate Grn Dst Env 6x20x2g   </v>
          </cell>
          <cell r="C305" t="str">
            <v>KG</v>
          </cell>
          <cell r="D305">
            <v>0.24</v>
          </cell>
          <cell r="E305">
            <v>0</v>
          </cell>
          <cell r="G305">
            <v>0.64500000000000002</v>
          </cell>
          <cell r="H305">
            <v>6</v>
          </cell>
          <cell r="I305">
            <v>210</v>
          </cell>
          <cell r="J305">
            <v>120</v>
          </cell>
          <cell r="K305" t="str">
            <v>Eaglescliffe</v>
          </cell>
          <cell r="L305" t="str">
            <v>SPEC</v>
          </cell>
          <cell r="M305" t="str">
            <v>SP-ENV-20</v>
          </cell>
        </row>
        <row r="306">
          <cell r="A306" t="str">
            <v>9142Y</v>
          </cell>
          <cell r="B306" t="str">
            <v xml:space="preserve">Tetley Honey/Lem Grn Dst Env 6x20x2g    </v>
          </cell>
          <cell r="C306" t="str">
            <v>KG</v>
          </cell>
          <cell r="D306">
            <v>0.24</v>
          </cell>
          <cell r="E306">
            <v>0</v>
          </cell>
          <cell r="G306">
            <v>0.64500000000000002</v>
          </cell>
          <cell r="H306">
            <v>6</v>
          </cell>
          <cell r="I306">
            <v>210</v>
          </cell>
          <cell r="J306">
            <v>120</v>
          </cell>
          <cell r="K306" t="str">
            <v>Eaglescliffe</v>
          </cell>
          <cell r="L306" t="str">
            <v>SPEC</v>
          </cell>
          <cell r="M306" t="str">
            <v>SP-ENV-20</v>
          </cell>
        </row>
        <row r="307">
          <cell r="A307" t="str">
            <v>9143Y</v>
          </cell>
          <cell r="B307" t="str">
            <v xml:space="preserve">Tetley White/Mandarin Dst Env 6x20x1.5g </v>
          </cell>
          <cell r="C307" t="str">
            <v>KG</v>
          </cell>
          <cell r="D307">
            <v>0.18</v>
          </cell>
          <cell r="E307">
            <v>0</v>
          </cell>
          <cell r="G307">
            <v>0.6</v>
          </cell>
          <cell r="H307">
            <v>6</v>
          </cell>
          <cell r="I307">
            <v>210</v>
          </cell>
          <cell r="J307">
            <v>120</v>
          </cell>
          <cell r="K307" t="str">
            <v>Eaglescliffe</v>
          </cell>
          <cell r="L307" t="str">
            <v>SPEC</v>
          </cell>
          <cell r="M307" t="str">
            <v>SP-ENV-20</v>
          </cell>
        </row>
        <row r="308">
          <cell r="A308" t="str">
            <v>9150A</v>
          </cell>
          <cell r="B308" t="str">
            <v xml:space="preserve">Tetley Green Blueberry 6x20x2g          </v>
          </cell>
          <cell r="C308" t="str">
            <v>KG</v>
          </cell>
          <cell r="D308">
            <v>0.24</v>
          </cell>
          <cell r="E308">
            <v>0</v>
          </cell>
          <cell r="G308">
            <v>0.45400000000000001</v>
          </cell>
          <cell r="H308">
            <v>6</v>
          </cell>
          <cell r="I308">
            <v>300</v>
          </cell>
          <cell r="J308">
            <v>120</v>
          </cell>
          <cell r="K308" t="str">
            <v>Eaglescliffe</v>
          </cell>
          <cell r="L308" t="str">
            <v>SPEC</v>
          </cell>
          <cell r="M308" t="str">
            <v>SP-ENV-20</v>
          </cell>
        </row>
        <row r="309">
          <cell r="A309" t="str">
            <v>9151A</v>
          </cell>
          <cell r="B309" t="str">
            <v xml:space="preserve">Tetley Green Mango Pass Acai 6x20x2g    </v>
          </cell>
          <cell r="C309" t="str">
            <v>KG</v>
          </cell>
          <cell r="D309">
            <v>0.24</v>
          </cell>
          <cell r="E309">
            <v>0</v>
          </cell>
          <cell r="G309">
            <v>0.45400000000000001</v>
          </cell>
          <cell r="H309">
            <v>6</v>
          </cell>
          <cell r="I309">
            <v>300</v>
          </cell>
          <cell r="J309">
            <v>120</v>
          </cell>
          <cell r="K309" t="str">
            <v>Eaglescliffe</v>
          </cell>
          <cell r="L309" t="str">
            <v>SPEC</v>
          </cell>
          <cell r="M309" t="str">
            <v>SP-ENV-20</v>
          </cell>
        </row>
        <row r="310">
          <cell r="A310" t="str">
            <v>9152A</v>
          </cell>
          <cell r="B310" t="str">
            <v xml:space="preserve">Tetley White Tea 6x20x2g                </v>
          </cell>
          <cell r="C310" t="str">
            <v>KG</v>
          </cell>
          <cell r="D310">
            <v>0.24</v>
          </cell>
          <cell r="E310">
            <v>0</v>
          </cell>
          <cell r="G310">
            <v>0.45400000000000001</v>
          </cell>
          <cell r="H310">
            <v>6</v>
          </cell>
          <cell r="I310">
            <v>300</v>
          </cell>
          <cell r="J310">
            <v>120</v>
          </cell>
          <cell r="K310" t="str">
            <v>Eaglescliffe</v>
          </cell>
          <cell r="L310" t="str">
            <v>SPEC</v>
          </cell>
          <cell r="M310" t="str">
            <v>SP-ENV-20</v>
          </cell>
        </row>
        <row r="311">
          <cell r="A311" t="str">
            <v>9212Y</v>
          </cell>
          <cell r="B311" t="str">
            <v>Tetley Camomile Lemon 12x20x1.5g</v>
          </cell>
          <cell r="C311" t="str">
            <v>KG</v>
          </cell>
          <cell r="D311">
            <v>0.36</v>
          </cell>
          <cell r="E311">
            <v>0</v>
          </cell>
          <cell r="G311">
            <v>0.90400000000000003</v>
          </cell>
          <cell r="H311">
            <v>12</v>
          </cell>
          <cell r="I311">
            <v>176</v>
          </cell>
          <cell r="J311">
            <v>240</v>
          </cell>
          <cell r="K311" t="str">
            <v>Eaglescliffe</v>
          </cell>
          <cell r="L311" t="str">
            <v>SPEC</v>
          </cell>
          <cell r="M311" t="str">
            <v>SP-IMA1-20</v>
          </cell>
        </row>
        <row r="312">
          <cell r="A312" t="str">
            <v>9213Y</v>
          </cell>
          <cell r="B312" t="str">
            <v>Tetley Orange Peach 12x20x2g</v>
          </cell>
          <cell r="C312" t="str">
            <v>KG</v>
          </cell>
          <cell r="D312">
            <v>0.48</v>
          </cell>
          <cell r="E312">
            <v>0</v>
          </cell>
          <cell r="G312">
            <v>1.024</v>
          </cell>
          <cell r="H312">
            <v>12</v>
          </cell>
          <cell r="I312">
            <v>176</v>
          </cell>
          <cell r="J312">
            <v>240</v>
          </cell>
          <cell r="K312" t="str">
            <v>Eaglescliffe</v>
          </cell>
          <cell r="L312" t="str">
            <v>SPEC</v>
          </cell>
          <cell r="M312" t="str">
            <v>SP-IMA1-20</v>
          </cell>
        </row>
        <row r="313">
          <cell r="A313" t="str">
            <v>9214Y</v>
          </cell>
          <cell r="B313" t="str">
            <v>Tetley Summer Berry 12x20x2g</v>
          </cell>
          <cell r="C313" t="str">
            <v>KG</v>
          </cell>
          <cell r="D313">
            <v>0.48</v>
          </cell>
          <cell r="E313">
            <v>0</v>
          </cell>
          <cell r="G313">
            <v>1.024</v>
          </cell>
          <cell r="H313">
            <v>12</v>
          </cell>
          <cell r="I313">
            <v>176</v>
          </cell>
          <cell r="J313">
            <v>240</v>
          </cell>
          <cell r="K313" t="str">
            <v>Eaglescliffe</v>
          </cell>
          <cell r="L313" t="str">
            <v>SPEC</v>
          </cell>
          <cell r="M313" t="str">
            <v>SP-IMA1-20</v>
          </cell>
        </row>
        <row r="314">
          <cell r="A314" t="str">
            <v>9216Y</v>
          </cell>
          <cell r="B314" t="str">
            <v>Tetley Peppermint 12x20x1.6g</v>
          </cell>
          <cell r="C314" t="str">
            <v>KG</v>
          </cell>
          <cell r="D314">
            <v>0.38400000000000001</v>
          </cell>
          <cell r="E314">
            <v>0</v>
          </cell>
          <cell r="G314">
            <v>0.92800000000000005</v>
          </cell>
          <cell r="H314">
            <v>12</v>
          </cell>
          <cell r="I314">
            <v>176</v>
          </cell>
          <cell r="J314">
            <v>240</v>
          </cell>
          <cell r="K314" t="str">
            <v>Eaglescliffe</v>
          </cell>
          <cell r="L314" t="str">
            <v>SPEC</v>
          </cell>
          <cell r="M314" t="str">
            <v>SP-IMA1-20</v>
          </cell>
        </row>
        <row r="315">
          <cell r="A315" t="str">
            <v>9220Y</v>
          </cell>
          <cell r="B315" t="str">
            <v>Tetley White Tea Bags 12x20x2g</v>
          </cell>
          <cell r="C315" t="str">
            <v>KG</v>
          </cell>
          <cell r="D315">
            <v>0.48</v>
          </cell>
          <cell r="E315">
            <v>0</v>
          </cell>
          <cell r="G315">
            <v>1.024</v>
          </cell>
          <cell r="H315">
            <v>12</v>
          </cell>
          <cell r="I315">
            <v>176</v>
          </cell>
          <cell r="J315">
            <v>240</v>
          </cell>
          <cell r="K315" t="str">
            <v>Eaglescliffe</v>
          </cell>
          <cell r="L315" t="str">
            <v>SPEC</v>
          </cell>
          <cell r="M315" t="str">
            <v>SP-IMA1-20</v>
          </cell>
        </row>
        <row r="316">
          <cell r="A316" t="str">
            <v>9221Y</v>
          </cell>
          <cell r="B316" t="str">
            <v>Tetley Green Blueberry 12x24x2g</v>
          </cell>
          <cell r="C316" t="str">
            <v>KG</v>
          </cell>
          <cell r="D316">
            <v>0.57599999999999996</v>
          </cell>
          <cell r="E316">
            <v>0</v>
          </cell>
          <cell r="G316">
            <v>1.1279999999999999</v>
          </cell>
          <cell r="H316">
            <v>12</v>
          </cell>
          <cell r="I316">
            <v>176</v>
          </cell>
          <cell r="J316">
            <v>240</v>
          </cell>
          <cell r="K316" t="str">
            <v>Eaglescliffe</v>
          </cell>
          <cell r="L316" t="str">
            <v>SPEC</v>
          </cell>
          <cell r="M316" t="str">
            <v>SP-IMA1-24</v>
          </cell>
        </row>
        <row r="317">
          <cell r="A317" t="str">
            <v>9222Y</v>
          </cell>
          <cell r="B317" t="str">
            <v>Tetley Green Mango Passion Acai 12x24x2g</v>
          </cell>
          <cell r="C317" t="str">
            <v>KG</v>
          </cell>
          <cell r="D317">
            <v>0.57599999999999996</v>
          </cell>
          <cell r="E317">
            <v>0</v>
          </cell>
          <cell r="G317">
            <v>1.1279999999999999</v>
          </cell>
          <cell r="H317">
            <v>12</v>
          </cell>
          <cell r="I317">
            <v>176</v>
          </cell>
          <cell r="J317">
            <v>240</v>
          </cell>
          <cell r="K317" t="str">
            <v>Eaglescliffe</v>
          </cell>
          <cell r="L317" t="str">
            <v>SPEC</v>
          </cell>
          <cell r="M317" t="str">
            <v>SP-IMA1-24</v>
          </cell>
        </row>
        <row r="318">
          <cell r="A318" t="str">
            <v>9223Y</v>
          </cell>
          <cell r="B318" t="str">
            <v>Tetley White Raspberry 12x20x2g</v>
          </cell>
          <cell r="C318" t="str">
            <v>KG</v>
          </cell>
          <cell r="D318">
            <v>0.48</v>
          </cell>
          <cell r="E318">
            <v>0</v>
          </cell>
          <cell r="G318">
            <v>1.024</v>
          </cell>
          <cell r="H318">
            <v>12</v>
          </cell>
          <cell r="I318">
            <v>176</v>
          </cell>
          <cell r="J318">
            <v>240</v>
          </cell>
          <cell r="K318" t="str">
            <v>Eaglescliffe</v>
          </cell>
          <cell r="L318" t="str">
            <v>SPEC</v>
          </cell>
          <cell r="M318" t="str">
            <v>SP-IMA1-20</v>
          </cell>
        </row>
        <row r="319">
          <cell r="A319" t="str">
            <v>9231Y</v>
          </cell>
          <cell r="B319" t="str">
            <v>Tetley Tea Bags 24x72s</v>
          </cell>
          <cell r="C319" t="str">
            <v>KG</v>
          </cell>
          <cell r="D319">
            <v>5.4429999999999996</v>
          </cell>
          <cell r="E319">
            <v>0</v>
          </cell>
          <cell r="G319">
            <v>6.915</v>
          </cell>
          <cell r="H319">
            <v>24</v>
          </cell>
          <cell r="I319">
            <v>30</v>
          </cell>
          <cell r="J319">
            <v>1728</v>
          </cell>
          <cell r="K319" t="str">
            <v>Eaglescliffe</v>
          </cell>
          <cell r="L319" t="str">
            <v>CARTON</v>
          </cell>
          <cell r="M319" t="str">
            <v>S4-72</v>
          </cell>
        </row>
        <row r="320">
          <cell r="A320" t="str">
            <v>9241Y</v>
          </cell>
          <cell r="B320" t="str">
            <v>Tetley Tea Bags 12x144s</v>
          </cell>
          <cell r="C320" t="str">
            <v>KG</v>
          </cell>
          <cell r="D320">
            <v>5.4429999999999996</v>
          </cell>
          <cell r="E320">
            <v>0</v>
          </cell>
          <cell r="G320">
            <v>6.6509999999999998</v>
          </cell>
          <cell r="H320">
            <v>12</v>
          </cell>
          <cell r="I320">
            <v>28</v>
          </cell>
          <cell r="J320">
            <v>1728</v>
          </cell>
          <cell r="K320" t="str">
            <v>Eaglescliffe</v>
          </cell>
          <cell r="L320" t="str">
            <v>CARTON</v>
          </cell>
          <cell r="M320" t="str">
            <v>S4-144</v>
          </cell>
        </row>
        <row r="321">
          <cell r="A321" t="str">
            <v>9242A</v>
          </cell>
          <cell r="B321" t="str">
            <v>Tetley Orange Pekoe S&amp;T 10x100x2g</v>
          </cell>
          <cell r="C321" t="str">
            <v>KG</v>
          </cell>
          <cell r="D321">
            <v>2</v>
          </cell>
          <cell r="E321">
            <v>0</v>
          </cell>
          <cell r="G321">
            <v>3.8</v>
          </cell>
          <cell r="H321">
            <v>10</v>
          </cell>
          <cell r="I321">
            <v>45</v>
          </cell>
          <cell r="J321">
            <v>1000</v>
          </cell>
          <cell r="K321" t="str">
            <v>Cochin</v>
          </cell>
          <cell r="L321" t="str">
            <v>BIP</v>
          </cell>
        </row>
        <row r="322">
          <cell r="A322" t="str">
            <v>9252Y</v>
          </cell>
          <cell r="B322" t="str">
            <v>Tetley Tea Bags 24x36s</v>
          </cell>
          <cell r="C322" t="str">
            <v>KG</v>
          </cell>
          <cell r="D322">
            <v>2.7210000000000001</v>
          </cell>
          <cell r="E322">
            <v>0</v>
          </cell>
          <cell r="G322">
            <v>3.6160000000000001</v>
          </cell>
          <cell r="H322">
            <v>24</v>
          </cell>
          <cell r="I322">
            <v>60</v>
          </cell>
          <cell r="J322">
            <v>864</v>
          </cell>
          <cell r="K322" t="str">
            <v>Eaglescliffe</v>
          </cell>
          <cell r="L322" t="str">
            <v>CARTON</v>
          </cell>
          <cell r="M322" t="str">
            <v>S4-36</v>
          </cell>
        </row>
        <row r="323">
          <cell r="A323" t="str">
            <v>9264Y</v>
          </cell>
          <cell r="B323" t="str">
            <v>Tetley Tea Bags 4x240s</v>
          </cell>
          <cell r="C323" t="str">
            <v>KG</v>
          </cell>
          <cell r="D323">
            <v>3.024</v>
          </cell>
          <cell r="E323">
            <v>0</v>
          </cell>
          <cell r="G323">
            <v>3.6779999999999999</v>
          </cell>
          <cell r="H323">
            <v>4</v>
          </cell>
          <cell r="I323">
            <v>60</v>
          </cell>
          <cell r="J323">
            <v>960</v>
          </cell>
          <cell r="K323" t="str">
            <v>Eaglescliffe</v>
          </cell>
          <cell r="L323" t="str">
            <v>CARTON</v>
          </cell>
          <cell r="M323" t="str">
            <v>S4-240</v>
          </cell>
        </row>
        <row r="324">
          <cell r="A324" t="str">
            <v>9278X</v>
          </cell>
          <cell r="B324" t="str">
            <v>Tetley Canada T/Bags 8x216 Collectibles</v>
          </cell>
          <cell r="C324" t="str">
            <v>KG</v>
          </cell>
          <cell r="D324">
            <v>5.4429999999999996</v>
          </cell>
          <cell r="E324">
            <v>0</v>
          </cell>
          <cell r="G324">
            <v>6.6070000000000002</v>
          </cell>
          <cell r="H324">
            <v>8</v>
          </cell>
          <cell r="I324">
            <v>36</v>
          </cell>
          <cell r="J324">
            <v>1728</v>
          </cell>
          <cell r="K324" t="str">
            <v>Eaglescliffe</v>
          </cell>
          <cell r="L324" t="str">
            <v>CARTON</v>
          </cell>
          <cell r="M324" t="str">
            <v>S4-216</v>
          </cell>
        </row>
        <row r="325">
          <cell r="A325" t="str">
            <v>9279Y</v>
          </cell>
          <cell r="B325" t="str">
            <v>Tetley Pure Green 12x48x2g</v>
          </cell>
          <cell r="C325" t="str">
            <v>KG</v>
          </cell>
          <cell r="D325">
            <v>1.1519999999999999</v>
          </cell>
          <cell r="E325">
            <v>0</v>
          </cell>
          <cell r="G325">
            <v>1.754</v>
          </cell>
          <cell r="H325">
            <v>12</v>
          </cell>
          <cell r="I325">
            <v>90</v>
          </cell>
          <cell r="J325">
            <v>576</v>
          </cell>
          <cell r="K325" t="str">
            <v>Eaglescliffe</v>
          </cell>
          <cell r="L325" t="str">
            <v>SPEC</v>
          </cell>
          <cell r="M325" t="str">
            <v>SP-IMA2-48</v>
          </cell>
        </row>
        <row r="326">
          <cell r="A326" t="str">
            <v>9280Y</v>
          </cell>
          <cell r="B326" t="str">
            <v>Tetley Nat Decaf Green 12x48x2g</v>
          </cell>
          <cell r="C326" t="str">
            <v>KG</v>
          </cell>
          <cell r="D326">
            <v>1.1519999999999999</v>
          </cell>
          <cell r="E326">
            <v>0</v>
          </cell>
          <cell r="G326">
            <v>1.754</v>
          </cell>
          <cell r="H326">
            <v>12</v>
          </cell>
          <cell r="I326">
            <v>90</v>
          </cell>
          <cell r="J326">
            <v>576</v>
          </cell>
          <cell r="K326" t="str">
            <v>Eaglescliffe</v>
          </cell>
          <cell r="L326" t="str">
            <v>SPEC</v>
          </cell>
          <cell r="M326" t="str">
            <v>SP-IMA2-48</v>
          </cell>
        </row>
        <row r="327">
          <cell r="A327" t="str">
            <v>9281A</v>
          </cell>
          <cell r="B327" t="str">
            <v>Tetley Classic Green Tea Bags 12x80s</v>
          </cell>
          <cell r="C327" t="str">
            <v>KG</v>
          </cell>
          <cell r="D327">
            <v>1.92</v>
          </cell>
          <cell r="E327">
            <v>0</v>
          </cell>
          <cell r="G327">
            <v>2.64</v>
          </cell>
          <cell r="H327">
            <v>12</v>
          </cell>
          <cell r="I327">
            <v>63</v>
          </cell>
          <cell r="J327">
            <v>960</v>
          </cell>
          <cell r="K327" t="str">
            <v>BIP-Cochin</v>
          </cell>
          <cell r="L327" t="str">
            <v>BIP</v>
          </cell>
        </row>
        <row r="328">
          <cell r="A328" t="str">
            <v>9282X</v>
          </cell>
          <cell r="B328" t="str">
            <v>Tetley Earl Grey Tea Bags 12x80x2g</v>
          </cell>
          <cell r="C328" t="str">
            <v>KG</v>
          </cell>
          <cell r="D328">
            <v>1.92</v>
          </cell>
          <cell r="E328">
            <v>0</v>
          </cell>
          <cell r="G328">
            <v>2.64</v>
          </cell>
          <cell r="H328">
            <v>12</v>
          </cell>
          <cell r="I328">
            <v>63</v>
          </cell>
          <cell r="J328">
            <v>960</v>
          </cell>
          <cell r="K328" t="str">
            <v>BIP-Cochin</v>
          </cell>
          <cell r="L328" t="str">
            <v>BIP</v>
          </cell>
        </row>
        <row r="329">
          <cell r="A329" t="str">
            <v>9283X</v>
          </cell>
          <cell r="B329" t="str">
            <v>Tetley Natural Decaf Grn 12x80x2g</v>
          </cell>
          <cell r="C329" t="str">
            <v>KG</v>
          </cell>
          <cell r="D329">
            <v>1.92</v>
          </cell>
          <cell r="E329">
            <v>0</v>
          </cell>
          <cell r="G329">
            <v>2.64</v>
          </cell>
          <cell r="H329">
            <v>12</v>
          </cell>
          <cell r="I329">
            <v>63</v>
          </cell>
          <cell r="J329">
            <v>960</v>
          </cell>
          <cell r="K329" t="str">
            <v>BIP-Cochin</v>
          </cell>
          <cell r="L329" t="str">
            <v>BIP</v>
          </cell>
        </row>
        <row r="330">
          <cell r="A330" t="str">
            <v>9300Y</v>
          </cell>
          <cell r="B330" t="str">
            <v>Tetley Earl Grey Tea Bags 12x48x2g</v>
          </cell>
          <cell r="C330" t="str">
            <v>KG</v>
          </cell>
          <cell r="D330">
            <v>1.1519999999999999</v>
          </cell>
          <cell r="E330">
            <v>0</v>
          </cell>
          <cell r="G330">
            <v>1.754</v>
          </cell>
          <cell r="H330">
            <v>12</v>
          </cell>
          <cell r="I330">
            <v>90</v>
          </cell>
          <cell r="J330">
            <v>576</v>
          </cell>
          <cell r="K330" t="str">
            <v>Eaglescliffe</v>
          </cell>
          <cell r="L330" t="str">
            <v>SPEC</v>
          </cell>
          <cell r="M330" t="str">
            <v>SP-IMA2-48</v>
          </cell>
        </row>
        <row r="331">
          <cell r="A331" t="str">
            <v>9301Y</v>
          </cell>
          <cell r="B331" t="str">
            <v>Tetley Earl Grey Vanilla 12x24x2g</v>
          </cell>
          <cell r="C331" t="str">
            <v>KG</v>
          </cell>
          <cell r="D331">
            <v>0.57599999999999996</v>
          </cell>
          <cell r="E331">
            <v>0</v>
          </cell>
          <cell r="G331">
            <v>1.1279999999999999</v>
          </cell>
          <cell r="H331">
            <v>12</v>
          </cell>
          <cell r="I331">
            <v>176</v>
          </cell>
          <cell r="J331">
            <v>288</v>
          </cell>
          <cell r="K331" t="str">
            <v>Eaglescliffe</v>
          </cell>
          <cell r="L331" t="str">
            <v>SPEC</v>
          </cell>
          <cell r="M331" t="str">
            <v>SP-IMA1-24</v>
          </cell>
        </row>
        <row r="332">
          <cell r="A332" t="str">
            <v>9302Y</v>
          </cell>
          <cell r="B332" t="str">
            <v>Tetley Rooibos Vanilla 12x20x2g</v>
          </cell>
          <cell r="C332" t="str">
            <v>KG</v>
          </cell>
          <cell r="D332">
            <v>0.48</v>
          </cell>
          <cell r="E332">
            <v>0</v>
          </cell>
          <cell r="G332">
            <v>1.024</v>
          </cell>
          <cell r="H332">
            <v>12</v>
          </cell>
          <cell r="I332">
            <v>176</v>
          </cell>
          <cell r="J332">
            <v>240</v>
          </cell>
          <cell r="K332" t="str">
            <v>Eaglescliffe</v>
          </cell>
          <cell r="L332" t="str">
            <v>SPEC</v>
          </cell>
          <cell r="M332" t="str">
            <v>SP-IMA1-20</v>
          </cell>
        </row>
        <row r="333">
          <cell r="A333" t="str">
            <v>9303Y</v>
          </cell>
          <cell r="B333" t="str">
            <v>Tetley Cranberry Herbal 12x20x2g</v>
          </cell>
          <cell r="C333" t="str">
            <v>KG</v>
          </cell>
          <cell r="D333">
            <v>0.48</v>
          </cell>
          <cell r="E333">
            <v>0</v>
          </cell>
          <cell r="G333">
            <v>1.024</v>
          </cell>
          <cell r="H333">
            <v>12</v>
          </cell>
          <cell r="I333">
            <v>176</v>
          </cell>
          <cell r="J333">
            <v>240</v>
          </cell>
          <cell r="K333" t="str">
            <v>Eaglescliffe</v>
          </cell>
          <cell r="L333" t="str">
            <v>SPEC</v>
          </cell>
          <cell r="M333" t="str">
            <v>SP-IMA1-20</v>
          </cell>
        </row>
        <row r="334">
          <cell r="A334" t="str">
            <v>9304Y</v>
          </cell>
          <cell r="B334" t="str">
            <v>Tetley Jasmine Green 12x24x2g</v>
          </cell>
          <cell r="C334" t="str">
            <v>KG</v>
          </cell>
          <cell r="D334">
            <v>0.57599999999999996</v>
          </cell>
          <cell r="E334">
            <v>0</v>
          </cell>
          <cell r="G334">
            <v>1.1279999999999999</v>
          </cell>
          <cell r="H334">
            <v>12</v>
          </cell>
          <cell r="I334">
            <v>176</v>
          </cell>
          <cell r="J334">
            <v>240</v>
          </cell>
          <cell r="K334" t="str">
            <v>Eaglescliffe</v>
          </cell>
          <cell r="L334" t="str">
            <v>SPEC</v>
          </cell>
          <cell r="M334" t="str">
            <v>SP-IMA1-24</v>
          </cell>
        </row>
        <row r="335">
          <cell r="A335" t="str">
            <v>9305Y</v>
          </cell>
          <cell r="B335" t="str">
            <v>Tetley Sencha Green 12x24x2g</v>
          </cell>
          <cell r="C335" t="str">
            <v>KG</v>
          </cell>
          <cell r="D335">
            <v>0.57599999999999996</v>
          </cell>
          <cell r="E335">
            <v>0</v>
          </cell>
          <cell r="G335">
            <v>1.1279999999999999</v>
          </cell>
          <cell r="H335">
            <v>12</v>
          </cell>
          <cell r="I335">
            <v>176</v>
          </cell>
          <cell r="J335">
            <v>240</v>
          </cell>
          <cell r="K335" t="str">
            <v>Eaglescliffe</v>
          </cell>
          <cell r="L335" t="str">
            <v>SPEC</v>
          </cell>
          <cell r="M335" t="str">
            <v>SP-IMA1-24</v>
          </cell>
        </row>
        <row r="336">
          <cell r="A336" t="str">
            <v>9306Y</v>
          </cell>
          <cell r="B336" t="str">
            <v>Tetley Ginger Mint Herbal 12x20x2g</v>
          </cell>
          <cell r="C336" t="str">
            <v>KG</v>
          </cell>
          <cell r="D336">
            <v>0.48</v>
          </cell>
          <cell r="E336">
            <v>0</v>
          </cell>
          <cell r="G336">
            <v>1.024</v>
          </cell>
          <cell r="H336">
            <v>12</v>
          </cell>
          <cell r="I336">
            <v>176</v>
          </cell>
          <cell r="J336">
            <v>240</v>
          </cell>
          <cell r="K336" t="str">
            <v>Eaglescliffe</v>
          </cell>
          <cell r="L336" t="str">
            <v>SPEC</v>
          </cell>
          <cell r="M336" t="str">
            <v>SP-IMA1-24</v>
          </cell>
        </row>
        <row r="337">
          <cell r="A337" t="str">
            <v>9307Y</v>
          </cell>
          <cell r="B337" t="str">
            <v>Tetley Camomile Green Tea Bags 12x24x2g</v>
          </cell>
          <cell r="C337" t="str">
            <v>KG</v>
          </cell>
          <cell r="D337">
            <v>0.57599999999999996</v>
          </cell>
          <cell r="E337">
            <v>0</v>
          </cell>
          <cell r="G337">
            <v>1.173</v>
          </cell>
          <cell r="H337">
            <v>12</v>
          </cell>
          <cell r="I337">
            <v>176</v>
          </cell>
          <cell r="J337">
            <v>288</v>
          </cell>
          <cell r="K337" t="str">
            <v>Eaglescliffe</v>
          </cell>
          <cell r="L337" t="str">
            <v>SPEC</v>
          </cell>
          <cell r="M337" t="str">
            <v>SP-IMA1-24</v>
          </cell>
        </row>
        <row r="338">
          <cell r="A338" t="str">
            <v>9308Y</v>
          </cell>
          <cell r="B338" t="str">
            <v>Tetley Mint Green Tea Bags 12x24x2g</v>
          </cell>
          <cell r="C338" t="str">
            <v>KG</v>
          </cell>
          <cell r="D338">
            <v>0.57599999999999996</v>
          </cell>
          <cell r="E338">
            <v>0</v>
          </cell>
          <cell r="G338">
            <v>1.173</v>
          </cell>
          <cell r="H338">
            <v>12</v>
          </cell>
          <cell r="I338">
            <v>176</v>
          </cell>
          <cell r="J338">
            <v>288</v>
          </cell>
          <cell r="K338" t="str">
            <v>Eaglescliffe</v>
          </cell>
          <cell r="L338" t="str">
            <v>SPEC</v>
          </cell>
          <cell r="M338" t="str">
            <v>SP-IMA1-24</v>
          </cell>
        </row>
        <row r="339">
          <cell r="A339" t="str">
            <v>9309Y</v>
          </cell>
          <cell r="B339" t="str">
            <v>Tetley Pomegranate Green T/Bags 12x24x2g</v>
          </cell>
          <cell r="C339" t="str">
            <v>KG</v>
          </cell>
          <cell r="D339">
            <v>0.57599999999999996</v>
          </cell>
          <cell r="E339">
            <v>0</v>
          </cell>
          <cell r="G339">
            <v>1.173</v>
          </cell>
          <cell r="H339">
            <v>12</v>
          </cell>
          <cell r="I339">
            <v>176</v>
          </cell>
          <cell r="J339">
            <v>288</v>
          </cell>
          <cell r="K339" t="str">
            <v>Eaglescliffe</v>
          </cell>
          <cell r="L339" t="str">
            <v>SPEC</v>
          </cell>
          <cell r="M339" t="str">
            <v>SP-IMA1-24</v>
          </cell>
        </row>
        <row r="340">
          <cell r="A340" t="str">
            <v>9322Y</v>
          </cell>
          <cell r="B340" t="str">
            <v>Tetley Decaffeinated Tea Bags 12x24x2g</v>
          </cell>
          <cell r="C340" t="str">
            <v>KG</v>
          </cell>
          <cell r="D340">
            <v>0.57599999999999996</v>
          </cell>
          <cell r="E340">
            <v>0</v>
          </cell>
          <cell r="G340">
            <v>1.1279999999999999</v>
          </cell>
          <cell r="H340">
            <v>12</v>
          </cell>
          <cell r="I340">
            <v>176</v>
          </cell>
          <cell r="J340">
            <v>288</v>
          </cell>
          <cell r="K340" t="str">
            <v>Eaglescliffe</v>
          </cell>
          <cell r="L340" t="str">
            <v>SPEC</v>
          </cell>
          <cell r="M340" t="str">
            <v>SP-IMA1-24</v>
          </cell>
        </row>
        <row r="341">
          <cell r="A341" t="str">
            <v>9323Y</v>
          </cell>
          <cell r="B341" t="str">
            <v>Tetley Pure Green Tea Bags 12x24x2g</v>
          </cell>
          <cell r="C341" t="str">
            <v>KG</v>
          </cell>
          <cell r="D341">
            <v>0.57599999999999996</v>
          </cell>
          <cell r="E341">
            <v>0</v>
          </cell>
          <cell r="G341">
            <v>1.1279999999999999</v>
          </cell>
          <cell r="H341">
            <v>12</v>
          </cell>
          <cell r="I341">
            <v>176</v>
          </cell>
          <cell r="J341">
            <v>288</v>
          </cell>
          <cell r="K341" t="str">
            <v>Eaglescliffe</v>
          </cell>
          <cell r="L341" t="str">
            <v>SPEC</v>
          </cell>
          <cell r="M341" t="str">
            <v>SP-IMA1-24</v>
          </cell>
        </row>
        <row r="342">
          <cell r="A342" t="str">
            <v>9324Y</v>
          </cell>
          <cell r="B342" t="str">
            <v>Tetley Blackcurrant Tea Bags 12x24x2g</v>
          </cell>
          <cell r="C342" t="str">
            <v>KG</v>
          </cell>
          <cell r="D342">
            <v>0.57599999999999996</v>
          </cell>
          <cell r="E342">
            <v>0</v>
          </cell>
          <cell r="G342">
            <v>1.1279999999999999</v>
          </cell>
          <cell r="H342">
            <v>12</v>
          </cell>
          <cell r="I342">
            <v>176</v>
          </cell>
          <cell r="J342">
            <v>288</v>
          </cell>
          <cell r="K342" t="str">
            <v>Eaglescliffe</v>
          </cell>
          <cell r="L342" t="str">
            <v>SPEC</v>
          </cell>
          <cell r="M342" t="str">
            <v>SP-IMA1-24</v>
          </cell>
        </row>
        <row r="343">
          <cell r="A343" t="str">
            <v>9327Y</v>
          </cell>
          <cell r="B343" t="str">
            <v>Tetley Strawberry Tea Bags 12x24x2g</v>
          </cell>
          <cell r="C343" t="str">
            <v>KG</v>
          </cell>
          <cell r="D343">
            <v>0.57599999999999996</v>
          </cell>
          <cell r="E343">
            <v>0</v>
          </cell>
          <cell r="G343">
            <v>1.1279999999999999</v>
          </cell>
          <cell r="H343">
            <v>12</v>
          </cell>
          <cell r="I343">
            <v>176</v>
          </cell>
          <cell r="J343">
            <v>288</v>
          </cell>
          <cell r="K343" t="str">
            <v>Eaglescliffe</v>
          </cell>
          <cell r="L343" t="str">
            <v>SPEC</v>
          </cell>
          <cell r="M343" t="str">
            <v>SP-IMA1-24</v>
          </cell>
        </row>
        <row r="344">
          <cell r="A344" t="str">
            <v>9328Y</v>
          </cell>
          <cell r="B344" t="str">
            <v>Tetley O.Pekoe Decaffeinated 12x48x2g</v>
          </cell>
          <cell r="C344" t="str">
            <v>KG</v>
          </cell>
          <cell r="D344">
            <v>1.1519999999999999</v>
          </cell>
          <cell r="E344">
            <v>0</v>
          </cell>
          <cell r="G344">
            <v>1.754</v>
          </cell>
          <cell r="H344">
            <v>12</v>
          </cell>
          <cell r="I344">
            <v>90</v>
          </cell>
          <cell r="J344">
            <v>576</v>
          </cell>
          <cell r="K344" t="str">
            <v>Eaglescliffe</v>
          </cell>
          <cell r="L344" t="str">
            <v>SPEC</v>
          </cell>
          <cell r="M344" t="str">
            <v>SP-IMA2-48</v>
          </cell>
        </row>
        <row r="345">
          <cell r="A345" t="str">
            <v>9329A</v>
          </cell>
          <cell r="B345" t="str">
            <v>Tetley Decaf Orange Pekoe 12x80s</v>
          </cell>
          <cell r="C345" t="str">
            <v>KG</v>
          </cell>
          <cell r="D345">
            <v>1.92</v>
          </cell>
          <cell r="E345">
            <v>0</v>
          </cell>
          <cell r="G345">
            <v>2.64</v>
          </cell>
          <cell r="H345">
            <v>12</v>
          </cell>
          <cell r="I345">
            <v>63</v>
          </cell>
          <cell r="J345">
            <v>960</v>
          </cell>
          <cell r="K345" t="str">
            <v>BIP-Cochin</v>
          </cell>
          <cell r="L345" t="str">
            <v>BIP</v>
          </cell>
        </row>
        <row r="346">
          <cell r="A346" t="str">
            <v>9331Y</v>
          </cell>
          <cell r="B346" t="str">
            <v>Tetley Earl Grey Tea Bags 12x24x2g</v>
          </cell>
          <cell r="C346" t="str">
            <v>KG</v>
          </cell>
          <cell r="D346">
            <v>0.57599999999999996</v>
          </cell>
          <cell r="E346">
            <v>0</v>
          </cell>
          <cell r="G346">
            <v>1.1279999999999999</v>
          </cell>
          <cell r="H346">
            <v>12</v>
          </cell>
          <cell r="I346">
            <v>176</v>
          </cell>
          <cell r="J346">
            <v>288</v>
          </cell>
          <cell r="K346" t="str">
            <v>Eaglescliffe</v>
          </cell>
          <cell r="L346" t="str">
            <v>SPEC</v>
          </cell>
          <cell r="M346" t="str">
            <v>SP-IMA1-24</v>
          </cell>
        </row>
        <row r="347">
          <cell r="A347" t="str">
            <v>9332Y</v>
          </cell>
          <cell r="B347" t="str">
            <v>Tetley E/Grey Decaff Tea Bags 12x24x2g</v>
          </cell>
          <cell r="C347" t="str">
            <v>KG</v>
          </cell>
          <cell r="D347">
            <v>0.57599999999999996</v>
          </cell>
          <cell r="E347">
            <v>0</v>
          </cell>
          <cell r="G347">
            <v>1.1279999999999999</v>
          </cell>
          <cell r="H347">
            <v>12</v>
          </cell>
          <cell r="I347">
            <v>176</v>
          </cell>
          <cell r="J347">
            <v>288</v>
          </cell>
          <cell r="K347" t="str">
            <v>Eaglescliffe</v>
          </cell>
          <cell r="L347" t="str">
            <v>SPEC</v>
          </cell>
          <cell r="M347" t="str">
            <v>SP-IMA1-24</v>
          </cell>
        </row>
        <row r="348">
          <cell r="A348" t="str">
            <v>9333Y</v>
          </cell>
          <cell r="B348" t="str">
            <v>Tetley E/Grey Green Tea Bags 12x24x2g</v>
          </cell>
          <cell r="C348" t="str">
            <v>KG</v>
          </cell>
          <cell r="D348">
            <v>0.57599999999999996</v>
          </cell>
          <cell r="E348">
            <v>0</v>
          </cell>
          <cell r="G348">
            <v>1.1279999999999999</v>
          </cell>
          <cell r="H348">
            <v>12</v>
          </cell>
          <cell r="I348">
            <v>176</v>
          </cell>
          <cell r="J348">
            <v>288</v>
          </cell>
          <cell r="K348" t="str">
            <v>Eaglescliffe</v>
          </cell>
          <cell r="L348" t="str">
            <v>SPEC</v>
          </cell>
          <cell r="M348" t="str">
            <v>SP-IMA1-24</v>
          </cell>
        </row>
        <row r="349">
          <cell r="A349" t="str">
            <v>9334Y</v>
          </cell>
          <cell r="B349" t="str">
            <v>Tetley Hon/Lemon Green Tea Bags 12x24x2g</v>
          </cell>
          <cell r="C349" t="str">
            <v>KG</v>
          </cell>
          <cell r="D349">
            <v>0.57599999999999996</v>
          </cell>
          <cell r="E349">
            <v>0</v>
          </cell>
          <cell r="G349">
            <v>1.1279999999999999</v>
          </cell>
          <cell r="H349">
            <v>12</v>
          </cell>
          <cell r="I349">
            <v>176</v>
          </cell>
          <cell r="J349">
            <v>288</v>
          </cell>
          <cell r="K349" t="str">
            <v>Eaglescliffe</v>
          </cell>
          <cell r="L349" t="str">
            <v>SPEC</v>
          </cell>
          <cell r="M349" t="str">
            <v>SP-IMA1-24</v>
          </cell>
        </row>
        <row r="350">
          <cell r="A350" t="str">
            <v>9337H</v>
          </cell>
          <cell r="B350" t="str">
            <v>Tetley Dst Tea Bags 12x60x2.5g CBCF Pack</v>
          </cell>
          <cell r="C350" t="str">
            <v>KG</v>
          </cell>
          <cell r="D350">
            <v>1.8</v>
          </cell>
          <cell r="E350">
            <v>0</v>
          </cell>
          <cell r="G350">
            <v>3</v>
          </cell>
          <cell r="H350">
            <v>12</v>
          </cell>
          <cell r="I350">
            <v>48</v>
          </cell>
          <cell r="J350">
            <v>720</v>
          </cell>
          <cell r="K350" t="str">
            <v>Eaglescliffe</v>
          </cell>
          <cell r="L350" t="str">
            <v>DSTRING</v>
          </cell>
          <cell r="M350" t="str">
            <v>DS-60</v>
          </cell>
        </row>
        <row r="351">
          <cell r="A351" t="str">
            <v>9338Y</v>
          </cell>
          <cell r="B351" t="str">
            <v>Tetley Pure Camomile Tea Bags 12x20x1.5g</v>
          </cell>
          <cell r="C351" t="str">
            <v>KG</v>
          </cell>
          <cell r="D351">
            <v>0.36</v>
          </cell>
          <cell r="E351">
            <v>0</v>
          </cell>
          <cell r="G351">
            <v>0.90400000000000003</v>
          </cell>
          <cell r="H351">
            <v>12</v>
          </cell>
          <cell r="I351">
            <v>176</v>
          </cell>
          <cell r="J351">
            <v>240</v>
          </cell>
          <cell r="K351" t="str">
            <v>Eaglescliffe</v>
          </cell>
          <cell r="L351" t="str">
            <v>SPEC</v>
          </cell>
          <cell r="M351" t="str">
            <v>SP-IMA1-20</v>
          </cell>
        </row>
        <row r="352">
          <cell r="A352" t="str">
            <v>9339Y</v>
          </cell>
          <cell r="B352" t="str">
            <v>Tetley Chai Spice Tea Bags 12x20x2g</v>
          </cell>
          <cell r="C352" t="str">
            <v>KG</v>
          </cell>
          <cell r="D352">
            <v>0.48</v>
          </cell>
          <cell r="E352">
            <v>0</v>
          </cell>
          <cell r="G352">
            <v>1.077</v>
          </cell>
          <cell r="H352">
            <v>12</v>
          </cell>
          <cell r="I352">
            <v>176</v>
          </cell>
          <cell r="J352">
            <v>240</v>
          </cell>
          <cell r="K352" t="str">
            <v>Eaglescliffe</v>
          </cell>
          <cell r="L352" t="str">
            <v>SPEC</v>
          </cell>
          <cell r="M352" t="str">
            <v>SP-IMA1-20</v>
          </cell>
        </row>
        <row r="353">
          <cell r="A353" t="str">
            <v>9340Y</v>
          </cell>
          <cell r="B353" t="str">
            <v>Tetley Green Decaff Tea Bag12x24x2g</v>
          </cell>
          <cell r="C353" t="str">
            <v>KG</v>
          </cell>
          <cell r="D353">
            <v>0.57599999999999996</v>
          </cell>
          <cell r="E353">
            <v>0</v>
          </cell>
          <cell r="G353">
            <v>1.173</v>
          </cell>
          <cell r="H353">
            <v>12</v>
          </cell>
          <cell r="I353">
            <v>176</v>
          </cell>
          <cell r="J353">
            <v>288</v>
          </cell>
          <cell r="K353" t="str">
            <v>Eaglescliffe</v>
          </cell>
          <cell r="L353" t="str">
            <v>SPEC</v>
          </cell>
          <cell r="M353" t="str">
            <v>SP-IMA1-24</v>
          </cell>
        </row>
        <row r="354">
          <cell r="A354" t="str">
            <v>9341Y</v>
          </cell>
          <cell r="B354" t="str">
            <v>Tetley Wildberry 12x20x2g</v>
          </cell>
          <cell r="C354" t="str">
            <v>KG</v>
          </cell>
          <cell r="D354">
            <v>0.48</v>
          </cell>
          <cell r="E354">
            <v>0</v>
          </cell>
          <cell r="G354">
            <v>1.024</v>
          </cell>
          <cell r="H354">
            <v>12</v>
          </cell>
          <cell r="I354">
            <v>176</v>
          </cell>
          <cell r="J354">
            <v>240</v>
          </cell>
          <cell r="K354" t="str">
            <v>Eaglescliffe</v>
          </cell>
          <cell r="L354" t="str">
            <v>SPEC</v>
          </cell>
          <cell r="M354" t="str">
            <v>SP-IMA1-20</v>
          </cell>
        </row>
        <row r="355">
          <cell r="A355" t="str">
            <v>9345A</v>
          </cell>
          <cell r="B355" t="str">
            <v>Tetley Tea Bags Dst Envelope 4x100x2.48g</v>
          </cell>
          <cell r="C355" t="str">
            <v>KG</v>
          </cell>
          <cell r="D355">
            <v>0.99199999999999999</v>
          </cell>
          <cell r="E355">
            <v>0</v>
          </cell>
          <cell r="G355">
            <v>1.9</v>
          </cell>
          <cell r="H355">
            <v>12</v>
          </cell>
          <cell r="I355">
            <v>60</v>
          </cell>
          <cell r="J355">
            <v>400</v>
          </cell>
          <cell r="K355" t="str">
            <v>Eaglescliffe</v>
          </cell>
          <cell r="L355" t="str">
            <v>SPEC</v>
          </cell>
          <cell r="M355" t="str">
            <v>SP-ENV-100</v>
          </cell>
        </row>
        <row r="356">
          <cell r="A356" t="str">
            <v>9348X</v>
          </cell>
          <cell r="B356" t="str">
            <v>Tetley Org Pekoe Tea 12x225g Toptainer</v>
          </cell>
          <cell r="C356" t="str">
            <v>KG</v>
          </cell>
          <cell r="D356">
            <v>2.7</v>
          </cell>
          <cell r="E356">
            <v>0</v>
          </cell>
          <cell r="G356">
            <v>3.6070000000000002</v>
          </cell>
          <cell r="H356">
            <v>12</v>
          </cell>
          <cell r="I356">
            <v>98</v>
          </cell>
          <cell r="J356">
            <v>0</v>
          </cell>
          <cell r="K356" t="str">
            <v>BIP-Cochin</v>
          </cell>
          <cell r="L356" t="str">
            <v>BIP</v>
          </cell>
        </row>
        <row r="357">
          <cell r="A357" t="str">
            <v>9349A</v>
          </cell>
          <cell r="B357" t="str">
            <v>Tetley Tea Bags 8x300x3.15g</v>
          </cell>
          <cell r="C357" t="str">
            <v>KG</v>
          </cell>
          <cell r="D357">
            <v>7.56</v>
          </cell>
          <cell r="E357">
            <v>0</v>
          </cell>
          <cell r="G357">
            <v>8.6010000000000009</v>
          </cell>
          <cell r="H357">
            <v>8</v>
          </cell>
          <cell r="I357">
            <v>30</v>
          </cell>
          <cell r="J357">
            <v>2400</v>
          </cell>
          <cell r="K357" t="str">
            <v>Eaglescliffe</v>
          </cell>
          <cell r="L357" t="str">
            <v>SOFTPACK</v>
          </cell>
          <cell r="M357" t="str">
            <v>MS-300</v>
          </cell>
        </row>
        <row r="358">
          <cell r="A358" t="str">
            <v>9351X</v>
          </cell>
          <cell r="B358" t="str">
            <v>Tetley Thé Corsé Round 12x40x2.5g</v>
          </cell>
          <cell r="C358" t="str">
            <v>KG</v>
          </cell>
          <cell r="D358">
            <v>1.2</v>
          </cell>
          <cell r="E358">
            <v>0</v>
          </cell>
          <cell r="G358">
            <v>1.714</v>
          </cell>
          <cell r="H358">
            <v>12</v>
          </cell>
          <cell r="I358">
            <v>70</v>
          </cell>
          <cell r="J358">
            <v>480</v>
          </cell>
          <cell r="K358" t="str">
            <v>Eaglescliffe</v>
          </cell>
          <cell r="L358" t="str">
            <v>SPEC</v>
          </cell>
          <cell r="M358" t="str">
            <v>SP-UNI-40</v>
          </cell>
        </row>
        <row r="359">
          <cell r="A359" t="str">
            <v>9352X</v>
          </cell>
          <cell r="B359" t="str">
            <v>Tetley The Corse Round 12x80x2.5g</v>
          </cell>
          <cell r="C359" t="str">
            <v>KG</v>
          </cell>
          <cell r="D359">
            <v>2.4</v>
          </cell>
          <cell r="E359">
            <v>0</v>
          </cell>
          <cell r="G359">
            <v>3.1110000000000002</v>
          </cell>
          <cell r="H359">
            <v>12</v>
          </cell>
          <cell r="I359">
            <v>48</v>
          </cell>
          <cell r="J359">
            <v>960</v>
          </cell>
          <cell r="K359" t="str">
            <v>Eaglescliffe</v>
          </cell>
          <cell r="L359" t="str">
            <v>CARTON</v>
          </cell>
          <cell r="M359" t="str">
            <v>S4-80</v>
          </cell>
        </row>
        <row r="360">
          <cell r="A360" t="str">
            <v>9356A</v>
          </cell>
          <cell r="B360" t="str">
            <v>Tetley Rooibos Orange D/Env 12x20x1.75g</v>
          </cell>
          <cell r="C360" t="str">
            <v>KG</v>
          </cell>
          <cell r="D360">
            <v>0.42</v>
          </cell>
          <cell r="E360">
            <v>0</v>
          </cell>
          <cell r="G360">
            <v>1.0660000000000001</v>
          </cell>
          <cell r="H360">
            <v>12</v>
          </cell>
          <cell r="I360">
            <v>84</v>
          </cell>
          <cell r="J360">
            <v>240</v>
          </cell>
          <cell r="K360" t="str">
            <v>Eaglescliffe</v>
          </cell>
          <cell r="L360" t="str">
            <v>SPEC</v>
          </cell>
          <cell r="M360" t="str">
            <v>SP-ENV-20</v>
          </cell>
        </row>
        <row r="361">
          <cell r="A361" t="str">
            <v>9356U</v>
          </cell>
          <cell r="B361" t="str">
            <v>Tetley Rooibos Orange D/E 12x20x1.75g</v>
          </cell>
          <cell r="C361" t="str">
            <v>KG</v>
          </cell>
          <cell r="D361">
            <v>0.42</v>
          </cell>
          <cell r="E361">
            <v>0</v>
          </cell>
          <cell r="G361">
            <v>1.0660000000000001</v>
          </cell>
          <cell r="H361">
            <v>12</v>
          </cell>
          <cell r="I361">
            <v>84</v>
          </cell>
          <cell r="J361">
            <v>300</v>
          </cell>
          <cell r="K361" t="str">
            <v>Eaglescliffe</v>
          </cell>
          <cell r="L361" t="str">
            <v>SPEC</v>
          </cell>
          <cell r="M361" t="str">
            <v>SP-ENV-20</v>
          </cell>
        </row>
        <row r="362">
          <cell r="A362" t="str">
            <v>9356X</v>
          </cell>
          <cell r="B362" t="str">
            <v>Tetley Rooibos Org D/E 20s 1070.285 2.80</v>
          </cell>
          <cell r="C362" t="str">
            <v>KG</v>
          </cell>
          <cell r="D362">
            <v>0.42</v>
          </cell>
          <cell r="E362">
            <v>0</v>
          </cell>
          <cell r="G362">
            <v>1.0660000000000001</v>
          </cell>
          <cell r="H362">
            <v>12</v>
          </cell>
          <cell r="I362">
            <v>84</v>
          </cell>
          <cell r="J362">
            <v>240</v>
          </cell>
          <cell r="K362" t="str">
            <v>Eaglescliffe</v>
          </cell>
          <cell r="L362" t="str">
            <v>SPEC</v>
          </cell>
          <cell r="M362" t="str">
            <v>SP-ENV-20</v>
          </cell>
        </row>
        <row r="363">
          <cell r="A363" t="str">
            <v>9357U</v>
          </cell>
          <cell r="B363" t="str">
            <v>Tetley Rooibos Van D/E 12x20x1.75g</v>
          </cell>
          <cell r="C363" t="str">
            <v>KG</v>
          </cell>
          <cell r="D363">
            <v>0.42</v>
          </cell>
          <cell r="E363">
            <v>0</v>
          </cell>
          <cell r="G363">
            <v>1.0529999999999999</v>
          </cell>
          <cell r="H363">
            <v>12</v>
          </cell>
          <cell r="I363">
            <v>84</v>
          </cell>
          <cell r="J363">
            <v>300</v>
          </cell>
          <cell r="K363" t="str">
            <v>Eaglescliffe</v>
          </cell>
          <cell r="L363" t="str">
            <v>SPEC</v>
          </cell>
          <cell r="M363" t="str">
            <v>SP-ENV-20</v>
          </cell>
        </row>
        <row r="364">
          <cell r="A364" t="str">
            <v>9357X</v>
          </cell>
          <cell r="B364" t="str">
            <v>Tetley Rooibos Van D/E 20s 1070.284 2.80</v>
          </cell>
          <cell r="C364" t="str">
            <v>KG</v>
          </cell>
          <cell r="D364">
            <v>0.42</v>
          </cell>
          <cell r="E364">
            <v>0</v>
          </cell>
          <cell r="G364">
            <v>1.0529999999999999</v>
          </cell>
          <cell r="H364">
            <v>12</v>
          </cell>
          <cell r="I364">
            <v>84</v>
          </cell>
          <cell r="J364">
            <v>240</v>
          </cell>
          <cell r="K364" t="str">
            <v>Eaglescliffe</v>
          </cell>
          <cell r="L364" t="str">
            <v>SPEC</v>
          </cell>
          <cell r="M364" t="str">
            <v>SP-ENV-20</v>
          </cell>
        </row>
        <row r="365">
          <cell r="A365" t="str">
            <v>9360R</v>
          </cell>
          <cell r="B365" t="str">
            <v>Tetley Corse Foil bag 12x200g</v>
          </cell>
          <cell r="C365" t="str">
            <v>KG</v>
          </cell>
          <cell r="D365">
            <v>2.4</v>
          </cell>
          <cell r="E365">
            <v>0</v>
          </cell>
          <cell r="G365">
            <v>2.7</v>
          </cell>
          <cell r="H365">
            <v>12</v>
          </cell>
          <cell r="I365">
            <v>85</v>
          </cell>
          <cell r="J365">
            <v>12</v>
          </cell>
          <cell r="K365" t="str">
            <v>CoPack-Inpac</v>
          </cell>
          <cell r="L365" t="str">
            <v>BIP</v>
          </cell>
          <cell r="M365">
            <v>0</v>
          </cell>
        </row>
        <row r="366">
          <cell r="A366" t="str">
            <v>9367F</v>
          </cell>
          <cell r="B366" t="str">
            <v>Tetley Blue S.Serv 12x100x2.0g</v>
          </cell>
          <cell r="C366" t="str">
            <v>KG</v>
          </cell>
          <cell r="D366">
            <v>2.4</v>
          </cell>
          <cell r="E366">
            <v>0</v>
          </cell>
          <cell r="G366">
            <v>3.42</v>
          </cell>
          <cell r="H366">
            <v>12</v>
          </cell>
          <cell r="I366">
            <v>40</v>
          </cell>
          <cell r="J366">
            <v>1200</v>
          </cell>
          <cell r="K366" t="str">
            <v>Eaglescliffe</v>
          </cell>
          <cell r="L366" t="str">
            <v>SPEC</v>
          </cell>
          <cell r="M366" t="str">
            <v>SP-C2000-100</v>
          </cell>
        </row>
        <row r="367">
          <cell r="A367" t="str">
            <v>9399A</v>
          </cell>
          <cell r="B367" t="str">
            <v>Tetley Allegé en Théine Dst 12x20x2g</v>
          </cell>
          <cell r="C367" t="str">
            <v>KG</v>
          </cell>
          <cell r="D367">
            <v>0.48</v>
          </cell>
          <cell r="E367">
            <v>0</v>
          </cell>
          <cell r="G367">
            <v>0.82</v>
          </cell>
          <cell r="H367">
            <v>12</v>
          </cell>
          <cell r="I367">
            <v>116</v>
          </cell>
          <cell r="J367">
            <v>240</v>
          </cell>
          <cell r="K367" t="str">
            <v>Eaglescliffe</v>
          </cell>
          <cell r="L367" t="str">
            <v>SPEC</v>
          </cell>
          <cell r="M367" t="str">
            <v>SP-S9-20</v>
          </cell>
        </row>
        <row r="368">
          <cell r="A368" t="str">
            <v>9400A</v>
          </cell>
          <cell r="B368" t="str">
            <v>Tetley Fruit Env 20x100x2g          6141</v>
          </cell>
          <cell r="C368" t="str">
            <v>KG</v>
          </cell>
          <cell r="D368">
            <v>4</v>
          </cell>
          <cell r="E368">
            <v>0</v>
          </cell>
          <cell r="G368">
            <v>7.1</v>
          </cell>
          <cell r="H368">
            <v>20</v>
          </cell>
          <cell r="I368">
            <v>18</v>
          </cell>
          <cell r="J368">
            <v>2000</v>
          </cell>
          <cell r="K368" t="str">
            <v>Eaglescliffe</v>
          </cell>
          <cell r="L368" t="str">
            <v>SPEC</v>
          </cell>
          <cell r="M368" t="str">
            <v>SP-C2000-100</v>
          </cell>
        </row>
        <row r="369">
          <cell r="A369" t="str">
            <v>9401A</v>
          </cell>
          <cell r="B369" t="str">
            <v>Tetley E.Breakfast Dst 12x100x2g</v>
          </cell>
          <cell r="C369" t="str">
            <v>KG</v>
          </cell>
          <cell r="D369">
            <v>2.4</v>
          </cell>
          <cell r="E369">
            <v>0</v>
          </cell>
          <cell r="G369">
            <v>3.4</v>
          </cell>
          <cell r="H369">
            <v>12</v>
          </cell>
          <cell r="I369">
            <v>40</v>
          </cell>
          <cell r="J369">
            <v>1200</v>
          </cell>
          <cell r="K369" t="str">
            <v>Eaglescliffe</v>
          </cell>
          <cell r="L369" t="str">
            <v>DSTRING</v>
          </cell>
          <cell r="M369" t="str">
            <v>DS-100</v>
          </cell>
        </row>
        <row r="370">
          <cell r="A370" t="str">
            <v>9401E</v>
          </cell>
          <cell r="B370" t="str">
            <v>Tetley E.Breakfast Dst 12x100x2g</v>
          </cell>
          <cell r="C370" t="str">
            <v>KG</v>
          </cell>
          <cell r="D370">
            <v>2.4</v>
          </cell>
          <cell r="E370">
            <v>0</v>
          </cell>
          <cell r="G370">
            <v>3.387</v>
          </cell>
          <cell r="H370">
            <v>12</v>
          </cell>
          <cell r="I370">
            <v>40</v>
          </cell>
          <cell r="J370">
            <v>1200</v>
          </cell>
          <cell r="K370" t="str">
            <v>Eaglescliffe</v>
          </cell>
          <cell r="L370" t="str">
            <v>DSTRING</v>
          </cell>
          <cell r="M370" t="str">
            <v>DS-100</v>
          </cell>
        </row>
        <row r="371">
          <cell r="A371" t="str">
            <v>9405A</v>
          </cell>
          <cell r="B371" t="str">
            <v>Tetley E.Breakfast Dst 12x(100+20)x2g</v>
          </cell>
          <cell r="C371" t="str">
            <v>KG</v>
          </cell>
          <cell r="D371">
            <v>2.88</v>
          </cell>
          <cell r="E371">
            <v>0</v>
          </cell>
          <cell r="G371">
            <v>3.88</v>
          </cell>
          <cell r="H371">
            <v>12</v>
          </cell>
          <cell r="I371">
            <v>40</v>
          </cell>
          <cell r="J371">
            <v>1400</v>
          </cell>
          <cell r="K371" t="str">
            <v>Eaglescliffe</v>
          </cell>
          <cell r="L371" t="str">
            <v>DSTRING</v>
          </cell>
          <cell r="M371" t="str">
            <v>DS-100</v>
          </cell>
        </row>
        <row r="372">
          <cell r="A372" t="str">
            <v>9410A</v>
          </cell>
          <cell r="B372" t="str">
            <v>Tetley Rosehip Env 20x100x2.5g      6140</v>
          </cell>
          <cell r="C372" t="str">
            <v>KG</v>
          </cell>
          <cell r="D372">
            <v>5</v>
          </cell>
          <cell r="E372">
            <v>0</v>
          </cell>
          <cell r="G372">
            <v>8.1</v>
          </cell>
          <cell r="H372">
            <v>20</v>
          </cell>
          <cell r="I372">
            <v>18</v>
          </cell>
          <cell r="J372">
            <v>2000</v>
          </cell>
          <cell r="K372" t="str">
            <v>Eaglescliffe</v>
          </cell>
          <cell r="L372" t="str">
            <v>SPEC</v>
          </cell>
          <cell r="M372" t="str">
            <v>SP-C2000-100</v>
          </cell>
        </row>
        <row r="373">
          <cell r="A373" t="str">
            <v>9411A</v>
          </cell>
          <cell r="B373" t="str">
            <v>Tetley Blackcurrant Env 20x100x2g   6136</v>
          </cell>
          <cell r="C373" t="str">
            <v>KG</v>
          </cell>
          <cell r="D373">
            <v>4</v>
          </cell>
          <cell r="E373">
            <v>0</v>
          </cell>
          <cell r="G373">
            <v>7.1</v>
          </cell>
          <cell r="H373">
            <v>20</v>
          </cell>
          <cell r="I373">
            <v>18</v>
          </cell>
          <cell r="J373">
            <v>2000</v>
          </cell>
          <cell r="K373" t="str">
            <v>Eaglescliffe</v>
          </cell>
          <cell r="L373" t="str">
            <v>SPEC</v>
          </cell>
          <cell r="M373" t="str">
            <v>SP-C2000-100</v>
          </cell>
        </row>
        <row r="374">
          <cell r="A374" t="str">
            <v>9412A</v>
          </cell>
          <cell r="B374" t="str">
            <v>Tetley Earl Grey Env 20x100x2g      6133</v>
          </cell>
          <cell r="C374" t="str">
            <v>KG</v>
          </cell>
          <cell r="D374">
            <v>4</v>
          </cell>
          <cell r="E374">
            <v>0</v>
          </cell>
          <cell r="G374">
            <v>7.1</v>
          </cell>
          <cell r="H374">
            <v>20</v>
          </cell>
          <cell r="I374">
            <v>18</v>
          </cell>
          <cell r="J374">
            <v>2000</v>
          </cell>
          <cell r="K374" t="str">
            <v>Eaglescliffe</v>
          </cell>
          <cell r="L374" t="str">
            <v>SPEC</v>
          </cell>
          <cell r="M374" t="str">
            <v>SP-C2000-100</v>
          </cell>
        </row>
        <row r="375">
          <cell r="A375" t="str">
            <v>9413A</v>
          </cell>
          <cell r="B375" t="str">
            <v>Tetley Lemon Env 20x100x2g          6135</v>
          </cell>
          <cell r="C375" t="str">
            <v>KG</v>
          </cell>
          <cell r="D375">
            <v>4</v>
          </cell>
          <cell r="E375">
            <v>0</v>
          </cell>
          <cell r="G375">
            <v>7.1</v>
          </cell>
          <cell r="H375">
            <v>20</v>
          </cell>
          <cell r="I375">
            <v>18</v>
          </cell>
          <cell r="J375">
            <v>2000</v>
          </cell>
          <cell r="K375" t="str">
            <v>Eaglescliffe</v>
          </cell>
          <cell r="L375" t="str">
            <v>SPEC</v>
          </cell>
          <cell r="M375" t="str">
            <v>SP-C2000-100</v>
          </cell>
        </row>
        <row r="376">
          <cell r="A376" t="str">
            <v>9414A</v>
          </cell>
          <cell r="B376" t="str">
            <v>Tetley Around/Clock Env 20x100x2g   8394</v>
          </cell>
          <cell r="C376" t="str">
            <v>KG</v>
          </cell>
          <cell r="D376">
            <v>4</v>
          </cell>
          <cell r="E376">
            <v>0</v>
          </cell>
          <cell r="G376">
            <v>7.1</v>
          </cell>
          <cell r="H376">
            <v>20</v>
          </cell>
          <cell r="I376">
            <v>18</v>
          </cell>
          <cell r="J376">
            <v>2000</v>
          </cell>
          <cell r="K376" t="str">
            <v>Eaglescliffe</v>
          </cell>
          <cell r="L376" t="str">
            <v>SPEC</v>
          </cell>
          <cell r="M376" t="str">
            <v>SP-C2000-100</v>
          </cell>
        </row>
        <row r="377">
          <cell r="A377" t="str">
            <v>9430A</v>
          </cell>
          <cell r="B377" t="str">
            <v>Tetley Eng Breakfast Serv 12x100x2g</v>
          </cell>
          <cell r="C377" t="str">
            <v>KG</v>
          </cell>
          <cell r="D377">
            <v>2.4</v>
          </cell>
          <cell r="E377">
            <v>0</v>
          </cell>
          <cell r="G377">
            <v>3.42</v>
          </cell>
          <cell r="H377">
            <v>12</v>
          </cell>
          <cell r="I377">
            <v>40</v>
          </cell>
          <cell r="J377">
            <v>1200</v>
          </cell>
          <cell r="K377" t="str">
            <v>Eaglescliffe</v>
          </cell>
          <cell r="L377" t="str">
            <v>SPEC</v>
          </cell>
          <cell r="M377" t="str">
            <v>SP-C2000-100</v>
          </cell>
        </row>
        <row r="378">
          <cell r="A378" t="str">
            <v>9430U</v>
          </cell>
          <cell r="B378" t="str">
            <v>Tetley Eng Breakfast S&amp;T 12x100x2g</v>
          </cell>
          <cell r="C378" t="str">
            <v>KG</v>
          </cell>
          <cell r="D378">
            <v>2.4</v>
          </cell>
          <cell r="E378">
            <v>0</v>
          </cell>
          <cell r="G378">
            <v>3.42</v>
          </cell>
          <cell r="H378">
            <v>12</v>
          </cell>
          <cell r="I378">
            <v>40</v>
          </cell>
          <cell r="J378">
            <v>1200</v>
          </cell>
          <cell r="K378" t="str">
            <v>Eaglescliffe</v>
          </cell>
          <cell r="L378" t="str">
            <v>SPEC</v>
          </cell>
          <cell r="M378" t="str">
            <v>SP-C2000-100</v>
          </cell>
        </row>
        <row r="379">
          <cell r="A379" t="str">
            <v>9431A</v>
          </cell>
          <cell r="B379" t="str">
            <v>Tetley Eng Breakfast Env 20x100x2g  8395</v>
          </cell>
          <cell r="C379" t="str">
            <v>KG</v>
          </cell>
          <cell r="D379">
            <v>4</v>
          </cell>
          <cell r="E379">
            <v>0</v>
          </cell>
          <cell r="G379">
            <v>7.1</v>
          </cell>
          <cell r="H379">
            <v>20</v>
          </cell>
          <cell r="I379">
            <v>18</v>
          </cell>
          <cell r="J379">
            <v>2000</v>
          </cell>
          <cell r="K379" t="str">
            <v>Eaglescliffe</v>
          </cell>
          <cell r="L379" t="str">
            <v>SPEC</v>
          </cell>
          <cell r="M379" t="str">
            <v>SP-C2000-100</v>
          </cell>
        </row>
        <row r="380">
          <cell r="A380" t="str">
            <v>9431U</v>
          </cell>
          <cell r="B380" t="str">
            <v>Tetley Eng Breakfast S&amp;T Env 20x100x2g</v>
          </cell>
          <cell r="C380" t="str">
            <v>KG</v>
          </cell>
          <cell r="D380">
            <v>4</v>
          </cell>
          <cell r="E380">
            <v>0</v>
          </cell>
          <cell r="G380">
            <v>7.1</v>
          </cell>
          <cell r="H380">
            <v>20</v>
          </cell>
          <cell r="I380">
            <v>18</v>
          </cell>
          <cell r="J380">
            <v>2000</v>
          </cell>
          <cell r="K380" t="str">
            <v>Eaglescliffe</v>
          </cell>
          <cell r="L380" t="str">
            <v>SPEC</v>
          </cell>
          <cell r="M380" t="str">
            <v>SP-C2000-100</v>
          </cell>
        </row>
        <row r="381">
          <cell r="A381" t="str">
            <v>9432A</v>
          </cell>
          <cell r="B381" t="str">
            <v>Tetley Ceylon Env 20x100x2g         8396</v>
          </cell>
          <cell r="C381" t="str">
            <v>KG</v>
          </cell>
          <cell r="D381">
            <v>4</v>
          </cell>
          <cell r="E381">
            <v>0</v>
          </cell>
          <cell r="G381">
            <v>7.1</v>
          </cell>
          <cell r="H381">
            <v>20</v>
          </cell>
          <cell r="I381">
            <v>18</v>
          </cell>
          <cell r="J381">
            <v>2000</v>
          </cell>
          <cell r="K381" t="str">
            <v>Eaglescliffe</v>
          </cell>
          <cell r="L381" t="str">
            <v>SPEC</v>
          </cell>
          <cell r="M381" t="str">
            <v>SP-C2000-100</v>
          </cell>
        </row>
        <row r="382">
          <cell r="A382" t="str">
            <v>9433A</v>
          </cell>
          <cell r="B382" t="str">
            <v>Tetley Classic Grn Env 20x100x1.75g 8397</v>
          </cell>
          <cell r="C382" t="str">
            <v>KG</v>
          </cell>
          <cell r="D382">
            <v>3.5</v>
          </cell>
          <cell r="E382">
            <v>0</v>
          </cell>
          <cell r="G382">
            <v>6.6</v>
          </cell>
          <cell r="H382">
            <v>20</v>
          </cell>
          <cell r="I382">
            <v>18</v>
          </cell>
          <cell r="J382">
            <v>2000</v>
          </cell>
          <cell r="K382" t="str">
            <v>Eaglescliffe</v>
          </cell>
          <cell r="L382" t="str">
            <v>SPEC</v>
          </cell>
          <cell r="M382" t="str">
            <v>SP-C2000-100</v>
          </cell>
        </row>
        <row r="383">
          <cell r="A383" t="str">
            <v>9502A</v>
          </cell>
          <cell r="B383" t="str">
            <v>Hornimans Std. Serv 12x100x1.5g</v>
          </cell>
          <cell r="C383" t="str">
            <v>KG</v>
          </cell>
          <cell r="D383">
            <v>1.8</v>
          </cell>
          <cell r="E383">
            <v>0</v>
          </cell>
          <cell r="G383">
            <v>3.31</v>
          </cell>
          <cell r="H383">
            <v>12</v>
          </cell>
          <cell r="I383">
            <v>40</v>
          </cell>
          <cell r="J383">
            <v>1200</v>
          </cell>
          <cell r="K383" t="str">
            <v>Eaglescliffe</v>
          </cell>
          <cell r="L383" t="str">
            <v>SPEC</v>
          </cell>
          <cell r="M383" t="str">
            <v>SP-C2000-100</v>
          </cell>
        </row>
        <row r="384">
          <cell r="A384" t="str">
            <v>9504X</v>
          </cell>
          <cell r="B384" t="str">
            <v>Hornimans Serv 24x25x1.5g</v>
          </cell>
          <cell r="C384" t="str">
            <v>KG</v>
          </cell>
          <cell r="D384">
            <v>0.9</v>
          </cell>
          <cell r="E384">
            <v>0</v>
          </cell>
          <cell r="G384">
            <v>1.54</v>
          </cell>
          <cell r="H384">
            <v>24</v>
          </cell>
          <cell r="I384">
            <v>80</v>
          </cell>
          <cell r="J384">
            <v>600</v>
          </cell>
          <cell r="K384" t="str">
            <v>Eaglescliffe</v>
          </cell>
          <cell r="L384" t="str">
            <v>SPEC</v>
          </cell>
          <cell r="M384" t="str">
            <v>SP-C2000-25</v>
          </cell>
        </row>
        <row r="385">
          <cell r="A385" t="str">
            <v>9801Q</v>
          </cell>
          <cell r="B385" t="str">
            <v>Lyons English B/fast Service 12x25x2g</v>
          </cell>
          <cell r="C385" t="str">
            <v>KG</v>
          </cell>
          <cell r="D385">
            <v>0.6</v>
          </cell>
          <cell r="E385">
            <v>0</v>
          </cell>
          <cell r="G385">
            <v>0.94499999999999995</v>
          </cell>
          <cell r="H385">
            <v>12</v>
          </cell>
          <cell r="I385">
            <v>120</v>
          </cell>
          <cell r="J385">
            <v>300</v>
          </cell>
          <cell r="K385" t="str">
            <v>BIP- Keith Spicer</v>
          </cell>
          <cell r="L385" t="str">
            <v>BIP</v>
          </cell>
          <cell r="M385">
            <v>0</v>
          </cell>
        </row>
        <row r="386">
          <cell r="A386" t="str">
            <v>9841Q</v>
          </cell>
          <cell r="B386" t="str">
            <v>Lyons Earl Grey Service 12x25x2g</v>
          </cell>
          <cell r="C386" t="str">
            <v>KG</v>
          </cell>
          <cell r="D386">
            <v>0.6</v>
          </cell>
          <cell r="E386">
            <v>0</v>
          </cell>
          <cell r="G386">
            <v>0.94499999999999995</v>
          </cell>
          <cell r="H386">
            <v>12</v>
          </cell>
          <cell r="I386">
            <v>120</v>
          </cell>
          <cell r="J386">
            <v>300</v>
          </cell>
          <cell r="K386" t="str">
            <v>BIP- Keith Spicer</v>
          </cell>
          <cell r="L386" t="str">
            <v>BIP</v>
          </cell>
          <cell r="M386">
            <v>0</v>
          </cell>
        </row>
        <row r="387">
          <cell r="A387" t="str">
            <v>9900E</v>
          </cell>
          <cell r="B387" t="str">
            <v>Tetley Earl Grey Green Dst 12x25x1.75g</v>
          </cell>
          <cell r="C387" t="str">
            <v>KG</v>
          </cell>
          <cell r="D387">
            <v>0.52500000000000002</v>
          </cell>
          <cell r="E387">
            <v>0</v>
          </cell>
          <cell r="G387">
            <v>0.86199999999999999</v>
          </cell>
          <cell r="H387">
            <v>12</v>
          </cell>
          <cell r="I387">
            <v>116</v>
          </cell>
          <cell r="J387">
            <v>300</v>
          </cell>
          <cell r="K387" t="str">
            <v>Eaglescliffe</v>
          </cell>
          <cell r="L387" t="str">
            <v>SPEC</v>
          </cell>
          <cell r="M387" t="str">
            <v>SP-S9-25</v>
          </cell>
        </row>
        <row r="388">
          <cell r="A388" t="str">
            <v>9901E</v>
          </cell>
          <cell r="B388" t="str">
            <v>Tetley Lem Cam Dst Env 12x20x1.5g</v>
          </cell>
          <cell r="C388" t="str">
            <v>KG</v>
          </cell>
          <cell r="D388">
            <v>0.36</v>
          </cell>
          <cell r="E388">
            <v>0</v>
          </cell>
          <cell r="G388">
            <v>1.006</v>
          </cell>
          <cell r="H388">
            <v>12</v>
          </cell>
          <cell r="I388">
            <v>84</v>
          </cell>
          <cell r="J388">
            <v>240</v>
          </cell>
          <cell r="K388" t="str">
            <v>Eaglescliffe</v>
          </cell>
          <cell r="L388" t="str">
            <v>SPEC</v>
          </cell>
          <cell r="M388" t="str">
            <v>SP-ENV-20</v>
          </cell>
        </row>
        <row r="389">
          <cell r="A389" t="str">
            <v>9902E</v>
          </cell>
          <cell r="B389" t="str">
            <v>Tetley Org Peach D/Env 20s 1070.219 3.00</v>
          </cell>
          <cell r="C389" t="str">
            <v>KG</v>
          </cell>
          <cell r="D389">
            <v>0.42</v>
          </cell>
          <cell r="E389">
            <v>0</v>
          </cell>
          <cell r="G389">
            <v>1.0660000000000001</v>
          </cell>
          <cell r="H389">
            <v>12</v>
          </cell>
          <cell r="I389">
            <v>84</v>
          </cell>
          <cell r="J389">
            <v>240</v>
          </cell>
          <cell r="K389" t="str">
            <v>Eaglescliffe</v>
          </cell>
          <cell r="L389" t="str">
            <v>SPEC</v>
          </cell>
          <cell r="M389" t="str">
            <v>SP-ENV-20</v>
          </cell>
        </row>
        <row r="390">
          <cell r="A390" t="str">
            <v>9903A</v>
          </cell>
          <cell r="B390" t="str">
            <v>Tetley Peppermint D/Ev 20s 1070.218 2.80</v>
          </cell>
          <cell r="C390" t="str">
            <v>KG</v>
          </cell>
          <cell r="D390">
            <v>0.42</v>
          </cell>
          <cell r="E390">
            <v>0</v>
          </cell>
          <cell r="G390">
            <v>1.0660000000000001</v>
          </cell>
          <cell r="H390">
            <v>12</v>
          </cell>
          <cell r="I390">
            <v>84</v>
          </cell>
          <cell r="J390">
            <v>240</v>
          </cell>
          <cell r="K390" t="str">
            <v>Eaglescliffe</v>
          </cell>
          <cell r="L390" t="str">
            <v>SPEC</v>
          </cell>
          <cell r="M390" t="str">
            <v>SP-ENV-20</v>
          </cell>
        </row>
        <row r="391">
          <cell r="A391" t="str">
            <v>9903E</v>
          </cell>
          <cell r="B391" t="str">
            <v>Tetley Peppermint D/Ev 20s 1070.218 2.80</v>
          </cell>
          <cell r="C391" t="str">
            <v>KG</v>
          </cell>
          <cell r="D391">
            <v>0.42</v>
          </cell>
          <cell r="E391">
            <v>0</v>
          </cell>
          <cell r="G391">
            <v>1.0660000000000001</v>
          </cell>
          <cell r="H391">
            <v>12</v>
          </cell>
          <cell r="I391">
            <v>84</v>
          </cell>
          <cell r="J391">
            <v>240</v>
          </cell>
          <cell r="K391" t="str">
            <v>Eaglescliffe</v>
          </cell>
          <cell r="L391" t="str">
            <v>SPEC</v>
          </cell>
          <cell r="M391" t="str">
            <v>SP-ENV-20</v>
          </cell>
        </row>
        <row r="392">
          <cell r="A392" t="str">
            <v>9904E</v>
          </cell>
          <cell r="B392" t="str">
            <v>Tetley Hon Lem Gsg D/E 25s 1070.230 3.10</v>
          </cell>
          <cell r="C392" t="str">
            <v>KG</v>
          </cell>
          <cell r="D392">
            <v>0.52500000000000002</v>
          </cell>
          <cell r="E392">
            <v>0</v>
          </cell>
          <cell r="G392">
            <v>1.2370000000000001</v>
          </cell>
          <cell r="H392">
            <v>12</v>
          </cell>
          <cell r="I392">
            <v>84</v>
          </cell>
          <cell r="J392">
            <v>300</v>
          </cell>
          <cell r="K392" t="str">
            <v>Eaglescliffe</v>
          </cell>
          <cell r="L392" t="str">
            <v>SPEC</v>
          </cell>
          <cell r="M392" t="str">
            <v>SP-ENV-25</v>
          </cell>
        </row>
        <row r="393">
          <cell r="A393" t="str">
            <v>9904M</v>
          </cell>
          <cell r="B393" t="str">
            <v>Tetley Hon Lem Gsg D/E 25s 1070.230 3.10</v>
          </cell>
          <cell r="C393" t="str">
            <v>KG</v>
          </cell>
          <cell r="D393">
            <v>0.52500000000000002</v>
          </cell>
          <cell r="E393">
            <v>0</v>
          </cell>
          <cell r="G393">
            <v>1.2370000000000001</v>
          </cell>
          <cell r="H393">
            <v>12</v>
          </cell>
          <cell r="I393">
            <v>84</v>
          </cell>
          <cell r="J393">
            <v>300</v>
          </cell>
          <cell r="K393" t="str">
            <v>Eaglescliffe</v>
          </cell>
          <cell r="L393" t="str">
            <v>SPEC</v>
          </cell>
          <cell r="M393" t="str">
            <v>SP-ENV-25</v>
          </cell>
        </row>
        <row r="394">
          <cell r="A394" t="str">
            <v>9904U</v>
          </cell>
          <cell r="B394" t="str">
            <v>Tetley Hon Lem Gsg D/E 12x25x1.75g</v>
          </cell>
          <cell r="C394" t="str">
            <v>KG</v>
          </cell>
          <cell r="D394">
            <v>0.52500000000000002</v>
          </cell>
          <cell r="E394">
            <v>0</v>
          </cell>
          <cell r="G394">
            <v>1.2370000000000001</v>
          </cell>
          <cell r="H394">
            <v>12</v>
          </cell>
          <cell r="I394">
            <v>84</v>
          </cell>
          <cell r="J394">
            <v>300</v>
          </cell>
          <cell r="K394" t="str">
            <v>Eaglescliffe</v>
          </cell>
          <cell r="L394" t="str">
            <v>SPEC</v>
          </cell>
          <cell r="M394" t="str">
            <v>SP-ENV-25</v>
          </cell>
        </row>
        <row r="395">
          <cell r="A395" t="str">
            <v>9906M</v>
          </cell>
          <cell r="B395" t="str">
            <v>Tetley O/Gurana D/Env 25s  1070.232 3.10</v>
          </cell>
          <cell r="C395" t="str">
            <v>KG</v>
          </cell>
          <cell r="D395">
            <v>0.52500000000000002</v>
          </cell>
          <cell r="E395">
            <v>0</v>
          </cell>
          <cell r="G395">
            <v>1.2370000000000001</v>
          </cell>
          <cell r="H395">
            <v>12</v>
          </cell>
          <cell r="I395">
            <v>84</v>
          </cell>
          <cell r="J395">
            <v>300</v>
          </cell>
          <cell r="K395" t="str">
            <v>Eaglescliffe</v>
          </cell>
          <cell r="L395" t="str">
            <v>SPEC</v>
          </cell>
          <cell r="M395" t="str">
            <v>SP-ENV-25</v>
          </cell>
        </row>
        <row r="396">
          <cell r="A396" t="str">
            <v>9906U</v>
          </cell>
          <cell r="B396" t="str">
            <v>Tetley O/Gurana Dst Env 12X25X1.75g</v>
          </cell>
          <cell r="C396" t="str">
            <v>KG</v>
          </cell>
          <cell r="D396">
            <v>0.52500000000000002</v>
          </cell>
          <cell r="E396">
            <v>0</v>
          </cell>
          <cell r="G396">
            <v>1.2370000000000001</v>
          </cell>
          <cell r="H396">
            <v>12</v>
          </cell>
          <cell r="I396">
            <v>84</v>
          </cell>
          <cell r="J396">
            <v>300</v>
          </cell>
          <cell r="K396" t="str">
            <v>Eaglescliffe</v>
          </cell>
          <cell r="L396" t="str">
            <v>SPEC</v>
          </cell>
          <cell r="M396" t="str">
            <v>SP-ENV-25</v>
          </cell>
        </row>
        <row r="397">
          <cell r="A397" t="str">
            <v>9906Y</v>
          </cell>
          <cell r="B397" t="str">
            <v>Tetley O/Guarana D/Env 12x25x1.75g</v>
          </cell>
          <cell r="C397" t="str">
            <v>KG</v>
          </cell>
          <cell r="D397">
            <v>0.52500000000000002</v>
          </cell>
          <cell r="E397">
            <v>0</v>
          </cell>
          <cell r="G397">
            <v>1.2370000000000001</v>
          </cell>
          <cell r="H397">
            <v>12</v>
          </cell>
          <cell r="I397">
            <v>84</v>
          </cell>
          <cell r="J397">
            <v>300</v>
          </cell>
          <cell r="K397" t="str">
            <v>Eaglescliffe</v>
          </cell>
          <cell r="L397" t="str">
            <v>SPEC</v>
          </cell>
          <cell r="M397" t="str">
            <v>SP-ENV-25</v>
          </cell>
        </row>
        <row r="398">
          <cell r="A398" t="str">
            <v>9907E</v>
          </cell>
          <cell r="B398" t="str">
            <v>Tetley S/Berry D/Env 20s   1070.215 3.00</v>
          </cell>
          <cell r="C398" t="str">
            <v>KG</v>
          </cell>
          <cell r="D398">
            <v>0.42</v>
          </cell>
          <cell r="E398">
            <v>0</v>
          </cell>
          <cell r="G398">
            <v>1.0660000000000001</v>
          </cell>
          <cell r="H398">
            <v>12</v>
          </cell>
          <cell r="I398">
            <v>84</v>
          </cell>
          <cell r="J398">
            <v>240</v>
          </cell>
          <cell r="K398" t="str">
            <v>Eaglescliffe</v>
          </cell>
          <cell r="L398" t="str">
            <v>SPEC</v>
          </cell>
          <cell r="M398" t="str">
            <v>SP-ENV-20</v>
          </cell>
        </row>
        <row r="399">
          <cell r="A399" t="str">
            <v>9908E</v>
          </cell>
          <cell r="B399" t="str">
            <v>Tetley Honey Lemon Grn Dst 12x25x1.75g</v>
          </cell>
          <cell r="C399" t="str">
            <v>KG</v>
          </cell>
          <cell r="D399">
            <v>0.52500000000000002</v>
          </cell>
          <cell r="E399">
            <v>0</v>
          </cell>
          <cell r="G399">
            <v>0.86199999999999999</v>
          </cell>
          <cell r="H399">
            <v>12</v>
          </cell>
          <cell r="I399">
            <v>116</v>
          </cell>
          <cell r="J399">
            <v>300</v>
          </cell>
          <cell r="K399" t="str">
            <v>Eaglescliffe</v>
          </cell>
          <cell r="L399" t="str">
            <v>SPEC</v>
          </cell>
          <cell r="M399" t="str">
            <v>SP-S9-25</v>
          </cell>
        </row>
        <row r="400">
          <cell r="A400" t="str">
            <v>9909E</v>
          </cell>
          <cell r="B400" t="str">
            <v>Tetley Green Tea Drawstring 12x25x1.75g</v>
          </cell>
          <cell r="C400" t="str">
            <v>KG</v>
          </cell>
          <cell r="D400">
            <v>0.52500000000000002</v>
          </cell>
          <cell r="E400">
            <v>0</v>
          </cell>
          <cell r="G400">
            <v>0.86199999999999999</v>
          </cell>
          <cell r="H400">
            <v>12</v>
          </cell>
          <cell r="I400">
            <v>116</v>
          </cell>
          <cell r="J400">
            <v>300</v>
          </cell>
          <cell r="K400" t="str">
            <v>Eaglescliffe</v>
          </cell>
          <cell r="L400" t="str">
            <v>SPEC</v>
          </cell>
          <cell r="M400" t="str">
            <v>SP-S9-25</v>
          </cell>
        </row>
        <row r="401">
          <cell r="A401" t="str">
            <v>9915E</v>
          </cell>
          <cell r="B401" t="str">
            <v>Tetley E B/fast Dst 25s    1070.211 2.60</v>
          </cell>
          <cell r="C401" t="str">
            <v>KG</v>
          </cell>
          <cell r="D401">
            <v>0.6</v>
          </cell>
          <cell r="E401">
            <v>0</v>
          </cell>
          <cell r="G401">
            <v>0.93700000000000006</v>
          </cell>
          <cell r="H401">
            <v>12</v>
          </cell>
          <cell r="I401">
            <v>116</v>
          </cell>
          <cell r="J401">
            <v>300</v>
          </cell>
          <cell r="K401" t="str">
            <v>Eaglescliffe</v>
          </cell>
          <cell r="L401" t="str">
            <v>SPEC</v>
          </cell>
          <cell r="M401" t="str">
            <v>SP-S9-25</v>
          </cell>
        </row>
        <row r="402">
          <cell r="A402" t="str">
            <v>9915U</v>
          </cell>
          <cell r="B402" t="str">
            <v>Tetley English Breakfast Dst 12x25x2g</v>
          </cell>
          <cell r="C402" t="str">
            <v>KG</v>
          </cell>
          <cell r="D402">
            <v>0.6</v>
          </cell>
          <cell r="E402">
            <v>0</v>
          </cell>
          <cell r="G402">
            <v>0.93700000000000006</v>
          </cell>
          <cell r="H402">
            <v>12</v>
          </cell>
          <cell r="I402">
            <v>116</v>
          </cell>
          <cell r="J402">
            <v>300</v>
          </cell>
          <cell r="K402" t="str">
            <v>Eaglescliffe</v>
          </cell>
          <cell r="L402" t="str">
            <v>SPEC</v>
          </cell>
          <cell r="M402" t="str">
            <v>SP-S9-25</v>
          </cell>
        </row>
        <row r="403">
          <cell r="A403" t="str">
            <v>9916E</v>
          </cell>
          <cell r="B403" t="str">
            <v>Tetley Ceylon Dst 25s      1070.210 2.60</v>
          </cell>
          <cell r="C403" t="str">
            <v>KG</v>
          </cell>
          <cell r="D403">
            <v>0.6</v>
          </cell>
          <cell r="E403">
            <v>0</v>
          </cell>
          <cell r="G403">
            <v>0.93700000000000006</v>
          </cell>
          <cell r="H403">
            <v>12</v>
          </cell>
          <cell r="I403">
            <v>116</v>
          </cell>
          <cell r="J403">
            <v>300</v>
          </cell>
          <cell r="K403" t="str">
            <v>Eaglescliffe</v>
          </cell>
          <cell r="L403" t="str">
            <v>SPEC</v>
          </cell>
          <cell r="M403" t="str">
            <v>SP-S9-25</v>
          </cell>
        </row>
        <row r="404">
          <cell r="A404" t="str">
            <v>9916U</v>
          </cell>
          <cell r="B404" t="str">
            <v>Tetley Ceylon Dst 12x25x2g</v>
          </cell>
          <cell r="C404" t="str">
            <v>KG</v>
          </cell>
          <cell r="D404">
            <v>0.6</v>
          </cell>
          <cell r="E404">
            <v>0</v>
          </cell>
          <cell r="G404">
            <v>0.93700000000000006</v>
          </cell>
          <cell r="H404">
            <v>12</v>
          </cell>
          <cell r="I404">
            <v>116</v>
          </cell>
          <cell r="J404">
            <v>300</v>
          </cell>
          <cell r="K404" t="str">
            <v>Eaglescliffe</v>
          </cell>
          <cell r="L404" t="str">
            <v>SPEC</v>
          </cell>
          <cell r="M404" t="str">
            <v>SP-S9-25</v>
          </cell>
        </row>
        <row r="405">
          <cell r="A405" t="str">
            <v>9917E</v>
          </cell>
          <cell r="B405" t="str">
            <v>Tetley Earl Grey Dst 25s   1070.212 2.60</v>
          </cell>
          <cell r="C405" t="str">
            <v>KG</v>
          </cell>
          <cell r="D405">
            <v>0.6</v>
          </cell>
          <cell r="E405">
            <v>0</v>
          </cell>
          <cell r="G405">
            <v>0.93700000000000006</v>
          </cell>
          <cell r="H405">
            <v>12</v>
          </cell>
          <cell r="I405">
            <v>116</v>
          </cell>
          <cell r="J405">
            <v>300</v>
          </cell>
          <cell r="K405" t="str">
            <v>Eaglescliffe</v>
          </cell>
          <cell r="L405" t="str">
            <v>SPEC</v>
          </cell>
          <cell r="M405" t="str">
            <v>SP-S9-25</v>
          </cell>
        </row>
        <row r="406">
          <cell r="A406" t="str">
            <v>9917U</v>
          </cell>
          <cell r="B406" t="str">
            <v>Tetley Earl Grey Dst 12x25x2g</v>
          </cell>
          <cell r="C406" t="str">
            <v>KG</v>
          </cell>
          <cell r="D406">
            <v>0.6</v>
          </cell>
          <cell r="E406">
            <v>0</v>
          </cell>
          <cell r="G406">
            <v>0.93700000000000006</v>
          </cell>
          <cell r="H406">
            <v>12</v>
          </cell>
          <cell r="I406">
            <v>116</v>
          </cell>
          <cell r="J406">
            <v>300</v>
          </cell>
          <cell r="K406" t="str">
            <v>Eaglescliffe</v>
          </cell>
          <cell r="L406" t="str">
            <v>SPEC</v>
          </cell>
          <cell r="M406" t="str">
            <v>SP-S9-25</v>
          </cell>
        </row>
        <row r="407">
          <cell r="A407" t="str">
            <v>9928A</v>
          </cell>
          <cell r="B407" t="str">
            <v>Tetley Matin Teas Vitalite Dst 12x25x2g</v>
          </cell>
          <cell r="C407" t="str">
            <v>KG</v>
          </cell>
          <cell r="D407">
            <v>0.6</v>
          </cell>
          <cell r="E407">
            <v>0</v>
          </cell>
          <cell r="G407">
            <v>1</v>
          </cell>
          <cell r="H407">
            <v>12</v>
          </cell>
          <cell r="I407">
            <v>116</v>
          </cell>
          <cell r="J407">
            <v>300</v>
          </cell>
          <cell r="K407" t="str">
            <v>Eaglescliffe</v>
          </cell>
          <cell r="L407" t="str">
            <v>SPEC</v>
          </cell>
          <cell r="M407" t="str">
            <v>SP-S9-25</v>
          </cell>
        </row>
        <row r="408">
          <cell r="A408" t="str">
            <v>9929A</v>
          </cell>
          <cell r="B408" t="str">
            <v>Tetley Matin Teas Doucer Dst 12x25x2g</v>
          </cell>
          <cell r="C408" t="str">
            <v>KG</v>
          </cell>
          <cell r="D408">
            <v>0.6</v>
          </cell>
          <cell r="E408">
            <v>0</v>
          </cell>
          <cell r="G408">
            <v>1</v>
          </cell>
          <cell r="H408">
            <v>12</v>
          </cell>
          <cell r="I408">
            <v>116</v>
          </cell>
          <cell r="J408">
            <v>300</v>
          </cell>
          <cell r="K408" t="str">
            <v>Eaglescliffe</v>
          </cell>
          <cell r="L408" t="str">
            <v>SPEC</v>
          </cell>
          <cell r="M408" t="str">
            <v>SP-S9-25</v>
          </cell>
        </row>
        <row r="409">
          <cell r="A409" t="str">
            <v>9930A</v>
          </cell>
          <cell r="B409" t="str">
            <v>Tetley Matin Rafraichissant Dst 12x25x2g</v>
          </cell>
          <cell r="C409" t="str">
            <v>KG</v>
          </cell>
          <cell r="D409">
            <v>0.6</v>
          </cell>
          <cell r="E409">
            <v>0</v>
          </cell>
          <cell r="G409">
            <v>1</v>
          </cell>
          <cell r="H409">
            <v>12</v>
          </cell>
          <cell r="I409">
            <v>116</v>
          </cell>
          <cell r="J409">
            <v>300</v>
          </cell>
          <cell r="K409" t="str">
            <v>Eaglescliffe</v>
          </cell>
          <cell r="L409" t="str">
            <v>SPEC</v>
          </cell>
          <cell r="M409" t="str">
            <v>SP-S9-25</v>
          </cell>
        </row>
        <row r="410">
          <cell r="A410" t="str">
            <v>9946F</v>
          </cell>
          <cell r="B410" t="str">
            <v>Tetley The Vert Tir-Press En 12x25x1.75g</v>
          </cell>
          <cell r="C410" t="str">
            <v>KG</v>
          </cell>
          <cell r="D410">
            <v>0.52500000000000002</v>
          </cell>
          <cell r="E410">
            <v>0</v>
          </cell>
          <cell r="G410">
            <v>1.2370000000000001</v>
          </cell>
          <cell r="H410">
            <v>12</v>
          </cell>
          <cell r="I410">
            <v>84</v>
          </cell>
          <cell r="J410">
            <v>300</v>
          </cell>
          <cell r="K410" t="str">
            <v>Eaglescliffe</v>
          </cell>
          <cell r="L410" t="str">
            <v>SPEC</v>
          </cell>
          <cell r="M410" t="str">
            <v>SP-ENV-25</v>
          </cell>
        </row>
        <row r="411">
          <cell r="A411" t="str">
            <v>9947F</v>
          </cell>
          <cell r="B411" t="str">
            <v>Tetley The Menthe Dst Env 12x25x1.75g</v>
          </cell>
          <cell r="C411" t="str">
            <v>KG</v>
          </cell>
          <cell r="D411">
            <v>0.52500000000000002</v>
          </cell>
          <cell r="E411">
            <v>0</v>
          </cell>
          <cell r="G411">
            <v>1.2370000000000001</v>
          </cell>
          <cell r="H411">
            <v>12</v>
          </cell>
          <cell r="I411">
            <v>84</v>
          </cell>
          <cell r="J411">
            <v>300</v>
          </cell>
          <cell r="K411" t="str">
            <v>Eaglescliffe</v>
          </cell>
          <cell r="L411" t="str">
            <v>SPEC</v>
          </cell>
          <cell r="M411" t="str">
            <v>SP-ENV-25</v>
          </cell>
        </row>
        <row r="412">
          <cell r="A412" t="str">
            <v>9948F</v>
          </cell>
          <cell r="B412" t="str">
            <v>Tetley The Vert Tir-Press En 12x50x1.75g</v>
          </cell>
          <cell r="C412" t="str">
            <v>KG</v>
          </cell>
          <cell r="D412">
            <v>1.05</v>
          </cell>
          <cell r="E412">
            <v>0</v>
          </cell>
          <cell r="G412">
            <v>2.2440000000000002</v>
          </cell>
          <cell r="H412">
            <v>12</v>
          </cell>
          <cell r="I412">
            <v>36</v>
          </cell>
          <cell r="J412">
            <v>600</v>
          </cell>
          <cell r="K412" t="str">
            <v>Eaglescliffe</v>
          </cell>
          <cell r="L412" t="str">
            <v>SPEC</v>
          </cell>
          <cell r="M412" t="str">
            <v>SP-ENV-50</v>
          </cell>
        </row>
        <row r="413">
          <cell r="A413" t="str">
            <v>9951A</v>
          </cell>
          <cell r="B413" t="str">
            <v>Tetley The Vert Class. Dst 12x100x1.75g</v>
          </cell>
          <cell r="C413" t="str">
            <v>KG</v>
          </cell>
          <cell r="D413">
            <v>2.1</v>
          </cell>
          <cell r="E413">
            <v>0</v>
          </cell>
          <cell r="G413">
            <v>3.0870000000000002</v>
          </cell>
          <cell r="H413">
            <v>12</v>
          </cell>
          <cell r="I413">
            <v>40</v>
          </cell>
          <cell r="J413">
            <v>1200</v>
          </cell>
          <cell r="K413" t="str">
            <v>Eaglescliffe</v>
          </cell>
          <cell r="L413" t="str">
            <v>SPEC</v>
          </cell>
          <cell r="M413" t="str">
            <v>SP-S9-100</v>
          </cell>
        </row>
        <row r="414">
          <cell r="A414" t="str">
            <v>9954A</v>
          </cell>
          <cell r="B414" t="str">
            <v>Tetley Darjeeling Dst 25s  1070.209 2.60</v>
          </cell>
          <cell r="C414" t="str">
            <v>KG</v>
          </cell>
          <cell r="D414">
            <v>0.6</v>
          </cell>
          <cell r="E414">
            <v>0</v>
          </cell>
          <cell r="G414">
            <v>0.93700000000000006</v>
          </cell>
          <cell r="H414">
            <v>12</v>
          </cell>
          <cell r="I414">
            <v>116</v>
          </cell>
          <cell r="J414">
            <v>300</v>
          </cell>
          <cell r="K414" t="str">
            <v>Eaglescliffe</v>
          </cell>
          <cell r="L414" t="str">
            <v>SPEC</v>
          </cell>
          <cell r="M414" t="str">
            <v>SP-S9-25</v>
          </cell>
        </row>
        <row r="415">
          <cell r="A415" t="str">
            <v>9954U</v>
          </cell>
          <cell r="B415" t="str">
            <v>Tetley Darjeeling Dst 12x25x2g</v>
          </cell>
          <cell r="C415" t="str">
            <v>KG</v>
          </cell>
          <cell r="D415">
            <v>0.6</v>
          </cell>
          <cell r="E415">
            <v>0</v>
          </cell>
          <cell r="G415">
            <v>0.93700000000000006</v>
          </cell>
          <cell r="H415">
            <v>12</v>
          </cell>
          <cell r="I415">
            <v>116</v>
          </cell>
          <cell r="J415">
            <v>300</v>
          </cell>
          <cell r="K415" t="str">
            <v>Eaglescliffe</v>
          </cell>
          <cell r="L415" t="str">
            <v>SPEC</v>
          </cell>
          <cell r="M415" t="str">
            <v>SP-S9-25</v>
          </cell>
        </row>
        <row r="416">
          <cell r="A416" t="str">
            <v>9955A</v>
          </cell>
          <cell r="B416" t="str">
            <v>Tetley Earl Grey Dst 50s   1070.281 4.90</v>
          </cell>
          <cell r="C416" t="str">
            <v>KG</v>
          </cell>
          <cell r="D416">
            <v>1.2</v>
          </cell>
          <cell r="E416">
            <v>0</v>
          </cell>
          <cell r="G416">
            <v>1.655</v>
          </cell>
          <cell r="H416">
            <v>12</v>
          </cell>
          <cell r="I416">
            <v>60</v>
          </cell>
          <cell r="J416">
            <v>600</v>
          </cell>
          <cell r="K416" t="str">
            <v>Eaglescliffe</v>
          </cell>
          <cell r="L416" t="str">
            <v>SPEC</v>
          </cell>
          <cell r="M416" t="str">
            <v>SP-S9-50</v>
          </cell>
        </row>
        <row r="417">
          <cell r="A417" t="str">
            <v>9956A</v>
          </cell>
          <cell r="B417" t="str">
            <v>Tetley White Tea D/Env 20s 1070.286 2.80</v>
          </cell>
          <cell r="C417" t="str">
            <v>KG</v>
          </cell>
          <cell r="D417">
            <v>0.36</v>
          </cell>
          <cell r="E417">
            <v>0</v>
          </cell>
          <cell r="G417">
            <v>1.006</v>
          </cell>
          <cell r="H417">
            <v>12</v>
          </cell>
          <cell r="I417">
            <v>84</v>
          </cell>
          <cell r="J417">
            <v>240</v>
          </cell>
          <cell r="K417" t="str">
            <v>Eaglescliffe</v>
          </cell>
          <cell r="L417" t="str">
            <v>SPEC</v>
          </cell>
          <cell r="M417" t="str">
            <v>SP-ENV-20</v>
          </cell>
        </row>
        <row r="418">
          <cell r="A418" t="str">
            <v>9957A</v>
          </cell>
          <cell r="B418" t="str">
            <v>Tetley White Mand D/E 20s  1070.287 2.80</v>
          </cell>
          <cell r="C418" t="str">
            <v>KG</v>
          </cell>
          <cell r="D418">
            <v>0.36</v>
          </cell>
          <cell r="E418">
            <v>0</v>
          </cell>
          <cell r="G418">
            <v>1.006</v>
          </cell>
          <cell r="H418">
            <v>12</v>
          </cell>
          <cell r="I418">
            <v>84</v>
          </cell>
          <cell r="J418">
            <v>240</v>
          </cell>
          <cell r="K418" t="str">
            <v>Eaglescliffe</v>
          </cell>
          <cell r="L418" t="str">
            <v>SPEC</v>
          </cell>
          <cell r="M418" t="str">
            <v>SP-ENV-20</v>
          </cell>
        </row>
        <row r="419">
          <cell r="A419" t="str">
            <v>9965A</v>
          </cell>
          <cell r="B419" t="str">
            <v>Tetley Linden S&amp;T 1x300x1.6g</v>
          </cell>
          <cell r="C419" t="str">
            <v>KG</v>
          </cell>
          <cell r="D419">
            <v>0.48</v>
          </cell>
          <cell r="E419">
            <v>0</v>
          </cell>
          <cell r="G419">
            <v>1.0589999999999999</v>
          </cell>
          <cell r="H419">
            <v>1</v>
          </cell>
          <cell r="I419">
            <v>80</v>
          </cell>
          <cell r="J419">
            <v>300</v>
          </cell>
          <cell r="K419" t="str">
            <v>BIP- Keith Spicer</v>
          </cell>
          <cell r="L419" t="str">
            <v>BIP</v>
          </cell>
        </row>
        <row r="420">
          <cell r="A420" t="str">
            <v>9975A</v>
          </cell>
          <cell r="B420" t="str">
            <v>Tetley Earl Grey Dst 12x100x2g</v>
          </cell>
          <cell r="C420" t="str">
            <v>KG</v>
          </cell>
          <cell r="D420">
            <v>2.4</v>
          </cell>
          <cell r="E420">
            <v>0</v>
          </cell>
          <cell r="G420">
            <v>3.387</v>
          </cell>
          <cell r="H420">
            <v>12</v>
          </cell>
          <cell r="I420">
            <v>40</v>
          </cell>
          <cell r="J420">
            <v>1200</v>
          </cell>
          <cell r="K420" t="str">
            <v>Eaglescliffe</v>
          </cell>
          <cell r="L420" t="str">
            <v>SPEC</v>
          </cell>
          <cell r="M420" t="str">
            <v>SP-S9-100</v>
          </cell>
        </row>
        <row r="421">
          <cell r="A421" t="str">
            <v>9977E</v>
          </cell>
          <cell r="B421" t="str">
            <v>Tetley H/L/Ev Prim D/E 20s 1070.221 3.00</v>
          </cell>
          <cell r="C421" t="str">
            <v>KG</v>
          </cell>
          <cell r="D421">
            <v>0.48</v>
          </cell>
          <cell r="E421">
            <v>0</v>
          </cell>
          <cell r="G421">
            <v>1.1259999999999999</v>
          </cell>
          <cell r="H421">
            <v>12</v>
          </cell>
          <cell r="I421">
            <v>84</v>
          </cell>
          <cell r="J421">
            <v>240</v>
          </cell>
          <cell r="K421" t="str">
            <v>Eaglescliffe</v>
          </cell>
          <cell r="L421" t="str">
            <v>SPEC</v>
          </cell>
          <cell r="M421" t="str">
            <v>SP-ENV-20</v>
          </cell>
        </row>
        <row r="422">
          <cell r="A422" t="str">
            <v>9978E</v>
          </cell>
          <cell r="B422" t="str">
            <v>Tetley E Grey Grn D/E 25s  1070.224 3.10</v>
          </cell>
          <cell r="C422" t="str">
            <v>KG</v>
          </cell>
          <cell r="D422">
            <v>0.52500000000000002</v>
          </cell>
          <cell r="E422">
            <v>0</v>
          </cell>
          <cell r="G422">
            <v>1.2370000000000001</v>
          </cell>
          <cell r="H422">
            <v>12</v>
          </cell>
          <cell r="I422">
            <v>84</v>
          </cell>
          <cell r="J422">
            <v>300</v>
          </cell>
          <cell r="K422" t="str">
            <v>Eaglescliffe</v>
          </cell>
          <cell r="L422" t="str">
            <v>SPEC</v>
          </cell>
          <cell r="M422" t="str">
            <v>SP-ENV-25</v>
          </cell>
        </row>
        <row r="423">
          <cell r="A423" t="str">
            <v>9978F</v>
          </cell>
          <cell r="B423" t="str">
            <v>Tetley Orntl E Grey Grn D/E 12x25x1.75g</v>
          </cell>
          <cell r="C423" t="str">
            <v>KG</v>
          </cell>
          <cell r="D423">
            <v>0.52500000000000002</v>
          </cell>
          <cell r="E423">
            <v>0</v>
          </cell>
          <cell r="G423">
            <v>1.2370000000000001</v>
          </cell>
          <cell r="H423">
            <v>12</v>
          </cell>
          <cell r="I423">
            <v>84</v>
          </cell>
          <cell r="J423">
            <v>300</v>
          </cell>
          <cell r="K423" t="str">
            <v>Eaglescliffe</v>
          </cell>
          <cell r="L423" t="str">
            <v>SPEC</v>
          </cell>
          <cell r="M423" t="str">
            <v>SP-ENV-25</v>
          </cell>
        </row>
        <row r="424">
          <cell r="A424" t="str">
            <v>9978M</v>
          </cell>
          <cell r="B424" t="str">
            <v>Tetley E Grey Grn D/E 25s  1070.224 3.10</v>
          </cell>
          <cell r="C424" t="str">
            <v>KG</v>
          </cell>
          <cell r="D424">
            <v>0.52500000000000002</v>
          </cell>
          <cell r="E424">
            <v>0</v>
          </cell>
          <cell r="G424">
            <v>1.2370000000000001</v>
          </cell>
          <cell r="H424">
            <v>12</v>
          </cell>
          <cell r="I424">
            <v>84</v>
          </cell>
          <cell r="J424">
            <v>300</v>
          </cell>
          <cell r="K424" t="str">
            <v>Eaglescliffe</v>
          </cell>
          <cell r="L424" t="str">
            <v>SPEC</v>
          </cell>
          <cell r="M424" t="str">
            <v>SP-ENV-25</v>
          </cell>
        </row>
        <row r="425">
          <cell r="A425" t="str">
            <v>9985A</v>
          </cell>
          <cell r="B425" t="str">
            <v>Tetley Ceylon Dst Env 12x25x2g</v>
          </cell>
          <cell r="C425" t="str">
            <v>KG</v>
          </cell>
          <cell r="D425">
            <v>0.6</v>
          </cell>
          <cell r="E425">
            <v>0</v>
          </cell>
          <cell r="G425">
            <v>1.3120000000000001</v>
          </cell>
          <cell r="H425">
            <v>12</v>
          </cell>
          <cell r="I425">
            <v>84</v>
          </cell>
          <cell r="J425">
            <v>300</v>
          </cell>
          <cell r="K425" t="str">
            <v>Eaglescliffe</v>
          </cell>
          <cell r="L425" t="str">
            <v>SPEC</v>
          </cell>
          <cell r="M425" t="str">
            <v>SP-ENV-25</v>
          </cell>
        </row>
        <row r="426">
          <cell r="A426" t="str">
            <v>9990A</v>
          </cell>
          <cell r="B426" t="str">
            <v>Tetley Earl Grey Dst Env 12x25x2g</v>
          </cell>
          <cell r="C426" t="str">
            <v>KG</v>
          </cell>
          <cell r="D426">
            <v>0.6</v>
          </cell>
          <cell r="E426">
            <v>0</v>
          </cell>
          <cell r="G426">
            <v>1.3120000000000001</v>
          </cell>
          <cell r="H426">
            <v>12</v>
          </cell>
          <cell r="I426">
            <v>84</v>
          </cell>
          <cell r="J426">
            <v>300</v>
          </cell>
          <cell r="K426" t="str">
            <v>Eaglescliffe</v>
          </cell>
          <cell r="L426" t="str">
            <v>SPEC</v>
          </cell>
          <cell r="M426" t="str">
            <v>SP-ENV-25</v>
          </cell>
        </row>
        <row r="427">
          <cell r="A427" t="str">
            <v>9992A</v>
          </cell>
          <cell r="B427" t="str">
            <v>Tetley Anglais Dst 12x25x2g</v>
          </cell>
          <cell r="C427" t="str">
            <v>KG</v>
          </cell>
          <cell r="D427">
            <v>0.6</v>
          </cell>
          <cell r="E427">
            <v>0</v>
          </cell>
          <cell r="G427">
            <v>1</v>
          </cell>
          <cell r="H427">
            <v>12</v>
          </cell>
          <cell r="I427">
            <v>116</v>
          </cell>
          <cell r="J427">
            <v>300</v>
          </cell>
          <cell r="K427" t="str">
            <v>Eaglescliffe</v>
          </cell>
          <cell r="L427" t="str">
            <v>DSTRING</v>
          </cell>
          <cell r="M427" t="str">
            <v>DS-25</v>
          </cell>
        </row>
        <row r="428">
          <cell r="A428" t="str">
            <v>9993A</v>
          </cell>
          <cell r="B428" t="str">
            <v>Tetley E. Brkfast Dst 50s  1070.280 4.90</v>
          </cell>
          <cell r="C428" t="str">
            <v>KG</v>
          </cell>
          <cell r="D428">
            <v>1.2</v>
          </cell>
          <cell r="E428">
            <v>0</v>
          </cell>
          <cell r="G428">
            <v>1.655</v>
          </cell>
          <cell r="H428">
            <v>12</v>
          </cell>
          <cell r="I428">
            <v>60</v>
          </cell>
          <cell r="J428">
            <v>600</v>
          </cell>
          <cell r="K428" t="str">
            <v>Eaglescliffe</v>
          </cell>
          <cell r="L428" t="str">
            <v>DSTRING</v>
          </cell>
          <cell r="M428" t="str">
            <v>DS-50</v>
          </cell>
        </row>
        <row r="429">
          <cell r="A429" t="str">
            <v>9993N</v>
          </cell>
          <cell r="B429" t="str">
            <v>Tetley Anglais Dst 12x50x2g</v>
          </cell>
          <cell r="C429" t="str">
            <v>KG</v>
          </cell>
          <cell r="D429">
            <v>1.2</v>
          </cell>
          <cell r="E429">
            <v>0</v>
          </cell>
          <cell r="G429">
            <v>1.8</v>
          </cell>
          <cell r="H429">
            <v>12</v>
          </cell>
          <cell r="I429">
            <v>60</v>
          </cell>
          <cell r="J429">
            <v>600</v>
          </cell>
          <cell r="K429" t="str">
            <v>Eaglescliffe</v>
          </cell>
          <cell r="L429" t="str">
            <v>DSTRING</v>
          </cell>
          <cell r="M429" t="str">
            <v>DS-50</v>
          </cell>
        </row>
        <row r="430">
          <cell r="A430" t="str">
            <v>9994A</v>
          </cell>
          <cell r="B430" t="str">
            <v>Tetley Earl Grey Dst Env 12x50x2g</v>
          </cell>
          <cell r="C430" t="str">
            <v>KG</v>
          </cell>
          <cell r="D430">
            <v>1.2</v>
          </cell>
          <cell r="E430">
            <v>0</v>
          </cell>
          <cell r="G430">
            <v>2.3940000000000001</v>
          </cell>
          <cell r="H430">
            <v>12</v>
          </cell>
          <cell r="I430">
            <v>36</v>
          </cell>
          <cell r="J430">
            <v>600</v>
          </cell>
          <cell r="K430" t="str">
            <v>Eaglescliffe</v>
          </cell>
          <cell r="L430" t="str">
            <v>SPEC</v>
          </cell>
          <cell r="M430" t="str">
            <v>SP-ENV-50</v>
          </cell>
        </row>
        <row r="431">
          <cell r="A431" t="str">
            <v>9998A</v>
          </cell>
          <cell r="B431" t="str">
            <v>Tetley English Breakfast DS Env 12x50x2g</v>
          </cell>
          <cell r="C431" t="str">
            <v>KG</v>
          </cell>
          <cell r="D431">
            <v>1.2</v>
          </cell>
          <cell r="E431">
            <v>0</v>
          </cell>
          <cell r="G431">
            <v>2.3940000000000001</v>
          </cell>
          <cell r="H431">
            <v>12</v>
          </cell>
          <cell r="I431">
            <v>36</v>
          </cell>
          <cell r="J431">
            <v>600</v>
          </cell>
          <cell r="K431" t="str">
            <v>Eaglescliffe</v>
          </cell>
          <cell r="L431" t="str">
            <v>SPEC</v>
          </cell>
          <cell r="M431" t="str">
            <v>SP-ENV-50</v>
          </cell>
        </row>
      </sheetData>
      <sheetData sheetId="15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ExportVar"/>
      <sheetName val="Sheet1"/>
    </sheetNames>
    <sheetDataSet>
      <sheetData sheetId="0" refreshError="1">
        <row r="2">
          <cell r="A2" t="str">
            <v>1 - Yes</v>
          </cell>
        </row>
        <row r="3">
          <cell r="A3" t="str">
            <v>2 - No</v>
          </cell>
        </row>
        <row r="15">
          <cell r="F15" t="str">
            <v>1 - Mercantile</v>
          </cell>
        </row>
        <row r="16">
          <cell r="F16" t="str">
            <v>2 - Cash</v>
          </cell>
        </row>
        <row r="19">
          <cell r="F19" t="str">
            <v>1 - At Cost or Market whichever is less</v>
          </cell>
        </row>
        <row r="20">
          <cell r="F20" t="str">
            <v>2 - At Cost</v>
          </cell>
        </row>
        <row r="21">
          <cell r="F21" t="str">
            <v>3 - At Market Rate</v>
          </cell>
        </row>
      </sheetData>
      <sheetData sheetId="1" refreshError="1"/>
      <sheetData sheetId="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-98"/>
      <sheetName val="97_98"/>
    </sheetNames>
    <sheetDataSet>
      <sheetData sheetId="0"/>
      <sheetData sheetId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quest "/>
      <sheetName val="Assumptions"/>
      <sheetName val="Sheet1"/>
      <sheetName val="GEFA (2)"/>
      <sheetName val="Railcar (2)"/>
      <sheetName val="DEM_RES"/>
      <sheetName val="Project Budget Worksheet"/>
      <sheetName val="Employee Master"/>
      <sheetName val="PARTY DETAILS"/>
      <sheetName val="Corrupt SSCI"/>
      <sheetName val="Monthly Ship+Prod"/>
      <sheetName val="Perform"/>
      <sheetName val="Bad Debt M-1 Calc CEF Conso '04"/>
      <sheetName val="Data"/>
      <sheetName val="97-98"/>
      <sheetName val="A"/>
      <sheetName val="Mico"/>
      <sheetName val="Aladdin Macro1"/>
      <sheetName val="Manual_Batch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Jun'05"/>
      <sheetName val="Stock MAR'06"/>
      <sheetName val="Summary-0306"/>
      <sheetName val="Summary todate -0306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ation Page"/>
      <sheetName val="Reconciliation Page"/>
      <sheetName val="Summary"/>
      <sheetName val="00 - Parent"/>
      <sheetName val="20 - GEAE Tech"/>
      <sheetName val="30 - Service"/>
      <sheetName val="80 - GEII"/>
      <sheetName val="GA - Miami"/>
      <sheetName val="GN - Dallas"/>
      <sheetName val="GP - McAllen"/>
      <sheetName val="T0 - Spares"/>
      <sheetName val="U0 - Onwing"/>
      <sheetName val="1H-1J-1Q"/>
      <sheetName val="JE10310X"/>
      <sheetName val="10310X detail"/>
      <sheetName val="10310X Pivot"/>
      <sheetName val="Account Rec Summary"/>
      <sheetName val="Supplemental Info"/>
      <sheetName val="24084-23475"/>
      <sheetName val="Summary Recs"/>
      <sheetName val="VLM"/>
      <sheetName val="Workings 0102"/>
      <sheetName val="GL BAl. Details"/>
      <sheetName val="Exp"/>
      <sheetName val="Shivaji"/>
      <sheetName val="PopCache"/>
      <sheetName val="Business Summary Reports"/>
      <sheetName val="Header"/>
      <sheetName val="10-24 Bal Sheet"/>
      <sheetName val="18. Segment Summary"/>
      <sheetName val="5. Key Metrics QTR VPY "/>
      <sheetName val="Emp Adv "/>
      <sheetName val="New FC Pivot Table"/>
      <sheetName val="Salary Details"/>
      <sheetName val="Amortizations - Fixed"/>
      <sheetName val="Pro Forma"/>
      <sheetName val="DATA - INCOME STATEMENTSII"/>
      <sheetName val="Navigation_Page"/>
      <sheetName val="Reconciliation_Page"/>
      <sheetName val="00_-_Parent"/>
      <sheetName val="20_-_GEAE_Tech"/>
      <sheetName val="30_-_Service"/>
      <sheetName val="80_-_GEII"/>
      <sheetName val="GA_-_Miami"/>
      <sheetName val="GN_-_Dallas"/>
      <sheetName val="GP_-_McAllen"/>
      <sheetName val="T0_-_Spares"/>
      <sheetName val="U0_-_Onwing"/>
      <sheetName val="10310X_detail"/>
      <sheetName val="10310X_Pivot"/>
      <sheetName val="Account_Rec_Summary"/>
      <sheetName val="Supplemental_Info"/>
      <sheetName val="Summary_Recs"/>
      <sheetName val="Workings_0102"/>
      <sheetName val="GL_BAl__Details"/>
      <sheetName val="Business_Summary_Reports"/>
      <sheetName val="Power &amp; Fuel (S)"/>
      <sheetName val="ofa dump"/>
      <sheetName val="PMSTABLE"/>
      <sheetName val="A"/>
      <sheetName val="Corp MARS COA"/>
      <sheetName val="Partnership Split"/>
      <sheetName val="Reserve Walk"/>
      <sheetName val="Sheet1"/>
      <sheetName val="Assumptions"/>
      <sheetName val="#REF"/>
      <sheetName val="OFA EXPORT"/>
      <sheetName val="pl"/>
      <sheetName val="Rates - 01"/>
      <sheetName val="Controlsheet"/>
      <sheetName val="MOR Rate"/>
      <sheetName val="xMark6OS"/>
      <sheetName val="LINK GAP"/>
      <sheetName val="LINK MOR"/>
      <sheetName val="FINAL"/>
      <sheetName val="SalaryData"/>
      <sheetName val="AR reconciliation - May 02"/>
      <sheetName val="Original Eagle JE"/>
      <sheetName val="SOOURCE"/>
      <sheetName val="Parameter"/>
      <sheetName val="P&amp;L"/>
      <sheetName val="Input"/>
      <sheetName val="Pac Ext"/>
      <sheetName val="WIP Apr"/>
      <sheetName val="Forwards OP"/>
      <sheetName val="PL_Scenario"/>
      <sheetName val="IFS NBV"/>
      <sheetName val="Variables"/>
      <sheetName val="MACRO1"/>
      <sheetName val="2002 adjustments"/>
      <sheetName val="Summary Def Costs"/>
      <sheetName val="Hidden"/>
      <sheetName val="fa"/>
      <sheetName val="ubas_credsvc"/>
      <sheetName val="DataInput"/>
      <sheetName val="tbl_interest"/>
      <sheetName val="Svcs0804"/>
      <sheetName val="APRIL special YTD"/>
      <sheetName val="Deal Name"/>
      <sheetName val="Appendix-B1"/>
      <sheetName val="Appendix-B2"/>
      <sheetName val="Working notes-Cash Flow"/>
      <sheetName val="@TASK535_847"/>
      <sheetName val="Inventory Est June05_G"/>
      <sheetName val="Forex"/>
      <sheetName val="PD Cause"/>
      <sheetName val="References"/>
      <sheetName val="Final HU TB Jun 2002"/>
      <sheetName val="February"/>
      <sheetName val="customer"/>
      <sheetName val="Lookup drop down Sheet"/>
      <sheetName val="Total Cons Marketing"/>
      <sheetName val="1월"/>
      <sheetName val="JAN"/>
      <sheetName val="JUN"/>
      <sheetName val="TOT"/>
      <sheetName val="table"/>
      <sheetName val="Down-Input"/>
      <sheetName val="Assumption"/>
      <sheetName val="Holidays"/>
      <sheetName val="Waterfall"/>
      <sheetName val="1J5199TB"/>
      <sheetName val="133599TB "/>
      <sheetName val="INPC"/>
      <sheetName val="EXPENSE"/>
      <sheetName val="Navigation_Page1"/>
      <sheetName val="Reconciliation_Page1"/>
      <sheetName val="00_-_Parent1"/>
      <sheetName val="20_-_GEAE_Tech1"/>
      <sheetName val="30_-_Service1"/>
      <sheetName val="80_-_GEII1"/>
      <sheetName val="GA_-_Miami1"/>
      <sheetName val="GN_-_Dallas1"/>
      <sheetName val="GP_-_McAllen1"/>
      <sheetName val="T0_-_Spares1"/>
      <sheetName val="U0_-_Onwing1"/>
      <sheetName val="10310X_detail1"/>
      <sheetName val="10310X_Pivot1"/>
      <sheetName val="Account_Rec_Summary1"/>
      <sheetName val="Supplemental_Info1"/>
      <sheetName val="Summary_Recs1"/>
      <sheetName val="Workings_01021"/>
      <sheetName val="GL_BAl__Details1"/>
      <sheetName val="Business_Summary_Reports1"/>
      <sheetName val="10-24_Bal_Sheet"/>
      <sheetName val="18__Segment_Summary"/>
      <sheetName val="5__Key_Metrics_QTR_VPY_"/>
      <sheetName val="New_FC_Pivot_Table"/>
      <sheetName val="Amortizations_-_Fixed"/>
      <sheetName val="Pro_Forma"/>
      <sheetName val="DATA_-_INCOME_STATEMENTSII"/>
      <sheetName val="Salary_Details"/>
      <sheetName val="Power_&amp;_Fuel_(S)"/>
      <sheetName val="ofa_dump"/>
      <sheetName val="Corp_MARS_COA"/>
      <sheetName val="Partnership_Split"/>
      <sheetName val="Reserve_Walk"/>
      <sheetName val="OFA_EXPORT"/>
      <sheetName val="MOR_Rate"/>
      <sheetName val="Rates_-_01"/>
      <sheetName val="LINK_GAP"/>
      <sheetName val="LINK_MOR"/>
      <sheetName val="AR_reconciliation_-_May_02"/>
      <sheetName val="Original_Eagle_JE"/>
      <sheetName val="Pac_Ext"/>
      <sheetName val="WIP_Apr"/>
      <sheetName val="Forwards_OP"/>
      <sheetName val="IFS_NBV"/>
      <sheetName val="2002_adjustments"/>
      <sheetName val="Summary_Def_Costs"/>
      <sheetName val="APRIL_special_YTD"/>
      <sheetName val="Deal_Name"/>
      <sheetName val="Working_notes-Cash_Flow"/>
      <sheetName val="Emp_Adv_"/>
      <sheetName val="Inventory_Est_June05_G"/>
      <sheetName val="PD_Cause"/>
      <sheetName val="Final_HU_TB_Jun_2002"/>
      <sheetName val="Lookup_drop_down_Sheet"/>
      <sheetName val="Total_Cons_Marketing"/>
      <sheetName val="99 Plan"/>
      <sheetName val="1999"/>
      <sheetName val="Tax Computation"/>
      <sheetName val="Inflation"/>
      <sheetName val="Overview"/>
      <sheetName val="Estimate"/>
      <sheetName val="Monthly Quarterly"/>
      <sheetName val="PS02"/>
      <sheetName val="Letter"/>
      <sheetName val="Inventory"/>
      <sheetName val="Resumen mensual datos"/>
      <sheetName val="PSI"/>
      <sheetName val="Currency code"/>
      <sheetName val="Customer Details"/>
      <sheetName val="IS EQPT"/>
      <sheetName val="2Q03_Oracle_Data_v2"/>
      <sheetName val="Acsformat"/>
      <sheetName val="DR4"/>
      <sheetName val="EXH K-1982 base (unshift) 3724"/>
      <sheetName val="EXH K-1982 base (shifted) 3724"/>
      <sheetName val="EXH L-1982 base (unshift) 3724"/>
      <sheetName val="EXH L-1982 base (shifted) 3724"/>
      <sheetName val="EXH M-1982 base (unshift) 3724"/>
      <sheetName val="EXH M-1982 base (shifted) 3724"/>
      <sheetName val="FUELS"/>
      <sheetName val="IND COMM"/>
      <sheetName val="METALS"/>
      <sheetName val="SIC3724 RATE"/>
      <sheetName val="SIC3724 INDEX"/>
      <sheetName val="UK"/>
      <sheetName val="Sales"/>
      <sheetName val="Liabilities Assumptions"/>
      <sheetName val="ND "/>
      <sheetName val="GST"/>
      <sheetName val="Mapping"/>
      <sheetName val="EMEA Mappings"/>
      <sheetName val="Adjustment Sub-Category"/>
      <sheetName val="Mappings"/>
      <sheetName val="Hyperion &amp; FAS 91 Mapping"/>
      <sheetName val="SCS Details"/>
      <sheetName val="ValTables"/>
      <sheetName val="Input-Function"/>
      <sheetName val="F1"/>
      <sheetName val="Lookups"/>
      <sheetName val="Details"/>
      <sheetName val="Company credit card holders"/>
      <sheetName val="Jnls"/>
      <sheetName val="GECCC Jan 03 &amp; 02 data"/>
      <sheetName val="Resumen Scoping"/>
      <sheetName val="PopCache_Sheet1"/>
      <sheetName val="GE6CRITERIA"/>
      <sheetName val="DE_PARA"/>
      <sheetName val="CONTAS"/>
      <sheetName val="Error Report"/>
      <sheetName val="Additional_Iinfomation"/>
      <sheetName val=""/>
      <sheetName val="Reference"/>
      <sheetName val="INFO_0703"/>
      <sheetName val="EXH_K-1982_base_(unshift)_3724"/>
      <sheetName val="EXH_K-1982_base_(shifted)_3724"/>
      <sheetName val="EXH_L-1982_base_(unshift)_3724"/>
      <sheetName val="EXH_L-1982_base_(shifted)_3724"/>
      <sheetName val="EXH_M-1982_base_(unshift)_3724"/>
      <sheetName val="EXH_M-1982_base_(shifted)_3724"/>
      <sheetName val="IND_COMM"/>
      <sheetName val="SIC3724_RATE"/>
      <sheetName val="SIC3724_INDEX"/>
      <sheetName val="Customer_Details"/>
      <sheetName val="IS_EQPT"/>
      <sheetName val="Currency_code"/>
      <sheetName val="Sheet3"/>
      <sheetName val="Reserves@12Mos"/>
      <sheetName val="Sheet2"/>
      <sheetName val="HR Expense Rules"/>
      <sheetName val="Navigation_Page2"/>
      <sheetName val="Reconciliation_Page2"/>
      <sheetName val="00_-_Parent2"/>
      <sheetName val="20_-_GEAE_Tech2"/>
      <sheetName val="30_-_Service2"/>
      <sheetName val="80_-_GEII2"/>
      <sheetName val="GA_-_Miami2"/>
      <sheetName val="GN_-_Dallas2"/>
      <sheetName val="GP_-_McAllen2"/>
      <sheetName val="T0_-_Spares2"/>
      <sheetName val="U0_-_Onwing2"/>
      <sheetName val="10310X_detail2"/>
      <sheetName val="10310X_Pivot2"/>
      <sheetName val="Account_Rec_Summary2"/>
      <sheetName val="Supplemental_Info2"/>
      <sheetName val="Summary_Recs2"/>
      <sheetName val="Workings_01022"/>
      <sheetName val="GL_BAl__Details2"/>
      <sheetName val="Business_Summary_Reports2"/>
      <sheetName val="10-24_Bal_Sheet1"/>
      <sheetName val="18__Segment_Summary1"/>
      <sheetName val="5__Key_Metrics_QTR_VPY_1"/>
      <sheetName val="New_FC_Pivot_Table1"/>
      <sheetName val="Salary_Details1"/>
      <sheetName val="Amortizations_-_Fixed1"/>
      <sheetName val="Pro_Forma1"/>
      <sheetName val="DATA_-_INCOME_STATEMENTSII1"/>
      <sheetName val="Power_&amp;_Fuel_(S)1"/>
      <sheetName val="ofa_dump1"/>
      <sheetName val="Corp_MARS_COA1"/>
      <sheetName val="Partnership_Split1"/>
      <sheetName val="Reserve_Walk1"/>
      <sheetName val="OFA_EXPORT1"/>
      <sheetName val="Rates_-_011"/>
      <sheetName val="MOR_Rate1"/>
      <sheetName val="LINK_GAP1"/>
      <sheetName val="LINK_MOR1"/>
      <sheetName val="AR_reconciliation_-_May_021"/>
      <sheetName val="Original_Eagle_JE1"/>
      <sheetName val="Pac_Ext1"/>
      <sheetName val="WIP_Apr1"/>
      <sheetName val="Forwards_OP1"/>
      <sheetName val="IFS_NBV1"/>
      <sheetName val="2002_adjustments1"/>
      <sheetName val="Summary_Def_Costs1"/>
      <sheetName val="APRIL_special_YTD1"/>
      <sheetName val="Deal_Name1"/>
      <sheetName val="Working_notes-Cash_Flow1"/>
      <sheetName val="Emp_Adv_1"/>
      <sheetName val="Inventory_Est_June05_G1"/>
      <sheetName val="PD_Cause1"/>
      <sheetName val="Final_HU_TB_Jun_20021"/>
      <sheetName val="Lookup_drop_down_Sheet1"/>
      <sheetName val="Total_Cons_Marketing1"/>
      <sheetName val="133599TB_"/>
      <sheetName val="99_Plan"/>
      <sheetName val="Tax_Computation"/>
      <sheetName val="Resumen_mensual_datos"/>
      <sheetName val="Currency_code1"/>
      <sheetName val="Customer_Details1"/>
      <sheetName val="IS_EQPT1"/>
      <sheetName val="EXH_K-1982_base_(unshift)_37241"/>
      <sheetName val="EXH_K-1982_base_(shifted)_37241"/>
      <sheetName val="EXH_L-1982_base_(unshift)_37241"/>
      <sheetName val="EXH_L-1982_base_(shifted)_37241"/>
      <sheetName val="EXH_M-1982_base_(unshift)_37241"/>
      <sheetName val="EXH_M-1982_base_(shifted)_37241"/>
      <sheetName val="IND_COMM1"/>
      <sheetName val="SIC3724_RATE1"/>
      <sheetName val="SIC3724_INDEX1"/>
      <sheetName val="Monthly_Quarterly"/>
      <sheetName val="Liabilities_Assumptions"/>
      <sheetName val="ND_"/>
      <sheetName val="EMEA_Mappings"/>
      <sheetName val="Adjustment_Sub-Category"/>
      <sheetName val="Hyperion_&amp;_FAS_91_Mapping"/>
      <sheetName val="GECCC_Jan_03_&amp;_02_data"/>
      <sheetName val="Resumen_Scoping"/>
      <sheetName val="Error_Report"/>
      <sheetName val="Accts"/>
      <sheetName val="Other notes"/>
      <sheetName val="SOB list"/>
      <sheetName val="Sheet 2"/>
      <sheetName val="CSA Direct Accounts"/>
      <sheetName val="App5 - SAP Fallout"/>
      <sheetName val="Inv"/>
      <sheetName val="annex 1"/>
      <sheetName val="Pur"/>
      <sheetName val="BlockISales"/>
      <sheetName val="Database"/>
      <sheetName val="Aug6MTM"/>
      <sheetName val="pal-January"/>
      <sheetName val="IC Table"/>
      <sheetName val="Status Ck"/>
      <sheetName val="define"/>
      <sheetName val="DB"/>
      <sheetName val="DDT_TDS_TCS"/>
      <sheetName val="FA-LISTING"/>
      <sheetName val="To be Discuss"/>
      <sheetName val="表21 净利润调节表"/>
      <sheetName val="Conciliac tasa efect ISR"/>
      <sheetName val="Other"/>
      <sheetName val="CRITERIA1"/>
      <sheetName val="HEADCOUNT WORKSHEET"/>
      <sheetName val="Mat'l Pareto"/>
      <sheetName val="Navigation_Page3"/>
      <sheetName val="Reconciliation_Page3"/>
      <sheetName val="00_-_Parent3"/>
      <sheetName val="20_-_GEAE_Tech3"/>
      <sheetName val="30_-_Service3"/>
      <sheetName val="80_-_GEII3"/>
      <sheetName val="GA_-_Miami3"/>
      <sheetName val="GN_-_Dallas3"/>
      <sheetName val="GP_-_McAllen3"/>
      <sheetName val="T0_-_Spares3"/>
      <sheetName val="U0_-_Onwing3"/>
      <sheetName val="10310X_detail3"/>
      <sheetName val="10310X_Pivot3"/>
      <sheetName val="Account_Rec_Summary3"/>
      <sheetName val="Supplemental_Info3"/>
      <sheetName val="Summary_Recs3"/>
      <sheetName val="Workings_01023"/>
      <sheetName val="GL_BAl__Details3"/>
      <sheetName val="Business_Summary_Reports3"/>
      <sheetName val="10-24_Bal_Sheet2"/>
      <sheetName val="18__Segment_Summary2"/>
      <sheetName val="5__Key_Metrics_QTR_VPY_2"/>
      <sheetName val="Inventory_Est_June05_G2"/>
      <sheetName val="PD_Cause2"/>
      <sheetName val="Final_HU_TB_Jun_20022"/>
      <sheetName val="New_FC_Pivot_Table2"/>
      <sheetName val="Amortizations_-_Fixed2"/>
      <sheetName val="Pro_Forma2"/>
      <sheetName val="DATA_-_INCOME_STATEMENTSII2"/>
      <sheetName val="Salary_Details2"/>
      <sheetName val="ofa_dump2"/>
      <sheetName val="Corp_MARS_COA2"/>
      <sheetName val="Partnership_Split2"/>
      <sheetName val="LINK_GAP2"/>
      <sheetName val="LINK_MOR2"/>
      <sheetName val="MOR_Rate2"/>
      <sheetName val="OFA_EXPORT2"/>
      <sheetName val="Original_Eagle_JE2"/>
      <sheetName val="IFS_NBV2"/>
      <sheetName val="Power_&amp;_Fuel_(S)2"/>
      <sheetName val="Reserve_Walk2"/>
      <sheetName val="AR_reconciliation_-_May_022"/>
      <sheetName val="2002_adjustments2"/>
      <sheetName val="APRIL_special_YTD2"/>
      <sheetName val="Deal_Name2"/>
      <sheetName val="Summary_Def_Costs2"/>
      <sheetName val="Rates_-_012"/>
      <sheetName val="Forwards_OP2"/>
      <sheetName val="Pac_Ext2"/>
      <sheetName val="WIP_Apr2"/>
      <sheetName val="Working_notes-Cash_Flow2"/>
      <sheetName val="Lookup_drop_down_Sheet2"/>
      <sheetName val="Total_Cons_Marketing2"/>
      <sheetName val="Emp_Adv_2"/>
      <sheetName val="Monthly_Quarterly1"/>
      <sheetName val="133599TB_1"/>
      <sheetName val="Function"/>
      <sheetName val="11400&amp;11405"/>
      <sheetName val="Ref-Intel Lkup"/>
      <sheetName val="Invoice"/>
      <sheetName val="PEDESB"/>
      <sheetName val="DCRR"/>
      <sheetName val="L3-1 AR ageing list"/>
      <sheetName val="List"/>
      <sheetName val="INFOS SUPORTE"/>
      <sheetName val="Weekly Sales Pivot"/>
      <sheetName val="Dropdown"/>
      <sheetName val="APR 05"/>
      <sheetName val="MW Query"/>
      <sheetName val="99_Plan1"/>
      <sheetName val="Liabilities_Assumptions1"/>
      <sheetName val="Menu"/>
      <sheetName val="1403"/>
      <sheetName val="Parameter (H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Acct #</v>
          </cell>
          <cell r="B1" t="str">
            <v>Amount</v>
          </cell>
        </row>
        <row r="2">
          <cell r="A2" t="str">
            <v>0003000000000</v>
          </cell>
          <cell r="B2">
            <v>-3580</v>
          </cell>
        </row>
        <row r="3">
          <cell r="A3" t="str">
            <v>00030041UD000</v>
          </cell>
          <cell r="B3">
            <v>-178552.2</v>
          </cell>
        </row>
        <row r="4">
          <cell r="A4" t="str">
            <v>0003010000000</v>
          </cell>
          <cell r="B4">
            <v>0</v>
          </cell>
        </row>
        <row r="5">
          <cell r="A5" t="str">
            <v>00030100B10G0</v>
          </cell>
          <cell r="B5">
            <v>0</v>
          </cell>
        </row>
        <row r="6">
          <cell r="A6" t="str">
            <v>00030100D30D0</v>
          </cell>
          <cell r="B6">
            <v>-9617</v>
          </cell>
        </row>
        <row r="7">
          <cell r="A7" t="str">
            <v>00030100XB0C0</v>
          </cell>
          <cell r="B7">
            <v>98400.58</v>
          </cell>
        </row>
        <row r="8">
          <cell r="A8" t="str">
            <v>0003030000000</v>
          </cell>
          <cell r="B8">
            <v>12759.1</v>
          </cell>
        </row>
        <row r="9">
          <cell r="A9" t="str">
            <v>00030300A60C0</v>
          </cell>
          <cell r="B9">
            <v>-116384.35</v>
          </cell>
        </row>
        <row r="10">
          <cell r="A10" t="str">
            <v>00030300A80C0</v>
          </cell>
          <cell r="B10">
            <v>-115419.21</v>
          </cell>
        </row>
        <row r="11">
          <cell r="A11" t="str">
            <v>00030300B10C0</v>
          </cell>
          <cell r="B11">
            <v>-34565.01</v>
          </cell>
        </row>
        <row r="12">
          <cell r="A12" t="str">
            <v>00030300B20C0</v>
          </cell>
          <cell r="B12">
            <v>-139702.81</v>
          </cell>
        </row>
        <row r="13">
          <cell r="A13" t="str">
            <v>00030300D50D0</v>
          </cell>
          <cell r="B13">
            <v>-14534</v>
          </cell>
        </row>
        <row r="14">
          <cell r="A14" t="str">
            <v>00030300D80D0</v>
          </cell>
          <cell r="B14">
            <v>-73684.259999999995</v>
          </cell>
        </row>
        <row r="15">
          <cell r="A15" t="str">
            <v>00030300D90D0</v>
          </cell>
          <cell r="B15">
            <v>-3580</v>
          </cell>
        </row>
        <row r="16">
          <cell r="A16" t="str">
            <v>00030300DA0D0</v>
          </cell>
          <cell r="B16">
            <v>-1305</v>
          </cell>
        </row>
        <row r="17">
          <cell r="A17" t="str">
            <v>00030300EC0H0</v>
          </cell>
          <cell r="B17">
            <v>-3150</v>
          </cell>
        </row>
        <row r="18">
          <cell r="A18" t="str">
            <v>00030300FC000</v>
          </cell>
          <cell r="B18">
            <v>112150.91</v>
          </cell>
        </row>
        <row r="19">
          <cell r="A19" t="str">
            <v>00030300J2CC0</v>
          </cell>
          <cell r="B19">
            <v>-87498.52</v>
          </cell>
        </row>
        <row r="20">
          <cell r="A20" t="str">
            <v>00030300J2CY0</v>
          </cell>
          <cell r="B20">
            <v>-95494.64</v>
          </cell>
        </row>
        <row r="21">
          <cell r="A21" t="str">
            <v>00030300J6CC0</v>
          </cell>
          <cell r="B21">
            <v>-132482.54</v>
          </cell>
        </row>
        <row r="22">
          <cell r="A22" t="str">
            <v>00030300J9CY0</v>
          </cell>
          <cell r="B22">
            <v>-31908.55</v>
          </cell>
        </row>
        <row r="23">
          <cell r="A23" t="str">
            <v>00030300WC0H0</v>
          </cell>
          <cell r="B23">
            <v>405</v>
          </cell>
        </row>
        <row r="24">
          <cell r="A24" t="str">
            <v>00030300Y90C0</v>
          </cell>
          <cell r="B24">
            <v>549089.5</v>
          </cell>
        </row>
        <row r="25">
          <cell r="A25" t="str">
            <v>00030300YN0C0</v>
          </cell>
          <cell r="B25">
            <v>505871.25</v>
          </cell>
        </row>
        <row r="26">
          <cell r="A26" t="str">
            <v>00030300Z90G0</v>
          </cell>
          <cell r="B26">
            <v>59618.25</v>
          </cell>
        </row>
        <row r="27">
          <cell r="A27" t="str">
            <v>0003031000000</v>
          </cell>
          <cell r="B27">
            <v>-9179.1</v>
          </cell>
        </row>
        <row r="28">
          <cell r="A28" t="str">
            <v>00030310A60C0</v>
          </cell>
          <cell r="B28">
            <v>116384.35</v>
          </cell>
        </row>
        <row r="29">
          <cell r="A29" t="str">
            <v>00030310A80C0</v>
          </cell>
          <cell r="B29">
            <v>115419.21</v>
          </cell>
        </row>
        <row r="30">
          <cell r="A30" t="str">
            <v>00030310B10C0</v>
          </cell>
          <cell r="B30">
            <v>34565.01</v>
          </cell>
        </row>
        <row r="31">
          <cell r="A31" t="str">
            <v>00030310B10G0</v>
          </cell>
          <cell r="B31">
            <v>0</v>
          </cell>
        </row>
        <row r="32">
          <cell r="A32" t="str">
            <v>00030310B20C0</v>
          </cell>
          <cell r="B32">
            <v>139702.81</v>
          </cell>
        </row>
        <row r="33">
          <cell r="A33" t="str">
            <v>00030310D30D0</v>
          </cell>
          <cell r="B33">
            <v>9617</v>
          </cell>
        </row>
        <row r="34">
          <cell r="A34" t="str">
            <v>00030310D50D0</v>
          </cell>
          <cell r="B34">
            <v>14534</v>
          </cell>
        </row>
        <row r="35">
          <cell r="A35" t="str">
            <v>00030310D80D0</v>
          </cell>
          <cell r="B35">
            <v>73684.259999999995</v>
          </cell>
        </row>
        <row r="36">
          <cell r="A36" t="str">
            <v>00030310D90D0</v>
          </cell>
          <cell r="B36">
            <v>3580</v>
          </cell>
        </row>
        <row r="37">
          <cell r="A37" t="str">
            <v>00030310DA0D0</v>
          </cell>
          <cell r="B37">
            <v>1305</v>
          </cell>
        </row>
        <row r="38">
          <cell r="A38" t="str">
            <v>00030310EC0H0</v>
          </cell>
          <cell r="B38">
            <v>3150</v>
          </cell>
        </row>
        <row r="39">
          <cell r="A39" t="str">
            <v>00030310FC000</v>
          </cell>
          <cell r="B39">
            <v>-112150.91</v>
          </cell>
        </row>
        <row r="40">
          <cell r="A40" t="str">
            <v>00030310J2CC0</v>
          </cell>
          <cell r="B40">
            <v>87498.52</v>
          </cell>
        </row>
        <row r="41">
          <cell r="A41" t="str">
            <v>00030310J2CY0</v>
          </cell>
          <cell r="B41">
            <v>95494.64</v>
          </cell>
        </row>
        <row r="42">
          <cell r="A42" t="str">
            <v>00030310J6CC0</v>
          </cell>
          <cell r="B42">
            <v>132482.54</v>
          </cell>
        </row>
        <row r="43">
          <cell r="A43" t="str">
            <v>00030310J9CY0</v>
          </cell>
          <cell r="B43">
            <v>31908.55</v>
          </cell>
        </row>
        <row r="44">
          <cell r="A44" t="str">
            <v>00030310UD000</v>
          </cell>
          <cell r="B44">
            <v>178552.2</v>
          </cell>
        </row>
        <row r="45">
          <cell r="A45" t="str">
            <v>00030310WC0H0</v>
          </cell>
          <cell r="B45">
            <v>-405</v>
          </cell>
        </row>
        <row r="46">
          <cell r="A46" t="str">
            <v>00030310XB0C0</v>
          </cell>
          <cell r="B46">
            <v>-98400.58</v>
          </cell>
        </row>
        <row r="47">
          <cell r="A47" t="str">
            <v>00030310Y90C0</v>
          </cell>
          <cell r="B47">
            <v>-549089.5</v>
          </cell>
        </row>
        <row r="48">
          <cell r="A48" t="str">
            <v>00030310YN0C0</v>
          </cell>
          <cell r="B48">
            <v>-505871.25</v>
          </cell>
        </row>
        <row r="49">
          <cell r="A49" t="str">
            <v>00030310Z90G0</v>
          </cell>
          <cell r="B49">
            <v>-59618.25</v>
          </cell>
        </row>
        <row r="50">
          <cell r="A50" t="str">
            <v>1D030063R1GZ0</v>
          </cell>
          <cell r="B50">
            <v>-155823.92000000001</v>
          </cell>
        </row>
        <row r="51">
          <cell r="A51" t="str">
            <v>1D030310R1GZ0</v>
          </cell>
          <cell r="B51">
            <v>155823.92000000001</v>
          </cell>
        </row>
        <row r="52">
          <cell r="A52" t="str">
            <v>3003010000000</v>
          </cell>
          <cell r="B52">
            <v>0</v>
          </cell>
        </row>
        <row r="53">
          <cell r="A53" t="str">
            <v>30030100UB000</v>
          </cell>
          <cell r="B53">
            <v>0</v>
          </cell>
        </row>
        <row r="54">
          <cell r="A54" t="str">
            <v>30030100WT000</v>
          </cell>
          <cell r="B54">
            <v>0</v>
          </cell>
        </row>
        <row r="55">
          <cell r="A55" t="str">
            <v>30030300UB0H0</v>
          </cell>
          <cell r="B55">
            <v>0</v>
          </cell>
        </row>
        <row r="56">
          <cell r="A56" t="str">
            <v>30030300UF300</v>
          </cell>
          <cell r="B56">
            <v>0</v>
          </cell>
        </row>
        <row r="57">
          <cell r="A57" t="str">
            <v>30030300WC0H0</v>
          </cell>
          <cell r="B57">
            <v>3442.5</v>
          </cell>
        </row>
        <row r="58">
          <cell r="A58" t="str">
            <v>30030300WN0H0</v>
          </cell>
          <cell r="B58">
            <v>0</v>
          </cell>
        </row>
        <row r="59">
          <cell r="A59" t="str">
            <v>30030300WT0H0</v>
          </cell>
          <cell r="B59">
            <v>0</v>
          </cell>
        </row>
        <row r="60">
          <cell r="A60" t="str">
            <v>3003031000000</v>
          </cell>
          <cell r="B60">
            <v>0</v>
          </cell>
        </row>
        <row r="61">
          <cell r="A61" t="str">
            <v>30030310UB000</v>
          </cell>
          <cell r="B61">
            <v>0</v>
          </cell>
        </row>
        <row r="62">
          <cell r="A62" t="str">
            <v>30030310UB0H0</v>
          </cell>
          <cell r="B62">
            <v>0</v>
          </cell>
        </row>
        <row r="63">
          <cell r="A63" t="str">
            <v>30030310UF300</v>
          </cell>
          <cell r="B63">
            <v>0</v>
          </cell>
        </row>
        <row r="64">
          <cell r="A64" t="str">
            <v>30030310WC0H0</v>
          </cell>
          <cell r="B64">
            <v>-3442.5</v>
          </cell>
        </row>
        <row r="65">
          <cell r="A65" t="str">
            <v>30030310WN0H0</v>
          </cell>
          <cell r="B65">
            <v>0</v>
          </cell>
        </row>
        <row r="66">
          <cell r="A66" t="str">
            <v>30030310WT000</v>
          </cell>
          <cell r="B66">
            <v>0</v>
          </cell>
        </row>
        <row r="67">
          <cell r="A67" t="str">
            <v>30030310WT0H0</v>
          </cell>
          <cell r="B67">
            <v>0</v>
          </cell>
        </row>
        <row r="68">
          <cell r="A68" t="str">
            <v>30040300WT0H0</v>
          </cell>
          <cell r="B68">
            <v>0</v>
          </cell>
        </row>
        <row r="69">
          <cell r="A69" t="str">
            <v>GA030300Q9BN0</v>
          </cell>
          <cell r="B69">
            <v>0</v>
          </cell>
        </row>
        <row r="70">
          <cell r="A70" t="str">
            <v>GA030310Q9BN0</v>
          </cell>
          <cell r="B70">
            <v>0</v>
          </cell>
        </row>
        <row r="71">
          <cell r="A71" t="str">
            <v>GN03010000000</v>
          </cell>
          <cell r="B71">
            <v>0</v>
          </cell>
        </row>
        <row r="72">
          <cell r="A72" t="str">
            <v>GN030100WG200</v>
          </cell>
          <cell r="B72">
            <v>6000</v>
          </cell>
        </row>
        <row r="73">
          <cell r="A73" t="str">
            <v>GN030300Q21H0</v>
          </cell>
          <cell r="B73">
            <v>0</v>
          </cell>
        </row>
        <row r="74">
          <cell r="A74" t="str">
            <v>GN030300Q23H0</v>
          </cell>
          <cell r="B74">
            <v>0</v>
          </cell>
        </row>
        <row r="75">
          <cell r="A75" t="str">
            <v>GN030300WG2B2</v>
          </cell>
          <cell r="B75">
            <v>0</v>
          </cell>
        </row>
        <row r="76">
          <cell r="A76" t="str">
            <v>GN030300WG2H0</v>
          </cell>
          <cell r="B76">
            <v>0</v>
          </cell>
        </row>
        <row r="77">
          <cell r="A77" t="str">
            <v>GN03031000000</v>
          </cell>
          <cell r="B77">
            <v>0</v>
          </cell>
        </row>
        <row r="78">
          <cell r="A78" t="str">
            <v>GN030310Q21H0</v>
          </cell>
          <cell r="B78">
            <v>0</v>
          </cell>
        </row>
        <row r="79">
          <cell r="A79" t="str">
            <v>GN030310Q23H0</v>
          </cell>
          <cell r="B79">
            <v>0</v>
          </cell>
        </row>
        <row r="80">
          <cell r="A80" t="str">
            <v>GN030310WG200</v>
          </cell>
          <cell r="B80">
            <v>-6000</v>
          </cell>
        </row>
        <row r="81">
          <cell r="A81" t="str">
            <v>GN030310WG2B2</v>
          </cell>
          <cell r="B81">
            <v>0</v>
          </cell>
        </row>
        <row r="82">
          <cell r="A82" t="str">
            <v>GN030310WG2H0</v>
          </cell>
          <cell r="B82">
            <v>0</v>
          </cell>
        </row>
        <row r="83">
          <cell r="A83" t="str">
            <v>GP03010000000</v>
          </cell>
          <cell r="B83">
            <v>-410</v>
          </cell>
        </row>
        <row r="84">
          <cell r="A84" t="str">
            <v>GP030100WG400</v>
          </cell>
          <cell r="B84">
            <v>18328</v>
          </cell>
        </row>
        <row r="85">
          <cell r="A85" t="str">
            <v>GP030300Q1100</v>
          </cell>
          <cell r="B85">
            <v>330</v>
          </cell>
        </row>
        <row r="86">
          <cell r="A86" t="str">
            <v>GP030300Q1200</v>
          </cell>
          <cell r="B86">
            <v>0</v>
          </cell>
        </row>
        <row r="87">
          <cell r="A87" t="str">
            <v>GP03031000000</v>
          </cell>
          <cell r="B87">
            <v>410</v>
          </cell>
        </row>
        <row r="88">
          <cell r="A88" t="str">
            <v>GP030310Q1100</v>
          </cell>
          <cell r="B88">
            <v>-330</v>
          </cell>
        </row>
        <row r="89">
          <cell r="A89" t="str">
            <v>GP030310Q1200</v>
          </cell>
          <cell r="B89">
            <v>0</v>
          </cell>
        </row>
        <row r="90">
          <cell r="A90" t="str">
            <v>GP030310WG400</v>
          </cell>
          <cell r="B90">
            <v>-18328</v>
          </cell>
        </row>
        <row r="91">
          <cell r="A91" t="str">
            <v>T0030300Y20C0</v>
          </cell>
          <cell r="B91">
            <v>-1932</v>
          </cell>
        </row>
        <row r="92">
          <cell r="A92" t="str">
            <v>T0030300Y40C0</v>
          </cell>
          <cell r="B92">
            <v>0</v>
          </cell>
        </row>
        <row r="93">
          <cell r="A93" t="str">
            <v>T0030300Y50C0</v>
          </cell>
          <cell r="B93">
            <v>-30645</v>
          </cell>
        </row>
        <row r="94">
          <cell r="A94" t="str">
            <v>T0030300Y70C0</v>
          </cell>
          <cell r="B94">
            <v>-11716</v>
          </cell>
        </row>
        <row r="95">
          <cell r="A95" t="str">
            <v>T0030300Y90C0</v>
          </cell>
          <cell r="B95">
            <v>-776.25</v>
          </cell>
        </row>
        <row r="96">
          <cell r="A96" t="str">
            <v>T0030300YF0C0</v>
          </cell>
          <cell r="B96">
            <v>1163.75</v>
          </cell>
        </row>
        <row r="97">
          <cell r="A97" t="str">
            <v>T0030300YN0C0</v>
          </cell>
          <cell r="B97">
            <v>-74814.5</v>
          </cell>
        </row>
        <row r="98">
          <cell r="A98" t="str">
            <v>T0030310Y20C0</v>
          </cell>
          <cell r="B98">
            <v>1932</v>
          </cell>
        </row>
        <row r="99">
          <cell r="A99" t="str">
            <v>T0030310Y40C0</v>
          </cell>
          <cell r="B99">
            <v>0</v>
          </cell>
        </row>
        <row r="100">
          <cell r="A100" t="str">
            <v>T0030310Y50C0</v>
          </cell>
          <cell r="B100">
            <v>30645</v>
          </cell>
        </row>
        <row r="101">
          <cell r="A101" t="str">
            <v>T0030310Y70C0</v>
          </cell>
          <cell r="B101">
            <v>11716</v>
          </cell>
        </row>
        <row r="102">
          <cell r="A102" t="str">
            <v>T0030310Y90C0</v>
          </cell>
          <cell r="B102">
            <v>776.25</v>
          </cell>
        </row>
        <row r="103">
          <cell r="A103" t="str">
            <v>T0030310YF0C0</v>
          </cell>
          <cell r="B103">
            <v>-1163.75</v>
          </cell>
        </row>
        <row r="104">
          <cell r="A104" t="str">
            <v>T0030310YN0C0</v>
          </cell>
          <cell r="B104">
            <v>74814.5</v>
          </cell>
        </row>
        <row r="105">
          <cell r="A105" t="str">
            <v>U0030100H90G0</v>
          </cell>
          <cell r="B105">
            <v>-591717.79</v>
          </cell>
        </row>
        <row r="106">
          <cell r="A106" t="str">
            <v>U0030300H20G0</v>
          </cell>
          <cell r="B106">
            <v>-834439.3</v>
          </cell>
        </row>
        <row r="107">
          <cell r="A107" t="str">
            <v>U0030300H30G0</v>
          </cell>
          <cell r="B107">
            <v>-13211.3</v>
          </cell>
        </row>
        <row r="108">
          <cell r="A108" t="str">
            <v>U0030300H40G0</v>
          </cell>
          <cell r="B108">
            <v>-4535.72</v>
          </cell>
        </row>
        <row r="109">
          <cell r="A109" t="str">
            <v>U0030300H80G0</v>
          </cell>
          <cell r="B109">
            <v>-129481.94</v>
          </cell>
        </row>
        <row r="110">
          <cell r="A110" t="str">
            <v>U0030300HC0G0</v>
          </cell>
          <cell r="B110">
            <v>-3670801.59</v>
          </cell>
        </row>
        <row r="111">
          <cell r="A111" t="str">
            <v>U0030300HE0G0</v>
          </cell>
          <cell r="B111">
            <v>-4680</v>
          </cell>
        </row>
        <row r="112">
          <cell r="A112" t="str">
            <v>U0030310H20G0</v>
          </cell>
          <cell r="B112">
            <v>834439.3</v>
          </cell>
        </row>
        <row r="113">
          <cell r="A113" t="str">
            <v>U0030310H30G0</v>
          </cell>
          <cell r="B113">
            <v>13211.3</v>
          </cell>
        </row>
        <row r="114">
          <cell r="A114" t="str">
            <v>U0030310H40G0</v>
          </cell>
          <cell r="B114">
            <v>4535.72</v>
          </cell>
        </row>
        <row r="115">
          <cell r="A115" t="str">
            <v>U0030310H80G0</v>
          </cell>
          <cell r="B115">
            <v>129481.94</v>
          </cell>
        </row>
        <row r="116">
          <cell r="A116" t="str">
            <v>U0030310H90G0</v>
          </cell>
          <cell r="B116">
            <v>591717.79</v>
          </cell>
        </row>
        <row r="117">
          <cell r="A117" t="str">
            <v>U0030310HC0G0</v>
          </cell>
          <cell r="B117">
            <v>3670801.59</v>
          </cell>
        </row>
        <row r="118">
          <cell r="A118" t="str">
            <v>U0030310HE0G0</v>
          </cell>
          <cell r="B118">
            <v>4680</v>
          </cell>
        </row>
        <row r="119">
          <cell r="A119" t="str">
            <v>UF030300QMC00</v>
          </cell>
          <cell r="B119">
            <v>-648988.48</v>
          </cell>
        </row>
        <row r="120">
          <cell r="A120" t="str">
            <v>UF030310QMC00</v>
          </cell>
          <cell r="B120">
            <v>648988.48</v>
          </cell>
        </row>
        <row r="121">
          <cell r="A121" t="str">
            <v>UM03010000000</v>
          </cell>
          <cell r="B121">
            <v>114.25</v>
          </cell>
        </row>
        <row r="122">
          <cell r="A122" t="str">
            <v>UM030100QLC00</v>
          </cell>
          <cell r="B122">
            <v>100976.38</v>
          </cell>
        </row>
        <row r="123">
          <cell r="A123" t="str">
            <v>UM030100WU600</v>
          </cell>
          <cell r="B123">
            <v>-1581.79</v>
          </cell>
        </row>
        <row r="124">
          <cell r="A124" t="str">
            <v>UM030100WU700</v>
          </cell>
          <cell r="B124">
            <v>1522341.97</v>
          </cell>
        </row>
        <row r="125">
          <cell r="A125" t="str">
            <v>UM030100WU900</v>
          </cell>
          <cell r="B125">
            <v>48997.81</v>
          </cell>
        </row>
        <row r="126">
          <cell r="A126" t="str">
            <v>UM030100WUA00</v>
          </cell>
          <cell r="B126">
            <v>-39501.019999999997</v>
          </cell>
        </row>
        <row r="127">
          <cell r="A127" t="str">
            <v>UM030300QC400</v>
          </cell>
          <cell r="B127">
            <v>-1135.1500000000001</v>
          </cell>
        </row>
        <row r="128">
          <cell r="A128" t="str">
            <v>UM030300QLC00</v>
          </cell>
          <cell r="B128">
            <v>-100976.38</v>
          </cell>
        </row>
        <row r="129">
          <cell r="A129" t="str">
            <v>UM030300QUC00</v>
          </cell>
          <cell r="B129">
            <v>-6416</v>
          </cell>
        </row>
        <row r="130">
          <cell r="A130" t="str">
            <v>UM030300WU500</v>
          </cell>
          <cell r="B130">
            <v>-3034.99</v>
          </cell>
        </row>
        <row r="131">
          <cell r="A131" t="str">
            <v>UM030300WU600</v>
          </cell>
          <cell r="B131">
            <v>-23267.84</v>
          </cell>
        </row>
        <row r="132">
          <cell r="A132" t="str">
            <v>UM030300WU700</v>
          </cell>
          <cell r="B132">
            <v>-7887430.4900000002</v>
          </cell>
        </row>
        <row r="133">
          <cell r="A133" t="str">
            <v>UM030300WU800</v>
          </cell>
          <cell r="B133">
            <v>-13283.16</v>
          </cell>
        </row>
        <row r="134">
          <cell r="A134" t="str">
            <v>UM030300WU900</v>
          </cell>
          <cell r="B134">
            <v>-51314.42</v>
          </cell>
        </row>
        <row r="135">
          <cell r="A135" t="str">
            <v>UM030300WUA00</v>
          </cell>
          <cell r="B135">
            <v>-43321.94</v>
          </cell>
        </row>
        <row r="136">
          <cell r="A136" t="str">
            <v>UM03031000000</v>
          </cell>
          <cell r="B136">
            <v>-114.25</v>
          </cell>
        </row>
        <row r="137">
          <cell r="A137" t="str">
            <v>UM030310QC400</v>
          </cell>
          <cell r="B137">
            <v>1135.1500000000001</v>
          </cell>
        </row>
        <row r="138">
          <cell r="A138" t="str">
            <v>UM030310QUC00</v>
          </cell>
          <cell r="B138">
            <v>6416</v>
          </cell>
        </row>
        <row r="139">
          <cell r="A139" t="str">
            <v>UM030310WU500</v>
          </cell>
          <cell r="B139">
            <v>3034.99</v>
          </cell>
        </row>
        <row r="140">
          <cell r="A140" t="str">
            <v>UM030310WU600</v>
          </cell>
          <cell r="B140">
            <v>24849.63</v>
          </cell>
        </row>
        <row r="141">
          <cell r="A141" t="str">
            <v>UM030310WU700</v>
          </cell>
          <cell r="B141">
            <v>6365088.5200000005</v>
          </cell>
        </row>
        <row r="142">
          <cell r="A142" t="str">
            <v>UM030310WU800</v>
          </cell>
          <cell r="B142">
            <v>13283.16</v>
          </cell>
        </row>
        <row r="143">
          <cell r="A143" t="str">
            <v>UM030310WU900</v>
          </cell>
          <cell r="B143">
            <v>2316.61</v>
          </cell>
        </row>
        <row r="144">
          <cell r="A144" t="str">
            <v>UM030310WUA00</v>
          </cell>
          <cell r="B144">
            <v>82822.960000000006</v>
          </cell>
        </row>
        <row r="145">
          <cell r="A145" t="str">
            <v>GA030300WG300</v>
          </cell>
          <cell r="B145">
            <v>0</v>
          </cell>
        </row>
      </sheetData>
      <sheetData sheetId="14" refreshError="1"/>
      <sheetData sheetId="15" refreshError="1"/>
      <sheetData sheetId="16">
        <row r="1">
          <cell r="A1" t="str">
            <v>Database: ARI_PROD</v>
          </cell>
        </row>
      </sheetData>
      <sheetData sheetId="17" refreshError="1"/>
      <sheetData sheetId="18">
        <row r="1">
          <cell r="A1" t="str">
            <v>Acct #</v>
          </cell>
        </row>
      </sheetData>
      <sheetData sheetId="19"/>
      <sheetData sheetId="20">
        <row r="1">
          <cell r="A1" t="str">
            <v>Acct #</v>
          </cell>
        </row>
      </sheetData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>
        <row r="1">
          <cell r="A1" t="str">
            <v>Database: ARI_PROD</v>
          </cell>
        </row>
      </sheetData>
      <sheetData sheetId="254">
        <row r="1">
          <cell r="A1" t="str">
            <v>Database: ARI_PROD</v>
          </cell>
        </row>
      </sheetData>
      <sheetData sheetId="255">
        <row r="1">
          <cell r="A1" t="str">
            <v>Database: ARI_PROD</v>
          </cell>
        </row>
      </sheetData>
      <sheetData sheetId="256">
        <row r="1">
          <cell r="A1" t="str">
            <v>Database: ARI_PROD</v>
          </cell>
        </row>
      </sheetData>
      <sheetData sheetId="257"/>
      <sheetData sheetId="258">
        <row r="1">
          <cell r="A1" t="str">
            <v>Database: ARI_PROD</v>
          </cell>
        </row>
      </sheetData>
      <sheetData sheetId="259">
        <row r="1">
          <cell r="A1" t="str">
            <v>Database: ARI_PROD</v>
          </cell>
        </row>
      </sheetData>
      <sheetData sheetId="260">
        <row r="1">
          <cell r="A1" t="str">
            <v>Database: ARI_PROD</v>
          </cell>
        </row>
      </sheetData>
      <sheetData sheetId="261">
        <row r="1">
          <cell r="A1" t="str">
            <v>Database: ARI_PROD</v>
          </cell>
        </row>
      </sheetData>
      <sheetData sheetId="262"/>
      <sheetData sheetId="263">
        <row r="1">
          <cell r="A1" t="str">
            <v>Database: ARI_PROD</v>
          </cell>
        </row>
      </sheetData>
      <sheetData sheetId="264">
        <row r="1">
          <cell r="A1" t="str">
            <v>Database: ARI_PROD</v>
          </cell>
        </row>
      </sheetData>
      <sheetData sheetId="265">
        <row r="1">
          <cell r="A1" t="str">
            <v>Database: ARI_PROD</v>
          </cell>
        </row>
      </sheetData>
      <sheetData sheetId="266">
        <row r="1">
          <cell r="A1" t="str">
            <v>Database: ARI_PROD</v>
          </cell>
        </row>
      </sheetData>
      <sheetData sheetId="267">
        <row r="1">
          <cell r="A1" t="str">
            <v>Database: ARI_PROD</v>
          </cell>
        </row>
      </sheetData>
      <sheetData sheetId="268">
        <row r="1">
          <cell r="A1" t="str">
            <v>Database: ARI_PROD</v>
          </cell>
        </row>
      </sheetData>
      <sheetData sheetId="269">
        <row r="1">
          <cell r="A1" t="str">
            <v>Database: ARI_PROD</v>
          </cell>
        </row>
      </sheetData>
      <sheetData sheetId="270">
        <row r="1">
          <cell r="A1" t="str">
            <v>Database: ARI_PROD</v>
          </cell>
        </row>
      </sheetData>
      <sheetData sheetId="271">
        <row r="1">
          <cell r="A1" t="str">
            <v>Database: ARI_PROD</v>
          </cell>
        </row>
      </sheetData>
      <sheetData sheetId="272">
        <row r="1">
          <cell r="A1" t="str">
            <v>Database: ARI_PROD</v>
          </cell>
        </row>
      </sheetData>
      <sheetData sheetId="273">
        <row r="1">
          <cell r="A1" t="str">
            <v>Database: ARI_PROD</v>
          </cell>
        </row>
      </sheetData>
      <sheetData sheetId="274">
        <row r="1">
          <cell r="A1" t="str">
            <v>Database: ARI_PROD</v>
          </cell>
        </row>
      </sheetData>
      <sheetData sheetId="275">
        <row r="1">
          <cell r="A1" t="str">
            <v>Database: ARI_PROD</v>
          </cell>
        </row>
      </sheetData>
      <sheetData sheetId="276">
        <row r="1">
          <cell r="A1" t="str">
            <v>Database: ARI_PROD</v>
          </cell>
        </row>
      </sheetData>
      <sheetData sheetId="277"/>
      <sheetData sheetId="278">
        <row r="1">
          <cell r="A1" t="str">
            <v>Database: ARI_PROD</v>
          </cell>
        </row>
      </sheetData>
      <sheetData sheetId="279">
        <row r="1">
          <cell r="A1" t="str">
            <v>Database: ARI_PROD</v>
          </cell>
        </row>
      </sheetData>
      <sheetData sheetId="280">
        <row r="1">
          <cell r="A1" t="str">
            <v>Database: ARI_PROD</v>
          </cell>
        </row>
      </sheetData>
      <sheetData sheetId="281">
        <row r="1">
          <cell r="A1" t="str">
            <v>Database: ARI_PROD</v>
          </cell>
        </row>
      </sheetData>
      <sheetData sheetId="282"/>
      <sheetData sheetId="283">
        <row r="1">
          <cell r="A1" t="str">
            <v>Database: ARI_PROD</v>
          </cell>
        </row>
      </sheetData>
      <sheetData sheetId="284">
        <row r="1">
          <cell r="A1" t="str">
            <v>Database: ARI_PROD</v>
          </cell>
        </row>
      </sheetData>
      <sheetData sheetId="285">
        <row r="1">
          <cell r="A1" t="str">
            <v>Database: ARI_PROD</v>
          </cell>
        </row>
      </sheetData>
      <sheetData sheetId="286">
        <row r="1">
          <cell r="A1" t="str">
            <v>Database: ARI_PROD</v>
          </cell>
        </row>
      </sheetData>
      <sheetData sheetId="287"/>
      <sheetData sheetId="288">
        <row r="1">
          <cell r="A1" t="str">
            <v>Database: ARI_PROD</v>
          </cell>
        </row>
      </sheetData>
      <sheetData sheetId="289">
        <row r="1">
          <cell r="A1" t="str">
            <v>Database: ARI_PROD</v>
          </cell>
        </row>
      </sheetData>
      <sheetData sheetId="290">
        <row r="1">
          <cell r="A1" t="str">
            <v>Database: ARI_PROD</v>
          </cell>
        </row>
      </sheetData>
      <sheetData sheetId="291">
        <row r="1">
          <cell r="A1" t="str">
            <v>Database: ARI_PROD</v>
          </cell>
        </row>
      </sheetData>
      <sheetData sheetId="292"/>
      <sheetData sheetId="293">
        <row r="1">
          <cell r="A1" t="str">
            <v>Database: ARI_PROD</v>
          </cell>
        </row>
      </sheetData>
      <sheetData sheetId="294">
        <row r="1">
          <cell r="A1" t="str">
            <v>Database: ARI_PROD</v>
          </cell>
        </row>
      </sheetData>
      <sheetData sheetId="295">
        <row r="1">
          <cell r="A1" t="str">
            <v>Database: ARI_PROD</v>
          </cell>
        </row>
      </sheetData>
      <sheetData sheetId="296">
        <row r="1">
          <cell r="A1" t="str">
            <v>Database: ARI_PROD</v>
          </cell>
        </row>
      </sheetData>
      <sheetData sheetId="297"/>
      <sheetData sheetId="298">
        <row r="1">
          <cell r="A1" t="str">
            <v>Database: ARI_PROD</v>
          </cell>
        </row>
      </sheetData>
      <sheetData sheetId="299">
        <row r="1">
          <cell r="A1" t="str">
            <v>Database: ARI_PROD</v>
          </cell>
        </row>
      </sheetData>
      <sheetData sheetId="300">
        <row r="1">
          <cell r="A1" t="str">
            <v>Database: ARI_PROD</v>
          </cell>
        </row>
      </sheetData>
      <sheetData sheetId="301">
        <row r="1">
          <cell r="A1" t="str">
            <v>Database: ARI_PROD</v>
          </cell>
        </row>
      </sheetData>
      <sheetData sheetId="302"/>
      <sheetData sheetId="303">
        <row r="1">
          <cell r="A1" t="str">
            <v>Database: ARI_PROD</v>
          </cell>
        </row>
      </sheetData>
      <sheetData sheetId="304">
        <row r="1">
          <cell r="A1" t="str">
            <v>Database: ARI_PROD</v>
          </cell>
        </row>
      </sheetData>
      <sheetData sheetId="305">
        <row r="1">
          <cell r="A1" t="str">
            <v>Database: ARI_PROD</v>
          </cell>
        </row>
      </sheetData>
      <sheetData sheetId="306">
        <row r="1">
          <cell r="A1" t="str">
            <v>Database: ARI_PROD</v>
          </cell>
        </row>
      </sheetData>
      <sheetData sheetId="307"/>
      <sheetData sheetId="308"/>
      <sheetData sheetId="309">
        <row r="1">
          <cell r="A1" t="str">
            <v>Database: ARI_PROD</v>
          </cell>
        </row>
      </sheetData>
      <sheetData sheetId="310">
        <row r="1">
          <cell r="A1" t="str">
            <v>Database: ARI_PROD</v>
          </cell>
        </row>
      </sheetData>
      <sheetData sheetId="311">
        <row r="1">
          <cell r="A1" t="str">
            <v>Database: ARI_PROD</v>
          </cell>
        </row>
      </sheetData>
      <sheetData sheetId="312">
        <row r="1">
          <cell r="A1" t="str">
            <v>Database: ARI_PROD</v>
          </cell>
        </row>
      </sheetData>
      <sheetData sheetId="313"/>
      <sheetData sheetId="314">
        <row r="1">
          <cell r="A1" t="str">
            <v>Database: ARI_PROD</v>
          </cell>
        </row>
      </sheetData>
      <sheetData sheetId="315">
        <row r="1">
          <cell r="A1" t="str">
            <v>Database: ARI_PROD</v>
          </cell>
        </row>
      </sheetData>
      <sheetData sheetId="316"/>
      <sheetData sheetId="317">
        <row r="1">
          <cell r="A1" t="str">
            <v>Database: ARI_PROD</v>
          </cell>
        </row>
      </sheetData>
      <sheetData sheetId="318"/>
      <sheetData sheetId="319"/>
      <sheetData sheetId="320"/>
      <sheetData sheetId="321"/>
      <sheetData sheetId="322"/>
      <sheetData sheetId="323">
        <row r="1">
          <cell r="A1" t="str">
            <v>Database: ARI_PROD</v>
          </cell>
        </row>
      </sheetData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>
        <row r="1">
          <cell r="A1" t="str">
            <v>Database: ARI_PROD</v>
          </cell>
        </row>
      </sheetData>
      <sheetData sheetId="343"/>
      <sheetData sheetId="344">
        <row r="1">
          <cell r="A1" t="str">
            <v>Database: ARI_PROD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ed first cut"/>
      <sheetName val="Planning Mat"/>
      <sheetName val="TBR workings"/>
      <sheetName val="Leadsheet"/>
      <sheetName val="FA Adjustment Entry"/>
      <sheetName val="Adjust Entry"/>
      <sheetName val="Final TB-Oracle"/>
      <sheetName val="PointNo.5"/>
    </sheetNames>
    <sheetDataSet>
      <sheetData sheetId="0">
        <row r="1">
          <cell r="A1" t="str">
            <v>A/c Code</v>
          </cell>
          <cell r="B1" t="str">
            <v>Description</v>
          </cell>
        </row>
        <row r="2">
          <cell r="A2">
            <v>10315</v>
          </cell>
          <cell r="B2" t="str">
            <v>CASH AT BANK-INR</v>
          </cell>
          <cell r="C2">
            <v>7145764.9500000002</v>
          </cell>
        </row>
        <row r="3">
          <cell r="A3">
            <v>10625</v>
          </cell>
          <cell r="B3" t="str">
            <v>CASH-PETTY</v>
          </cell>
          <cell r="C3">
            <v>173536</v>
          </cell>
        </row>
        <row r="4">
          <cell r="A4">
            <v>11410</v>
          </cell>
          <cell r="B4" t="str">
            <v>AR-TRADE</v>
          </cell>
          <cell r="C4">
            <v>319221956.24000001</v>
          </cell>
        </row>
        <row r="5">
          <cell r="A5">
            <v>12110</v>
          </cell>
          <cell r="B5" t="str">
            <v>CASH AND TRAVEL ADVANCES</v>
          </cell>
          <cell r="C5">
            <v>-505906.65</v>
          </cell>
        </row>
        <row r="6">
          <cell r="A6">
            <v>12200</v>
          </cell>
          <cell r="B6" t="str">
            <v>MISC-TAXES/CONTRA</v>
          </cell>
          <cell r="C6">
            <v>0</v>
          </cell>
        </row>
        <row r="7">
          <cell r="A7">
            <v>12210</v>
          </cell>
          <cell r="B7" t="str">
            <v>INCOME TAX REFUBDS REVBL</v>
          </cell>
          <cell r="C7">
            <v>33850762.75</v>
          </cell>
        </row>
        <row r="8">
          <cell r="A8">
            <v>12261</v>
          </cell>
          <cell r="B8" t="str">
            <v>EXCISE DUTY-PAID STOCK</v>
          </cell>
          <cell r="C8">
            <v>235543</v>
          </cell>
        </row>
        <row r="9">
          <cell r="A9">
            <v>12280</v>
          </cell>
          <cell r="B9" t="str">
            <v>EXCISE DUTY - PLA A/C</v>
          </cell>
          <cell r="C9">
            <v>107811</v>
          </cell>
        </row>
        <row r="10">
          <cell r="A10">
            <v>12283</v>
          </cell>
          <cell r="B10" t="str">
            <v>EXCISE DUTY- CENVAT</v>
          </cell>
          <cell r="C10">
            <v>3173975</v>
          </cell>
        </row>
        <row r="11">
          <cell r="A11">
            <v>12285</v>
          </cell>
          <cell r="B11" t="str">
            <v>SALES TAX REFUNDS RECVBL</v>
          </cell>
          <cell r="C11">
            <v>564233</v>
          </cell>
        </row>
        <row r="12">
          <cell r="A12">
            <v>12380</v>
          </cell>
          <cell r="B12" t="str">
            <v>RECEIVABLES-OTHER</v>
          </cell>
          <cell r="C12">
            <v>1996644.32</v>
          </cell>
        </row>
        <row r="13">
          <cell r="A13">
            <v>12610</v>
          </cell>
          <cell r="B13" t="str">
            <v>RESERVE FOR BAD DEBTS</v>
          </cell>
          <cell r="C13">
            <v>-6138132.3399999999</v>
          </cell>
        </row>
        <row r="14">
          <cell r="A14">
            <v>14110</v>
          </cell>
          <cell r="B14" t="str">
            <v>INV-FINSIHED GOODS</v>
          </cell>
          <cell r="C14">
            <v>2133413.0499999998</v>
          </cell>
        </row>
        <row r="15">
          <cell r="A15">
            <v>14160</v>
          </cell>
          <cell r="B15" t="str">
            <v>INV-IMPORT DUTY(CUSTOMS)</v>
          </cell>
          <cell r="C15">
            <v>2557891.29</v>
          </cell>
        </row>
        <row r="16">
          <cell r="A16">
            <v>14310</v>
          </cell>
          <cell r="B16" t="str">
            <v>INV-WIP</v>
          </cell>
          <cell r="C16">
            <v>44204.959999999999</v>
          </cell>
        </row>
        <row r="17">
          <cell r="A17">
            <v>14370</v>
          </cell>
          <cell r="B17" t="str">
            <v>INV-OUTSIDE POINT(CSTMR)</v>
          </cell>
          <cell r="C17">
            <v>629052.93999999994</v>
          </cell>
        </row>
        <row r="18">
          <cell r="A18">
            <v>14380</v>
          </cell>
          <cell r="B18" t="str">
            <v>INV-SUB CONTRACT (FAT)</v>
          </cell>
          <cell r="C18">
            <v>15994921.050000001</v>
          </cell>
        </row>
        <row r="19">
          <cell r="A19">
            <v>14410</v>
          </cell>
          <cell r="B19" t="str">
            <v>INV-RAW MATERIALS</v>
          </cell>
          <cell r="C19">
            <v>61591331.950000003</v>
          </cell>
        </row>
        <row r="20">
          <cell r="A20">
            <v>14480</v>
          </cell>
          <cell r="B20" t="str">
            <v>INV-IN TRANSIT(LOCAL)</v>
          </cell>
          <cell r="C20">
            <v>1496630.18</v>
          </cell>
        </row>
        <row r="21">
          <cell r="A21">
            <v>14490</v>
          </cell>
          <cell r="B21" t="str">
            <v>INV-IN TRANSIT(INTERCOM)</v>
          </cell>
          <cell r="C21">
            <v>5599936.2800000003</v>
          </cell>
        </row>
        <row r="22">
          <cell r="A22">
            <v>14800</v>
          </cell>
          <cell r="B22" t="str">
            <v>INV-STD COST REVALUATION</v>
          </cell>
          <cell r="C22">
            <v>10739174.310000001</v>
          </cell>
        </row>
        <row r="23">
          <cell r="A23">
            <v>15090</v>
          </cell>
          <cell r="B23" t="str">
            <v>PREPAID-OTHER</v>
          </cell>
          <cell r="C23">
            <v>5690158.7300000004</v>
          </cell>
        </row>
        <row r="24">
          <cell r="A24">
            <v>15620</v>
          </cell>
          <cell r="B24" t="str">
            <v>FIELD SERVICE STOCK-GTS</v>
          </cell>
          <cell r="C24">
            <v>50166840.170000002</v>
          </cell>
        </row>
        <row r="25">
          <cell r="A25">
            <v>15630</v>
          </cell>
          <cell r="B25" t="str">
            <v>FIELD SERVICE STK-PROVIS</v>
          </cell>
          <cell r="C25">
            <v>-14938670.24</v>
          </cell>
        </row>
        <row r="26">
          <cell r="A26">
            <v>15710</v>
          </cell>
          <cell r="B26" t="str">
            <v>DEPOSIT-TENDER(EARNEST)</v>
          </cell>
          <cell r="C26">
            <v>2203976.5</v>
          </cell>
        </row>
        <row r="27">
          <cell r="A27">
            <v>15715</v>
          </cell>
          <cell r="B27" t="str">
            <v>DEPOSIT-MATERIAL PURCHAS</v>
          </cell>
          <cell r="C27">
            <v>3308645.04</v>
          </cell>
        </row>
        <row r="28">
          <cell r="A28">
            <v>15723</v>
          </cell>
          <cell r="B28" t="str">
            <v>DEPOSIT-STAFF ACOMODATON</v>
          </cell>
          <cell r="C28">
            <v>426000</v>
          </cell>
        </row>
        <row r="29">
          <cell r="A29">
            <v>15790</v>
          </cell>
          <cell r="B29" t="str">
            <v>DEPOSIT-OTHERS</v>
          </cell>
          <cell r="C29">
            <v>5658465</v>
          </cell>
        </row>
        <row r="30">
          <cell r="A30">
            <v>17010</v>
          </cell>
          <cell r="B30" t="str">
            <v>LAND</v>
          </cell>
          <cell r="C30">
            <v>408823</v>
          </cell>
        </row>
        <row r="31">
          <cell r="A31">
            <v>17211</v>
          </cell>
          <cell r="B31" t="str">
            <v>LEASE IMPROVEMENTS-OBAL</v>
          </cell>
          <cell r="C31">
            <v>5595359.6900000004</v>
          </cell>
        </row>
        <row r="32">
          <cell r="A32">
            <v>17212</v>
          </cell>
          <cell r="B32" t="str">
            <v>LEASE IMPROVEMENTS-ADDS</v>
          </cell>
          <cell r="C32">
            <v>1703791.47</v>
          </cell>
        </row>
        <row r="33">
          <cell r="A33">
            <v>17311</v>
          </cell>
          <cell r="B33" t="str">
            <v>BUILDING/FACTORY-OBAL</v>
          </cell>
          <cell r="C33">
            <v>7940849</v>
          </cell>
        </row>
        <row r="34">
          <cell r="A34">
            <v>17401</v>
          </cell>
          <cell r="B34" t="str">
            <v>MACHINERY&amp;EQUPIMENT-OBAL</v>
          </cell>
          <cell r="C34">
            <v>26639621.030000001</v>
          </cell>
        </row>
        <row r="35">
          <cell r="A35">
            <v>17402</v>
          </cell>
          <cell r="B35" t="str">
            <v>MACHINERY&amp;EQUPIMENT-ADDS</v>
          </cell>
          <cell r="C35">
            <v>2993869.89</v>
          </cell>
        </row>
        <row r="36">
          <cell r="A36">
            <v>17432</v>
          </cell>
          <cell r="B36" t="str">
            <v>MACHINE TOOLS - ADDS</v>
          </cell>
          <cell r="C36">
            <v>499425.32</v>
          </cell>
        </row>
        <row r="37">
          <cell r="A37">
            <v>17641</v>
          </cell>
          <cell r="B37" t="str">
            <v>AUTO AND TRUCKS - OBAL</v>
          </cell>
          <cell r="C37">
            <v>356530</v>
          </cell>
        </row>
        <row r="38">
          <cell r="A38">
            <v>17642</v>
          </cell>
          <cell r="B38" t="str">
            <v>AUTO AND TRUCKS - ADDS</v>
          </cell>
          <cell r="C38">
            <v>7027</v>
          </cell>
        </row>
        <row r="39">
          <cell r="A39">
            <v>17711</v>
          </cell>
          <cell r="B39" t="str">
            <v>FIXTURE/FITTINGS - OBAL</v>
          </cell>
          <cell r="C39">
            <v>7619235.6600000001</v>
          </cell>
        </row>
        <row r="40">
          <cell r="A40">
            <v>17712</v>
          </cell>
          <cell r="B40" t="str">
            <v>FIXTURE/FITTINGS - ADDS</v>
          </cell>
          <cell r="C40">
            <v>1333251.94</v>
          </cell>
        </row>
        <row r="41">
          <cell r="A41">
            <v>17721</v>
          </cell>
          <cell r="B41" t="str">
            <v>TELECOM EQUIPMENT - OBAL</v>
          </cell>
          <cell r="C41">
            <v>3744165.89</v>
          </cell>
        </row>
        <row r="42">
          <cell r="A42">
            <v>17722</v>
          </cell>
          <cell r="B42" t="str">
            <v>TELECOM EQUIPMENT - ADDS</v>
          </cell>
          <cell r="C42">
            <v>1600000</v>
          </cell>
        </row>
        <row r="43">
          <cell r="A43">
            <v>17731</v>
          </cell>
          <cell r="B43" t="str">
            <v>COMPUTER/IT EQUPMNT-OBAL</v>
          </cell>
          <cell r="C43">
            <v>51755861.390000001</v>
          </cell>
        </row>
        <row r="44">
          <cell r="A44">
            <v>17732</v>
          </cell>
          <cell r="B44" t="str">
            <v>COMPUTER/IT EQUPMNT-ADDS</v>
          </cell>
          <cell r="C44">
            <v>8478999.1600000001</v>
          </cell>
        </row>
        <row r="45">
          <cell r="A45">
            <v>17751</v>
          </cell>
          <cell r="B45" t="str">
            <v>OFFICE EQUIPMENT - OBAL</v>
          </cell>
          <cell r="C45">
            <v>4205069.3899999997</v>
          </cell>
        </row>
        <row r="46">
          <cell r="A46">
            <v>17752</v>
          </cell>
          <cell r="B46" t="str">
            <v>OFFICE EQUIPMENT - ADDS</v>
          </cell>
          <cell r="C46">
            <v>1761143</v>
          </cell>
        </row>
        <row r="47">
          <cell r="A47">
            <v>17761</v>
          </cell>
          <cell r="B47" t="str">
            <v>DEMO EQUIPMENT - OBAL</v>
          </cell>
          <cell r="C47">
            <v>21238212.09</v>
          </cell>
        </row>
        <row r="48">
          <cell r="A48">
            <v>17762</v>
          </cell>
          <cell r="B48" t="str">
            <v>DEMO EQUIPMENT - ADDS</v>
          </cell>
          <cell r="C48">
            <v>19961843.66</v>
          </cell>
        </row>
        <row r="49">
          <cell r="A49">
            <v>17902</v>
          </cell>
          <cell r="B49" t="str">
            <v>CIP - MACH &amp; EQUIP ADDS</v>
          </cell>
          <cell r="C49">
            <v>6593558.4400000004</v>
          </cell>
        </row>
        <row r="50">
          <cell r="A50">
            <v>17903</v>
          </cell>
          <cell r="B50" t="str">
            <v>CIP - MACH &amp; EQUIP DISP</v>
          </cell>
          <cell r="C50">
            <v>-98214</v>
          </cell>
        </row>
        <row r="51">
          <cell r="A51">
            <v>18211</v>
          </cell>
          <cell r="B51" t="str">
            <v>DEPR LEASE IMPROV - OBAL</v>
          </cell>
          <cell r="C51">
            <v>-1709746.19</v>
          </cell>
        </row>
        <row r="52">
          <cell r="A52">
            <v>18212</v>
          </cell>
          <cell r="B52" t="str">
            <v>DEPR LEASE IMPROV - ADDS</v>
          </cell>
          <cell r="C52">
            <v>-3056898.02</v>
          </cell>
        </row>
        <row r="53">
          <cell r="A53">
            <v>18311</v>
          </cell>
          <cell r="B53" t="str">
            <v>DEPR BUILDING/FACT- OBAL</v>
          </cell>
          <cell r="C53">
            <v>-2694485</v>
          </cell>
        </row>
        <row r="54">
          <cell r="A54">
            <v>18312</v>
          </cell>
          <cell r="B54" t="str">
            <v>DEPR BUILDING/FACT- ADDS</v>
          </cell>
          <cell r="C54">
            <v>-420867</v>
          </cell>
        </row>
        <row r="55">
          <cell r="A55">
            <v>18401</v>
          </cell>
          <cell r="B55" t="str">
            <v>DEPR MACH &amp; EQUIPME-OBAL</v>
          </cell>
          <cell r="C55">
            <v>-12629552.9</v>
          </cell>
        </row>
        <row r="56">
          <cell r="A56">
            <v>18402</v>
          </cell>
          <cell r="B56" t="str">
            <v>DEPR MACH &amp; EQUIPME-ADDS</v>
          </cell>
          <cell r="C56">
            <v>-2907363</v>
          </cell>
        </row>
        <row r="57">
          <cell r="A57">
            <v>18641</v>
          </cell>
          <cell r="B57" t="str">
            <v>DEPR AUTO/TRUCKS - OBAL</v>
          </cell>
          <cell r="C57">
            <v>-303991.89</v>
          </cell>
        </row>
        <row r="58">
          <cell r="A58">
            <v>18642</v>
          </cell>
          <cell r="B58" t="str">
            <v>DEPR AUTO/TRUCKS - ADDS</v>
          </cell>
          <cell r="C58">
            <v>136081</v>
          </cell>
        </row>
        <row r="59">
          <cell r="A59">
            <v>18711</v>
          </cell>
          <cell r="B59" t="str">
            <v>DEPR FURNITURE/FIX- OBAL</v>
          </cell>
          <cell r="C59">
            <v>-1838457</v>
          </cell>
        </row>
        <row r="60">
          <cell r="A60">
            <v>18712</v>
          </cell>
          <cell r="B60" t="str">
            <v>DEPR FURNITURE/FIX- ADDS</v>
          </cell>
          <cell r="C60">
            <v>-922063</v>
          </cell>
        </row>
        <row r="61">
          <cell r="A61">
            <v>18751</v>
          </cell>
          <cell r="B61" t="str">
            <v>DEPR OFFICE EQUPMNT-OBAL</v>
          </cell>
          <cell r="C61">
            <v>-36355630</v>
          </cell>
        </row>
        <row r="62">
          <cell r="A62">
            <v>18752</v>
          </cell>
          <cell r="B62" t="str">
            <v>DEPR OFFICE EQUPMNT-ADDS</v>
          </cell>
          <cell r="C62">
            <v>-29111749</v>
          </cell>
        </row>
        <row r="63">
          <cell r="A63">
            <v>19910</v>
          </cell>
          <cell r="B63" t="str">
            <v>DEFERRED ORGANIZATON EXP</v>
          </cell>
          <cell r="C63">
            <v>3000000</v>
          </cell>
        </row>
        <row r="64">
          <cell r="A64">
            <v>40055</v>
          </cell>
          <cell r="B64" t="str">
            <v>BANK OVERDRAFT - INR</v>
          </cell>
          <cell r="C64">
            <v>-58823183.850000001</v>
          </cell>
        </row>
        <row r="65">
          <cell r="A65">
            <v>41010</v>
          </cell>
          <cell r="B65" t="str">
            <v>A/P - TRADE</v>
          </cell>
          <cell r="C65">
            <v>-63905893.469999999</v>
          </cell>
        </row>
        <row r="66">
          <cell r="A66">
            <v>41890</v>
          </cell>
          <cell r="B66" t="str">
            <v>A/P - OTHER(AP RETNTION)</v>
          </cell>
          <cell r="C66">
            <v>-3656056.86</v>
          </cell>
        </row>
        <row r="67">
          <cell r="A67">
            <v>42000</v>
          </cell>
          <cell r="B67" t="str">
            <v>ACCRUED PAYROLL/SALARIES</v>
          </cell>
          <cell r="C67">
            <v>-2143087.0699999998</v>
          </cell>
        </row>
        <row r="68">
          <cell r="A68">
            <v>43615</v>
          </cell>
          <cell r="B68" t="str">
            <v>WCT - PAYABLE</v>
          </cell>
          <cell r="C68">
            <v>-480225.4</v>
          </cell>
        </row>
        <row r="69">
          <cell r="A69">
            <v>43618</v>
          </cell>
          <cell r="B69" t="str">
            <v>STATUTORY DUES PAYABLE</v>
          </cell>
          <cell r="C69">
            <v>-570085.5</v>
          </cell>
        </row>
        <row r="70">
          <cell r="A70">
            <v>43619</v>
          </cell>
          <cell r="B70" t="str">
            <v>SALES TAX PAYABLE</v>
          </cell>
          <cell r="C70">
            <v>-3220872</v>
          </cell>
        </row>
        <row r="71">
          <cell r="A71">
            <v>43620</v>
          </cell>
          <cell r="B71" t="str">
            <v>TDS PAYABLE</v>
          </cell>
          <cell r="C71">
            <v>-805901.04</v>
          </cell>
        </row>
        <row r="72">
          <cell r="A72">
            <v>43622</v>
          </cell>
          <cell r="B72" t="str">
            <v>TARIFF PAYABLE</v>
          </cell>
          <cell r="C72">
            <v>-117835</v>
          </cell>
        </row>
        <row r="73">
          <cell r="A73">
            <v>44610</v>
          </cell>
          <cell r="B73" t="str">
            <v>DEPOSITS FROM CUSTOMERS</v>
          </cell>
          <cell r="C73">
            <v>-9173725.9900000002</v>
          </cell>
        </row>
        <row r="74">
          <cell r="A74">
            <v>44899</v>
          </cell>
          <cell r="B74" t="str">
            <v>ACCRUAL - OTHERS</v>
          </cell>
          <cell r="C74">
            <v>-42677022.700000003</v>
          </cell>
        </row>
        <row r="75">
          <cell r="A75">
            <v>46610</v>
          </cell>
          <cell r="B75" t="str">
            <v>INCOME TAX PAYBL-CURRENT</v>
          </cell>
          <cell r="C75">
            <v>-15300000</v>
          </cell>
        </row>
        <row r="76">
          <cell r="A76">
            <v>46620</v>
          </cell>
          <cell r="B76" t="str">
            <v>INCOME TAX PAYABLE-PRIOR</v>
          </cell>
          <cell r="C76">
            <v>-9936420</v>
          </cell>
        </row>
        <row r="77">
          <cell r="A77">
            <v>48310</v>
          </cell>
          <cell r="B77" t="str">
            <v>INTER COMP RECVBL-TRADE</v>
          </cell>
          <cell r="C77">
            <v>7220330.5700000003</v>
          </cell>
        </row>
        <row r="78">
          <cell r="A78">
            <v>48320</v>
          </cell>
          <cell r="B78" t="str">
            <v>INTER COMP PAYABLE-TRADE</v>
          </cell>
          <cell r="C78">
            <v>-27175901.32</v>
          </cell>
        </row>
        <row r="79">
          <cell r="A79">
            <v>49600</v>
          </cell>
          <cell r="B79" t="str">
            <v>COMMON STOCK</v>
          </cell>
          <cell r="C79">
            <v>-342233000</v>
          </cell>
        </row>
        <row r="80">
          <cell r="A80">
            <v>49910</v>
          </cell>
          <cell r="B80" t="str">
            <v>RETAINED EARNINGS - B/F</v>
          </cell>
          <cell r="C80">
            <v>8814606.7300000004</v>
          </cell>
        </row>
        <row r="81">
          <cell r="A81">
            <v>49992</v>
          </cell>
          <cell r="B81" t="str">
            <v>CAPITAL RESERVE</v>
          </cell>
          <cell r="C81">
            <v>-209797</v>
          </cell>
        </row>
        <row r="82">
          <cell r="A82">
            <v>52310</v>
          </cell>
          <cell r="B82" t="str">
            <v>SALES-3P DOMESTIC</v>
          </cell>
          <cell r="C82">
            <v>-643349987.61000001</v>
          </cell>
        </row>
        <row r="83">
          <cell r="A83">
            <v>52340</v>
          </cell>
          <cell r="B83" t="str">
            <v>SALES-3P EXPORTS</v>
          </cell>
          <cell r="C83">
            <v>-3867721.41</v>
          </cell>
        </row>
        <row r="84">
          <cell r="A84">
            <v>52991</v>
          </cell>
          <cell r="B84" t="str">
            <v>SALES-OTHERS ADJUSTMENTS</v>
          </cell>
          <cell r="C84">
            <v>5992807.3799999999</v>
          </cell>
        </row>
        <row r="85">
          <cell r="A85">
            <v>54310</v>
          </cell>
          <cell r="B85" t="str">
            <v>SALES-INTERCOMPANY RA</v>
          </cell>
          <cell r="C85">
            <v>-32298176.68</v>
          </cell>
        </row>
        <row r="86">
          <cell r="A86">
            <v>62310</v>
          </cell>
          <cell r="B86" t="str">
            <v>COGS-MATERIAL DOMESTIC</v>
          </cell>
          <cell r="C86">
            <v>404888387.33999997</v>
          </cell>
        </row>
        <row r="87">
          <cell r="A87">
            <v>62340</v>
          </cell>
          <cell r="B87" t="str">
            <v>COGS-MATERIAL EXPORTS</v>
          </cell>
          <cell r="C87">
            <v>1507848.78</v>
          </cell>
        </row>
        <row r="88">
          <cell r="A88">
            <v>64310</v>
          </cell>
          <cell r="B88" t="str">
            <v>COGS-MATERIAL INTERCOMP</v>
          </cell>
          <cell r="C88">
            <v>24051936.210000001</v>
          </cell>
        </row>
        <row r="89">
          <cell r="A89">
            <v>68000</v>
          </cell>
          <cell r="B89" t="str">
            <v>VARIANCE-PO PRICE</v>
          </cell>
          <cell r="C89">
            <v>-5488205.5199999996</v>
          </cell>
        </row>
        <row r="90">
          <cell r="A90">
            <v>68002</v>
          </cell>
          <cell r="B90" t="str">
            <v>VARIANCE-A/P RATE</v>
          </cell>
          <cell r="C90">
            <v>8009838.3499999996</v>
          </cell>
        </row>
        <row r="91">
          <cell r="A91">
            <v>68003</v>
          </cell>
          <cell r="B91" t="str">
            <v>VARIANCE-METHOD</v>
          </cell>
          <cell r="C91">
            <v>-44448.07</v>
          </cell>
        </row>
        <row r="92">
          <cell r="A92">
            <v>68110</v>
          </cell>
          <cell r="B92" t="str">
            <v>VARIANCE-MATERIAL RATE</v>
          </cell>
          <cell r="C92">
            <v>-6073.46</v>
          </cell>
        </row>
        <row r="93">
          <cell r="A93">
            <v>68140</v>
          </cell>
          <cell r="B93" t="str">
            <v>VARIANCE-MATERIAL USAGE</v>
          </cell>
          <cell r="C93">
            <v>-33473.49</v>
          </cell>
        </row>
        <row r="94">
          <cell r="A94">
            <v>68280</v>
          </cell>
          <cell r="B94" t="str">
            <v>VARIANCE-LABOR USAGE</v>
          </cell>
          <cell r="C94">
            <v>1.1000000000000001</v>
          </cell>
        </row>
        <row r="95">
          <cell r="A95">
            <v>68330</v>
          </cell>
          <cell r="B95" t="str">
            <v>VARIANCE-BURDEN USAGE</v>
          </cell>
          <cell r="C95">
            <v>3.66</v>
          </cell>
        </row>
        <row r="96">
          <cell r="A96">
            <v>68370</v>
          </cell>
          <cell r="B96" t="str">
            <v>OVERHEAD APPLIED</v>
          </cell>
          <cell r="C96">
            <v>-101152992.3</v>
          </cell>
        </row>
        <row r="97">
          <cell r="A97">
            <v>68411</v>
          </cell>
          <cell r="B97" t="str">
            <v>VARIANCE-TRANSFER</v>
          </cell>
          <cell r="C97">
            <v>858850.28</v>
          </cell>
        </row>
        <row r="98">
          <cell r="A98">
            <v>68420</v>
          </cell>
          <cell r="B98" t="str">
            <v>LABOR ABSORBED</v>
          </cell>
          <cell r="C98">
            <v>-346625.78</v>
          </cell>
        </row>
        <row r="99">
          <cell r="A99">
            <v>68430</v>
          </cell>
          <cell r="B99" t="str">
            <v>BURDEN ABSORBED</v>
          </cell>
          <cell r="C99">
            <v>-1190881.46</v>
          </cell>
        </row>
        <row r="100">
          <cell r="A100">
            <v>68450</v>
          </cell>
          <cell r="B100" t="str">
            <v>FLOOR STOCK</v>
          </cell>
          <cell r="C100">
            <v>2890404.71</v>
          </cell>
        </row>
        <row r="101">
          <cell r="A101">
            <v>68830</v>
          </cell>
          <cell r="B101" t="str">
            <v>INV PROV-OBSOLESCENCE</v>
          </cell>
          <cell r="C101">
            <v>12427.68</v>
          </cell>
        </row>
        <row r="102">
          <cell r="A102">
            <v>68860</v>
          </cell>
          <cell r="B102" t="str">
            <v>INV STD COST REVAL ADJST</v>
          </cell>
          <cell r="C102">
            <v>-17881465.48</v>
          </cell>
        </row>
        <row r="103">
          <cell r="A103">
            <v>68870</v>
          </cell>
          <cell r="B103" t="str">
            <v>INV DISCREPANCY</v>
          </cell>
          <cell r="C103">
            <v>945413.66</v>
          </cell>
        </row>
        <row r="104">
          <cell r="A104">
            <v>69610</v>
          </cell>
          <cell r="B104" t="str">
            <v>COS OTHER-WARRANTY</v>
          </cell>
          <cell r="C104">
            <v>15113162.359999999</v>
          </cell>
        </row>
        <row r="105">
          <cell r="A105">
            <v>69900</v>
          </cell>
          <cell r="B105" t="str">
            <v>COST OF PRODUCTION</v>
          </cell>
          <cell r="C105">
            <v>-644767.75</v>
          </cell>
        </row>
        <row r="106">
          <cell r="A106">
            <v>69920</v>
          </cell>
          <cell r="B106" t="str">
            <v>COS OTHER-EXCISE DUTY</v>
          </cell>
          <cell r="C106">
            <v>71904200</v>
          </cell>
        </row>
        <row r="107">
          <cell r="A107">
            <v>69921</v>
          </cell>
          <cell r="B107" t="str">
            <v>COS OTHER-CUSTOM DUTY</v>
          </cell>
          <cell r="C107">
            <v>78757848.359999999</v>
          </cell>
        </row>
        <row r="108">
          <cell r="A108">
            <v>69923</v>
          </cell>
          <cell r="B108" t="str">
            <v>COS OTHER-IMPORT CLEARNG</v>
          </cell>
          <cell r="C108">
            <v>2421456.73</v>
          </cell>
        </row>
        <row r="109">
          <cell r="A109">
            <v>69926</v>
          </cell>
          <cell r="B109" t="str">
            <v>COS OTHER-IMPORT DEMURGE</v>
          </cell>
          <cell r="C109">
            <v>467050</v>
          </cell>
        </row>
        <row r="110">
          <cell r="A110">
            <v>69930</v>
          </cell>
          <cell r="B110" t="str">
            <v>COS OTHER-INWARDS FREIGT</v>
          </cell>
          <cell r="C110">
            <v>9911076.7100000009</v>
          </cell>
        </row>
        <row r="111">
          <cell r="A111">
            <v>69932</v>
          </cell>
          <cell r="B111" t="str">
            <v>COST OTHER-IMPORT PACKNG</v>
          </cell>
          <cell r="C111">
            <v>862722.88</v>
          </cell>
        </row>
        <row r="112">
          <cell r="A112">
            <v>69980</v>
          </cell>
          <cell r="B112" t="str">
            <v>COS OTHER- ENGINRG/DRAFT</v>
          </cell>
          <cell r="C112">
            <v>7372730.29</v>
          </cell>
        </row>
        <row r="113">
          <cell r="A113">
            <v>71001</v>
          </cell>
          <cell r="B113" t="str">
            <v>SALARY-BASIC PAY</v>
          </cell>
          <cell r="C113">
            <v>12696513.48</v>
          </cell>
        </row>
        <row r="114">
          <cell r="A114">
            <v>71003</v>
          </cell>
          <cell r="B114" t="str">
            <v>SALARY-TEMPORARY STAFF</v>
          </cell>
          <cell r="C114">
            <v>85931</v>
          </cell>
        </row>
        <row r="115">
          <cell r="A115">
            <v>71004</v>
          </cell>
          <cell r="B115" t="str">
            <v>SALARY-MANAGERIAL REMUNR</v>
          </cell>
          <cell r="C115">
            <v>2409919</v>
          </cell>
        </row>
        <row r="116">
          <cell r="A116">
            <v>72110</v>
          </cell>
          <cell r="B116" t="str">
            <v>SALARY-ANNUAL LEAVE</v>
          </cell>
          <cell r="C116">
            <v>613992.5</v>
          </cell>
        </row>
        <row r="117">
          <cell r="A117">
            <v>72610</v>
          </cell>
          <cell r="B117" t="str">
            <v>SALARY-BONUS</v>
          </cell>
          <cell r="C117">
            <v>489146</v>
          </cell>
        </row>
        <row r="118">
          <cell r="A118">
            <v>73630</v>
          </cell>
          <cell r="B118" t="str">
            <v>INSURANCE MEDICAL</v>
          </cell>
          <cell r="C118">
            <v>340633.1</v>
          </cell>
        </row>
        <row r="119">
          <cell r="A119">
            <v>73801</v>
          </cell>
          <cell r="B119" t="str">
            <v>SALARY-FRINGE BENEFITS</v>
          </cell>
          <cell r="C119">
            <v>20098675.539999999</v>
          </cell>
        </row>
        <row r="120">
          <cell r="A120">
            <v>73810</v>
          </cell>
          <cell r="B120" t="str">
            <v>SUPER FUNDS CONTRIBUTION</v>
          </cell>
          <cell r="C120">
            <v>3359925.15</v>
          </cell>
        </row>
        <row r="121">
          <cell r="A121">
            <v>74403</v>
          </cell>
          <cell r="B121" t="str">
            <v>MFG/PRO-SUPPORT</v>
          </cell>
          <cell r="C121">
            <v>1455649</v>
          </cell>
        </row>
        <row r="122">
          <cell r="A122">
            <v>74610</v>
          </cell>
          <cell r="B122" t="str">
            <v>OFFICE SUPPLIES-STATONRY</v>
          </cell>
          <cell r="C122">
            <v>1622844.05</v>
          </cell>
        </row>
        <row r="123">
          <cell r="A123">
            <v>74640</v>
          </cell>
          <cell r="B123" t="str">
            <v>PHOTOCOPYING-INTERNAL</v>
          </cell>
          <cell r="C123">
            <v>391837.25</v>
          </cell>
        </row>
        <row r="124">
          <cell r="A124">
            <v>74641</v>
          </cell>
          <cell r="B124" t="str">
            <v>PHOTOCOPYING-EXTERNAL</v>
          </cell>
          <cell r="C124">
            <v>43552.4</v>
          </cell>
        </row>
        <row r="125">
          <cell r="A125">
            <v>74990</v>
          </cell>
          <cell r="B125" t="str">
            <v>VEHICLE FUEL &amp; OIL</v>
          </cell>
          <cell r="C125">
            <v>231707.55</v>
          </cell>
        </row>
        <row r="126">
          <cell r="A126">
            <v>75110</v>
          </cell>
          <cell r="B126" t="str">
            <v>LEGAL FEES/COSTS</v>
          </cell>
          <cell r="C126">
            <v>2113303.02</v>
          </cell>
        </row>
        <row r="127">
          <cell r="A127">
            <v>75120</v>
          </cell>
          <cell r="B127" t="str">
            <v>AUDIT FEE</v>
          </cell>
          <cell r="C127">
            <v>100000</v>
          </cell>
        </row>
        <row r="128">
          <cell r="A128">
            <v>75350</v>
          </cell>
          <cell r="B128" t="str">
            <v>SECURITY OF PREMISES</v>
          </cell>
          <cell r="C128">
            <v>917915.74</v>
          </cell>
        </row>
        <row r="129">
          <cell r="A129">
            <v>75500</v>
          </cell>
          <cell r="B129" t="str">
            <v>ADVERTISING</v>
          </cell>
          <cell r="C129">
            <v>353.63</v>
          </cell>
        </row>
        <row r="130">
          <cell r="A130">
            <v>75630</v>
          </cell>
          <cell r="B130" t="str">
            <v>SALES AIDS</v>
          </cell>
          <cell r="C130">
            <v>4598593.58</v>
          </cell>
        </row>
        <row r="131">
          <cell r="A131">
            <v>75640</v>
          </cell>
          <cell r="B131" t="str">
            <v>TRADE SHOWS/CONFERENCES</v>
          </cell>
          <cell r="C131">
            <v>2596192.2599999998</v>
          </cell>
        </row>
        <row r="132">
          <cell r="A132">
            <v>75810</v>
          </cell>
          <cell r="B132" t="str">
            <v>REP/MAINT-LEASE PREMISES</v>
          </cell>
          <cell r="C132">
            <v>370775</v>
          </cell>
        </row>
        <row r="133">
          <cell r="A133">
            <v>75811</v>
          </cell>
          <cell r="B133" t="str">
            <v>REP/MAINT-PREMISES</v>
          </cell>
          <cell r="C133">
            <v>3136653.18</v>
          </cell>
        </row>
        <row r="134">
          <cell r="A134">
            <v>75812</v>
          </cell>
          <cell r="B134" t="str">
            <v>REP/MAINT-PLANT&amp;MACHINRY</v>
          </cell>
          <cell r="C134">
            <v>6000</v>
          </cell>
        </row>
        <row r="135">
          <cell r="A135">
            <v>75813</v>
          </cell>
          <cell r="B135" t="str">
            <v>REP/MAINT-OFFICE MACHINR</v>
          </cell>
          <cell r="C135">
            <v>472477.95</v>
          </cell>
        </row>
        <row r="136">
          <cell r="A136">
            <v>75815</v>
          </cell>
          <cell r="B136" t="str">
            <v>REP/MAINT-VEHICLES</v>
          </cell>
          <cell r="C136">
            <v>228095</v>
          </cell>
        </row>
        <row r="137">
          <cell r="A137">
            <v>75816</v>
          </cell>
          <cell r="B137" t="str">
            <v>REP/MAINT-FURNITU/ELECTR</v>
          </cell>
          <cell r="C137">
            <v>817614.67</v>
          </cell>
        </row>
        <row r="138">
          <cell r="A138">
            <v>75817</v>
          </cell>
          <cell r="B138" t="str">
            <v>REP/MAINT-COMPUTERS</v>
          </cell>
          <cell r="C138">
            <v>373118.86</v>
          </cell>
        </row>
        <row r="139">
          <cell r="A139">
            <v>75820</v>
          </cell>
          <cell r="B139" t="str">
            <v>REP/MAINT-OFFICE CLEANIG</v>
          </cell>
          <cell r="C139">
            <v>915846.06</v>
          </cell>
        </row>
        <row r="140">
          <cell r="A140">
            <v>75900</v>
          </cell>
          <cell r="B140" t="str">
            <v>UTILITIES-MISCELLANEOUS</v>
          </cell>
          <cell r="C140">
            <v>15880</v>
          </cell>
        </row>
        <row r="141">
          <cell r="A141">
            <v>75910</v>
          </cell>
          <cell r="B141" t="str">
            <v>UTILITY-ELECTRICITY</v>
          </cell>
          <cell r="C141">
            <v>2190207.9900000002</v>
          </cell>
        </row>
        <row r="142">
          <cell r="A142">
            <v>75920</v>
          </cell>
          <cell r="B142" t="str">
            <v>UTILITY-WATER</v>
          </cell>
          <cell r="C142">
            <v>105705</v>
          </cell>
        </row>
        <row r="143">
          <cell r="A143">
            <v>75960</v>
          </cell>
          <cell r="B143" t="str">
            <v>TELECOM-FAX</v>
          </cell>
          <cell r="C143">
            <v>20042.64</v>
          </cell>
        </row>
        <row r="144">
          <cell r="A144">
            <v>75961</v>
          </cell>
          <cell r="B144" t="str">
            <v>TELECOM-MOBILE/PAGES</v>
          </cell>
          <cell r="C144">
            <v>2727639.09</v>
          </cell>
        </row>
        <row r="145">
          <cell r="A145">
            <v>75962</v>
          </cell>
          <cell r="B145" t="str">
            <v>TELECOM-TELEPHONE</v>
          </cell>
          <cell r="C145">
            <v>10393433.18</v>
          </cell>
        </row>
        <row r="146">
          <cell r="A146">
            <v>75980</v>
          </cell>
          <cell r="B146" t="str">
            <v>FREIGHT-POSTAGE</v>
          </cell>
          <cell r="C146">
            <v>96277.14</v>
          </cell>
        </row>
        <row r="147">
          <cell r="A147">
            <v>75981</v>
          </cell>
          <cell r="B147" t="str">
            <v>FREIGHT-COURIER</v>
          </cell>
          <cell r="C147">
            <v>847466.31</v>
          </cell>
        </row>
        <row r="148">
          <cell r="A148">
            <v>75992</v>
          </cell>
          <cell r="B148" t="str">
            <v>IT-PC SUPPORT</v>
          </cell>
          <cell r="C148">
            <v>1498179.86</v>
          </cell>
        </row>
        <row r="149">
          <cell r="A149">
            <v>76100</v>
          </cell>
          <cell r="B149" t="str">
            <v>RECRUITMENT</v>
          </cell>
          <cell r="C149">
            <v>64272</v>
          </cell>
        </row>
        <row r="150">
          <cell r="A150">
            <v>76201</v>
          </cell>
          <cell r="B150" t="str">
            <v>TRAVEL-OVERSEAS MEALS</v>
          </cell>
          <cell r="C150">
            <v>376026.17</v>
          </cell>
        </row>
        <row r="151">
          <cell r="A151">
            <v>76210</v>
          </cell>
          <cell r="B151" t="str">
            <v>TRAVEL-OVERSEAS AIR FARE</v>
          </cell>
          <cell r="C151">
            <v>2428671.15</v>
          </cell>
        </row>
        <row r="152">
          <cell r="A152">
            <v>76211</v>
          </cell>
          <cell r="B152" t="str">
            <v>TRAVEL-OVERSEAS HOTEL</v>
          </cell>
          <cell r="C152">
            <v>1705384.96</v>
          </cell>
        </row>
        <row r="153">
          <cell r="A153">
            <v>76212</v>
          </cell>
          <cell r="B153" t="str">
            <v>TRAVEL-OVERSEAS OTHERS</v>
          </cell>
          <cell r="C153">
            <v>1261517.8400000001</v>
          </cell>
        </row>
        <row r="154">
          <cell r="A154">
            <v>76213</v>
          </cell>
          <cell r="B154" t="str">
            <v>TRAVEL-DOMESIC OTHERS</v>
          </cell>
          <cell r="C154">
            <v>2932407.97</v>
          </cell>
        </row>
        <row r="155">
          <cell r="A155">
            <v>76214</v>
          </cell>
          <cell r="B155" t="str">
            <v>TRAVEL-DOMESTIC AIR FARE</v>
          </cell>
          <cell r="C155">
            <v>5969287.9500000002</v>
          </cell>
        </row>
        <row r="156">
          <cell r="A156">
            <v>76220</v>
          </cell>
          <cell r="B156" t="str">
            <v>CONVEYANCE REIMBURSEMENT</v>
          </cell>
          <cell r="C156">
            <v>2443277.5299999998</v>
          </cell>
        </row>
        <row r="157">
          <cell r="A157">
            <v>76261</v>
          </cell>
          <cell r="B157" t="str">
            <v>ENTERTAINMENT-CUSTOMER</v>
          </cell>
          <cell r="C157">
            <v>880008.63</v>
          </cell>
        </row>
        <row r="158">
          <cell r="A158">
            <v>76262</v>
          </cell>
          <cell r="B158" t="str">
            <v>ENTERTAINMENT-EMPLOYEES</v>
          </cell>
          <cell r="C158">
            <v>1640943.3</v>
          </cell>
        </row>
        <row r="159">
          <cell r="A159">
            <v>76280</v>
          </cell>
          <cell r="B159" t="str">
            <v>RELOCATION-EMPLOYEES</v>
          </cell>
          <cell r="C159">
            <v>37670</v>
          </cell>
        </row>
        <row r="160">
          <cell r="A160">
            <v>76310</v>
          </cell>
          <cell r="B160" t="str">
            <v>SUBSCRIPTION AND BOOKS</v>
          </cell>
          <cell r="C160">
            <v>386183.36</v>
          </cell>
        </row>
        <row r="161">
          <cell r="A161">
            <v>76322</v>
          </cell>
          <cell r="B161" t="str">
            <v>TRAINING-LOCAL</v>
          </cell>
          <cell r="C161">
            <v>228196</v>
          </cell>
        </row>
        <row r="162">
          <cell r="A162">
            <v>76352</v>
          </cell>
          <cell r="B162" t="str">
            <v>CATERING OUTSIDE SUPPLY</v>
          </cell>
          <cell r="C162">
            <v>72622.44</v>
          </cell>
        </row>
        <row r="163">
          <cell r="A163">
            <v>76370</v>
          </cell>
          <cell r="B163" t="str">
            <v>STAFF FUNCTION MEETINGS</v>
          </cell>
          <cell r="C163">
            <v>184151</v>
          </cell>
        </row>
        <row r="164">
          <cell r="A164">
            <v>76435</v>
          </cell>
          <cell r="B164" t="str">
            <v>TRAINING-CUSTOMER</v>
          </cell>
          <cell r="C164">
            <v>104688</v>
          </cell>
        </row>
        <row r="165">
          <cell r="A165">
            <v>76480</v>
          </cell>
          <cell r="B165" t="str">
            <v>SUBCONTRACTING CHARGES</v>
          </cell>
          <cell r="C165">
            <v>372738</v>
          </cell>
        </row>
        <row r="166">
          <cell r="A166">
            <v>76710</v>
          </cell>
          <cell r="B166" t="str">
            <v>FREIGHT-OUTWARDS CARRIER</v>
          </cell>
          <cell r="C166">
            <v>3810915.55</v>
          </cell>
        </row>
        <row r="167">
          <cell r="A167">
            <v>76921</v>
          </cell>
          <cell r="B167" t="str">
            <v>DEBT COLLECTION AGENCY</v>
          </cell>
          <cell r="C167">
            <v>477113.51</v>
          </cell>
        </row>
        <row r="168">
          <cell r="A168">
            <v>77000</v>
          </cell>
          <cell r="B168" t="str">
            <v>DEPR-BUILDING &amp; FACTORY</v>
          </cell>
          <cell r="C168">
            <v>213698</v>
          </cell>
        </row>
        <row r="169">
          <cell r="A169">
            <v>77001</v>
          </cell>
          <cell r="B169" t="str">
            <v>DEPR-LEASEHOLD IMROVMNTS</v>
          </cell>
          <cell r="C169">
            <v>1163608.78</v>
          </cell>
        </row>
        <row r="170">
          <cell r="A170">
            <v>77002</v>
          </cell>
          <cell r="B170" t="str">
            <v>DEPR-PLAN AND EQUIPMENT</v>
          </cell>
          <cell r="C170">
            <v>766286</v>
          </cell>
        </row>
        <row r="171">
          <cell r="A171">
            <v>77003</v>
          </cell>
          <cell r="B171" t="str">
            <v>DEPR-OFFICE EQUIPMENT</v>
          </cell>
          <cell r="C171">
            <v>8296488</v>
          </cell>
        </row>
        <row r="172">
          <cell r="A172">
            <v>77005</v>
          </cell>
          <cell r="B172" t="str">
            <v>DEPR-FIXTURE/FITTINGS</v>
          </cell>
          <cell r="C172">
            <v>259847</v>
          </cell>
        </row>
        <row r="173">
          <cell r="A173">
            <v>77009</v>
          </cell>
          <cell r="B173" t="str">
            <v>DEMO-AUTO AND TRUCKS</v>
          </cell>
          <cell r="C173">
            <v>16935</v>
          </cell>
        </row>
        <row r="174">
          <cell r="A174">
            <v>77300</v>
          </cell>
          <cell r="B174" t="str">
            <v>RENT-COMPUTER EQUIPMENTS</v>
          </cell>
          <cell r="C174">
            <v>7000</v>
          </cell>
        </row>
        <row r="175">
          <cell r="A175">
            <v>77510</v>
          </cell>
          <cell r="B175" t="str">
            <v>RENT-OFFICE PREMISES</v>
          </cell>
          <cell r="C175">
            <v>3205975</v>
          </cell>
        </row>
        <row r="176">
          <cell r="A176">
            <v>77511</v>
          </cell>
          <cell r="B176" t="str">
            <v>RENT-OTHERS</v>
          </cell>
          <cell r="C176">
            <v>882316.80000000005</v>
          </cell>
        </row>
        <row r="177">
          <cell r="A177">
            <v>77550</v>
          </cell>
          <cell r="B177" t="str">
            <v>LEASE-VEHICLE/EQUIPMENTS</v>
          </cell>
          <cell r="C177">
            <v>687156</v>
          </cell>
        </row>
        <row r="178">
          <cell r="A178">
            <v>77580</v>
          </cell>
          <cell r="B178" t="str">
            <v>RENT-HIRE OF EQUIPMENTS</v>
          </cell>
          <cell r="C178">
            <v>1059872.6200000001</v>
          </cell>
        </row>
        <row r="179">
          <cell r="A179">
            <v>77880</v>
          </cell>
          <cell r="B179" t="str">
            <v>BUSINESS TAX/LICENCE</v>
          </cell>
          <cell r="C179">
            <v>84844</v>
          </cell>
        </row>
        <row r="180">
          <cell r="A180">
            <v>77950</v>
          </cell>
          <cell r="B180" t="str">
            <v>INSURANCE-VEHICLES</v>
          </cell>
          <cell r="C180">
            <v>53134</v>
          </cell>
        </row>
        <row r="181">
          <cell r="A181">
            <v>77953</v>
          </cell>
          <cell r="B181" t="str">
            <v>INSURANCE-MARINE</v>
          </cell>
          <cell r="C181">
            <v>392883</v>
          </cell>
        </row>
        <row r="182">
          <cell r="A182">
            <v>77954</v>
          </cell>
          <cell r="B182" t="str">
            <v>INSURANCE-BUILDING</v>
          </cell>
          <cell r="C182">
            <v>50346</v>
          </cell>
        </row>
        <row r="183">
          <cell r="A183">
            <v>77955</v>
          </cell>
          <cell r="B183" t="str">
            <v>INSURANCE-PLANT/EQUIPMNT</v>
          </cell>
          <cell r="C183">
            <v>15462</v>
          </cell>
        </row>
        <row r="184">
          <cell r="A184">
            <v>77956</v>
          </cell>
          <cell r="B184" t="str">
            <v>INSURANCE-INVENTORY</v>
          </cell>
          <cell r="C184">
            <v>347085</v>
          </cell>
        </row>
        <row r="185">
          <cell r="A185">
            <v>77958</v>
          </cell>
          <cell r="B185" t="str">
            <v>INSURANCE-OTHERS</v>
          </cell>
          <cell r="C185">
            <v>146735.32</v>
          </cell>
        </row>
        <row r="186">
          <cell r="A186">
            <v>81912</v>
          </cell>
          <cell r="B186" t="str">
            <v>DISCOUNT RECEIVED</v>
          </cell>
          <cell r="C186">
            <v>-17809.259999999998</v>
          </cell>
        </row>
        <row r="187">
          <cell r="A187">
            <v>81990</v>
          </cell>
          <cell r="B187" t="str">
            <v>NON-OPG INCOME MISC</v>
          </cell>
          <cell r="C187">
            <v>-109060</v>
          </cell>
        </row>
        <row r="188">
          <cell r="A188">
            <v>83011</v>
          </cell>
          <cell r="B188" t="str">
            <v>INTEREST EXPENSES</v>
          </cell>
          <cell r="C188">
            <v>3979859.28</v>
          </cell>
        </row>
        <row r="189">
          <cell r="A189">
            <v>84910</v>
          </cell>
          <cell r="B189" t="str">
            <v>REALISED FX-G/L NON USD</v>
          </cell>
          <cell r="C189">
            <v>-269735.03999999998</v>
          </cell>
        </row>
        <row r="190">
          <cell r="A190">
            <v>84920</v>
          </cell>
          <cell r="B190" t="str">
            <v>REALISED FX-G/L ON USD</v>
          </cell>
          <cell r="C190">
            <v>1171553.47</v>
          </cell>
        </row>
        <row r="191">
          <cell r="A191">
            <v>84951</v>
          </cell>
          <cell r="B191" t="str">
            <v>AMORT-OTHER DEFERRED</v>
          </cell>
          <cell r="C191">
            <v>1000000</v>
          </cell>
        </row>
        <row r="192">
          <cell r="A192">
            <v>84990</v>
          </cell>
          <cell r="B192" t="str">
            <v>NON-OPERATING LIQ DAMAGS</v>
          </cell>
          <cell r="C192">
            <v>2382625.4300000002</v>
          </cell>
        </row>
        <row r="193">
          <cell r="A193">
            <v>84991</v>
          </cell>
          <cell r="B193" t="str">
            <v>BANK CHARGES</v>
          </cell>
          <cell r="C193">
            <v>2653999.77</v>
          </cell>
        </row>
        <row r="194">
          <cell r="A194">
            <v>84992</v>
          </cell>
          <cell r="B194" t="str">
            <v>DISCOUNT-CASH GIVEN</v>
          </cell>
          <cell r="C194">
            <v>3909651.96</v>
          </cell>
        </row>
        <row r="195">
          <cell r="A195">
            <v>84995</v>
          </cell>
          <cell r="B195" t="str">
            <v>TRAILER CODE ROUNDING</v>
          </cell>
          <cell r="C195">
            <v>-6919.94</v>
          </cell>
        </row>
        <row r="196">
          <cell r="A196">
            <v>99999</v>
          </cell>
          <cell r="B196" t="str">
            <v>PURCHASES UNCODED</v>
          </cell>
          <cell r="C196">
            <v>-23146.799999999999</v>
          </cell>
        </row>
        <row r="198">
          <cell r="C198">
            <v>1.0779331205412745E-7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Tags"/>
      <sheetName val="Rules"/>
      <sheetName val="Summary"/>
      <sheetName val="1PgViewer"/>
      <sheetName val="1PgViewer (2)"/>
      <sheetName val="Scenario Comp"/>
      <sheetName val="BenefitsTable"/>
      <sheetName val="NewBenefits"/>
      <sheetName val="Sc.Baseline"/>
      <sheetName val="Sc.MLTowers.Bareshell"/>
      <sheetName val="Sc.MLTowers.Furnished"/>
      <sheetName val="Sc.Delphi.Bareshell"/>
      <sheetName val="Sc.Delphi.Furnished"/>
      <sheetName val="Sc.MindSpace.Bareshell"/>
      <sheetName val="Sc.MindSpace.Furnished"/>
      <sheetName val="Site Comp"/>
      <sheetName val="CommonSiteOTC"/>
      <sheetName val="FurnitureCapex"/>
      <sheetName val="Delphi.Capex"/>
      <sheetName val="Delphi.Bareshell"/>
      <sheetName val="Delphi.FnFLease"/>
      <sheetName val="MindSpace.Capex"/>
      <sheetName val="MindSpace.Bareshell"/>
      <sheetName val="MindSpace.FnFLease"/>
      <sheetName val="MLTowers.Capex"/>
      <sheetName val="MLTowers.BareShell"/>
      <sheetName val="MLTowers.FnFLease"/>
      <sheetName val="SiteInfo"/>
      <sheetName val="Express.Baseline"/>
      <sheetName val="Express.Closure"/>
      <sheetName val="Site.1"/>
      <sheetName val="QuickStart.Baseline"/>
      <sheetName val="Notes"/>
      <sheetName val="Null"/>
      <sheetName val="Assets"/>
      <sheetName val="11C"/>
      <sheetName val="Routers"/>
      <sheetName val="CAPEX"/>
      <sheetName val="OPEX"/>
      <sheetName val="UnitCosts"/>
      <sheetName val="Colliers estimate"/>
      <sheetName val="SCC - Revised Cost &amp; Savings"/>
      <sheetName val="CA - Revised Cost &amp; Savings"/>
      <sheetName val="P&amp;L Account"/>
      <sheetName val="Invoices for February 2003"/>
      <sheetName val="Generate Mail-file"/>
    </sheetNames>
    <sheetDataSet>
      <sheetData sheetId="0">
        <row r="31">
          <cell r="B31">
            <v>9.4887929345830457E-3</v>
          </cell>
        </row>
      </sheetData>
      <sheetData sheetId="1">
        <row r="31">
          <cell r="B31">
            <v>9.4887929345830457E-3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BS "/>
      <sheetName val="Fund flow"/>
      <sheetName val="Ratio"/>
      <sheetName val="SBU"/>
      <sheetName val="PROJ-POLY"/>
      <sheetName val="PROJ-SPUN"/>
      <sheetName val="tdp"/>
      <sheetName val="tdint"/>
      <sheetName val="TDP(2)"/>
      <sheetName val="Intaccrual"/>
      <sheetName val="Intcash"/>
      <sheetName val="Payment"/>
      <sheetName val="Allocation"/>
      <sheetName val="Sheet2"/>
      <sheetName val="ASSUPTIONS"/>
      <sheetName val="Dep Cal"/>
      <sheetName val="F A 2002"/>
      <sheetName val="Assumptions"/>
      <sheetName val="August TB"/>
      <sheetName val="Approved MTD Proj #'s"/>
      <sheetName val="P.R. TAXES"/>
      <sheetName val="BILLING SUM"/>
      <sheetName val="entitlemen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"/>
      <sheetName val="FIS-TOP (2)"/>
      <sheetName val="FIS-TOP (3)"/>
      <sheetName val="TRADING"/>
      <sheetName val="ADJUSTMENTS"/>
      <sheetName val="FIS-PRINT"/>
      <sheetName val="FIS-TOTAL"/>
      <sheetName val="VARIANCE (2)"/>
      <sheetName val="BASICS"/>
      <sheetName val="TO &amp; PROMO"/>
      <sheetName val="BRAND-DATA"/>
      <sheetName val="TO &amp; PROMO (2)"/>
      <sheetName val="KEY-BRANDS"/>
      <sheetName val="CP-CAT"/>
      <sheetName val="FIS-FC"/>
      <sheetName val="FIS-SC"/>
      <sheetName val="FIS-PC"/>
      <sheetName val="FIS-OC"/>
      <sheetName val="FIS-SPK"/>
      <sheetName val="FIS-OTH"/>
      <sheetName val="MARGINS"/>
      <sheetName val="TEST"/>
      <sheetName val="SUM-P&amp;L"/>
      <sheetName val="CDC-P&amp;L"/>
      <sheetName val="CAT-P&amp;L"/>
      <sheetName val="FIS-TOP"/>
      <sheetName val="CP-REPORTS"/>
      <sheetName val="CP-SHARE"/>
      <sheetName val="VARIANCE"/>
      <sheetName val="Macros"/>
      <sheetName val="Macr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e challenge"/>
      <sheetName val="taux"/>
    </sheetNames>
    <sheetDataSet>
      <sheetData sheetId="0" refreshError="1"/>
      <sheetData sheetId="1" refreshError="1">
        <row r="4">
          <cell r="B4" t="str">
            <v>EUR</v>
          </cell>
          <cell r="C4">
            <v>1</v>
          </cell>
        </row>
        <row r="5">
          <cell r="B5" t="str">
            <v>GBP</v>
          </cell>
          <cell r="C5">
            <v>0.7835498412136247</v>
          </cell>
        </row>
        <row r="6">
          <cell r="B6" t="str">
            <v>HKD</v>
          </cell>
          <cell r="C6">
            <v>10.749567329914971</v>
          </cell>
        </row>
        <row r="7">
          <cell r="B7" t="str">
            <v>JPY</v>
          </cell>
          <cell r="C7">
            <v>145.09576320371445</v>
          </cell>
        </row>
        <row r="8">
          <cell r="B8" t="str">
            <v>SGD</v>
          </cell>
          <cell r="C8">
            <v>2.0062997813133236</v>
          </cell>
        </row>
        <row r="9">
          <cell r="B9" t="str">
            <v>USD</v>
          </cell>
          <cell r="C9">
            <v>1.3833994828852731</v>
          </cell>
        </row>
        <row r="10">
          <cell r="B10" t="str">
            <v>INR</v>
          </cell>
          <cell r="C10">
            <v>65.505043888379404</v>
          </cell>
        </row>
        <row r="11">
          <cell r="B11" t="str">
            <v>TWD</v>
          </cell>
          <cell r="C11">
            <v>44.624927484492837</v>
          </cell>
        </row>
        <row r="12">
          <cell r="B12" t="str">
            <v>MXN</v>
          </cell>
          <cell r="C12">
            <v>15.345896507273954</v>
          </cell>
        </row>
        <row r="13">
          <cell r="B13" t="str">
            <v>BGL</v>
          </cell>
          <cell r="C13">
            <v>1.9557989438685701</v>
          </cell>
        </row>
        <row r="14">
          <cell r="B14" t="str">
            <v>CHF</v>
          </cell>
          <cell r="C14">
            <v>1.5654008835122586</v>
          </cell>
        </row>
        <row r="15">
          <cell r="B15" t="str">
            <v>KRW</v>
          </cell>
          <cell r="C15">
            <v>1697.7928692699491</v>
          </cell>
        </row>
      </sheetData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BS01"/>
      <sheetName val="BS02"/>
      <sheetName val="BS03"/>
      <sheetName val="BS04"/>
      <sheetName val="BS05-1"/>
      <sheetName val="BS05-2"/>
      <sheetName val="BS06"/>
      <sheetName val="BS07"/>
      <sheetName val="BS08"/>
      <sheetName val="PL01"/>
      <sheetName val="PL02"/>
      <sheetName val="PL03"/>
      <sheetName val="PL04"/>
      <sheetName val="PL05"/>
      <sheetName val="PL06"/>
      <sheetName val="PL07"/>
      <sheetName val="PL08"/>
      <sheetName val="PL09"/>
      <sheetName val="PL11"/>
      <sheetName val="SS01"/>
      <sheetName val="SS02"/>
      <sheetName val="NT01"/>
      <sheetName val="NT02"/>
      <sheetName val="NT03"/>
      <sheetName val="NT06"/>
      <sheetName val="NT07"/>
      <sheetName val="NT0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BS "/>
      <sheetName val="Fund flow"/>
      <sheetName val="Ratio"/>
      <sheetName val="SBU"/>
      <sheetName val="PROJ-POLY"/>
      <sheetName val="PROJ-SPUN"/>
      <sheetName val="tdp"/>
      <sheetName val="tdint"/>
      <sheetName val="TDP(2)"/>
      <sheetName val="Intaccrual"/>
      <sheetName val="Intcash"/>
      <sheetName val="Payment"/>
      <sheetName val="Allocation"/>
      <sheetName val="Sheet2"/>
      <sheetName val="ASSUPTIONS"/>
      <sheetName val="Dep Cal"/>
      <sheetName val="F A 2002"/>
      <sheetName val="Sen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rst cut"/>
      <sheetName val="300902"/>
      <sheetName val="Planning Mat"/>
      <sheetName val="TBR workings"/>
      <sheetName val="Leadsheet"/>
      <sheetName val="Adjustment Entry"/>
      <sheetName val="trial"/>
      <sheetName val="LETTER"/>
      <sheetName val="TB"/>
      <sheetName val="trial03"/>
    </sheetNames>
    <sheetDataSet>
      <sheetData sheetId="0" refreshError="1">
        <row r="1">
          <cell r="A1" t="str">
            <v>A/c Code</v>
          </cell>
          <cell r="B1" t="str">
            <v>Description</v>
          </cell>
        </row>
        <row r="2">
          <cell r="A2">
            <v>10315</v>
          </cell>
          <cell r="B2" t="str">
            <v>CASH AT BANK-INR</v>
          </cell>
          <cell r="C2">
            <v>7011771.2699999996</v>
          </cell>
        </row>
        <row r="3">
          <cell r="A3">
            <v>10625</v>
          </cell>
          <cell r="B3" t="str">
            <v>CASH-PETTY</v>
          </cell>
          <cell r="C3">
            <v>107381.4</v>
          </cell>
        </row>
        <row r="4">
          <cell r="A4">
            <v>11410</v>
          </cell>
          <cell r="B4" t="str">
            <v>AR-TRADE</v>
          </cell>
          <cell r="C4">
            <v>277432080.75999999</v>
          </cell>
        </row>
        <row r="5">
          <cell r="A5">
            <v>12110</v>
          </cell>
          <cell r="B5" t="str">
            <v>CASH AND TRAVEL ADVANCES</v>
          </cell>
          <cell r="C5">
            <v>-264984.62</v>
          </cell>
        </row>
        <row r="6">
          <cell r="A6">
            <v>12200</v>
          </cell>
          <cell r="B6" t="str">
            <v>MISC-TAXES/CONTRA</v>
          </cell>
          <cell r="C6">
            <v>0</v>
          </cell>
        </row>
        <row r="7">
          <cell r="A7">
            <v>12210</v>
          </cell>
          <cell r="B7" t="str">
            <v>INCOME TAX REFUBDS REVBL</v>
          </cell>
          <cell r="C7">
            <v>36445008.030000001</v>
          </cell>
        </row>
        <row r="8">
          <cell r="A8">
            <v>12261</v>
          </cell>
          <cell r="B8" t="str">
            <v>EXCISE DUTY-PAID STOCK</v>
          </cell>
          <cell r="C8">
            <v>235543</v>
          </cell>
        </row>
        <row r="9">
          <cell r="A9">
            <v>12280</v>
          </cell>
          <cell r="B9" t="str">
            <v>EXCISE DUTY - PLA A/C</v>
          </cell>
          <cell r="C9">
            <v>1035010</v>
          </cell>
        </row>
        <row r="10">
          <cell r="A10">
            <v>12283</v>
          </cell>
          <cell r="B10" t="str">
            <v>EXCISE DUTY- CENVAT</v>
          </cell>
          <cell r="C10">
            <v>115036</v>
          </cell>
        </row>
        <row r="11">
          <cell r="A11">
            <v>12285</v>
          </cell>
          <cell r="B11" t="str">
            <v>SALES TAX REFUNDS RECVBL</v>
          </cell>
          <cell r="C11">
            <v>578601</v>
          </cell>
        </row>
        <row r="12">
          <cell r="A12">
            <v>12380</v>
          </cell>
          <cell r="B12" t="str">
            <v>RECEIVABLES-OTHER</v>
          </cell>
          <cell r="C12">
            <v>6307140.3200000003</v>
          </cell>
        </row>
        <row r="13">
          <cell r="A13">
            <v>12610</v>
          </cell>
          <cell r="B13" t="str">
            <v>RESERVE FOR BAD DEBTS</v>
          </cell>
          <cell r="C13">
            <v>-6138132.3399999999</v>
          </cell>
        </row>
        <row r="14">
          <cell r="A14">
            <v>14110</v>
          </cell>
          <cell r="B14" t="str">
            <v>INV-FINSIHED GOODS</v>
          </cell>
          <cell r="C14">
            <v>3122502.25</v>
          </cell>
        </row>
        <row r="15">
          <cell r="A15">
            <v>14160</v>
          </cell>
          <cell r="B15" t="str">
            <v>INV-IMPORT DUTY(CUSTOMS)</v>
          </cell>
          <cell r="C15">
            <v>4174933.2</v>
          </cell>
        </row>
        <row r="16">
          <cell r="A16">
            <v>14310</v>
          </cell>
          <cell r="B16" t="str">
            <v>INV-WIP</v>
          </cell>
          <cell r="C16">
            <v>1367202.37</v>
          </cell>
        </row>
        <row r="17">
          <cell r="A17">
            <v>14370</v>
          </cell>
          <cell r="B17" t="str">
            <v>INV-OUTSIDE POINT(CSTMR)</v>
          </cell>
          <cell r="C17">
            <v>1146841.22</v>
          </cell>
        </row>
        <row r="18">
          <cell r="A18">
            <v>14380</v>
          </cell>
          <cell r="B18" t="str">
            <v>INV-SUB CONTRACT (FAT)</v>
          </cell>
          <cell r="C18">
            <v>50839350.280000001</v>
          </cell>
        </row>
        <row r="19">
          <cell r="A19">
            <v>14410</v>
          </cell>
          <cell r="B19" t="str">
            <v>INV-RAW MATERIALS</v>
          </cell>
          <cell r="C19">
            <v>75670905.25</v>
          </cell>
        </row>
        <row r="20">
          <cell r="A20">
            <v>14480</v>
          </cell>
          <cell r="B20" t="str">
            <v>INV-IN TRANSIT(LOCAL)</v>
          </cell>
          <cell r="C20">
            <v>3146086.64</v>
          </cell>
        </row>
        <row r="21">
          <cell r="A21">
            <v>14490</v>
          </cell>
          <cell r="B21" t="str">
            <v>INV-IN TRANSIT(INTERCOM)</v>
          </cell>
          <cell r="C21">
            <v>6824448.1100000003</v>
          </cell>
        </row>
        <row r="22">
          <cell r="A22">
            <v>14800</v>
          </cell>
          <cell r="B22" t="str">
            <v>INV-STD COST REVALUATION</v>
          </cell>
          <cell r="C22">
            <v>-13397425.310000001</v>
          </cell>
        </row>
        <row r="23">
          <cell r="A23">
            <v>15090</v>
          </cell>
          <cell r="B23" t="str">
            <v>PREPAID-OTHER</v>
          </cell>
          <cell r="C23">
            <v>6573480.1399999997</v>
          </cell>
        </row>
        <row r="24">
          <cell r="A24">
            <v>15620</v>
          </cell>
          <cell r="B24" t="str">
            <v>FIELD SERVICE STOCK-GTS</v>
          </cell>
          <cell r="C24">
            <v>53954586.380000003</v>
          </cell>
        </row>
        <row r="25">
          <cell r="A25">
            <v>15630</v>
          </cell>
          <cell r="B25" t="str">
            <v>FIELD SERVICE STK-PROVIS</v>
          </cell>
          <cell r="C25">
            <v>-14938670.24</v>
          </cell>
        </row>
        <row r="26">
          <cell r="A26">
            <v>15710</v>
          </cell>
          <cell r="B26" t="str">
            <v>DEPOSIT-TENDER(EARNEST)</v>
          </cell>
          <cell r="C26">
            <v>3057976.5</v>
          </cell>
        </row>
        <row r="27">
          <cell r="A27">
            <v>15715</v>
          </cell>
          <cell r="B27" t="str">
            <v>DEPOSIT-MATERIAL PURCHAS</v>
          </cell>
          <cell r="C27">
            <v>2855825.47</v>
          </cell>
        </row>
        <row r="28">
          <cell r="A28">
            <v>15723</v>
          </cell>
          <cell r="B28" t="str">
            <v>DEPOSIT-STAFF ACOMODATON</v>
          </cell>
          <cell r="C28">
            <v>426000</v>
          </cell>
        </row>
        <row r="29">
          <cell r="A29">
            <v>15790</v>
          </cell>
          <cell r="B29" t="str">
            <v>DEPOSIT-OTHERS</v>
          </cell>
          <cell r="C29">
            <v>6367062.2000000002</v>
          </cell>
        </row>
        <row r="30">
          <cell r="A30">
            <v>17010</v>
          </cell>
          <cell r="B30" t="str">
            <v>LAND</v>
          </cell>
          <cell r="C30">
            <v>408823</v>
          </cell>
        </row>
        <row r="31">
          <cell r="A31">
            <v>17211</v>
          </cell>
          <cell r="B31" t="str">
            <v>LEASE IMPROVEMENTS-OBAL</v>
          </cell>
          <cell r="C31">
            <v>5595359.6900000004</v>
          </cell>
        </row>
        <row r="32">
          <cell r="A32">
            <v>17212</v>
          </cell>
          <cell r="B32" t="str">
            <v>LEASE IMPROVEMENTS-ADDS</v>
          </cell>
          <cell r="C32">
            <v>1703791.31</v>
          </cell>
        </row>
        <row r="33">
          <cell r="A33">
            <v>17311</v>
          </cell>
          <cell r="B33" t="str">
            <v>BUILDING/FACTORY-OBAL</v>
          </cell>
          <cell r="C33">
            <v>14534407</v>
          </cell>
        </row>
        <row r="34">
          <cell r="A34">
            <v>17401</v>
          </cell>
          <cell r="B34" t="str">
            <v>MACHINERY&amp;EQUPIMENT-OBAL</v>
          </cell>
          <cell r="C34">
            <v>26639621.030000001</v>
          </cell>
        </row>
        <row r="35">
          <cell r="A35">
            <v>17402</v>
          </cell>
          <cell r="B35" t="str">
            <v>MACHINERY&amp;EQUPIMENT-ADDS</v>
          </cell>
          <cell r="C35">
            <v>3325871.65</v>
          </cell>
        </row>
        <row r="36">
          <cell r="A36">
            <v>17432</v>
          </cell>
          <cell r="B36" t="str">
            <v>MACHINE TOOLS - ADDS</v>
          </cell>
          <cell r="C36">
            <v>499425.32</v>
          </cell>
        </row>
        <row r="37">
          <cell r="A37">
            <v>17641</v>
          </cell>
          <cell r="B37" t="str">
            <v>AUTO AND TRUCKS - OBAL</v>
          </cell>
          <cell r="C37">
            <v>356530</v>
          </cell>
        </row>
        <row r="38">
          <cell r="A38">
            <v>17642</v>
          </cell>
          <cell r="B38" t="str">
            <v>AUTO AND TRUCKS - ADDS</v>
          </cell>
          <cell r="C38">
            <v>2217</v>
          </cell>
        </row>
        <row r="39">
          <cell r="A39">
            <v>17711</v>
          </cell>
          <cell r="B39" t="str">
            <v>FIXTURE/FITTINGS - OBAL</v>
          </cell>
          <cell r="C39">
            <v>7619235.6600000001</v>
          </cell>
        </row>
        <row r="40">
          <cell r="A40">
            <v>17712</v>
          </cell>
          <cell r="B40" t="str">
            <v>FIXTURE/FITTINGS - ADDS</v>
          </cell>
          <cell r="C40">
            <v>3123802.34</v>
          </cell>
        </row>
        <row r="41">
          <cell r="A41">
            <v>17721</v>
          </cell>
          <cell r="B41" t="str">
            <v>TELECOM EQUIPMENT - OBAL</v>
          </cell>
          <cell r="C41">
            <v>3744165.89</v>
          </cell>
        </row>
        <row r="42">
          <cell r="A42">
            <v>17722</v>
          </cell>
          <cell r="B42" t="str">
            <v>TELECOM EQUIPMENT - ADDS</v>
          </cell>
          <cell r="C42">
            <v>1824000</v>
          </cell>
        </row>
        <row r="43">
          <cell r="A43">
            <v>17731</v>
          </cell>
          <cell r="B43" t="str">
            <v>COMPUTER/IT EQUPMNT-OBAL</v>
          </cell>
          <cell r="C43">
            <v>51755861.390000001</v>
          </cell>
        </row>
        <row r="44">
          <cell r="A44">
            <v>17732</v>
          </cell>
          <cell r="B44" t="str">
            <v>COMPUTER/IT EQUPMNT-ADDS</v>
          </cell>
          <cell r="C44">
            <v>11178094.98</v>
          </cell>
        </row>
        <row r="45">
          <cell r="A45">
            <v>17751</v>
          </cell>
          <cell r="B45" t="str">
            <v>OFFICE EQUIPMENT - OBAL</v>
          </cell>
          <cell r="C45">
            <v>4205069.3899999997</v>
          </cell>
        </row>
        <row r="46">
          <cell r="A46">
            <v>17752</v>
          </cell>
          <cell r="B46" t="str">
            <v>OFFICE EQUIPMENT - ADDS</v>
          </cell>
          <cell r="C46">
            <v>2103148</v>
          </cell>
        </row>
        <row r="47">
          <cell r="A47">
            <v>17761</v>
          </cell>
          <cell r="B47" t="str">
            <v>DEMO EQUIPMENT - OBAL</v>
          </cell>
          <cell r="C47">
            <v>21238212.09</v>
          </cell>
        </row>
        <row r="48">
          <cell r="A48">
            <v>17762</v>
          </cell>
          <cell r="B48" t="str">
            <v>DEMO EQUIPMENT - ADDS</v>
          </cell>
          <cell r="C48">
            <v>24964712.84</v>
          </cell>
        </row>
        <row r="49">
          <cell r="A49">
            <v>17902</v>
          </cell>
          <cell r="B49" t="str">
            <v>CIP - MACH &amp; EQUIP ADDS</v>
          </cell>
          <cell r="C49">
            <v>0.78</v>
          </cell>
        </row>
        <row r="50">
          <cell r="A50">
            <v>18211</v>
          </cell>
          <cell r="B50" t="str">
            <v>DEPR LEASE IMPROV - OBAL</v>
          </cell>
          <cell r="C50">
            <v>-1712020.19</v>
          </cell>
        </row>
        <row r="51">
          <cell r="A51">
            <v>18212</v>
          </cell>
          <cell r="B51" t="str">
            <v>DEPR LEASE IMPROV - ADDS</v>
          </cell>
          <cell r="C51">
            <v>-3054626.81</v>
          </cell>
        </row>
        <row r="52">
          <cell r="A52">
            <v>18311</v>
          </cell>
          <cell r="B52" t="str">
            <v>DEPR BUILDING/FACT- OBAL</v>
          </cell>
          <cell r="C52">
            <v>-2694485</v>
          </cell>
        </row>
        <row r="53">
          <cell r="A53">
            <v>18312</v>
          </cell>
          <cell r="B53" t="str">
            <v>DEPR BUILDING/FACT- ADDS</v>
          </cell>
          <cell r="C53">
            <v>-634562</v>
          </cell>
        </row>
        <row r="54">
          <cell r="A54">
            <v>18401</v>
          </cell>
          <cell r="B54" t="str">
            <v>DEPR MACH &amp; EQUIPME-OBAL</v>
          </cell>
          <cell r="C54">
            <v>-12629552.9</v>
          </cell>
        </row>
        <row r="55">
          <cell r="A55">
            <v>18402</v>
          </cell>
          <cell r="B55" t="str">
            <v>DEPR MACH &amp; EQUIPME-ADDS</v>
          </cell>
          <cell r="C55">
            <v>-3673647.1</v>
          </cell>
        </row>
        <row r="56">
          <cell r="A56">
            <v>18641</v>
          </cell>
          <cell r="B56" t="str">
            <v>DEPR AUTO/TRUCKS - OBAL</v>
          </cell>
          <cell r="C56">
            <v>-303991.89</v>
          </cell>
        </row>
        <row r="57">
          <cell r="A57">
            <v>18642</v>
          </cell>
          <cell r="B57" t="str">
            <v>DEPR AUTO/TRUCKS - ADDS</v>
          </cell>
          <cell r="C57">
            <v>123953.89</v>
          </cell>
        </row>
        <row r="58">
          <cell r="A58">
            <v>18711</v>
          </cell>
          <cell r="B58" t="str">
            <v>DEPR FURNITURE/FIX- OBAL</v>
          </cell>
          <cell r="C58">
            <v>-1838457</v>
          </cell>
        </row>
        <row r="59">
          <cell r="A59">
            <v>18712</v>
          </cell>
          <cell r="B59" t="str">
            <v>DEPR FURNITURE/FIX- ADDS</v>
          </cell>
          <cell r="C59">
            <v>-1181911</v>
          </cell>
        </row>
        <row r="60">
          <cell r="A60">
            <v>18751</v>
          </cell>
          <cell r="B60" t="str">
            <v>DEPR OFFICE EQUPMNT-OBAL</v>
          </cell>
          <cell r="C60">
            <v>-36355630</v>
          </cell>
        </row>
        <row r="61">
          <cell r="A61">
            <v>18752</v>
          </cell>
          <cell r="B61" t="str">
            <v>DEPR OFFICE EQUPMNT-ADDS</v>
          </cell>
          <cell r="C61">
            <v>-39732286</v>
          </cell>
        </row>
        <row r="62">
          <cell r="A62">
            <v>19910</v>
          </cell>
          <cell r="B62" t="str">
            <v>DEFERRED ORGANIZATON EXP</v>
          </cell>
          <cell r="C62">
            <v>3000000</v>
          </cell>
        </row>
        <row r="63">
          <cell r="A63">
            <v>40055</v>
          </cell>
          <cell r="B63" t="str">
            <v>BANK OVERDRAFT - INR</v>
          </cell>
          <cell r="C63">
            <v>-48530393.579999998</v>
          </cell>
        </row>
        <row r="64">
          <cell r="A64">
            <v>41010</v>
          </cell>
          <cell r="B64" t="str">
            <v>A/P - TRADE</v>
          </cell>
          <cell r="C64">
            <v>-69573856.310000002</v>
          </cell>
        </row>
        <row r="65">
          <cell r="A65">
            <v>41890</v>
          </cell>
          <cell r="B65" t="str">
            <v>A/P - OTHER(AP RETNTION)</v>
          </cell>
          <cell r="C65">
            <v>-2411733</v>
          </cell>
        </row>
        <row r="66">
          <cell r="A66">
            <v>42000</v>
          </cell>
          <cell r="B66" t="str">
            <v>ACCRUED PAYROLL/SALARIES</v>
          </cell>
          <cell r="C66">
            <v>-176350.15</v>
          </cell>
        </row>
        <row r="67">
          <cell r="A67">
            <v>43615</v>
          </cell>
          <cell r="B67" t="str">
            <v>WCT - PAYABLE</v>
          </cell>
          <cell r="C67">
            <v>-480227.4</v>
          </cell>
        </row>
        <row r="68">
          <cell r="A68">
            <v>43618</v>
          </cell>
          <cell r="B68" t="str">
            <v>STATUTORY DUES PAYABLE</v>
          </cell>
          <cell r="C68">
            <v>-612473</v>
          </cell>
        </row>
        <row r="69">
          <cell r="A69">
            <v>43619</v>
          </cell>
          <cell r="B69" t="str">
            <v>SALES TAX PAYABLE</v>
          </cell>
          <cell r="C69">
            <v>-2913350</v>
          </cell>
        </row>
        <row r="70">
          <cell r="A70">
            <v>43620</v>
          </cell>
          <cell r="B70" t="str">
            <v>TDS PAYABLE</v>
          </cell>
          <cell r="C70">
            <v>-649598.55000000005</v>
          </cell>
        </row>
        <row r="71">
          <cell r="A71">
            <v>43622</v>
          </cell>
          <cell r="B71" t="str">
            <v>TARIFF PAYABLE</v>
          </cell>
          <cell r="C71">
            <v>-136273</v>
          </cell>
        </row>
        <row r="72">
          <cell r="A72">
            <v>44610</v>
          </cell>
          <cell r="B72" t="str">
            <v>DEPOSITS FROM CUSTOMERS</v>
          </cell>
          <cell r="C72">
            <v>-27833755.649999999</v>
          </cell>
        </row>
        <row r="73">
          <cell r="A73">
            <v>44899</v>
          </cell>
          <cell r="B73" t="str">
            <v>ACCRUAL - OTHERS</v>
          </cell>
          <cell r="C73">
            <v>-51980999.670000002</v>
          </cell>
        </row>
        <row r="74">
          <cell r="A74">
            <v>46610</v>
          </cell>
          <cell r="B74" t="str">
            <v>INCOME TAX PAYBL-CURRENT</v>
          </cell>
          <cell r="C74">
            <v>-4300000</v>
          </cell>
        </row>
        <row r="75">
          <cell r="A75">
            <v>46620</v>
          </cell>
          <cell r="B75" t="str">
            <v>INCOME TAX PAYABLE-PRIOR</v>
          </cell>
          <cell r="C75">
            <v>-25236420</v>
          </cell>
        </row>
        <row r="76">
          <cell r="A76">
            <v>48310</v>
          </cell>
          <cell r="B76" t="str">
            <v>INTER COMP RECVBL-TRADE</v>
          </cell>
          <cell r="C76">
            <v>13021915.390000001</v>
          </cell>
        </row>
        <row r="77">
          <cell r="A77">
            <v>48320</v>
          </cell>
          <cell r="B77" t="str">
            <v>INTER COMP PAYABLE-TRADE</v>
          </cell>
          <cell r="C77">
            <v>30012688.780000001</v>
          </cell>
        </row>
        <row r="78">
          <cell r="A78">
            <v>49600</v>
          </cell>
          <cell r="B78" t="str">
            <v>COMMON STOCK</v>
          </cell>
          <cell r="C78">
            <v>-342233000</v>
          </cell>
        </row>
        <row r="79">
          <cell r="A79">
            <v>49910</v>
          </cell>
          <cell r="B79" t="str">
            <v>RETAINED EARNINGS - B/F</v>
          </cell>
          <cell r="C79">
            <v>8814606.7300000004</v>
          </cell>
        </row>
        <row r="80">
          <cell r="A80">
            <v>49992</v>
          </cell>
          <cell r="B80" t="str">
            <v>CAPITAL RESERVE</v>
          </cell>
          <cell r="C80">
            <v>-209797</v>
          </cell>
        </row>
        <row r="81">
          <cell r="A81">
            <v>52310</v>
          </cell>
          <cell r="B81" t="str">
            <v>SALES-3P DOMESTIC</v>
          </cell>
          <cell r="C81">
            <v>-1199625547.1700001</v>
          </cell>
        </row>
        <row r="82">
          <cell r="A82">
            <v>52340</v>
          </cell>
          <cell r="B82" t="str">
            <v>SALES-3P EXPORTS</v>
          </cell>
          <cell r="C82">
            <v>-10932075.789999999</v>
          </cell>
        </row>
        <row r="83">
          <cell r="A83">
            <v>52991</v>
          </cell>
          <cell r="B83" t="str">
            <v>SALES-OTHERS ADJUSTMENTS</v>
          </cell>
          <cell r="C83">
            <v>9945435.9000000004</v>
          </cell>
        </row>
        <row r="84">
          <cell r="A84">
            <v>54310</v>
          </cell>
          <cell r="B84" t="str">
            <v>SALES-INTERCOMPANY RA</v>
          </cell>
          <cell r="C84">
            <v>-73140256.359999999</v>
          </cell>
        </row>
        <row r="85">
          <cell r="A85">
            <v>62310</v>
          </cell>
          <cell r="B85" t="str">
            <v>COGS-MATERIAL DOMESTIC</v>
          </cell>
          <cell r="C85">
            <v>692165333.80999994</v>
          </cell>
        </row>
        <row r="86">
          <cell r="A86">
            <v>62340</v>
          </cell>
          <cell r="B86" t="str">
            <v>COGS-MATERIAL EXPORTS</v>
          </cell>
          <cell r="C86">
            <v>5821207.3700000001</v>
          </cell>
        </row>
        <row r="87">
          <cell r="A87">
            <v>64310</v>
          </cell>
          <cell r="B87" t="str">
            <v>COGS-MATERIAL INTERCOMP</v>
          </cell>
          <cell r="C87">
            <v>52668578.710000001</v>
          </cell>
        </row>
        <row r="88">
          <cell r="A88">
            <v>68000</v>
          </cell>
          <cell r="B88" t="str">
            <v>VARIANCE-PO PRICE</v>
          </cell>
          <cell r="C88">
            <v>-5870377.0599999996</v>
          </cell>
        </row>
        <row r="89">
          <cell r="A89">
            <v>68002</v>
          </cell>
          <cell r="B89" t="str">
            <v>VARIANCE-A/P RATE</v>
          </cell>
          <cell r="C89">
            <v>19182254.59</v>
          </cell>
        </row>
        <row r="90">
          <cell r="A90">
            <v>68003</v>
          </cell>
          <cell r="B90" t="str">
            <v>VARIANCE-METHOD</v>
          </cell>
          <cell r="C90">
            <v>-923993.26</v>
          </cell>
        </row>
        <row r="91">
          <cell r="A91">
            <v>68110</v>
          </cell>
          <cell r="B91" t="str">
            <v>VARIANCE-MATERIAL RATE</v>
          </cell>
          <cell r="C91">
            <v>-6073.46</v>
          </cell>
        </row>
        <row r="92">
          <cell r="A92">
            <v>68140</v>
          </cell>
          <cell r="B92" t="str">
            <v>VARIANCE-MATERIAL USAGE</v>
          </cell>
          <cell r="C92">
            <v>-91373.16</v>
          </cell>
        </row>
        <row r="93">
          <cell r="A93">
            <v>68280</v>
          </cell>
          <cell r="B93" t="str">
            <v>VARIANCE-LABOR USAGE</v>
          </cell>
          <cell r="C93">
            <v>1.49</v>
          </cell>
        </row>
        <row r="94">
          <cell r="A94">
            <v>68330</v>
          </cell>
          <cell r="B94" t="str">
            <v>VARIANCE-BURDEN USAGE</v>
          </cell>
          <cell r="C94">
            <v>4.72</v>
          </cell>
        </row>
        <row r="95">
          <cell r="A95">
            <v>68370</v>
          </cell>
          <cell r="B95" t="str">
            <v>OVERHEAD APPLIED</v>
          </cell>
          <cell r="C95">
            <v>-201966382.5</v>
          </cell>
        </row>
        <row r="96">
          <cell r="A96">
            <v>68411</v>
          </cell>
          <cell r="B96" t="str">
            <v>VARIANCE-TRANSFER</v>
          </cell>
          <cell r="C96">
            <v>866172.95</v>
          </cell>
        </row>
        <row r="97">
          <cell r="A97">
            <v>68420</v>
          </cell>
          <cell r="B97" t="str">
            <v>LABOR ABSORBED</v>
          </cell>
          <cell r="C97">
            <v>-760857.45</v>
          </cell>
        </row>
        <row r="98">
          <cell r="A98">
            <v>68430</v>
          </cell>
          <cell r="B98" t="str">
            <v>BURDEN ABSORBED</v>
          </cell>
          <cell r="C98">
            <v>-2614032.08</v>
          </cell>
        </row>
        <row r="99">
          <cell r="A99">
            <v>68440</v>
          </cell>
          <cell r="B99" t="str">
            <v>SCRAP ACCOUNT</v>
          </cell>
          <cell r="C99">
            <v>-975</v>
          </cell>
        </row>
        <row r="100">
          <cell r="A100">
            <v>68450</v>
          </cell>
          <cell r="B100" t="str">
            <v>FLOOR STOCK</v>
          </cell>
          <cell r="C100">
            <v>4763219.92</v>
          </cell>
        </row>
        <row r="101">
          <cell r="A101">
            <v>68830</v>
          </cell>
          <cell r="B101" t="str">
            <v>INV PROV-OBSOLESCENCE</v>
          </cell>
          <cell r="C101">
            <v>547305.21</v>
          </cell>
        </row>
        <row r="102">
          <cell r="A102">
            <v>68860</v>
          </cell>
          <cell r="B102" t="str">
            <v>INV STD COST REVAL ADJST</v>
          </cell>
          <cell r="C102">
            <v>-3352418.57</v>
          </cell>
        </row>
        <row r="103">
          <cell r="A103">
            <v>68870</v>
          </cell>
          <cell r="B103" t="str">
            <v>INV DISCREPANCY</v>
          </cell>
          <cell r="C103">
            <v>1066181</v>
          </cell>
        </row>
        <row r="104">
          <cell r="A104">
            <v>69610</v>
          </cell>
          <cell r="B104" t="str">
            <v>COS OTHER-WARRANTY</v>
          </cell>
          <cell r="C104">
            <v>40188465.68</v>
          </cell>
        </row>
        <row r="105">
          <cell r="A105">
            <v>69900</v>
          </cell>
          <cell r="B105" t="str">
            <v>COST OF PRODUCTION</v>
          </cell>
          <cell r="C105">
            <v>-1008094.86</v>
          </cell>
        </row>
        <row r="106">
          <cell r="A106">
            <v>69920</v>
          </cell>
          <cell r="B106" t="str">
            <v>COS OTHER-EXCISE DUTY</v>
          </cell>
          <cell r="C106">
            <v>127167188</v>
          </cell>
        </row>
        <row r="107">
          <cell r="A107">
            <v>69921</v>
          </cell>
          <cell r="B107" t="str">
            <v>COS OTHER-CUSTOM DUTY</v>
          </cell>
          <cell r="C107">
            <v>139440686.72</v>
          </cell>
        </row>
        <row r="108">
          <cell r="A108">
            <v>69923</v>
          </cell>
          <cell r="B108" t="str">
            <v>COS OTHER-IMPORT CLEARNG</v>
          </cell>
          <cell r="C108">
            <v>5283561.58</v>
          </cell>
        </row>
        <row r="109">
          <cell r="A109">
            <v>69924</v>
          </cell>
          <cell r="B109" t="str">
            <v>COS OTHER-IMOPRT LICENCE</v>
          </cell>
          <cell r="C109">
            <v>112183.03999999999</v>
          </cell>
        </row>
        <row r="110">
          <cell r="A110">
            <v>69926</v>
          </cell>
          <cell r="B110" t="str">
            <v>COS OTHER-IMPORT DEMURGE</v>
          </cell>
          <cell r="C110">
            <v>803231</v>
          </cell>
        </row>
        <row r="111">
          <cell r="A111">
            <v>69930</v>
          </cell>
          <cell r="B111" t="str">
            <v>COS OTHER-INWARDS FREIGT</v>
          </cell>
          <cell r="C111">
            <v>19536915.07</v>
          </cell>
        </row>
        <row r="112">
          <cell r="A112">
            <v>69932</v>
          </cell>
          <cell r="B112" t="str">
            <v>COST OTHER-IMPORT PACKNG</v>
          </cell>
          <cell r="C112">
            <v>2116625.67</v>
          </cell>
        </row>
        <row r="113">
          <cell r="A113">
            <v>69980</v>
          </cell>
          <cell r="B113" t="str">
            <v>COS OTHER- ENGINRG/DRAFT</v>
          </cell>
          <cell r="C113">
            <v>15216031.710000001</v>
          </cell>
        </row>
        <row r="114">
          <cell r="A114">
            <v>71001</v>
          </cell>
          <cell r="B114" t="str">
            <v>SALARY-BASIC PAY</v>
          </cell>
          <cell r="C114">
            <v>27164635.629999999</v>
          </cell>
        </row>
        <row r="115">
          <cell r="A115">
            <v>71003</v>
          </cell>
          <cell r="B115" t="str">
            <v>SALARY-TEMPORARY STAFF</v>
          </cell>
          <cell r="C115">
            <v>205096</v>
          </cell>
        </row>
        <row r="116">
          <cell r="A116">
            <v>71004</v>
          </cell>
          <cell r="B116" t="str">
            <v>SALARY-MANAGERIAL REMUNR</v>
          </cell>
          <cell r="C116">
            <v>4889069</v>
          </cell>
        </row>
        <row r="117">
          <cell r="A117">
            <v>72110</v>
          </cell>
          <cell r="B117" t="str">
            <v>SALARY-ANNUAL LEAVE</v>
          </cell>
          <cell r="C117">
            <v>1795647.5</v>
          </cell>
        </row>
        <row r="118">
          <cell r="A118">
            <v>72610</v>
          </cell>
          <cell r="B118" t="str">
            <v>SALARY-BONUS</v>
          </cell>
          <cell r="C118">
            <v>1037142.64</v>
          </cell>
        </row>
        <row r="119">
          <cell r="A119">
            <v>72613</v>
          </cell>
          <cell r="B119" t="str">
            <v>SALARY-PRIDE MONEY</v>
          </cell>
          <cell r="C119">
            <v>8500000</v>
          </cell>
        </row>
        <row r="120">
          <cell r="A120">
            <v>73630</v>
          </cell>
          <cell r="B120" t="str">
            <v>INSURANCE MEDICAL</v>
          </cell>
          <cell r="C120">
            <v>705562.4</v>
          </cell>
        </row>
        <row r="121">
          <cell r="A121">
            <v>73801</v>
          </cell>
          <cell r="B121" t="str">
            <v>SALARY-FRINGE BENEFITS</v>
          </cell>
          <cell r="C121">
            <v>43782605.93</v>
          </cell>
        </row>
        <row r="122">
          <cell r="A122">
            <v>73810</v>
          </cell>
          <cell r="B122" t="str">
            <v>SUPER FUNDS CONTRIBUTION</v>
          </cell>
          <cell r="C122">
            <v>5614057.4500000002</v>
          </cell>
        </row>
        <row r="123">
          <cell r="A123">
            <v>74403</v>
          </cell>
          <cell r="B123" t="str">
            <v>MFG/PRO-SUPPORT</v>
          </cell>
          <cell r="C123">
            <v>2761792</v>
          </cell>
        </row>
        <row r="124">
          <cell r="A124">
            <v>74610</v>
          </cell>
          <cell r="B124" t="str">
            <v>OFFICE SUPPLIES-STATONRY</v>
          </cell>
          <cell r="C124">
            <v>3003554.91</v>
          </cell>
        </row>
        <row r="125">
          <cell r="A125">
            <v>74640</v>
          </cell>
          <cell r="B125" t="str">
            <v>PHOTOCOPYING-INTERNAL</v>
          </cell>
          <cell r="C125">
            <v>778162.04</v>
          </cell>
        </row>
        <row r="126">
          <cell r="A126">
            <v>74641</v>
          </cell>
          <cell r="B126" t="str">
            <v>PHOTOCOPYING-EXTERNAL</v>
          </cell>
          <cell r="C126">
            <v>60067.19</v>
          </cell>
        </row>
        <row r="127">
          <cell r="A127">
            <v>74990</v>
          </cell>
          <cell r="B127" t="str">
            <v>VEHICLE FUEL &amp; OIL</v>
          </cell>
          <cell r="C127">
            <v>392716.41</v>
          </cell>
        </row>
        <row r="128">
          <cell r="A128">
            <v>75110</v>
          </cell>
          <cell r="B128" t="str">
            <v>LEGAL FEES/COSTS</v>
          </cell>
          <cell r="C128">
            <v>7626864.8899999997</v>
          </cell>
        </row>
        <row r="129">
          <cell r="A129">
            <v>75120</v>
          </cell>
          <cell r="B129" t="str">
            <v>AUDIT FEE</v>
          </cell>
          <cell r="C129">
            <v>475000</v>
          </cell>
        </row>
        <row r="130">
          <cell r="A130">
            <v>75350</v>
          </cell>
          <cell r="B130" t="str">
            <v>SECURITY OF PREMISES</v>
          </cell>
          <cell r="C130">
            <v>1856548.41</v>
          </cell>
        </row>
        <row r="131">
          <cell r="A131">
            <v>75500</v>
          </cell>
          <cell r="B131" t="str">
            <v>ADVERTISING</v>
          </cell>
          <cell r="C131">
            <v>353.63</v>
          </cell>
        </row>
        <row r="132">
          <cell r="A132">
            <v>75630</v>
          </cell>
          <cell r="B132" t="str">
            <v>SALES AIDS</v>
          </cell>
          <cell r="C132">
            <v>6626596.2199999997</v>
          </cell>
        </row>
        <row r="133">
          <cell r="A133">
            <v>75640</v>
          </cell>
          <cell r="B133" t="str">
            <v>TRADE SHOWS/CONFERENCES</v>
          </cell>
          <cell r="C133">
            <v>4258722.2699999996</v>
          </cell>
        </row>
        <row r="134">
          <cell r="A134">
            <v>75810</v>
          </cell>
          <cell r="B134" t="str">
            <v>REP/MAINT-LEASE PREMISES</v>
          </cell>
          <cell r="C134">
            <v>634334.6</v>
          </cell>
        </row>
        <row r="135">
          <cell r="A135">
            <v>75811</v>
          </cell>
          <cell r="B135" t="str">
            <v>REP/MAINT-PREMISES</v>
          </cell>
          <cell r="C135">
            <v>4635232.2300000004</v>
          </cell>
        </row>
        <row r="136">
          <cell r="A136">
            <v>75812</v>
          </cell>
          <cell r="B136" t="str">
            <v>REP/MAINT-PLANT&amp;MACHINRY</v>
          </cell>
          <cell r="C136">
            <v>11000</v>
          </cell>
        </row>
        <row r="137">
          <cell r="A137">
            <v>75813</v>
          </cell>
          <cell r="B137" t="str">
            <v>REP/MAINT-OFFICE MACHINR</v>
          </cell>
          <cell r="C137">
            <v>929702.8</v>
          </cell>
        </row>
        <row r="138">
          <cell r="A138">
            <v>75815</v>
          </cell>
          <cell r="B138" t="str">
            <v>REP/MAINT-VEHICLES</v>
          </cell>
          <cell r="C138">
            <v>435776</v>
          </cell>
        </row>
        <row r="139">
          <cell r="A139">
            <v>75816</v>
          </cell>
          <cell r="B139" t="str">
            <v>REP/MAINT-FURNITU/ELECTR</v>
          </cell>
          <cell r="C139">
            <v>3582453.41</v>
          </cell>
        </row>
        <row r="140">
          <cell r="A140">
            <v>75817</v>
          </cell>
          <cell r="B140" t="str">
            <v>REP/MAINT-COMPUTERS</v>
          </cell>
          <cell r="C140">
            <v>676323.86</v>
          </cell>
        </row>
        <row r="141">
          <cell r="A141">
            <v>75818</v>
          </cell>
          <cell r="B141" t="str">
            <v>REP/MAINT-DEMO EQUIPMNTS</v>
          </cell>
          <cell r="C141">
            <v>1017909</v>
          </cell>
        </row>
        <row r="142">
          <cell r="A142">
            <v>75820</v>
          </cell>
          <cell r="B142" t="str">
            <v>REP/MAINT-OFFICE CLEANIG</v>
          </cell>
          <cell r="C142">
            <v>1811732.13</v>
          </cell>
        </row>
        <row r="143">
          <cell r="A143">
            <v>75900</v>
          </cell>
          <cell r="B143" t="str">
            <v>UTILITIES-MISCELLANEOUS</v>
          </cell>
          <cell r="C143">
            <v>35335</v>
          </cell>
        </row>
        <row r="144">
          <cell r="A144">
            <v>75910</v>
          </cell>
          <cell r="B144" t="str">
            <v>UTILITY-ELECTRICITY</v>
          </cell>
          <cell r="C144">
            <v>5724897.5999999996</v>
          </cell>
        </row>
        <row r="145">
          <cell r="A145">
            <v>75920</v>
          </cell>
          <cell r="B145" t="str">
            <v>UTILITY-WATER</v>
          </cell>
          <cell r="C145">
            <v>260298</v>
          </cell>
        </row>
        <row r="146">
          <cell r="A146">
            <v>75960</v>
          </cell>
          <cell r="B146" t="str">
            <v>TELECOM-FAX</v>
          </cell>
          <cell r="C146">
            <v>43465.95</v>
          </cell>
        </row>
        <row r="147">
          <cell r="A147">
            <v>75961</v>
          </cell>
          <cell r="B147" t="str">
            <v>TELECOM-MOBILE/PAGES</v>
          </cell>
          <cell r="C147">
            <v>5053067.45</v>
          </cell>
        </row>
        <row r="148">
          <cell r="A148">
            <v>75962</v>
          </cell>
          <cell r="B148" t="str">
            <v>TELECOM-TELEPHONE</v>
          </cell>
          <cell r="C148">
            <v>20391989.77</v>
          </cell>
        </row>
        <row r="149">
          <cell r="A149">
            <v>75980</v>
          </cell>
          <cell r="B149" t="str">
            <v>FREIGHT-POSTAGE</v>
          </cell>
          <cell r="C149">
            <v>177786.14</v>
          </cell>
        </row>
        <row r="150">
          <cell r="A150">
            <v>75981</v>
          </cell>
          <cell r="B150" t="str">
            <v>FREIGHT-COURIER</v>
          </cell>
          <cell r="C150">
            <v>1728688.44</v>
          </cell>
        </row>
        <row r="151">
          <cell r="A151">
            <v>75992</v>
          </cell>
          <cell r="B151" t="str">
            <v>IT-PC SUPPORT</v>
          </cell>
          <cell r="C151">
            <v>2902776.71</v>
          </cell>
        </row>
        <row r="152">
          <cell r="A152">
            <v>76100</v>
          </cell>
          <cell r="B152" t="str">
            <v>RECRUITMENT</v>
          </cell>
          <cell r="C152">
            <v>300607.84999999998</v>
          </cell>
        </row>
        <row r="153">
          <cell r="A153">
            <v>76201</v>
          </cell>
          <cell r="B153" t="str">
            <v>TRAVEL-OVERSEAS MEALS</v>
          </cell>
          <cell r="C153">
            <v>793425.3</v>
          </cell>
        </row>
        <row r="154">
          <cell r="A154">
            <v>76210</v>
          </cell>
          <cell r="B154" t="str">
            <v>TRAVEL-OVERSEAS AIR FARE</v>
          </cell>
          <cell r="C154">
            <v>3859012.36</v>
          </cell>
        </row>
        <row r="155">
          <cell r="A155">
            <v>76211</v>
          </cell>
          <cell r="B155" t="str">
            <v>TRAVEL-OVERSEAS HOTEL</v>
          </cell>
          <cell r="C155">
            <v>2728077.81</v>
          </cell>
        </row>
        <row r="156">
          <cell r="A156">
            <v>76212</v>
          </cell>
          <cell r="B156" t="str">
            <v>TRAVEL-OVERSEAS OTHERS</v>
          </cell>
          <cell r="C156">
            <v>2569143.4500000002</v>
          </cell>
        </row>
        <row r="157">
          <cell r="A157">
            <v>76213</v>
          </cell>
          <cell r="B157" t="str">
            <v>TRAVEL-DOMESIC OTHERS</v>
          </cell>
          <cell r="C157">
            <v>11455435.640000001</v>
          </cell>
        </row>
        <row r="158">
          <cell r="A158">
            <v>76214</v>
          </cell>
          <cell r="B158" t="str">
            <v>TRAVEL-DOMESTIC AIR FARE</v>
          </cell>
          <cell r="C158">
            <v>13353538.85</v>
          </cell>
        </row>
        <row r="159">
          <cell r="A159">
            <v>76220</v>
          </cell>
          <cell r="B159" t="str">
            <v>CONVEYANCE REIMBURSEMENT</v>
          </cell>
          <cell r="C159">
            <v>5376989.4199999999</v>
          </cell>
        </row>
        <row r="160">
          <cell r="A160">
            <v>76261</v>
          </cell>
          <cell r="B160" t="str">
            <v>ENTERTAINMENT-CUSTOMER</v>
          </cell>
          <cell r="C160">
            <v>1654642.73</v>
          </cell>
        </row>
        <row r="161">
          <cell r="A161">
            <v>76262</v>
          </cell>
          <cell r="B161" t="str">
            <v>ENTERTAINMENT-EMPLOYEES</v>
          </cell>
          <cell r="C161">
            <v>2413369.3199999998</v>
          </cell>
        </row>
        <row r="162">
          <cell r="A162">
            <v>76280</v>
          </cell>
          <cell r="B162" t="str">
            <v>RELOCATION-EMPLOYEES</v>
          </cell>
          <cell r="C162">
            <v>37670</v>
          </cell>
        </row>
        <row r="163">
          <cell r="A163">
            <v>76310</v>
          </cell>
          <cell r="B163" t="str">
            <v>SUBSCRIPTION AND BOOKS</v>
          </cell>
          <cell r="C163">
            <v>690767.11</v>
          </cell>
        </row>
        <row r="164">
          <cell r="A164">
            <v>76322</v>
          </cell>
          <cell r="B164" t="str">
            <v>TRAINING-LOCAL</v>
          </cell>
          <cell r="C164">
            <v>398723.05</v>
          </cell>
        </row>
        <row r="165">
          <cell r="A165">
            <v>76352</v>
          </cell>
          <cell r="B165" t="str">
            <v>CATERING OUTSIDE SUPPLY</v>
          </cell>
          <cell r="C165">
            <v>100883.84</v>
          </cell>
        </row>
        <row r="166">
          <cell r="A166">
            <v>76370</v>
          </cell>
          <cell r="B166" t="str">
            <v>STAFF FUNCTION MEETINGS</v>
          </cell>
          <cell r="C166">
            <v>184151</v>
          </cell>
        </row>
        <row r="167">
          <cell r="A167">
            <v>76435</v>
          </cell>
          <cell r="B167" t="str">
            <v>TRAINING-CUSTOMER</v>
          </cell>
          <cell r="C167">
            <v>228452.2</v>
          </cell>
        </row>
        <row r="168">
          <cell r="A168">
            <v>76480</v>
          </cell>
          <cell r="B168" t="str">
            <v>SUBCONTRACTING CHARGES</v>
          </cell>
          <cell r="C168">
            <v>696533</v>
          </cell>
        </row>
        <row r="169">
          <cell r="A169">
            <v>76710</v>
          </cell>
          <cell r="B169" t="str">
            <v>FREIGHT-OUTWARDS CARRIER</v>
          </cell>
          <cell r="C169">
            <v>5269182.97</v>
          </cell>
        </row>
        <row r="170">
          <cell r="A170">
            <v>76921</v>
          </cell>
          <cell r="B170" t="str">
            <v>DEBT COLLECTION AGENCY</v>
          </cell>
          <cell r="C170">
            <v>2017196.36</v>
          </cell>
        </row>
        <row r="171">
          <cell r="A171">
            <v>76940</v>
          </cell>
          <cell r="B171" t="str">
            <v>BAD DEBT EXPESNES</v>
          </cell>
          <cell r="C171">
            <v>6486583.1799999997</v>
          </cell>
        </row>
        <row r="172">
          <cell r="A172">
            <v>76990</v>
          </cell>
          <cell r="B172" t="str">
            <v>SUNDRY EXPENSES</v>
          </cell>
          <cell r="C172">
            <v>4500</v>
          </cell>
        </row>
        <row r="173">
          <cell r="A173">
            <v>77000</v>
          </cell>
          <cell r="B173" t="str">
            <v>DEPR-BUILDING &amp; FACTORY</v>
          </cell>
          <cell r="C173">
            <v>427394</v>
          </cell>
        </row>
        <row r="174">
          <cell r="A174">
            <v>77001</v>
          </cell>
          <cell r="B174" t="str">
            <v>DEPR-LEASEHOLD IMROVMNTS</v>
          </cell>
          <cell r="C174">
            <v>1163612</v>
          </cell>
        </row>
        <row r="175">
          <cell r="A175">
            <v>77002</v>
          </cell>
          <cell r="B175" t="str">
            <v>DEPR-PLAN AND EQUIPMENT</v>
          </cell>
          <cell r="C175">
            <v>1532570</v>
          </cell>
        </row>
        <row r="176">
          <cell r="A176">
            <v>77003</v>
          </cell>
          <cell r="B176" t="str">
            <v>DEPR-OFFICE EQUIPMENT</v>
          </cell>
          <cell r="C176">
            <v>18917025</v>
          </cell>
        </row>
        <row r="177">
          <cell r="A177">
            <v>77005</v>
          </cell>
          <cell r="B177" t="str">
            <v>DEPR-FIXTURE/FITTINGS</v>
          </cell>
          <cell r="C177">
            <v>519695</v>
          </cell>
        </row>
        <row r="178">
          <cell r="A178">
            <v>77009</v>
          </cell>
          <cell r="B178" t="str">
            <v>DEMO-AUTO AND TRUCKS</v>
          </cell>
          <cell r="C178">
            <v>33873</v>
          </cell>
        </row>
        <row r="179">
          <cell r="A179">
            <v>77300</v>
          </cell>
          <cell r="B179" t="str">
            <v>RENT-COMPUTER EQUIPMENTS</v>
          </cell>
          <cell r="C179">
            <v>95580</v>
          </cell>
        </row>
        <row r="180">
          <cell r="A180">
            <v>77510</v>
          </cell>
          <cell r="B180" t="str">
            <v>RENT-OFFICE PREMISES</v>
          </cell>
          <cell r="C180">
            <v>6289275</v>
          </cell>
        </row>
        <row r="181">
          <cell r="A181">
            <v>77511</v>
          </cell>
          <cell r="B181" t="str">
            <v>RENT-OTHERS</v>
          </cell>
          <cell r="C181">
            <v>1211336.8</v>
          </cell>
        </row>
        <row r="182">
          <cell r="A182">
            <v>77550</v>
          </cell>
          <cell r="B182" t="str">
            <v>LEASE-VEHICLE/EQUIPMENTS</v>
          </cell>
          <cell r="C182">
            <v>1821992.04</v>
          </cell>
        </row>
        <row r="183">
          <cell r="A183">
            <v>77580</v>
          </cell>
          <cell r="B183" t="str">
            <v>RENT-HIRE OF EQUIPMENTS</v>
          </cell>
          <cell r="C183">
            <v>2131952.9</v>
          </cell>
        </row>
        <row r="184">
          <cell r="A184">
            <v>77880</v>
          </cell>
          <cell r="B184" t="str">
            <v>BUSINESS TAX/LICENCE</v>
          </cell>
          <cell r="C184">
            <v>591692.43000000005</v>
          </cell>
        </row>
        <row r="185">
          <cell r="A185">
            <v>77950</v>
          </cell>
          <cell r="B185" t="str">
            <v>INSURANCE-VEHICLES</v>
          </cell>
          <cell r="C185">
            <v>155942</v>
          </cell>
        </row>
        <row r="186">
          <cell r="A186">
            <v>77953</v>
          </cell>
          <cell r="B186" t="str">
            <v>INSURANCE-MARINE</v>
          </cell>
          <cell r="C186">
            <v>791883</v>
          </cell>
        </row>
        <row r="187">
          <cell r="A187">
            <v>77954</v>
          </cell>
          <cell r="B187" t="str">
            <v>INSURANCE-BUILDING</v>
          </cell>
          <cell r="C187">
            <v>100692</v>
          </cell>
        </row>
        <row r="188">
          <cell r="A188">
            <v>77955</v>
          </cell>
          <cell r="B188" t="str">
            <v>INSURANCE-PLANT/EQUIPMNT</v>
          </cell>
          <cell r="C188">
            <v>57540</v>
          </cell>
        </row>
        <row r="189">
          <cell r="A189">
            <v>77956</v>
          </cell>
          <cell r="B189" t="str">
            <v>INSURANCE-INVENTORY</v>
          </cell>
          <cell r="C189">
            <v>594093</v>
          </cell>
        </row>
        <row r="190">
          <cell r="A190">
            <v>77958</v>
          </cell>
          <cell r="B190" t="str">
            <v>INSURANCE-OTHERS</v>
          </cell>
          <cell r="C190">
            <v>342670.98</v>
          </cell>
        </row>
        <row r="191">
          <cell r="A191">
            <v>80010</v>
          </cell>
          <cell r="B191" t="str">
            <v>INTEREST INCOME</v>
          </cell>
          <cell r="C191">
            <v>-56</v>
          </cell>
        </row>
        <row r="192">
          <cell r="A192">
            <v>80901</v>
          </cell>
          <cell r="B192" t="str">
            <v>GAIN/LOSS SALE OF ASSETS</v>
          </cell>
          <cell r="C192">
            <v>-98214</v>
          </cell>
        </row>
        <row r="193">
          <cell r="A193">
            <v>81912</v>
          </cell>
          <cell r="B193" t="str">
            <v>DISCOUNT RECEIVED</v>
          </cell>
          <cell r="C193">
            <v>-53919.96</v>
          </cell>
        </row>
        <row r="194">
          <cell r="A194">
            <v>81990</v>
          </cell>
          <cell r="B194" t="str">
            <v>NON-OPG INCOME MISC</v>
          </cell>
          <cell r="C194">
            <v>-396491.42</v>
          </cell>
        </row>
        <row r="195">
          <cell r="A195">
            <v>83011</v>
          </cell>
          <cell r="B195" t="str">
            <v>INTEREST EXPENSES</v>
          </cell>
          <cell r="C195">
            <v>6978096.6100000003</v>
          </cell>
        </row>
        <row r="196">
          <cell r="A196">
            <v>84910</v>
          </cell>
          <cell r="B196" t="str">
            <v>REALISED FX-G/L NON USD</v>
          </cell>
          <cell r="C196">
            <v>1094094.98</v>
          </cell>
        </row>
        <row r="197">
          <cell r="A197">
            <v>84920</v>
          </cell>
          <cell r="B197" t="str">
            <v>REALISED FX-G/L ON USD</v>
          </cell>
          <cell r="C197">
            <v>-8632795.7699999996</v>
          </cell>
        </row>
        <row r="198">
          <cell r="A198">
            <v>84951</v>
          </cell>
          <cell r="B198" t="str">
            <v>AMORT-OTHER DEFERRED</v>
          </cell>
          <cell r="C198">
            <v>1000000</v>
          </cell>
        </row>
        <row r="199">
          <cell r="A199">
            <v>84990</v>
          </cell>
          <cell r="B199" t="str">
            <v>NON-OPERATING LIQ DAMAGS</v>
          </cell>
          <cell r="C199">
            <v>3717469.43</v>
          </cell>
        </row>
        <row r="200">
          <cell r="A200">
            <v>84991</v>
          </cell>
          <cell r="B200" t="str">
            <v>BANK CHARGES</v>
          </cell>
          <cell r="C200">
            <v>5322539.22</v>
          </cell>
        </row>
        <row r="201">
          <cell r="A201">
            <v>84992</v>
          </cell>
          <cell r="B201" t="str">
            <v>DISCOUNT-CASH GIVEN</v>
          </cell>
          <cell r="C201">
            <v>8481926.0899999999</v>
          </cell>
        </row>
        <row r="202">
          <cell r="A202">
            <v>84995</v>
          </cell>
          <cell r="B202" t="str">
            <v>TRAILER CODE ROUNDING</v>
          </cell>
          <cell r="C202">
            <v>21635.97</v>
          </cell>
        </row>
        <row r="203">
          <cell r="A203">
            <v>85800</v>
          </cell>
          <cell r="B203" t="str">
            <v>INCOME TAX EXPENSES</v>
          </cell>
          <cell r="C203">
            <v>4300000</v>
          </cell>
        </row>
        <row r="204">
          <cell r="A204">
            <v>99999</v>
          </cell>
          <cell r="B204" t="str">
            <v>PURCHASES UNCODED</v>
          </cell>
          <cell r="C204">
            <v>-78757</v>
          </cell>
        </row>
        <row r="206">
          <cell r="C206">
            <v>-6.9849193096160889E-8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 T B-Usd 2906"/>
      <sheetName val="Comparison"/>
      <sheetName val="Balance Sht"/>
      <sheetName val="JVS"/>
      <sheetName val="SBU"/>
      <sheetName val="Other assumptions"/>
      <sheetName val="FDR-Jan-99 "/>
      <sheetName val="entitlements"/>
      <sheetName val="Local to Hyperion Walk Sept 200"/>
      <sheetName val="List"/>
      <sheetName val="Sheet2"/>
      <sheetName val="gl"/>
      <sheetName val="US P&amp;L"/>
      <sheetName val="SALES-VAL"/>
      <sheetName val="Intaccrual"/>
      <sheetName val="final"/>
      <sheetName val="Tables"/>
      <sheetName val="pay Register"/>
      <sheetName val="Column L1 to L2"/>
      <sheetName val="Column L2 to L3"/>
      <sheetName val="BEAM"/>
      <sheetName val="RAMP 3"/>
      <sheetName val="RAMP 1"/>
      <sheetName val="staircase"/>
      <sheetName val="R_Wall"/>
      <sheetName val="Column B1 to L1"/>
      <sheetName val="Slab L1"/>
      <sheetName val="Slab L2"/>
      <sheetName val="nsv1"/>
      <sheetName val="Backend"/>
      <sheetName val="OCF Change"/>
      <sheetName val="Cover "/>
      <sheetName val="Data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al-Sub"/>
      <sheetName val="Invesment-019500001&amp;019500004"/>
      <sheetName val="Deff Reve Exp-122001004.0201"/>
      <sheetName val="Dfault AP-122005001.0099"/>
      <sheetName val=" Adv 122008003-0201"/>
      <sheetName val="Off Loan-122008003-0202"/>
      <sheetName val="Chart of Future Loan Repayment"/>
      <sheetName val="SAL ADVANCE122008003-0203"/>
      <sheetName val="Emp Advances 122003001-0060"/>
      <sheetName val="122003001.0055"/>
      <sheetName val="122003001.0060"/>
      <sheetName val="122008003.0204 PREPID EXP UPDAT"/>
      <sheetName val="Secu Depo 122008003.0205"/>
      <sheetName val="Secu Depo 122008003-0205"/>
      <sheetName val="Rent Adv-122008003-0206"/>
      <sheetName val="Corpus Contri-122008003-0212"/>
      <sheetName val=" Adv For exp-122008003-0213 "/>
      <sheetName val="AS-19 Liability 306003005.0012"/>
      <sheetName val="Gratuity- 307099001-0011"/>
      <sheetName val="Rev Prov-307099001.0015"/>
      <sheetName val="ACC.Payable-307099001.0010"/>
      <sheetName val="GECSI-307099001.0242"/>
      <sheetName val="GECIS 307099001-0243"/>
      <sheetName val="CW-307099001.0244"/>
      <sheetName val="GEBPMS 307099001.0247"/>
      <sheetName val="ACCRUED PAYROLL-320004001.0000"/>
      <sheetName val="PF-320005001.0001"/>
      <sheetName val="PF"/>
      <sheetName val=" PF"/>
      <sheetName val="SAF-320005001.0002"/>
      <sheetName val="SAF"/>
      <sheetName val="HLWF-320005001.0003"/>
      <sheetName val="307099001.0249"/>
      <sheetName val="307099001.0250"/>
      <sheetName val="307099001.0251"/>
      <sheetName val="P.Tax-309007001.0054"/>
      <sheetName val="P.Tax"/>
      <sheetName val="452530001"/>
      <sheetName val="999999004&amp;999999034"/>
      <sheetName val="999999018"/>
      <sheetName val="999999032"/>
      <sheetName val="999999033"/>
      <sheetName val="Invesment-019500001 &amp; 01950004"/>
      <sheetName val="317200004.0202-FMO"/>
      <sheetName val="Balance Sht"/>
      <sheetName val="Performance Report"/>
      <sheetName val="Results"/>
      <sheetName val="PLGroupings"/>
      <sheetName val="walk_data"/>
      <sheetName val="Agency BS"/>
      <sheetName val="Data"/>
      <sheetName val="Control"/>
      <sheetName val="Supplemental Info"/>
      <sheetName val="Reconciliation"/>
      <sheetName val="costing"/>
      <sheetName val="p1-costg"/>
      <sheetName val="cap gains"/>
      <sheetName val="TB 2003"/>
      <sheetName val="Q17A19 - ex. ant."/>
      <sheetName val="Deff_Reve_Exp-122001004_0201"/>
      <sheetName val="Dfault_AP-122005001_0099"/>
      <sheetName val="_Adv_122008003-0201"/>
      <sheetName val="Off_Loan-122008003-0202"/>
      <sheetName val="Chart_of_Future_Loan_Repayment"/>
      <sheetName val="SAL_ADVANCE122008003-0203"/>
      <sheetName val="Emp_Advances_122003001-0060"/>
      <sheetName val="122003001_0055"/>
      <sheetName val="122003001_0060"/>
      <sheetName val="122008003_0204_PREPID_EXP_UPDAT"/>
      <sheetName val="Secu_Depo_122008003_0205"/>
      <sheetName val="Secu_Depo_122008003-0205"/>
      <sheetName val="Rent_Adv-122008003-0206"/>
      <sheetName val="Corpus_Contri-122008003-0212"/>
      <sheetName val="_Adv_For_exp-122008003-0213_"/>
      <sheetName val="AS-19_Liability_306003005_0012"/>
      <sheetName val="Gratuity-_307099001-0011"/>
      <sheetName val="Rev_Prov-307099001_0015"/>
      <sheetName val="ACC_Payable-307099001_0010"/>
      <sheetName val="GECSI-307099001_0242"/>
      <sheetName val="GECIS_307099001-0243"/>
      <sheetName val="CW-307099001_0244"/>
      <sheetName val="GEBPMS_307099001_0247"/>
      <sheetName val="ACCRUED_PAYROLL-320004001_0000"/>
      <sheetName val="PF-320005001_0001"/>
      <sheetName val="_PF"/>
      <sheetName val="SAF-320005001_0002"/>
      <sheetName val="HLWF-320005001_0003"/>
      <sheetName val="307099001_0249"/>
      <sheetName val="307099001_0250"/>
      <sheetName val="307099001_0251"/>
      <sheetName val="P_Tax-309007001_0054"/>
      <sheetName val="P_Tax"/>
      <sheetName val="Invesment-019500001_&amp;_01950004"/>
      <sheetName val="317200004_0202-FMO"/>
      <sheetName val="Agency_BS"/>
      <sheetName val="Q17A19_-_ex__ant_"/>
      <sheetName val="16-3"/>
    </sheetNames>
    <sheetDataSet>
      <sheetData sheetId="0" refreshError="1">
        <row r="3">
          <cell r="A3" t="str">
            <v>Balance Currency Code:INR</v>
          </cell>
        </row>
        <row r="5">
          <cell r="A5" t="str">
            <v>CDR.SA</v>
          </cell>
          <cell r="B5" t="str">
            <v>CDR</v>
          </cell>
          <cell r="C5" t="str">
            <v>Account Desc</v>
          </cell>
          <cell r="D5" t="str">
            <v>SA</v>
          </cell>
          <cell r="E5" t="str">
            <v>Sub Account Desc</v>
          </cell>
          <cell r="F5" t="str">
            <v>Begining Balance Net</v>
          </cell>
          <cell r="G5" t="str">
            <v>Period Activity Net</v>
          </cell>
          <cell r="H5" t="str">
            <v>Ending Activity Net</v>
          </cell>
          <cell r="I5" t="str">
            <v>Responsibility</v>
          </cell>
        </row>
        <row r="6">
          <cell r="A6" t="str">
            <v>010100001.1287</v>
          </cell>
          <cell r="B6" t="str">
            <v>010100001</v>
          </cell>
          <cell r="C6" t="str">
            <v>Cash in Banks</v>
          </cell>
          <cell r="D6" t="str">
            <v>1287</v>
          </cell>
          <cell r="E6" t="str">
            <v>S.C.B. PREET VIHAR (53205010312</v>
          </cell>
          <cell r="F6">
            <v>1564500</v>
          </cell>
          <cell r="G6">
            <v>-1564500</v>
          </cell>
          <cell r="H6">
            <v>0</v>
          </cell>
          <cell r="I6" t="str">
            <v>Vivek</v>
          </cell>
        </row>
        <row r="7">
          <cell r="A7" t="str">
            <v>010100001.2001</v>
          </cell>
          <cell r="B7" t="str">
            <v>010100001</v>
          </cell>
          <cell r="C7" t="str">
            <v>Cash in Banks</v>
          </cell>
          <cell r="D7" t="str">
            <v>2001</v>
          </cell>
          <cell r="E7" t="str">
            <v>CITIBANK(7152-167)-DELHI-Current A/c</v>
          </cell>
          <cell r="F7">
            <v>-2003330.96</v>
          </cell>
          <cell r="G7">
            <v>-148628.9</v>
          </cell>
          <cell r="H7">
            <v>-2151959.86</v>
          </cell>
          <cell r="I7" t="str">
            <v>Pankaj</v>
          </cell>
        </row>
        <row r="8">
          <cell r="A8" t="str">
            <v>010100001.2004</v>
          </cell>
          <cell r="B8" t="str">
            <v>010100001</v>
          </cell>
          <cell r="C8" t="str">
            <v>Cash in Banks</v>
          </cell>
          <cell r="D8" t="str">
            <v>2004</v>
          </cell>
          <cell r="E8" t="str">
            <v>SBBJ , NEW DELHI -INGRES</v>
          </cell>
          <cell r="F8">
            <v>10498.52</v>
          </cell>
          <cell r="G8">
            <v>0</v>
          </cell>
          <cell r="H8">
            <v>10498.52</v>
          </cell>
          <cell r="I8" t="str">
            <v>Vivek</v>
          </cell>
        </row>
        <row r="9">
          <cell r="A9" t="str">
            <v>010100001.2007</v>
          </cell>
          <cell r="B9" t="str">
            <v>010100001</v>
          </cell>
          <cell r="C9" t="str">
            <v>Cash in Banks</v>
          </cell>
          <cell r="D9" t="str">
            <v>2007</v>
          </cell>
          <cell r="E9" t="str">
            <v>FEDERAL BANK -INGRES</v>
          </cell>
          <cell r="F9">
            <v>10121.67</v>
          </cell>
          <cell r="G9">
            <v>-10100.67</v>
          </cell>
          <cell r="H9">
            <v>21</v>
          </cell>
          <cell r="I9" t="str">
            <v>Vivek</v>
          </cell>
        </row>
        <row r="10">
          <cell r="A10" t="str">
            <v>010100001.2010</v>
          </cell>
          <cell r="B10" t="str">
            <v>010100001</v>
          </cell>
          <cell r="C10" t="str">
            <v>Cash in Banks</v>
          </cell>
          <cell r="D10" t="str">
            <v>2010</v>
          </cell>
          <cell r="E10" t="str">
            <v>SBOP-LUDHIANA-CC A/C -INGRES</v>
          </cell>
          <cell r="F10">
            <v>10522.41</v>
          </cell>
          <cell r="G10">
            <v>0</v>
          </cell>
          <cell r="H10">
            <v>10522.41</v>
          </cell>
          <cell r="I10" t="str">
            <v>Vivek</v>
          </cell>
        </row>
        <row r="11">
          <cell r="A11" t="str">
            <v>010100001.2012</v>
          </cell>
          <cell r="B11" t="str">
            <v>010100001</v>
          </cell>
          <cell r="C11" t="str">
            <v>Cash in Banks</v>
          </cell>
          <cell r="D11" t="str">
            <v>2012</v>
          </cell>
          <cell r="E11" t="str">
            <v>CITIBANK -7152-027CC A/C -INGRES</v>
          </cell>
          <cell r="F11">
            <v>-40904944.030000001</v>
          </cell>
          <cell r="G11">
            <v>23272651.140000001</v>
          </cell>
          <cell r="H11">
            <v>-17632292.890000001</v>
          </cell>
          <cell r="I11" t="str">
            <v>Vivek</v>
          </cell>
        </row>
        <row r="12">
          <cell r="A12" t="str">
            <v>010100001.2013</v>
          </cell>
          <cell r="B12" t="str">
            <v>010100001</v>
          </cell>
          <cell r="C12" t="str">
            <v>Cash in Banks</v>
          </cell>
          <cell r="D12" t="str">
            <v>2013</v>
          </cell>
          <cell r="E12" t="str">
            <v>ANZ GRINDLAYS-301800 CC A/C -INGRES</v>
          </cell>
          <cell r="F12">
            <v>2634929.7200000002</v>
          </cell>
          <cell r="G12">
            <v>-453005.77</v>
          </cell>
          <cell r="H12">
            <v>2181923.9500000002</v>
          </cell>
          <cell r="I12" t="str">
            <v>Vivek</v>
          </cell>
        </row>
        <row r="13">
          <cell r="A13" t="str">
            <v>010100001.2016</v>
          </cell>
          <cell r="B13" t="str">
            <v>010100001</v>
          </cell>
          <cell r="C13" t="str">
            <v>Cash in Banks</v>
          </cell>
          <cell r="D13" t="str">
            <v>2016</v>
          </cell>
          <cell r="E13" t="str">
            <v>CITIBANK -INGRES</v>
          </cell>
          <cell r="F13">
            <v>0.01</v>
          </cell>
          <cell r="G13">
            <v>0</v>
          </cell>
          <cell r="H13">
            <v>0.01</v>
          </cell>
          <cell r="I13" t="str">
            <v>Vivek</v>
          </cell>
        </row>
        <row r="14">
          <cell r="A14" t="str">
            <v>010100001.2019</v>
          </cell>
          <cell r="B14" t="str">
            <v>010100001</v>
          </cell>
          <cell r="C14" t="str">
            <v>Cash in Banks</v>
          </cell>
          <cell r="D14" t="str">
            <v>2019</v>
          </cell>
          <cell r="E14" t="str">
            <v>CITIBANK MUMBAI CC A/C -INGRES</v>
          </cell>
          <cell r="F14">
            <v>-21035860.859999999</v>
          </cell>
          <cell r="G14">
            <v>16710116.439999999</v>
          </cell>
          <cell r="H14">
            <v>-4325744.42</v>
          </cell>
          <cell r="I14" t="str">
            <v>Vivek</v>
          </cell>
        </row>
        <row r="15">
          <cell r="A15" t="str">
            <v>010100001.2020</v>
          </cell>
          <cell r="B15" t="str">
            <v>010100001</v>
          </cell>
          <cell r="C15" t="str">
            <v>Cash in Banks</v>
          </cell>
          <cell r="D15" t="str">
            <v>2020</v>
          </cell>
          <cell r="E15" t="str">
            <v>CITIBANK - CAL CC A/C -INGRES</v>
          </cell>
          <cell r="F15">
            <v>-210483.01</v>
          </cell>
          <cell r="G15">
            <v>137824</v>
          </cell>
          <cell r="H15">
            <v>-72659.009999999995</v>
          </cell>
          <cell r="I15" t="str">
            <v>Vivek</v>
          </cell>
        </row>
        <row r="16">
          <cell r="A16" t="str">
            <v>010100001.2021</v>
          </cell>
          <cell r="B16" t="str">
            <v>010100001</v>
          </cell>
          <cell r="C16" t="str">
            <v>Cash in Banks</v>
          </cell>
          <cell r="D16" t="str">
            <v>2021</v>
          </cell>
          <cell r="E16" t="str">
            <v>ABN AMRO -CC A/C-6244750 -INGRES</v>
          </cell>
          <cell r="F16">
            <v>-139939.07</v>
          </cell>
          <cell r="G16">
            <v>149843.13</v>
          </cell>
          <cell r="H16">
            <v>9904.06</v>
          </cell>
          <cell r="I16" t="str">
            <v>Vivek</v>
          </cell>
        </row>
        <row r="17">
          <cell r="A17" t="str">
            <v>010100001.2022</v>
          </cell>
          <cell r="B17" t="str">
            <v>010100001</v>
          </cell>
          <cell r="C17" t="str">
            <v>Cash in Banks</v>
          </cell>
          <cell r="D17" t="str">
            <v>2022</v>
          </cell>
          <cell r="E17" t="str">
            <v>CITIBANK CHENNAI -PRODC/A -INGRES</v>
          </cell>
          <cell r="F17">
            <v>-5101564.8</v>
          </cell>
          <cell r="G17">
            <v>193040</v>
          </cell>
          <cell r="H17">
            <v>-4908524.8</v>
          </cell>
          <cell r="I17" t="str">
            <v>Vivek</v>
          </cell>
        </row>
        <row r="18">
          <cell r="A18" t="str">
            <v>010100001.2024</v>
          </cell>
          <cell r="B18" t="str">
            <v>010100001</v>
          </cell>
          <cell r="C18" t="str">
            <v>Cash in Banks</v>
          </cell>
          <cell r="D18" t="str">
            <v>2024</v>
          </cell>
          <cell r="E18" t="str">
            <v>BNP -10922-0310 CC A/C -INGRES</v>
          </cell>
          <cell r="F18">
            <v>24864.48</v>
          </cell>
          <cell r="G18">
            <v>0.24</v>
          </cell>
          <cell r="H18">
            <v>24864.720000000001</v>
          </cell>
          <cell r="I18" t="str">
            <v>Vivek</v>
          </cell>
        </row>
        <row r="19">
          <cell r="A19" t="str">
            <v>010100001.2025</v>
          </cell>
          <cell r="B19" t="str">
            <v>010100001</v>
          </cell>
          <cell r="C19" t="str">
            <v>Cash in Banks</v>
          </cell>
          <cell r="D19" t="str">
            <v>2025</v>
          </cell>
          <cell r="E19" t="str">
            <v>CASH ON HAND -INGRES</v>
          </cell>
          <cell r="F19">
            <v>797452.32</v>
          </cell>
          <cell r="G19">
            <v>1903270</v>
          </cell>
          <cell r="H19">
            <v>2700722.32</v>
          </cell>
          <cell r="I19" t="str">
            <v>Vivek</v>
          </cell>
        </row>
        <row r="20">
          <cell r="A20" t="str">
            <v>010100001.2026</v>
          </cell>
          <cell r="B20" t="str">
            <v>010100001</v>
          </cell>
          <cell r="C20" t="str">
            <v>Cash in Banks</v>
          </cell>
          <cell r="D20" t="str">
            <v>2026</v>
          </cell>
          <cell r="E20" t="str">
            <v>CASH IN HAND - KANPUR -INGRES</v>
          </cell>
          <cell r="F20">
            <v>93200</v>
          </cell>
          <cell r="G20">
            <v>-93201</v>
          </cell>
          <cell r="H20">
            <v>-1</v>
          </cell>
          <cell r="I20" t="str">
            <v>Vivek</v>
          </cell>
        </row>
        <row r="21">
          <cell r="A21" t="str">
            <v>010100001.2027</v>
          </cell>
          <cell r="B21" t="str">
            <v>010100001</v>
          </cell>
          <cell r="C21" t="str">
            <v>Cash in Banks</v>
          </cell>
          <cell r="D21" t="str">
            <v>2027</v>
          </cell>
          <cell r="E21" t="str">
            <v>CASH IN HAND-JAIPUR -INGRES</v>
          </cell>
          <cell r="F21">
            <v>38344</v>
          </cell>
          <cell r="G21">
            <v>-37616</v>
          </cell>
          <cell r="H21">
            <v>728</v>
          </cell>
          <cell r="I21" t="str">
            <v>Vivek</v>
          </cell>
        </row>
        <row r="22">
          <cell r="A22" t="str">
            <v>010100001.2030</v>
          </cell>
          <cell r="B22" t="str">
            <v>010100001</v>
          </cell>
          <cell r="C22" t="str">
            <v>Cash in Banks</v>
          </cell>
          <cell r="D22" t="str">
            <v>2030</v>
          </cell>
          <cell r="E22" t="str">
            <v>CASH IN HAND - CHANDIGARH -INGRES</v>
          </cell>
          <cell r="F22">
            <v>-1000</v>
          </cell>
          <cell r="G22">
            <v>-1</v>
          </cell>
          <cell r="H22">
            <v>-1001</v>
          </cell>
          <cell r="I22" t="str">
            <v>Vivek</v>
          </cell>
        </row>
        <row r="23">
          <cell r="A23" t="str">
            <v>010100001.2033</v>
          </cell>
          <cell r="B23" t="str">
            <v>010100001</v>
          </cell>
          <cell r="C23" t="str">
            <v>Cash in Banks</v>
          </cell>
          <cell r="D23" t="str">
            <v>2033</v>
          </cell>
          <cell r="E23" t="str">
            <v>CASH ON HAND - SURAT -INGRES</v>
          </cell>
          <cell r="F23">
            <v>-2</v>
          </cell>
          <cell r="G23">
            <v>2</v>
          </cell>
          <cell r="H23">
            <v>0</v>
          </cell>
          <cell r="I23" t="str">
            <v>Vivek</v>
          </cell>
        </row>
        <row r="24">
          <cell r="A24" t="str">
            <v>010100001.2034</v>
          </cell>
          <cell r="B24" t="str">
            <v>010100001</v>
          </cell>
          <cell r="C24" t="str">
            <v>Cash in Banks</v>
          </cell>
          <cell r="D24" t="str">
            <v>2034</v>
          </cell>
          <cell r="E24" t="str">
            <v>CASH IN HAND - MADRAS -INGRES</v>
          </cell>
          <cell r="F24">
            <v>-3</v>
          </cell>
          <cell r="G24">
            <v>3</v>
          </cell>
          <cell r="H24">
            <v>0</v>
          </cell>
          <cell r="I24" t="str">
            <v>Vivek</v>
          </cell>
        </row>
        <row r="25">
          <cell r="A25" t="str">
            <v>010100001.2035</v>
          </cell>
          <cell r="B25" t="str">
            <v>010100001</v>
          </cell>
          <cell r="C25" t="str">
            <v>Cash in Banks</v>
          </cell>
          <cell r="D25" t="str">
            <v>2035</v>
          </cell>
          <cell r="E25" t="str">
            <v>CASH IN HAND - JODHPUR -INGRES</v>
          </cell>
          <cell r="F25">
            <v>-27738</v>
          </cell>
          <cell r="G25">
            <v>37065</v>
          </cell>
          <cell r="H25">
            <v>9327</v>
          </cell>
          <cell r="I25" t="str">
            <v>Vivek</v>
          </cell>
        </row>
        <row r="26">
          <cell r="A26" t="str">
            <v>010100001.2037</v>
          </cell>
          <cell r="B26" t="str">
            <v>010100001</v>
          </cell>
          <cell r="C26" t="str">
            <v>Cash in Banks</v>
          </cell>
          <cell r="D26" t="str">
            <v>2037</v>
          </cell>
          <cell r="E26" t="str">
            <v>CASH IN HAND - PUNE -INGRES</v>
          </cell>
          <cell r="F26">
            <v>0</v>
          </cell>
          <cell r="G26">
            <v>-0.94</v>
          </cell>
          <cell r="H26">
            <v>-0.94</v>
          </cell>
          <cell r="I26" t="str">
            <v>Vivek</v>
          </cell>
        </row>
        <row r="27">
          <cell r="A27" t="str">
            <v>010100001.2040</v>
          </cell>
          <cell r="B27" t="str">
            <v>010100001</v>
          </cell>
          <cell r="C27" t="str">
            <v>Cash in Banks</v>
          </cell>
          <cell r="D27" t="str">
            <v>2040</v>
          </cell>
          <cell r="E27" t="str">
            <v>CASH IN HAND ROHTAK -HARYANA-INGRES</v>
          </cell>
          <cell r="F27">
            <v>977844</v>
          </cell>
          <cell r="G27">
            <v>-977844</v>
          </cell>
          <cell r="H27">
            <v>0</v>
          </cell>
          <cell r="I27" t="str">
            <v>Vivek</v>
          </cell>
        </row>
        <row r="28">
          <cell r="A28" t="str">
            <v>010100001.2041</v>
          </cell>
          <cell r="B28" t="str">
            <v>010100001</v>
          </cell>
          <cell r="C28" t="str">
            <v>Cash in Banks</v>
          </cell>
          <cell r="D28" t="str">
            <v>2041</v>
          </cell>
          <cell r="E28" t="str">
            <v>BANK OF PUNJAB-NORTH -INGRES</v>
          </cell>
          <cell r="F28">
            <v>1912049.61</v>
          </cell>
          <cell r="G28">
            <v>96614</v>
          </cell>
          <cell r="H28">
            <v>2008663.61</v>
          </cell>
          <cell r="I28" t="str">
            <v>Vivek</v>
          </cell>
        </row>
        <row r="29">
          <cell r="A29" t="str">
            <v>010100001.2049</v>
          </cell>
          <cell r="B29" t="str">
            <v>010100001</v>
          </cell>
          <cell r="C29" t="str">
            <v>Cash in Banks</v>
          </cell>
          <cell r="D29" t="str">
            <v>2049</v>
          </cell>
          <cell r="E29" t="str">
            <v>ANZ GRINDLAYS - AMRITSAR A/C -INGRES</v>
          </cell>
          <cell r="F29">
            <v>306986</v>
          </cell>
          <cell r="G29">
            <v>-224460.03</v>
          </cell>
          <cell r="H29">
            <v>82525.97</v>
          </cell>
          <cell r="I29" t="str">
            <v>Vivek</v>
          </cell>
        </row>
        <row r="30">
          <cell r="A30" t="str">
            <v>010100001.2050</v>
          </cell>
          <cell r="B30" t="str">
            <v>010100001</v>
          </cell>
          <cell r="C30" t="str">
            <v>Cash in Banks</v>
          </cell>
          <cell r="D30" t="str">
            <v>2050</v>
          </cell>
          <cell r="E30" t="str">
            <v>ANZ GRINDLAYS - KANPUR A/C -INGRES</v>
          </cell>
          <cell r="F30">
            <v>1683890</v>
          </cell>
          <cell r="G30">
            <v>227940</v>
          </cell>
          <cell r="H30">
            <v>1911830</v>
          </cell>
          <cell r="I30" t="str">
            <v>Vivek</v>
          </cell>
        </row>
        <row r="31">
          <cell r="A31" t="str">
            <v>010100001.2052</v>
          </cell>
          <cell r="B31" t="str">
            <v>010100001</v>
          </cell>
          <cell r="C31" t="str">
            <v>Cash in Banks</v>
          </cell>
          <cell r="D31" t="str">
            <v>2052</v>
          </cell>
          <cell r="E31" t="str">
            <v>SBBJ - INDORE CURR. A/C -INGRES</v>
          </cell>
          <cell r="F31">
            <v>9393.58</v>
          </cell>
          <cell r="G31">
            <v>-21143.58</v>
          </cell>
          <cell r="H31">
            <v>-11750</v>
          </cell>
          <cell r="I31" t="str">
            <v>Vivek</v>
          </cell>
        </row>
        <row r="32">
          <cell r="A32" t="str">
            <v>010100001.2055</v>
          </cell>
          <cell r="B32" t="str">
            <v>010100001</v>
          </cell>
          <cell r="C32" t="str">
            <v>Cash in Banks</v>
          </cell>
          <cell r="D32" t="str">
            <v>2055</v>
          </cell>
          <cell r="E32" t="str">
            <v>SBBJ-JODHPUR C-A/C -INGRES</v>
          </cell>
          <cell r="F32">
            <v>86690.8</v>
          </cell>
          <cell r="G32">
            <v>0</v>
          </cell>
          <cell r="H32">
            <v>86690.8</v>
          </cell>
          <cell r="I32" t="str">
            <v>Vivek</v>
          </cell>
        </row>
        <row r="33">
          <cell r="A33" t="str">
            <v>010100001.2058</v>
          </cell>
          <cell r="B33" t="str">
            <v>010100001</v>
          </cell>
          <cell r="C33" t="str">
            <v>Cash in Banks</v>
          </cell>
          <cell r="D33" t="str">
            <v>2058</v>
          </cell>
          <cell r="E33" t="str">
            <v>CITI BANK-CPPF-ACCT. -INGRES</v>
          </cell>
          <cell r="F33">
            <v>9093507</v>
          </cell>
          <cell r="G33">
            <v>-7942490.6699999999</v>
          </cell>
          <cell r="H33">
            <v>1151016.33</v>
          </cell>
          <cell r="I33" t="str">
            <v>Vivek</v>
          </cell>
        </row>
        <row r="34">
          <cell r="A34" t="str">
            <v>010100001.2059</v>
          </cell>
          <cell r="B34" t="str">
            <v>010100001</v>
          </cell>
          <cell r="C34" t="str">
            <v>Cash in Banks</v>
          </cell>
          <cell r="D34" t="str">
            <v>2059</v>
          </cell>
          <cell r="E34" t="str">
            <v>CITI CPPF WEST 7152086 -INGRES</v>
          </cell>
          <cell r="F34">
            <v>7965794</v>
          </cell>
          <cell r="G34">
            <v>-6307666.5599999996</v>
          </cell>
          <cell r="H34">
            <v>1658127.44</v>
          </cell>
          <cell r="I34" t="str">
            <v>Vivek</v>
          </cell>
        </row>
        <row r="35">
          <cell r="A35" t="str">
            <v>010100001.2060</v>
          </cell>
          <cell r="B35" t="str">
            <v>010100001</v>
          </cell>
          <cell r="C35" t="str">
            <v>Cash in Banks</v>
          </cell>
          <cell r="D35" t="str">
            <v>2060</v>
          </cell>
          <cell r="E35" t="str">
            <v>CITI CPPF EAST 7152078 -INGRES</v>
          </cell>
          <cell r="F35">
            <v>462322</v>
          </cell>
          <cell r="G35">
            <v>-417577</v>
          </cell>
          <cell r="H35">
            <v>44745</v>
          </cell>
          <cell r="I35" t="str">
            <v>Vivek</v>
          </cell>
        </row>
        <row r="36">
          <cell r="A36" t="str">
            <v>010100001.2061</v>
          </cell>
          <cell r="B36" t="str">
            <v>010100001</v>
          </cell>
          <cell r="C36" t="str">
            <v>Cash in Banks</v>
          </cell>
          <cell r="D36" t="str">
            <v>2061</v>
          </cell>
          <cell r="E36" t="str">
            <v>CITI CPPF SOUTH 7152094 -INGRES</v>
          </cell>
          <cell r="F36">
            <v>2523624</v>
          </cell>
          <cell r="G36">
            <v>-2381754</v>
          </cell>
          <cell r="H36">
            <v>141870</v>
          </cell>
          <cell r="I36" t="str">
            <v>Vivek</v>
          </cell>
        </row>
        <row r="37">
          <cell r="A37" t="str">
            <v>010100001.2062</v>
          </cell>
          <cell r="B37" t="str">
            <v>010100001</v>
          </cell>
          <cell r="C37" t="str">
            <v>Cash in Banks</v>
          </cell>
          <cell r="D37" t="str">
            <v>2062</v>
          </cell>
          <cell r="E37" t="str">
            <v>SBOP, DELHI NO LIEN A/C -INGRES</v>
          </cell>
          <cell r="F37">
            <v>3582.73</v>
          </cell>
          <cell r="G37">
            <v>0</v>
          </cell>
          <cell r="H37">
            <v>3582.73</v>
          </cell>
          <cell r="I37" t="str">
            <v>Vivek</v>
          </cell>
        </row>
        <row r="38">
          <cell r="A38" t="str">
            <v>010100001.2065</v>
          </cell>
          <cell r="B38" t="str">
            <v>010100001</v>
          </cell>
          <cell r="C38" t="str">
            <v>Cash in Banks</v>
          </cell>
          <cell r="D38" t="str">
            <v>2065</v>
          </cell>
          <cell r="E38" t="str">
            <v>CITIBANK -7152-159 A/C -INGRES</v>
          </cell>
          <cell r="F38">
            <v>-14999999.539999999</v>
          </cell>
          <cell r="G38">
            <v>0</v>
          </cell>
          <cell r="H38">
            <v>-14999999.539999999</v>
          </cell>
          <cell r="I38" t="str">
            <v>Vivek</v>
          </cell>
        </row>
        <row r="39">
          <cell r="A39" t="str">
            <v>010100001.2066</v>
          </cell>
          <cell r="B39" t="str">
            <v>010100001</v>
          </cell>
          <cell r="C39" t="str">
            <v>Cash in Banks</v>
          </cell>
          <cell r="D39" t="str">
            <v>2066</v>
          </cell>
          <cell r="E39" t="str">
            <v>CITI CPPF NORTH OBC 7152108 -INGRES</v>
          </cell>
          <cell r="F39">
            <v>149539.63</v>
          </cell>
          <cell r="G39">
            <v>-43546.5</v>
          </cell>
          <cell r="H39">
            <v>105993.13</v>
          </cell>
          <cell r="I39" t="str">
            <v>Vivek</v>
          </cell>
        </row>
        <row r="40">
          <cell r="A40" t="str">
            <v>010100001.2067</v>
          </cell>
          <cell r="B40" t="str">
            <v>010100001</v>
          </cell>
          <cell r="C40" t="str">
            <v>Cash in Banks</v>
          </cell>
          <cell r="D40" t="str">
            <v>2067</v>
          </cell>
          <cell r="E40" t="str">
            <v>CITI CPPF OBC-E -INGRES</v>
          </cell>
          <cell r="F40">
            <v>22912.31</v>
          </cell>
          <cell r="G40">
            <v>-22547</v>
          </cell>
          <cell r="H40">
            <v>365.31</v>
          </cell>
          <cell r="I40" t="str">
            <v>Vivek</v>
          </cell>
        </row>
        <row r="41">
          <cell r="A41" t="str">
            <v>010100001.2068</v>
          </cell>
          <cell r="B41" t="str">
            <v>010100001</v>
          </cell>
          <cell r="C41" t="str">
            <v>Cash in Banks</v>
          </cell>
          <cell r="D41" t="str">
            <v>2068</v>
          </cell>
          <cell r="E41" t="str">
            <v>CITI CPPF OBC-S -INGRES</v>
          </cell>
          <cell r="F41">
            <v>727713.78</v>
          </cell>
          <cell r="G41">
            <v>302633.74</v>
          </cell>
          <cell r="H41">
            <v>1030347.52</v>
          </cell>
          <cell r="I41" t="str">
            <v>Vivek</v>
          </cell>
        </row>
        <row r="42">
          <cell r="A42" t="str">
            <v>010100001.2070</v>
          </cell>
          <cell r="B42" t="str">
            <v>010100001</v>
          </cell>
          <cell r="C42" t="str">
            <v>Cash in Banks</v>
          </cell>
          <cell r="D42" t="str">
            <v>2070</v>
          </cell>
          <cell r="E42" t="str">
            <v>SBOP MAIN-DEL-OUTS -INGRES</v>
          </cell>
          <cell r="F42">
            <v>6172.32</v>
          </cell>
          <cell r="G42">
            <v>0</v>
          </cell>
          <cell r="H42">
            <v>6172.32</v>
          </cell>
          <cell r="I42" t="str">
            <v>Vivek</v>
          </cell>
        </row>
        <row r="43">
          <cell r="A43" t="str">
            <v>010100001.2071</v>
          </cell>
          <cell r="B43" t="str">
            <v>010100001</v>
          </cell>
          <cell r="C43" t="str">
            <v>Cash in Banks</v>
          </cell>
          <cell r="D43" t="str">
            <v>2071</v>
          </cell>
          <cell r="E43" t="str">
            <v>SBOP JULLUNDHUR CURR. A/C -INGRES</v>
          </cell>
          <cell r="F43">
            <v>9619.17</v>
          </cell>
          <cell r="G43">
            <v>0</v>
          </cell>
          <cell r="H43">
            <v>9619.17</v>
          </cell>
          <cell r="I43" t="str">
            <v>Vivek</v>
          </cell>
        </row>
        <row r="44">
          <cell r="A44" t="str">
            <v>010100001.2073</v>
          </cell>
          <cell r="B44" t="str">
            <v>010100001</v>
          </cell>
          <cell r="C44" t="str">
            <v>Cash in Banks</v>
          </cell>
          <cell r="D44" t="str">
            <v>2073</v>
          </cell>
          <cell r="E44" t="str">
            <v>SBI - MUZAFFARNAGAR BRANCH -INGRES</v>
          </cell>
          <cell r="F44">
            <v>729549</v>
          </cell>
          <cell r="G44">
            <v>295420</v>
          </cell>
          <cell r="H44">
            <v>1024969</v>
          </cell>
          <cell r="I44" t="str">
            <v>Vivek</v>
          </cell>
        </row>
        <row r="45">
          <cell r="A45" t="str">
            <v>010100001.2074</v>
          </cell>
          <cell r="B45" t="str">
            <v>010100001</v>
          </cell>
          <cell r="C45" t="str">
            <v>Cash in Banks</v>
          </cell>
          <cell r="D45" t="str">
            <v>2074</v>
          </cell>
          <cell r="E45" t="str">
            <v>VYSYA BANK LTD - SURAT CMS AC -INGRES</v>
          </cell>
          <cell r="F45">
            <v>16193239</v>
          </cell>
          <cell r="G45">
            <v>2514517</v>
          </cell>
          <cell r="H45">
            <v>18707756</v>
          </cell>
          <cell r="I45" t="str">
            <v>Vivek</v>
          </cell>
        </row>
        <row r="46">
          <cell r="A46" t="str">
            <v>010100001.2075</v>
          </cell>
          <cell r="B46" t="str">
            <v>010100001</v>
          </cell>
          <cell r="C46" t="str">
            <v>Cash in Banks</v>
          </cell>
          <cell r="D46" t="str">
            <v>2075</v>
          </cell>
          <cell r="E46" t="str">
            <v>CASH AT BANK - FIXED DEPOSITS -INGRES</v>
          </cell>
          <cell r="F46">
            <v>126500</v>
          </cell>
          <cell r="G46">
            <v>0</v>
          </cell>
          <cell r="H46">
            <v>126500</v>
          </cell>
          <cell r="I46" t="str">
            <v>Vivek</v>
          </cell>
        </row>
        <row r="47">
          <cell r="A47" t="str">
            <v>010100001.2079</v>
          </cell>
          <cell r="B47" t="str">
            <v>010100001</v>
          </cell>
          <cell r="C47" t="str">
            <v>Cash in Banks</v>
          </cell>
          <cell r="D47" t="str">
            <v>2079</v>
          </cell>
          <cell r="E47" t="str">
            <v>DEUTSCHE BANK, WEST -INGRES</v>
          </cell>
          <cell r="F47">
            <v>4441236.99</v>
          </cell>
          <cell r="G47">
            <v>644180</v>
          </cell>
          <cell r="H47">
            <v>5085416.99</v>
          </cell>
          <cell r="I47" t="str">
            <v>Vivek</v>
          </cell>
        </row>
        <row r="48">
          <cell r="A48" t="str">
            <v>010100001.2081</v>
          </cell>
          <cell r="B48" t="str">
            <v>010100001</v>
          </cell>
          <cell r="C48" t="str">
            <v>Cash in Banks</v>
          </cell>
          <cell r="D48" t="str">
            <v>2081</v>
          </cell>
          <cell r="E48" t="str">
            <v>Bank of Rajasthan(1400301-111201)</v>
          </cell>
          <cell r="F48">
            <v>661646</v>
          </cell>
          <cell r="G48">
            <v>-1260911.5</v>
          </cell>
          <cell r="H48">
            <v>-599265.5</v>
          </cell>
          <cell r="I48" t="str">
            <v>Vivek</v>
          </cell>
        </row>
        <row r="49">
          <cell r="A49" t="str">
            <v>010100001.2082</v>
          </cell>
          <cell r="B49" t="str">
            <v>010100001</v>
          </cell>
          <cell r="C49" t="str">
            <v>Cash in Banks</v>
          </cell>
          <cell r="D49" t="str">
            <v>2082</v>
          </cell>
          <cell r="E49" t="str">
            <v>Corporation Bank(Ingres)</v>
          </cell>
          <cell r="F49">
            <v>4236372.9800000004</v>
          </cell>
          <cell r="G49">
            <v>823393.2</v>
          </cell>
          <cell r="H49">
            <v>5059766.18</v>
          </cell>
          <cell r="I49" t="str">
            <v>Vivek</v>
          </cell>
        </row>
        <row r="50">
          <cell r="A50" t="str">
            <v>010100001.2083</v>
          </cell>
          <cell r="B50" t="str">
            <v>010100001</v>
          </cell>
          <cell r="C50" t="str">
            <v>Cash in Banks</v>
          </cell>
          <cell r="D50" t="str">
            <v>2083</v>
          </cell>
          <cell r="E50" t="str">
            <v>FD for ABS -- 10</v>
          </cell>
          <cell r="F50">
            <v>15600000</v>
          </cell>
          <cell r="G50">
            <v>0</v>
          </cell>
          <cell r="H50">
            <v>15600000</v>
          </cell>
          <cell r="I50" t="str">
            <v>Vivek</v>
          </cell>
        </row>
        <row r="51">
          <cell r="A51" t="str">
            <v>010100001.2084</v>
          </cell>
          <cell r="B51" t="str">
            <v>010100001</v>
          </cell>
          <cell r="C51" t="str">
            <v>Cash in Banks</v>
          </cell>
          <cell r="D51" t="str">
            <v>2084</v>
          </cell>
          <cell r="E51" t="str">
            <v>S.C.B. LUDHIANA(70305005295)</v>
          </cell>
          <cell r="F51">
            <v>704687</v>
          </cell>
          <cell r="G51">
            <v>498910</v>
          </cell>
          <cell r="H51">
            <v>1203597</v>
          </cell>
          <cell r="I51" t="str">
            <v>Vivek</v>
          </cell>
        </row>
        <row r="52">
          <cell r="A52" t="str">
            <v>010100001.2085</v>
          </cell>
          <cell r="B52" t="str">
            <v>010100001</v>
          </cell>
          <cell r="C52" t="str">
            <v>Cash in Banks</v>
          </cell>
          <cell r="D52" t="str">
            <v>2085</v>
          </cell>
          <cell r="E52" t="str">
            <v>S.C.B. CHANDIGARH(70005001332)</v>
          </cell>
          <cell r="F52">
            <v>159160</v>
          </cell>
          <cell r="G52">
            <v>199590</v>
          </cell>
          <cell r="H52">
            <v>358750</v>
          </cell>
          <cell r="I52" t="str">
            <v>Vivek</v>
          </cell>
        </row>
        <row r="53">
          <cell r="A53" t="str">
            <v>010100001.2086</v>
          </cell>
          <cell r="B53" t="str">
            <v>010100001</v>
          </cell>
          <cell r="C53" t="str">
            <v>Cash in Banks</v>
          </cell>
          <cell r="D53" t="str">
            <v>2086</v>
          </cell>
          <cell r="E53" t="str">
            <v>S.C.B.JALLANDHAR(71505001631)</v>
          </cell>
          <cell r="F53">
            <v>0</v>
          </cell>
          <cell r="G53">
            <v>481985</v>
          </cell>
          <cell r="H53">
            <v>481985</v>
          </cell>
          <cell r="I53" t="str">
            <v>Vivek</v>
          </cell>
        </row>
        <row r="54">
          <cell r="A54" t="str">
            <v>019240001.0000</v>
          </cell>
          <cell r="B54" t="str">
            <v>019240001</v>
          </cell>
          <cell r="C54" t="str">
            <v>Jan 1. Secuities of a foreign government and its agencies</v>
          </cell>
          <cell r="D54" t="str">
            <v>0000</v>
          </cell>
          <cell r="E54" t="str">
            <v>None</v>
          </cell>
          <cell r="F54">
            <v>20221318.210000001</v>
          </cell>
          <cell r="G54">
            <v>0</v>
          </cell>
          <cell r="H54">
            <v>20221318.210000001</v>
          </cell>
          <cell r="I54" t="str">
            <v>Vivek</v>
          </cell>
        </row>
        <row r="55">
          <cell r="A55" t="str">
            <v>019240002.0002</v>
          </cell>
          <cell r="B55" t="str">
            <v>019240002</v>
          </cell>
          <cell r="C55" t="str">
            <v>Securities of a foreign government and its agencies- YTD Purchases at Cost</v>
          </cell>
          <cell r="D55" t="str">
            <v>0002</v>
          </cell>
          <cell r="E55" t="str">
            <v>Quoted</v>
          </cell>
          <cell r="F55">
            <v>12010000</v>
          </cell>
          <cell r="G55">
            <v>0</v>
          </cell>
          <cell r="H55">
            <v>12010000</v>
          </cell>
          <cell r="I55" t="str">
            <v>Vivek</v>
          </cell>
        </row>
        <row r="56">
          <cell r="A56" t="str">
            <v>019240002.0004</v>
          </cell>
          <cell r="B56" t="str">
            <v>019240002</v>
          </cell>
          <cell r="C56" t="str">
            <v>Securities of a foreign government and its agencies- YTD Purchases at Cost</v>
          </cell>
          <cell r="D56" t="str">
            <v>0004</v>
          </cell>
          <cell r="E56" t="str">
            <v>Investement for ABS-10</v>
          </cell>
          <cell r="F56">
            <v>20025192</v>
          </cell>
          <cell r="G56">
            <v>0</v>
          </cell>
          <cell r="H56">
            <v>20025192</v>
          </cell>
          <cell r="I56" t="str">
            <v>Mishraji</v>
          </cell>
        </row>
        <row r="57">
          <cell r="A57" t="str">
            <v>019240003.0001</v>
          </cell>
          <cell r="B57" t="str">
            <v>019240003</v>
          </cell>
          <cell r="C57" t="str">
            <v>Securities of a foreign government and its agencies- YTD Purchases at Cost YTD Amortization of Premium / Discount</v>
          </cell>
          <cell r="D57" t="str">
            <v>0001</v>
          </cell>
          <cell r="E57" t="str">
            <v>Quoted</v>
          </cell>
          <cell r="F57">
            <v>-247023.04</v>
          </cell>
          <cell r="G57">
            <v>-49404.76</v>
          </cell>
          <cell r="H57">
            <v>-296427.8</v>
          </cell>
          <cell r="I57" t="str">
            <v>Vivek</v>
          </cell>
        </row>
        <row r="58">
          <cell r="A58" t="str">
            <v>019240004.0000</v>
          </cell>
          <cell r="B58" t="str">
            <v>019240004</v>
          </cell>
          <cell r="C58" t="str">
            <v>Securities of a foreign government and its agencies- YTD Sales Amortized Cost</v>
          </cell>
          <cell r="D58" t="str">
            <v>0000</v>
          </cell>
          <cell r="E58" t="str">
            <v>None</v>
          </cell>
          <cell r="F58">
            <v>-20221318.890000001</v>
          </cell>
          <cell r="G58">
            <v>0.79</v>
          </cell>
          <cell r="H58">
            <v>-20221318.100000001</v>
          </cell>
          <cell r="I58" t="str">
            <v>Vivek</v>
          </cell>
        </row>
        <row r="59">
          <cell r="A59" t="str">
            <v>019240004.0004</v>
          </cell>
          <cell r="B59" t="str">
            <v>019240004</v>
          </cell>
          <cell r="C59" t="str">
            <v>Securities of a foreign government and its agencies- YTD Sales Amortized Cost</v>
          </cell>
          <cell r="D59" t="str">
            <v>0004</v>
          </cell>
          <cell r="E59" t="str">
            <v>Investment for ABS-10</v>
          </cell>
          <cell r="F59">
            <v>4699016</v>
          </cell>
          <cell r="G59">
            <v>-2378436</v>
          </cell>
          <cell r="H59">
            <v>2320580</v>
          </cell>
          <cell r="I59" t="str">
            <v>Mishraji</v>
          </cell>
        </row>
        <row r="60">
          <cell r="A60" t="str">
            <v>019500001.0001</v>
          </cell>
          <cell r="B60" t="str">
            <v>019500001</v>
          </cell>
          <cell r="C60" t="str">
            <v>Amortized Cost at Jan 1</v>
          </cell>
          <cell r="D60" t="str">
            <v>0001</v>
          </cell>
          <cell r="E60" t="str">
            <v>Investment in Associated Cos.</v>
          </cell>
          <cell r="F60">
            <v>50700000</v>
          </cell>
          <cell r="G60">
            <v>0</v>
          </cell>
          <cell r="H60">
            <v>50700000</v>
          </cell>
          <cell r="I60" t="str">
            <v>Pankaj</v>
          </cell>
        </row>
        <row r="61">
          <cell r="A61" t="str">
            <v>019500004.0001</v>
          </cell>
          <cell r="B61" t="str">
            <v>019500004</v>
          </cell>
          <cell r="C61" t="str">
            <v>YTD Sales at Amortized Cost</v>
          </cell>
          <cell r="D61" t="str">
            <v>0001</v>
          </cell>
          <cell r="E61" t="str">
            <v>Quoted</v>
          </cell>
          <cell r="F61">
            <v>-50700000</v>
          </cell>
          <cell r="G61">
            <v>0</v>
          </cell>
          <cell r="H61">
            <v>-50700000</v>
          </cell>
          <cell r="I61" t="str">
            <v>Pankaj</v>
          </cell>
        </row>
        <row r="62">
          <cell r="A62" t="str">
            <v>030001001.0001</v>
          </cell>
          <cell r="B62" t="str">
            <v>030001001</v>
          </cell>
          <cell r="C62" t="str">
            <v>January 1 Balance</v>
          </cell>
          <cell r="D62" t="str">
            <v>0001</v>
          </cell>
          <cell r="E62" t="str">
            <v>Financing Loans</v>
          </cell>
          <cell r="F62">
            <v>2185785399</v>
          </cell>
          <cell r="G62">
            <v>0</v>
          </cell>
          <cell r="H62">
            <v>2185785399</v>
          </cell>
          <cell r="I62" t="str">
            <v>Mishraji</v>
          </cell>
        </row>
        <row r="63">
          <cell r="A63" t="str">
            <v>030001001.0002</v>
          </cell>
          <cell r="B63" t="str">
            <v>030001001</v>
          </cell>
          <cell r="C63" t="str">
            <v>January 1 Balance</v>
          </cell>
          <cell r="D63" t="str">
            <v>0002</v>
          </cell>
          <cell r="E63" t="str">
            <v>Financing Loans Debtors</v>
          </cell>
          <cell r="F63">
            <v>28731078.890000001</v>
          </cell>
          <cell r="G63">
            <v>0</v>
          </cell>
          <cell r="H63">
            <v>28731078.890000001</v>
          </cell>
          <cell r="I63" t="str">
            <v>Mishraji</v>
          </cell>
        </row>
        <row r="64">
          <cell r="A64" t="str">
            <v>030001001.0007</v>
          </cell>
          <cell r="B64" t="str">
            <v>030001001</v>
          </cell>
          <cell r="C64" t="str">
            <v>January 1 Balance</v>
          </cell>
          <cell r="D64" t="str">
            <v>0007</v>
          </cell>
          <cell r="E64" t="str">
            <v>CNG TRUCK BOOKING -INGRES</v>
          </cell>
          <cell r="F64">
            <v>3812500</v>
          </cell>
          <cell r="G64">
            <v>0</v>
          </cell>
          <cell r="H64">
            <v>3812500</v>
          </cell>
          <cell r="I64" t="str">
            <v>Mishraji</v>
          </cell>
        </row>
        <row r="65">
          <cell r="A65" t="str">
            <v>030001001.0008</v>
          </cell>
          <cell r="B65" t="str">
            <v>030001001</v>
          </cell>
          <cell r="C65" t="str">
            <v>January 1 Balance</v>
          </cell>
          <cell r="D65" t="str">
            <v>0008</v>
          </cell>
          <cell r="E65" t="str">
            <v>GURANTEE INST. RECEIVABLE -INGRES</v>
          </cell>
          <cell r="F65">
            <v>71874.44</v>
          </cell>
          <cell r="G65">
            <v>0</v>
          </cell>
          <cell r="H65">
            <v>71874.44</v>
          </cell>
          <cell r="I65" t="str">
            <v>Mishraji</v>
          </cell>
        </row>
        <row r="66">
          <cell r="A66" t="str">
            <v>030001002.0001</v>
          </cell>
          <cell r="B66" t="str">
            <v>030001002</v>
          </cell>
          <cell r="C66" t="str">
            <v>Current Year Collections - Liquidations</v>
          </cell>
          <cell r="D66" t="str">
            <v>0001</v>
          </cell>
          <cell r="E66" t="str">
            <v>Financing Loans</v>
          </cell>
          <cell r="F66">
            <v>2742156987.29</v>
          </cell>
          <cell r="G66">
            <v>281224392</v>
          </cell>
          <cell r="H66">
            <v>3023381379.29</v>
          </cell>
          <cell r="I66" t="str">
            <v>Mishraji</v>
          </cell>
        </row>
        <row r="67">
          <cell r="A67" t="str">
            <v>030001002.0002</v>
          </cell>
          <cell r="B67" t="str">
            <v>030001002</v>
          </cell>
          <cell r="C67" t="str">
            <v>Current Year Collections - Liquidations</v>
          </cell>
          <cell r="D67" t="str">
            <v>0002</v>
          </cell>
          <cell r="E67" t="str">
            <v>Financing Loans Debtors</v>
          </cell>
          <cell r="F67">
            <v>135510532.13</v>
          </cell>
          <cell r="G67">
            <v>30827261.859999999</v>
          </cell>
          <cell r="H67">
            <v>166337793.99000001</v>
          </cell>
          <cell r="I67" t="str">
            <v>Mishraji</v>
          </cell>
        </row>
        <row r="68">
          <cell r="A68" t="str">
            <v>030001002.0007</v>
          </cell>
          <cell r="B68" t="str">
            <v>030001002</v>
          </cell>
          <cell r="C68" t="str">
            <v>Current Year Collections - Liquidations</v>
          </cell>
          <cell r="D68" t="str">
            <v>0007</v>
          </cell>
          <cell r="E68" t="str">
            <v>CNG TRUCK BOOKING -INGRES</v>
          </cell>
          <cell r="F68">
            <v>-2012500</v>
          </cell>
          <cell r="G68">
            <v>0</v>
          </cell>
          <cell r="H68">
            <v>-2012500</v>
          </cell>
          <cell r="I68" t="str">
            <v>Mishraji</v>
          </cell>
        </row>
        <row r="69">
          <cell r="A69" t="str">
            <v>030001002.0008</v>
          </cell>
          <cell r="B69" t="str">
            <v>030001002</v>
          </cell>
          <cell r="C69" t="str">
            <v>Current Year Collections - Liquidations</v>
          </cell>
          <cell r="D69" t="str">
            <v>0008</v>
          </cell>
          <cell r="E69" t="str">
            <v>GURANTEE INST. RECEIVABLE -INGRES</v>
          </cell>
          <cell r="F69">
            <v>1302591</v>
          </cell>
          <cell r="G69">
            <v>750</v>
          </cell>
          <cell r="H69">
            <v>1303341</v>
          </cell>
          <cell r="I69" t="str">
            <v>Mishraji</v>
          </cell>
        </row>
        <row r="70">
          <cell r="A70" t="str">
            <v>047001001.0014</v>
          </cell>
          <cell r="B70" t="str">
            <v>047001001</v>
          </cell>
          <cell r="C70" t="str">
            <v>January 1 Balance</v>
          </cell>
          <cell r="D70" t="str">
            <v>0014</v>
          </cell>
          <cell r="E70" t="str">
            <v>LEASED PLANT AND MACHINE</v>
          </cell>
          <cell r="F70">
            <v>601497209.87</v>
          </cell>
          <cell r="G70">
            <v>0</v>
          </cell>
          <cell r="H70">
            <v>601497209.87</v>
          </cell>
          <cell r="I70" t="str">
            <v>Mishraji</v>
          </cell>
        </row>
        <row r="71">
          <cell r="A71" t="str">
            <v>047001001.0015</v>
          </cell>
          <cell r="B71" t="str">
            <v>047001001</v>
          </cell>
          <cell r="C71" t="str">
            <v>January 1 Balance</v>
          </cell>
          <cell r="D71" t="str">
            <v>0015</v>
          </cell>
          <cell r="E71" t="str">
            <v>LEASED AIR CONDITIONERS</v>
          </cell>
          <cell r="F71">
            <v>10413874.199999999</v>
          </cell>
          <cell r="G71">
            <v>0</v>
          </cell>
          <cell r="H71">
            <v>10413874.199999999</v>
          </cell>
          <cell r="I71" t="str">
            <v>Mishraji</v>
          </cell>
        </row>
        <row r="72">
          <cell r="A72" t="str">
            <v>047001001.0016</v>
          </cell>
          <cell r="B72" t="str">
            <v>047001001</v>
          </cell>
          <cell r="C72" t="str">
            <v>January 1 Balance</v>
          </cell>
          <cell r="D72" t="str">
            <v>0016</v>
          </cell>
          <cell r="E72" t="str">
            <v>LEASED GEN SETS -INGRES</v>
          </cell>
          <cell r="F72">
            <v>1358389</v>
          </cell>
          <cell r="G72">
            <v>0</v>
          </cell>
          <cell r="H72">
            <v>1358389</v>
          </cell>
          <cell r="I72" t="str">
            <v>Mishraji</v>
          </cell>
        </row>
        <row r="73">
          <cell r="A73" t="str">
            <v>047001001.0017</v>
          </cell>
          <cell r="B73" t="str">
            <v>047001001</v>
          </cell>
          <cell r="C73" t="str">
            <v>January 1 Balance</v>
          </cell>
          <cell r="D73" t="str">
            <v>0017</v>
          </cell>
          <cell r="E73" t="str">
            <v>LEASED - HEAVY EQUIPMENT</v>
          </cell>
          <cell r="F73">
            <v>5339300</v>
          </cell>
          <cell r="G73">
            <v>0</v>
          </cell>
          <cell r="H73">
            <v>5339300</v>
          </cell>
          <cell r="I73" t="str">
            <v>Mishraji</v>
          </cell>
        </row>
        <row r="74">
          <cell r="A74" t="str">
            <v>047001001.0018</v>
          </cell>
          <cell r="B74" t="str">
            <v>047001001</v>
          </cell>
          <cell r="C74" t="str">
            <v>January 1 Balance</v>
          </cell>
          <cell r="D74" t="str">
            <v>0018</v>
          </cell>
          <cell r="E74" t="str">
            <v>LEASED P&amp;M 40 EASED P&amp;M &lt;RS.5000/- -I</v>
          </cell>
          <cell r="F74">
            <v>986400</v>
          </cell>
          <cell r="G74">
            <v>0</v>
          </cell>
          <cell r="H74">
            <v>986400</v>
          </cell>
          <cell r="I74" t="str">
            <v>Mishraji</v>
          </cell>
        </row>
        <row r="75">
          <cell r="A75" t="str">
            <v>047001001.0019</v>
          </cell>
          <cell r="B75" t="str">
            <v>047001001</v>
          </cell>
          <cell r="C75" t="str">
            <v>January 1 Balance</v>
          </cell>
          <cell r="D75" t="str">
            <v>0019</v>
          </cell>
          <cell r="E75" t="str">
            <v>LEASED P&amp;M &lt;RS.5000/- -I</v>
          </cell>
          <cell r="F75">
            <v>74832909</v>
          </cell>
          <cell r="G75">
            <v>0</v>
          </cell>
          <cell r="H75">
            <v>74832909</v>
          </cell>
          <cell r="I75" t="str">
            <v>Mishraji</v>
          </cell>
        </row>
        <row r="76">
          <cell r="A76" t="str">
            <v>047001001.0020</v>
          </cell>
          <cell r="B76" t="str">
            <v>047001001</v>
          </cell>
          <cell r="C76" t="str">
            <v>January 1 Balance</v>
          </cell>
          <cell r="D76" t="str">
            <v>0020</v>
          </cell>
          <cell r="E76" t="str">
            <v>LEASED PLANT &amp; MACHINERY</v>
          </cell>
          <cell r="F76">
            <v>346143782</v>
          </cell>
          <cell r="G76">
            <v>0</v>
          </cell>
          <cell r="H76">
            <v>346143782</v>
          </cell>
          <cell r="I76" t="str">
            <v>Mishraji</v>
          </cell>
        </row>
        <row r="77">
          <cell r="A77" t="str">
            <v>047001001.0021</v>
          </cell>
          <cell r="B77" t="str">
            <v>047001001</v>
          </cell>
          <cell r="C77" t="str">
            <v>January 1 Balance</v>
          </cell>
          <cell r="D77" t="str">
            <v>0021</v>
          </cell>
          <cell r="E77" t="str">
            <v>LEASED COMPUTER -INGRES</v>
          </cell>
          <cell r="F77">
            <v>55474285.030000001</v>
          </cell>
          <cell r="G77">
            <v>0</v>
          </cell>
          <cell r="H77">
            <v>55474285.030000001</v>
          </cell>
          <cell r="I77" t="str">
            <v>Mishraji</v>
          </cell>
        </row>
        <row r="78">
          <cell r="A78" t="str">
            <v>047001001.0022</v>
          </cell>
          <cell r="B78" t="str">
            <v>047001001</v>
          </cell>
          <cell r="C78" t="str">
            <v>January 1 Balance</v>
          </cell>
          <cell r="D78" t="str">
            <v>0022</v>
          </cell>
          <cell r="E78" t="str">
            <v>LEASED OFFICE EQUIPMENTS</v>
          </cell>
          <cell r="F78">
            <v>20484769.399999999</v>
          </cell>
          <cell r="G78">
            <v>0</v>
          </cell>
          <cell r="H78">
            <v>20484769.399999999</v>
          </cell>
          <cell r="I78" t="str">
            <v>Mishraji</v>
          </cell>
        </row>
        <row r="79">
          <cell r="A79" t="str">
            <v>047001001.0023</v>
          </cell>
          <cell r="B79" t="str">
            <v>047001001</v>
          </cell>
          <cell r="C79" t="str">
            <v>January 1 Balance</v>
          </cell>
          <cell r="D79" t="str">
            <v>0023</v>
          </cell>
          <cell r="E79" t="str">
            <v>LEASED ASSETS -O.E. -ING</v>
          </cell>
          <cell r="F79">
            <v>522082</v>
          </cell>
          <cell r="G79">
            <v>0</v>
          </cell>
          <cell r="H79">
            <v>522082</v>
          </cell>
          <cell r="I79" t="str">
            <v>Mishraji</v>
          </cell>
        </row>
        <row r="80">
          <cell r="A80" t="str">
            <v>047001001.0024</v>
          </cell>
          <cell r="B80" t="str">
            <v>047001001</v>
          </cell>
          <cell r="C80" t="str">
            <v>January 1 Balance</v>
          </cell>
          <cell r="D80" t="str">
            <v>0024</v>
          </cell>
          <cell r="E80" t="str">
            <v>LEASED VEHICLES-TANKERS</v>
          </cell>
          <cell r="F80">
            <v>15711797</v>
          </cell>
          <cell r="G80">
            <v>0</v>
          </cell>
          <cell r="H80">
            <v>15711797</v>
          </cell>
          <cell r="I80" t="str">
            <v>Mishraji</v>
          </cell>
        </row>
        <row r="81">
          <cell r="A81" t="str">
            <v>047001001.0025</v>
          </cell>
          <cell r="B81" t="str">
            <v>047001001</v>
          </cell>
          <cell r="C81" t="str">
            <v>January 1 Balance</v>
          </cell>
          <cell r="D81" t="str">
            <v>0025</v>
          </cell>
          <cell r="E81" t="str">
            <v>LEASED VEHICLES -HCV -I</v>
          </cell>
          <cell r="F81">
            <v>160766757</v>
          </cell>
          <cell r="G81">
            <v>0</v>
          </cell>
          <cell r="H81">
            <v>160766757</v>
          </cell>
          <cell r="I81" t="str">
            <v>Mishraji</v>
          </cell>
        </row>
        <row r="82">
          <cell r="A82" t="str">
            <v>047001001.0026</v>
          </cell>
          <cell r="B82" t="str">
            <v>047001001</v>
          </cell>
          <cell r="C82" t="str">
            <v>January 1 Balance</v>
          </cell>
          <cell r="D82" t="str">
            <v>0026</v>
          </cell>
          <cell r="E82" t="str">
            <v>LEASED VEHICLES -LCV -I</v>
          </cell>
          <cell r="F82">
            <v>65973946</v>
          </cell>
          <cell r="G82">
            <v>0</v>
          </cell>
          <cell r="H82">
            <v>65973946</v>
          </cell>
          <cell r="I82" t="str">
            <v>Mishraji</v>
          </cell>
        </row>
        <row r="83">
          <cell r="A83" t="str">
            <v>047001001.0027</v>
          </cell>
          <cell r="B83" t="str">
            <v>047001001</v>
          </cell>
          <cell r="C83" t="str">
            <v>January 1 Balance</v>
          </cell>
          <cell r="D83" t="str">
            <v>0027</v>
          </cell>
          <cell r="E83" t="str">
            <v>LEASED VEHICLES -CAR -I</v>
          </cell>
          <cell r="F83">
            <v>46058646.259999998</v>
          </cell>
          <cell r="G83">
            <v>0</v>
          </cell>
          <cell r="H83">
            <v>46058646.259999998</v>
          </cell>
          <cell r="I83" t="str">
            <v>Mishraji</v>
          </cell>
        </row>
        <row r="84">
          <cell r="A84" t="str">
            <v>047001001.0028</v>
          </cell>
          <cell r="B84" t="str">
            <v>047001001</v>
          </cell>
          <cell r="C84" t="str">
            <v>January 1 Balance</v>
          </cell>
          <cell r="D84" t="str">
            <v>0028</v>
          </cell>
          <cell r="E84" t="str">
            <v>LEASED SCOOTERS &amp; MOTOR</v>
          </cell>
          <cell r="F84">
            <v>2367721</v>
          </cell>
          <cell r="G84">
            <v>0</v>
          </cell>
          <cell r="H84">
            <v>2367721</v>
          </cell>
          <cell r="I84" t="str">
            <v>Mishraji</v>
          </cell>
        </row>
        <row r="85">
          <cell r="A85" t="str">
            <v>047001001.0029</v>
          </cell>
          <cell r="B85" t="str">
            <v>047001001</v>
          </cell>
          <cell r="C85" t="str">
            <v>January 1 Balance</v>
          </cell>
          <cell r="D85" t="str">
            <v>0029</v>
          </cell>
          <cell r="E85" t="str">
            <v>LEASED FURNITURE AND FIX</v>
          </cell>
          <cell r="F85">
            <v>22617056.199999999</v>
          </cell>
          <cell r="G85">
            <v>0</v>
          </cell>
          <cell r="H85">
            <v>22617056.199999999</v>
          </cell>
          <cell r="I85" t="str">
            <v>Mishraji</v>
          </cell>
        </row>
        <row r="86">
          <cell r="A86" t="str">
            <v>047001001.0030</v>
          </cell>
          <cell r="B86" t="str">
            <v>047001001</v>
          </cell>
          <cell r="C86" t="str">
            <v>January 1 Balance</v>
          </cell>
          <cell r="D86" t="str">
            <v>0030</v>
          </cell>
          <cell r="E86" t="str">
            <v>LEASED-AEROPLANES -INGRE</v>
          </cell>
          <cell r="F86">
            <v>62751274</v>
          </cell>
          <cell r="G86">
            <v>0</v>
          </cell>
          <cell r="H86">
            <v>62751274</v>
          </cell>
          <cell r="I86" t="str">
            <v>Mishraji</v>
          </cell>
        </row>
        <row r="87">
          <cell r="A87" t="str">
            <v>047001001.0033</v>
          </cell>
          <cell r="B87" t="str">
            <v>047001001</v>
          </cell>
          <cell r="C87" t="str">
            <v>January 1 Balance</v>
          </cell>
          <cell r="D87" t="str">
            <v>0033</v>
          </cell>
          <cell r="E87" t="str">
            <v>ACC.DEP.LEASED P &amp; M -IN</v>
          </cell>
          <cell r="F87">
            <v>-155537052.66999999</v>
          </cell>
          <cell r="G87">
            <v>0</v>
          </cell>
          <cell r="H87">
            <v>-155537052.66999999</v>
          </cell>
          <cell r="I87" t="str">
            <v>Mishraji</v>
          </cell>
        </row>
        <row r="88">
          <cell r="A88" t="str">
            <v>047001001.0034</v>
          </cell>
          <cell r="B88" t="str">
            <v>047001001</v>
          </cell>
          <cell r="C88" t="str">
            <v>January 1 Balance</v>
          </cell>
          <cell r="D88" t="str">
            <v>0034</v>
          </cell>
          <cell r="E88" t="str">
            <v>ACC.DEP. LEASED ACS -ING</v>
          </cell>
          <cell r="F88">
            <v>-2685718.28</v>
          </cell>
          <cell r="G88">
            <v>0</v>
          </cell>
          <cell r="H88">
            <v>-2685718.28</v>
          </cell>
          <cell r="I88" t="str">
            <v>Mishraji</v>
          </cell>
        </row>
        <row r="89">
          <cell r="A89" t="str">
            <v>047001001.0035</v>
          </cell>
          <cell r="B89" t="str">
            <v>047001001</v>
          </cell>
          <cell r="C89" t="str">
            <v>January 1 Balance</v>
          </cell>
          <cell r="D89" t="str">
            <v>0035</v>
          </cell>
          <cell r="E89" t="str">
            <v>ACC.DEP. LEASED GENSETS</v>
          </cell>
          <cell r="F89">
            <v>0.13</v>
          </cell>
          <cell r="G89">
            <v>0</v>
          </cell>
          <cell r="H89">
            <v>0.13</v>
          </cell>
          <cell r="I89" t="str">
            <v>Mishraji</v>
          </cell>
        </row>
        <row r="90">
          <cell r="A90" t="str">
            <v>047001001.0036</v>
          </cell>
          <cell r="B90" t="str">
            <v>047001001</v>
          </cell>
          <cell r="C90" t="str">
            <v>January 1 Balance</v>
          </cell>
          <cell r="D90" t="str">
            <v>0036</v>
          </cell>
          <cell r="E90" t="str">
            <v>ACC.DEPRECIATION-HEAVY E</v>
          </cell>
          <cell r="F90">
            <v>-2819411.36</v>
          </cell>
          <cell r="G90">
            <v>0</v>
          </cell>
          <cell r="H90">
            <v>-2819411.36</v>
          </cell>
          <cell r="I90" t="str">
            <v>Mishraji</v>
          </cell>
        </row>
        <row r="91">
          <cell r="A91" t="str">
            <v>047001001.0037</v>
          </cell>
          <cell r="B91" t="str">
            <v>047001001</v>
          </cell>
          <cell r="C91" t="str">
            <v>January 1 Balance</v>
          </cell>
          <cell r="D91" t="str">
            <v>0037</v>
          </cell>
          <cell r="E91" t="str">
            <v>ACC.DEP LEASED P&amp;M 40IT</v>
          </cell>
          <cell r="F91">
            <v>-787650.11</v>
          </cell>
          <cell r="G91">
            <v>0</v>
          </cell>
          <cell r="H91">
            <v>-787650.11</v>
          </cell>
          <cell r="I91" t="str">
            <v>Mishraji</v>
          </cell>
        </row>
        <row r="92">
          <cell r="A92" t="str">
            <v>047001001.0038</v>
          </cell>
          <cell r="B92" t="str">
            <v>047001001</v>
          </cell>
          <cell r="C92" t="str">
            <v>January 1 Balance</v>
          </cell>
          <cell r="D92" t="str">
            <v>0038</v>
          </cell>
          <cell r="E92" t="str">
            <v>ACC.DEP LEASED P&amp;M&lt;5000/</v>
          </cell>
          <cell r="F92">
            <v>-58715750.82</v>
          </cell>
          <cell r="G92">
            <v>0</v>
          </cell>
          <cell r="H92">
            <v>-58715750.82</v>
          </cell>
          <cell r="I92" t="str">
            <v>Mishraji</v>
          </cell>
        </row>
        <row r="93">
          <cell r="A93" t="str">
            <v>047001001.0039</v>
          </cell>
          <cell r="B93" t="str">
            <v>047001001</v>
          </cell>
          <cell r="C93" t="str">
            <v>January 1 Balance</v>
          </cell>
          <cell r="D93" t="str">
            <v>0039</v>
          </cell>
          <cell r="E93" t="str">
            <v>ACC. DEP. - LEASED P&amp;M -</v>
          </cell>
          <cell r="F93">
            <v>-116366223.78</v>
          </cell>
          <cell r="G93">
            <v>0</v>
          </cell>
          <cell r="H93">
            <v>-116366223.78</v>
          </cell>
          <cell r="I93" t="str">
            <v>Mishraji</v>
          </cell>
        </row>
        <row r="94">
          <cell r="A94" t="str">
            <v>047001001.0040</v>
          </cell>
          <cell r="B94" t="str">
            <v>047001001</v>
          </cell>
          <cell r="C94" t="str">
            <v>January 1 Balance</v>
          </cell>
          <cell r="D94" t="str">
            <v>0040</v>
          </cell>
          <cell r="E94" t="str">
            <v>ACC. DEP. LEASED COMPUTE</v>
          </cell>
          <cell r="F94">
            <v>-40444014.729999997</v>
          </cell>
          <cell r="G94">
            <v>0</v>
          </cell>
          <cell r="H94">
            <v>-40444014.729999997</v>
          </cell>
          <cell r="I94" t="str">
            <v>Mishraji</v>
          </cell>
        </row>
        <row r="95">
          <cell r="A95" t="str">
            <v>047001001.0041</v>
          </cell>
          <cell r="B95" t="str">
            <v>047001001</v>
          </cell>
          <cell r="C95" t="str">
            <v>January 1 Balance</v>
          </cell>
          <cell r="D95" t="str">
            <v>0041</v>
          </cell>
          <cell r="E95" t="str">
            <v>ACC.DEP. LEASED O.E. -IN</v>
          </cell>
          <cell r="F95">
            <v>-2832730.31</v>
          </cell>
          <cell r="G95">
            <v>0</v>
          </cell>
          <cell r="H95">
            <v>-2832730.31</v>
          </cell>
          <cell r="I95" t="str">
            <v>Mishraji</v>
          </cell>
        </row>
        <row r="96">
          <cell r="A96" t="str">
            <v>047001001.0042</v>
          </cell>
          <cell r="B96" t="str">
            <v>047001001</v>
          </cell>
          <cell r="C96" t="str">
            <v>January 1 Balance</v>
          </cell>
          <cell r="D96" t="str">
            <v>0042</v>
          </cell>
          <cell r="E96" t="str">
            <v>ACC.DEP.LEASED HCVS -ING</v>
          </cell>
          <cell r="F96">
            <v>0.01</v>
          </cell>
          <cell r="G96">
            <v>0</v>
          </cell>
          <cell r="H96">
            <v>0.01</v>
          </cell>
          <cell r="I96" t="str">
            <v>Mishraji</v>
          </cell>
        </row>
        <row r="97">
          <cell r="A97" t="str">
            <v>047001001.0045</v>
          </cell>
          <cell r="B97" t="str">
            <v>047001001</v>
          </cell>
          <cell r="C97" t="str">
            <v>January 1 Balance</v>
          </cell>
          <cell r="D97" t="str">
            <v>0045</v>
          </cell>
          <cell r="E97" t="str">
            <v>ACC.DEPRECIATION-TANKERS</v>
          </cell>
          <cell r="F97">
            <v>-12033117.08</v>
          </cell>
          <cell r="G97">
            <v>0</v>
          </cell>
          <cell r="H97">
            <v>-12033117.08</v>
          </cell>
          <cell r="I97" t="str">
            <v>Mishraji</v>
          </cell>
        </row>
        <row r="98">
          <cell r="A98" t="str">
            <v>047001001.0046</v>
          </cell>
          <cell r="B98" t="str">
            <v>047001001</v>
          </cell>
          <cell r="C98" t="str">
            <v>January 1 Balance</v>
          </cell>
          <cell r="D98" t="str">
            <v>0046</v>
          </cell>
          <cell r="E98" t="str">
            <v>ACC.DEP.LEASED HCVS -ING</v>
          </cell>
          <cell r="F98">
            <v>-83746002.680000007</v>
          </cell>
          <cell r="G98">
            <v>0</v>
          </cell>
          <cell r="H98">
            <v>-83746002.680000007</v>
          </cell>
          <cell r="I98" t="str">
            <v>Mishraji</v>
          </cell>
        </row>
        <row r="99">
          <cell r="A99" t="str">
            <v>047001001.0047</v>
          </cell>
          <cell r="B99" t="str">
            <v>047001001</v>
          </cell>
          <cell r="C99" t="str">
            <v>January 1 Balance</v>
          </cell>
          <cell r="D99" t="str">
            <v>0047</v>
          </cell>
          <cell r="E99" t="str">
            <v>ACC. DEP. LEASED CAR-LUX</v>
          </cell>
          <cell r="F99">
            <v>-38679519.869999997</v>
          </cell>
          <cell r="G99">
            <v>0</v>
          </cell>
          <cell r="H99">
            <v>-38679519.869999997</v>
          </cell>
          <cell r="I99" t="str">
            <v>Mishraji</v>
          </cell>
        </row>
        <row r="100">
          <cell r="A100" t="str">
            <v>047001001.0048</v>
          </cell>
          <cell r="B100" t="str">
            <v>047001001</v>
          </cell>
          <cell r="C100" t="str">
            <v>January 1 Balance</v>
          </cell>
          <cell r="D100" t="str">
            <v>0048</v>
          </cell>
          <cell r="E100" t="str">
            <v>ACC.DEP. LEASED CARS -IN</v>
          </cell>
          <cell r="F100">
            <v>-10045258.99</v>
          </cell>
          <cell r="G100">
            <v>0</v>
          </cell>
          <cell r="H100">
            <v>-10045258.99</v>
          </cell>
          <cell r="I100" t="str">
            <v>Mishraji</v>
          </cell>
        </row>
        <row r="101">
          <cell r="A101" t="str">
            <v>047001001.0049</v>
          </cell>
          <cell r="B101" t="str">
            <v>047001001</v>
          </cell>
          <cell r="C101" t="str">
            <v>January 1 Balance</v>
          </cell>
          <cell r="D101" t="str">
            <v>0049</v>
          </cell>
          <cell r="E101" t="str">
            <v>ACC.DEP. LEASED S &amp; M -I</v>
          </cell>
          <cell r="F101">
            <v>-137544.16</v>
          </cell>
          <cell r="G101">
            <v>0</v>
          </cell>
          <cell r="H101">
            <v>-137544.16</v>
          </cell>
          <cell r="I101" t="str">
            <v>Mishraji</v>
          </cell>
        </row>
        <row r="102">
          <cell r="A102" t="str">
            <v>047001001.0050</v>
          </cell>
          <cell r="B102" t="str">
            <v>047001001</v>
          </cell>
          <cell r="C102" t="str">
            <v>January 1 Balance</v>
          </cell>
          <cell r="D102" t="str">
            <v>0050</v>
          </cell>
          <cell r="E102" t="str">
            <v>ACC. DEP. LEASED F &amp; F -</v>
          </cell>
          <cell r="F102">
            <v>-5244207.63</v>
          </cell>
          <cell r="G102">
            <v>0</v>
          </cell>
          <cell r="H102">
            <v>-5244207.63</v>
          </cell>
          <cell r="I102" t="str">
            <v>Mishraji</v>
          </cell>
        </row>
        <row r="103">
          <cell r="A103" t="str">
            <v>047001001.0051</v>
          </cell>
          <cell r="B103" t="str">
            <v>047001001</v>
          </cell>
          <cell r="C103" t="str">
            <v>January 1 Balance</v>
          </cell>
          <cell r="D103" t="str">
            <v>0051</v>
          </cell>
          <cell r="E103" t="str">
            <v>ACC. DEP. LEASED AEROPLA</v>
          </cell>
          <cell r="F103">
            <v>-49096854.960000001</v>
          </cell>
          <cell r="G103">
            <v>0</v>
          </cell>
          <cell r="H103">
            <v>-49096854.960000001</v>
          </cell>
          <cell r="I103" t="str">
            <v>Mishraji</v>
          </cell>
        </row>
        <row r="104">
          <cell r="A104" t="str">
            <v>047001001.0053</v>
          </cell>
          <cell r="B104" t="str">
            <v>047001001</v>
          </cell>
          <cell r="C104" t="str">
            <v>January 1 Balance</v>
          </cell>
          <cell r="D104" t="str">
            <v>0053</v>
          </cell>
          <cell r="E104" t="str">
            <v>LEASED ADJ. AC'S -INGRES</v>
          </cell>
          <cell r="F104">
            <v>0.01</v>
          </cell>
          <cell r="G104">
            <v>0</v>
          </cell>
          <cell r="H104">
            <v>0.01</v>
          </cell>
          <cell r="I104" t="str">
            <v>Mishraji</v>
          </cell>
        </row>
        <row r="105">
          <cell r="A105" t="str">
            <v>047001001.0054</v>
          </cell>
          <cell r="B105" t="str">
            <v>047001001</v>
          </cell>
          <cell r="C105" t="str">
            <v>January 1 Balance</v>
          </cell>
          <cell r="D105" t="str">
            <v>0054</v>
          </cell>
          <cell r="E105" t="str">
            <v>LEASED ADJ. P &amp; M 100</v>
          </cell>
          <cell r="F105">
            <v>0.01</v>
          </cell>
          <cell r="G105">
            <v>0</v>
          </cell>
          <cell r="H105">
            <v>0.01</v>
          </cell>
          <cell r="I105" t="str">
            <v>Mishraji</v>
          </cell>
        </row>
        <row r="106">
          <cell r="A106" t="str">
            <v>047001001.0055</v>
          </cell>
          <cell r="B106" t="str">
            <v>047001001</v>
          </cell>
          <cell r="C106" t="str">
            <v>January 1 Balance</v>
          </cell>
          <cell r="D106" t="str">
            <v>0055</v>
          </cell>
          <cell r="E106" t="str">
            <v>LEASED ADJ. P &amp; M -INGRE</v>
          </cell>
          <cell r="F106">
            <v>-309735891.64999998</v>
          </cell>
          <cell r="G106">
            <v>0</v>
          </cell>
          <cell r="H106">
            <v>-309735891.64999998</v>
          </cell>
          <cell r="I106" t="str">
            <v>Mishraji</v>
          </cell>
        </row>
        <row r="107">
          <cell r="A107" t="str">
            <v>047001001.0056</v>
          </cell>
          <cell r="B107" t="str">
            <v>047001001</v>
          </cell>
          <cell r="C107" t="str">
            <v>January 1 Balance</v>
          </cell>
          <cell r="D107" t="str">
            <v>0056</v>
          </cell>
          <cell r="E107" t="str">
            <v>ACC.DEP. LEASED O.E. -IN</v>
          </cell>
          <cell r="F107">
            <v>-6239282.5300000003</v>
          </cell>
          <cell r="G107">
            <v>0</v>
          </cell>
          <cell r="H107">
            <v>-6239282.5300000003</v>
          </cell>
          <cell r="I107" t="str">
            <v>Mishraji</v>
          </cell>
        </row>
        <row r="108">
          <cell r="A108" t="str">
            <v>047001001.0057</v>
          </cell>
          <cell r="B108" t="str">
            <v>047001001</v>
          </cell>
          <cell r="C108" t="str">
            <v>January 1 Balance</v>
          </cell>
          <cell r="D108" t="str">
            <v>0057</v>
          </cell>
          <cell r="E108" t="str">
            <v>LEASED ADJ. HEAVY EQUIP.</v>
          </cell>
          <cell r="F108">
            <v>-2699801.43</v>
          </cell>
          <cell r="G108">
            <v>0</v>
          </cell>
          <cell r="H108">
            <v>-2699801.43</v>
          </cell>
          <cell r="I108" t="str">
            <v>Mishraji</v>
          </cell>
        </row>
        <row r="109">
          <cell r="A109" t="str">
            <v>047001001.0058</v>
          </cell>
          <cell r="B109" t="str">
            <v>047001001</v>
          </cell>
          <cell r="C109" t="str">
            <v>January 1 Balance</v>
          </cell>
          <cell r="D109" t="str">
            <v>0058</v>
          </cell>
          <cell r="E109" t="str">
            <v>LEASED ADJ. P&amp; M 40Perct. -IN</v>
          </cell>
          <cell r="F109">
            <v>-198741.31</v>
          </cell>
          <cell r="G109">
            <v>0</v>
          </cell>
          <cell r="H109">
            <v>-198741.31</v>
          </cell>
          <cell r="I109" t="str">
            <v>Mishraji</v>
          </cell>
        </row>
        <row r="110">
          <cell r="A110" t="str">
            <v>047001001.0059</v>
          </cell>
          <cell r="B110" t="str">
            <v>047001001</v>
          </cell>
          <cell r="C110" t="str">
            <v>January 1 Balance</v>
          </cell>
          <cell r="D110" t="str">
            <v>0059</v>
          </cell>
          <cell r="E110" t="str">
            <v>LEASED ADJ . P&amp; M&lt;5000 -</v>
          </cell>
          <cell r="F110">
            <v>-2313889.31</v>
          </cell>
          <cell r="G110">
            <v>0</v>
          </cell>
          <cell r="H110">
            <v>-2313889.31</v>
          </cell>
          <cell r="I110" t="str">
            <v>Mishraji</v>
          </cell>
        </row>
        <row r="111">
          <cell r="A111" t="str">
            <v>047001001.0060</v>
          </cell>
          <cell r="B111" t="str">
            <v>047001001</v>
          </cell>
          <cell r="C111" t="str">
            <v>January 1 Balance</v>
          </cell>
          <cell r="D111" t="str">
            <v>0060</v>
          </cell>
          <cell r="E111" t="str">
            <v>LEASED ADJ. P &amp; M 100Perct. I</v>
          </cell>
          <cell r="F111">
            <v>-218104241.38999999</v>
          </cell>
          <cell r="G111">
            <v>0</v>
          </cell>
          <cell r="H111">
            <v>-218104241.38999999</v>
          </cell>
          <cell r="I111" t="str">
            <v>Mishraji</v>
          </cell>
        </row>
        <row r="112">
          <cell r="A112" t="str">
            <v>047001001.0062</v>
          </cell>
          <cell r="B112" t="str">
            <v>047001001</v>
          </cell>
          <cell r="C112" t="str">
            <v>January 1 Balance</v>
          </cell>
          <cell r="D112" t="str">
            <v>0062</v>
          </cell>
          <cell r="E112" t="str">
            <v>LEASED ADJ. COMPUTERS -I</v>
          </cell>
          <cell r="F112">
            <v>-11906063.07</v>
          </cell>
          <cell r="G112">
            <v>0</v>
          </cell>
          <cell r="H112">
            <v>-11906063.07</v>
          </cell>
          <cell r="I112" t="str">
            <v>Mishraji</v>
          </cell>
        </row>
        <row r="113">
          <cell r="A113" t="str">
            <v>047001001.0063</v>
          </cell>
          <cell r="B113" t="str">
            <v>047001001</v>
          </cell>
          <cell r="C113" t="str">
            <v>January 1 Balance</v>
          </cell>
          <cell r="D113" t="str">
            <v>0063</v>
          </cell>
          <cell r="E113" t="str">
            <v>LEASED ADJ. O.E. -INGRES</v>
          </cell>
          <cell r="F113">
            <v>-11301100.75</v>
          </cell>
          <cell r="G113">
            <v>0</v>
          </cell>
          <cell r="H113">
            <v>-11301100.75</v>
          </cell>
          <cell r="I113" t="str">
            <v>Mishraji</v>
          </cell>
        </row>
        <row r="114">
          <cell r="A114" t="str">
            <v>047001001.0064</v>
          </cell>
          <cell r="B114" t="str">
            <v>047001001</v>
          </cell>
          <cell r="C114" t="str">
            <v>January 1 Balance</v>
          </cell>
          <cell r="D114" t="str">
            <v>0064</v>
          </cell>
          <cell r="E114" t="str">
            <v>LEASED ADJ. HCV'S -INGRE</v>
          </cell>
          <cell r="F114">
            <v>0.01</v>
          </cell>
          <cell r="G114">
            <v>0</v>
          </cell>
          <cell r="H114">
            <v>0.01</v>
          </cell>
          <cell r="I114" t="str">
            <v>Mishraji</v>
          </cell>
        </row>
        <row r="115">
          <cell r="A115" t="str">
            <v>047001001.0065</v>
          </cell>
          <cell r="B115" t="str">
            <v>047001001</v>
          </cell>
          <cell r="C115" t="str">
            <v>January 1 Balance</v>
          </cell>
          <cell r="D115" t="str">
            <v>0065</v>
          </cell>
          <cell r="E115" t="str">
            <v>LEASED ADJ. CARS -INGRES</v>
          </cell>
          <cell r="F115">
            <v>-0.02</v>
          </cell>
          <cell r="G115">
            <v>0</v>
          </cell>
          <cell r="H115">
            <v>-0.02</v>
          </cell>
          <cell r="I115" t="str">
            <v>Mishraji</v>
          </cell>
        </row>
        <row r="116">
          <cell r="A116" t="str">
            <v>047001001.0066</v>
          </cell>
          <cell r="B116" t="str">
            <v>047001001</v>
          </cell>
          <cell r="C116" t="str">
            <v>January 1 Balance</v>
          </cell>
          <cell r="D116" t="str">
            <v>0066</v>
          </cell>
          <cell r="E116" t="str">
            <v>LEASED ADJ.TANKERS -INGR</v>
          </cell>
          <cell r="F116">
            <v>-442303.53</v>
          </cell>
          <cell r="G116">
            <v>0</v>
          </cell>
          <cell r="H116">
            <v>-442303.53</v>
          </cell>
          <cell r="I116" t="str">
            <v>Mishraji</v>
          </cell>
        </row>
        <row r="117">
          <cell r="A117" t="str">
            <v>047001001.0067</v>
          </cell>
          <cell r="B117" t="str">
            <v>047001001</v>
          </cell>
          <cell r="C117" t="str">
            <v>January 1 Balance</v>
          </cell>
          <cell r="D117" t="str">
            <v>0067</v>
          </cell>
          <cell r="E117" t="str">
            <v>LEASED ADJ. HCV'S -INGRE</v>
          </cell>
          <cell r="F117">
            <v>-33196584.890000001</v>
          </cell>
          <cell r="G117">
            <v>0</v>
          </cell>
          <cell r="H117">
            <v>-33196584.890000001</v>
          </cell>
          <cell r="I117" t="str">
            <v>Mishraji</v>
          </cell>
        </row>
        <row r="118">
          <cell r="A118" t="str">
            <v>047001001.0068</v>
          </cell>
          <cell r="B118" t="str">
            <v>047001001</v>
          </cell>
          <cell r="C118" t="str">
            <v>January 1 Balance</v>
          </cell>
          <cell r="D118" t="str">
            <v>0068</v>
          </cell>
          <cell r="E118" t="str">
            <v>LEASED ADJ. CARS -INGRES</v>
          </cell>
          <cell r="F118">
            <v>-33157518</v>
          </cell>
          <cell r="G118">
            <v>0</v>
          </cell>
          <cell r="H118">
            <v>-33157518</v>
          </cell>
          <cell r="I118" t="str">
            <v>Mishraji</v>
          </cell>
        </row>
        <row r="119">
          <cell r="A119" t="str">
            <v>047001001.0069</v>
          </cell>
          <cell r="B119" t="str">
            <v>047001001</v>
          </cell>
          <cell r="C119" t="str">
            <v>January 1 Balance</v>
          </cell>
          <cell r="D119" t="str">
            <v>0069</v>
          </cell>
          <cell r="E119" t="str">
            <v>LEASED ADJ. S &amp; M -INGRE</v>
          </cell>
          <cell r="F119">
            <v>-1115676.94</v>
          </cell>
          <cell r="G119">
            <v>0</v>
          </cell>
          <cell r="H119">
            <v>-1115676.94</v>
          </cell>
          <cell r="I119" t="str">
            <v>Mishraji</v>
          </cell>
        </row>
        <row r="120">
          <cell r="A120" t="str">
            <v>047001001.0070</v>
          </cell>
          <cell r="B120" t="str">
            <v>047001001</v>
          </cell>
          <cell r="C120" t="str">
            <v>January 1 Balance</v>
          </cell>
          <cell r="D120" t="str">
            <v>0070</v>
          </cell>
          <cell r="E120" t="str">
            <v>LEASED ADJ. F &amp; F -INGRE</v>
          </cell>
          <cell r="F120">
            <v>-8183077.1900000004</v>
          </cell>
          <cell r="G120">
            <v>0</v>
          </cell>
          <cell r="H120">
            <v>-8183077.1900000004</v>
          </cell>
          <cell r="I120" t="str">
            <v>Mishraji</v>
          </cell>
        </row>
        <row r="121">
          <cell r="A121" t="str">
            <v>047001001.0071</v>
          </cell>
          <cell r="B121" t="str">
            <v>047001001</v>
          </cell>
          <cell r="C121" t="str">
            <v>January 1 Balance</v>
          </cell>
          <cell r="D121" t="str">
            <v>0071</v>
          </cell>
          <cell r="E121" t="str">
            <v>LEASED ADJ. CAR -LUX -I</v>
          </cell>
          <cell r="F121">
            <v>-6915233.7800000003</v>
          </cell>
          <cell r="G121">
            <v>0</v>
          </cell>
          <cell r="H121">
            <v>-6915233.7800000003</v>
          </cell>
          <cell r="I121" t="str">
            <v>Mishraji</v>
          </cell>
        </row>
        <row r="122">
          <cell r="A122" t="str">
            <v>047001001.0072</v>
          </cell>
          <cell r="B122" t="str">
            <v>047001001</v>
          </cell>
          <cell r="C122" t="str">
            <v>January 1 Balance</v>
          </cell>
          <cell r="D122" t="str">
            <v>0072</v>
          </cell>
          <cell r="E122" t="str">
            <v>LEASED ADJ. AEROPLANES -</v>
          </cell>
          <cell r="F122">
            <v>-12226411.93</v>
          </cell>
          <cell r="G122">
            <v>0</v>
          </cell>
          <cell r="H122">
            <v>-12226411.93</v>
          </cell>
          <cell r="I122" t="str">
            <v>Mishraji</v>
          </cell>
        </row>
        <row r="123">
          <cell r="A123" t="str">
            <v>047001001.0073</v>
          </cell>
          <cell r="B123" t="str">
            <v>047001001</v>
          </cell>
          <cell r="C123" t="str">
            <v>January 1 Balance</v>
          </cell>
          <cell r="D123" t="str">
            <v>0073</v>
          </cell>
          <cell r="E123" t="str">
            <v>STOCK ON HIRE -INGRES</v>
          </cell>
          <cell r="F123">
            <v>525168029.04000002</v>
          </cell>
          <cell r="G123">
            <v>0</v>
          </cell>
          <cell r="H123">
            <v>525168029.04000002</v>
          </cell>
          <cell r="I123" t="str">
            <v>Mishraji</v>
          </cell>
        </row>
        <row r="124">
          <cell r="A124" t="str">
            <v>047001001.0074</v>
          </cell>
          <cell r="B124" t="str">
            <v>047001001</v>
          </cell>
          <cell r="C124" t="str">
            <v>January 1 Balance</v>
          </cell>
          <cell r="D124" t="str">
            <v>0074</v>
          </cell>
          <cell r="E124" t="str">
            <v>H.P. INSTALMENTS RECEIVA</v>
          </cell>
          <cell r="F124">
            <v>200949423.44999999</v>
          </cell>
          <cell r="G124">
            <v>0</v>
          </cell>
          <cell r="H124">
            <v>200949423.44999999</v>
          </cell>
          <cell r="I124" t="str">
            <v>Mishraji</v>
          </cell>
        </row>
        <row r="125">
          <cell r="A125" t="str">
            <v>047001001.0075</v>
          </cell>
          <cell r="B125" t="str">
            <v>047001001</v>
          </cell>
          <cell r="C125" t="str">
            <v>January 1 Balance</v>
          </cell>
          <cell r="D125" t="str">
            <v>0075</v>
          </cell>
          <cell r="E125" t="str">
            <v>UNALLOCATED RECEIPTS -IN</v>
          </cell>
          <cell r="F125">
            <v>-2340634.7400000002</v>
          </cell>
          <cell r="G125">
            <v>0</v>
          </cell>
          <cell r="H125">
            <v>-2340634.7400000002</v>
          </cell>
          <cell r="I125" t="str">
            <v>Mishraji</v>
          </cell>
        </row>
        <row r="126">
          <cell r="A126" t="str">
            <v>047001001.0076</v>
          </cell>
          <cell r="B126" t="str">
            <v>047001001</v>
          </cell>
          <cell r="C126" t="str">
            <v>January 1 Balance</v>
          </cell>
          <cell r="D126" t="str">
            <v>0076</v>
          </cell>
          <cell r="E126" t="str">
            <v>PARTY EXPENSES A/C -INGR</v>
          </cell>
          <cell r="F126">
            <v>3471359.6</v>
          </cell>
          <cell r="G126">
            <v>0</v>
          </cell>
          <cell r="H126">
            <v>3471359.6</v>
          </cell>
          <cell r="I126" t="str">
            <v>Mishraji</v>
          </cell>
        </row>
        <row r="127">
          <cell r="A127" t="str">
            <v>047001001.0077</v>
          </cell>
          <cell r="B127" t="str">
            <v>047001001</v>
          </cell>
          <cell r="C127" t="str">
            <v>January 1 Balance</v>
          </cell>
          <cell r="D127" t="str">
            <v>0077</v>
          </cell>
          <cell r="E127" t="str">
            <v>INSURANCE CONTROL A/C -I</v>
          </cell>
          <cell r="F127">
            <v>1798838.09</v>
          </cell>
          <cell r="G127">
            <v>0</v>
          </cell>
          <cell r="H127">
            <v>1798838.09</v>
          </cell>
          <cell r="I127" t="str">
            <v>Mishraji</v>
          </cell>
        </row>
        <row r="128">
          <cell r="A128" t="str">
            <v>047001001.0078</v>
          </cell>
          <cell r="B128" t="str">
            <v>047001001</v>
          </cell>
          <cell r="C128" t="str">
            <v>January 1 Balance</v>
          </cell>
          <cell r="D128" t="str">
            <v>0078</v>
          </cell>
          <cell r="E128" t="str">
            <v>REPOSSESSED STOCK -INGRE</v>
          </cell>
          <cell r="F128">
            <v>7696229.7599999998</v>
          </cell>
          <cell r="G128">
            <v>0</v>
          </cell>
          <cell r="H128">
            <v>7696229.7599999998</v>
          </cell>
          <cell r="I128" t="str">
            <v>Vivek</v>
          </cell>
        </row>
        <row r="129">
          <cell r="A129" t="str">
            <v>047001001.0079</v>
          </cell>
          <cell r="B129" t="str">
            <v>047001001</v>
          </cell>
          <cell r="C129" t="str">
            <v>January 1 Balance</v>
          </cell>
          <cell r="D129" t="str">
            <v>0079</v>
          </cell>
          <cell r="E129" t="str">
            <v>BILLS RECEIVABLE -INGRES</v>
          </cell>
          <cell r="F129">
            <v>123101723.23</v>
          </cell>
          <cell r="G129">
            <v>0</v>
          </cell>
          <cell r="H129">
            <v>123101723.23</v>
          </cell>
          <cell r="I129" t="str">
            <v>Mishraji</v>
          </cell>
        </row>
        <row r="130">
          <cell r="A130" t="str">
            <v>047001001.0080</v>
          </cell>
          <cell r="B130" t="str">
            <v>047001001</v>
          </cell>
          <cell r="C130" t="str">
            <v>January 1 Balance</v>
          </cell>
          <cell r="D130" t="str">
            <v>0080</v>
          </cell>
          <cell r="E130" t="str">
            <v>BR PURCHASED DELHI -INGR</v>
          </cell>
          <cell r="F130">
            <v>-123101722.89</v>
          </cell>
          <cell r="G130">
            <v>0</v>
          </cell>
          <cell r="H130">
            <v>-123101722.89</v>
          </cell>
          <cell r="I130" t="str">
            <v>Mishraji</v>
          </cell>
        </row>
        <row r="131">
          <cell r="A131" t="str">
            <v>047001001.0081</v>
          </cell>
          <cell r="B131" t="str">
            <v>047001001</v>
          </cell>
          <cell r="C131" t="str">
            <v>January 1 Balance</v>
          </cell>
          <cell r="D131" t="str">
            <v>0081</v>
          </cell>
          <cell r="E131" t="str">
            <v>LEASE RENTALS RECEIVABLE</v>
          </cell>
          <cell r="F131">
            <v>163498114.53999999</v>
          </cell>
          <cell r="G131">
            <v>0</v>
          </cell>
          <cell r="H131">
            <v>163498114.53999999</v>
          </cell>
          <cell r="I131" t="str">
            <v>Mishraji</v>
          </cell>
        </row>
        <row r="132">
          <cell r="A132" t="str">
            <v>047001001.0082</v>
          </cell>
          <cell r="B132" t="str">
            <v>047001001</v>
          </cell>
          <cell r="C132" t="str">
            <v>January 1 Balance</v>
          </cell>
          <cell r="D132" t="str">
            <v>0082</v>
          </cell>
          <cell r="E132" t="str">
            <v>SUB-LEASE RENTALS RECEIV</v>
          </cell>
          <cell r="F132">
            <v>-602759</v>
          </cell>
          <cell r="G132">
            <v>0</v>
          </cell>
          <cell r="H132">
            <v>-602759</v>
          </cell>
          <cell r="I132" t="str">
            <v>Mishraji</v>
          </cell>
        </row>
        <row r="133">
          <cell r="A133" t="str">
            <v>047001001.0083</v>
          </cell>
          <cell r="B133" t="str">
            <v>047001001</v>
          </cell>
          <cell r="C133" t="str">
            <v>January 1 Balance</v>
          </cell>
          <cell r="D133" t="str">
            <v>0083</v>
          </cell>
          <cell r="E133" t="str">
            <v>LEASE SECURITY DEPOSITS</v>
          </cell>
          <cell r="F133">
            <v>-250578689</v>
          </cell>
          <cell r="G133">
            <v>0</v>
          </cell>
          <cell r="H133">
            <v>-250578689</v>
          </cell>
          <cell r="I133" t="str">
            <v>Mishraji</v>
          </cell>
        </row>
        <row r="134">
          <cell r="A134" t="str">
            <v>047001001.0084</v>
          </cell>
          <cell r="B134" t="str">
            <v>047001001</v>
          </cell>
          <cell r="C134" t="str">
            <v>January 1 Balance</v>
          </cell>
          <cell r="D134" t="str">
            <v>0084</v>
          </cell>
          <cell r="E134" t="str">
            <v>LEASED ADJ. LCV'S</v>
          </cell>
          <cell r="F134">
            <v>0.01</v>
          </cell>
          <cell r="G134">
            <v>0</v>
          </cell>
          <cell r="H134">
            <v>0.01</v>
          </cell>
          <cell r="I134" t="str">
            <v>Mishraji</v>
          </cell>
        </row>
        <row r="135">
          <cell r="A135" t="str">
            <v>047001001.0085</v>
          </cell>
          <cell r="B135" t="str">
            <v>047001001</v>
          </cell>
          <cell r="C135" t="str">
            <v>January 1 Balance</v>
          </cell>
          <cell r="D135" t="str">
            <v>0085</v>
          </cell>
          <cell r="E135" t="str">
            <v>SOH - L A/C</v>
          </cell>
          <cell r="F135">
            <v>25451731</v>
          </cell>
          <cell r="G135">
            <v>0</v>
          </cell>
          <cell r="H135">
            <v>25451731</v>
          </cell>
          <cell r="I135" t="str">
            <v>Mishraji</v>
          </cell>
        </row>
        <row r="136">
          <cell r="A136" t="str">
            <v>047001001.0086</v>
          </cell>
          <cell r="B136" t="str">
            <v>047001001</v>
          </cell>
          <cell r="C136" t="str">
            <v>January 1 Balance</v>
          </cell>
          <cell r="D136" t="str">
            <v>0086</v>
          </cell>
          <cell r="E136" t="str">
            <v>PARTY RECEIVABLE -L A/C</v>
          </cell>
          <cell r="F136">
            <v>2449016</v>
          </cell>
          <cell r="G136">
            <v>0</v>
          </cell>
          <cell r="H136">
            <v>2449016</v>
          </cell>
          <cell r="I136" t="str">
            <v>Mishraji</v>
          </cell>
        </row>
        <row r="137">
          <cell r="A137" t="str">
            <v>047001002.0014</v>
          </cell>
          <cell r="B137" t="str">
            <v>047001002</v>
          </cell>
          <cell r="C137" t="str">
            <v>Current Year Collections -Liquidations</v>
          </cell>
          <cell r="D137" t="str">
            <v>0014</v>
          </cell>
          <cell r="E137" t="str">
            <v>LEASED PLANT AND MACHINE</v>
          </cell>
          <cell r="F137">
            <v>-35415771.890000001</v>
          </cell>
          <cell r="G137">
            <v>0</v>
          </cell>
          <cell r="H137">
            <v>-35415771.890000001</v>
          </cell>
          <cell r="I137" t="str">
            <v>Mishraji</v>
          </cell>
        </row>
        <row r="138">
          <cell r="A138" t="str">
            <v>047001002.0015</v>
          </cell>
          <cell r="B138" t="str">
            <v>047001002</v>
          </cell>
          <cell r="C138" t="str">
            <v>Current Year Collections -Liquidations</v>
          </cell>
          <cell r="D138" t="str">
            <v>0015</v>
          </cell>
          <cell r="E138" t="str">
            <v>LEASED AIR CONDITIONERS</v>
          </cell>
          <cell r="F138">
            <v>-143204.6</v>
          </cell>
          <cell r="G138">
            <v>0</v>
          </cell>
          <cell r="H138">
            <v>-143204.6</v>
          </cell>
          <cell r="I138" t="str">
            <v>Mishraji</v>
          </cell>
        </row>
        <row r="139">
          <cell r="A139" t="str">
            <v>047001002.0016</v>
          </cell>
          <cell r="B139" t="str">
            <v>047001002</v>
          </cell>
          <cell r="C139" t="str">
            <v>Current Year Collections -Liquidations</v>
          </cell>
          <cell r="D139" t="str">
            <v>0016</v>
          </cell>
          <cell r="E139" t="str">
            <v>LEASED GEN SETS -INGRES</v>
          </cell>
          <cell r="F139">
            <v>-10650</v>
          </cell>
          <cell r="G139">
            <v>0</v>
          </cell>
          <cell r="H139">
            <v>-10650</v>
          </cell>
          <cell r="I139" t="str">
            <v>Mishraji</v>
          </cell>
        </row>
        <row r="140">
          <cell r="A140" t="str">
            <v>047001002.0020</v>
          </cell>
          <cell r="B140" t="str">
            <v>047001002</v>
          </cell>
          <cell r="C140" t="str">
            <v>Current Year Collections -Liquidations</v>
          </cell>
          <cell r="D140" t="str">
            <v>0020</v>
          </cell>
          <cell r="E140" t="str">
            <v>LEASED PLANT &amp; MACHINERY</v>
          </cell>
          <cell r="F140">
            <v>-109064762</v>
          </cell>
          <cell r="G140">
            <v>0</v>
          </cell>
          <cell r="H140">
            <v>-109064762</v>
          </cell>
          <cell r="I140" t="str">
            <v>Mishraji</v>
          </cell>
        </row>
        <row r="141">
          <cell r="A141" t="str">
            <v>047001002.0021</v>
          </cell>
          <cell r="B141" t="str">
            <v>047001002</v>
          </cell>
          <cell r="C141" t="str">
            <v>Current Year Collections -Liquidations</v>
          </cell>
          <cell r="D141" t="str">
            <v>0021</v>
          </cell>
          <cell r="E141" t="str">
            <v>LEASED COMPUTER -INGRES</v>
          </cell>
          <cell r="F141">
            <v>1400777.2</v>
          </cell>
          <cell r="G141">
            <v>0</v>
          </cell>
          <cell r="H141">
            <v>1400777.2</v>
          </cell>
          <cell r="I141" t="str">
            <v>Mishraji</v>
          </cell>
        </row>
        <row r="142">
          <cell r="A142" t="str">
            <v>047001002.0022</v>
          </cell>
          <cell r="B142" t="str">
            <v>047001002</v>
          </cell>
          <cell r="C142" t="str">
            <v>Current Year Collections -Liquidations</v>
          </cell>
          <cell r="D142" t="str">
            <v>0022</v>
          </cell>
          <cell r="E142" t="str">
            <v>LEASED OFFICE EQUIPMENTS</v>
          </cell>
          <cell r="F142">
            <v>-2476659.4</v>
          </cell>
          <cell r="G142">
            <v>0</v>
          </cell>
          <cell r="H142">
            <v>-2476659.4</v>
          </cell>
          <cell r="I142" t="str">
            <v>Mishraji</v>
          </cell>
        </row>
        <row r="143">
          <cell r="A143" t="str">
            <v>047001002.0025</v>
          </cell>
          <cell r="B143" t="str">
            <v>047001002</v>
          </cell>
          <cell r="C143" t="str">
            <v>Current Year Collections -Liquidations</v>
          </cell>
          <cell r="D143" t="str">
            <v>0025</v>
          </cell>
          <cell r="E143" t="str">
            <v>LEASED VEHICLES -HCV -I</v>
          </cell>
          <cell r="F143">
            <v>-10643203</v>
          </cell>
          <cell r="G143">
            <v>0</v>
          </cell>
          <cell r="H143">
            <v>-10643203</v>
          </cell>
          <cell r="I143" t="str">
            <v>Mishraji</v>
          </cell>
        </row>
        <row r="144">
          <cell r="A144" t="str">
            <v>047001002.0026</v>
          </cell>
          <cell r="B144" t="str">
            <v>047001002</v>
          </cell>
          <cell r="C144" t="str">
            <v>Current Year Collections -Liquidations</v>
          </cell>
          <cell r="D144" t="str">
            <v>0026</v>
          </cell>
          <cell r="E144" t="str">
            <v>LEASED VEHICLES -LCV -I</v>
          </cell>
          <cell r="F144">
            <v>-7637039</v>
          </cell>
          <cell r="G144">
            <v>0</v>
          </cell>
          <cell r="H144">
            <v>-7637039</v>
          </cell>
          <cell r="I144" t="str">
            <v>Mishraji</v>
          </cell>
        </row>
        <row r="145">
          <cell r="A145" t="str">
            <v>047001002.0027</v>
          </cell>
          <cell r="B145" t="str">
            <v>047001002</v>
          </cell>
          <cell r="C145" t="str">
            <v>Current Year Collections -Liquidations</v>
          </cell>
          <cell r="D145" t="str">
            <v>0027</v>
          </cell>
          <cell r="E145" t="str">
            <v>LEASED VEHICLES -CAR -I</v>
          </cell>
          <cell r="F145">
            <v>-14897854.609999999</v>
          </cell>
          <cell r="G145">
            <v>0</v>
          </cell>
          <cell r="H145">
            <v>-14897854.609999999</v>
          </cell>
          <cell r="I145" t="str">
            <v>Mishraji</v>
          </cell>
        </row>
        <row r="146">
          <cell r="A146" t="str">
            <v>047001002.0028</v>
          </cell>
          <cell r="B146" t="str">
            <v>047001002</v>
          </cell>
          <cell r="C146" t="str">
            <v>Current Year Collections -Liquidations</v>
          </cell>
          <cell r="D146" t="str">
            <v>0028</v>
          </cell>
          <cell r="E146" t="str">
            <v>LEASED SCOOTERS &amp; MOTOR</v>
          </cell>
          <cell r="F146">
            <v>-507042</v>
          </cell>
          <cell r="G146">
            <v>0</v>
          </cell>
          <cell r="H146">
            <v>-507042</v>
          </cell>
          <cell r="I146" t="str">
            <v>Mishraji</v>
          </cell>
        </row>
        <row r="147">
          <cell r="A147" t="str">
            <v>047001002.0029</v>
          </cell>
          <cell r="B147" t="str">
            <v>047001002</v>
          </cell>
          <cell r="C147" t="str">
            <v>Current Year Collections -Liquidations</v>
          </cell>
          <cell r="D147" t="str">
            <v>0029</v>
          </cell>
          <cell r="E147" t="str">
            <v>LEASED FURNITURE AND FIX</v>
          </cell>
          <cell r="F147">
            <v>19246574.690000001</v>
          </cell>
          <cell r="G147">
            <v>0</v>
          </cell>
          <cell r="H147">
            <v>19246574.690000001</v>
          </cell>
          <cell r="I147" t="str">
            <v>Mishraji</v>
          </cell>
        </row>
        <row r="148">
          <cell r="A148" t="str">
            <v>047001002.0030</v>
          </cell>
          <cell r="B148" t="str">
            <v>047001002</v>
          </cell>
          <cell r="C148" t="str">
            <v>Current Year Collections -Liquidations</v>
          </cell>
          <cell r="D148" t="str">
            <v>0030</v>
          </cell>
          <cell r="E148" t="str">
            <v>LEASED-AEROPLANES -INGRE</v>
          </cell>
          <cell r="F148">
            <v>-62751274</v>
          </cell>
          <cell r="G148">
            <v>0</v>
          </cell>
          <cell r="H148">
            <v>-62751274</v>
          </cell>
          <cell r="I148" t="str">
            <v>Mishraji</v>
          </cell>
        </row>
        <row r="149">
          <cell r="A149" t="str">
            <v>047001002.0033</v>
          </cell>
          <cell r="B149" t="str">
            <v>047001002</v>
          </cell>
          <cell r="C149" t="str">
            <v>Current Year Collections -Liquidations</v>
          </cell>
          <cell r="D149" t="str">
            <v>0033</v>
          </cell>
          <cell r="E149" t="str">
            <v>ACC.DEP.LEASED P &amp; M -IN</v>
          </cell>
          <cell r="F149">
            <v>-15942623.4</v>
          </cell>
          <cell r="G149">
            <v>-1017654.73</v>
          </cell>
          <cell r="H149">
            <v>-16960278.129999999</v>
          </cell>
          <cell r="I149" t="str">
            <v>Mishraji</v>
          </cell>
        </row>
        <row r="150">
          <cell r="A150" t="str">
            <v>047001002.0034</v>
          </cell>
          <cell r="B150" t="str">
            <v>047001002</v>
          </cell>
          <cell r="C150" t="str">
            <v>Current Year Collections -Liquidations</v>
          </cell>
          <cell r="D150" t="str">
            <v>0034</v>
          </cell>
          <cell r="E150" t="str">
            <v>ACC.DEP. LEASED ACS -ING</v>
          </cell>
          <cell r="F150">
            <v>-116871.03999999999</v>
          </cell>
          <cell r="G150">
            <v>0</v>
          </cell>
          <cell r="H150">
            <v>-116871.03999999999</v>
          </cell>
          <cell r="I150" t="str">
            <v>Mishraji</v>
          </cell>
        </row>
        <row r="151">
          <cell r="A151" t="str">
            <v>047001002.0035</v>
          </cell>
          <cell r="B151" t="str">
            <v>047001002</v>
          </cell>
          <cell r="C151" t="str">
            <v>Current Year Collections -Liquidations</v>
          </cell>
          <cell r="D151" t="str">
            <v>0035</v>
          </cell>
          <cell r="E151" t="str">
            <v>ACC.DEP. LEASED GENSETS</v>
          </cell>
          <cell r="F151">
            <v>-0.13</v>
          </cell>
          <cell r="G151">
            <v>0</v>
          </cell>
          <cell r="H151">
            <v>-0.13</v>
          </cell>
          <cell r="I151" t="str">
            <v>Mishraji</v>
          </cell>
        </row>
        <row r="152">
          <cell r="A152" t="str">
            <v>047001002.0036</v>
          </cell>
          <cell r="B152" t="str">
            <v>047001002</v>
          </cell>
          <cell r="C152" t="str">
            <v>Current Year Collections -Liquidations</v>
          </cell>
          <cell r="D152" t="str">
            <v>0036</v>
          </cell>
          <cell r="E152" t="str">
            <v>ACC.DEPRECIATION-HEAVY E</v>
          </cell>
          <cell r="F152">
            <v>-67131.360000000001</v>
          </cell>
          <cell r="G152">
            <v>0</v>
          </cell>
          <cell r="H152">
            <v>-67131.360000000001</v>
          </cell>
          <cell r="I152" t="str">
            <v>Mishraji</v>
          </cell>
        </row>
        <row r="153">
          <cell r="A153" t="str">
            <v>047001002.0037</v>
          </cell>
          <cell r="B153" t="str">
            <v>047001002</v>
          </cell>
          <cell r="C153" t="str">
            <v>Current Year Collections -Liquidations</v>
          </cell>
          <cell r="D153" t="str">
            <v>0037</v>
          </cell>
          <cell r="E153" t="str">
            <v>ACC.DEP LEASED P&amp;M 40Perct.IT</v>
          </cell>
          <cell r="F153">
            <v>0.79</v>
          </cell>
          <cell r="G153">
            <v>0</v>
          </cell>
          <cell r="H153">
            <v>0.79</v>
          </cell>
          <cell r="I153" t="str">
            <v>Mishraji</v>
          </cell>
        </row>
        <row r="154">
          <cell r="A154" t="str">
            <v>047001002.0038</v>
          </cell>
          <cell r="B154" t="str">
            <v>047001002</v>
          </cell>
          <cell r="C154" t="str">
            <v>Current Year Collections -Liquidations</v>
          </cell>
          <cell r="D154" t="str">
            <v>0038</v>
          </cell>
          <cell r="E154" t="str">
            <v>ACC.DEP LEASED P&amp;M&lt;5000/</v>
          </cell>
          <cell r="F154">
            <v>-496154.8</v>
          </cell>
          <cell r="G154">
            <v>0</v>
          </cell>
          <cell r="H154">
            <v>-496154.8</v>
          </cell>
          <cell r="I154" t="str">
            <v>Mishraji</v>
          </cell>
        </row>
        <row r="155">
          <cell r="A155" t="str">
            <v>047001002.0039</v>
          </cell>
          <cell r="B155" t="str">
            <v>047001002</v>
          </cell>
          <cell r="C155" t="str">
            <v>Current Year Collections -Liquidations</v>
          </cell>
          <cell r="D155" t="str">
            <v>0039</v>
          </cell>
          <cell r="E155" t="str">
            <v>ACC. DEP. - LEASED P&amp;M -</v>
          </cell>
          <cell r="F155">
            <v>-39203239.590000004</v>
          </cell>
          <cell r="G155">
            <v>-141198.63</v>
          </cell>
          <cell r="H155">
            <v>-39344438.219999999</v>
          </cell>
          <cell r="I155" t="str">
            <v>Mishraji</v>
          </cell>
        </row>
        <row r="156">
          <cell r="A156" t="str">
            <v>047001002.0040</v>
          </cell>
          <cell r="B156" t="str">
            <v>047001002</v>
          </cell>
          <cell r="C156" t="str">
            <v>Current Year Collections -Liquidations</v>
          </cell>
          <cell r="D156" t="str">
            <v>0040</v>
          </cell>
          <cell r="E156" t="str">
            <v>ACC. DEP. LEASED COMPUTE</v>
          </cell>
          <cell r="F156">
            <v>6810605.3600000003</v>
          </cell>
          <cell r="G156">
            <v>0</v>
          </cell>
          <cell r="H156">
            <v>6810605.3600000003</v>
          </cell>
          <cell r="I156" t="str">
            <v>Mishraji</v>
          </cell>
        </row>
        <row r="157">
          <cell r="A157" t="str">
            <v>047001002.0041</v>
          </cell>
          <cell r="B157" t="str">
            <v>047001002</v>
          </cell>
          <cell r="C157" t="str">
            <v>Current Year Collections -Liquidations</v>
          </cell>
          <cell r="D157" t="str">
            <v>0041</v>
          </cell>
          <cell r="E157" t="str">
            <v>ACC.DEP. LEASED O.E. -IN</v>
          </cell>
          <cell r="F157">
            <v>1219246.32</v>
          </cell>
          <cell r="G157">
            <v>0</v>
          </cell>
          <cell r="H157">
            <v>1219246.32</v>
          </cell>
          <cell r="I157" t="str">
            <v>Mishraji</v>
          </cell>
        </row>
        <row r="158">
          <cell r="A158" t="str">
            <v>047001002.0045</v>
          </cell>
          <cell r="B158" t="str">
            <v>047001002</v>
          </cell>
          <cell r="C158" t="str">
            <v>Current Year Collections -Liquidations</v>
          </cell>
          <cell r="D158" t="str">
            <v>0045</v>
          </cell>
          <cell r="E158" t="str">
            <v>ACC.DEPRECIATION-TANKERS</v>
          </cell>
          <cell r="F158">
            <v>6871.65</v>
          </cell>
          <cell r="G158">
            <v>0</v>
          </cell>
          <cell r="H158">
            <v>6871.65</v>
          </cell>
          <cell r="I158" t="str">
            <v>Mishraji</v>
          </cell>
        </row>
        <row r="159">
          <cell r="A159" t="str">
            <v>047001002.0046</v>
          </cell>
          <cell r="B159" t="str">
            <v>047001002</v>
          </cell>
          <cell r="C159" t="str">
            <v>Current Year Collections -Liquidations</v>
          </cell>
          <cell r="D159" t="str">
            <v>0046</v>
          </cell>
          <cell r="E159" t="str">
            <v>ACC.DEP.LEASED HCVS -ING</v>
          </cell>
          <cell r="F159">
            <v>12151706.539999999</v>
          </cell>
          <cell r="G159">
            <v>0</v>
          </cell>
          <cell r="H159">
            <v>12151706.539999999</v>
          </cell>
          <cell r="I159" t="str">
            <v>Mishraji</v>
          </cell>
        </row>
        <row r="160">
          <cell r="A160" t="str">
            <v>047001002.0047</v>
          </cell>
          <cell r="B160" t="str">
            <v>047001002</v>
          </cell>
          <cell r="C160" t="str">
            <v>Current Year Collections -Liquidations</v>
          </cell>
          <cell r="D160" t="str">
            <v>0047</v>
          </cell>
          <cell r="E160" t="str">
            <v>ACC. DEP. LEASED CAR-LUX</v>
          </cell>
          <cell r="F160">
            <v>12713986.550000001</v>
          </cell>
          <cell r="G160">
            <v>0</v>
          </cell>
          <cell r="H160">
            <v>12713986.550000001</v>
          </cell>
          <cell r="I160" t="str">
            <v>Mishraji</v>
          </cell>
        </row>
        <row r="161">
          <cell r="A161" t="str">
            <v>047001002.0048</v>
          </cell>
          <cell r="B161" t="str">
            <v>047001002</v>
          </cell>
          <cell r="C161" t="str">
            <v>Current Year Collections -Liquidations</v>
          </cell>
          <cell r="D161" t="str">
            <v>0048</v>
          </cell>
          <cell r="E161" t="str">
            <v>ACC.DEP. LEASED CARS -IN</v>
          </cell>
          <cell r="F161">
            <v>2604466.1</v>
          </cell>
          <cell r="G161">
            <v>0</v>
          </cell>
          <cell r="H161">
            <v>2604466.1</v>
          </cell>
          <cell r="I161" t="str">
            <v>Mishraji</v>
          </cell>
        </row>
        <row r="162">
          <cell r="A162" t="str">
            <v>047001002.0049</v>
          </cell>
          <cell r="B162" t="str">
            <v>047001002</v>
          </cell>
          <cell r="C162" t="str">
            <v>Current Year Collections -Liquidations</v>
          </cell>
          <cell r="D162" t="str">
            <v>0049</v>
          </cell>
          <cell r="E162" t="str">
            <v>ACC.DEP. LEASED S &amp; M -I</v>
          </cell>
          <cell r="F162">
            <v>-163648.91</v>
          </cell>
          <cell r="G162">
            <v>0</v>
          </cell>
          <cell r="H162">
            <v>-163648.91</v>
          </cell>
          <cell r="I162" t="str">
            <v>Mishraji</v>
          </cell>
        </row>
        <row r="163">
          <cell r="A163" t="str">
            <v>047001002.0050</v>
          </cell>
          <cell r="B163" t="str">
            <v>047001002</v>
          </cell>
          <cell r="C163" t="str">
            <v>Current Year Collections -Liquidations</v>
          </cell>
          <cell r="D163" t="str">
            <v>0050</v>
          </cell>
          <cell r="E163" t="str">
            <v>ACC. DEP. LEASED F &amp; F -</v>
          </cell>
          <cell r="F163">
            <v>-5125803.68</v>
          </cell>
          <cell r="G163">
            <v>-307962.37</v>
          </cell>
          <cell r="H163">
            <v>-5433766.0499999998</v>
          </cell>
          <cell r="I163" t="str">
            <v>Mishraji</v>
          </cell>
        </row>
        <row r="164">
          <cell r="A164" t="str">
            <v>047001002.0051</v>
          </cell>
          <cell r="B164" t="str">
            <v>047001002</v>
          </cell>
          <cell r="C164" t="str">
            <v>Current Year Collections -Liquidations</v>
          </cell>
          <cell r="D164" t="str">
            <v>0051</v>
          </cell>
          <cell r="E164" t="str">
            <v>ACC. DEP. LEASED AEROPLA</v>
          </cell>
          <cell r="F164">
            <v>49096854.960000001</v>
          </cell>
          <cell r="G164">
            <v>0</v>
          </cell>
          <cell r="H164">
            <v>49096854.960000001</v>
          </cell>
          <cell r="I164" t="str">
            <v>Mishraji</v>
          </cell>
        </row>
        <row r="165">
          <cell r="A165" t="str">
            <v>047001002.0053</v>
          </cell>
          <cell r="B165" t="str">
            <v>047001002</v>
          </cell>
          <cell r="C165" t="str">
            <v>Current Year Collections -Liquidations</v>
          </cell>
          <cell r="D165" t="str">
            <v>0053</v>
          </cell>
          <cell r="E165" t="str">
            <v>LEASED ADJ. AC'S -INGRES</v>
          </cell>
          <cell r="F165">
            <v>-0.02</v>
          </cell>
          <cell r="G165">
            <v>0</v>
          </cell>
          <cell r="H165">
            <v>-0.02</v>
          </cell>
          <cell r="I165" t="str">
            <v>Mishraji</v>
          </cell>
        </row>
        <row r="166">
          <cell r="A166" t="str">
            <v>047001002.0054</v>
          </cell>
          <cell r="B166" t="str">
            <v>047001002</v>
          </cell>
          <cell r="C166" t="str">
            <v>Current Year Collections -Liquidations</v>
          </cell>
          <cell r="D166" t="str">
            <v>0054</v>
          </cell>
          <cell r="E166" t="str">
            <v>LEASED ADJ. P &amp; M 100Perct. I</v>
          </cell>
          <cell r="F166">
            <v>-0.02</v>
          </cell>
          <cell r="G166">
            <v>0</v>
          </cell>
          <cell r="H166">
            <v>-0.02</v>
          </cell>
          <cell r="I166" t="str">
            <v>Mishraji</v>
          </cell>
        </row>
        <row r="167">
          <cell r="A167" t="str">
            <v>047001002.0055</v>
          </cell>
          <cell r="B167" t="str">
            <v>047001002</v>
          </cell>
          <cell r="C167" t="str">
            <v>Current Year Collections -Liquidations</v>
          </cell>
          <cell r="D167" t="str">
            <v>0055</v>
          </cell>
          <cell r="E167" t="str">
            <v>LEASED ADJ. P &amp; M -INGRE</v>
          </cell>
          <cell r="F167">
            <v>40261394.479999997</v>
          </cell>
          <cell r="G167">
            <v>786829.68</v>
          </cell>
          <cell r="H167">
            <v>41048224.159999996</v>
          </cell>
          <cell r="I167" t="str">
            <v>Mishraji</v>
          </cell>
        </row>
        <row r="168">
          <cell r="A168" t="str">
            <v>047001002.0056</v>
          </cell>
          <cell r="B168" t="str">
            <v>047001002</v>
          </cell>
          <cell r="C168" t="str">
            <v>Current Year Collections -Liquidations</v>
          </cell>
          <cell r="D168" t="str">
            <v>0056</v>
          </cell>
          <cell r="E168" t="str">
            <v>LEASED ADJ. AC'S -INGRES</v>
          </cell>
          <cell r="F168">
            <v>-851610.09</v>
          </cell>
          <cell r="G168">
            <v>0</v>
          </cell>
          <cell r="H168">
            <v>-851610.09</v>
          </cell>
          <cell r="I168" t="str">
            <v>Mishraji</v>
          </cell>
        </row>
        <row r="169">
          <cell r="A169" t="str">
            <v>047001002.0057</v>
          </cell>
          <cell r="B169" t="str">
            <v>047001002</v>
          </cell>
          <cell r="C169" t="str">
            <v>Current Year Collections -Liquidations</v>
          </cell>
          <cell r="D169" t="str">
            <v>0057</v>
          </cell>
          <cell r="E169" t="str">
            <v>LEASED ADJ. HEAVY EQUIP.</v>
          </cell>
          <cell r="F169">
            <v>67133.460000000006</v>
          </cell>
          <cell r="G169">
            <v>0</v>
          </cell>
          <cell r="H169">
            <v>67133.460000000006</v>
          </cell>
          <cell r="I169" t="str">
            <v>Mishraji</v>
          </cell>
        </row>
        <row r="170">
          <cell r="A170" t="str">
            <v>047001002.0058</v>
          </cell>
          <cell r="B170" t="str">
            <v>047001002</v>
          </cell>
          <cell r="C170" t="str">
            <v>Current Year Collections -Liquidations</v>
          </cell>
          <cell r="D170" t="str">
            <v>0058</v>
          </cell>
          <cell r="E170" t="str">
            <v>LEASED ADJ. P&amp; M 40Perct. -IN</v>
          </cell>
          <cell r="F170">
            <v>-9.3699999999999992</v>
          </cell>
          <cell r="G170">
            <v>0</v>
          </cell>
          <cell r="H170">
            <v>-9.3699999999999992</v>
          </cell>
          <cell r="I170" t="str">
            <v>Mishraji</v>
          </cell>
        </row>
        <row r="171">
          <cell r="A171" t="str">
            <v>047001002.0059</v>
          </cell>
          <cell r="B171" t="str">
            <v>047001002</v>
          </cell>
          <cell r="C171" t="str">
            <v>Current Year Collections -Liquidations</v>
          </cell>
          <cell r="D171" t="str">
            <v>0059</v>
          </cell>
          <cell r="E171" t="str">
            <v>LEASED ADJ . P&amp; M&lt;5000 -</v>
          </cell>
          <cell r="F171">
            <v>-309177.76</v>
          </cell>
          <cell r="G171">
            <v>0</v>
          </cell>
          <cell r="H171">
            <v>-309177.76</v>
          </cell>
          <cell r="I171" t="str">
            <v>Mishraji</v>
          </cell>
        </row>
        <row r="172">
          <cell r="A172" t="str">
            <v>047001002.0060</v>
          </cell>
          <cell r="B172" t="str">
            <v>047001002</v>
          </cell>
          <cell r="C172" t="str">
            <v>Current Year Collections -Liquidations</v>
          </cell>
          <cell r="D172" t="str">
            <v>0060</v>
          </cell>
          <cell r="E172" t="str">
            <v>LEASED ADJ. P &amp; M 100Perct. I</v>
          </cell>
          <cell r="F172">
            <v>135445084.31999999</v>
          </cell>
          <cell r="G172">
            <v>137323.4</v>
          </cell>
          <cell r="H172">
            <v>135582407.72</v>
          </cell>
          <cell r="I172" t="str">
            <v>Mishraji</v>
          </cell>
        </row>
        <row r="173">
          <cell r="A173" t="str">
            <v>047001002.0061</v>
          </cell>
          <cell r="B173" t="str">
            <v>047001002</v>
          </cell>
          <cell r="C173" t="str">
            <v>Current Year Collections -Liquidations</v>
          </cell>
          <cell r="D173" t="str">
            <v>0061</v>
          </cell>
          <cell r="E173" t="str">
            <v>LEASED ADJ. COMPUTERS -I</v>
          </cell>
          <cell r="F173">
            <v>-0.01</v>
          </cell>
          <cell r="G173">
            <v>0</v>
          </cell>
          <cell r="H173">
            <v>-0.01</v>
          </cell>
          <cell r="I173" t="str">
            <v>Mishraji</v>
          </cell>
        </row>
        <row r="174">
          <cell r="A174" t="str">
            <v>047001002.0062</v>
          </cell>
          <cell r="B174" t="str">
            <v>047001002</v>
          </cell>
          <cell r="C174" t="str">
            <v>Current Year Collections -Liquidations</v>
          </cell>
          <cell r="D174" t="str">
            <v>0062</v>
          </cell>
          <cell r="E174" t="str">
            <v>LEASED ADJ. COMPUTERS -I</v>
          </cell>
          <cell r="F174">
            <v>-6170503.3499999996</v>
          </cell>
          <cell r="G174">
            <v>0</v>
          </cell>
          <cell r="H174">
            <v>-6170503.3499999996</v>
          </cell>
          <cell r="I174" t="str">
            <v>Mishraji</v>
          </cell>
        </row>
        <row r="175">
          <cell r="A175" t="str">
            <v>047001002.0063</v>
          </cell>
          <cell r="B175" t="str">
            <v>047001002</v>
          </cell>
          <cell r="C175" t="str">
            <v>Current Year Collections -Liquidations</v>
          </cell>
          <cell r="D175" t="str">
            <v>0063</v>
          </cell>
          <cell r="E175" t="str">
            <v>LEASED ADJ. O.E. -INGRES</v>
          </cell>
          <cell r="F175">
            <v>-664112.05000000005</v>
          </cell>
          <cell r="G175">
            <v>0</v>
          </cell>
          <cell r="H175">
            <v>-664112.05000000005</v>
          </cell>
          <cell r="I175" t="str">
            <v>Mishraji</v>
          </cell>
        </row>
        <row r="176">
          <cell r="A176" t="str">
            <v>047001002.0065</v>
          </cell>
          <cell r="B176" t="str">
            <v>047001002</v>
          </cell>
          <cell r="C176" t="str">
            <v>Current Year Collections -Liquidations</v>
          </cell>
          <cell r="D176" t="str">
            <v>0065</v>
          </cell>
          <cell r="E176" t="str">
            <v>LEASED ADJ. CARS -INGRES</v>
          </cell>
          <cell r="F176">
            <v>0.03</v>
          </cell>
          <cell r="G176">
            <v>0</v>
          </cell>
          <cell r="H176">
            <v>0.03</v>
          </cell>
          <cell r="I176" t="str">
            <v>Mishraji</v>
          </cell>
        </row>
        <row r="177">
          <cell r="A177" t="str">
            <v>047001002.0066</v>
          </cell>
          <cell r="B177" t="str">
            <v>047001002</v>
          </cell>
          <cell r="C177" t="str">
            <v>Current Year Collections -Liquidations</v>
          </cell>
          <cell r="D177" t="str">
            <v>0066</v>
          </cell>
          <cell r="E177" t="str">
            <v>LEASED ADJ.TANKERS -INGR</v>
          </cell>
          <cell r="F177">
            <v>463496.93</v>
          </cell>
          <cell r="G177">
            <v>0</v>
          </cell>
          <cell r="H177">
            <v>463496.93</v>
          </cell>
          <cell r="I177" t="str">
            <v>Mishraji</v>
          </cell>
        </row>
        <row r="178">
          <cell r="A178" t="str">
            <v>047001002.0067</v>
          </cell>
          <cell r="B178" t="str">
            <v>047001002</v>
          </cell>
          <cell r="C178" t="str">
            <v>Current Year Collections -Liquidations</v>
          </cell>
          <cell r="D178" t="str">
            <v>0067</v>
          </cell>
          <cell r="E178" t="str">
            <v>LEASED ADJ. HCV'S -INGRE</v>
          </cell>
          <cell r="F178">
            <v>-117499.23</v>
          </cell>
          <cell r="G178">
            <v>0</v>
          </cell>
          <cell r="H178">
            <v>-117499.23</v>
          </cell>
          <cell r="I178" t="str">
            <v>Mishraji</v>
          </cell>
        </row>
        <row r="179">
          <cell r="A179" t="str">
            <v>047001002.0068</v>
          </cell>
          <cell r="B179" t="str">
            <v>047001002</v>
          </cell>
          <cell r="C179" t="str">
            <v>Current Year Collections -Liquidations</v>
          </cell>
          <cell r="D179" t="str">
            <v>0068</v>
          </cell>
          <cell r="E179" t="str">
            <v>LEASED ADJ. CARS -INGRES</v>
          </cell>
          <cell r="F179">
            <v>15785529.33</v>
          </cell>
          <cell r="G179">
            <v>0</v>
          </cell>
          <cell r="H179">
            <v>15785529.33</v>
          </cell>
          <cell r="I179" t="str">
            <v>Mishraji</v>
          </cell>
        </row>
        <row r="180">
          <cell r="A180" t="str">
            <v>047001002.0069</v>
          </cell>
          <cell r="B180" t="str">
            <v>047001002</v>
          </cell>
          <cell r="C180" t="str">
            <v>Current Year Collections -Liquidations</v>
          </cell>
          <cell r="D180" t="str">
            <v>0069</v>
          </cell>
          <cell r="E180" t="str">
            <v>LEASED ADJ. S &amp; M -INGRE</v>
          </cell>
          <cell r="F180">
            <v>32120.19</v>
          </cell>
          <cell r="G180">
            <v>0</v>
          </cell>
          <cell r="H180">
            <v>32120.19</v>
          </cell>
          <cell r="I180" t="str">
            <v>Mishraji</v>
          </cell>
        </row>
        <row r="181">
          <cell r="A181" t="str">
            <v>047001002.0070</v>
          </cell>
          <cell r="B181" t="str">
            <v>047001002</v>
          </cell>
          <cell r="C181" t="str">
            <v>Current Year Collections -Liquidations</v>
          </cell>
          <cell r="D181" t="str">
            <v>0070</v>
          </cell>
          <cell r="E181" t="str">
            <v>LEASED ADJ. F &amp; F -INGRE</v>
          </cell>
          <cell r="F181">
            <v>-21980893.829999998</v>
          </cell>
          <cell r="G181">
            <v>307962.37</v>
          </cell>
          <cell r="H181">
            <v>-21672931.460000001</v>
          </cell>
          <cell r="I181" t="str">
            <v>Mishraji</v>
          </cell>
        </row>
        <row r="182">
          <cell r="A182" t="str">
            <v>047001002.0071</v>
          </cell>
          <cell r="B182" t="str">
            <v>047001002</v>
          </cell>
          <cell r="C182" t="str">
            <v>Current Year Collections -Liquidations</v>
          </cell>
          <cell r="D182" t="str">
            <v>0071</v>
          </cell>
          <cell r="E182" t="str">
            <v>LEASED ADJ. CAR -LUX -I</v>
          </cell>
          <cell r="F182">
            <v>-5843340.5700000003</v>
          </cell>
          <cell r="G182">
            <v>0</v>
          </cell>
          <cell r="H182">
            <v>-5843340.5700000003</v>
          </cell>
          <cell r="I182" t="str">
            <v>Mishraji</v>
          </cell>
        </row>
        <row r="183">
          <cell r="A183" t="str">
            <v>047001002.0072</v>
          </cell>
          <cell r="B183" t="str">
            <v>047001002</v>
          </cell>
          <cell r="C183" t="str">
            <v>Current Year Collections -Liquidations</v>
          </cell>
          <cell r="D183" t="str">
            <v>0072</v>
          </cell>
          <cell r="E183" t="str">
            <v>LEASED ADJ. AEROPLANES -</v>
          </cell>
          <cell r="F183">
            <v>12226411.93</v>
          </cell>
          <cell r="G183">
            <v>0</v>
          </cell>
          <cell r="H183">
            <v>12226411.93</v>
          </cell>
          <cell r="I183" t="str">
            <v>Mishraji</v>
          </cell>
        </row>
        <row r="184">
          <cell r="A184" t="str">
            <v>047001002.0073</v>
          </cell>
          <cell r="B184" t="str">
            <v>047001002</v>
          </cell>
          <cell r="C184" t="str">
            <v>Current Year Collections -Liquidations</v>
          </cell>
          <cell r="D184" t="str">
            <v>0073</v>
          </cell>
          <cell r="E184" t="str">
            <v>STOCK ON HIRE -INGRES</v>
          </cell>
          <cell r="F184">
            <v>-392498036.13999999</v>
          </cell>
          <cell r="G184">
            <v>17010051</v>
          </cell>
          <cell r="H184">
            <v>-375487985.13999999</v>
          </cell>
          <cell r="I184" t="str">
            <v>Mishraji</v>
          </cell>
        </row>
        <row r="185">
          <cell r="A185" t="str">
            <v>047001002.0074</v>
          </cell>
          <cell r="B185" t="str">
            <v>047001002</v>
          </cell>
          <cell r="C185" t="str">
            <v>Current Year Collections -Liquidations</v>
          </cell>
          <cell r="D185" t="str">
            <v>0074</v>
          </cell>
          <cell r="E185" t="str">
            <v>H.P. INSTALMENTS RECEIVA</v>
          </cell>
          <cell r="F185">
            <v>-48951144.240000002</v>
          </cell>
          <cell r="G185">
            <v>2915310.78</v>
          </cell>
          <cell r="H185">
            <v>-46035833.460000001</v>
          </cell>
          <cell r="I185" t="str">
            <v>Mishraji</v>
          </cell>
        </row>
        <row r="186">
          <cell r="A186" t="str">
            <v>047001002.0075</v>
          </cell>
          <cell r="B186" t="str">
            <v>047001002</v>
          </cell>
          <cell r="C186" t="str">
            <v>Current Year Collections -Liquidations</v>
          </cell>
          <cell r="D186" t="str">
            <v>0075</v>
          </cell>
          <cell r="E186" t="str">
            <v>UNALLOCATED RECEIPTS -IN</v>
          </cell>
          <cell r="F186">
            <v>2340634.7400000002</v>
          </cell>
          <cell r="G186">
            <v>0</v>
          </cell>
          <cell r="H186">
            <v>2340634.7400000002</v>
          </cell>
          <cell r="I186" t="str">
            <v>Mishraji</v>
          </cell>
        </row>
        <row r="187">
          <cell r="A187" t="str">
            <v>047001002.0076</v>
          </cell>
          <cell r="B187" t="str">
            <v>047001002</v>
          </cell>
          <cell r="C187" t="str">
            <v>Current Year Collections -Liquidations</v>
          </cell>
          <cell r="D187" t="str">
            <v>0076</v>
          </cell>
          <cell r="E187" t="str">
            <v>PARTY EXPENSES A/C -INGR</v>
          </cell>
          <cell r="F187">
            <v>3825471.59</v>
          </cell>
          <cell r="G187">
            <v>90930.5</v>
          </cell>
          <cell r="H187">
            <v>3916402.09</v>
          </cell>
          <cell r="I187" t="str">
            <v>Mishraji</v>
          </cell>
        </row>
        <row r="188">
          <cell r="A188" t="str">
            <v>047001002.0077</v>
          </cell>
          <cell r="B188" t="str">
            <v>047001002</v>
          </cell>
          <cell r="C188" t="str">
            <v>Current Year Collections -Liquidations</v>
          </cell>
          <cell r="D188" t="str">
            <v>0077</v>
          </cell>
          <cell r="E188" t="str">
            <v>INSURANCE CONTROL A/C -I</v>
          </cell>
          <cell r="F188">
            <v>-276780.26</v>
          </cell>
          <cell r="G188">
            <v>-82350</v>
          </cell>
          <cell r="H188">
            <v>-359130.26</v>
          </cell>
          <cell r="I188" t="str">
            <v>Mishraji</v>
          </cell>
        </row>
        <row r="189">
          <cell r="A189" t="str">
            <v>047001002.0078</v>
          </cell>
          <cell r="B189" t="str">
            <v>047001002</v>
          </cell>
          <cell r="C189" t="str">
            <v>Current Year Collections -Liquidations</v>
          </cell>
          <cell r="D189" t="str">
            <v>0078</v>
          </cell>
          <cell r="E189" t="str">
            <v>REPOSSESSED STOCK -INGRE</v>
          </cell>
          <cell r="F189">
            <v>-4180264.02</v>
          </cell>
          <cell r="G189">
            <v>198482.36</v>
          </cell>
          <cell r="H189">
            <v>-3981781.66</v>
          </cell>
          <cell r="I189" t="str">
            <v>Vivek</v>
          </cell>
        </row>
        <row r="190">
          <cell r="A190" t="str">
            <v>047001002.0079</v>
          </cell>
          <cell r="B190" t="str">
            <v>047001002</v>
          </cell>
          <cell r="C190" t="str">
            <v>Current Year Collections -Liquidations</v>
          </cell>
          <cell r="D190" t="str">
            <v>0079</v>
          </cell>
          <cell r="E190" t="str">
            <v>BILLS RECEIVABLE -INGRES</v>
          </cell>
          <cell r="F190">
            <v>2978854</v>
          </cell>
          <cell r="G190">
            <v>0</v>
          </cell>
          <cell r="H190">
            <v>2978854</v>
          </cell>
          <cell r="I190" t="str">
            <v>Mishraji</v>
          </cell>
        </row>
        <row r="191">
          <cell r="A191" t="str">
            <v>047001002.0080</v>
          </cell>
          <cell r="B191" t="str">
            <v>047001002</v>
          </cell>
          <cell r="C191" t="str">
            <v>Current Year Collections -Liquidations</v>
          </cell>
          <cell r="D191" t="str">
            <v>0080</v>
          </cell>
          <cell r="E191" t="str">
            <v>BR PURCHASED DELHI -INGR</v>
          </cell>
          <cell r="F191">
            <v>-2978854</v>
          </cell>
          <cell r="G191">
            <v>0</v>
          </cell>
          <cell r="H191">
            <v>-2978854</v>
          </cell>
          <cell r="I191" t="str">
            <v>Mishraji</v>
          </cell>
        </row>
        <row r="192">
          <cell r="A192" t="str">
            <v>047001002.0081</v>
          </cell>
          <cell r="B192" t="str">
            <v>047001002</v>
          </cell>
          <cell r="C192" t="str">
            <v>Current Year Collections -Liquidations</v>
          </cell>
          <cell r="D192" t="str">
            <v>0081</v>
          </cell>
          <cell r="E192" t="str">
            <v>LEASE RENTALS RECEIVABLE</v>
          </cell>
          <cell r="F192">
            <v>-13124480.48</v>
          </cell>
          <cell r="G192">
            <v>83330</v>
          </cell>
          <cell r="H192">
            <v>-13041150.48</v>
          </cell>
          <cell r="I192" t="str">
            <v>Mishraji</v>
          </cell>
        </row>
        <row r="193">
          <cell r="A193" t="str">
            <v>047001002.0082</v>
          </cell>
          <cell r="B193" t="str">
            <v>047001002</v>
          </cell>
          <cell r="C193" t="str">
            <v>Current Year Collections -Liquidations</v>
          </cell>
          <cell r="D193" t="str">
            <v>0082</v>
          </cell>
          <cell r="E193" t="str">
            <v>SUB-LEASE RENTALS RECEIV</v>
          </cell>
          <cell r="F193">
            <v>1062241.02</v>
          </cell>
          <cell r="G193">
            <v>0</v>
          </cell>
          <cell r="H193">
            <v>1062241.02</v>
          </cell>
          <cell r="I193" t="str">
            <v>Mishraji</v>
          </cell>
        </row>
        <row r="194">
          <cell r="A194" t="str">
            <v>047001002.0083</v>
          </cell>
          <cell r="B194" t="str">
            <v>047001002</v>
          </cell>
          <cell r="C194" t="str">
            <v>Current Year Collections -Liquidations</v>
          </cell>
          <cell r="D194" t="str">
            <v>0083</v>
          </cell>
          <cell r="E194" t="str">
            <v>LEASE SECURITY DEPOSITS</v>
          </cell>
          <cell r="F194">
            <v>25423678</v>
          </cell>
          <cell r="G194">
            <v>0</v>
          </cell>
          <cell r="H194">
            <v>25423678</v>
          </cell>
          <cell r="I194" t="str">
            <v>Mishraji</v>
          </cell>
        </row>
        <row r="195">
          <cell r="A195" t="str">
            <v>047001002.0085</v>
          </cell>
          <cell r="B195" t="str">
            <v>047001002</v>
          </cell>
          <cell r="C195" t="str">
            <v>Current Year Collections -Liquidations</v>
          </cell>
          <cell r="D195" t="str">
            <v>0085</v>
          </cell>
          <cell r="E195" t="str">
            <v>SOH - L A/C</v>
          </cell>
          <cell r="F195">
            <v>327057587</v>
          </cell>
          <cell r="G195">
            <v>-12458119</v>
          </cell>
          <cell r="H195">
            <v>314599468</v>
          </cell>
          <cell r="I195" t="str">
            <v>Mishraji</v>
          </cell>
        </row>
        <row r="196">
          <cell r="A196" t="str">
            <v>047001002.0086</v>
          </cell>
          <cell r="B196" t="str">
            <v>047001002</v>
          </cell>
          <cell r="C196" t="str">
            <v>Current Year Collections -Liquidations</v>
          </cell>
          <cell r="D196" t="str">
            <v>0086</v>
          </cell>
          <cell r="E196" t="str">
            <v>PARTY RECEIVABLE -L A/C</v>
          </cell>
          <cell r="F196">
            <v>-2589179.59</v>
          </cell>
          <cell r="G196">
            <v>1800498.9</v>
          </cell>
          <cell r="H196">
            <v>-788680.69</v>
          </cell>
          <cell r="I196" t="str">
            <v>Mishraji</v>
          </cell>
        </row>
        <row r="197">
          <cell r="A197" t="str">
            <v>050001001.0001</v>
          </cell>
          <cell r="B197" t="str">
            <v>050001001</v>
          </cell>
          <cell r="C197" t="str">
            <v>January 1 Balance</v>
          </cell>
          <cell r="D197" t="str">
            <v>0001</v>
          </cell>
          <cell r="E197" t="str">
            <v>Financing Loans</v>
          </cell>
          <cell r="F197">
            <v>-310034406.87</v>
          </cell>
          <cell r="G197">
            <v>0</v>
          </cell>
          <cell r="H197">
            <v>-310034406.87</v>
          </cell>
          <cell r="I197" t="str">
            <v>Mishraji</v>
          </cell>
        </row>
        <row r="198">
          <cell r="A198" t="str">
            <v>050001002.0001</v>
          </cell>
          <cell r="B198" t="str">
            <v>050001002</v>
          </cell>
          <cell r="C198" t="str">
            <v>Current Year Volume -Additions</v>
          </cell>
          <cell r="D198" t="str">
            <v>0001</v>
          </cell>
          <cell r="E198" t="str">
            <v>Financing Loans</v>
          </cell>
          <cell r="F198">
            <v>-203260476.16999999</v>
          </cell>
          <cell r="G198">
            <v>-16325149.42</v>
          </cell>
          <cell r="H198">
            <v>-219585625.59</v>
          </cell>
          <cell r="I198" t="str">
            <v>Mishraji</v>
          </cell>
        </row>
        <row r="199">
          <cell r="A199" t="str">
            <v>067046001.0001</v>
          </cell>
          <cell r="B199" t="str">
            <v>067046001</v>
          </cell>
          <cell r="C199" t="str">
            <v>January 1 Balance Deferred Income- Quasi Lease Fixed Rate</v>
          </cell>
          <cell r="D199" t="str">
            <v>0001</v>
          </cell>
          <cell r="E199" t="str">
            <v>HP-Unmatured Finance Cha</v>
          </cell>
          <cell r="F199">
            <v>-66349464.32</v>
          </cell>
          <cell r="G199">
            <v>0</v>
          </cell>
          <cell r="H199">
            <v>-66349464.32</v>
          </cell>
          <cell r="I199" t="str">
            <v>Mishraji</v>
          </cell>
        </row>
        <row r="200">
          <cell r="A200" t="str">
            <v>067046001.0003</v>
          </cell>
          <cell r="B200" t="str">
            <v>067046001</v>
          </cell>
          <cell r="C200" t="str">
            <v>January 1 Balance Deferred Income- Quasi Lease Fixed Rate</v>
          </cell>
          <cell r="D200" t="str">
            <v>0003</v>
          </cell>
          <cell r="E200" t="str">
            <v>Lease-Unmatured Finance</v>
          </cell>
          <cell r="F200">
            <v>-1700527.58</v>
          </cell>
          <cell r="G200">
            <v>0</v>
          </cell>
          <cell r="H200">
            <v>-1700527.58</v>
          </cell>
          <cell r="I200" t="str">
            <v>Mishraji</v>
          </cell>
        </row>
        <row r="201">
          <cell r="A201" t="str">
            <v>067046002.0001</v>
          </cell>
          <cell r="B201" t="str">
            <v>067046002</v>
          </cell>
          <cell r="C201" t="str">
            <v>Current Year Additions Def Inc Quasi Lease Fixed Rate</v>
          </cell>
          <cell r="D201" t="str">
            <v>0001</v>
          </cell>
          <cell r="E201" t="str">
            <v>HP-Unmatured Finance Cha</v>
          </cell>
          <cell r="F201">
            <v>57175759.810000002</v>
          </cell>
          <cell r="G201">
            <v>-1905402.24</v>
          </cell>
          <cell r="H201">
            <v>55270357.57</v>
          </cell>
          <cell r="I201" t="str">
            <v>Mishraji</v>
          </cell>
        </row>
        <row r="202">
          <cell r="A202" t="str">
            <v>067046002.0003</v>
          </cell>
          <cell r="B202" t="str">
            <v>067046002</v>
          </cell>
          <cell r="C202" t="str">
            <v>Current Year Additions Def Inc Quasi Lease Fixed Rate</v>
          </cell>
          <cell r="D202" t="str">
            <v>0003</v>
          </cell>
          <cell r="E202" t="str">
            <v>Lease-Unmatured Finance</v>
          </cell>
          <cell r="F202">
            <v>-50170479.420000002</v>
          </cell>
          <cell r="G202">
            <v>3862672.58</v>
          </cell>
          <cell r="H202">
            <v>-46307806.840000004</v>
          </cell>
          <cell r="I202" t="str">
            <v>Mishraji</v>
          </cell>
        </row>
        <row r="203">
          <cell r="A203" t="str">
            <v>080001002.0001</v>
          </cell>
          <cell r="B203" t="str">
            <v>080001002</v>
          </cell>
          <cell r="C203" t="str">
            <v>Current year Provisions -Additions</v>
          </cell>
          <cell r="D203" t="str">
            <v>0001</v>
          </cell>
          <cell r="E203" t="str">
            <v>Time Sales and Loans</v>
          </cell>
          <cell r="F203">
            <v>-7555286.1900000004</v>
          </cell>
          <cell r="G203">
            <v>0</v>
          </cell>
          <cell r="H203">
            <v>-7555286.1900000004</v>
          </cell>
          <cell r="I203" t="str">
            <v>Mishraji</v>
          </cell>
        </row>
        <row r="204">
          <cell r="A204" t="str">
            <v>122003001.0055</v>
          </cell>
          <cell r="B204" t="str">
            <v>122003001</v>
          </cell>
          <cell r="C204" t="str">
            <v>Loans &amp; Advances to Employees</v>
          </cell>
          <cell r="D204" t="str">
            <v>0055</v>
          </cell>
          <cell r="E204" t="str">
            <v>Advances to Employees-Travel</v>
          </cell>
          <cell r="F204">
            <v>55560</v>
          </cell>
          <cell r="G204">
            <v>-55560</v>
          </cell>
          <cell r="H204">
            <v>0</v>
          </cell>
          <cell r="I204" t="str">
            <v>Pankaj</v>
          </cell>
        </row>
        <row r="205">
          <cell r="A205" t="str">
            <v>122005001.0001</v>
          </cell>
          <cell r="B205" t="str">
            <v>122005001</v>
          </cell>
          <cell r="C205" t="str">
            <v>Miscellaneous</v>
          </cell>
          <cell r="D205" t="str">
            <v>0001</v>
          </cell>
          <cell r="E205" t="str">
            <v>Suppliers-Indian</v>
          </cell>
          <cell r="F205">
            <v>0.1</v>
          </cell>
          <cell r="G205">
            <v>0</v>
          </cell>
          <cell r="H205">
            <v>0.1</v>
          </cell>
          <cell r="I205" t="str">
            <v>Pankaj</v>
          </cell>
        </row>
        <row r="206">
          <cell r="A206" t="str">
            <v>122005001.0099</v>
          </cell>
          <cell r="B206" t="str">
            <v>122005001</v>
          </cell>
          <cell r="C206" t="str">
            <v>Miscellaneous</v>
          </cell>
          <cell r="D206" t="str">
            <v>0099</v>
          </cell>
          <cell r="E206" t="str">
            <v>Advances - Default AP</v>
          </cell>
          <cell r="F206">
            <v>159445</v>
          </cell>
          <cell r="G206">
            <v>-15490</v>
          </cell>
          <cell r="H206">
            <v>143955</v>
          </cell>
          <cell r="I206" t="str">
            <v>Pankaj</v>
          </cell>
        </row>
        <row r="207">
          <cell r="A207" t="str">
            <v>122008003.0201</v>
          </cell>
          <cell r="B207" t="str">
            <v>122008003</v>
          </cell>
          <cell r="C207" t="str">
            <v>Advance To Suppliers Others</v>
          </cell>
          <cell r="D207" t="str">
            <v>0201</v>
          </cell>
          <cell r="E207" t="str">
            <v>TRAVEL ADV -EMP</v>
          </cell>
          <cell r="F207">
            <v>70000.13</v>
          </cell>
          <cell r="G207">
            <v>-30000</v>
          </cell>
          <cell r="H207">
            <v>40000.129999999997</v>
          </cell>
          <cell r="I207" t="str">
            <v>Pankaj</v>
          </cell>
        </row>
        <row r="208">
          <cell r="A208" t="str">
            <v>122008003.0202</v>
          </cell>
          <cell r="B208" t="str">
            <v>122008003</v>
          </cell>
          <cell r="C208" t="str">
            <v>Advance To Suppliers Others</v>
          </cell>
          <cell r="D208" t="str">
            <v>0202</v>
          </cell>
          <cell r="E208" t="str">
            <v>OFFICERS LOAN ACCOUNT</v>
          </cell>
          <cell r="F208">
            <v>5393</v>
          </cell>
          <cell r="G208">
            <v>94788</v>
          </cell>
          <cell r="H208">
            <v>100181</v>
          </cell>
          <cell r="I208" t="str">
            <v>Pankaj</v>
          </cell>
        </row>
        <row r="209">
          <cell r="A209" t="str">
            <v>122008003.0203</v>
          </cell>
          <cell r="B209" t="str">
            <v>122008003</v>
          </cell>
          <cell r="C209" t="str">
            <v>Advance To Suppliers Others</v>
          </cell>
          <cell r="D209" t="str">
            <v>0203</v>
          </cell>
          <cell r="E209" t="str">
            <v>SALARY ADVANCE</v>
          </cell>
          <cell r="F209">
            <v>-10940</v>
          </cell>
          <cell r="G209">
            <v>10940</v>
          </cell>
          <cell r="H209">
            <v>0</v>
          </cell>
          <cell r="I209" t="str">
            <v>Pankaj</v>
          </cell>
        </row>
        <row r="210">
          <cell r="A210" t="str">
            <v>122008003.0204</v>
          </cell>
          <cell r="B210" t="str">
            <v>122008003</v>
          </cell>
          <cell r="C210" t="str">
            <v>Advance To Suppliers Others</v>
          </cell>
          <cell r="D210" t="str">
            <v>0204</v>
          </cell>
          <cell r="E210" t="str">
            <v>PREPAID EXPENSES</v>
          </cell>
          <cell r="F210">
            <v>143917.54999999999</v>
          </cell>
          <cell r="G210">
            <v>211462</v>
          </cell>
          <cell r="H210">
            <v>355379.55</v>
          </cell>
          <cell r="I210" t="str">
            <v>Pankaj</v>
          </cell>
        </row>
        <row r="211">
          <cell r="A211" t="str">
            <v>122008003.0205</v>
          </cell>
          <cell r="B211" t="str">
            <v>122008003</v>
          </cell>
          <cell r="C211" t="str">
            <v>Advance To Suppliers Others</v>
          </cell>
          <cell r="D211" t="str">
            <v>0205</v>
          </cell>
          <cell r="E211" t="str">
            <v>DEPOSITS</v>
          </cell>
          <cell r="F211">
            <v>5223481</v>
          </cell>
          <cell r="G211">
            <v>-63000</v>
          </cell>
          <cell r="H211">
            <v>5160481</v>
          </cell>
          <cell r="I211" t="str">
            <v>Pankaj</v>
          </cell>
        </row>
        <row r="212">
          <cell r="A212" t="str">
            <v>122008003.0207</v>
          </cell>
          <cell r="B212" t="str">
            <v>122008003</v>
          </cell>
          <cell r="C212" t="str">
            <v>Advance To Suppliers Others</v>
          </cell>
          <cell r="D212" t="str">
            <v>0207</v>
          </cell>
          <cell r="E212" t="str">
            <v>ADVANCES TO SUPPLIERS -I</v>
          </cell>
          <cell r="F212">
            <v>22800</v>
          </cell>
          <cell r="G212">
            <v>28200</v>
          </cell>
          <cell r="H212">
            <v>51000</v>
          </cell>
          <cell r="I212" t="str">
            <v>Mishraji</v>
          </cell>
        </row>
        <row r="213">
          <cell r="A213" t="str">
            <v>122008003.0208</v>
          </cell>
          <cell r="B213" t="str">
            <v>122008003</v>
          </cell>
          <cell r="C213" t="str">
            <v>Advance To Suppliers Others</v>
          </cell>
          <cell r="D213" t="str">
            <v>0208</v>
          </cell>
          <cell r="E213" t="str">
            <v>LOAN AGAINST FIXED DEPOS</v>
          </cell>
          <cell r="F213">
            <v>-123750</v>
          </cell>
          <cell r="G213">
            <v>123750</v>
          </cell>
          <cell r="H213">
            <v>0</v>
          </cell>
          <cell r="I213" t="str">
            <v>Vivek</v>
          </cell>
        </row>
        <row r="214">
          <cell r="A214" t="str">
            <v>122008003.0209</v>
          </cell>
          <cell r="B214" t="str">
            <v>122008003</v>
          </cell>
          <cell r="C214" t="str">
            <v>Advance To Suppliers Others</v>
          </cell>
          <cell r="D214" t="str">
            <v>0209</v>
          </cell>
          <cell r="E214" t="str">
            <v>LOAN AGNST FIXED DEPOSIT</v>
          </cell>
          <cell r="F214">
            <v>123750</v>
          </cell>
          <cell r="G214">
            <v>-123750</v>
          </cell>
          <cell r="H214">
            <v>0</v>
          </cell>
          <cell r="I214" t="str">
            <v>Vivek</v>
          </cell>
        </row>
        <row r="215">
          <cell r="A215" t="str">
            <v>122008003.0210</v>
          </cell>
          <cell r="B215" t="str">
            <v>122008003</v>
          </cell>
          <cell r="C215" t="str">
            <v>Advance To Suppliers Others</v>
          </cell>
          <cell r="D215" t="str">
            <v>0210</v>
          </cell>
          <cell r="E215" t="str">
            <v>NATIONAL INS. CO., N.D.</v>
          </cell>
          <cell r="F215">
            <v>68016</v>
          </cell>
          <cell r="G215">
            <v>0</v>
          </cell>
          <cell r="H215">
            <v>68016</v>
          </cell>
          <cell r="I215" t="str">
            <v>Mishraji</v>
          </cell>
        </row>
        <row r="216">
          <cell r="A216" t="str">
            <v>122008003.0212</v>
          </cell>
          <cell r="B216" t="str">
            <v>122008003</v>
          </cell>
          <cell r="C216" t="str">
            <v>Advance To Suppliers Others</v>
          </cell>
          <cell r="D216" t="str">
            <v>0212</v>
          </cell>
          <cell r="E216" t="str">
            <v>CORPUS CONTRIBUTION A/C</v>
          </cell>
          <cell r="F216">
            <v>2500000</v>
          </cell>
          <cell r="G216">
            <v>-3286535</v>
          </cell>
          <cell r="H216">
            <v>-786535</v>
          </cell>
          <cell r="I216" t="str">
            <v>Pankaj</v>
          </cell>
        </row>
        <row r="217">
          <cell r="A217" t="str">
            <v>122008003.0213</v>
          </cell>
          <cell r="B217" t="str">
            <v>122008003</v>
          </cell>
          <cell r="C217" t="str">
            <v>Advance To Suppliers Others</v>
          </cell>
          <cell r="D217" t="str">
            <v>0213</v>
          </cell>
          <cell r="E217" t="str">
            <v>ADVANCE FOR EXPENSES - O</v>
          </cell>
          <cell r="F217">
            <v>92766</v>
          </cell>
          <cell r="G217">
            <v>0</v>
          </cell>
          <cell r="H217">
            <v>92766</v>
          </cell>
          <cell r="I217" t="str">
            <v>Mishraji</v>
          </cell>
        </row>
        <row r="218">
          <cell r="A218" t="str">
            <v>122008003.0215</v>
          </cell>
          <cell r="B218" t="str">
            <v>122008003</v>
          </cell>
          <cell r="C218" t="str">
            <v>Advance To Suppliers Others</v>
          </cell>
          <cell r="D218" t="str">
            <v>0215</v>
          </cell>
          <cell r="E218" t="str">
            <v>INGRES CONTROL</v>
          </cell>
          <cell r="F218">
            <v>0.05</v>
          </cell>
          <cell r="G218">
            <v>0</v>
          </cell>
          <cell r="H218">
            <v>0.05</v>
          </cell>
          <cell r="I218" t="str">
            <v>Pankaj</v>
          </cell>
        </row>
        <row r="219">
          <cell r="A219" t="str">
            <v>130004008.0062</v>
          </cell>
          <cell r="B219" t="str">
            <v>130004008</v>
          </cell>
          <cell r="C219" t="str">
            <v>Taxes Receivable</v>
          </cell>
          <cell r="D219" t="str">
            <v>0062</v>
          </cell>
          <cell r="E219" t="str">
            <v>TDS Receivable F.Y. 2002-03</v>
          </cell>
          <cell r="F219">
            <v>194109</v>
          </cell>
          <cell r="G219">
            <v>-194109</v>
          </cell>
          <cell r="H219">
            <v>0</v>
          </cell>
          <cell r="I219" t="str">
            <v>Mishraji</v>
          </cell>
        </row>
        <row r="220">
          <cell r="A220" t="str">
            <v>130008001.0202</v>
          </cell>
          <cell r="B220" t="str">
            <v>130008001</v>
          </cell>
          <cell r="C220" t="str">
            <v>Receivables from broker dealers</v>
          </cell>
          <cell r="D220" t="str">
            <v>0202</v>
          </cell>
          <cell r="E220" t="str">
            <v>UWB LEASE SECURITY DEP.</v>
          </cell>
          <cell r="F220">
            <v>8902645.25</v>
          </cell>
          <cell r="G220">
            <v>0</v>
          </cell>
          <cell r="H220">
            <v>8902645.25</v>
          </cell>
          <cell r="I220" t="str">
            <v>Mishraji</v>
          </cell>
        </row>
        <row r="221">
          <cell r="A221" t="str">
            <v>130008001.0203</v>
          </cell>
          <cell r="B221" t="str">
            <v>130008001</v>
          </cell>
          <cell r="C221" t="str">
            <v>Receivables from broker dealers</v>
          </cell>
          <cell r="D221" t="str">
            <v>0203</v>
          </cell>
          <cell r="E221" t="str">
            <v>CONTINENTAL AUTO LTD -IN</v>
          </cell>
          <cell r="F221">
            <v>-0.09</v>
          </cell>
          <cell r="G221">
            <v>0</v>
          </cell>
          <cell r="H221">
            <v>-0.09</v>
          </cell>
          <cell r="I221" t="str">
            <v>Mishraji</v>
          </cell>
        </row>
        <row r="222">
          <cell r="A222" t="str">
            <v>130008001.0205</v>
          </cell>
          <cell r="B222" t="str">
            <v>130008001</v>
          </cell>
          <cell r="C222" t="str">
            <v>Receivables from broker dealers</v>
          </cell>
          <cell r="D222" t="str">
            <v>0205</v>
          </cell>
          <cell r="E222" t="str">
            <v>ALPIC COMMN A/C - LIABIL</v>
          </cell>
          <cell r="F222">
            <v>-50768.69</v>
          </cell>
          <cell r="G222">
            <v>50768.69</v>
          </cell>
          <cell r="H222">
            <v>0</v>
          </cell>
          <cell r="I222" t="str">
            <v>Mishraji</v>
          </cell>
        </row>
        <row r="223">
          <cell r="A223" t="str">
            <v>130008001.0206</v>
          </cell>
          <cell r="B223" t="str">
            <v>130008001</v>
          </cell>
          <cell r="C223" t="str">
            <v>Receivables from broker dealers</v>
          </cell>
          <cell r="D223" t="str">
            <v>0206</v>
          </cell>
          <cell r="E223" t="str">
            <v>CONSORTIUM COMM. A/C -AS</v>
          </cell>
          <cell r="F223">
            <v>137239.38</v>
          </cell>
          <cell r="G223">
            <v>-3499</v>
          </cell>
          <cell r="H223">
            <v>133740.38</v>
          </cell>
          <cell r="I223" t="str">
            <v>Mishraji</v>
          </cell>
        </row>
        <row r="224">
          <cell r="A224" t="str">
            <v>130008001.0207</v>
          </cell>
          <cell r="B224" t="str">
            <v>130008001</v>
          </cell>
          <cell r="C224" t="str">
            <v>Receivables from broker dealers</v>
          </cell>
          <cell r="D224" t="str">
            <v>0207</v>
          </cell>
          <cell r="E224" t="str">
            <v>PREPAID COMM. A/C- CONSO</v>
          </cell>
          <cell r="F224">
            <v>-782922.78</v>
          </cell>
          <cell r="G224">
            <v>0</v>
          </cell>
          <cell r="H224">
            <v>-782922.78</v>
          </cell>
          <cell r="I224" t="str">
            <v>Mishraji</v>
          </cell>
        </row>
        <row r="225">
          <cell r="A225" t="str">
            <v>130008001.0208</v>
          </cell>
          <cell r="B225" t="str">
            <v>130008001</v>
          </cell>
          <cell r="C225" t="str">
            <v>Receivables from broker dealers</v>
          </cell>
          <cell r="D225" t="str">
            <v>0208</v>
          </cell>
          <cell r="E225" t="str">
            <v>ALPIC COMM. A/C - ASSET</v>
          </cell>
          <cell r="F225">
            <v>50768.69</v>
          </cell>
          <cell r="G225">
            <v>-50768.69</v>
          </cell>
          <cell r="H225">
            <v>0</v>
          </cell>
          <cell r="I225" t="str">
            <v>Mishraji</v>
          </cell>
        </row>
        <row r="226">
          <cell r="A226" t="str">
            <v>130008001.0210</v>
          </cell>
          <cell r="B226" t="str">
            <v>130008001</v>
          </cell>
          <cell r="C226" t="str">
            <v>Receivables from broker dealers</v>
          </cell>
          <cell r="D226" t="str">
            <v>0210</v>
          </cell>
          <cell r="E226" t="str">
            <v>PREPAID COMM FOR DMA -IN</v>
          </cell>
          <cell r="F226">
            <v>4056492.18</v>
          </cell>
          <cell r="G226">
            <v>23753.93</v>
          </cell>
          <cell r="H226">
            <v>4080246.11</v>
          </cell>
          <cell r="I226" t="str">
            <v>Mishraji</v>
          </cell>
        </row>
        <row r="227">
          <cell r="A227" t="str">
            <v>130010001.0001</v>
          </cell>
          <cell r="B227" t="str">
            <v>130010001</v>
          </cell>
          <cell r="C227" t="str">
            <v>Accrued Interest receivable/investment income</v>
          </cell>
          <cell r="D227" t="str">
            <v>0001</v>
          </cell>
          <cell r="E227" t="str">
            <v>Bank Deposits</v>
          </cell>
          <cell r="F227">
            <v>371698</v>
          </cell>
          <cell r="G227">
            <v>0</v>
          </cell>
          <cell r="H227">
            <v>371698</v>
          </cell>
          <cell r="I227" t="str">
            <v>Vivek</v>
          </cell>
        </row>
        <row r="228">
          <cell r="A228" t="str">
            <v>130010001.0005</v>
          </cell>
          <cell r="B228" t="str">
            <v>130010001</v>
          </cell>
          <cell r="C228" t="str">
            <v>Accrued Interest receivable/investment income</v>
          </cell>
          <cell r="D228" t="str">
            <v>0005</v>
          </cell>
          <cell r="E228" t="str">
            <v>Discount Charges</v>
          </cell>
          <cell r="F228">
            <v>1859183.12</v>
          </cell>
          <cell r="G228">
            <v>25920</v>
          </cell>
          <cell r="H228">
            <v>1885103.12</v>
          </cell>
          <cell r="I228" t="str">
            <v>Mishraji</v>
          </cell>
        </row>
        <row r="229">
          <cell r="A229" t="str">
            <v>130010001.0202</v>
          </cell>
          <cell r="B229" t="str">
            <v>130010001</v>
          </cell>
          <cell r="C229" t="str">
            <v>Accrued Interest receivable/investment income</v>
          </cell>
          <cell r="D229" t="str">
            <v>0202</v>
          </cell>
          <cell r="E229" t="str">
            <v>INCOME   RECEIVABLE -ING</v>
          </cell>
          <cell r="F229">
            <v>22104017.370000001</v>
          </cell>
          <cell r="G229">
            <v>1740144</v>
          </cell>
          <cell r="H229">
            <v>23844161.370000001</v>
          </cell>
          <cell r="I229" t="str">
            <v>Mishraji</v>
          </cell>
        </row>
        <row r="230">
          <cell r="A230" t="str">
            <v>130010001.0203</v>
          </cell>
          <cell r="B230" t="str">
            <v>130010001</v>
          </cell>
          <cell r="C230" t="str">
            <v>Accrued Interest receivable/investment income</v>
          </cell>
          <cell r="D230" t="str">
            <v>0203</v>
          </cell>
          <cell r="E230" t="str">
            <v>INCOME ACCRUED BUT NOT DUE</v>
          </cell>
          <cell r="F230">
            <v>228027.94</v>
          </cell>
          <cell r="G230">
            <v>99875</v>
          </cell>
          <cell r="H230">
            <v>327902.94</v>
          </cell>
          <cell r="I230" t="str">
            <v>Vivek</v>
          </cell>
        </row>
        <row r="231">
          <cell r="A231" t="str">
            <v>200001001.0001</v>
          </cell>
          <cell r="B231" t="str">
            <v>200001001</v>
          </cell>
          <cell r="C231" t="str">
            <v>Jan 1 balance</v>
          </cell>
          <cell r="D231" t="str">
            <v>0001</v>
          </cell>
          <cell r="E231" t="str">
            <v>Buildings</v>
          </cell>
          <cell r="F231">
            <v>84739800.200000003</v>
          </cell>
          <cell r="G231">
            <v>0</v>
          </cell>
          <cell r="H231">
            <v>84739800.200000003</v>
          </cell>
          <cell r="I231" t="str">
            <v>Pankaj</v>
          </cell>
        </row>
        <row r="232">
          <cell r="A232" t="str">
            <v>200001001.0002</v>
          </cell>
          <cell r="B232" t="str">
            <v>200001001</v>
          </cell>
          <cell r="C232" t="str">
            <v>Jan 1 balance</v>
          </cell>
          <cell r="D232" t="str">
            <v>0002</v>
          </cell>
          <cell r="E232" t="str">
            <v>Plant &amp; Machinery - Production</v>
          </cell>
          <cell r="F232">
            <v>847260</v>
          </cell>
          <cell r="G232">
            <v>0</v>
          </cell>
          <cell r="H232">
            <v>847260</v>
          </cell>
          <cell r="I232" t="str">
            <v>Pankaj</v>
          </cell>
        </row>
        <row r="233">
          <cell r="A233" t="str">
            <v>200001001.0004</v>
          </cell>
          <cell r="B233" t="str">
            <v>200001001</v>
          </cell>
          <cell r="C233" t="str">
            <v>Jan 1 balance</v>
          </cell>
          <cell r="D233" t="str">
            <v>0004</v>
          </cell>
          <cell r="E233" t="str">
            <v>Furniture &amp; Fittings</v>
          </cell>
          <cell r="F233">
            <v>4678850.41</v>
          </cell>
          <cell r="G233">
            <v>0</v>
          </cell>
          <cell r="H233">
            <v>4678850.41</v>
          </cell>
          <cell r="I233" t="str">
            <v>Pankaj</v>
          </cell>
        </row>
        <row r="234">
          <cell r="A234" t="str">
            <v>200001001.0006</v>
          </cell>
          <cell r="B234" t="str">
            <v>200001001</v>
          </cell>
          <cell r="C234" t="str">
            <v>Jan 1 balance</v>
          </cell>
          <cell r="D234" t="str">
            <v>0006</v>
          </cell>
          <cell r="E234" t="str">
            <v>Office Equipments</v>
          </cell>
          <cell r="F234">
            <v>9629196.8300000001</v>
          </cell>
          <cell r="G234">
            <v>0</v>
          </cell>
          <cell r="H234">
            <v>9629196.8300000001</v>
          </cell>
          <cell r="I234" t="str">
            <v>Pankaj</v>
          </cell>
        </row>
        <row r="235">
          <cell r="A235" t="str">
            <v>200001001.0101</v>
          </cell>
          <cell r="B235" t="str">
            <v>200001001</v>
          </cell>
          <cell r="C235" t="str">
            <v>Jan 1 balance</v>
          </cell>
          <cell r="D235" t="str">
            <v>0101</v>
          </cell>
          <cell r="E235" t="str">
            <v>Owned Cars</v>
          </cell>
          <cell r="F235">
            <v>0.38</v>
          </cell>
          <cell r="G235">
            <v>0</v>
          </cell>
          <cell r="H235">
            <v>0.38</v>
          </cell>
          <cell r="I235" t="str">
            <v>Pankaj</v>
          </cell>
        </row>
        <row r="236">
          <cell r="A236" t="str">
            <v>200001001.0209</v>
          </cell>
          <cell r="B236" t="str">
            <v>200001001</v>
          </cell>
          <cell r="C236" t="str">
            <v>Jan 1 balance</v>
          </cell>
          <cell r="D236" t="str">
            <v>0209</v>
          </cell>
          <cell r="E236" t="str">
            <v>REVALUATION RES.- BUILDI</v>
          </cell>
          <cell r="F236">
            <v>-2454631.38</v>
          </cell>
          <cell r="G236">
            <v>0</v>
          </cell>
          <cell r="H236">
            <v>-2454631.38</v>
          </cell>
          <cell r="I236" t="str">
            <v>Pankaj</v>
          </cell>
        </row>
        <row r="237">
          <cell r="A237" t="str">
            <v>200001002.0004</v>
          </cell>
          <cell r="B237" t="str">
            <v>200001002</v>
          </cell>
          <cell r="C237" t="str">
            <v>Current Year Additiions</v>
          </cell>
          <cell r="D237" t="str">
            <v>0004</v>
          </cell>
          <cell r="E237" t="str">
            <v>Furniture &amp; Fittings</v>
          </cell>
          <cell r="F237">
            <v>324838</v>
          </cell>
          <cell r="G237">
            <v>19508</v>
          </cell>
          <cell r="H237">
            <v>344346</v>
          </cell>
          <cell r="I237" t="str">
            <v>Pankaj</v>
          </cell>
        </row>
        <row r="238">
          <cell r="A238" t="str">
            <v>200001002.0006</v>
          </cell>
          <cell r="B238" t="str">
            <v>200001002</v>
          </cell>
          <cell r="C238" t="str">
            <v>Current Year Additiions</v>
          </cell>
          <cell r="D238" t="str">
            <v>0006</v>
          </cell>
          <cell r="E238" t="str">
            <v>Office Equipments</v>
          </cell>
          <cell r="F238">
            <v>349709</v>
          </cell>
          <cell r="G238">
            <v>66367</v>
          </cell>
          <cell r="H238">
            <v>416076</v>
          </cell>
          <cell r="I238" t="str">
            <v>Pankaj</v>
          </cell>
        </row>
        <row r="239">
          <cell r="A239" t="str">
            <v>200001003.0001</v>
          </cell>
          <cell r="B239" t="str">
            <v>200001003</v>
          </cell>
          <cell r="C239" t="str">
            <v>Current year Dispositions</v>
          </cell>
          <cell r="D239" t="str">
            <v>0001</v>
          </cell>
          <cell r="E239" t="str">
            <v>Buildings</v>
          </cell>
          <cell r="F239">
            <v>-632950</v>
          </cell>
          <cell r="G239">
            <v>0</v>
          </cell>
          <cell r="H239">
            <v>-632950</v>
          </cell>
          <cell r="I239" t="str">
            <v>Pankaj</v>
          </cell>
        </row>
        <row r="240">
          <cell r="A240" t="str">
            <v>200001003.0004</v>
          </cell>
          <cell r="B240" t="str">
            <v>200001003</v>
          </cell>
          <cell r="C240" t="str">
            <v>Current year Dispositions</v>
          </cell>
          <cell r="D240" t="str">
            <v>0004</v>
          </cell>
          <cell r="E240" t="str">
            <v>Furniture &amp; Fittings</v>
          </cell>
          <cell r="F240">
            <v>-690943.2</v>
          </cell>
          <cell r="G240">
            <v>0</v>
          </cell>
          <cell r="H240">
            <v>-690943.2</v>
          </cell>
          <cell r="I240" t="str">
            <v>Pankaj</v>
          </cell>
        </row>
        <row r="241">
          <cell r="A241" t="str">
            <v>200001003.0006</v>
          </cell>
          <cell r="B241" t="str">
            <v>200001003</v>
          </cell>
          <cell r="C241" t="str">
            <v>Current year Dispositions</v>
          </cell>
          <cell r="D241" t="str">
            <v>0006</v>
          </cell>
          <cell r="E241" t="str">
            <v>Office Equipments</v>
          </cell>
          <cell r="F241">
            <v>-770555.94</v>
          </cell>
          <cell r="G241">
            <v>0</v>
          </cell>
          <cell r="H241">
            <v>-770555.94</v>
          </cell>
          <cell r="I241" t="str">
            <v>Pankaj</v>
          </cell>
        </row>
        <row r="242">
          <cell r="A242" t="str">
            <v>200001004.0002</v>
          </cell>
          <cell r="B242" t="str">
            <v>200001004</v>
          </cell>
          <cell r="C242" t="str">
            <v>Current year Transfers</v>
          </cell>
          <cell r="D242" t="str">
            <v>0002</v>
          </cell>
          <cell r="E242" t="str">
            <v>Plant &amp; Machinery - Production</v>
          </cell>
          <cell r="F242">
            <v>-847260</v>
          </cell>
          <cell r="G242">
            <v>0</v>
          </cell>
          <cell r="H242">
            <v>-847260</v>
          </cell>
          <cell r="I242" t="str">
            <v>Pankaj</v>
          </cell>
        </row>
        <row r="243">
          <cell r="A243" t="str">
            <v>200001004.0101</v>
          </cell>
          <cell r="B243" t="str">
            <v>200001004</v>
          </cell>
          <cell r="C243" t="str">
            <v>Current year Transfers</v>
          </cell>
          <cell r="D243" t="str">
            <v>0101</v>
          </cell>
          <cell r="E243" t="str">
            <v>Owned Cars</v>
          </cell>
          <cell r="F243">
            <v>-0.38</v>
          </cell>
          <cell r="G243">
            <v>0</v>
          </cell>
          <cell r="H243">
            <v>-0.38</v>
          </cell>
          <cell r="I243" t="str">
            <v>Pankaj</v>
          </cell>
        </row>
        <row r="244">
          <cell r="A244" t="str">
            <v>200002001.0001</v>
          </cell>
          <cell r="B244" t="str">
            <v>200002001</v>
          </cell>
          <cell r="C244" t="str">
            <v>Jan 1 Balance-Leasehold improv</v>
          </cell>
          <cell r="D244" t="str">
            <v>0001</v>
          </cell>
          <cell r="E244" t="str">
            <v>Leasehold improvements</v>
          </cell>
          <cell r="F244">
            <v>6820381.8200000003</v>
          </cell>
          <cell r="G244">
            <v>0</v>
          </cell>
          <cell r="H244">
            <v>6820381.8200000003</v>
          </cell>
          <cell r="I244" t="str">
            <v>Pankaj</v>
          </cell>
        </row>
        <row r="245">
          <cell r="A245" t="str">
            <v>200002002.0002</v>
          </cell>
          <cell r="B245" t="str">
            <v>200002002</v>
          </cell>
          <cell r="C245" t="str">
            <v>Current Year Additions</v>
          </cell>
          <cell r="D245" t="str">
            <v>0002</v>
          </cell>
          <cell r="E245" t="str">
            <v>Leasehold Vehicles</v>
          </cell>
          <cell r="F245">
            <v>2078834</v>
          </cell>
          <cell r="G245">
            <v>0</v>
          </cell>
          <cell r="H245">
            <v>2078834</v>
          </cell>
          <cell r="I245" t="str">
            <v>Pankaj</v>
          </cell>
        </row>
        <row r="246">
          <cell r="A246" t="str">
            <v>200002003.0001</v>
          </cell>
          <cell r="B246" t="str">
            <v>200002003</v>
          </cell>
          <cell r="C246" t="str">
            <v>Current year Dispositions</v>
          </cell>
          <cell r="D246" t="str">
            <v>0001</v>
          </cell>
          <cell r="E246" t="str">
            <v>Leasehold improvements</v>
          </cell>
          <cell r="F246">
            <v>-6820381.2000000002</v>
          </cell>
          <cell r="G246">
            <v>0</v>
          </cell>
          <cell r="H246">
            <v>-6820381.2000000002</v>
          </cell>
          <cell r="I246" t="str">
            <v>Pankaj</v>
          </cell>
        </row>
        <row r="247">
          <cell r="A247" t="str">
            <v>200002003.0002</v>
          </cell>
          <cell r="B247" t="str">
            <v>200002003</v>
          </cell>
          <cell r="C247" t="str">
            <v>Current year Dispositions</v>
          </cell>
          <cell r="D247" t="str">
            <v>0002</v>
          </cell>
          <cell r="E247" t="str">
            <v>Leasehold Vehicles</v>
          </cell>
          <cell r="F247">
            <v>-1274068.3999999999</v>
          </cell>
          <cell r="G247">
            <v>0</v>
          </cell>
          <cell r="H247">
            <v>-1274068.3999999999</v>
          </cell>
          <cell r="I247" t="str">
            <v>Pankaj</v>
          </cell>
        </row>
        <row r="248">
          <cell r="A248" t="str">
            <v>200002004.0002</v>
          </cell>
          <cell r="B248" t="str">
            <v>200002004</v>
          </cell>
          <cell r="C248" t="str">
            <v>Current year Transfers</v>
          </cell>
          <cell r="D248" t="str">
            <v>0002</v>
          </cell>
          <cell r="E248" t="str">
            <v>Leasehold Vehicles</v>
          </cell>
          <cell r="F248">
            <v>847260</v>
          </cell>
          <cell r="G248">
            <v>0</v>
          </cell>
          <cell r="H248">
            <v>847260</v>
          </cell>
          <cell r="I248" t="str">
            <v>Pankaj</v>
          </cell>
        </row>
        <row r="249">
          <cell r="A249" t="str">
            <v>200003001.0001</v>
          </cell>
          <cell r="B249" t="str">
            <v>200003001</v>
          </cell>
          <cell r="C249" t="str">
            <v>Jan 1 balance</v>
          </cell>
          <cell r="D249" t="str">
            <v>0001</v>
          </cell>
          <cell r="E249" t="str">
            <v>Land Cost</v>
          </cell>
          <cell r="F249">
            <v>744806.75</v>
          </cell>
          <cell r="G249">
            <v>0</v>
          </cell>
          <cell r="H249">
            <v>744806.75</v>
          </cell>
          <cell r="I249" t="str">
            <v>Pankaj</v>
          </cell>
        </row>
        <row r="250">
          <cell r="A250" t="str">
            <v>200005001.0003</v>
          </cell>
          <cell r="B250" t="str">
            <v>200005001</v>
          </cell>
          <cell r="C250" t="str">
            <v>Jan 1 Balance - Data Processin</v>
          </cell>
          <cell r="D250" t="str">
            <v>0003</v>
          </cell>
          <cell r="E250" t="str">
            <v>Others</v>
          </cell>
          <cell r="F250">
            <v>28578481.559999999</v>
          </cell>
          <cell r="G250">
            <v>0</v>
          </cell>
          <cell r="H250">
            <v>28578481.559999999</v>
          </cell>
          <cell r="I250" t="str">
            <v>Pankaj</v>
          </cell>
        </row>
        <row r="251">
          <cell r="A251" t="str">
            <v>200005002.0003</v>
          </cell>
          <cell r="B251" t="str">
            <v>200005002</v>
          </cell>
          <cell r="C251" t="str">
            <v>Current year Additions</v>
          </cell>
          <cell r="D251" t="str">
            <v>0003</v>
          </cell>
          <cell r="E251" t="str">
            <v>Others</v>
          </cell>
          <cell r="F251">
            <v>628998</v>
          </cell>
          <cell r="G251">
            <v>67129</v>
          </cell>
          <cell r="H251">
            <v>696127</v>
          </cell>
          <cell r="I251" t="str">
            <v>Pankaj</v>
          </cell>
        </row>
        <row r="252">
          <cell r="A252" t="str">
            <v>200005003.0003</v>
          </cell>
          <cell r="B252" t="str">
            <v>200005003</v>
          </cell>
          <cell r="C252" t="str">
            <v>ComputerEquip-CY Dispo</v>
          </cell>
          <cell r="D252" t="str">
            <v>0003</v>
          </cell>
          <cell r="E252" t="str">
            <v>Others</v>
          </cell>
          <cell r="F252">
            <v>-2886981</v>
          </cell>
          <cell r="G252">
            <v>0</v>
          </cell>
          <cell r="H252">
            <v>-2886981</v>
          </cell>
          <cell r="I252" t="str">
            <v>Pankaj</v>
          </cell>
        </row>
        <row r="253">
          <cell r="A253" t="str">
            <v>200006001.0001</v>
          </cell>
          <cell r="B253" t="str">
            <v>200006001</v>
          </cell>
          <cell r="C253" t="str">
            <v>Jan 1 Balance - Software</v>
          </cell>
          <cell r="D253" t="str">
            <v>0001</v>
          </cell>
          <cell r="E253" t="str">
            <v>Computer Software</v>
          </cell>
          <cell r="F253">
            <v>39300000</v>
          </cell>
          <cell r="G253">
            <v>0</v>
          </cell>
          <cell r="H253">
            <v>39300000</v>
          </cell>
          <cell r="I253" t="str">
            <v>Pankaj</v>
          </cell>
        </row>
        <row r="254">
          <cell r="A254" t="str">
            <v>293001001.0000</v>
          </cell>
          <cell r="B254" t="str">
            <v>293001001</v>
          </cell>
          <cell r="C254" t="str">
            <v>Jan 1 balance</v>
          </cell>
          <cell r="D254" t="str">
            <v>0000</v>
          </cell>
          <cell r="E254" t="str">
            <v>None</v>
          </cell>
          <cell r="F254">
            <v>0.01</v>
          </cell>
          <cell r="G254">
            <v>0</v>
          </cell>
          <cell r="H254">
            <v>0.01</v>
          </cell>
          <cell r="I254" t="str">
            <v>Pankaj</v>
          </cell>
        </row>
        <row r="255">
          <cell r="A255" t="str">
            <v>293001001.0001</v>
          </cell>
          <cell r="B255" t="str">
            <v>293001001</v>
          </cell>
          <cell r="C255" t="str">
            <v>Jan 1 balance</v>
          </cell>
          <cell r="D255" t="str">
            <v>0001</v>
          </cell>
          <cell r="E255" t="str">
            <v>Buildings</v>
          </cell>
          <cell r="F255">
            <v>-10117662.560000001</v>
          </cell>
          <cell r="G255">
            <v>0</v>
          </cell>
          <cell r="H255">
            <v>-10117662.560000001</v>
          </cell>
          <cell r="I255" t="str">
            <v>Pankaj</v>
          </cell>
        </row>
        <row r="256">
          <cell r="A256" t="str">
            <v>293001001.0002</v>
          </cell>
          <cell r="B256" t="str">
            <v>293001001</v>
          </cell>
          <cell r="C256" t="str">
            <v>Jan 1 balance</v>
          </cell>
          <cell r="D256" t="str">
            <v>0002</v>
          </cell>
          <cell r="E256" t="str">
            <v>Plant &amp; Machinery - Production</v>
          </cell>
          <cell r="F256">
            <v>-28921</v>
          </cell>
          <cell r="G256">
            <v>0</v>
          </cell>
          <cell r="H256">
            <v>-28921</v>
          </cell>
          <cell r="I256" t="str">
            <v>Pankaj</v>
          </cell>
        </row>
        <row r="257">
          <cell r="A257" t="str">
            <v>293001001.0004</v>
          </cell>
          <cell r="B257" t="str">
            <v>293001001</v>
          </cell>
          <cell r="C257" t="str">
            <v>Jan 1 balance</v>
          </cell>
          <cell r="D257" t="str">
            <v>0004</v>
          </cell>
          <cell r="E257" t="str">
            <v>Furniture &amp; Fittings</v>
          </cell>
          <cell r="F257">
            <v>-1827109.82</v>
          </cell>
          <cell r="G257">
            <v>0</v>
          </cell>
          <cell r="H257">
            <v>-1827109.82</v>
          </cell>
          <cell r="I257" t="str">
            <v>Pankaj</v>
          </cell>
        </row>
        <row r="258">
          <cell r="A258" t="str">
            <v>293001001.0006</v>
          </cell>
          <cell r="B258" t="str">
            <v>293001001</v>
          </cell>
          <cell r="C258" t="str">
            <v>Jan 1 balance</v>
          </cell>
          <cell r="D258" t="str">
            <v>0006</v>
          </cell>
          <cell r="E258" t="str">
            <v>Office Equipments</v>
          </cell>
          <cell r="F258">
            <v>-3194797.53</v>
          </cell>
          <cell r="G258">
            <v>0</v>
          </cell>
          <cell r="H258">
            <v>-3194797.53</v>
          </cell>
          <cell r="I258" t="str">
            <v>Pankaj</v>
          </cell>
        </row>
        <row r="259">
          <cell r="A259" t="str">
            <v>293001001.0101</v>
          </cell>
          <cell r="B259" t="str">
            <v>293001001</v>
          </cell>
          <cell r="C259" t="str">
            <v>Jan 1 balance</v>
          </cell>
          <cell r="D259" t="str">
            <v>0101</v>
          </cell>
          <cell r="E259" t="str">
            <v>Owned Cars</v>
          </cell>
          <cell r="F259">
            <v>1.21</v>
          </cell>
          <cell r="G259">
            <v>0</v>
          </cell>
          <cell r="H259">
            <v>1.21</v>
          </cell>
          <cell r="I259" t="str">
            <v>Pankaj</v>
          </cell>
        </row>
        <row r="260">
          <cell r="A260" t="str">
            <v>293001001.0209</v>
          </cell>
          <cell r="B260" t="str">
            <v>293001001</v>
          </cell>
          <cell r="C260" t="str">
            <v>Jan 1 balance</v>
          </cell>
          <cell r="D260" t="str">
            <v>0209</v>
          </cell>
          <cell r="E260" t="str">
            <v>REVALUATION RES.- BUILDI</v>
          </cell>
          <cell r="F260">
            <v>10887</v>
          </cell>
          <cell r="G260">
            <v>0</v>
          </cell>
          <cell r="H260">
            <v>10887</v>
          </cell>
          <cell r="I260" t="str">
            <v>Pankaj</v>
          </cell>
        </row>
        <row r="261">
          <cell r="A261" t="str">
            <v>293001002.0000</v>
          </cell>
          <cell r="B261" t="str">
            <v>293001002</v>
          </cell>
          <cell r="C261" t="str">
            <v>Current Year Depreciation</v>
          </cell>
          <cell r="D261" t="str">
            <v>0000</v>
          </cell>
          <cell r="E261" t="str">
            <v>None</v>
          </cell>
          <cell r="F261">
            <v>-0.02</v>
          </cell>
          <cell r="G261">
            <v>0</v>
          </cell>
          <cell r="H261">
            <v>-0.02</v>
          </cell>
          <cell r="I261" t="str">
            <v>Pankaj</v>
          </cell>
        </row>
        <row r="262">
          <cell r="A262" t="str">
            <v>293001002.0001</v>
          </cell>
          <cell r="B262" t="str">
            <v>293001002</v>
          </cell>
          <cell r="C262" t="str">
            <v>Current Year Depreciation</v>
          </cell>
          <cell r="D262" t="str">
            <v>0001</v>
          </cell>
          <cell r="E262" t="str">
            <v>Buildings</v>
          </cell>
          <cell r="F262">
            <v>-2285180.9</v>
          </cell>
          <cell r="G262">
            <v>-116118</v>
          </cell>
          <cell r="H262">
            <v>-2401298.9</v>
          </cell>
          <cell r="I262" t="str">
            <v>Pankaj</v>
          </cell>
        </row>
        <row r="263">
          <cell r="A263" t="str">
            <v>293001002.0002</v>
          </cell>
          <cell r="B263" t="str">
            <v>293001002</v>
          </cell>
          <cell r="C263" t="str">
            <v>Current Year Depreciation</v>
          </cell>
          <cell r="D263" t="str">
            <v>0002</v>
          </cell>
          <cell r="E263" t="str">
            <v>Plant &amp; Machinery - Production</v>
          </cell>
          <cell r="F263">
            <v>-10418</v>
          </cell>
          <cell r="G263">
            <v>0</v>
          </cell>
          <cell r="H263">
            <v>-10418</v>
          </cell>
          <cell r="I263" t="str">
            <v>Pankaj</v>
          </cell>
        </row>
        <row r="264">
          <cell r="A264" t="str">
            <v>293001002.0004</v>
          </cell>
          <cell r="B264" t="str">
            <v>293001002</v>
          </cell>
          <cell r="C264" t="str">
            <v>Current Year Depreciation</v>
          </cell>
          <cell r="D264" t="str">
            <v>0004</v>
          </cell>
          <cell r="E264" t="str">
            <v>Furniture &amp; Fittings</v>
          </cell>
          <cell r="F264">
            <v>-408950</v>
          </cell>
          <cell r="G264">
            <v>-19899.09</v>
          </cell>
          <cell r="H264">
            <v>-428849.09</v>
          </cell>
          <cell r="I264" t="str">
            <v>Pankaj</v>
          </cell>
        </row>
        <row r="265">
          <cell r="A265" t="str">
            <v>293001002.0006</v>
          </cell>
          <cell r="B265" t="str">
            <v>293001002</v>
          </cell>
          <cell r="C265" t="str">
            <v>Current Year Depreciation</v>
          </cell>
          <cell r="D265" t="str">
            <v>0006</v>
          </cell>
          <cell r="E265" t="str">
            <v>Office Equipments</v>
          </cell>
          <cell r="F265">
            <v>-716569.32</v>
          </cell>
          <cell r="G265">
            <v>-36307.39</v>
          </cell>
          <cell r="H265">
            <v>-752876.71</v>
          </cell>
          <cell r="I265" t="str">
            <v>Pankaj</v>
          </cell>
        </row>
        <row r="266">
          <cell r="A266" t="str">
            <v>293001002.0101</v>
          </cell>
          <cell r="B266" t="str">
            <v>293001002</v>
          </cell>
          <cell r="C266" t="str">
            <v>Current Year Depreciation</v>
          </cell>
          <cell r="D266" t="str">
            <v>0101</v>
          </cell>
          <cell r="E266" t="str">
            <v>Owned Cars</v>
          </cell>
          <cell r="F266">
            <v>-1.21</v>
          </cell>
          <cell r="G266">
            <v>0</v>
          </cell>
          <cell r="H266">
            <v>-1.21</v>
          </cell>
          <cell r="I266" t="str">
            <v>Pankaj</v>
          </cell>
        </row>
        <row r="267">
          <cell r="A267" t="str">
            <v>293001002.0209</v>
          </cell>
          <cell r="B267" t="str">
            <v>293001002</v>
          </cell>
          <cell r="C267" t="str">
            <v>Current Year Depreciation</v>
          </cell>
          <cell r="D267" t="str">
            <v>0209</v>
          </cell>
          <cell r="E267" t="str">
            <v>REVALUATION RES.- BUILDI</v>
          </cell>
          <cell r="F267">
            <v>73592.11</v>
          </cell>
          <cell r="G267">
            <v>3739.75</v>
          </cell>
          <cell r="H267">
            <v>77331.86</v>
          </cell>
          <cell r="I267" t="str">
            <v>Pankaj</v>
          </cell>
        </row>
        <row r="268">
          <cell r="A268" t="str">
            <v>293001003.0001</v>
          </cell>
          <cell r="B268" t="str">
            <v>293001003</v>
          </cell>
          <cell r="C268" t="str">
            <v>Current year Dispositions</v>
          </cell>
          <cell r="D268" t="str">
            <v>0001</v>
          </cell>
          <cell r="E268" t="str">
            <v>Buildings</v>
          </cell>
          <cell r="F268">
            <v>584603</v>
          </cell>
          <cell r="G268">
            <v>0</v>
          </cell>
          <cell r="H268">
            <v>584603</v>
          </cell>
          <cell r="I268" t="str">
            <v>Pankaj</v>
          </cell>
        </row>
        <row r="269">
          <cell r="A269" t="str">
            <v>293001003.0004</v>
          </cell>
          <cell r="B269" t="str">
            <v>293001003</v>
          </cell>
          <cell r="C269" t="str">
            <v>Current year Dispositions</v>
          </cell>
          <cell r="D269" t="str">
            <v>0004</v>
          </cell>
          <cell r="E269" t="str">
            <v>Furniture &amp; Fittings</v>
          </cell>
          <cell r="F269">
            <v>141696.09</v>
          </cell>
          <cell r="G269">
            <v>0</v>
          </cell>
          <cell r="H269">
            <v>141696.09</v>
          </cell>
          <cell r="I269" t="str">
            <v>Pankaj</v>
          </cell>
        </row>
        <row r="270">
          <cell r="A270" t="str">
            <v>293001003.0006</v>
          </cell>
          <cell r="B270" t="str">
            <v>293001003</v>
          </cell>
          <cell r="C270" t="str">
            <v>Current year Dispositions</v>
          </cell>
          <cell r="D270" t="str">
            <v>0006</v>
          </cell>
          <cell r="E270" t="str">
            <v>Office Equipments</v>
          </cell>
          <cell r="F270">
            <v>281528.06</v>
          </cell>
          <cell r="G270">
            <v>0</v>
          </cell>
          <cell r="H270">
            <v>281528.06</v>
          </cell>
          <cell r="I270" t="str">
            <v>Pankaj</v>
          </cell>
        </row>
        <row r="271">
          <cell r="A271" t="str">
            <v>293001004.0000</v>
          </cell>
          <cell r="B271" t="str">
            <v>293001004</v>
          </cell>
          <cell r="C271" t="str">
            <v>Current year Transfers</v>
          </cell>
          <cell r="D271" t="str">
            <v>0000</v>
          </cell>
          <cell r="E271" t="str">
            <v>None</v>
          </cell>
          <cell r="F271">
            <v>-0.01</v>
          </cell>
          <cell r="G271">
            <v>0</v>
          </cell>
          <cell r="H271">
            <v>-0.01</v>
          </cell>
          <cell r="I271" t="str">
            <v>Pankaj</v>
          </cell>
        </row>
        <row r="272">
          <cell r="A272" t="str">
            <v>293001004.0002</v>
          </cell>
          <cell r="B272" t="str">
            <v>293001004</v>
          </cell>
          <cell r="C272" t="str">
            <v>Current year Transfers</v>
          </cell>
          <cell r="D272" t="str">
            <v>0002</v>
          </cell>
          <cell r="E272" t="str">
            <v>Plant &amp; Machinery - Production</v>
          </cell>
          <cell r="F272">
            <v>28921.4</v>
          </cell>
          <cell r="G272">
            <v>0</v>
          </cell>
          <cell r="H272">
            <v>28921.4</v>
          </cell>
          <cell r="I272" t="str">
            <v>Pankaj</v>
          </cell>
        </row>
        <row r="273">
          <cell r="A273" t="str">
            <v>293001004.0101</v>
          </cell>
          <cell r="B273" t="str">
            <v>293001004</v>
          </cell>
          <cell r="C273" t="str">
            <v>Current year Transfers</v>
          </cell>
          <cell r="D273" t="str">
            <v>0101</v>
          </cell>
          <cell r="E273" t="str">
            <v>Owned Cars</v>
          </cell>
          <cell r="F273">
            <v>-1.21</v>
          </cell>
          <cell r="G273">
            <v>0</v>
          </cell>
          <cell r="H273">
            <v>-1.21</v>
          </cell>
          <cell r="I273" t="str">
            <v>Pankaj</v>
          </cell>
        </row>
        <row r="274">
          <cell r="A274" t="str">
            <v>293002001.0001</v>
          </cell>
          <cell r="B274" t="str">
            <v>293002001</v>
          </cell>
          <cell r="C274" t="str">
            <v>Jan 1 balance</v>
          </cell>
          <cell r="D274" t="str">
            <v>0001</v>
          </cell>
          <cell r="E274" t="str">
            <v>Leasehold improvements</v>
          </cell>
          <cell r="F274">
            <v>-6820380.7800000003</v>
          </cell>
          <cell r="G274">
            <v>0</v>
          </cell>
          <cell r="H274">
            <v>-6820380.7800000003</v>
          </cell>
          <cell r="I274" t="str">
            <v>Pankaj</v>
          </cell>
        </row>
        <row r="275">
          <cell r="A275" t="str">
            <v>293002002.0002</v>
          </cell>
          <cell r="B275" t="str">
            <v>293002002</v>
          </cell>
          <cell r="C275" t="str">
            <v>Current Year Depreciation</v>
          </cell>
          <cell r="D275" t="str">
            <v>0002</v>
          </cell>
          <cell r="E275" t="str">
            <v>Leasehold Vehicles</v>
          </cell>
          <cell r="F275">
            <v>-799528.22</v>
          </cell>
          <cell r="G275">
            <v>-51225.89</v>
          </cell>
          <cell r="H275">
            <v>-850754.11</v>
          </cell>
          <cell r="I275" t="str">
            <v>Pankaj</v>
          </cell>
        </row>
        <row r="276">
          <cell r="A276" t="str">
            <v>293002003.0001</v>
          </cell>
          <cell r="B276" t="str">
            <v>293002003</v>
          </cell>
          <cell r="C276" t="str">
            <v>Current year Dispositions</v>
          </cell>
          <cell r="D276" t="str">
            <v>0001</v>
          </cell>
          <cell r="E276" t="str">
            <v>Leasehold improvements</v>
          </cell>
          <cell r="F276">
            <v>6820381.2000000002</v>
          </cell>
          <cell r="G276">
            <v>0</v>
          </cell>
          <cell r="H276">
            <v>6820381.2000000002</v>
          </cell>
          <cell r="I276" t="str">
            <v>Pankaj</v>
          </cell>
        </row>
        <row r="277">
          <cell r="A277" t="str">
            <v>293002003.0002</v>
          </cell>
          <cell r="B277" t="str">
            <v>293002003</v>
          </cell>
          <cell r="C277" t="str">
            <v>Current year Dispositions</v>
          </cell>
          <cell r="D277" t="str">
            <v>0002</v>
          </cell>
          <cell r="E277" t="str">
            <v>Leasehold Vehicles</v>
          </cell>
          <cell r="F277">
            <v>369180.73</v>
          </cell>
          <cell r="G277">
            <v>0</v>
          </cell>
          <cell r="H277">
            <v>369180.73</v>
          </cell>
          <cell r="I277" t="str">
            <v>Pankaj</v>
          </cell>
        </row>
        <row r="278">
          <cell r="A278" t="str">
            <v>293002004.0002</v>
          </cell>
          <cell r="B278" t="str">
            <v>293002004</v>
          </cell>
          <cell r="C278" t="str">
            <v>Current year Transfers</v>
          </cell>
          <cell r="D278" t="str">
            <v>0002</v>
          </cell>
          <cell r="E278" t="str">
            <v>Leasehold Vehicles</v>
          </cell>
          <cell r="F278">
            <v>-28921.4</v>
          </cell>
          <cell r="G278">
            <v>0</v>
          </cell>
          <cell r="H278">
            <v>-28921.4</v>
          </cell>
          <cell r="I278" t="str">
            <v>Pankaj</v>
          </cell>
        </row>
        <row r="279">
          <cell r="A279" t="str">
            <v>293005001.0003</v>
          </cell>
          <cell r="B279" t="str">
            <v>293005001</v>
          </cell>
          <cell r="C279" t="str">
            <v>Jan 1 Balance - Data Processin</v>
          </cell>
          <cell r="D279" t="str">
            <v>0003</v>
          </cell>
          <cell r="E279" t="str">
            <v>Others</v>
          </cell>
          <cell r="F279">
            <v>-16642074.91</v>
          </cell>
          <cell r="G279">
            <v>0</v>
          </cell>
          <cell r="H279">
            <v>-16642074.91</v>
          </cell>
          <cell r="I279" t="str">
            <v>Pankaj</v>
          </cell>
        </row>
        <row r="280">
          <cell r="A280" t="str">
            <v>293005002.0003</v>
          </cell>
          <cell r="B280" t="str">
            <v>293005002</v>
          </cell>
          <cell r="C280" t="str">
            <v>EquipDeprec-Computer-Can-CYAdd</v>
          </cell>
          <cell r="D280" t="str">
            <v>0003</v>
          </cell>
          <cell r="E280" t="str">
            <v>Others</v>
          </cell>
          <cell r="F280">
            <v>-6601392.5700000003</v>
          </cell>
          <cell r="G280">
            <v>-340669.47</v>
          </cell>
          <cell r="H280">
            <v>-6942062.04</v>
          </cell>
          <cell r="I280" t="str">
            <v>Pankaj</v>
          </cell>
        </row>
        <row r="281">
          <cell r="A281" t="str">
            <v>293005003.0003</v>
          </cell>
          <cell r="B281" t="str">
            <v>293005003</v>
          </cell>
          <cell r="C281" t="str">
            <v>EquipDeprec-Computr-Can-CYDisp</v>
          </cell>
          <cell r="D281" t="str">
            <v>0003</v>
          </cell>
          <cell r="E281" t="str">
            <v>Others</v>
          </cell>
          <cell r="F281">
            <v>2075207.4</v>
          </cell>
          <cell r="G281">
            <v>0</v>
          </cell>
          <cell r="H281">
            <v>2075207.4</v>
          </cell>
          <cell r="I281" t="str">
            <v>Pankaj</v>
          </cell>
        </row>
        <row r="282">
          <cell r="A282" t="str">
            <v>293006001.0001</v>
          </cell>
          <cell r="B282" t="str">
            <v>293006001</v>
          </cell>
          <cell r="C282" t="str">
            <v>Jan 1 Balance - Software</v>
          </cell>
          <cell r="D282" t="str">
            <v>0001</v>
          </cell>
          <cell r="E282" t="str">
            <v>Computer Software</v>
          </cell>
          <cell r="F282">
            <v>-39300000</v>
          </cell>
          <cell r="G282">
            <v>0</v>
          </cell>
          <cell r="H282">
            <v>-39300000</v>
          </cell>
          <cell r="I282" t="str">
            <v>Pankaj</v>
          </cell>
        </row>
        <row r="283">
          <cell r="A283" t="str">
            <v>302001002.0000</v>
          </cell>
          <cell r="B283" t="str">
            <v>302001002</v>
          </cell>
          <cell r="C283" t="str">
            <v>Taxes accrued - Current Year</v>
          </cell>
          <cell r="D283" t="str">
            <v>0000</v>
          </cell>
          <cell r="E283" t="str">
            <v>None</v>
          </cell>
          <cell r="F283">
            <v>10772773.199999999</v>
          </cell>
          <cell r="G283">
            <v>194109</v>
          </cell>
          <cell r="H283">
            <v>10966882.199999999</v>
          </cell>
          <cell r="I283" t="str">
            <v>Pankaj</v>
          </cell>
        </row>
        <row r="284">
          <cell r="A284" t="str">
            <v>302001003.0000</v>
          </cell>
          <cell r="B284" t="str">
            <v>302001003</v>
          </cell>
          <cell r="C284" t="str">
            <v>Estimated Payments -Current Year</v>
          </cell>
          <cell r="D284" t="str">
            <v>0000</v>
          </cell>
          <cell r="E284" t="str">
            <v>None</v>
          </cell>
          <cell r="F284">
            <v>1869694</v>
          </cell>
          <cell r="G284">
            <v>0</v>
          </cell>
          <cell r="H284">
            <v>1869694</v>
          </cell>
          <cell r="I284" t="str">
            <v>Pankaj</v>
          </cell>
        </row>
        <row r="285">
          <cell r="A285" t="str">
            <v>302001003.0022</v>
          </cell>
          <cell r="B285" t="str">
            <v>302001003</v>
          </cell>
          <cell r="C285" t="str">
            <v>Estimated Payments -Current Year</v>
          </cell>
          <cell r="D285" t="str">
            <v>0022</v>
          </cell>
          <cell r="E285" t="str">
            <v>TDS Receivable FY 2003-04</v>
          </cell>
          <cell r="F285">
            <v>480863.41</v>
          </cell>
          <cell r="G285">
            <v>111451</v>
          </cell>
          <cell r="H285">
            <v>592314.41</v>
          </cell>
          <cell r="I285" t="str">
            <v>Mishraji</v>
          </cell>
        </row>
        <row r="286">
          <cell r="A286" t="str">
            <v>302001003.0200</v>
          </cell>
          <cell r="B286" t="str">
            <v>302001003</v>
          </cell>
          <cell r="C286" t="str">
            <v>Estimated Payments -Current Year</v>
          </cell>
          <cell r="D286" t="str">
            <v>0200</v>
          </cell>
          <cell r="E286" t="str">
            <v>TDS Receivable on Cust.A/c- FY 2002-03</v>
          </cell>
          <cell r="F286">
            <v>1104922.8999999999</v>
          </cell>
          <cell r="G286">
            <v>176769.68</v>
          </cell>
          <cell r="H286">
            <v>1281692.58</v>
          </cell>
          <cell r="I286" t="str">
            <v>Mishraji</v>
          </cell>
        </row>
        <row r="287">
          <cell r="A287" t="str">
            <v>302002003.0000</v>
          </cell>
          <cell r="B287" t="str">
            <v>302002003</v>
          </cell>
          <cell r="C287" t="str">
            <v>Payments - Preceding Year</v>
          </cell>
          <cell r="D287" t="str">
            <v>0000</v>
          </cell>
          <cell r="E287" t="str">
            <v>None</v>
          </cell>
          <cell r="F287">
            <v>4710275.25</v>
          </cell>
          <cell r="G287">
            <v>0</v>
          </cell>
          <cell r="H287">
            <v>4710275.25</v>
          </cell>
          <cell r="I287" t="str">
            <v>Pankaj</v>
          </cell>
        </row>
        <row r="288">
          <cell r="A288" t="str">
            <v>302003001.0000</v>
          </cell>
          <cell r="B288" t="str">
            <v>302003001</v>
          </cell>
          <cell r="C288" t="str">
            <v>1/1 Balance - Second Preceeding Year and older</v>
          </cell>
          <cell r="D288" t="str">
            <v>0000</v>
          </cell>
          <cell r="E288" t="str">
            <v>None</v>
          </cell>
          <cell r="F288">
            <v>-9604242</v>
          </cell>
          <cell r="G288">
            <v>0</v>
          </cell>
          <cell r="H288">
            <v>-9604242</v>
          </cell>
          <cell r="I288" t="str">
            <v>Pankaj</v>
          </cell>
        </row>
        <row r="289">
          <cell r="A289" t="str">
            <v>302003003.0000</v>
          </cell>
          <cell r="B289" t="str">
            <v>302003003</v>
          </cell>
          <cell r="C289" t="str">
            <v>Payments  - Second Preceeding year and older</v>
          </cell>
          <cell r="D289" t="str">
            <v>0000</v>
          </cell>
          <cell r="E289" t="str">
            <v>None</v>
          </cell>
          <cell r="F289">
            <v>79549270.549999997</v>
          </cell>
          <cell r="G289">
            <v>0</v>
          </cell>
          <cell r="H289">
            <v>79549270.549999997</v>
          </cell>
          <cell r="I289" t="str">
            <v>Pankaj</v>
          </cell>
        </row>
        <row r="290">
          <cell r="A290" t="str">
            <v>306003005.0000</v>
          </cell>
          <cell r="B290" t="str">
            <v>306003005</v>
          </cell>
          <cell r="C290" t="str">
            <v>Miscellaneous Tax</v>
          </cell>
          <cell r="D290" t="str">
            <v>0000</v>
          </cell>
          <cell r="E290" t="str">
            <v>None</v>
          </cell>
          <cell r="F290">
            <v>11118215.48</v>
          </cell>
          <cell r="G290">
            <v>0</v>
          </cell>
          <cell r="H290">
            <v>11118215.48</v>
          </cell>
          <cell r="I290" t="str">
            <v>Pankaj</v>
          </cell>
        </row>
        <row r="291">
          <cell r="A291" t="str">
            <v>306003005.0012</v>
          </cell>
          <cell r="B291" t="str">
            <v>306003005</v>
          </cell>
          <cell r="C291" t="str">
            <v>Miscellaneous Tax</v>
          </cell>
          <cell r="D291" t="str">
            <v>0012</v>
          </cell>
          <cell r="E291" t="str">
            <v>Leased Asset Liability - AS-19</v>
          </cell>
          <cell r="F291">
            <v>-1250014.27</v>
          </cell>
          <cell r="G291">
            <v>45261.55</v>
          </cell>
          <cell r="H291">
            <v>-1204752.72</v>
          </cell>
          <cell r="I291" t="str">
            <v>Pankaj</v>
          </cell>
        </row>
        <row r="292">
          <cell r="A292" t="str">
            <v>306003005.0016</v>
          </cell>
          <cell r="B292" t="str">
            <v>306003005</v>
          </cell>
          <cell r="C292" t="str">
            <v>Miscellaneous Tax</v>
          </cell>
          <cell r="D292" t="str">
            <v>0016</v>
          </cell>
          <cell r="E292" t="str">
            <v>Service Tax Payable</v>
          </cell>
          <cell r="F292">
            <v>-4940446.5999999996</v>
          </cell>
          <cell r="G292">
            <v>25440.52</v>
          </cell>
          <cell r="H292">
            <v>-4915006.08</v>
          </cell>
          <cell r="I292" t="str">
            <v>Mishraji</v>
          </cell>
        </row>
        <row r="293">
          <cell r="A293" t="str">
            <v>306003005.0201</v>
          </cell>
          <cell r="B293" t="str">
            <v>306003005</v>
          </cell>
          <cell r="C293" t="str">
            <v>Miscellaneous Tax</v>
          </cell>
          <cell r="D293" t="str">
            <v>0201</v>
          </cell>
          <cell r="E293" t="str">
            <v>Service Tax Paid on Input Services</v>
          </cell>
          <cell r="F293">
            <v>0</v>
          </cell>
          <cell r="G293">
            <v>26214</v>
          </cell>
          <cell r="H293">
            <v>26214</v>
          </cell>
          <cell r="I293" t="str">
            <v>Pankaj</v>
          </cell>
        </row>
        <row r="294">
          <cell r="A294" t="str">
            <v>307099001.0010</v>
          </cell>
          <cell r="B294" t="str">
            <v>307099001</v>
          </cell>
          <cell r="C294" t="str">
            <v>Miscellaneous</v>
          </cell>
          <cell r="D294" t="str">
            <v>0010</v>
          </cell>
          <cell r="E294" t="str">
            <v>Accounts Payable Year End</v>
          </cell>
          <cell r="F294">
            <v>-9978841.5099999998</v>
          </cell>
          <cell r="G294">
            <v>-627720</v>
          </cell>
          <cell r="H294">
            <v>-10606561.51</v>
          </cell>
          <cell r="I294" t="str">
            <v>Mishraji</v>
          </cell>
        </row>
        <row r="295">
          <cell r="A295" t="str">
            <v>307099001.0011</v>
          </cell>
          <cell r="B295" t="str">
            <v>307099001</v>
          </cell>
          <cell r="C295" t="str">
            <v>Miscellaneous</v>
          </cell>
          <cell r="D295" t="str">
            <v>0011</v>
          </cell>
          <cell r="E295" t="str">
            <v>GRATUITY PAYABLE</v>
          </cell>
          <cell r="F295">
            <v>-678083.75</v>
          </cell>
          <cell r="G295">
            <v>135616.75</v>
          </cell>
          <cell r="H295">
            <v>-542467</v>
          </cell>
          <cell r="I295" t="str">
            <v>Pankaj</v>
          </cell>
        </row>
        <row r="296">
          <cell r="A296" t="str">
            <v>307099001.0015</v>
          </cell>
          <cell r="B296" t="str">
            <v>307099001</v>
          </cell>
          <cell r="C296" t="str">
            <v>Miscellaneous</v>
          </cell>
          <cell r="D296" t="str">
            <v>0015</v>
          </cell>
          <cell r="E296" t="str">
            <v>Reversible Provisions</v>
          </cell>
          <cell r="F296">
            <v>-44721451.399999999</v>
          </cell>
          <cell r="G296">
            <v>496419</v>
          </cell>
          <cell r="H296">
            <v>-44225032.399999999</v>
          </cell>
          <cell r="I296" t="str">
            <v>Pankaj</v>
          </cell>
        </row>
        <row r="297">
          <cell r="A297" t="str">
            <v>307099001.0201</v>
          </cell>
          <cell r="B297" t="str">
            <v>307099001</v>
          </cell>
          <cell r="C297" t="str">
            <v>Miscellaneous</v>
          </cell>
          <cell r="D297" t="str">
            <v>0201</v>
          </cell>
          <cell r="E297" t="str">
            <v>DRI-DEALER DISC RECEIVAB</v>
          </cell>
          <cell r="F297">
            <v>-1822598.12</v>
          </cell>
          <cell r="G297">
            <v>-25920</v>
          </cell>
          <cell r="H297">
            <v>-1848518.12</v>
          </cell>
          <cell r="I297" t="str">
            <v>Mishraji</v>
          </cell>
        </row>
        <row r="298">
          <cell r="A298" t="str">
            <v>307099001.0202</v>
          </cell>
          <cell r="B298" t="str">
            <v>307099001</v>
          </cell>
          <cell r="C298" t="str">
            <v>Miscellaneous</v>
          </cell>
          <cell r="D298" t="str">
            <v>0202</v>
          </cell>
          <cell r="E298" t="str">
            <v>DRI-MFR. DISC RECEIVABLE</v>
          </cell>
          <cell r="F298">
            <v>-36585</v>
          </cell>
          <cell r="G298">
            <v>0</v>
          </cell>
          <cell r="H298">
            <v>-36585</v>
          </cell>
          <cell r="I298" t="str">
            <v>Mishraji</v>
          </cell>
        </row>
        <row r="299">
          <cell r="A299" t="str">
            <v>307099001.0203</v>
          </cell>
          <cell r="B299" t="str">
            <v>307099001</v>
          </cell>
          <cell r="C299" t="str">
            <v>Miscellaneous</v>
          </cell>
          <cell r="D299" t="str">
            <v>0203</v>
          </cell>
          <cell r="E299" t="str">
            <v>CONSORTIUM COMM. A/C-LIA</v>
          </cell>
          <cell r="F299">
            <v>-137239.38</v>
          </cell>
          <cell r="G299">
            <v>3499</v>
          </cell>
          <cell r="H299">
            <v>-133740.38</v>
          </cell>
          <cell r="I299" t="str">
            <v>Mishraji</v>
          </cell>
        </row>
        <row r="300">
          <cell r="A300" t="str">
            <v>307099001.0205</v>
          </cell>
          <cell r="B300" t="str">
            <v>307099001</v>
          </cell>
          <cell r="C300" t="str">
            <v>Miscellaneous</v>
          </cell>
          <cell r="D300" t="str">
            <v>0205</v>
          </cell>
          <cell r="E300" t="str">
            <v>BORROWER CONTROL  A/C -I</v>
          </cell>
          <cell r="F300">
            <v>-9868489</v>
          </cell>
          <cell r="G300">
            <v>-16196781</v>
          </cell>
          <cell r="H300">
            <v>-26065270</v>
          </cell>
          <cell r="I300" t="str">
            <v>Mishraji</v>
          </cell>
        </row>
        <row r="301">
          <cell r="A301" t="str">
            <v>307099001.0206</v>
          </cell>
          <cell r="B301" t="str">
            <v>307099001</v>
          </cell>
          <cell r="C301" t="str">
            <v>Miscellaneous</v>
          </cell>
          <cell r="D301" t="str">
            <v>0206</v>
          </cell>
          <cell r="E301" t="str">
            <v>CNG BOOKING-MARGIN MONEY</v>
          </cell>
          <cell r="F301">
            <v>-975460</v>
          </cell>
          <cell r="G301">
            <v>0</v>
          </cell>
          <cell r="H301">
            <v>-975460</v>
          </cell>
          <cell r="I301" t="str">
            <v>Mishraji</v>
          </cell>
        </row>
        <row r="302">
          <cell r="A302" t="str">
            <v>307099001.0207</v>
          </cell>
          <cell r="B302" t="str">
            <v>307099001</v>
          </cell>
          <cell r="C302" t="str">
            <v>Miscellaneous</v>
          </cell>
          <cell r="D302" t="str">
            <v>0207</v>
          </cell>
          <cell r="E302" t="str">
            <v>HIRER CONTROL ACCOUNT -I</v>
          </cell>
          <cell r="F302">
            <v>-1027954</v>
          </cell>
          <cell r="G302">
            <v>0</v>
          </cell>
          <cell r="H302">
            <v>-1027954</v>
          </cell>
          <cell r="I302" t="str">
            <v>Mishraji</v>
          </cell>
        </row>
        <row r="303">
          <cell r="A303" t="str">
            <v>307099001.0209</v>
          </cell>
          <cell r="B303" t="str">
            <v>307099001</v>
          </cell>
          <cell r="C303" t="str">
            <v>Miscellaneous</v>
          </cell>
          <cell r="D303" t="str">
            <v>0209</v>
          </cell>
          <cell r="E303" t="str">
            <v>DEAD CHEQUES -INGRES</v>
          </cell>
          <cell r="F303">
            <v>-1548949.73</v>
          </cell>
          <cell r="G303">
            <v>-4466</v>
          </cell>
          <cell r="H303">
            <v>-1553415.73</v>
          </cell>
          <cell r="I303" t="str">
            <v>Vivek</v>
          </cell>
        </row>
        <row r="304">
          <cell r="A304" t="str">
            <v>307099001.0210</v>
          </cell>
          <cell r="B304" t="str">
            <v>307099001</v>
          </cell>
          <cell r="C304" t="str">
            <v>Miscellaneous</v>
          </cell>
          <cell r="D304" t="str">
            <v>0210</v>
          </cell>
          <cell r="E304" t="str">
            <v>BHANDARI SALES CORPN. -I</v>
          </cell>
          <cell r="F304">
            <v>0.21</v>
          </cell>
          <cell r="G304">
            <v>0</v>
          </cell>
          <cell r="H304">
            <v>0.21</v>
          </cell>
          <cell r="I304" t="str">
            <v>Mishraji</v>
          </cell>
        </row>
        <row r="305">
          <cell r="A305" t="str">
            <v>307099001.0213</v>
          </cell>
          <cell r="B305" t="str">
            <v>307099001</v>
          </cell>
          <cell r="C305" t="str">
            <v>Miscellaneous</v>
          </cell>
          <cell r="D305" t="str">
            <v>0213</v>
          </cell>
          <cell r="E305" t="str">
            <v>SHREE DURGA - SDFL  -IN</v>
          </cell>
          <cell r="F305">
            <v>0.22</v>
          </cell>
          <cell r="G305">
            <v>0</v>
          </cell>
          <cell r="H305">
            <v>0.22</v>
          </cell>
          <cell r="I305" t="str">
            <v>Mishraji</v>
          </cell>
        </row>
        <row r="306">
          <cell r="A306" t="str">
            <v>307099001.0214</v>
          </cell>
          <cell r="B306" t="str">
            <v>307099001</v>
          </cell>
          <cell r="C306" t="str">
            <v>Miscellaneous</v>
          </cell>
          <cell r="D306" t="str">
            <v>0214</v>
          </cell>
          <cell r="E306" t="str">
            <v>ADVANCE RECD BUSINESS -</v>
          </cell>
          <cell r="F306">
            <v>-2356992.7200000002</v>
          </cell>
          <cell r="G306">
            <v>-1191001</v>
          </cell>
          <cell r="H306">
            <v>-3547993.72</v>
          </cell>
          <cell r="I306" t="str">
            <v>Mishraji</v>
          </cell>
        </row>
        <row r="307">
          <cell r="A307" t="str">
            <v>307099001.0216</v>
          </cell>
          <cell r="B307" t="str">
            <v>307099001</v>
          </cell>
          <cell r="C307" t="str">
            <v>Miscellaneous</v>
          </cell>
          <cell r="D307" t="str">
            <v>0216</v>
          </cell>
          <cell r="E307" t="str">
            <v>PROVISION FOR SALES TAX</v>
          </cell>
          <cell r="F307">
            <v>-15413478</v>
          </cell>
          <cell r="G307">
            <v>-8860</v>
          </cell>
          <cell r="H307">
            <v>-15422338</v>
          </cell>
          <cell r="I307" t="str">
            <v>Vivek</v>
          </cell>
        </row>
        <row r="308">
          <cell r="A308" t="str">
            <v>307099001.0217</v>
          </cell>
          <cell r="B308" t="str">
            <v>307099001</v>
          </cell>
          <cell r="C308" t="str">
            <v>Miscellaneous</v>
          </cell>
          <cell r="D308" t="str">
            <v>0217</v>
          </cell>
          <cell r="E308" t="str">
            <v>INCOME SUSPENSE -INGRES</v>
          </cell>
          <cell r="F308">
            <v>-66887061.229999997</v>
          </cell>
          <cell r="G308">
            <v>-0.43</v>
          </cell>
          <cell r="H308">
            <v>-66887061.659999996</v>
          </cell>
          <cell r="I308" t="str">
            <v>Mishraji</v>
          </cell>
        </row>
        <row r="309">
          <cell r="A309" t="str">
            <v>307099001.0218</v>
          </cell>
          <cell r="B309" t="str">
            <v>307099001</v>
          </cell>
          <cell r="C309" t="str">
            <v>Miscellaneous</v>
          </cell>
          <cell r="D309" t="str">
            <v>0218</v>
          </cell>
          <cell r="E309" t="str">
            <v>CREDITORS FOR PURCHASES</v>
          </cell>
          <cell r="F309">
            <v>-0.79</v>
          </cell>
          <cell r="G309">
            <v>0</v>
          </cell>
          <cell r="H309">
            <v>-0.79</v>
          </cell>
          <cell r="I309" t="str">
            <v>Mishraji</v>
          </cell>
        </row>
        <row r="310">
          <cell r="A310" t="str">
            <v>307099001.0220</v>
          </cell>
          <cell r="B310" t="str">
            <v>307099001</v>
          </cell>
          <cell r="C310" t="str">
            <v>Miscellaneous</v>
          </cell>
          <cell r="D310" t="str">
            <v>0220</v>
          </cell>
          <cell r="E310" t="str">
            <v>UNMATURED GURANTEE INCOM</v>
          </cell>
          <cell r="F310">
            <v>-0.01</v>
          </cell>
          <cell r="G310">
            <v>0</v>
          </cell>
          <cell r="H310">
            <v>-0.01</v>
          </cell>
          <cell r="I310" t="str">
            <v>Mishraji</v>
          </cell>
        </row>
        <row r="311">
          <cell r="A311" t="str">
            <v>307099001.0221</v>
          </cell>
          <cell r="B311" t="str">
            <v>307099001</v>
          </cell>
          <cell r="C311" t="str">
            <v>Miscellaneous</v>
          </cell>
          <cell r="D311" t="str">
            <v>0221</v>
          </cell>
          <cell r="E311" t="str">
            <v>STATE SALES TAX PAYABLE</v>
          </cell>
          <cell r="F311">
            <v>-699720</v>
          </cell>
          <cell r="G311">
            <v>-160680</v>
          </cell>
          <cell r="H311">
            <v>-860400</v>
          </cell>
          <cell r="I311" t="str">
            <v>Mishraji</v>
          </cell>
        </row>
        <row r="312">
          <cell r="A312" t="str">
            <v>307099001.0223</v>
          </cell>
          <cell r="B312" t="str">
            <v>307099001</v>
          </cell>
          <cell r="C312" t="str">
            <v>Miscellaneous</v>
          </cell>
          <cell r="D312" t="str">
            <v>0223</v>
          </cell>
          <cell r="E312" t="str">
            <v>DEALER MORATORIUM AGR A/</v>
          </cell>
          <cell r="F312">
            <v>-81652240</v>
          </cell>
          <cell r="G312">
            <v>-14428864</v>
          </cell>
          <cell r="H312">
            <v>-96081104</v>
          </cell>
          <cell r="I312" t="str">
            <v>Mishraji</v>
          </cell>
        </row>
        <row r="313">
          <cell r="A313" t="str">
            <v>307099001.0225</v>
          </cell>
          <cell r="B313" t="str">
            <v>307099001</v>
          </cell>
          <cell r="C313" t="str">
            <v>Miscellaneous</v>
          </cell>
          <cell r="D313" t="str">
            <v>0225</v>
          </cell>
          <cell r="E313" t="str">
            <v>DRI-DEALER DISC. RECEIVE</v>
          </cell>
          <cell r="F313">
            <v>-13708205.77</v>
          </cell>
          <cell r="G313">
            <v>187899.47</v>
          </cell>
          <cell r="H313">
            <v>-13520306.300000001</v>
          </cell>
          <cell r="I313" t="str">
            <v>Mishraji</v>
          </cell>
        </row>
        <row r="314">
          <cell r="A314" t="str">
            <v>307099001.0227</v>
          </cell>
          <cell r="B314" t="str">
            <v>307099001</v>
          </cell>
          <cell r="C314" t="str">
            <v>Miscellaneous</v>
          </cell>
          <cell r="D314" t="str">
            <v>0227</v>
          </cell>
          <cell r="E314" t="str">
            <v>DRI-IRR MAINTAINENCE A/C</v>
          </cell>
          <cell r="F314">
            <v>-25557.88</v>
          </cell>
          <cell r="G314">
            <v>1113.6500000000001</v>
          </cell>
          <cell r="H314">
            <v>-24444.23</v>
          </cell>
          <cell r="I314" t="str">
            <v>Mishraji</v>
          </cell>
        </row>
        <row r="315">
          <cell r="A315" t="str">
            <v>307099001.0228</v>
          </cell>
          <cell r="B315" t="str">
            <v>307099001</v>
          </cell>
          <cell r="C315" t="str">
            <v>Miscellaneous</v>
          </cell>
          <cell r="D315" t="str">
            <v>0228</v>
          </cell>
          <cell r="E315" t="str">
            <v>CONSORTIUM FINANCE LIMIT</v>
          </cell>
          <cell r="F315">
            <v>-10976.01</v>
          </cell>
          <cell r="G315">
            <v>0</v>
          </cell>
          <cell r="H315">
            <v>-10976.01</v>
          </cell>
          <cell r="I315" t="str">
            <v>Mishraji</v>
          </cell>
        </row>
        <row r="316">
          <cell r="A316" t="str">
            <v>307099001.0229</v>
          </cell>
          <cell r="B316" t="str">
            <v>307099001</v>
          </cell>
          <cell r="C316" t="str">
            <v>Miscellaneous</v>
          </cell>
          <cell r="D316" t="str">
            <v>0229</v>
          </cell>
          <cell r="E316" t="str">
            <v>PPD PAYABLE PREV 31/07/9</v>
          </cell>
          <cell r="F316">
            <v>-14423</v>
          </cell>
          <cell r="G316">
            <v>0</v>
          </cell>
          <cell r="H316">
            <v>-14423</v>
          </cell>
          <cell r="I316" t="str">
            <v>Mishraji</v>
          </cell>
        </row>
        <row r="317">
          <cell r="A317" t="str">
            <v>307099001.0230</v>
          </cell>
          <cell r="B317" t="str">
            <v>307099001</v>
          </cell>
          <cell r="C317" t="str">
            <v>Miscellaneous</v>
          </cell>
          <cell r="D317" t="str">
            <v>0230</v>
          </cell>
          <cell r="E317" t="str">
            <v>PPD PAYABLE POST 31/07/9</v>
          </cell>
          <cell r="F317">
            <v>-198609</v>
          </cell>
          <cell r="G317">
            <v>0</v>
          </cell>
          <cell r="H317">
            <v>-198609</v>
          </cell>
          <cell r="I317" t="str">
            <v>Mishraji</v>
          </cell>
        </row>
        <row r="318">
          <cell r="A318" t="str">
            <v>307099001.0231</v>
          </cell>
          <cell r="B318" t="str">
            <v>307099001</v>
          </cell>
          <cell r="C318" t="str">
            <v>Miscellaneous</v>
          </cell>
          <cell r="D318" t="str">
            <v>0231</v>
          </cell>
          <cell r="E318" t="str">
            <v>PPD PAYABLE ABSP5 -INGRE</v>
          </cell>
          <cell r="F318">
            <v>-215231.77</v>
          </cell>
          <cell r="G318">
            <v>0</v>
          </cell>
          <cell r="H318">
            <v>-215231.77</v>
          </cell>
          <cell r="I318" t="str">
            <v>Mishraji</v>
          </cell>
        </row>
        <row r="319">
          <cell r="A319" t="str">
            <v>307099001.0233</v>
          </cell>
          <cell r="B319" t="str">
            <v>307099001</v>
          </cell>
          <cell r="C319" t="str">
            <v>Miscellaneous</v>
          </cell>
          <cell r="D319" t="str">
            <v>0233</v>
          </cell>
          <cell r="E319" t="str">
            <v>PPD PAYABLE ABSP4 -INGRE</v>
          </cell>
          <cell r="F319">
            <v>-524970</v>
          </cell>
          <cell r="G319">
            <v>0</v>
          </cell>
          <cell r="H319">
            <v>-524970</v>
          </cell>
          <cell r="I319" t="str">
            <v>Mishraji</v>
          </cell>
        </row>
        <row r="320">
          <cell r="A320" t="str">
            <v>307099001.0234</v>
          </cell>
          <cell r="B320" t="str">
            <v>307099001</v>
          </cell>
          <cell r="C320" t="str">
            <v>Miscellaneous</v>
          </cell>
          <cell r="D320" t="str">
            <v>0234</v>
          </cell>
          <cell r="E320" t="str">
            <v>ALPIC  FINANCE - PAYABLE</v>
          </cell>
          <cell r="F320">
            <v>-50768.69</v>
          </cell>
          <cell r="G320">
            <v>0</v>
          </cell>
          <cell r="H320">
            <v>-50768.69</v>
          </cell>
          <cell r="I320" t="str">
            <v>Mishraji</v>
          </cell>
        </row>
        <row r="321">
          <cell r="A321" t="str">
            <v>307099001.0235</v>
          </cell>
          <cell r="B321" t="str">
            <v>307099001</v>
          </cell>
          <cell r="C321" t="str">
            <v>Miscellaneous</v>
          </cell>
          <cell r="D321" t="str">
            <v>0235</v>
          </cell>
          <cell r="E321" t="str">
            <v>SUBLEASE R.V. IN ADVANCE</v>
          </cell>
          <cell r="F321">
            <v>-8902651.25</v>
          </cell>
          <cell r="G321">
            <v>0</v>
          </cell>
          <cell r="H321">
            <v>-8902651.25</v>
          </cell>
          <cell r="I321" t="str">
            <v>Mishraji</v>
          </cell>
        </row>
        <row r="322">
          <cell r="A322" t="str">
            <v>307099001.0236</v>
          </cell>
          <cell r="B322" t="str">
            <v>307099001</v>
          </cell>
          <cell r="C322" t="str">
            <v>Miscellaneous</v>
          </cell>
          <cell r="D322" t="str">
            <v>0236</v>
          </cell>
          <cell r="E322" t="str">
            <v>RES.VALUE RECD.IN ADVANC</v>
          </cell>
          <cell r="F322">
            <v>-11345029</v>
          </cell>
          <cell r="G322">
            <v>0</v>
          </cell>
          <cell r="H322">
            <v>-11345029</v>
          </cell>
          <cell r="I322" t="str">
            <v>Mishraji</v>
          </cell>
        </row>
        <row r="323">
          <cell r="A323" t="str">
            <v>307099001.0239</v>
          </cell>
          <cell r="B323" t="str">
            <v>307099001</v>
          </cell>
          <cell r="C323" t="str">
            <v>Miscellaneous</v>
          </cell>
          <cell r="D323" t="str">
            <v>0239</v>
          </cell>
          <cell r="E323" t="str">
            <v>SECURITY DEPOSITS RECEIV</v>
          </cell>
          <cell r="F323">
            <v>-8267154.4299999997</v>
          </cell>
          <cell r="G323">
            <v>0</v>
          </cell>
          <cell r="H323">
            <v>-8267154.4299999997</v>
          </cell>
          <cell r="I323" t="str">
            <v>Mishraji</v>
          </cell>
        </row>
        <row r="324">
          <cell r="A324" t="str">
            <v>307099001.0240</v>
          </cell>
          <cell r="B324" t="str">
            <v>307099001</v>
          </cell>
          <cell r="C324" t="str">
            <v>Miscellaneous</v>
          </cell>
          <cell r="D324" t="str">
            <v>0240</v>
          </cell>
          <cell r="E324" t="str">
            <v>UNIT CONTROL- -INGRES IU</v>
          </cell>
          <cell r="F324">
            <v>-1.07</v>
          </cell>
          <cell r="G324">
            <v>0</v>
          </cell>
          <cell r="H324">
            <v>-1.07</v>
          </cell>
          <cell r="I324" t="str">
            <v>Vivek</v>
          </cell>
        </row>
        <row r="325">
          <cell r="A325" t="str">
            <v>307099001.0242</v>
          </cell>
          <cell r="B325" t="str">
            <v>307099001</v>
          </cell>
          <cell r="C325" t="str">
            <v>Miscellaneous</v>
          </cell>
          <cell r="D325" t="str">
            <v>0242</v>
          </cell>
          <cell r="E325" t="str">
            <v>GE CAPITAL SERVICES INDI</v>
          </cell>
          <cell r="F325">
            <v>0</v>
          </cell>
          <cell r="G325">
            <v>86220</v>
          </cell>
          <cell r="H325">
            <v>86220</v>
          </cell>
          <cell r="I325" t="str">
            <v>Pankaj</v>
          </cell>
        </row>
        <row r="326">
          <cell r="A326" t="str">
            <v>307099001.0249</v>
          </cell>
          <cell r="B326" t="str">
            <v>307099001</v>
          </cell>
          <cell r="C326" t="str">
            <v>Miscellaneous</v>
          </cell>
          <cell r="D326" t="str">
            <v>0249</v>
          </cell>
          <cell r="E326" t="str">
            <v>SRF CAPITAL TRUST LTD</v>
          </cell>
          <cell r="F326">
            <v>0</v>
          </cell>
          <cell r="G326">
            <v>201013</v>
          </cell>
          <cell r="H326">
            <v>201013</v>
          </cell>
          <cell r="I326" t="str">
            <v>Pankaj</v>
          </cell>
        </row>
        <row r="327">
          <cell r="A327" t="str">
            <v>307099001.0251</v>
          </cell>
          <cell r="B327" t="str">
            <v>307099001</v>
          </cell>
          <cell r="C327" t="str">
            <v>Miscellaneous</v>
          </cell>
          <cell r="D327" t="str">
            <v>0251</v>
          </cell>
          <cell r="E327" t="str">
            <v>SRF ASSET MANAGEMENT LTD</v>
          </cell>
          <cell r="F327">
            <v>0</v>
          </cell>
          <cell r="G327">
            <v>79600</v>
          </cell>
          <cell r="H327">
            <v>79600</v>
          </cell>
          <cell r="I327" t="str">
            <v>Pankaj</v>
          </cell>
        </row>
        <row r="328">
          <cell r="A328" t="str">
            <v>307099001.0253</v>
          </cell>
          <cell r="B328" t="str">
            <v>307099001</v>
          </cell>
          <cell r="C328" t="str">
            <v>Miscellaneous</v>
          </cell>
          <cell r="D328" t="str">
            <v>0253</v>
          </cell>
          <cell r="E328" t="str">
            <v>MISC. CREDITORS</v>
          </cell>
          <cell r="F328">
            <v>-0.34</v>
          </cell>
          <cell r="G328">
            <v>0</v>
          </cell>
          <cell r="H328">
            <v>-0.34</v>
          </cell>
          <cell r="I328" t="str">
            <v>Pankaj</v>
          </cell>
        </row>
        <row r="329">
          <cell r="A329" t="str">
            <v>307099001.0257</v>
          </cell>
          <cell r="B329" t="str">
            <v>307099001</v>
          </cell>
          <cell r="C329" t="str">
            <v>Miscellaneous</v>
          </cell>
          <cell r="D329" t="str">
            <v>0257</v>
          </cell>
          <cell r="E329" t="str">
            <v>INGRES CONTROL</v>
          </cell>
          <cell r="F329">
            <v>1</v>
          </cell>
          <cell r="G329">
            <v>0</v>
          </cell>
          <cell r="H329">
            <v>1</v>
          </cell>
          <cell r="I329" t="str">
            <v>Vivek</v>
          </cell>
        </row>
        <row r="330">
          <cell r="A330" t="str">
            <v>307099001.0258</v>
          </cell>
          <cell r="B330" t="str">
            <v>307099001</v>
          </cell>
          <cell r="C330" t="str">
            <v>Miscellaneous</v>
          </cell>
          <cell r="D330" t="str">
            <v>0258</v>
          </cell>
          <cell r="E330" t="str">
            <v>ADV. AGAINST BUSINESS- M</v>
          </cell>
          <cell r="F330">
            <v>-1</v>
          </cell>
          <cell r="G330">
            <v>51722</v>
          </cell>
          <cell r="H330">
            <v>51721</v>
          </cell>
          <cell r="I330" t="str">
            <v>Vivek</v>
          </cell>
        </row>
        <row r="331">
          <cell r="A331" t="str">
            <v>307099001.0262</v>
          </cell>
          <cell r="B331" t="str">
            <v>307099001</v>
          </cell>
          <cell r="C331" t="str">
            <v>Miscellaneous</v>
          </cell>
          <cell r="D331" t="str">
            <v>0262</v>
          </cell>
          <cell r="E331" t="str">
            <v>DMA COMMISSION CONTROL A</v>
          </cell>
          <cell r="F331">
            <v>-1046219.89</v>
          </cell>
          <cell r="G331">
            <v>14223.1</v>
          </cell>
          <cell r="H331">
            <v>-1031996.79</v>
          </cell>
          <cell r="I331" t="str">
            <v>Mishraji</v>
          </cell>
        </row>
        <row r="332">
          <cell r="A332" t="str">
            <v>309007001.0001</v>
          </cell>
          <cell r="B332" t="str">
            <v>309007001</v>
          </cell>
          <cell r="C332" t="str">
            <v>Other Deductions</v>
          </cell>
          <cell r="D332" t="str">
            <v>0001</v>
          </cell>
          <cell r="E332" t="str">
            <v>TDS - Salaries</v>
          </cell>
          <cell r="F332">
            <v>-537559</v>
          </cell>
          <cell r="G332">
            <v>-100410</v>
          </cell>
          <cell r="H332">
            <v>-637969</v>
          </cell>
          <cell r="I332" t="str">
            <v>Pankaj</v>
          </cell>
        </row>
        <row r="333">
          <cell r="A333" t="str">
            <v>309007001.0006</v>
          </cell>
          <cell r="B333" t="str">
            <v>309007001</v>
          </cell>
          <cell r="C333" t="str">
            <v>Other Deductions</v>
          </cell>
          <cell r="D333" t="str">
            <v>0006</v>
          </cell>
          <cell r="E333" t="str">
            <v>TDS - Contractors - Companies</v>
          </cell>
          <cell r="F333">
            <v>-5619.11</v>
          </cell>
          <cell r="G333">
            <v>688.22</v>
          </cell>
          <cell r="H333">
            <v>-4930.8900000000003</v>
          </cell>
          <cell r="I333" t="str">
            <v>Pankaj</v>
          </cell>
        </row>
        <row r="334">
          <cell r="A334" t="str">
            <v>309007001.0007</v>
          </cell>
          <cell r="B334" t="str">
            <v>309007001</v>
          </cell>
          <cell r="C334" t="str">
            <v>Other Deductions</v>
          </cell>
          <cell r="D334" t="str">
            <v>0007</v>
          </cell>
          <cell r="E334" t="str">
            <v>TDS - Contractors - Non Companies</v>
          </cell>
          <cell r="F334">
            <v>-9158.81</v>
          </cell>
          <cell r="G334">
            <v>-7369.25</v>
          </cell>
          <cell r="H334">
            <v>-16528.060000000001</v>
          </cell>
          <cell r="I334" t="str">
            <v>Pankaj</v>
          </cell>
        </row>
        <row r="335">
          <cell r="A335" t="str">
            <v>309007001.0008</v>
          </cell>
          <cell r="B335" t="str">
            <v>309007001</v>
          </cell>
          <cell r="C335" t="str">
            <v>Other Deductions</v>
          </cell>
          <cell r="D335" t="str">
            <v>0008</v>
          </cell>
          <cell r="E335" t="str">
            <v>TDS - Rent - Companies</v>
          </cell>
          <cell r="F335">
            <v>-3280</v>
          </cell>
          <cell r="G335">
            <v>-2429.25</v>
          </cell>
          <cell r="H335">
            <v>-5709.25</v>
          </cell>
          <cell r="I335" t="str">
            <v>Pankaj</v>
          </cell>
        </row>
        <row r="336">
          <cell r="A336" t="str">
            <v>309007001.0010</v>
          </cell>
          <cell r="B336" t="str">
            <v>309007001</v>
          </cell>
          <cell r="C336" t="str">
            <v>Other Deductions</v>
          </cell>
          <cell r="D336" t="str">
            <v>0010</v>
          </cell>
          <cell r="E336" t="str">
            <v>TDS - Professional Services - Companies</v>
          </cell>
          <cell r="F336">
            <v>-11712.27</v>
          </cell>
          <cell r="G336">
            <v>5272.4</v>
          </cell>
          <cell r="H336">
            <v>-6439.87</v>
          </cell>
          <cell r="I336" t="str">
            <v>Pankaj</v>
          </cell>
        </row>
        <row r="337">
          <cell r="A337" t="str">
            <v>309007001.0011</v>
          </cell>
          <cell r="B337" t="str">
            <v>309007001</v>
          </cell>
          <cell r="C337" t="str">
            <v>Other Deductions</v>
          </cell>
          <cell r="D337" t="str">
            <v>0011</v>
          </cell>
          <cell r="E337" t="str">
            <v>TDS - Professional Services - Non Companies</v>
          </cell>
          <cell r="F337">
            <v>-75630.289999999994</v>
          </cell>
          <cell r="G337">
            <v>11793.65</v>
          </cell>
          <cell r="H337">
            <v>-63836.639999999999</v>
          </cell>
          <cell r="I337" t="str">
            <v>Pankaj</v>
          </cell>
        </row>
        <row r="338">
          <cell r="A338" t="str">
            <v>309007001.0013</v>
          </cell>
          <cell r="B338" t="str">
            <v>309007001</v>
          </cell>
          <cell r="C338" t="str">
            <v>Other Deductions</v>
          </cell>
          <cell r="D338" t="str">
            <v>0013</v>
          </cell>
          <cell r="E338" t="str">
            <v>TDS - Commission/Brokerage - Non Companies</v>
          </cell>
          <cell r="F338">
            <v>-21036.48</v>
          </cell>
          <cell r="G338">
            <v>4536.63</v>
          </cell>
          <cell r="H338">
            <v>-16499.849999999999</v>
          </cell>
          <cell r="I338" t="str">
            <v>Vivek</v>
          </cell>
        </row>
        <row r="339">
          <cell r="A339" t="str">
            <v>309007001.0024</v>
          </cell>
          <cell r="B339" t="str">
            <v>309007001</v>
          </cell>
          <cell r="C339" t="str">
            <v>Other Deductions</v>
          </cell>
          <cell r="D339" t="str">
            <v>0024</v>
          </cell>
          <cell r="E339" t="str">
            <v>TDS - Interest - ICD</v>
          </cell>
          <cell r="F339">
            <v>-4613435</v>
          </cell>
          <cell r="G339">
            <v>-184765</v>
          </cell>
          <cell r="H339">
            <v>-4798200</v>
          </cell>
          <cell r="I339" t="str">
            <v>Pankaj</v>
          </cell>
        </row>
        <row r="340">
          <cell r="A340" t="str">
            <v>309007001.0026</v>
          </cell>
          <cell r="B340" t="str">
            <v>309007001</v>
          </cell>
          <cell r="C340" t="str">
            <v>Other Deductions</v>
          </cell>
          <cell r="D340" t="str">
            <v>0026</v>
          </cell>
          <cell r="E340" t="str">
            <v>TDS -Rent - Non Companies- Firms/ AOP/BOI</v>
          </cell>
          <cell r="F340">
            <v>-24887.93</v>
          </cell>
          <cell r="G340">
            <v>12713.08</v>
          </cell>
          <cell r="H340">
            <v>-12174.85</v>
          </cell>
          <cell r="I340" t="str">
            <v>Pankaj</v>
          </cell>
        </row>
        <row r="341">
          <cell r="A341" t="str">
            <v>309007001.0027</v>
          </cell>
          <cell r="B341" t="str">
            <v>309007001</v>
          </cell>
          <cell r="C341" t="str">
            <v>Other Deductions</v>
          </cell>
          <cell r="D341" t="str">
            <v>0027</v>
          </cell>
          <cell r="E341" t="str">
            <v>TDS- Rent -Non Companies - Individuals/HUF</v>
          </cell>
          <cell r="F341">
            <v>-35526.15</v>
          </cell>
          <cell r="G341">
            <v>495</v>
          </cell>
          <cell r="H341">
            <v>-35031.15</v>
          </cell>
          <cell r="I341" t="str">
            <v>Pankaj</v>
          </cell>
        </row>
        <row r="342">
          <cell r="A342" t="str">
            <v>309007001.0054</v>
          </cell>
          <cell r="B342" t="str">
            <v>309007001</v>
          </cell>
          <cell r="C342" t="str">
            <v>Other Deductions</v>
          </cell>
          <cell r="D342" t="str">
            <v>0054</v>
          </cell>
          <cell r="E342" t="str">
            <v>Professional Taxe - Branches</v>
          </cell>
          <cell r="F342">
            <v>-7070</v>
          </cell>
          <cell r="G342">
            <v>-1560</v>
          </cell>
          <cell r="H342">
            <v>-8630</v>
          </cell>
          <cell r="I342" t="str">
            <v>Pankaj</v>
          </cell>
        </row>
        <row r="343">
          <cell r="A343" t="str">
            <v>313001002.0001</v>
          </cell>
          <cell r="B343" t="str">
            <v>313001002</v>
          </cell>
          <cell r="C343" t="str">
            <v>Bank Loan Non Guaranteed</v>
          </cell>
          <cell r="D343" t="str">
            <v>0001</v>
          </cell>
          <cell r="E343" t="str">
            <v>Bank Loan Non Guaranteed</v>
          </cell>
          <cell r="F343">
            <v>-860000000</v>
          </cell>
          <cell r="G343">
            <v>0</v>
          </cell>
          <cell r="H343">
            <v>-860000000</v>
          </cell>
          <cell r="I343" t="str">
            <v>Vivek</v>
          </cell>
        </row>
        <row r="344">
          <cell r="A344" t="str">
            <v>317200004.0203</v>
          </cell>
          <cell r="B344" t="str">
            <v>317200004</v>
          </cell>
          <cell r="C344" t="str">
            <v>Current Portion of Long-Term Debt-Non-Current-External - Other Short-term Debt-Other - Non-Guaranteed</v>
          </cell>
          <cell r="D344" t="str">
            <v>0203</v>
          </cell>
          <cell r="E344" t="str">
            <v>CITIBANK - DEMAND LOAN A</v>
          </cell>
          <cell r="F344">
            <v>0.19</v>
          </cell>
          <cell r="G344">
            <v>-0.19</v>
          </cell>
          <cell r="H344">
            <v>0</v>
          </cell>
          <cell r="I344" t="str">
            <v>Vivek</v>
          </cell>
        </row>
        <row r="345">
          <cell r="A345" t="str">
            <v>317200004.0206</v>
          </cell>
          <cell r="B345" t="str">
            <v>317200004</v>
          </cell>
          <cell r="C345" t="str">
            <v>Current Portion of Long-Term Debt-Non-Current-External - Other Short-term Debt-Other - Non-Guaranteed</v>
          </cell>
          <cell r="D345" t="str">
            <v>0206</v>
          </cell>
          <cell r="E345" t="str">
            <v>RECURRING DEPOSITS DELHI</v>
          </cell>
          <cell r="F345">
            <v>39700</v>
          </cell>
          <cell r="G345">
            <v>0</v>
          </cell>
          <cell r="H345">
            <v>39700</v>
          </cell>
          <cell r="I345" t="str">
            <v>Vivek</v>
          </cell>
        </row>
        <row r="346">
          <cell r="A346" t="str">
            <v>317200004.0207</v>
          </cell>
          <cell r="B346" t="str">
            <v>317200004</v>
          </cell>
          <cell r="C346" t="str">
            <v>Current Portion of Long-Term Debt-Non-Current-External - Other Short-term Debt-Other - Non-Guaranteed</v>
          </cell>
          <cell r="D346" t="str">
            <v>0207</v>
          </cell>
          <cell r="E346" t="str">
            <v>RECURRING DEPOSITS MADRA</v>
          </cell>
          <cell r="F346">
            <v>-38600</v>
          </cell>
          <cell r="G346">
            <v>0</v>
          </cell>
          <cell r="H346">
            <v>-38600</v>
          </cell>
          <cell r="I346" t="str">
            <v>Vivek</v>
          </cell>
        </row>
        <row r="347">
          <cell r="A347" t="str">
            <v>317200004.0208</v>
          </cell>
          <cell r="B347" t="str">
            <v>317200004</v>
          </cell>
          <cell r="C347" t="str">
            <v>Current Portion of Long-Term Debt-Non-Current-External - Other Short-term Debt-Other - Non-Guaranteed</v>
          </cell>
          <cell r="D347" t="str">
            <v>0208</v>
          </cell>
          <cell r="E347" t="str">
            <v>PUBLIC DEPOSITS DELHI -I</v>
          </cell>
          <cell r="F347">
            <v>-3459371</v>
          </cell>
          <cell r="G347">
            <v>0</v>
          </cell>
          <cell r="H347">
            <v>-3459371</v>
          </cell>
          <cell r="I347" t="str">
            <v>Vivek</v>
          </cell>
        </row>
        <row r="348">
          <cell r="A348" t="str">
            <v>317200004.0209</v>
          </cell>
          <cell r="B348" t="str">
            <v>317200004</v>
          </cell>
          <cell r="C348" t="str">
            <v>Current Portion of Long-Term Debt-Non-Current-External - Other Short-term Debt-Other - Non-Guaranteed</v>
          </cell>
          <cell r="D348" t="str">
            <v>0209</v>
          </cell>
          <cell r="E348" t="str">
            <v>RECURRING DEPOSIT DELHI</v>
          </cell>
          <cell r="F348">
            <v>-79900</v>
          </cell>
          <cell r="G348">
            <v>0</v>
          </cell>
          <cell r="H348">
            <v>-79900</v>
          </cell>
          <cell r="I348" t="str">
            <v>Vivek</v>
          </cell>
        </row>
        <row r="349">
          <cell r="A349" t="str">
            <v>317200004.0210</v>
          </cell>
          <cell r="B349" t="str">
            <v>317200004</v>
          </cell>
          <cell r="C349" t="str">
            <v>Current Portion of Long-Term Debt-Non-Current-External - Other Short-term Debt-Other - Non-Guaranteed</v>
          </cell>
          <cell r="D349" t="str">
            <v>0210</v>
          </cell>
          <cell r="E349" t="str">
            <v>PUBLIC DEPOSITS - MATURE</v>
          </cell>
          <cell r="F349">
            <v>3463371</v>
          </cell>
          <cell r="G349">
            <v>-15000</v>
          </cell>
          <cell r="H349">
            <v>3448371</v>
          </cell>
          <cell r="I349" t="str">
            <v>Vivek</v>
          </cell>
        </row>
        <row r="350">
          <cell r="A350" t="str">
            <v>317200004.0211</v>
          </cell>
          <cell r="B350" t="str">
            <v>317200004</v>
          </cell>
          <cell r="C350" t="str">
            <v>Current Portion of Long-Term Debt-Non-Current-External - Other Short-term Debt-Other - Non-Guaranteed</v>
          </cell>
          <cell r="D350" t="str">
            <v>0211</v>
          </cell>
          <cell r="E350" t="str">
            <v>PUBLIC DEPOSITS DELHI-NE</v>
          </cell>
          <cell r="F350">
            <v>-2589835</v>
          </cell>
          <cell r="G350">
            <v>70000</v>
          </cell>
          <cell r="H350">
            <v>-2519835</v>
          </cell>
          <cell r="I350" t="str">
            <v>Vivek</v>
          </cell>
        </row>
        <row r="351">
          <cell r="A351" t="str">
            <v>320001001.0001</v>
          </cell>
          <cell r="B351" t="str">
            <v>320001001</v>
          </cell>
          <cell r="C351" t="str">
            <v>Interest Payable Accrued</v>
          </cell>
          <cell r="D351" t="str">
            <v>0001</v>
          </cell>
          <cell r="E351" t="str">
            <v>Interest Payable-Bank</v>
          </cell>
          <cell r="F351">
            <v>-4227831</v>
          </cell>
          <cell r="G351">
            <v>635132</v>
          </cell>
          <cell r="H351">
            <v>-3592699</v>
          </cell>
          <cell r="I351" t="str">
            <v>Vivek</v>
          </cell>
        </row>
        <row r="352">
          <cell r="A352" t="str">
            <v>320001001.0002</v>
          </cell>
          <cell r="B352" t="str">
            <v>320001001</v>
          </cell>
          <cell r="C352" t="str">
            <v>Interest Payable Accrued</v>
          </cell>
          <cell r="D352" t="str">
            <v>0002</v>
          </cell>
          <cell r="E352" t="str">
            <v>Interest Payable - Inter Corporate Deposits</v>
          </cell>
          <cell r="F352">
            <v>-23341575</v>
          </cell>
          <cell r="G352">
            <v>-2785664</v>
          </cell>
          <cell r="H352">
            <v>-26127239</v>
          </cell>
          <cell r="I352" t="str">
            <v>Pankaj</v>
          </cell>
        </row>
        <row r="353">
          <cell r="A353" t="str">
            <v>320004001.0000</v>
          </cell>
          <cell r="B353" t="str">
            <v>320004001</v>
          </cell>
          <cell r="C353" t="str">
            <v>Accrued Payroll</v>
          </cell>
          <cell r="D353" t="str">
            <v>0000</v>
          </cell>
          <cell r="E353" t="str">
            <v>None</v>
          </cell>
          <cell r="F353">
            <v>-1941282</v>
          </cell>
          <cell r="G353">
            <v>-143779</v>
          </cell>
          <cell r="H353">
            <v>-2085061</v>
          </cell>
          <cell r="I353" t="str">
            <v>Pankaj</v>
          </cell>
        </row>
        <row r="354">
          <cell r="A354" t="str">
            <v>320004001.0001</v>
          </cell>
          <cell r="B354" t="str">
            <v>320004001</v>
          </cell>
          <cell r="C354" t="str">
            <v>Accrued Payroll</v>
          </cell>
          <cell r="D354" t="str">
            <v>0001</v>
          </cell>
          <cell r="E354" t="str">
            <v>Full &amp; Final</v>
          </cell>
          <cell r="F354">
            <v>221071.01</v>
          </cell>
          <cell r="G354">
            <v>9007</v>
          </cell>
          <cell r="H354">
            <v>230078.01</v>
          </cell>
          <cell r="I354" t="str">
            <v>Pankaj</v>
          </cell>
        </row>
        <row r="355">
          <cell r="A355" t="str">
            <v>320005001.0001</v>
          </cell>
          <cell r="B355" t="str">
            <v>320005001</v>
          </cell>
          <cell r="C355" t="str">
            <v>Accrued Social security</v>
          </cell>
          <cell r="D355" t="str">
            <v>0001</v>
          </cell>
          <cell r="E355" t="str">
            <v>Provident Fund Payable</v>
          </cell>
          <cell r="F355">
            <v>-267730</v>
          </cell>
          <cell r="G355">
            <v>-753</v>
          </cell>
          <cell r="H355">
            <v>-268483</v>
          </cell>
          <cell r="I355" t="str">
            <v>Pankaj</v>
          </cell>
        </row>
        <row r="356">
          <cell r="A356" t="str">
            <v>320005001.0002</v>
          </cell>
          <cell r="B356" t="str">
            <v>320005001</v>
          </cell>
          <cell r="C356" t="str">
            <v>Accrued Social security</v>
          </cell>
          <cell r="D356" t="str">
            <v>0002</v>
          </cell>
          <cell r="E356" t="str">
            <v>Super Annuation Fund Payable</v>
          </cell>
          <cell r="F356">
            <v>-71834</v>
          </cell>
          <cell r="G356">
            <v>4642</v>
          </cell>
          <cell r="H356">
            <v>-67192</v>
          </cell>
          <cell r="I356" t="str">
            <v>Pankaj</v>
          </cell>
        </row>
        <row r="357">
          <cell r="A357" t="str">
            <v>320005001.0003</v>
          </cell>
          <cell r="B357" t="str">
            <v>320005001</v>
          </cell>
          <cell r="C357" t="str">
            <v>Accrued Social security</v>
          </cell>
          <cell r="D357" t="str">
            <v>0003</v>
          </cell>
          <cell r="E357" t="str">
            <v>Employee Welfare Fund</v>
          </cell>
          <cell r="F357">
            <v>-135</v>
          </cell>
          <cell r="G357">
            <v>-66</v>
          </cell>
          <cell r="H357">
            <v>-201</v>
          </cell>
          <cell r="I357" t="str">
            <v>Vivek</v>
          </cell>
        </row>
        <row r="358">
          <cell r="A358" t="str">
            <v>320099001.0307</v>
          </cell>
          <cell r="B358" t="str">
            <v>320099001</v>
          </cell>
          <cell r="C358" t="str">
            <v>Other</v>
          </cell>
          <cell r="D358" t="str">
            <v>0307</v>
          </cell>
          <cell r="E358" t="str">
            <v>Other Liabilities-Interest Accrued but not due</v>
          </cell>
          <cell r="F358">
            <v>-938739.91</v>
          </cell>
          <cell r="G358">
            <v>26705</v>
          </cell>
          <cell r="H358">
            <v>-912034.91</v>
          </cell>
          <cell r="I358" t="str">
            <v>Mishraji</v>
          </cell>
        </row>
        <row r="359">
          <cell r="A359" t="str">
            <v>411101002.0000</v>
          </cell>
          <cell r="B359" t="str">
            <v>411101002</v>
          </cell>
          <cell r="C359" t="str">
            <v>Loan Loss Reserve Additions</v>
          </cell>
          <cell r="D359" t="str">
            <v>0000</v>
          </cell>
          <cell r="E359" t="str">
            <v>None</v>
          </cell>
          <cell r="F359">
            <v>3878390</v>
          </cell>
          <cell r="G359">
            <v>0</v>
          </cell>
          <cell r="H359">
            <v>3878390</v>
          </cell>
          <cell r="I359" t="str">
            <v>Mishraji</v>
          </cell>
        </row>
        <row r="360">
          <cell r="A360" t="str">
            <v>411130002.0000</v>
          </cell>
          <cell r="B360" t="str">
            <v>411130002</v>
          </cell>
          <cell r="C360" t="str">
            <v>Net Operating Loss Carryforward - Current Year Additions</v>
          </cell>
          <cell r="D360" t="str">
            <v>0000</v>
          </cell>
          <cell r="E360" t="str">
            <v>None</v>
          </cell>
          <cell r="F360">
            <v>88869240</v>
          </cell>
          <cell r="G360">
            <v>0</v>
          </cell>
          <cell r="H360">
            <v>88869240</v>
          </cell>
          <cell r="I360" t="str">
            <v>Mishraji</v>
          </cell>
        </row>
        <row r="361">
          <cell r="A361" t="str">
            <v>411132001.0000</v>
          </cell>
          <cell r="B361" t="str">
            <v>411132001</v>
          </cell>
          <cell r="C361" t="str">
            <v>Purchase Accounting Adjustments - 1/1 Balance</v>
          </cell>
          <cell r="D361" t="str">
            <v>0000</v>
          </cell>
          <cell r="E361" t="str">
            <v>None</v>
          </cell>
          <cell r="F361">
            <v>-37549262</v>
          </cell>
          <cell r="G361">
            <v>0</v>
          </cell>
          <cell r="H361">
            <v>-37549262</v>
          </cell>
          <cell r="I361" t="str">
            <v>Mishraji</v>
          </cell>
        </row>
        <row r="362">
          <cell r="A362" t="str">
            <v>411143002.0000</v>
          </cell>
          <cell r="B362" t="str">
            <v>411143002</v>
          </cell>
          <cell r="C362" t="str">
            <v>Provision for Depreciation-Addition</v>
          </cell>
          <cell r="D362" t="str">
            <v>0000</v>
          </cell>
          <cell r="E362" t="str">
            <v>None</v>
          </cell>
          <cell r="F362">
            <v>-84080048</v>
          </cell>
          <cell r="G362">
            <v>0</v>
          </cell>
          <cell r="H362">
            <v>-84080048</v>
          </cell>
          <cell r="I362" t="str">
            <v>Mishraji</v>
          </cell>
        </row>
        <row r="363">
          <cell r="A363" t="str">
            <v>411180002.0000</v>
          </cell>
          <cell r="B363" t="str">
            <v>411180002</v>
          </cell>
          <cell r="C363" t="str">
            <v>Other Defferred Tax Asset-Additions</v>
          </cell>
          <cell r="D363" t="str">
            <v>0000</v>
          </cell>
          <cell r="E363" t="str">
            <v>None</v>
          </cell>
          <cell r="F363">
            <v>28881680</v>
          </cell>
          <cell r="G363">
            <v>0</v>
          </cell>
          <cell r="H363">
            <v>28881680</v>
          </cell>
          <cell r="I363" t="str">
            <v>Vivek</v>
          </cell>
        </row>
        <row r="364">
          <cell r="A364" t="str">
            <v>440002004.0000</v>
          </cell>
          <cell r="B364" t="str">
            <v>440002004</v>
          </cell>
          <cell r="C364" t="str">
            <v>Cur. A/c-Adv. to/from Corp/Bussiness - India</v>
          </cell>
          <cell r="D364" t="str">
            <v>0000</v>
          </cell>
          <cell r="E364" t="str">
            <v>None</v>
          </cell>
          <cell r="F364">
            <v>252187424.41999999</v>
          </cell>
          <cell r="G364">
            <v>-44999719</v>
          </cell>
          <cell r="H364">
            <v>207187705.41999999</v>
          </cell>
          <cell r="I364" t="str">
            <v>Vivek</v>
          </cell>
        </row>
        <row r="365">
          <cell r="A365" t="str">
            <v>440999999.0106</v>
          </cell>
          <cell r="B365" t="str">
            <v>440999999</v>
          </cell>
          <cell r="C365" t="str">
            <v>InterCompany Receivable /Payable- To be settled in cash</v>
          </cell>
          <cell r="D365" t="str">
            <v>0106</v>
          </cell>
          <cell r="E365" t="str">
            <v>GECIS</v>
          </cell>
          <cell r="F365">
            <v>-3962550613</v>
          </cell>
          <cell r="G365">
            <v>45178294</v>
          </cell>
          <cell r="H365">
            <v>-3917372319</v>
          </cell>
          <cell r="I365" t="str">
            <v>Vivek</v>
          </cell>
        </row>
        <row r="366">
          <cell r="A366" t="str">
            <v>442101001.0000</v>
          </cell>
          <cell r="B366" t="str">
            <v>442101001</v>
          </cell>
          <cell r="C366" t="str">
            <v>InterCompany Receivables/Payables Between GE Capital &amp; it's first tier subsidiaries</v>
          </cell>
          <cell r="D366" t="str">
            <v>0000</v>
          </cell>
          <cell r="E366" t="str">
            <v>None</v>
          </cell>
          <cell r="F366">
            <v>-387554719</v>
          </cell>
          <cell r="G366">
            <v>-289500000</v>
          </cell>
          <cell r="H366">
            <v>-677054719</v>
          </cell>
          <cell r="I366" t="str">
            <v>Vivek</v>
          </cell>
        </row>
        <row r="367">
          <cell r="A367" t="str">
            <v>452530001.0001</v>
          </cell>
          <cell r="B367" t="str">
            <v>452530001</v>
          </cell>
          <cell r="C367" t="str">
            <v>Held by Parent</v>
          </cell>
          <cell r="D367" t="str">
            <v>0001</v>
          </cell>
          <cell r="E367" t="str">
            <v>Equity Capital-Paid Up</v>
          </cell>
          <cell r="F367">
            <v>-202637400</v>
          </cell>
          <cell r="G367">
            <v>0</v>
          </cell>
          <cell r="H367">
            <v>-202637400</v>
          </cell>
          <cell r="I367" t="str">
            <v>Pankaj</v>
          </cell>
        </row>
        <row r="368">
          <cell r="A368" t="str">
            <v>452530001.0201</v>
          </cell>
          <cell r="B368" t="str">
            <v>452530001</v>
          </cell>
          <cell r="C368" t="str">
            <v>Held by Parent</v>
          </cell>
          <cell r="D368" t="str">
            <v>0201</v>
          </cell>
          <cell r="E368" t="str">
            <v>ALLOT.MONEY-RECEIVABLE 1</v>
          </cell>
          <cell r="F368">
            <v>16000</v>
          </cell>
          <cell r="G368">
            <v>0</v>
          </cell>
          <cell r="H368">
            <v>16000</v>
          </cell>
          <cell r="I368" t="str">
            <v>Pankaj</v>
          </cell>
        </row>
        <row r="369">
          <cell r="A369" t="str">
            <v>452530001.0202</v>
          </cell>
          <cell r="B369" t="str">
            <v>452530001</v>
          </cell>
          <cell r="C369" t="str">
            <v>Held by Parent</v>
          </cell>
          <cell r="D369" t="str">
            <v>0202</v>
          </cell>
          <cell r="E369" t="str">
            <v>CALLS IN ARREARS -1989</v>
          </cell>
          <cell r="F369">
            <v>12000</v>
          </cell>
          <cell r="G369">
            <v>0</v>
          </cell>
          <cell r="H369">
            <v>12000</v>
          </cell>
          <cell r="I369" t="str">
            <v>Pankaj</v>
          </cell>
        </row>
        <row r="370">
          <cell r="A370" t="str">
            <v>452530001.0203</v>
          </cell>
          <cell r="B370" t="str">
            <v>452530001</v>
          </cell>
          <cell r="C370" t="str">
            <v>Held by Parent</v>
          </cell>
          <cell r="D370" t="str">
            <v>0203</v>
          </cell>
          <cell r="E370" t="str">
            <v>ALLOTMONEY RECEIVABLE 19</v>
          </cell>
          <cell r="F370">
            <v>78645</v>
          </cell>
          <cell r="G370">
            <v>0</v>
          </cell>
          <cell r="H370">
            <v>78645</v>
          </cell>
          <cell r="I370" t="str">
            <v>Pankaj</v>
          </cell>
        </row>
        <row r="371">
          <cell r="A371" t="str">
            <v>482010001.0000</v>
          </cell>
          <cell r="B371" t="str">
            <v>482010001</v>
          </cell>
          <cell r="C371" t="str">
            <v>January 1 Balance</v>
          </cell>
          <cell r="D371" t="str">
            <v>0000</v>
          </cell>
          <cell r="E371" t="str">
            <v>None</v>
          </cell>
          <cell r="F371">
            <v>-39036451.539999999</v>
          </cell>
          <cell r="G371">
            <v>0</v>
          </cell>
          <cell r="H371">
            <v>-39036451.539999999</v>
          </cell>
          <cell r="I371" t="str">
            <v>Pankaj</v>
          </cell>
        </row>
        <row r="372">
          <cell r="A372" t="str">
            <v>482010001.0001</v>
          </cell>
          <cell r="B372" t="str">
            <v>482010001</v>
          </cell>
          <cell r="C372" t="str">
            <v>January 1 Balance</v>
          </cell>
          <cell r="D372" t="str">
            <v>0001</v>
          </cell>
          <cell r="E372" t="str">
            <v>Retained Earnings Accoun</v>
          </cell>
          <cell r="F372">
            <v>-39288734.409999996</v>
          </cell>
          <cell r="G372">
            <v>0</v>
          </cell>
          <cell r="H372">
            <v>-39288734.409999996</v>
          </cell>
          <cell r="I372" t="str">
            <v>Pankaj</v>
          </cell>
        </row>
        <row r="373">
          <cell r="A373" t="str">
            <v>482010001.0002</v>
          </cell>
          <cell r="B373" t="str">
            <v>482010001</v>
          </cell>
          <cell r="C373" t="str">
            <v>January 1 Balance</v>
          </cell>
          <cell r="D373" t="str">
            <v>0002</v>
          </cell>
          <cell r="E373" t="str">
            <v>Share Premium Account</v>
          </cell>
          <cell r="F373">
            <v>-599465875</v>
          </cell>
          <cell r="G373">
            <v>0</v>
          </cell>
          <cell r="H373">
            <v>-599465875</v>
          </cell>
          <cell r="I373" t="str">
            <v>Pankaj</v>
          </cell>
        </row>
        <row r="374">
          <cell r="A374" t="str">
            <v>482010001.0004</v>
          </cell>
          <cell r="B374" t="str">
            <v>482010001</v>
          </cell>
          <cell r="C374" t="str">
            <v>January 1 Balance</v>
          </cell>
          <cell r="D374" t="str">
            <v>0004</v>
          </cell>
          <cell r="E374" t="str">
            <v>Capital Reserve</v>
          </cell>
          <cell r="F374">
            <v>-10000000</v>
          </cell>
          <cell r="G374">
            <v>0</v>
          </cell>
          <cell r="H374">
            <v>-10000000</v>
          </cell>
          <cell r="I374" t="str">
            <v>Pankaj</v>
          </cell>
        </row>
        <row r="375">
          <cell r="A375" t="str">
            <v>482010001.0005</v>
          </cell>
          <cell r="B375" t="str">
            <v>482010001</v>
          </cell>
          <cell r="C375" t="str">
            <v>January 1 Balance</v>
          </cell>
          <cell r="D375" t="str">
            <v>0005</v>
          </cell>
          <cell r="E375" t="str">
            <v>Profit &amp; Loss Account</v>
          </cell>
          <cell r="F375">
            <v>771591927.58000004</v>
          </cell>
          <cell r="G375">
            <v>0</v>
          </cell>
          <cell r="H375">
            <v>771591927.58000004</v>
          </cell>
          <cell r="I375" t="str">
            <v>Mishraji</v>
          </cell>
        </row>
        <row r="376">
          <cell r="A376" t="str">
            <v>530001001.0201</v>
          </cell>
          <cell r="B376" t="str">
            <v>530001001</v>
          </cell>
          <cell r="C376" t="str">
            <v>Regular Tax Rate</v>
          </cell>
          <cell r="D376" t="str">
            <v>0201</v>
          </cell>
          <cell r="E376" t="str">
            <v>GUARANTEE INCOME A/C -IN</v>
          </cell>
          <cell r="F376">
            <v>-211797.86</v>
          </cell>
          <cell r="G376">
            <v>211797.87</v>
          </cell>
          <cell r="H376">
            <v>0.01</v>
          </cell>
          <cell r="I376" t="str">
            <v>Mishraji</v>
          </cell>
        </row>
        <row r="377">
          <cell r="A377" t="str">
            <v>530001001.0202</v>
          </cell>
          <cell r="B377" t="str">
            <v>530001001</v>
          </cell>
          <cell r="C377" t="str">
            <v>Regular Tax Rate</v>
          </cell>
          <cell r="D377" t="str">
            <v>0202</v>
          </cell>
          <cell r="E377" t="str">
            <v>FINANCING INTEREST RECD</v>
          </cell>
          <cell r="F377">
            <v>-210773010.22999999</v>
          </cell>
          <cell r="G377">
            <v>-101390348.33</v>
          </cell>
          <cell r="H377">
            <v>-312163358.56</v>
          </cell>
          <cell r="I377" t="str">
            <v>Mishraji</v>
          </cell>
        </row>
        <row r="378">
          <cell r="A378" t="str">
            <v>530001001.0203</v>
          </cell>
          <cell r="B378" t="str">
            <v>530001001</v>
          </cell>
          <cell r="C378" t="str">
            <v>Regular Tax Rate</v>
          </cell>
          <cell r="D378" t="str">
            <v>0203</v>
          </cell>
          <cell r="E378" t="str">
            <v>DOCUMENTATION CHGS-HYPO.</v>
          </cell>
          <cell r="F378">
            <v>-737389</v>
          </cell>
          <cell r="G378">
            <v>-397439</v>
          </cell>
          <cell r="H378">
            <v>-1134828</v>
          </cell>
          <cell r="I378" t="str">
            <v>Mishraji</v>
          </cell>
        </row>
        <row r="379">
          <cell r="A379" t="str">
            <v>539003001.0001</v>
          </cell>
          <cell r="B379" t="str">
            <v>539003001</v>
          </cell>
          <cell r="C379" t="str">
            <v>Interest Income on Other Obligations</v>
          </cell>
          <cell r="D379" t="str">
            <v>0001</v>
          </cell>
          <cell r="E379" t="str">
            <v>Interest Received on Bank Deposits</v>
          </cell>
          <cell r="F379">
            <v>-371698</v>
          </cell>
          <cell r="G379">
            <v>0</v>
          </cell>
          <cell r="H379">
            <v>-371698</v>
          </cell>
          <cell r="I379" t="str">
            <v>Vivek</v>
          </cell>
        </row>
        <row r="380">
          <cell r="A380" t="str">
            <v>539003001.0003</v>
          </cell>
          <cell r="B380" t="str">
            <v>539003001</v>
          </cell>
          <cell r="C380" t="str">
            <v>Interest Income on Other Obligations</v>
          </cell>
          <cell r="D380" t="str">
            <v>0003</v>
          </cell>
          <cell r="E380" t="str">
            <v>Interest on Employee Loans</v>
          </cell>
          <cell r="F380">
            <v>0</v>
          </cell>
          <cell r="G380">
            <v>-362</v>
          </cell>
          <cell r="H380">
            <v>-362</v>
          </cell>
          <cell r="I380" t="str">
            <v>Pankaj</v>
          </cell>
        </row>
        <row r="381">
          <cell r="A381" t="str">
            <v>547046003.0201</v>
          </cell>
          <cell r="B381" t="str">
            <v>547046003</v>
          </cell>
          <cell r="C381" t="str">
            <v>Billing Basis Income</v>
          </cell>
          <cell r="D381" t="str">
            <v>0201</v>
          </cell>
          <cell r="E381" t="str">
            <v>COMM ON CONSORTIUM FIN B</v>
          </cell>
          <cell r="F381">
            <v>154</v>
          </cell>
          <cell r="G381">
            <v>0</v>
          </cell>
          <cell r="H381">
            <v>154</v>
          </cell>
          <cell r="I381" t="str">
            <v>Mishraji</v>
          </cell>
        </row>
        <row r="382">
          <cell r="A382" t="str">
            <v>547046003.0203</v>
          </cell>
          <cell r="B382" t="str">
            <v>547046003</v>
          </cell>
          <cell r="C382" t="str">
            <v>Billing Basis Income</v>
          </cell>
          <cell r="D382" t="str">
            <v>0203</v>
          </cell>
          <cell r="E382" t="str">
            <v>LOSS-SALE OF GOVT SECURI</v>
          </cell>
          <cell r="F382">
            <v>208263.89</v>
          </cell>
          <cell r="G382">
            <v>0</v>
          </cell>
          <cell r="H382">
            <v>208263.89</v>
          </cell>
          <cell r="I382" t="str">
            <v>Mishraji</v>
          </cell>
        </row>
        <row r="383">
          <cell r="A383" t="str">
            <v>547046003.0204</v>
          </cell>
          <cell r="B383" t="str">
            <v>547046003</v>
          </cell>
          <cell r="C383" t="str">
            <v>Billing Basis Income</v>
          </cell>
          <cell r="D383" t="str">
            <v>0204</v>
          </cell>
          <cell r="E383" t="str">
            <v>PPD PAID POST 31/07/97 -</v>
          </cell>
          <cell r="F383">
            <v>-300</v>
          </cell>
          <cell r="G383">
            <v>0</v>
          </cell>
          <cell r="H383">
            <v>-300</v>
          </cell>
          <cell r="I383" t="str">
            <v>Mishraji</v>
          </cell>
        </row>
        <row r="384">
          <cell r="A384" t="str">
            <v>547046003.0205</v>
          </cell>
          <cell r="B384" t="str">
            <v>547046003</v>
          </cell>
          <cell r="C384" t="str">
            <v>Billing Basis Income</v>
          </cell>
          <cell r="D384" t="str">
            <v>0205</v>
          </cell>
          <cell r="E384" t="str">
            <v>PPD ACCRUAL PREV 31/07/9</v>
          </cell>
          <cell r="F384">
            <v>517</v>
          </cell>
          <cell r="G384">
            <v>0</v>
          </cell>
          <cell r="H384">
            <v>517</v>
          </cell>
          <cell r="I384" t="str">
            <v>Mishraji</v>
          </cell>
        </row>
        <row r="385">
          <cell r="A385" t="str">
            <v>547046003.0206</v>
          </cell>
          <cell r="B385" t="str">
            <v>547046003</v>
          </cell>
          <cell r="C385" t="str">
            <v>Billing Basis Income</v>
          </cell>
          <cell r="D385" t="str">
            <v>0206</v>
          </cell>
          <cell r="E385" t="str">
            <v>PPD ACCRUAL POST 31/07/9</v>
          </cell>
          <cell r="F385">
            <v>35182</v>
          </cell>
          <cell r="G385">
            <v>0</v>
          </cell>
          <cell r="H385">
            <v>35182</v>
          </cell>
          <cell r="I385" t="str">
            <v>Mishraji</v>
          </cell>
        </row>
        <row r="386">
          <cell r="A386" t="str">
            <v>547046003.0207</v>
          </cell>
          <cell r="B386" t="str">
            <v>547046003</v>
          </cell>
          <cell r="C386" t="str">
            <v>Billing Basis Income</v>
          </cell>
          <cell r="D386" t="str">
            <v>0207</v>
          </cell>
          <cell r="E386" t="str">
            <v>DEPRECIATION - LEASED P</v>
          </cell>
          <cell r="F386">
            <v>8163900.5300000003</v>
          </cell>
          <cell r="G386">
            <v>1017654.73</v>
          </cell>
          <cell r="H386">
            <v>9181555.2599999998</v>
          </cell>
          <cell r="I386" t="str">
            <v>Mishraji</v>
          </cell>
        </row>
        <row r="387">
          <cell r="A387" t="str">
            <v>547046003.0209</v>
          </cell>
          <cell r="B387" t="str">
            <v>547046003</v>
          </cell>
          <cell r="C387" t="str">
            <v>Billing Basis Income</v>
          </cell>
          <cell r="D387" t="str">
            <v>0209</v>
          </cell>
          <cell r="E387" t="str">
            <v>DEPRECIATION - LEASED F&amp;</v>
          </cell>
          <cell r="F387">
            <v>0</v>
          </cell>
          <cell r="G387">
            <v>307962.37</v>
          </cell>
          <cell r="H387">
            <v>307962.37</v>
          </cell>
          <cell r="I387" t="str">
            <v>Mishraji</v>
          </cell>
        </row>
        <row r="388">
          <cell r="A388" t="str">
            <v>547046003.0214</v>
          </cell>
          <cell r="B388" t="str">
            <v>547046003</v>
          </cell>
          <cell r="C388" t="str">
            <v>Billing Basis Income</v>
          </cell>
          <cell r="D388" t="str">
            <v>0214</v>
          </cell>
          <cell r="E388" t="str">
            <v>DEPRECIATION-LEASE P&amp;M 1</v>
          </cell>
          <cell r="F388">
            <v>1111369.8600000001</v>
          </cell>
          <cell r="G388">
            <v>141198.63</v>
          </cell>
          <cell r="H388">
            <v>1252568.49</v>
          </cell>
          <cell r="I388" t="str">
            <v>Mishraji</v>
          </cell>
        </row>
        <row r="389">
          <cell r="A389" t="str">
            <v>547046003.0215</v>
          </cell>
          <cell r="B389" t="str">
            <v>547046003</v>
          </cell>
          <cell r="C389" t="str">
            <v>Billing Basis Income</v>
          </cell>
          <cell r="D389" t="str">
            <v>0215</v>
          </cell>
          <cell r="E389" t="str">
            <v>LEASE EQUILISATION -P&amp;M</v>
          </cell>
          <cell r="F389">
            <v>-6407101.0099999998</v>
          </cell>
          <cell r="G389">
            <v>-786829.68</v>
          </cell>
          <cell r="H389">
            <v>-7193930.6900000004</v>
          </cell>
          <cell r="I389" t="str">
            <v>Mishraji</v>
          </cell>
        </row>
        <row r="390">
          <cell r="A390" t="str">
            <v>547046003.0217</v>
          </cell>
          <cell r="B390" t="str">
            <v>547046003</v>
          </cell>
          <cell r="C390" t="str">
            <v>Billing Basis Income</v>
          </cell>
          <cell r="D390" t="str">
            <v>0217</v>
          </cell>
          <cell r="E390" t="str">
            <v>LEASE EQUILISATION -F &amp;</v>
          </cell>
          <cell r="F390">
            <v>2946298.36</v>
          </cell>
          <cell r="G390">
            <v>-307962.37</v>
          </cell>
          <cell r="H390">
            <v>2638335.9900000002</v>
          </cell>
          <cell r="I390" t="str">
            <v>Mishraji</v>
          </cell>
        </row>
        <row r="391">
          <cell r="A391" t="str">
            <v>547046003.0222</v>
          </cell>
          <cell r="B391" t="str">
            <v>547046003</v>
          </cell>
          <cell r="C391" t="str">
            <v>Billing Basis Income</v>
          </cell>
          <cell r="D391" t="str">
            <v>0222</v>
          </cell>
          <cell r="E391" t="str">
            <v>LEASE EQUILISATION-P&amp;M 1</v>
          </cell>
          <cell r="F391">
            <v>-1080307.18</v>
          </cell>
          <cell r="G391">
            <v>-137323.4</v>
          </cell>
          <cell r="H391">
            <v>-1217630.58</v>
          </cell>
          <cell r="I391" t="str">
            <v>Mishraji</v>
          </cell>
        </row>
        <row r="392">
          <cell r="A392" t="str">
            <v>547046003.0224</v>
          </cell>
          <cell r="B392" t="str">
            <v>547046003</v>
          </cell>
          <cell r="C392" t="str">
            <v>Billing Basis Income</v>
          </cell>
          <cell r="D392" t="str">
            <v>0224</v>
          </cell>
          <cell r="E392" t="str">
            <v>FINANCE CHARGES -H P -I</v>
          </cell>
          <cell r="F392">
            <v>-44843896.670000002</v>
          </cell>
          <cell r="G392">
            <v>28552191.379999999</v>
          </cell>
          <cell r="H392">
            <v>-16291705.289999999</v>
          </cell>
          <cell r="I392" t="str">
            <v>Mishraji</v>
          </cell>
        </row>
        <row r="393">
          <cell r="A393" t="str">
            <v>547046003.0226</v>
          </cell>
          <cell r="B393" t="str">
            <v>547046003</v>
          </cell>
          <cell r="C393" t="str">
            <v>Billing Basis Income</v>
          </cell>
          <cell r="D393" t="str">
            <v>0226</v>
          </cell>
          <cell r="E393" t="str">
            <v>COMMITMENT CHARGES RECEI</v>
          </cell>
          <cell r="F393">
            <v>-212513</v>
          </cell>
          <cell r="G393">
            <v>-670</v>
          </cell>
          <cell r="H393">
            <v>-213183</v>
          </cell>
          <cell r="I393" t="str">
            <v>Mishraji</v>
          </cell>
        </row>
        <row r="394">
          <cell r="A394" t="str">
            <v>547046003.0227</v>
          </cell>
          <cell r="B394" t="str">
            <v>547046003</v>
          </cell>
          <cell r="C394" t="str">
            <v>Billing Basis Income</v>
          </cell>
          <cell r="D394" t="str">
            <v>0227</v>
          </cell>
          <cell r="E394" t="str">
            <v>INCOME FROM ABS -INGRES</v>
          </cell>
          <cell r="F394">
            <v>-5736345.2400000002</v>
          </cell>
          <cell r="G394">
            <v>480071.22</v>
          </cell>
          <cell r="H394">
            <v>-5256274.0199999996</v>
          </cell>
          <cell r="I394" t="str">
            <v>Mishraji</v>
          </cell>
        </row>
        <row r="395">
          <cell r="A395" t="str">
            <v>547046003.0228</v>
          </cell>
          <cell r="B395" t="str">
            <v>547046003</v>
          </cell>
          <cell r="C395" t="str">
            <v>Billing Basis Income</v>
          </cell>
          <cell r="D395" t="str">
            <v>0228</v>
          </cell>
          <cell r="E395" t="str">
            <v>DEALER DISC. RECEIVED -I</v>
          </cell>
          <cell r="F395">
            <v>-8212698.2599999998</v>
          </cell>
          <cell r="G395">
            <v>-757499.47</v>
          </cell>
          <cell r="H395">
            <v>-8970197.7300000004</v>
          </cell>
          <cell r="I395" t="str">
            <v>Mishraji</v>
          </cell>
        </row>
        <row r="396">
          <cell r="A396" t="str">
            <v>547046003.0230</v>
          </cell>
          <cell r="B396" t="str">
            <v>547046003</v>
          </cell>
          <cell r="C396" t="str">
            <v>Billing Basis Income</v>
          </cell>
          <cell r="D396" t="str">
            <v>0230</v>
          </cell>
          <cell r="E396" t="str">
            <v>INCOME FROM SUB-LEASES -</v>
          </cell>
          <cell r="F396">
            <v>-182682</v>
          </cell>
          <cell r="G396">
            <v>182682</v>
          </cell>
          <cell r="H396">
            <v>0</v>
          </cell>
          <cell r="I396" t="str">
            <v>Mishraji</v>
          </cell>
        </row>
        <row r="397">
          <cell r="A397" t="str">
            <v>547046003.0231</v>
          </cell>
          <cell r="B397" t="str">
            <v>547046003</v>
          </cell>
          <cell r="C397" t="str">
            <v>Billing Basis Income</v>
          </cell>
          <cell r="D397" t="str">
            <v>0231</v>
          </cell>
          <cell r="E397" t="str">
            <v>LEASE RENTALS RECEIVED -</v>
          </cell>
          <cell r="F397">
            <v>-40767886.030000001</v>
          </cell>
          <cell r="G397">
            <v>34251580.100000001</v>
          </cell>
          <cell r="H397">
            <v>-6516305.9299999997</v>
          </cell>
          <cell r="I397" t="str">
            <v>Mishraji</v>
          </cell>
        </row>
        <row r="398">
          <cell r="A398" t="str">
            <v>547046003.0240</v>
          </cell>
          <cell r="B398" t="str">
            <v>547046003</v>
          </cell>
          <cell r="C398" t="str">
            <v>Billing Basis Income</v>
          </cell>
          <cell r="D398" t="str">
            <v>0240</v>
          </cell>
          <cell r="E398" t="str">
            <v>INCOME FROM L A/C -INGRE</v>
          </cell>
          <cell r="F398">
            <v>-19942954.050000001</v>
          </cell>
          <cell r="G398">
            <v>-1885581.89</v>
          </cell>
          <cell r="H398">
            <v>-21828535.940000001</v>
          </cell>
          <cell r="I398" t="str">
            <v>Mishraji</v>
          </cell>
        </row>
        <row r="399">
          <cell r="A399" t="str">
            <v>551999001.0201</v>
          </cell>
          <cell r="B399" t="str">
            <v>551999001</v>
          </cell>
          <cell r="C399" t="str">
            <v>Regular Tax Rate</v>
          </cell>
          <cell r="D399" t="str">
            <v>0201</v>
          </cell>
          <cell r="E399" t="str">
            <v>ADDL. FIN. CHARGES-H.P.</v>
          </cell>
          <cell r="F399">
            <v>-5931571.96</v>
          </cell>
          <cell r="G399">
            <v>-408338.28</v>
          </cell>
          <cell r="H399">
            <v>-6339910.2400000002</v>
          </cell>
          <cell r="I399" t="str">
            <v>Mishraji</v>
          </cell>
        </row>
        <row r="400">
          <cell r="A400" t="str">
            <v>551999001.0202</v>
          </cell>
          <cell r="B400" t="str">
            <v>551999001</v>
          </cell>
          <cell r="C400" t="str">
            <v>Regular Tax Rate</v>
          </cell>
          <cell r="D400" t="str">
            <v>0202</v>
          </cell>
          <cell r="E400" t="str">
            <v>ADDITIONAL FINANCE CHGS-</v>
          </cell>
          <cell r="F400">
            <v>-5120919.8499999996</v>
          </cell>
          <cell r="G400">
            <v>-513402.76</v>
          </cell>
          <cell r="H400">
            <v>-5634322.6100000003</v>
          </cell>
          <cell r="I400" t="str">
            <v>Mishraji</v>
          </cell>
        </row>
        <row r="401">
          <cell r="A401" t="str">
            <v>551999001.0203</v>
          </cell>
          <cell r="B401" t="str">
            <v>551999001</v>
          </cell>
          <cell r="C401" t="str">
            <v>Regular Tax Rate</v>
          </cell>
          <cell r="D401" t="str">
            <v>0203</v>
          </cell>
          <cell r="E401" t="str">
            <v>AFC-GURANTEE -INGRES</v>
          </cell>
          <cell r="F401">
            <v>-70664</v>
          </cell>
          <cell r="G401">
            <v>0</v>
          </cell>
          <cell r="H401">
            <v>-70664</v>
          </cell>
          <cell r="I401" t="str">
            <v>Mishraji</v>
          </cell>
        </row>
        <row r="402">
          <cell r="A402" t="str">
            <v>551999001.0204</v>
          </cell>
          <cell r="B402" t="str">
            <v>551999001</v>
          </cell>
          <cell r="C402" t="str">
            <v>Regular Tax Rate</v>
          </cell>
          <cell r="D402" t="str">
            <v>0204</v>
          </cell>
          <cell r="E402" t="str">
            <v>IRR MAINTENANCE -INGRES</v>
          </cell>
          <cell r="F402">
            <v>-6346.74</v>
          </cell>
          <cell r="G402">
            <v>-1113.6500000000001</v>
          </cell>
          <cell r="H402">
            <v>-7460.39</v>
          </cell>
          <cell r="I402" t="str">
            <v>Mishraji</v>
          </cell>
        </row>
        <row r="403">
          <cell r="A403" t="str">
            <v>551999001.0205</v>
          </cell>
          <cell r="B403" t="str">
            <v>551999001</v>
          </cell>
          <cell r="C403" t="str">
            <v>Regular Tax Rate</v>
          </cell>
          <cell r="D403" t="str">
            <v>0205</v>
          </cell>
          <cell r="E403" t="str">
            <v>ADDITIONAL FINANCE CHGS-</v>
          </cell>
          <cell r="F403">
            <v>-268038.05</v>
          </cell>
          <cell r="G403">
            <v>0</v>
          </cell>
          <cell r="H403">
            <v>-268038.05</v>
          </cell>
          <cell r="I403" t="str">
            <v>Mishraji</v>
          </cell>
        </row>
        <row r="404">
          <cell r="A404" t="str">
            <v>551999001.0206</v>
          </cell>
          <cell r="B404" t="str">
            <v>551999001</v>
          </cell>
          <cell r="C404" t="str">
            <v>Regular Tax Rate</v>
          </cell>
          <cell r="D404" t="str">
            <v>0206</v>
          </cell>
          <cell r="E404" t="str">
            <v>MISCELLANEOUS INCOME -IN</v>
          </cell>
          <cell r="F404">
            <v>-3722004.25</v>
          </cell>
          <cell r="G404">
            <v>-647833.02</v>
          </cell>
          <cell r="H404">
            <v>-4369837.2699999996</v>
          </cell>
          <cell r="I404" t="str">
            <v>Mishraji</v>
          </cell>
        </row>
        <row r="405">
          <cell r="A405" t="str">
            <v>582001001.0001</v>
          </cell>
          <cell r="B405" t="str">
            <v>582001001</v>
          </cell>
          <cell r="C405" t="str">
            <v>INCOME ON MARKETABLE SECURITIES</v>
          </cell>
          <cell r="D405" t="str">
            <v>0001</v>
          </cell>
          <cell r="E405" t="str">
            <v>Interest On GOI Securiti</v>
          </cell>
          <cell r="F405">
            <v>-542772.96</v>
          </cell>
          <cell r="G405">
            <v>-50470.239999999998</v>
          </cell>
          <cell r="H405">
            <v>-593243.19999999995</v>
          </cell>
          <cell r="I405" t="str">
            <v>Vivek</v>
          </cell>
        </row>
        <row r="406">
          <cell r="A406" t="str">
            <v>601313001.0000</v>
          </cell>
          <cell r="B406" t="str">
            <v>601313001</v>
          </cell>
          <cell r="C406" t="str">
            <v>Banks - Interest Paid</v>
          </cell>
          <cell r="D406" t="str">
            <v>0000</v>
          </cell>
          <cell r="E406" t="str">
            <v>None</v>
          </cell>
          <cell r="F406">
            <v>47160712.399999999</v>
          </cell>
          <cell r="G406">
            <v>4347114.1500000004</v>
          </cell>
          <cell r="H406">
            <v>51507826.549999997</v>
          </cell>
          <cell r="I406" t="str">
            <v>Vivek</v>
          </cell>
        </row>
        <row r="407">
          <cell r="A407" t="str">
            <v>601313001.0001</v>
          </cell>
          <cell r="B407" t="str">
            <v>601313001</v>
          </cell>
          <cell r="C407" t="str">
            <v>Banks - Interest Paid</v>
          </cell>
          <cell r="D407" t="str">
            <v>0001</v>
          </cell>
          <cell r="E407" t="str">
            <v>Cash Credit</v>
          </cell>
          <cell r="F407">
            <v>776527.35999999999</v>
          </cell>
          <cell r="G407">
            <v>267186.52</v>
          </cell>
          <cell r="H407">
            <v>1043713.88</v>
          </cell>
          <cell r="I407" t="str">
            <v>Vivek</v>
          </cell>
        </row>
        <row r="408">
          <cell r="A408" t="str">
            <v>601313003.0001</v>
          </cell>
          <cell r="B408" t="str">
            <v>601313003</v>
          </cell>
          <cell r="C408" t="str">
            <v>Others Borrowings</v>
          </cell>
          <cell r="D408" t="str">
            <v>0001</v>
          </cell>
          <cell r="E408" t="str">
            <v>Interest on ICD's</v>
          </cell>
          <cell r="F408">
            <v>141663799</v>
          </cell>
          <cell r="G408">
            <v>20490284</v>
          </cell>
          <cell r="H408">
            <v>162154083</v>
          </cell>
          <cell r="I408" t="str">
            <v>Vivek</v>
          </cell>
        </row>
        <row r="409">
          <cell r="A409" t="str">
            <v>601999001.0001</v>
          </cell>
          <cell r="B409" t="str">
            <v>601999001</v>
          </cell>
          <cell r="C409" t="str">
            <v>Regular Tax Rate</v>
          </cell>
          <cell r="D409" t="str">
            <v>0001</v>
          </cell>
          <cell r="E409" t="str">
            <v>Interest on Fixed Deposits</v>
          </cell>
          <cell r="F409">
            <v>336050</v>
          </cell>
          <cell r="G409">
            <v>-749</v>
          </cell>
          <cell r="H409">
            <v>335301</v>
          </cell>
          <cell r="I409" t="str">
            <v>Vivek</v>
          </cell>
        </row>
        <row r="410">
          <cell r="A410" t="str">
            <v>601999001.0012</v>
          </cell>
          <cell r="B410" t="str">
            <v>601999001</v>
          </cell>
          <cell r="C410" t="str">
            <v>Regular Tax Rate</v>
          </cell>
          <cell r="D410" t="str">
            <v>0012</v>
          </cell>
          <cell r="E410" t="str">
            <v>Interest - Leased Vehicles</v>
          </cell>
          <cell r="F410">
            <v>128977.85</v>
          </cell>
          <cell r="G410">
            <v>14153.45</v>
          </cell>
          <cell r="H410">
            <v>143131.29999999999</v>
          </cell>
          <cell r="I410" t="str">
            <v>Vivek</v>
          </cell>
        </row>
        <row r="411">
          <cell r="A411" t="str">
            <v>605001001.0024</v>
          </cell>
          <cell r="B411" t="str">
            <v>605001001</v>
          </cell>
          <cell r="C411" t="str">
            <v>Interest Expense-Inter Company Loans</v>
          </cell>
          <cell r="D411" t="str">
            <v>0024</v>
          </cell>
          <cell r="E411" t="str">
            <v>Interest -GE Capital Services India</v>
          </cell>
          <cell r="F411">
            <v>12513861</v>
          </cell>
          <cell r="G411">
            <v>4313014</v>
          </cell>
          <cell r="H411">
            <v>16826875</v>
          </cell>
          <cell r="I411" t="str">
            <v>Vivek</v>
          </cell>
        </row>
        <row r="412">
          <cell r="A412" t="str">
            <v>780001001.0000</v>
          </cell>
          <cell r="B412" t="str">
            <v>780001001</v>
          </cell>
          <cell r="C412" t="str">
            <v>Current Year Provision</v>
          </cell>
          <cell r="D412" t="str">
            <v>0000</v>
          </cell>
          <cell r="E412" t="str">
            <v>None</v>
          </cell>
          <cell r="F412">
            <v>3062855.34</v>
          </cell>
          <cell r="G412">
            <v>-2525913</v>
          </cell>
          <cell r="H412">
            <v>536942.34</v>
          </cell>
          <cell r="I412" t="str">
            <v>Pankaj</v>
          </cell>
        </row>
        <row r="413">
          <cell r="A413" t="str">
            <v>799001001.0000</v>
          </cell>
          <cell r="B413" t="str">
            <v>799001001</v>
          </cell>
          <cell r="C413" t="str">
            <v>Current Year Provisions</v>
          </cell>
          <cell r="D413" t="str">
            <v>0000</v>
          </cell>
          <cell r="E413" t="str">
            <v>None</v>
          </cell>
          <cell r="F413">
            <v>6360596.7000000002</v>
          </cell>
          <cell r="G413">
            <v>480072.67</v>
          </cell>
          <cell r="H413">
            <v>6840669.3700000001</v>
          </cell>
          <cell r="I413" t="str">
            <v>Pankaj</v>
          </cell>
        </row>
        <row r="414">
          <cell r="A414" t="str">
            <v>801001001.0001</v>
          </cell>
          <cell r="B414" t="str">
            <v>801001001</v>
          </cell>
          <cell r="C414" t="str">
            <v>Salaries and Wages</v>
          </cell>
          <cell r="D414" t="str">
            <v>0001</v>
          </cell>
          <cell r="E414" t="str">
            <v>Basic - Domestic</v>
          </cell>
          <cell r="F414">
            <v>7724540</v>
          </cell>
          <cell r="G414">
            <v>1053140</v>
          </cell>
          <cell r="H414">
            <v>8777680</v>
          </cell>
          <cell r="I414" t="str">
            <v>na</v>
          </cell>
        </row>
        <row r="415">
          <cell r="A415" t="str">
            <v>801001001.0002</v>
          </cell>
          <cell r="B415" t="str">
            <v>801001001</v>
          </cell>
          <cell r="C415" t="str">
            <v>Salaries and Wages</v>
          </cell>
          <cell r="D415" t="str">
            <v>0002</v>
          </cell>
          <cell r="E415" t="str">
            <v>Rent Allowance - Domestic</v>
          </cell>
          <cell r="F415">
            <v>3335947</v>
          </cell>
          <cell r="G415">
            <v>437306</v>
          </cell>
          <cell r="H415">
            <v>3773253</v>
          </cell>
          <cell r="I415" t="str">
            <v>na</v>
          </cell>
        </row>
        <row r="416">
          <cell r="A416" t="str">
            <v>801001001.0005</v>
          </cell>
          <cell r="B416" t="str">
            <v>801001001</v>
          </cell>
          <cell r="C416" t="str">
            <v>Salaries and Wages</v>
          </cell>
          <cell r="D416" t="str">
            <v>0005</v>
          </cell>
          <cell r="E416" t="str">
            <v>Leased Accomodation</v>
          </cell>
          <cell r="F416">
            <v>927042</v>
          </cell>
          <cell r="G416">
            <v>129925</v>
          </cell>
          <cell r="H416">
            <v>1056967</v>
          </cell>
          <cell r="I416" t="str">
            <v>na</v>
          </cell>
        </row>
        <row r="417">
          <cell r="A417" t="str">
            <v>801001001.0008</v>
          </cell>
          <cell r="B417" t="str">
            <v>801001001</v>
          </cell>
          <cell r="C417" t="str">
            <v>Salaries and Wages</v>
          </cell>
          <cell r="D417" t="str">
            <v>0008</v>
          </cell>
          <cell r="E417" t="str">
            <v>Special Allowances - Domestic</v>
          </cell>
          <cell r="F417">
            <v>3077589</v>
          </cell>
          <cell r="G417">
            <v>416810</v>
          </cell>
          <cell r="H417">
            <v>3494399</v>
          </cell>
          <cell r="I417" t="str">
            <v>na</v>
          </cell>
        </row>
        <row r="418">
          <cell r="A418" t="str">
            <v>801001001.0009</v>
          </cell>
          <cell r="B418" t="str">
            <v>801001001</v>
          </cell>
          <cell r="C418" t="str">
            <v>Salaries and Wages</v>
          </cell>
          <cell r="D418" t="str">
            <v>0009</v>
          </cell>
          <cell r="E418" t="str">
            <v>Conveyance Allowance -Domestic</v>
          </cell>
          <cell r="F418">
            <v>1601185</v>
          </cell>
          <cell r="G418">
            <v>205193</v>
          </cell>
          <cell r="H418">
            <v>1806378</v>
          </cell>
          <cell r="I418" t="str">
            <v>na</v>
          </cell>
        </row>
        <row r="419">
          <cell r="A419" t="str">
            <v>801001001.0011</v>
          </cell>
          <cell r="B419" t="str">
            <v>801001001</v>
          </cell>
          <cell r="C419" t="str">
            <v>Salaries and Wages</v>
          </cell>
          <cell r="D419" t="str">
            <v>0011</v>
          </cell>
          <cell r="E419" t="str">
            <v>ADDITIONAL SPECIAL ALLOWance</v>
          </cell>
          <cell r="F419">
            <v>548704</v>
          </cell>
          <cell r="G419">
            <v>90777</v>
          </cell>
          <cell r="H419">
            <v>639481</v>
          </cell>
          <cell r="I419" t="str">
            <v>na</v>
          </cell>
        </row>
        <row r="420">
          <cell r="A420" t="str">
            <v>801001001.0012</v>
          </cell>
          <cell r="B420" t="str">
            <v>801001001</v>
          </cell>
          <cell r="C420" t="str">
            <v>Salaries and Wages</v>
          </cell>
          <cell r="D420" t="str">
            <v>0012</v>
          </cell>
          <cell r="E420" t="str">
            <v>Supplemantary Allowance</v>
          </cell>
          <cell r="F420">
            <v>299494</v>
          </cell>
          <cell r="G420">
            <v>49218</v>
          </cell>
          <cell r="H420">
            <v>348712</v>
          </cell>
          <cell r="I420" t="str">
            <v>na</v>
          </cell>
        </row>
        <row r="421">
          <cell r="A421" t="str">
            <v>801001001.0013</v>
          </cell>
          <cell r="B421" t="str">
            <v>801001001</v>
          </cell>
          <cell r="C421" t="str">
            <v>Salaries and Wages</v>
          </cell>
          <cell r="D421" t="str">
            <v>0013</v>
          </cell>
          <cell r="E421" t="str">
            <v>Additional Allowance</v>
          </cell>
          <cell r="F421">
            <v>1143130</v>
          </cell>
          <cell r="G421">
            <v>168563</v>
          </cell>
          <cell r="H421">
            <v>1311693</v>
          </cell>
          <cell r="I421" t="str">
            <v>na</v>
          </cell>
        </row>
        <row r="422">
          <cell r="A422" t="str">
            <v>801001001.0014</v>
          </cell>
          <cell r="B422" t="str">
            <v>801001001</v>
          </cell>
          <cell r="C422" t="str">
            <v>Salaries and Wages</v>
          </cell>
          <cell r="D422" t="str">
            <v>0014</v>
          </cell>
          <cell r="E422" t="str">
            <v>Leave Encashment</v>
          </cell>
          <cell r="F422">
            <v>260913</v>
          </cell>
          <cell r="G422">
            <v>1125</v>
          </cell>
          <cell r="H422">
            <v>262038</v>
          </cell>
          <cell r="I422" t="str">
            <v>na</v>
          </cell>
        </row>
        <row r="423">
          <cell r="A423" t="str">
            <v>801001001.0015</v>
          </cell>
          <cell r="B423" t="str">
            <v>801001001</v>
          </cell>
          <cell r="C423" t="str">
            <v>Salaries and Wages</v>
          </cell>
          <cell r="D423" t="str">
            <v>0015</v>
          </cell>
          <cell r="E423" t="str">
            <v>Loan Equalisation allowaance</v>
          </cell>
          <cell r="F423">
            <v>497556</v>
          </cell>
          <cell r="G423">
            <v>367484</v>
          </cell>
          <cell r="H423">
            <v>865040</v>
          </cell>
          <cell r="I423" t="str">
            <v>na</v>
          </cell>
        </row>
        <row r="424">
          <cell r="A424" t="str">
            <v>801001001.0016</v>
          </cell>
          <cell r="B424" t="str">
            <v>801001001</v>
          </cell>
          <cell r="C424" t="str">
            <v>Salaries and Wages</v>
          </cell>
          <cell r="D424" t="str">
            <v>0016</v>
          </cell>
          <cell r="E424" t="str">
            <v>Trainee Stipend</v>
          </cell>
          <cell r="F424">
            <v>48914</v>
          </cell>
          <cell r="G424">
            <v>0</v>
          </cell>
          <cell r="H424">
            <v>48914</v>
          </cell>
          <cell r="I424" t="str">
            <v>na</v>
          </cell>
        </row>
        <row r="425">
          <cell r="A425" t="str">
            <v>801001001.0017</v>
          </cell>
          <cell r="B425" t="str">
            <v>801001001</v>
          </cell>
          <cell r="C425" t="str">
            <v>Salaries and Wages</v>
          </cell>
          <cell r="D425" t="str">
            <v>0017</v>
          </cell>
          <cell r="E425" t="str">
            <v>Other Earnings</v>
          </cell>
          <cell r="F425">
            <v>484154</v>
          </cell>
          <cell r="G425">
            <v>74573</v>
          </cell>
          <cell r="H425">
            <v>558727</v>
          </cell>
          <cell r="I425" t="str">
            <v>na</v>
          </cell>
        </row>
        <row r="426">
          <cell r="A426" t="str">
            <v>801001001.0024</v>
          </cell>
          <cell r="B426" t="str">
            <v>801001001</v>
          </cell>
          <cell r="C426" t="str">
            <v>Salaries and Wages</v>
          </cell>
          <cell r="D426" t="str">
            <v>0024</v>
          </cell>
          <cell r="E426" t="str">
            <v>GECSI- DEPUTED EMPLOYEES</v>
          </cell>
          <cell r="F426">
            <v>-391200</v>
          </cell>
          <cell r="G426">
            <v>0</v>
          </cell>
          <cell r="H426">
            <v>-391200</v>
          </cell>
          <cell r="I426" t="str">
            <v>na</v>
          </cell>
        </row>
        <row r="427">
          <cell r="A427" t="str">
            <v>801001001.0099</v>
          </cell>
          <cell r="B427" t="str">
            <v>801001001</v>
          </cell>
          <cell r="C427" t="str">
            <v>Salaries and Wages</v>
          </cell>
          <cell r="D427" t="str">
            <v>0099</v>
          </cell>
          <cell r="E427" t="str">
            <v>Salary Allocations</v>
          </cell>
          <cell r="F427">
            <v>273625</v>
          </cell>
          <cell r="G427">
            <v>0</v>
          </cell>
          <cell r="H427">
            <v>273625</v>
          </cell>
          <cell r="I427" t="str">
            <v>na</v>
          </cell>
        </row>
        <row r="428">
          <cell r="A428" t="str">
            <v>801001002.0001</v>
          </cell>
          <cell r="B428" t="str">
            <v>801001002</v>
          </cell>
          <cell r="C428" t="str">
            <v>Incentive Compensation</v>
          </cell>
          <cell r="D428" t="str">
            <v>0001</v>
          </cell>
          <cell r="E428" t="str">
            <v>Performance Bonus</v>
          </cell>
          <cell r="F428">
            <v>1730500</v>
          </cell>
          <cell r="G428">
            <v>625000</v>
          </cell>
          <cell r="H428">
            <v>2355500</v>
          </cell>
          <cell r="I428" t="str">
            <v>na</v>
          </cell>
        </row>
        <row r="429">
          <cell r="A429" t="str">
            <v>801001002.0003</v>
          </cell>
          <cell r="B429" t="str">
            <v>801001002</v>
          </cell>
          <cell r="C429" t="str">
            <v>Incentive Compensation</v>
          </cell>
          <cell r="D429" t="str">
            <v>0003</v>
          </cell>
          <cell r="E429" t="str">
            <v>AWARD</v>
          </cell>
          <cell r="F429">
            <v>793957</v>
          </cell>
          <cell r="G429">
            <v>0</v>
          </cell>
          <cell r="H429">
            <v>793957</v>
          </cell>
          <cell r="I429" t="str">
            <v>na</v>
          </cell>
        </row>
        <row r="430">
          <cell r="A430" t="str">
            <v>801002001.0001</v>
          </cell>
          <cell r="B430" t="str">
            <v>801002001</v>
          </cell>
          <cell r="C430" t="str">
            <v>Other Employee Compensation &amp; Benefits</v>
          </cell>
          <cell r="D430" t="str">
            <v>0001</v>
          </cell>
          <cell r="E430" t="str">
            <v>Contribution to Providend Fund</v>
          </cell>
          <cell r="F430">
            <v>903538</v>
          </cell>
          <cell r="G430">
            <v>126432</v>
          </cell>
          <cell r="H430">
            <v>1029970</v>
          </cell>
          <cell r="I430" t="str">
            <v>na</v>
          </cell>
        </row>
        <row r="431">
          <cell r="A431" t="str">
            <v>801002001.0002</v>
          </cell>
          <cell r="B431" t="str">
            <v>801002001</v>
          </cell>
          <cell r="C431" t="str">
            <v>Other Employee Compensation &amp; Benefits</v>
          </cell>
          <cell r="D431" t="str">
            <v>0002</v>
          </cell>
          <cell r="E431" t="str">
            <v>Contribution to Super Annuation Fund</v>
          </cell>
          <cell r="F431">
            <v>563365</v>
          </cell>
          <cell r="G431">
            <v>67192</v>
          </cell>
          <cell r="H431">
            <v>630557</v>
          </cell>
          <cell r="I431" t="str">
            <v>na</v>
          </cell>
        </row>
        <row r="432">
          <cell r="A432" t="str">
            <v>801002001.0003</v>
          </cell>
          <cell r="B432" t="str">
            <v>801002001</v>
          </cell>
          <cell r="C432" t="str">
            <v>Other Employee Compensation &amp; Benefits</v>
          </cell>
          <cell r="D432" t="str">
            <v>0003</v>
          </cell>
          <cell r="E432" t="str">
            <v>Contribution to Gratuity Fund</v>
          </cell>
          <cell r="F432">
            <v>135616.75</v>
          </cell>
          <cell r="G432">
            <v>-135616.75</v>
          </cell>
          <cell r="H432">
            <v>0</v>
          </cell>
          <cell r="I432" t="str">
            <v>na</v>
          </cell>
        </row>
        <row r="433">
          <cell r="A433" t="str">
            <v>801002001.0007</v>
          </cell>
          <cell r="B433" t="str">
            <v>801002001</v>
          </cell>
          <cell r="C433" t="str">
            <v>Other Employee Compensation &amp; Benefits</v>
          </cell>
          <cell r="D433" t="str">
            <v>0007</v>
          </cell>
          <cell r="E433" t="str">
            <v>P.F. Administration Charges</v>
          </cell>
          <cell r="F433">
            <v>27855</v>
          </cell>
          <cell r="G433">
            <v>3956</v>
          </cell>
          <cell r="H433">
            <v>31811</v>
          </cell>
          <cell r="I433" t="str">
            <v>na</v>
          </cell>
        </row>
        <row r="434">
          <cell r="A434" t="str">
            <v>801002001.0008</v>
          </cell>
          <cell r="B434" t="str">
            <v>801002001</v>
          </cell>
          <cell r="C434" t="str">
            <v>Other Employee Compensation &amp; Benefits</v>
          </cell>
          <cell r="D434" t="str">
            <v>0008</v>
          </cell>
          <cell r="E434" t="str">
            <v>Contribution to Employee Welfare Fund</v>
          </cell>
          <cell r="F434">
            <v>286</v>
          </cell>
          <cell r="G434">
            <v>44</v>
          </cell>
          <cell r="H434">
            <v>330</v>
          </cell>
          <cell r="I434" t="str">
            <v>na</v>
          </cell>
        </row>
        <row r="435">
          <cell r="A435" t="str">
            <v>801003001.0001</v>
          </cell>
          <cell r="B435" t="str">
            <v>801003001</v>
          </cell>
          <cell r="C435" t="str">
            <v>Other Employee Costs</v>
          </cell>
          <cell r="D435" t="str">
            <v>0001</v>
          </cell>
          <cell r="E435" t="str">
            <v>Medical Expenses</v>
          </cell>
          <cell r="F435">
            <v>620236</v>
          </cell>
          <cell r="G435">
            <v>58405</v>
          </cell>
          <cell r="H435">
            <v>678641</v>
          </cell>
          <cell r="I435" t="str">
            <v>na</v>
          </cell>
        </row>
        <row r="436">
          <cell r="A436" t="str">
            <v>801003001.0002</v>
          </cell>
          <cell r="B436" t="str">
            <v>801003001</v>
          </cell>
          <cell r="C436" t="str">
            <v>Other Employee Costs</v>
          </cell>
          <cell r="D436" t="str">
            <v>0002</v>
          </cell>
          <cell r="E436" t="str">
            <v>Local Conveyance</v>
          </cell>
          <cell r="F436">
            <v>1352638.5</v>
          </cell>
          <cell r="G436">
            <v>141015</v>
          </cell>
          <cell r="H436">
            <v>1493653.5</v>
          </cell>
          <cell r="I436" t="str">
            <v>na</v>
          </cell>
        </row>
        <row r="437">
          <cell r="A437" t="str">
            <v>801003001.0008</v>
          </cell>
          <cell r="B437" t="str">
            <v>801003001</v>
          </cell>
          <cell r="C437" t="str">
            <v>Other Employee Costs</v>
          </cell>
          <cell r="D437" t="str">
            <v>0008</v>
          </cell>
          <cell r="E437" t="str">
            <v>Leased Vehicle Expenses - Lease Rentals</v>
          </cell>
          <cell r="F437">
            <v>106812</v>
          </cell>
          <cell r="G437">
            <v>13389</v>
          </cell>
          <cell r="H437">
            <v>120201</v>
          </cell>
          <cell r="I437" t="str">
            <v>na</v>
          </cell>
        </row>
        <row r="438">
          <cell r="A438" t="str">
            <v>801003001.0009</v>
          </cell>
          <cell r="B438" t="str">
            <v>801003001</v>
          </cell>
          <cell r="C438" t="str">
            <v>Other Employee Costs</v>
          </cell>
          <cell r="D438" t="str">
            <v>0009</v>
          </cell>
          <cell r="E438" t="str">
            <v>Leased Vehicle Expenses -Petrol Expenses</v>
          </cell>
          <cell r="F438">
            <v>188700</v>
          </cell>
          <cell r="G438">
            <v>12624</v>
          </cell>
          <cell r="H438">
            <v>201324</v>
          </cell>
          <cell r="I438" t="str">
            <v>na</v>
          </cell>
        </row>
        <row r="439">
          <cell r="A439" t="str">
            <v>801003001.0010</v>
          </cell>
          <cell r="B439" t="str">
            <v>801003001</v>
          </cell>
          <cell r="C439" t="str">
            <v>Other Employee Costs</v>
          </cell>
          <cell r="D439" t="str">
            <v>0010</v>
          </cell>
          <cell r="E439" t="str">
            <v>Leased Vehicle Expenses - Repair &amp; Maintenance</v>
          </cell>
          <cell r="F439">
            <v>11792</v>
          </cell>
          <cell r="G439">
            <v>54826</v>
          </cell>
          <cell r="H439">
            <v>66618</v>
          </cell>
          <cell r="I439" t="str">
            <v>na</v>
          </cell>
        </row>
        <row r="440">
          <cell r="A440" t="str">
            <v>801003001.0022</v>
          </cell>
          <cell r="B440" t="str">
            <v>801003001</v>
          </cell>
          <cell r="C440" t="str">
            <v>Other Employee Costs</v>
          </cell>
          <cell r="D440" t="str">
            <v>0022</v>
          </cell>
          <cell r="E440" t="str">
            <v>Transportation - General Request - Sumo's</v>
          </cell>
          <cell r="F440">
            <v>602954</v>
          </cell>
          <cell r="G440">
            <v>0</v>
          </cell>
          <cell r="H440">
            <v>602954</v>
          </cell>
          <cell r="I440" t="str">
            <v>na</v>
          </cell>
        </row>
        <row r="441">
          <cell r="A441" t="str">
            <v>801003001.0031</v>
          </cell>
          <cell r="B441" t="str">
            <v>801003001</v>
          </cell>
          <cell r="C441" t="str">
            <v>Other Employee Costs</v>
          </cell>
          <cell r="D441" t="str">
            <v>0031</v>
          </cell>
          <cell r="E441" t="str">
            <v>Staff Welfare -Meal  Expenses</v>
          </cell>
          <cell r="F441">
            <v>642772</v>
          </cell>
          <cell r="G441">
            <v>89964</v>
          </cell>
          <cell r="H441">
            <v>732736</v>
          </cell>
          <cell r="I441" t="str">
            <v>na</v>
          </cell>
        </row>
        <row r="442">
          <cell r="A442" t="str">
            <v>801003001.0032</v>
          </cell>
          <cell r="B442" t="str">
            <v>801003001</v>
          </cell>
          <cell r="C442" t="str">
            <v>Other Employee Costs</v>
          </cell>
          <cell r="D442" t="str">
            <v>0032</v>
          </cell>
          <cell r="E442" t="str">
            <v>Staff Welfare Pantry Expenses -Tea Coffee , Biscuits</v>
          </cell>
          <cell r="F442">
            <v>134751.6</v>
          </cell>
          <cell r="G442">
            <v>13553</v>
          </cell>
          <cell r="H442">
            <v>148304.6</v>
          </cell>
          <cell r="I442" t="str">
            <v>na</v>
          </cell>
        </row>
        <row r="443">
          <cell r="A443" t="str">
            <v>801003001.0033</v>
          </cell>
          <cell r="B443" t="str">
            <v>801003001</v>
          </cell>
          <cell r="C443" t="str">
            <v>Other Employee Costs</v>
          </cell>
          <cell r="D443" t="str">
            <v>0033</v>
          </cell>
          <cell r="E443" t="str">
            <v>Departmental Staff Welfare</v>
          </cell>
          <cell r="F443">
            <v>32738</v>
          </cell>
          <cell r="G443">
            <v>7700</v>
          </cell>
          <cell r="H443">
            <v>40438</v>
          </cell>
          <cell r="I443" t="str">
            <v>na</v>
          </cell>
        </row>
        <row r="444">
          <cell r="A444" t="str">
            <v>801003001.0034</v>
          </cell>
          <cell r="B444" t="str">
            <v>801003001</v>
          </cell>
          <cell r="C444" t="str">
            <v>Other Employee Costs</v>
          </cell>
          <cell r="D444" t="str">
            <v>0034</v>
          </cell>
          <cell r="E444" t="str">
            <v>Staff Welfare -Others</v>
          </cell>
          <cell r="F444">
            <v>531</v>
          </cell>
          <cell r="G444">
            <v>0</v>
          </cell>
          <cell r="H444">
            <v>531</v>
          </cell>
          <cell r="I444" t="str">
            <v>na</v>
          </cell>
        </row>
        <row r="445">
          <cell r="A445" t="str">
            <v>801003001.0081</v>
          </cell>
          <cell r="B445" t="str">
            <v>801003001</v>
          </cell>
          <cell r="C445" t="str">
            <v>Other Employee Costs</v>
          </cell>
          <cell r="D445" t="str">
            <v>0081</v>
          </cell>
          <cell r="E445" t="str">
            <v>Training and Education</v>
          </cell>
          <cell r="F445">
            <v>191990</v>
          </cell>
          <cell r="G445">
            <v>0</v>
          </cell>
          <cell r="H445">
            <v>191990</v>
          </cell>
          <cell r="I445" t="str">
            <v>na</v>
          </cell>
        </row>
        <row r="446">
          <cell r="A446" t="str">
            <v>801020001.0011</v>
          </cell>
          <cell r="B446" t="str">
            <v>801020001</v>
          </cell>
          <cell r="C446" t="str">
            <v>Postage</v>
          </cell>
          <cell r="D446" t="str">
            <v>0011</v>
          </cell>
          <cell r="E446" t="str">
            <v>Postage Charges</v>
          </cell>
          <cell r="F446">
            <v>25047</v>
          </cell>
          <cell r="G446">
            <v>976</v>
          </cell>
          <cell r="H446">
            <v>26023</v>
          </cell>
          <cell r="I446" t="str">
            <v>na</v>
          </cell>
        </row>
        <row r="447">
          <cell r="A447" t="str">
            <v>801020001.0021</v>
          </cell>
          <cell r="B447" t="str">
            <v>801020001</v>
          </cell>
          <cell r="C447" t="str">
            <v>Postage</v>
          </cell>
          <cell r="D447" t="str">
            <v>0021</v>
          </cell>
          <cell r="E447" t="str">
            <v>Local Courier charges</v>
          </cell>
          <cell r="F447">
            <v>362828.84</v>
          </cell>
          <cell r="G447">
            <v>54292</v>
          </cell>
          <cell r="H447">
            <v>417120.84</v>
          </cell>
          <cell r="I447" t="str">
            <v>na</v>
          </cell>
        </row>
        <row r="448">
          <cell r="A448" t="str">
            <v>801040001.0001</v>
          </cell>
          <cell r="B448" t="str">
            <v>801040001</v>
          </cell>
          <cell r="C448" t="str">
            <v>Stationery &amp; Office Supplies</v>
          </cell>
          <cell r="D448" t="str">
            <v>0001</v>
          </cell>
          <cell r="E448" t="str">
            <v>Office Supplies</v>
          </cell>
          <cell r="F448">
            <v>656883</v>
          </cell>
          <cell r="G448">
            <v>62930</v>
          </cell>
          <cell r="H448">
            <v>719813</v>
          </cell>
          <cell r="I448" t="str">
            <v>na</v>
          </cell>
        </row>
        <row r="449">
          <cell r="A449" t="str">
            <v>801040001.0005</v>
          </cell>
          <cell r="B449" t="str">
            <v>801040001</v>
          </cell>
          <cell r="C449" t="str">
            <v>Stationery &amp; Office Supplies</v>
          </cell>
          <cell r="D449" t="str">
            <v>0005</v>
          </cell>
          <cell r="E449" t="str">
            <v>Photocopier expenses</v>
          </cell>
          <cell r="F449">
            <v>101815</v>
          </cell>
          <cell r="G449">
            <v>14681</v>
          </cell>
          <cell r="H449">
            <v>116496</v>
          </cell>
          <cell r="I449" t="str">
            <v>na</v>
          </cell>
        </row>
        <row r="450">
          <cell r="A450" t="str">
            <v>801040001.0011</v>
          </cell>
          <cell r="B450" t="str">
            <v>801040001</v>
          </cell>
          <cell r="C450" t="str">
            <v>Stationery &amp; Office Supplies</v>
          </cell>
          <cell r="D450" t="str">
            <v>0011</v>
          </cell>
          <cell r="E450" t="str">
            <v>Printing Charges</v>
          </cell>
          <cell r="F450">
            <v>194858</v>
          </cell>
          <cell r="G450">
            <v>5020</v>
          </cell>
          <cell r="H450">
            <v>199878</v>
          </cell>
          <cell r="I450" t="str">
            <v>na</v>
          </cell>
        </row>
        <row r="451">
          <cell r="A451" t="str">
            <v>801050001.0001</v>
          </cell>
          <cell r="B451" t="str">
            <v>801050001</v>
          </cell>
          <cell r="C451" t="str">
            <v>Subscriptions</v>
          </cell>
          <cell r="D451" t="str">
            <v>0001</v>
          </cell>
          <cell r="E451" t="str">
            <v>Subscriptions-Membership Fees</v>
          </cell>
          <cell r="F451">
            <v>137547.5</v>
          </cell>
          <cell r="G451">
            <v>14875.5</v>
          </cell>
          <cell r="H451">
            <v>152423</v>
          </cell>
          <cell r="I451" t="str">
            <v>na</v>
          </cell>
        </row>
        <row r="452">
          <cell r="A452" t="str">
            <v>801060001.0000</v>
          </cell>
          <cell r="B452" t="str">
            <v>801060001</v>
          </cell>
          <cell r="C452" t="str">
            <v>Telephone &amp; Telegraph Expenses</v>
          </cell>
          <cell r="D452" t="str">
            <v>0000</v>
          </cell>
          <cell r="E452" t="str">
            <v>None</v>
          </cell>
          <cell r="F452">
            <v>4259</v>
          </cell>
          <cell r="G452">
            <v>0</v>
          </cell>
          <cell r="H452">
            <v>4259</v>
          </cell>
          <cell r="I452" t="str">
            <v>na</v>
          </cell>
        </row>
        <row r="453">
          <cell r="A453" t="str">
            <v>801060001.0001</v>
          </cell>
          <cell r="B453" t="str">
            <v>801060001</v>
          </cell>
          <cell r="C453" t="str">
            <v>Telephone &amp; Telegraph Expenses</v>
          </cell>
          <cell r="D453" t="str">
            <v>0001</v>
          </cell>
          <cell r="E453" t="str">
            <v>Office Telephone</v>
          </cell>
          <cell r="F453">
            <v>1047837.35</v>
          </cell>
          <cell r="G453">
            <v>230356.24</v>
          </cell>
          <cell r="H453">
            <v>1278193.5900000001</v>
          </cell>
          <cell r="I453" t="str">
            <v>na</v>
          </cell>
        </row>
        <row r="454">
          <cell r="A454" t="str">
            <v>801060001.0002</v>
          </cell>
          <cell r="B454" t="str">
            <v>801060001</v>
          </cell>
          <cell r="C454" t="str">
            <v>Telephone &amp; Telegraph Expenses</v>
          </cell>
          <cell r="D454" t="str">
            <v>0002</v>
          </cell>
          <cell r="E454" t="str">
            <v>Residence Telephone</v>
          </cell>
          <cell r="F454">
            <v>9914</v>
          </cell>
          <cell r="G454">
            <v>3166</v>
          </cell>
          <cell r="H454">
            <v>13080</v>
          </cell>
          <cell r="I454" t="str">
            <v>na</v>
          </cell>
        </row>
        <row r="455">
          <cell r="A455" t="str">
            <v>801060001.0003</v>
          </cell>
          <cell r="B455" t="str">
            <v>801060001</v>
          </cell>
          <cell r="C455" t="str">
            <v>Telephone &amp; Telegraph Expenses</v>
          </cell>
          <cell r="D455" t="str">
            <v>0003</v>
          </cell>
          <cell r="E455" t="str">
            <v>Cell Phone Charges</v>
          </cell>
          <cell r="F455">
            <v>544575.16</v>
          </cell>
          <cell r="G455">
            <v>61129</v>
          </cell>
          <cell r="H455">
            <v>605704.16</v>
          </cell>
          <cell r="I455" t="str">
            <v>na</v>
          </cell>
        </row>
        <row r="456">
          <cell r="A456" t="str">
            <v>801060001.0004</v>
          </cell>
          <cell r="B456" t="str">
            <v>801060001</v>
          </cell>
          <cell r="C456" t="str">
            <v>Telephone &amp; Telegraph Expenses</v>
          </cell>
          <cell r="D456" t="str">
            <v>0004</v>
          </cell>
          <cell r="E456" t="str">
            <v>Fax Charges</v>
          </cell>
          <cell r="F456">
            <v>47932.85</v>
          </cell>
          <cell r="G456">
            <v>10853</v>
          </cell>
          <cell r="H456">
            <v>58785.85</v>
          </cell>
          <cell r="I456" t="str">
            <v>na</v>
          </cell>
        </row>
        <row r="457">
          <cell r="A457" t="str">
            <v>801060001.0006</v>
          </cell>
          <cell r="B457" t="str">
            <v>801060001</v>
          </cell>
          <cell r="C457" t="str">
            <v>Telephone &amp; Telegraph Expenses</v>
          </cell>
          <cell r="D457" t="str">
            <v>0006</v>
          </cell>
          <cell r="E457" t="str">
            <v>MS Exchange</v>
          </cell>
          <cell r="F457">
            <v>327305</v>
          </cell>
          <cell r="G457">
            <v>0</v>
          </cell>
          <cell r="H457">
            <v>327305</v>
          </cell>
          <cell r="I457" t="str">
            <v>na</v>
          </cell>
        </row>
        <row r="458">
          <cell r="A458" t="str">
            <v>801060001.0011</v>
          </cell>
          <cell r="B458" t="str">
            <v>801060001</v>
          </cell>
          <cell r="C458" t="str">
            <v>Telephone &amp; Telegraph Expenses</v>
          </cell>
          <cell r="D458" t="str">
            <v>0011</v>
          </cell>
          <cell r="E458" t="str">
            <v>Connectivity Charges  - Domestic</v>
          </cell>
          <cell r="F458">
            <v>0</v>
          </cell>
          <cell r="G458">
            <v>19287</v>
          </cell>
          <cell r="H458">
            <v>19287</v>
          </cell>
          <cell r="I458" t="str">
            <v>na</v>
          </cell>
        </row>
        <row r="459">
          <cell r="A459" t="str">
            <v>801060001.0013</v>
          </cell>
          <cell r="B459" t="str">
            <v>801060001</v>
          </cell>
          <cell r="C459" t="str">
            <v>Telephone &amp; Telegraph Expenses</v>
          </cell>
          <cell r="D459" t="str">
            <v>0013</v>
          </cell>
          <cell r="E459" t="str">
            <v>Dial up Internet / Email</v>
          </cell>
          <cell r="F459">
            <v>38655.85</v>
          </cell>
          <cell r="G459">
            <v>2422</v>
          </cell>
          <cell r="H459">
            <v>41077.85</v>
          </cell>
          <cell r="I459" t="str">
            <v>na</v>
          </cell>
        </row>
        <row r="460">
          <cell r="A460" t="str">
            <v>801080002.2131</v>
          </cell>
          <cell r="B460" t="str">
            <v>801080002</v>
          </cell>
          <cell r="C460" t="str">
            <v>Travel &amp; Living Expenses - Non - Tax Deductible</v>
          </cell>
          <cell r="D460" t="str">
            <v>2131</v>
          </cell>
          <cell r="E460" t="str">
            <v>T &amp; L - Domestic - Others - Non - Recoverable  - Fare</v>
          </cell>
          <cell r="F460">
            <v>1931678</v>
          </cell>
          <cell r="G460">
            <v>308498</v>
          </cell>
          <cell r="H460">
            <v>2240176</v>
          </cell>
          <cell r="I460" t="str">
            <v>na</v>
          </cell>
        </row>
        <row r="461">
          <cell r="A461" t="str">
            <v>801080002.2132</v>
          </cell>
          <cell r="B461" t="str">
            <v>801080002</v>
          </cell>
          <cell r="C461" t="str">
            <v>Travel &amp; Living Expenses - Non - Tax Deductible</v>
          </cell>
          <cell r="D461" t="str">
            <v>2132</v>
          </cell>
          <cell r="E461" t="str">
            <v>T &amp; L - Domestic - Others - Non - Recoverable  - Daily Allowance</v>
          </cell>
          <cell r="F461">
            <v>714867</v>
          </cell>
          <cell r="G461">
            <v>88362</v>
          </cell>
          <cell r="H461">
            <v>803229</v>
          </cell>
          <cell r="I461" t="str">
            <v>na</v>
          </cell>
        </row>
        <row r="462">
          <cell r="A462" t="str">
            <v>801080002.2133</v>
          </cell>
          <cell r="B462" t="str">
            <v>801080002</v>
          </cell>
          <cell r="C462" t="str">
            <v>Travel &amp; Living Expenses - Non - Tax Deductible</v>
          </cell>
          <cell r="D462" t="str">
            <v>2133</v>
          </cell>
          <cell r="E462" t="str">
            <v>T &amp; L - Domestic - Others - Non - Recoverable  - Conveyance</v>
          </cell>
          <cell r="F462">
            <v>974728</v>
          </cell>
          <cell r="G462">
            <v>140023</v>
          </cell>
          <cell r="H462">
            <v>1114751</v>
          </cell>
          <cell r="I462" t="str">
            <v>na</v>
          </cell>
        </row>
        <row r="463">
          <cell r="A463" t="str">
            <v>801080002.2134</v>
          </cell>
          <cell r="B463" t="str">
            <v>801080002</v>
          </cell>
          <cell r="C463" t="str">
            <v>Travel &amp; Living Expenses - Non - Tax Deductible</v>
          </cell>
          <cell r="D463" t="str">
            <v>2134</v>
          </cell>
          <cell r="E463" t="str">
            <v>T &amp; L - Domestic - Others - Non - Recoverable  - Vehicle Hire</v>
          </cell>
          <cell r="F463">
            <v>-50205</v>
          </cell>
          <cell r="G463">
            <v>88795</v>
          </cell>
          <cell r="H463">
            <v>38590</v>
          </cell>
          <cell r="I463" t="str">
            <v>na</v>
          </cell>
        </row>
        <row r="464">
          <cell r="A464" t="str">
            <v>801080002.2231</v>
          </cell>
          <cell r="B464" t="str">
            <v>801080002</v>
          </cell>
          <cell r="C464" t="str">
            <v>Travel &amp; Living Expenses - Non - Tax Deductible</v>
          </cell>
          <cell r="D464" t="str">
            <v>2231</v>
          </cell>
          <cell r="E464" t="str">
            <v>T &amp; L - Foreign - Others - Non - Recoverable  - Fare</v>
          </cell>
          <cell r="F464">
            <v>175445</v>
          </cell>
          <cell r="G464">
            <v>-1340</v>
          </cell>
          <cell r="H464">
            <v>174105</v>
          </cell>
          <cell r="I464" t="str">
            <v>na</v>
          </cell>
        </row>
        <row r="465">
          <cell r="A465" t="str">
            <v>801080002.2237</v>
          </cell>
          <cell r="B465" t="str">
            <v>801080002</v>
          </cell>
          <cell r="C465" t="str">
            <v>Travel &amp; Living Expenses - Non - Tax Deductible</v>
          </cell>
          <cell r="D465" t="str">
            <v>2237</v>
          </cell>
          <cell r="E465" t="str">
            <v>T &amp; L - Foreign - Others - Non - Recoverable  - Others</v>
          </cell>
          <cell r="F465">
            <v>0</v>
          </cell>
          <cell r="G465">
            <v>69571</v>
          </cell>
          <cell r="H465">
            <v>69571</v>
          </cell>
          <cell r="I465" t="str">
            <v>na</v>
          </cell>
        </row>
        <row r="466">
          <cell r="A466" t="str">
            <v>801080010.0001</v>
          </cell>
          <cell r="B466" t="str">
            <v>801080010</v>
          </cell>
          <cell r="C466" t="str">
            <v>Transfer and Living Expenses</v>
          </cell>
          <cell r="D466" t="str">
            <v>0001</v>
          </cell>
          <cell r="E466" t="str">
            <v>New Joinees - Hotel Charges</v>
          </cell>
          <cell r="F466">
            <v>0</v>
          </cell>
          <cell r="G466">
            <v>15535</v>
          </cell>
          <cell r="H466">
            <v>15535</v>
          </cell>
          <cell r="I466" t="str">
            <v>na</v>
          </cell>
        </row>
        <row r="467">
          <cell r="A467" t="str">
            <v>801080010.0002</v>
          </cell>
          <cell r="B467" t="str">
            <v>801080010</v>
          </cell>
          <cell r="C467" t="str">
            <v>Transfer and Living Expenses</v>
          </cell>
          <cell r="D467" t="str">
            <v>0002</v>
          </cell>
          <cell r="E467" t="str">
            <v>New Joinees - Guest House Charges</v>
          </cell>
          <cell r="F467">
            <v>36686</v>
          </cell>
          <cell r="G467">
            <v>0</v>
          </cell>
          <cell r="H467">
            <v>36686</v>
          </cell>
          <cell r="I467" t="str">
            <v>na</v>
          </cell>
        </row>
        <row r="468">
          <cell r="A468" t="str">
            <v>801080010.0003</v>
          </cell>
          <cell r="B468" t="str">
            <v>801080010</v>
          </cell>
          <cell r="C468" t="str">
            <v>Transfer and Living Expenses</v>
          </cell>
          <cell r="D468" t="str">
            <v>0003</v>
          </cell>
          <cell r="E468" t="str">
            <v>New Joinees - Packing Charges</v>
          </cell>
          <cell r="F468">
            <v>239866</v>
          </cell>
          <cell r="G468">
            <v>22014</v>
          </cell>
          <cell r="H468">
            <v>261880</v>
          </cell>
          <cell r="I468" t="str">
            <v>na</v>
          </cell>
        </row>
        <row r="469">
          <cell r="A469" t="str">
            <v>801080010.0004</v>
          </cell>
          <cell r="B469" t="str">
            <v>801080010</v>
          </cell>
          <cell r="C469" t="str">
            <v>Transfer and Living Expenses</v>
          </cell>
          <cell r="D469" t="str">
            <v>0004</v>
          </cell>
          <cell r="E469" t="str">
            <v>New Joinees - Travel Charges</v>
          </cell>
          <cell r="F469">
            <v>270349</v>
          </cell>
          <cell r="G469">
            <v>0</v>
          </cell>
          <cell r="H469">
            <v>270349</v>
          </cell>
          <cell r="I469" t="str">
            <v>na</v>
          </cell>
        </row>
        <row r="470">
          <cell r="A470" t="str">
            <v>801080021.0002</v>
          </cell>
          <cell r="B470" t="str">
            <v>801080021</v>
          </cell>
          <cell r="C470" t="str">
            <v>Management Meeting Expenses - Non- Tax Deductible</v>
          </cell>
          <cell r="D470" t="str">
            <v>0002</v>
          </cell>
          <cell r="E470" t="str">
            <v>Annual Day / Anuual Events / Reunion</v>
          </cell>
          <cell r="F470">
            <v>161649</v>
          </cell>
          <cell r="G470">
            <v>0</v>
          </cell>
          <cell r="H470">
            <v>161649</v>
          </cell>
          <cell r="I470" t="str">
            <v>na</v>
          </cell>
        </row>
        <row r="471">
          <cell r="A471" t="str">
            <v>801080021.0007</v>
          </cell>
          <cell r="B471" t="str">
            <v>801080021</v>
          </cell>
          <cell r="C471" t="str">
            <v>Management Meeting Expenses - Non- Tax Deductible</v>
          </cell>
          <cell r="D471" t="str">
            <v>0007</v>
          </cell>
          <cell r="E471" t="str">
            <v>Business Meetings</v>
          </cell>
          <cell r="F471">
            <v>-600000</v>
          </cell>
          <cell r="G471">
            <v>0</v>
          </cell>
          <cell r="H471">
            <v>-600000</v>
          </cell>
          <cell r="I471" t="str">
            <v>na</v>
          </cell>
        </row>
        <row r="472">
          <cell r="A472" t="str">
            <v>801095001.0000</v>
          </cell>
          <cell r="B472" t="str">
            <v>801095001</v>
          </cell>
          <cell r="C472" t="str">
            <v>Rental Expenses - Bld &amp; facilities</v>
          </cell>
          <cell r="D472" t="str">
            <v>0000</v>
          </cell>
          <cell r="E472" t="str">
            <v>None</v>
          </cell>
          <cell r="F472">
            <v>300000</v>
          </cell>
          <cell r="G472">
            <v>-2300000</v>
          </cell>
          <cell r="H472">
            <v>-2000000</v>
          </cell>
          <cell r="I472" t="str">
            <v>na</v>
          </cell>
        </row>
        <row r="473">
          <cell r="A473" t="str">
            <v>801095001.0001</v>
          </cell>
          <cell r="B473" t="str">
            <v>801095001</v>
          </cell>
          <cell r="C473" t="str">
            <v>Rental Expenses - Bld &amp; facilities</v>
          </cell>
          <cell r="D473" t="str">
            <v>0001</v>
          </cell>
          <cell r="E473" t="str">
            <v>Office</v>
          </cell>
          <cell r="F473">
            <v>2832816</v>
          </cell>
          <cell r="G473">
            <v>569315</v>
          </cell>
          <cell r="H473">
            <v>3402131</v>
          </cell>
          <cell r="I473" t="str">
            <v>na</v>
          </cell>
        </row>
        <row r="474">
          <cell r="A474" t="str">
            <v>801095001.0002</v>
          </cell>
          <cell r="B474" t="str">
            <v>801095001</v>
          </cell>
          <cell r="C474" t="str">
            <v>Rental Expenses - Bld &amp; facilities</v>
          </cell>
          <cell r="D474" t="str">
            <v>0002</v>
          </cell>
          <cell r="E474" t="str">
            <v>Godown</v>
          </cell>
          <cell r="F474">
            <v>501090</v>
          </cell>
          <cell r="G474">
            <v>43700</v>
          </cell>
          <cell r="H474">
            <v>544790</v>
          </cell>
          <cell r="I474" t="str">
            <v>na</v>
          </cell>
        </row>
        <row r="475">
          <cell r="A475" t="str">
            <v>801095002.0001</v>
          </cell>
          <cell r="B475" t="str">
            <v>801095002</v>
          </cell>
          <cell r="C475" t="str">
            <v>Rental Expenses - Furniture &amp; Equipment</v>
          </cell>
          <cell r="D475" t="str">
            <v>0001</v>
          </cell>
          <cell r="E475" t="str">
            <v>Furniture &amp; Fixtures - Office</v>
          </cell>
          <cell r="F475">
            <v>38512</v>
          </cell>
          <cell r="G475">
            <v>6960</v>
          </cell>
          <cell r="H475">
            <v>45472</v>
          </cell>
          <cell r="I475" t="str">
            <v>na</v>
          </cell>
        </row>
        <row r="476">
          <cell r="A476" t="str">
            <v>801095002.0004</v>
          </cell>
          <cell r="B476" t="str">
            <v>801095002</v>
          </cell>
          <cell r="C476" t="str">
            <v>Rental Expenses - Furniture &amp; Equipment</v>
          </cell>
          <cell r="D476" t="str">
            <v>0004</v>
          </cell>
          <cell r="E476" t="str">
            <v>Custodian Charges</v>
          </cell>
          <cell r="F476">
            <v>24600</v>
          </cell>
          <cell r="G476">
            <v>0</v>
          </cell>
          <cell r="H476">
            <v>24600</v>
          </cell>
          <cell r="I476" t="str">
            <v>na</v>
          </cell>
        </row>
        <row r="477">
          <cell r="A477" t="str">
            <v>801095003.0001</v>
          </cell>
          <cell r="B477" t="str">
            <v>801095003</v>
          </cell>
          <cell r="C477" t="str">
            <v>Rental Expense-Computer Equipments</v>
          </cell>
          <cell r="D477" t="str">
            <v>0001</v>
          </cell>
          <cell r="E477" t="str">
            <v>Computers</v>
          </cell>
          <cell r="F477">
            <v>374499.85</v>
          </cell>
          <cell r="G477">
            <v>27700</v>
          </cell>
          <cell r="H477">
            <v>402199.85</v>
          </cell>
          <cell r="I477" t="str">
            <v>na</v>
          </cell>
        </row>
        <row r="478">
          <cell r="A478" t="str">
            <v>801100001.0001</v>
          </cell>
          <cell r="B478" t="str">
            <v>801100001</v>
          </cell>
          <cell r="C478" t="str">
            <v>Other Facilities Expense- Utilies , Maintaiance, Security etc.,.</v>
          </cell>
          <cell r="D478" t="str">
            <v>0001</v>
          </cell>
          <cell r="E478" t="str">
            <v>Security Services</v>
          </cell>
          <cell r="F478">
            <v>268671</v>
          </cell>
          <cell r="G478">
            <v>32409</v>
          </cell>
          <cell r="H478">
            <v>301080</v>
          </cell>
          <cell r="I478" t="str">
            <v>na</v>
          </cell>
        </row>
        <row r="479">
          <cell r="A479" t="str">
            <v>801100001.0002</v>
          </cell>
          <cell r="B479" t="str">
            <v>801100001</v>
          </cell>
          <cell r="C479" t="str">
            <v>Other Facilities Expense- Utilies , Maintaiance, Security etc.,.</v>
          </cell>
          <cell r="D479" t="str">
            <v>0002</v>
          </cell>
          <cell r="E479" t="str">
            <v>Housekeeping expenses</v>
          </cell>
          <cell r="F479">
            <v>74762</v>
          </cell>
          <cell r="G479">
            <v>11717</v>
          </cell>
          <cell r="H479">
            <v>86479</v>
          </cell>
          <cell r="I479" t="str">
            <v>na</v>
          </cell>
        </row>
        <row r="480">
          <cell r="A480" t="str">
            <v>801100001.0003</v>
          </cell>
          <cell r="B480" t="str">
            <v>801100001</v>
          </cell>
          <cell r="C480" t="str">
            <v>Other Facilities Expense- Utilies , Maintaiance, Security etc.,.</v>
          </cell>
          <cell r="D480" t="str">
            <v>0003</v>
          </cell>
          <cell r="E480" t="str">
            <v>Facility Maintenance Expenses</v>
          </cell>
          <cell r="F480">
            <v>320710</v>
          </cell>
          <cell r="G480">
            <v>90148</v>
          </cell>
          <cell r="H480">
            <v>410858</v>
          </cell>
          <cell r="I480" t="str">
            <v>na</v>
          </cell>
        </row>
        <row r="481">
          <cell r="A481" t="str">
            <v>801100001.0004</v>
          </cell>
          <cell r="B481" t="str">
            <v>801100001</v>
          </cell>
          <cell r="C481" t="str">
            <v>Other Facilities Expense- Utilies , Maintaiance, Security etc.,.</v>
          </cell>
          <cell r="D481" t="str">
            <v>0004</v>
          </cell>
          <cell r="E481" t="str">
            <v>Electricity Charges</v>
          </cell>
          <cell r="F481">
            <v>575014</v>
          </cell>
          <cell r="G481">
            <v>46462</v>
          </cell>
          <cell r="H481">
            <v>621476</v>
          </cell>
          <cell r="I481" t="str">
            <v>na</v>
          </cell>
        </row>
        <row r="482">
          <cell r="A482" t="str">
            <v>801100001.0005</v>
          </cell>
          <cell r="B482" t="str">
            <v>801100001</v>
          </cell>
          <cell r="C482" t="str">
            <v>Other Facilities Expense- Utilies , Maintaiance, Security etc.,.</v>
          </cell>
          <cell r="D482" t="str">
            <v>0005</v>
          </cell>
          <cell r="E482" t="str">
            <v>Water Exenses</v>
          </cell>
          <cell r="F482">
            <v>41963</v>
          </cell>
          <cell r="G482">
            <v>1425</v>
          </cell>
          <cell r="H482">
            <v>43388</v>
          </cell>
          <cell r="I482" t="str">
            <v>na</v>
          </cell>
        </row>
        <row r="483">
          <cell r="A483" t="str">
            <v>801100001.0009</v>
          </cell>
          <cell r="B483" t="str">
            <v>801100001</v>
          </cell>
          <cell r="C483" t="str">
            <v>Other Facilities Expense- Utilies , Maintaiance, Security etc.,.</v>
          </cell>
          <cell r="D483" t="str">
            <v>0009</v>
          </cell>
          <cell r="E483" t="str">
            <v>Others</v>
          </cell>
          <cell r="F483">
            <v>2900</v>
          </cell>
          <cell r="G483">
            <v>-500000</v>
          </cell>
          <cell r="H483">
            <v>-497100</v>
          </cell>
          <cell r="I483" t="str">
            <v>na</v>
          </cell>
        </row>
        <row r="484">
          <cell r="A484" t="str">
            <v>801100001.0016</v>
          </cell>
          <cell r="B484" t="str">
            <v>801100001</v>
          </cell>
          <cell r="C484" t="str">
            <v>Other Facilities Expense- Utilies , Maintaiance, Security etc.,.</v>
          </cell>
          <cell r="D484" t="str">
            <v>0016</v>
          </cell>
          <cell r="E484" t="str">
            <v>Repairs Others</v>
          </cell>
          <cell r="F484">
            <v>40000</v>
          </cell>
          <cell r="G484">
            <v>0</v>
          </cell>
          <cell r="H484">
            <v>40000</v>
          </cell>
          <cell r="I484" t="str">
            <v>na</v>
          </cell>
        </row>
        <row r="485">
          <cell r="A485" t="str">
            <v>801101001.0013</v>
          </cell>
          <cell r="B485" t="str">
            <v>801101001</v>
          </cell>
          <cell r="C485" t="str">
            <v>Other Furniture, Equipment and Computer Expenses-Repair, Maintenance, Services, Etc.,</v>
          </cell>
          <cell r="D485" t="str">
            <v>0013</v>
          </cell>
          <cell r="E485" t="str">
            <v>Repairs - Office Equipt</v>
          </cell>
          <cell r="F485">
            <v>9237</v>
          </cell>
          <cell r="G485">
            <v>0</v>
          </cell>
          <cell r="H485">
            <v>9237</v>
          </cell>
          <cell r="I485" t="str">
            <v>na</v>
          </cell>
        </row>
        <row r="486">
          <cell r="A486" t="str">
            <v>801101001.0014</v>
          </cell>
          <cell r="B486" t="str">
            <v>801101001</v>
          </cell>
          <cell r="C486" t="str">
            <v>Other Furniture, Equipment and Computer Expenses-Repair, Maintenance, Services, Etc.,</v>
          </cell>
          <cell r="D486" t="str">
            <v>0014</v>
          </cell>
          <cell r="E486" t="str">
            <v>Repairs - Computers</v>
          </cell>
          <cell r="F486">
            <v>129090</v>
          </cell>
          <cell r="G486">
            <v>17358</v>
          </cell>
          <cell r="H486">
            <v>146448</v>
          </cell>
          <cell r="I486" t="str">
            <v>na</v>
          </cell>
        </row>
        <row r="487">
          <cell r="A487" t="str">
            <v>801101001.0016</v>
          </cell>
          <cell r="B487" t="str">
            <v>801101001</v>
          </cell>
          <cell r="C487" t="str">
            <v>Other Furniture, Equipment and Computer Expenses-Repair, Maintenance, Services, Etc.,</v>
          </cell>
          <cell r="D487" t="str">
            <v>0016</v>
          </cell>
          <cell r="E487" t="str">
            <v>Repairs -Others</v>
          </cell>
          <cell r="F487">
            <v>72175</v>
          </cell>
          <cell r="G487">
            <v>172</v>
          </cell>
          <cell r="H487">
            <v>72347</v>
          </cell>
          <cell r="I487" t="str">
            <v>na</v>
          </cell>
        </row>
        <row r="488">
          <cell r="A488" t="str">
            <v>801101001.0022</v>
          </cell>
          <cell r="B488" t="str">
            <v>801101001</v>
          </cell>
          <cell r="C488" t="str">
            <v>Other Furniture, Equipment and Computer Expenses-Repair, Maintenance, Services, Etc.,</v>
          </cell>
          <cell r="D488" t="str">
            <v>0022</v>
          </cell>
          <cell r="E488" t="str">
            <v>AMC - Office Equipt in India</v>
          </cell>
          <cell r="F488">
            <v>5240</v>
          </cell>
          <cell r="G488">
            <v>-160</v>
          </cell>
          <cell r="H488">
            <v>5080</v>
          </cell>
          <cell r="I488" t="str">
            <v>na</v>
          </cell>
        </row>
        <row r="489">
          <cell r="A489" t="str">
            <v>801101001.0023</v>
          </cell>
          <cell r="B489" t="str">
            <v>801101001</v>
          </cell>
          <cell r="C489" t="str">
            <v>Other Furniture, Equipment and Computer Expenses-Repair, Maintenance, Services, Etc.,</v>
          </cell>
          <cell r="D489" t="str">
            <v>0023</v>
          </cell>
          <cell r="E489" t="str">
            <v>AMC - Computers</v>
          </cell>
          <cell r="F489">
            <v>435013</v>
          </cell>
          <cell r="G489">
            <v>0</v>
          </cell>
          <cell r="H489">
            <v>435013</v>
          </cell>
          <cell r="I489" t="str">
            <v>na</v>
          </cell>
        </row>
        <row r="490">
          <cell r="A490" t="str">
            <v>801102001.0000</v>
          </cell>
          <cell r="B490" t="str">
            <v>801102001</v>
          </cell>
          <cell r="C490" t="str">
            <v>Operating expenses- Software expenses</v>
          </cell>
          <cell r="D490" t="str">
            <v>0000</v>
          </cell>
          <cell r="E490" t="str">
            <v>None</v>
          </cell>
          <cell r="F490">
            <v>28455</v>
          </cell>
          <cell r="G490">
            <v>0</v>
          </cell>
          <cell r="H490">
            <v>28455</v>
          </cell>
          <cell r="I490" t="str">
            <v>na</v>
          </cell>
        </row>
        <row r="491">
          <cell r="A491" t="str">
            <v>801200001.0000</v>
          </cell>
          <cell r="B491" t="str">
            <v>801200001</v>
          </cell>
          <cell r="C491" t="str">
            <v>Customer Services &amp; Collection Expenses</v>
          </cell>
          <cell r="D491" t="str">
            <v>0000</v>
          </cell>
          <cell r="E491" t="str">
            <v>None</v>
          </cell>
          <cell r="F491">
            <v>-1142008</v>
          </cell>
          <cell r="G491">
            <v>8581</v>
          </cell>
          <cell r="H491">
            <v>-1133427</v>
          </cell>
          <cell r="I491" t="str">
            <v>na</v>
          </cell>
        </row>
        <row r="492">
          <cell r="A492" t="str">
            <v>801200001.0002</v>
          </cell>
          <cell r="B492" t="str">
            <v>801200001</v>
          </cell>
          <cell r="C492" t="str">
            <v>Customer Services &amp; Collection Expenses</v>
          </cell>
          <cell r="D492" t="str">
            <v>0002</v>
          </cell>
          <cell r="E492" t="str">
            <v>Collection Agency Charges</v>
          </cell>
          <cell r="F492">
            <v>3689336</v>
          </cell>
          <cell r="G492">
            <v>487292</v>
          </cell>
          <cell r="H492">
            <v>4176628</v>
          </cell>
          <cell r="I492" t="str">
            <v>na</v>
          </cell>
        </row>
        <row r="493">
          <cell r="A493" t="str">
            <v>801200001.0004</v>
          </cell>
          <cell r="B493" t="str">
            <v>801200001</v>
          </cell>
          <cell r="C493" t="str">
            <v>Customer Services &amp; Collection Expenses</v>
          </cell>
          <cell r="D493" t="str">
            <v>0004</v>
          </cell>
          <cell r="E493" t="str">
            <v>Valuation of Reposs Vehicle</v>
          </cell>
          <cell r="F493">
            <v>111710</v>
          </cell>
          <cell r="G493">
            <v>1400</v>
          </cell>
          <cell r="H493">
            <v>113110</v>
          </cell>
          <cell r="I493" t="str">
            <v>na</v>
          </cell>
        </row>
        <row r="494">
          <cell r="A494" t="str">
            <v>801300001.0000</v>
          </cell>
          <cell r="B494" t="str">
            <v>801300001</v>
          </cell>
          <cell r="C494" t="str">
            <v>Legal Expense</v>
          </cell>
          <cell r="D494" t="str">
            <v>0000</v>
          </cell>
          <cell r="E494" t="str">
            <v>None</v>
          </cell>
          <cell r="F494">
            <v>500000</v>
          </cell>
          <cell r="G494">
            <v>0</v>
          </cell>
          <cell r="H494">
            <v>500000</v>
          </cell>
          <cell r="I494" t="str">
            <v>na</v>
          </cell>
        </row>
        <row r="495">
          <cell r="A495" t="str">
            <v>801300001.0001</v>
          </cell>
          <cell r="B495" t="str">
            <v>801300001</v>
          </cell>
          <cell r="C495" t="str">
            <v>Legal Expense</v>
          </cell>
          <cell r="D495" t="str">
            <v>0001</v>
          </cell>
          <cell r="E495" t="str">
            <v>ROC FEES</v>
          </cell>
          <cell r="F495">
            <v>13625</v>
          </cell>
          <cell r="G495">
            <v>2500</v>
          </cell>
          <cell r="H495">
            <v>16125</v>
          </cell>
          <cell r="I495" t="str">
            <v>na</v>
          </cell>
        </row>
        <row r="496">
          <cell r="A496" t="str">
            <v>801300001.0005</v>
          </cell>
          <cell r="B496" t="str">
            <v>801300001</v>
          </cell>
          <cell r="C496" t="str">
            <v>Legal Expense</v>
          </cell>
          <cell r="D496" t="str">
            <v>0005</v>
          </cell>
          <cell r="E496" t="str">
            <v>Other Fees</v>
          </cell>
          <cell r="F496">
            <v>-845000</v>
          </cell>
          <cell r="G496">
            <v>10000</v>
          </cell>
          <cell r="H496">
            <v>-835000</v>
          </cell>
          <cell r="I496" t="str">
            <v>na</v>
          </cell>
        </row>
        <row r="497">
          <cell r="A497" t="str">
            <v>801400001.0009</v>
          </cell>
          <cell r="B497" t="str">
            <v>801400001</v>
          </cell>
          <cell r="C497" t="str">
            <v>Advertising Expense</v>
          </cell>
          <cell r="D497" t="str">
            <v>0009</v>
          </cell>
          <cell r="E497" t="str">
            <v>Other Advertising expenses</v>
          </cell>
          <cell r="F497">
            <v>391140</v>
          </cell>
          <cell r="G497">
            <v>39163</v>
          </cell>
          <cell r="H497">
            <v>430303</v>
          </cell>
          <cell r="I497" t="str">
            <v>na</v>
          </cell>
        </row>
        <row r="498">
          <cell r="A498" t="str">
            <v>801410001.0000</v>
          </cell>
          <cell r="B498" t="str">
            <v>801410001</v>
          </cell>
          <cell r="C498" t="str">
            <v>Sales Promotion Expense</v>
          </cell>
          <cell r="D498" t="str">
            <v>0000</v>
          </cell>
          <cell r="E498" t="str">
            <v>None</v>
          </cell>
          <cell r="F498">
            <v>-70000</v>
          </cell>
          <cell r="G498">
            <v>0</v>
          </cell>
          <cell r="H498">
            <v>-70000</v>
          </cell>
          <cell r="I498" t="str">
            <v>na</v>
          </cell>
        </row>
        <row r="499">
          <cell r="A499" t="str">
            <v>801410001.0001</v>
          </cell>
          <cell r="B499" t="str">
            <v>801410001</v>
          </cell>
          <cell r="C499" t="str">
            <v>Sales Promotion Expense</v>
          </cell>
          <cell r="D499" t="str">
            <v>0001</v>
          </cell>
          <cell r="E499" t="str">
            <v>Entertainment</v>
          </cell>
          <cell r="F499">
            <v>96550</v>
          </cell>
          <cell r="G499">
            <v>14403</v>
          </cell>
          <cell r="H499">
            <v>110953</v>
          </cell>
          <cell r="I499" t="str">
            <v>na</v>
          </cell>
        </row>
        <row r="500">
          <cell r="A500" t="str">
            <v>801410001.0012</v>
          </cell>
          <cell r="B500" t="str">
            <v>801410001</v>
          </cell>
          <cell r="C500" t="str">
            <v>Sales Promotion Expense</v>
          </cell>
          <cell r="D500" t="str">
            <v>0012</v>
          </cell>
          <cell r="E500" t="str">
            <v>Gifts to dealers</v>
          </cell>
          <cell r="F500">
            <v>-393750</v>
          </cell>
          <cell r="G500">
            <v>0</v>
          </cell>
          <cell r="H500">
            <v>-393750</v>
          </cell>
          <cell r="I500" t="str">
            <v>na</v>
          </cell>
        </row>
        <row r="501">
          <cell r="A501" t="str">
            <v>801410001.0034</v>
          </cell>
          <cell r="B501" t="str">
            <v>801410001</v>
          </cell>
          <cell r="C501" t="str">
            <v>Sales Promotion Expense</v>
          </cell>
          <cell r="D501" t="str">
            <v>0034</v>
          </cell>
          <cell r="E501" t="str">
            <v>Commission on Hire Purchase</v>
          </cell>
          <cell r="F501">
            <v>2275518.66</v>
          </cell>
          <cell r="G501">
            <v>252520.12</v>
          </cell>
          <cell r="H501">
            <v>2528038.7799999998</v>
          </cell>
          <cell r="I501" t="str">
            <v>na</v>
          </cell>
        </row>
        <row r="502">
          <cell r="A502" t="str">
            <v>801710001.0011</v>
          </cell>
          <cell r="B502" t="str">
            <v>801710001</v>
          </cell>
          <cell r="C502" t="str">
            <v>Outside Services and Fees</v>
          </cell>
          <cell r="D502" t="str">
            <v>0011</v>
          </cell>
          <cell r="E502" t="str">
            <v>Outsourced Manpower</v>
          </cell>
          <cell r="F502">
            <v>4332290.5</v>
          </cell>
          <cell r="G502">
            <v>541957.5</v>
          </cell>
          <cell r="H502">
            <v>4874248</v>
          </cell>
          <cell r="I502" t="str">
            <v>na</v>
          </cell>
        </row>
        <row r="503">
          <cell r="A503" t="str">
            <v>801710001.0021</v>
          </cell>
          <cell r="B503" t="str">
            <v>801710001</v>
          </cell>
          <cell r="C503" t="str">
            <v>Outside Services and Fees</v>
          </cell>
          <cell r="D503" t="str">
            <v>0021</v>
          </cell>
          <cell r="E503" t="str">
            <v>Helpdesk Support</v>
          </cell>
          <cell r="F503">
            <v>300000</v>
          </cell>
          <cell r="G503">
            <v>1000000</v>
          </cell>
          <cell r="H503">
            <v>1300000</v>
          </cell>
          <cell r="I503" t="str">
            <v>na</v>
          </cell>
        </row>
        <row r="504">
          <cell r="A504" t="str">
            <v>801710002.0000</v>
          </cell>
          <cell r="B504" t="str">
            <v>801710002</v>
          </cell>
          <cell r="C504" t="str">
            <v>Outside Services and Fees - Consulting</v>
          </cell>
          <cell r="D504" t="str">
            <v>0000</v>
          </cell>
          <cell r="E504" t="str">
            <v>None</v>
          </cell>
          <cell r="F504">
            <v>10445</v>
          </cell>
          <cell r="G504">
            <v>0</v>
          </cell>
          <cell r="H504">
            <v>10445</v>
          </cell>
          <cell r="I504" t="str">
            <v>na</v>
          </cell>
        </row>
        <row r="505">
          <cell r="A505" t="str">
            <v>801710002.0001</v>
          </cell>
          <cell r="B505" t="str">
            <v>801710002</v>
          </cell>
          <cell r="C505" t="str">
            <v>Outside Services and Fees - Consulting</v>
          </cell>
          <cell r="D505" t="str">
            <v>0001</v>
          </cell>
          <cell r="E505" t="str">
            <v>Professional Charges - Consultants</v>
          </cell>
          <cell r="F505">
            <v>3035545</v>
          </cell>
          <cell r="G505">
            <v>784467</v>
          </cell>
          <cell r="H505">
            <v>3820012</v>
          </cell>
          <cell r="I505" t="str">
            <v>na</v>
          </cell>
        </row>
        <row r="506">
          <cell r="A506" t="str">
            <v>801710002.0002</v>
          </cell>
          <cell r="B506" t="str">
            <v>801710002</v>
          </cell>
          <cell r="C506" t="str">
            <v>Outside Services and Fees - Consulting</v>
          </cell>
          <cell r="D506" t="str">
            <v>0002</v>
          </cell>
          <cell r="E506" t="str">
            <v>Professional Charges - Tax Matters</v>
          </cell>
          <cell r="F506">
            <v>80850</v>
          </cell>
          <cell r="G506">
            <v>2500</v>
          </cell>
          <cell r="H506">
            <v>83350</v>
          </cell>
          <cell r="I506" t="str">
            <v>na</v>
          </cell>
        </row>
        <row r="507">
          <cell r="A507" t="str">
            <v>801710002.0003</v>
          </cell>
          <cell r="B507" t="str">
            <v>801710002</v>
          </cell>
          <cell r="C507" t="str">
            <v>Outside Services and Fees - Consulting</v>
          </cell>
          <cell r="D507" t="str">
            <v>0003</v>
          </cell>
          <cell r="E507" t="str">
            <v>Professional Charges - Sales Tax Matters</v>
          </cell>
          <cell r="F507">
            <v>231400</v>
          </cell>
          <cell r="G507">
            <v>21000</v>
          </cell>
          <cell r="H507">
            <v>252400</v>
          </cell>
          <cell r="I507" t="str">
            <v>na</v>
          </cell>
        </row>
        <row r="508">
          <cell r="A508" t="str">
            <v>801710002.0004</v>
          </cell>
          <cell r="B508" t="str">
            <v>801710002</v>
          </cell>
          <cell r="C508" t="str">
            <v>Outside Services and Fees - Consulting</v>
          </cell>
          <cell r="D508" t="str">
            <v>0004</v>
          </cell>
          <cell r="E508" t="str">
            <v>Legal Consultants</v>
          </cell>
          <cell r="F508">
            <v>1553036</v>
          </cell>
          <cell r="G508">
            <v>118060</v>
          </cell>
          <cell r="H508">
            <v>1671096</v>
          </cell>
          <cell r="I508" t="str">
            <v>na</v>
          </cell>
        </row>
        <row r="509">
          <cell r="A509" t="str">
            <v>801710004.0001</v>
          </cell>
          <cell r="B509" t="str">
            <v>801710004</v>
          </cell>
          <cell r="C509" t="str">
            <v>Outside Services Others</v>
          </cell>
          <cell r="D509" t="str">
            <v>0001</v>
          </cell>
          <cell r="E509" t="str">
            <v>Statutory Audit Fees</v>
          </cell>
          <cell r="F509">
            <v>1018834</v>
          </cell>
          <cell r="G509">
            <v>-12000</v>
          </cell>
          <cell r="H509">
            <v>1006834</v>
          </cell>
          <cell r="I509" t="str">
            <v>na</v>
          </cell>
        </row>
        <row r="510">
          <cell r="A510" t="str">
            <v>801710004.0002</v>
          </cell>
          <cell r="B510" t="str">
            <v>801710004</v>
          </cell>
          <cell r="C510" t="str">
            <v>Outside Services Others</v>
          </cell>
          <cell r="D510" t="str">
            <v>0002</v>
          </cell>
          <cell r="E510" t="str">
            <v>Fees Statuory Auditors - Other Matters</v>
          </cell>
          <cell r="F510">
            <v>280000</v>
          </cell>
          <cell r="G510">
            <v>-20000</v>
          </cell>
          <cell r="H510">
            <v>260000</v>
          </cell>
          <cell r="I510" t="str">
            <v>na</v>
          </cell>
        </row>
        <row r="511">
          <cell r="A511" t="str">
            <v>801710004.0003</v>
          </cell>
          <cell r="B511" t="str">
            <v>801710004</v>
          </cell>
          <cell r="C511" t="str">
            <v>Outside Services Others</v>
          </cell>
          <cell r="D511" t="str">
            <v>0003</v>
          </cell>
          <cell r="E511" t="str">
            <v>Statutory Auditor's Out of Pocket</v>
          </cell>
          <cell r="F511">
            <v>69215</v>
          </cell>
          <cell r="G511">
            <v>0</v>
          </cell>
          <cell r="H511">
            <v>69215</v>
          </cell>
          <cell r="I511" t="str">
            <v>na</v>
          </cell>
        </row>
        <row r="512">
          <cell r="A512" t="str">
            <v>801710004.0004</v>
          </cell>
          <cell r="B512" t="str">
            <v>801710004</v>
          </cell>
          <cell r="C512" t="str">
            <v>Outside Services Others</v>
          </cell>
          <cell r="D512" t="str">
            <v>0004</v>
          </cell>
          <cell r="E512" t="str">
            <v>Internal Audit Fees and Expenses</v>
          </cell>
          <cell r="F512">
            <v>56900</v>
          </cell>
          <cell r="G512">
            <v>0</v>
          </cell>
          <cell r="H512">
            <v>56900</v>
          </cell>
          <cell r="I512" t="str">
            <v>na</v>
          </cell>
        </row>
        <row r="513">
          <cell r="A513" t="str">
            <v>801710004.0006</v>
          </cell>
          <cell r="B513" t="str">
            <v>801710004</v>
          </cell>
          <cell r="C513" t="str">
            <v>Outside Services Others</v>
          </cell>
          <cell r="D513" t="str">
            <v>0006</v>
          </cell>
          <cell r="E513" t="str">
            <v>Brokerage - Others</v>
          </cell>
          <cell r="F513">
            <v>69077</v>
          </cell>
          <cell r="G513">
            <v>11912</v>
          </cell>
          <cell r="H513">
            <v>80989</v>
          </cell>
          <cell r="I513" t="str">
            <v>na</v>
          </cell>
        </row>
        <row r="514">
          <cell r="A514" t="str">
            <v>801710004.0008</v>
          </cell>
          <cell r="B514" t="str">
            <v>801710004</v>
          </cell>
          <cell r="C514" t="str">
            <v>Outside Services Others</v>
          </cell>
          <cell r="D514" t="str">
            <v>0008</v>
          </cell>
          <cell r="E514" t="str">
            <v>REVERIFICATION Charges</v>
          </cell>
          <cell r="F514">
            <v>332168</v>
          </cell>
          <cell r="G514">
            <v>139255</v>
          </cell>
          <cell r="H514">
            <v>471423</v>
          </cell>
          <cell r="I514" t="str">
            <v>na</v>
          </cell>
        </row>
        <row r="515">
          <cell r="A515" t="str">
            <v>801710004.0121</v>
          </cell>
          <cell r="B515" t="str">
            <v>801710004</v>
          </cell>
          <cell r="C515" t="str">
            <v>Outside Services Others</v>
          </cell>
          <cell r="D515" t="str">
            <v>0121</v>
          </cell>
          <cell r="E515" t="str">
            <v>Recruitment Exps-Band 4</v>
          </cell>
          <cell r="F515">
            <v>50295</v>
          </cell>
          <cell r="G515">
            <v>0</v>
          </cell>
          <cell r="H515">
            <v>50295</v>
          </cell>
          <cell r="I515" t="str">
            <v>na</v>
          </cell>
        </row>
        <row r="516">
          <cell r="A516" t="str">
            <v>801710004.0122</v>
          </cell>
          <cell r="B516" t="str">
            <v>801710004</v>
          </cell>
          <cell r="C516" t="str">
            <v>Outside Services Others</v>
          </cell>
          <cell r="D516" t="str">
            <v>0122</v>
          </cell>
          <cell r="E516" t="str">
            <v>Recruitment Exps-Band 3 and above</v>
          </cell>
          <cell r="F516">
            <v>316670</v>
          </cell>
          <cell r="G516">
            <v>0</v>
          </cell>
          <cell r="H516">
            <v>316670</v>
          </cell>
          <cell r="I516" t="str">
            <v>na</v>
          </cell>
        </row>
        <row r="517">
          <cell r="A517" t="str">
            <v>801802001.0002</v>
          </cell>
          <cell r="B517" t="str">
            <v>801802001</v>
          </cell>
          <cell r="C517" t="str">
            <v>Sales /VAT Taxes</v>
          </cell>
          <cell r="D517" t="str">
            <v>0002</v>
          </cell>
          <cell r="E517" t="str">
            <v>Sales Tax</v>
          </cell>
          <cell r="F517">
            <v>522099</v>
          </cell>
          <cell r="G517">
            <v>79966</v>
          </cell>
          <cell r="H517">
            <v>602065</v>
          </cell>
          <cell r="I517" t="str">
            <v>na</v>
          </cell>
        </row>
        <row r="518">
          <cell r="A518" t="str">
            <v>801802005.0004</v>
          </cell>
          <cell r="B518" t="str">
            <v>801802005</v>
          </cell>
          <cell r="C518" t="str">
            <v>Miscellaneous</v>
          </cell>
          <cell r="D518" t="str">
            <v>0004</v>
          </cell>
          <cell r="E518" t="str">
            <v>Rates &amp; Taxes</v>
          </cell>
          <cell r="F518">
            <v>1780459</v>
          </cell>
          <cell r="G518">
            <v>400487</v>
          </cell>
          <cell r="H518">
            <v>2180946</v>
          </cell>
          <cell r="I518" t="str">
            <v>na</v>
          </cell>
        </row>
        <row r="519">
          <cell r="A519" t="str">
            <v>801999001.0000</v>
          </cell>
          <cell r="B519" t="str">
            <v>801999001</v>
          </cell>
          <cell r="C519" t="str">
            <v>All Other Expenses</v>
          </cell>
          <cell r="D519" t="str">
            <v>0000</v>
          </cell>
          <cell r="E519" t="str">
            <v>None</v>
          </cell>
          <cell r="F519">
            <v>100000</v>
          </cell>
          <cell r="G519">
            <v>0</v>
          </cell>
          <cell r="H519">
            <v>100000</v>
          </cell>
          <cell r="I519" t="str">
            <v>na</v>
          </cell>
        </row>
        <row r="520">
          <cell r="A520" t="str">
            <v>801999001.0001</v>
          </cell>
          <cell r="B520" t="str">
            <v>801999001</v>
          </cell>
          <cell r="C520" t="str">
            <v>All Other Expenses</v>
          </cell>
          <cell r="D520" t="str">
            <v>0001</v>
          </cell>
          <cell r="E520" t="str">
            <v>Bank charges</v>
          </cell>
          <cell r="F520">
            <v>692966.9</v>
          </cell>
          <cell r="G520">
            <v>181248.68</v>
          </cell>
          <cell r="H520">
            <v>874215.58</v>
          </cell>
          <cell r="I520" t="str">
            <v>na</v>
          </cell>
        </row>
        <row r="521">
          <cell r="A521" t="str">
            <v>801999001.0003</v>
          </cell>
          <cell r="B521" t="str">
            <v>801999001</v>
          </cell>
          <cell r="C521" t="str">
            <v>All Other Expenses</v>
          </cell>
          <cell r="D521" t="str">
            <v>0003</v>
          </cell>
          <cell r="E521" t="str">
            <v>Director's Sitting Fees</v>
          </cell>
          <cell r="F521">
            <v>30000</v>
          </cell>
          <cell r="G521">
            <v>0</v>
          </cell>
          <cell r="H521">
            <v>30000</v>
          </cell>
          <cell r="I521" t="str">
            <v>na</v>
          </cell>
        </row>
        <row r="522">
          <cell r="A522" t="str">
            <v>801999001.0019</v>
          </cell>
          <cell r="B522" t="str">
            <v>801999001</v>
          </cell>
          <cell r="C522" t="str">
            <v>All Other Expenses</v>
          </cell>
          <cell r="D522" t="str">
            <v>0019</v>
          </cell>
          <cell r="E522" t="str">
            <v>Loss on Sale of Leased Cars</v>
          </cell>
          <cell r="F522">
            <v>109497.25</v>
          </cell>
          <cell r="G522">
            <v>0</v>
          </cell>
          <cell r="H522">
            <v>109497.25</v>
          </cell>
          <cell r="I522" t="str">
            <v>na</v>
          </cell>
        </row>
        <row r="523">
          <cell r="A523" t="str">
            <v>801999001.0021</v>
          </cell>
          <cell r="B523" t="str">
            <v>801999001</v>
          </cell>
          <cell r="C523" t="str">
            <v>All Other Expenses</v>
          </cell>
          <cell r="D523" t="str">
            <v>0021</v>
          </cell>
          <cell r="E523" t="str">
            <v>Miscellaneous Expenses</v>
          </cell>
          <cell r="F523">
            <v>206721</v>
          </cell>
          <cell r="G523">
            <v>-9865</v>
          </cell>
          <cell r="H523">
            <v>196856</v>
          </cell>
          <cell r="I523" t="str">
            <v>na</v>
          </cell>
        </row>
        <row r="524">
          <cell r="A524" t="str">
            <v>801999001.0029</v>
          </cell>
          <cell r="B524" t="str">
            <v>801999001</v>
          </cell>
          <cell r="C524" t="str">
            <v>All Other Expenses</v>
          </cell>
          <cell r="D524" t="str">
            <v>0029</v>
          </cell>
          <cell r="E524" t="str">
            <v>Others</v>
          </cell>
          <cell r="F524">
            <v>-20972</v>
          </cell>
          <cell r="G524">
            <v>0</v>
          </cell>
          <cell r="H524">
            <v>-20972</v>
          </cell>
          <cell r="I524" t="str">
            <v>na</v>
          </cell>
        </row>
        <row r="525">
          <cell r="A525" t="str">
            <v>801999001.0030</v>
          </cell>
          <cell r="B525" t="str">
            <v>801999001</v>
          </cell>
          <cell r="C525" t="str">
            <v>All Other Expenses</v>
          </cell>
          <cell r="D525" t="str">
            <v>0030</v>
          </cell>
          <cell r="E525" t="str">
            <v>PAISAS ROUND OFF</v>
          </cell>
          <cell r="F525">
            <v>27.48</v>
          </cell>
          <cell r="G525">
            <v>1.36</v>
          </cell>
          <cell r="H525">
            <v>28.84</v>
          </cell>
          <cell r="I525" t="str">
            <v>na</v>
          </cell>
        </row>
        <row r="526">
          <cell r="A526" t="str">
            <v>805001001.0001</v>
          </cell>
          <cell r="B526" t="str">
            <v>805001001</v>
          </cell>
          <cell r="C526" t="str">
            <v>Buildings &amp;Office Equipments &amp;</v>
          </cell>
          <cell r="D526" t="str">
            <v>0001</v>
          </cell>
          <cell r="E526" t="str">
            <v>Buildings</v>
          </cell>
          <cell r="F526">
            <v>884522.89</v>
          </cell>
          <cell r="G526">
            <v>112378.25</v>
          </cell>
          <cell r="H526">
            <v>996901.14</v>
          </cell>
          <cell r="I526" t="str">
            <v>na</v>
          </cell>
        </row>
        <row r="527">
          <cell r="A527" t="str">
            <v>805001001.0004</v>
          </cell>
          <cell r="B527" t="str">
            <v>805001001</v>
          </cell>
          <cell r="C527" t="str">
            <v>Buildings &amp;Office Equipments &amp;</v>
          </cell>
          <cell r="D527" t="str">
            <v>0004</v>
          </cell>
          <cell r="E527" t="str">
            <v>Furniture &amp; Fixture</v>
          </cell>
          <cell r="F527">
            <v>154937.85</v>
          </cell>
          <cell r="G527">
            <v>19899.09</v>
          </cell>
          <cell r="H527">
            <v>174836.94</v>
          </cell>
          <cell r="I527" t="str">
            <v>na</v>
          </cell>
        </row>
        <row r="528">
          <cell r="A528" t="str">
            <v>805001001.0006</v>
          </cell>
          <cell r="B528" t="str">
            <v>805001001</v>
          </cell>
          <cell r="C528" t="str">
            <v>Buildings &amp;Office Equipments &amp;</v>
          </cell>
          <cell r="D528" t="str">
            <v>0006</v>
          </cell>
          <cell r="E528" t="str">
            <v>Office Equipments</v>
          </cell>
          <cell r="F528">
            <v>278615.56</v>
          </cell>
          <cell r="G528">
            <v>36307.39</v>
          </cell>
          <cell r="H528">
            <v>314922.95</v>
          </cell>
          <cell r="I528" t="str">
            <v>na</v>
          </cell>
        </row>
        <row r="529">
          <cell r="A529" t="str">
            <v>805001002.0002</v>
          </cell>
          <cell r="B529" t="str">
            <v>805001002</v>
          </cell>
          <cell r="C529" t="str">
            <v>Deprec&amp;Amort-Leasehold Improve</v>
          </cell>
          <cell r="D529" t="str">
            <v>0002</v>
          </cell>
          <cell r="E529" t="str">
            <v>Leasehold Vehicles</v>
          </cell>
          <cell r="F529">
            <v>398991.98</v>
          </cell>
          <cell r="G529">
            <v>51225.89</v>
          </cell>
          <cell r="H529">
            <v>450217.87</v>
          </cell>
          <cell r="I529" t="str">
            <v>na</v>
          </cell>
        </row>
        <row r="530">
          <cell r="A530" t="str">
            <v>805001005.0003</v>
          </cell>
          <cell r="B530" t="str">
            <v>805001005</v>
          </cell>
          <cell r="C530" t="str">
            <v>Deprec&amp;Amort-Computer Equip</v>
          </cell>
          <cell r="D530" t="str">
            <v>0003</v>
          </cell>
          <cell r="E530" t="str">
            <v>Others</v>
          </cell>
          <cell r="F530">
            <v>2655124.44</v>
          </cell>
          <cell r="G530">
            <v>340669.47</v>
          </cell>
          <cell r="H530">
            <v>2995793.91</v>
          </cell>
          <cell r="I530" t="str">
            <v>na</v>
          </cell>
        </row>
        <row r="531">
          <cell r="A531" t="str">
            <v>890001001.0000</v>
          </cell>
          <cell r="B531" t="str">
            <v>890001001</v>
          </cell>
          <cell r="C531" t="str">
            <v>Insurance Expense Liquidations</v>
          </cell>
          <cell r="D531" t="str">
            <v>0000</v>
          </cell>
          <cell r="E531" t="str">
            <v>None</v>
          </cell>
          <cell r="F531">
            <v>143474</v>
          </cell>
          <cell r="G531">
            <v>17934</v>
          </cell>
          <cell r="H531">
            <v>161408</v>
          </cell>
          <cell r="I531" t="str">
            <v>na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&amp;L"/>
      <sheetName val="BS"/>
      <sheetName val="VARIANCE ANALYSIS 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 P&amp;L BS"/>
      <sheetName val="SIF P&amp;L"/>
      <sheetName val="SIF Workings"/>
      <sheetName val="SIF Results Back up"/>
      <sheetName val="PROVISIONS"/>
      <sheetName val="Pl-Incl"/>
      <sheetName val="pl-Excl"/>
      <sheetName val="sch-I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CAPITAL"/>
      <sheetName val="Consolidated"/>
      <sheetName val="POI_MASTER_1"/>
      <sheetName val="Trial-Sub"/>
      <sheetName val="Assumption"/>
      <sheetName val="CAPITAL.XLS"/>
      <sheetName val="RCC,Ret. Wall"/>
      <sheetName val="strand"/>
      <sheetName val="Balance Sht"/>
      <sheetName val="SUMMARY_BALANCE"/>
    </sheetNames>
    <definedNames>
      <definedName name="Peintinv" sheetId="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eview"/>
      <sheetName val="Initiator"/>
      <sheetName val="Con. Services"/>
      <sheetName val="Factory"/>
      <sheetName val="Finance"/>
      <sheetName val="Master Data"/>
      <sheetName val="Planning"/>
      <sheetName val="Purchasing"/>
      <sheetName val="Tea Buying"/>
      <sheetName val="Technical"/>
      <sheetName val="WW Supply Ch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final SCH -rS lACS"/>
      <sheetName val="plfinal Rs Lacs)"/>
      <sheetName val="Bsfinal Rs Lacs "/>
      <sheetName val="bsfinal"/>
      <sheetName val="plfinal"/>
      <sheetName val="BS-Work"/>
      <sheetName val="BS-SCH"/>
      <sheetName val="BS-SCH  rS lACS"/>
      <sheetName val="BS-SCH D"/>
      <sheetName val="plfinal SCH"/>
      <sheetName val="PNL SCH-VIII"/>
      <sheetName val="ABSTRACT"/>
      <sheetName val="Sch -DEP"/>
      <sheetName val="CASHFLOW"/>
      <sheetName val="aDJUSTMENT"/>
      <sheetName val="II TRIAL-MANNUAL"/>
      <sheetName val="SOYA TRADING OPRN"/>
      <sheetName val="PIVOT -EXP"/>
      <sheetName val="Exp-Trial"/>
      <sheetName val="PIVOT - GL"/>
      <sheetName val="GL Trial"/>
      <sheetName val="SCH-71"/>
      <sheetName val="SCH-61"/>
      <sheetName val="SCH-73"/>
      <sheetName val="SCH-83"/>
      <sheetName val="SCH-84"/>
      <sheetName val="SCH-85"/>
      <sheetName val="SCH-86"/>
      <sheetName val="Cash Flow"/>
      <sheetName val="Sheet3"/>
      <sheetName val="forex-cwip"/>
      <sheetName val="CPD Interest"/>
      <sheetName val="Sheet4"/>
      <sheetName val="TBGL - sUB TOTAL"/>
      <sheetName val="vi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8">
          <cell r="B8" t="str">
            <v>41A1</v>
          </cell>
          <cell r="C8">
            <v>-507371160</v>
          </cell>
        </row>
        <row r="9">
          <cell r="B9" t="str">
            <v>41A1A</v>
          </cell>
          <cell r="C9">
            <v>-482575129</v>
          </cell>
        </row>
        <row r="10">
          <cell r="B10" t="str">
            <v>50XX</v>
          </cell>
          <cell r="C10">
            <v>-644545002</v>
          </cell>
        </row>
        <row r="11">
          <cell r="B11" t="str">
            <v>41A21</v>
          </cell>
          <cell r="C11">
            <v>8476771</v>
          </cell>
        </row>
        <row r="12">
          <cell r="B12" t="str">
            <v>41A22</v>
          </cell>
          <cell r="C12">
            <v>4633599</v>
          </cell>
        </row>
        <row r="13">
          <cell r="C13">
            <v>-1621380921</v>
          </cell>
        </row>
        <row r="14">
          <cell r="B14" t="str">
            <v>42A2</v>
          </cell>
          <cell r="C14">
            <v>-2385852</v>
          </cell>
        </row>
        <row r="15">
          <cell r="B15" t="str">
            <v>42A3</v>
          </cell>
          <cell r="C15">
            <v>-185413</v>
          </cell>
        </row>
        <row r="16">
          <cell r="B16" t="str">
            <v>47F1</v>
          </cell>
          <cell r="C16">
            <v>-1300</v>
          </cell>
        </row>
        <row r="17">
          <cell r="B17" t="str">
            <v>47G1</v>
          </cell>
          <cell r="C17">
            <v>0</v>
          </cell>
        </row>
        <row r="18">
          <cell r="C18">
            <v>-2572565</v>
          </cell>
        </row>
        <row r="19">
          <cell r="B19" t="str">
            <v>43A1</v>
          </cell>
          <cell r="C19">
            <v>28314299</v>
          </cell>
        </row>
        <row r="20">
          <cell r="B20" t="str">
            <v>43A1A</v>
          </cell>
          <cell r="C20">
            <v>0</v>
          </cell>
        </row>
        <row r="21">
          <cell r="C21">
            <v>28314299</v>
          </cell>
        </row>
        <row r="22">
          <cell r="B22" t="str">
            <v>43A1A</v>
          </cell>
          <cell r="C22">
            <v>0</v>
          </cell>
        </row>
        <row r="23">
          <cell r="B23" t="str">
            <v>44A1</v>
          </cell>
          <cell r="C23">
            <v>322306267</v>
          </cell>
        </row>
        <row r="24">
          <cell r="B24" t="str">
            <v>44B1</v>
          </cell>
          <cell r="C24">
            <v>66378096</v>
          </cell>
        </row>
        <row r="25">
          <cell r="B25" t="str">
            <v>44C1</v>
          </cell>
          <cell r="C25">
            <v>99191125</v>
          </cell>
        </row>
        <row r="26">
          <cell r="B26" t="str">
            <v>44D1</v>
          </cell>
          <cell r="C26">
            <v>336485</v>
          </cell>
        </row>
        <row r="27">
          <cell r="B27" t="str">
            <v>44F1</v>
          </cell>
          <cell r="C27">
            <v>476194</v>
          </cell>
        </row>
        <row r="28">
          <cell r="B28" t="str">
            <v>44G1</v>
          </cell>
          <cell r="C28">
            <v>12944479</v>
          </cell>
        </row>
        <row r="29">
          <cell r="B29" t="str">
            <v>44H1</v>
          </cell>
          <cell r="C29">
            <v>50422</v>
          </cell>
        </row>
        <row r="30">
          <cell r="B30" t="str">
            <v>44I1</v>
          </cell>
          <cell r="C30">
            <v>1126097</v>
          </cell>
        </row>
        <row r="31">
          <cell r="B31" t="str">
            <v>44J1</v>
          </cell>
          <cell r="C31">
            <v>0</v>
          </cell>
        </row>
        <row r="32">
          <cell r="B32" t="str">
            <v>44K1</v>
          </cell>
          <cell r="C32">
            <v>13907667</v>
          </cell>
        </row>
        <row r="33">
          <cell r="B33" t="str">
            <v>50XX1</v>
          </cell>
          <cell r="C33">
            <v>638865310</v>
          </cell>
        </row>
        <row r="34">
          <cell r="B34" t="str">
            <v>46F11A</v>
          </cell>
          <cell r="C34">
            <v>71611</v>
          </cell>
        </row>
        <row r="35">
          <cell r="C35">
            <v>1155653753</v>
          </cell>
        </row>
        <row r="36">
          <cell r="B36" t="str">
            <v>46F7</v>
          </cell>
          <cell r="C36">
            <v>1280000</v>
          </cell>
        </row>
        <row r="37">
          <cell r="B37" t="str">
            <v>46F8</v>
          </cell>
          <cell r="C37">
            <v>-30304558</v>
          </cell>
        </row>
        <row r="38">
          <cell r="B38" t="str">
            <v>46G2</v>
          </cell>
          <cell r="C38">
            <v>3960078</v>
          </cell>
        </row>
        <row r="39">
          <cell r="B39" t="str">
            <v>46G3</v>
          </cell>
          <cell r="C39">
            <v>4264104</v>
          </cell>
        </row>
        <row r="40">
          <cell r="B40" t="str">
            <v>47E1</v>
          </cell>
          <cell r="C40">
            <v>199231</v>
          </cell>
        </row>
        <row r="41">
          <cell r="B41" t="str">
            <v>48A1</v>
          </cell>
          <cell r="C41">
            <v>131728424</v>
          </cell>
        </row>
        <row r="42">
          <cell r="B42" t="str">
            <v>49A1</v>
          </cell>
          <cell r="C42">
            <v>88997093</v>
          </cell>
        </row>
        <row r="43">
          <cell r="C43">
            <v>200124372</v>
          </cell>
        </row>
        <row r="44">
          <cell r="B44" t="str">
            <v>45A1</v>
          </cell>
          <cell r="C44">
            <v>27888750</v>
          </cell>
        </row>
        <row r="45">
          <cell r="B45" t="str">
            <v>45A2</v>
          </cell>
          <cell r="C45">
            <v>52152</v>
          </cell>
        </row>
        <row r="46">
          <cell r="B46" t="str">
            <v>45A3</v>
          </cell>
          <cell r="C46">
            <v>607208</v>
          </cell>
        </row>
        <row r="47">
          <cell r="B47" t="str">
            <v>45B1</v>
          </cell>
          <cell r="C47">
            <v>2243955</v>
          </cell>
        </row>
        <row r="48">
          <cell r="B48" t="str">
            <v>45B2</v>
          </cell>
          <cell r="C48">
            <v>0</v>
          </cell>
        </row>
        <row r="49">
          <cell r="B49" t="str">
            <v>45B3</v>
          </cell>
          <cell r="C49">
            <v>75515</v>
          </cell>
        </row>
        <row r="50">
          <cell r="B50" t="str">
            <v>45C1</v>
          </cell>
          <cell r="C50">
            <v>3175881</v>
          </cell>
        </row>
        <row r="51">
          <cell r="C51">
            <v>34043461</v>
          </cell>
        </row>
        <row r="52">
          <cell r="B52" t="str">
            <v>45A2</v>
          </cell>
          <cell r="C52">
            <v>0</v>
          </cell>
        </row>
        <row r="53">
          <cell r="B53" t="str">
            <v>45C2</v>
          </cell>
          <cell r="C53">
            <v>0</v>
          </cell>
        </row>
        <row r="54">
          <cell r="B54" t="str">
            <v>46A2</v>
          </cell>
          <cell r="C54">
            <v>384561</v>
          </cell>
        </row>
        <row r="55">
          <cell r="B55" t="str">
            <v>46B1</v>
          </cell>
          <cell r="C55">
            <v>1321336</v>
          </cell>
        </row>
        <row r="56">
          <cell r="B56" t="str">
            <v>46D1</v>
          </cell>
          <cell r="C56">
            <v>4563670</v>
          </cell>
        </row>
        <row r="57">
          <cell r="B57" t="str">
            <v>46F1</v>
          </cell>
          <cell r="C57">
            <v>19209257</v>
          </cell>
        </row>
        <row r="58">
          <cell r="B58" t="str">
            <v>46F14</v>
          </cell>
          <cell r="C58">
            <v>0</v>
          </cell>
        </row>
        <row r="59">
          <cell r="B59" t="str">
            <v>46F2</v>
          </cell>
          <cell r="C59">
            <v>1683096</v>
          </cell>
        </row>
        <row r="60">
          <cell r="B60" t="str">
            <v>46F3</v>
          </cell>
          <cell r="C60">
            <v>2260647</v>
          </cell>
        </row>
        <row r="61">
          <cell r="B61" t="str">
            <v>46F4</v>
          </cell>
          <cell r="C61">
            <v>0</v>
          </cell>
        </row>
        <row r="62">
          <cell r="B62" t="str">
            <v>46F5</v>
          </cell>
          <cell r="C62">
            <v>675123</v>
          </cell>
        </row>
        <row r="63">
          <cell r="B63" t="str">
            <v>46F6</v>
          </cell>
          <cell r="C63">
            <v>0</v>
          </cell>
        </row>
        <row r="64">
          <cell r="B64" t="str">
            <v>46J1</v>
          </cell>
          <cell r="C64">
            <v>10308163</v>
          </cell>
        </row>
        <row r="65">
          <cell r="B65" t="str">
            <v>46J1A</v>
          </cell>
          <cell r="C65">
            <v>2106221</v>
          </cell>
        </row>
        <row r="66">
          <cell r="B66" t="str">
            <v>46J2</v>
          </cell>
          <cell r="C66">
            <v>114699</v>
          </cell>
        </row>
        <row r="67">
          <cell r="B67" t="str">
            <v>46M1</v>
          </cell>
          <cell r="C67">
            <v>11449197</v>
          </cell>
        </row>
        <row r="68">
          <cell r="B68" t="str">
            <v>45A31</v>
          </cell>
          <cell r="C68">
            <v>0</v>
          </cell>
        </row>
        <row r="69">
          <cell r="C69">
            <v>54075970</v>
          </cell>
        </row>
        <row r="70">
          <cell r="B70" t="str">
            <v>47A1</v>
          </cell>
          <cell r="C70">
            <v>-516498</v>
          </cell>
        </row>
        <row r="71">
          <cell r="B71" t="str">
            <v>47B1</v>
          </cell>
          <cell r="C71">
            <v>38575447</v>
          </cell>
        </row>
        <row r="72">
          <cell r="B72" t="str">
            <v>47C1</v>
          </cell>
          <cell r="C72">
            <v>64054846</v>
          </cell>
        </row>
        <row r="73">
          <cell r="B73" t="str">
            <v>46F11</v>
          </cell>
          <cell r="C73">
            <v>4037252</v>
          </cell>
        </row>
        <row r="74">
          <cell r="C74">
            <v>106151047</v>
          </cell>
        </row>
        <row r="75">
          <cell r="C75">
            <v>-45590584</v>
          </cell>
        </row>
        <row r="77">
          <cell r="C77">
            <v>50741254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"/>
      <sheetName val="Makro1"/>
      <sheetName val="Schedule'Mar'99"/>
      <sheetName val="Comp"/>
      <sheetName val="POI_MASTER_1"/>
      <sheetName val="P &amp; L"/>
      <sheetName val="LedMast"/>
      <sheetName val="WELCOME"/>
      <sheetName val="pole summary"/>
      <sheetName val="Control Panel"/>
      <sheetName val="data"/>
      <sheetName val="Setup"/>
      <sheetName val="Setup2"/>
      <sheetName val="HSSA-LOG"/>
      <sheetName val="P&amp;L Trend Jun - Dec 06"/>
      <sheetName val="Backlog"/>
      <sheetName val="Retrieve 2008 per country"/>
      <sheetName val="Retrieve Activity by Month"/>
      <sheetName val="Retrieve Activity YTD ROY YE"/>
      <sheetName val="Orders"/>
      <sheetName val="Sales"/>
      <sheetName val="Inc.St.-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en (2)"/>
      <sheetName val="Sheet1"/>
      <sheetName val="WCAL1"/>
      <sheetName val="wcal"/>
      <sheetName val="reten"/>
      <sheetName val="bs"/>
      <sheetName val="PIVOT"/>
      <sheetName val="Trial Balance - JAN'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Data</v>
          </cell>
        </row>
        <row r="4">
          <cell r="A4" t="str">
            <v>LC</v>
          </cell>
          <cell r="B4" t="str">
            <v>Sum of BSC</v>
          </cell>
          <cell r="C4" t="str">
            <v>Sum of Sacks Amt</v>
          </cell>
        </row>
        <row r="5">
          <cell r="A5">
            <v>1</v>
          </cell>
          <cell r="B5">
            <v>24554.884035499999</v>
          </cell>
          <cell r="C5">
            <v>4697.1786499999998</v>
          </cell>
        </row>
        <row r="6">
          <cell r="A6">
            <v>7</v>
          </cell>
          <cell r="B6">
            <v>-5298</v>
          </cell>
          <cell r="C6">
            <v>-1615.1519599999999</v>
          </cell>
        </row>
        <row r="7">
          <cell r="A7">
            <v>8</v>
          </cell>
          <cell r="B7">
            <v>-690.77</v>
          </cell>
        </row>
        <row r="8">
          <cell r="A8">
            <v>12</v>
          </cell>
          <cell r="B8">
            <v>1833.7170308</v>
          </cell>
        </row>
        <row r="9">
          <cell r="A9">
            <v>13</v>
          </cell>
          <cell r="B9">
            <v>-189.06210989999926</v>
          </cell>
        </row>
        <row r="10">
          <cell r="A10">
            <v>15</v>
          </cell>
          <cell r="B10">
            <v>1.1337200000000001</v>
          </cell>
        </row>
        <row r="11">
          <cell r="A11">
            <v>19</v>
          </cell>
          <cell r="B11">
            <v>1650.9108566999998</v>
          </cell>
          <cell r="C11">
            <v>610.0752483</v>
          </cell>
        </row>
        <row r="12">
          <cell r="A12">
            <v>22</v>
          </cell>
          <cell r="B12">
            <v>0.85580719999999999</v>
          </cell>
        </row>
        <row r="13">
          <cell r="A13">
            <v>23</v>
          </cell>
          <cell r="B13">
            <v>553.61135330000013</v>
          </cell>
          <cell r="C13">
            <v>42.494919000000003</v>
          </cell>
        </row>
        <row r="14">
          <cell r="A14">
            <v>24</v>
          </cell>
          <cell r="B14">
            <v>888.66918999999996</v>
          </cell>
          <cell r="C14">
            <v>115.8</v>
          </cell>
        </row>
        <row r="15">
          <cell r="A15">
            <v>25</v>
          </cell>
          <cell r="B15">
            <v>203.92408</v>
          </cell>
          <cell r="C15">
            <v>25.32</v>
          </cell>
        </row>
        <row r="16">
          <cell r="A16">
            <v>27</v>
          </cell>
          <cell r="B16">
            <v>3464.413387000001</v>
          </cell>
          <cell r="C16">
            <v>1000.0339503000004</v>
          </cell>
        </row>
        <row r="17">
          <cell r="A17">
            <v>28</v>
          </cell>
          <cell r="B17">
            <v>840.4985560999994</v>
          </cell>
          <cell r="C17">
            <v>371.71935999999999</v>
          </cell>
        </row>
        <row r="18">
          <cell r="A18">
            <v>32</v>
          </cell>
          <cell r="B18">
            <v>5.1058512</v>
          </cell>
        </row>
        <row r="19">
          <cell r="A19">
            <v>38</v>
          </cell>
          <cell r="B19">
            <v>17.248433200000505</v>
          </cell>
        </row>
        <row r="20">
          <cell r="A20">
            <v>39</v>
          </cell>
          <cell r="B20">
            <v>3.8019314999999851</v>
          </cell>
        </row>
        <row r="21">
          <cell r="A21">
            <v>42</v>
          </cell>
          <cell r="B21">
            <v>-532.35806879999996</v>
          </cell>
          <cell r="C21">
            <v>-278.15162859999998</v>
          </cell>
        </row>
        <row r="22">
          <cell r="A22">
            <v>43</v>
          </cell>
          <cell r="B22">
            <v>-67.634241599999967</v>
          </cell>
          <cell r="C22">
            <v>-4.0939399999999999</v>
          </cell>
        </row>
        <row r="23">
          <cell r="A23">
            <v>44</v>
          </cell>
          <cell r="B23">
            <v>-31.308220100000202</v>
          </cell>
          <cell r="C23">
            <v>-29.997599999999998</v>
          </cell>
        </row>
        <row r="24">
          <cell r="A24">
            <v>45</v>
          </cell>
          <cell r="B24">
            <v>-563.23137689999999</v>
          </cell>
          <cell r="C24">
            <v>-16.022040000000001</v>
          </cell>
        </row>
        <row r="25">
          <cell r="A25">
            <v>48</v>
          </cell>
          <cell r="B25">
            <v>-482.54440099999988</v>
          </cell>
          <cell r="C25">
            <v>3.9990788767123302</v>
          </cell>
        </row>
        <row r="26">
          <cell r="A26">
            <v>49</v>
          </cell>
          <cell r="B26">
            <v>-49.262701399999997</v>
          </cell>
        </row>
        <row r="27">
          <cell r="A27">
            <v>50</v>
          </cell>
          <cell r="B27">
            <v>-80.338710000000006</v>
          </cell>
        </row>
        <row r="28">
          <cell r="A28">
            <v>60</v>
          </cell>
          <cell r="B28">
            <v>-10374.50685</v>
          </cell>
        </row>
        <row r="29">
          <cell r="A29">
            <v>66</v>
          </cell>
          <cell r="B29">
            <v>-1000</v>
          </cell>
        </row>
        <row r="30">
          <cell r="A30">
            <v>70</v>
          </cell>
          <cell r="B30">
            <v>-7.1715900000000001</v>
          </cell>
        </row>
        <row r="31">
          <cell r="A31">
            <v>71</v>
          </cell>
          <cell r="B31">
            <v>1688.1356811000001</v>
          </cell>
        </row>
        <row r="32">
          <cell r="A32">
            <v>73</v>
          </cell>
          <cell r="B32">
            <v>-25</v>
          </cell>
        </row>
        <row r="33">
          <cell r="A33">
            <v>76</v>
          </cell>
          <cell r="B33">
            <v>-8260.0069999999996</v>
          </cell>
        </row>
        <row r="34">
          <cell r="A34" t="str">
            <v>49A</v>
          </cell>
          <cell r="B34">
            <v>-7645.8438660000047</v>
          </cell>
          <cell r="C34">
            <v>-588.99175974000002</v>
          </cell>
        </row>
        <row r="35">
          <cell r="A35" t="str">
            <v>54A</v>
          </cell>
          <cell r="B35">
            <v>0</v>
          </cell>
        </row>
        <row r="36">
          <cell r="A36" t="str">
            <v>54B</v>
          </cell>
          <cell r="B36">
            <v>99</v>
          </cell>
        </row>
        <row r="37">
          <cell r="A37" t="str">
            <v>(blank)</v>
          </cell>
        </row>
        <row r="38">
          <cell r="A38" t="str">
            <v>Grand Total</v>
          </cell>
          <cell r="B38">
            <v>508.8707779000033</v>
          </cell>
          <cell r="C38">
            <v>4334.2122781367143</v>
          </cell>
        </row>
      </sheetData>
      <sheetData sheetId="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k pnl-99"/>
      <sheetName val="BRP&amp;L-FDC"/>
      <sheetName val="BRP&amp;L"/>
      <sheetName val="pnl-mth"/>
      <sheetName val="Inputs-Pack level"/>
      <sheetName val="Inputs-Brand level"/>
      <sheetName val="Sp.&amp;Ma."/>
      <sheetName val="F.Depn."/>
      <sheetName val="jan"/>
      <sheetName val="feb"/>
      <sheetName val="march"/>
      <sheetName val="april"/>
      <sheetName val="may"/>
      <sheetName val="june"/>
      <sheetName val="july"/>
      <sheetName val="aug"/>
      <sheetName val="sept"/>
      <sheetName val="oct"/>
      <sheetName val="nov"/>
      <sheetName val="dec"/>
      <sheetName val="pack pnl_99"/>
      <sheetName val="P &amp; L"/>
      <sheetName val="Lookup"/>
      <sheetName val="Detail Sheet (pro)"/>
      <sheetName val="D"/>
      <sheetName val="Basic Details"/>
      <sheetName val="PL Groupings"/>
      <sheetName val="BS Groupings"/>
      <sheetName val="SALES-VAL"/>
      <sheetName val="Comm. Scp"/>
      <sheetName val="key"/>
      <sheetName val="MAR06"/>
      <sheetName val="Trial-Sub"/>
      <sheetName val="Comps"/>
      <sheetName val=" January"/>
      <sheetName val="Tables"/>
      <sheetName val="OB OR"/>
      <sheetName val="OB PTBF"/>
      <sheetName val="POI_MASTER_1"/>
      <sheetName val="cap gains"/>
      <sheetName val="BRND1299"/>
      <sheetName val="HAWAII REGION"/>
      <sheetName val="ADP"/>
      <sheetName val="WAIFAC"/>
      <sheetName val="KAHULUI"/>
      <sheetName val="WDF(EXCLUDINGHERMES)"/>
      <sheetName val="WhseGP"/>
      <sheetName val="TOTAL WAIKOLOA"/>
      <sheetName val="HIA FAC"/>
      <sheetName val="WAIKIKI GALLERIA"/>
      <sheetName val="TOTAL HHV"/>
      <sheetName val="Hermes"/>
      <sheetName val="Total HIA"/>
      <sheetName val="KONA"/>
      <sheetName val="PRADA"/>
      <sheetName val="TOTAL WHALERS"/>
      <sheetName val="WDP"/>
      <sheetName val="ADF"/>
      <sheetName val="JobDetails"/>
      <sheetName val="Sheet2"/>
      <sheetName val="Balance Sht"/>
      <sheetName val="Инструкция"/>
      <sheetName val="pivot"/>
      <sheetName val="CL OR"/>
      <sheetName val="OB FIXED"/>
      <sheetName val="entitlements"/>
      <sheetName val="CUENTAS"/>
      <sheetName val="AEB Intt Working"/>
      <sheetName val="Pkgg"/>
      <sheetName val="BSLA"/>
      <sheetName val="pack_pnl-991"/>
      <sheetName val="Inputs-Pack_level1"/>
      <sheetName val="Inputs-Brand_level1"/>
      <sheetName val="Sp_&amp;Ma_1"/>
      <sheetName val="F_Depn_1"/>
      <sheetName val="pack_pnl_991"/>
      <sheetName val="pack_pnl-99"/>
      <sheetName val="Inputs-Pack_level"/>
      <sheetName val="Inputs-Brand_level"/>
      <sheetName val="Sp_&amp;Ma_"/>
      <sheetName val="F_Depn_"/>
      <sheetName val="pack_pnl_99"/>
      <sheetName val="Despatches schedule"/>
      <sheetName val="SBU"/>
      <sheetName val="Detail"/>
      <sheetName val="Debit bal circularised"/>
      <sheetName val="Consolidated"/>
      <sheetName val="SUMMARY_BALANCE"/>
      <sheetName val="Component Pricing, Costs"/>
      <sheetName val="DATA"/>
      <sheetName val="ANNEXURE-P&amp;L"/>
      <sheetName val="MASTER LIST OF NPD SKU"/>
      <sheetName val="final"/>
      <sheetName val="CCO GM total"/>
      <sheetName val="Backlog"/>
      <sheetName val="WELCOME"/>
      <sheetName val="Retrieve 2008 per country"/>
      <sheetName val="Contents"/>
      <sheetName val="Retrieve Activity by Month"/>
      <sheetName val="Retrieve Activity YTD ROY YE"/>
      <sheetName val="NOTES"/>
      <sheetName val="SWITCH"/>
      <sheetName val="Schedules"/>
      <sheetName val=" "/>
      <sheetName val="Chiet tinh"/>
      <sheetName val="入力３"/>
      <sheetName val="admn block"/>
      <sheetName val="Misc.Liq"/>
      <sheetName val="OIL"/>
      <sheetName val="valn"/>
      <sheetName val="GiaVL"/>
      <sheetName val="Back-up"/>
      <sheetName val="Personal"/>
      <sheetName val="Milan"/>
      <sheetName val="MS-Bud"/>
      <sheetName val="Performance Report"/>
      <sheetName val="OPEX_VC"/>
      <sheetName val="pack_pnl-993"/>
      <sheetName val="Inputs-Pack_level3"/>
      <sheetName val="Inputs-Brand_level3"/>
      <sheetName val="Sp_&amp;Ma_3"/>
      <sheetName val="F_Depn_3"/>
      <sheetName val="Comm__Scp3"/>
      <sheetName val="pack_pnl_993"/>
      <sheetName val="P_&amp;_L3"/>
      <sheetName val="cap_gains3"/>
      <sheetName val="Detail_Sheet_(pro)3"/>
      <sheetName val="_January3"/>
      <sheetName val="Balance_Sht3"/>
      <sheetName val="HAWAII_REGION3"/>
      <sheetName val="TOTAL_WAIKOLOA3"/>
      <sheetName val="HIA_FAC3"/>
      <sheetName val="WAIKIKI_GALLERIA3"/>
      <sheetName val="TOTAL_HHV3"/>
      <sheetName val="TOTAL_HIA3"/>
      <sheetName val="TOTAL_WHALERS3"/>
      <sheetName val="Comm__Scp"/>
      <sheetName val="P_&amp;_L"/>
      <sheetName val="cap_gains"/>
      <sheetName val="Detail_Sheet_(pro)"/>
      <sheetName val="_January"/>
      <sheetName val="Balance_Sht"/>
      <sheetName val="HAWAII_REGION"/>
      <sheetName val="TOTAL_WAIKOLOA"/>
      <sheetName val="HIA_FAC"/>
      <sheetName val="WAIKIKI_GALLERIA"/>
      <sheetName val="TOTAL_HHV"/>
      <sheetName val="TOTAL_HIA"/>
      <sheetName val="TOTAL_WHALERS"/>
      <sheetName val="Comm__Scp1"/>
      <sheetName val="P_&amp;_L1"/>
      <sheetName val="cap_gains1"/>
      <sheetName val="Detail_Sheet_(pro)1"/>
      <sheetName val="_January1"/>
      <sheetName val="Balance_Sht1"/>
      <sheetName val="HAWAII_REGION1"/>
      <sheetName val="TOTAL_WAIKOLOA1"/>
      <sheetName val="HIA_FAC1"/>
      <sheetName val="WAIKIKI_GALLERIA1"/>
      <sheetName val="TOTAL_HHV1"/>
      <sheetName val="TOTAL_HIA1"/>
      <sheetName val="TOTAL_WHALERS1"/>
      <sheetName val="pack_pnl-992"/>
      <sheetName val="Inputs-Pack_level2"/>
      <sheetName val="Inputs-Brand_level2"/>
      <sheetName val="Sp_&amp;Ma_2"/>
      <sheetName val="F_Depn_2"/>
      <sheetName val="Comm__Scp2"/>
      <sheetName val="pack_pnl_992"/>
      <sheetName val="P_&amp;_L2"/>
      <sheetName val="cap_gains2"/>
      <sheetName val="Detail_Sheet_(pro)2"/>
      <sheetName val="_January2"/>
      <sheetName val="Balance_Sht2"/>
      <sheetName val="HAWAII_REGION2"/>
      <sheetName val="TOTAL_WAIKOLOA2"/>
      <sheetName val="HIA_FAC2"/>
      <sheetName val="WAIKIKI_GALLERIA2"/>
      <sheetName val="TOTAL_HHV2"/>
      <sheetName val="TOTAL_HIA2"/>
      <sheetName val="TOTAL_WHALERS2"/>
      <sheetName val="pack_pnl-994"/>
      <sheetName val="Inputs-Pack_level4"/>
      <sheetName val="Inputs-Brand_level4"/>
      <sheetName val="Sp_&amp;Ma_4"/>
      <sheetName val="F_Depn_4"/>
      <sheetName val="Comm__Scp4"/>
      <sheetName val="pack_pnl_994"/>
      <sheetName val="P_&amp;_L4"/>
      <sheetName val="cap_gains4"/>
      <sheetName val="Detail_Sheet_(pro)4"/>
      <sheetName val="_January4"/>
      <sheetName val="Balance_Sht4"/>
      <sheetName val="HAWAII_REGION4"/>
      <sheetName val="TOTAL_WAIKOLOA4"/>
      <sheetName val="HIA_FAC4"/>
      <sheetName val="WAIKIKI_GALLERIA4"/>
      <sheetName val="TOTAL_HHV4"/>
      <sheetName val="TOTAL_HIA4"/>
      <sheetName val="TOTAL_WHALERS4"/>
      <sheetName val="major"/>
      <sheetName val="P&amp;L-UK"/>
      <sheetName val="TrialBal"/>
      <sheetName val="Masters"/>
      <sheetName val="Adjustments"/>
      <sheetName val="New Val Summ"/>
      <sheetName val="Setup"/>
      <sheetName val="Control Chart-KOFIAT"/>
      <sheetName val="定数"/>
      <sheetName val="DGP-2002"/>
      <sheetName val="Ann.VI.2"/>
      <sheetName val="FS"/>
      <sheetName val="Non Japan Cashflow 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WER DETAIL (2)"/>
      <sheetName val="newai"/>
      <sheetName val="01-02 COST-CENTER"/>
      <sheetName val="POWER-DEPT"/>
      <sheetName val="POWER-SUMMARY"/>
      <sheetName val="Sheet1"/>
      <sheetName val="POWfeb"/>
      <sheetName val="PBCLIST"/>
      <sheetName val="MWISEP&amp;L"/>
      <sheetName val="TAX COMPUTATION "/>
      <sheetName val="DPT-PW"/>
      <sheetName val="PRINCIPAL &amp; INTT 96-97"/>
      <sheetName val="ROUGH OD"/>
      <sheetName val="FROM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. PG"/>
      <sheetName val="IN-OUTPUT PG"/>
      <sheetName val="STANDARD-PG"/>
      <sheetName val="VAR. KREAM"/>
      <sheetName val="IN-OUTPUT KREAM"/>
      <sheetName val="STD. KREAM"/>
      <sheetName val="RAW MATERIAL "/>
      <sheetName val="RM ALLOC.-ALL"/>
      <sheetName val="PACKING MATERIAL"/>
      <sheetName val="RATIO (W)"/>
      <sheetName val="SCRAP SALES"/>
      <sheetName val="CONSUMPTION P&amp;F"/>
      <sheetName val="Raw Material Var. (PG)"/>
      <sheetName val="Packing Material Var. (PG)"/>
      <sheetName val="Raw Material Var. (KREAM)"/>
      <sheetName val="Packing Material Var. (KREA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pends"/>
      <sheetName val="IO Numbers"/>
      <sheetName val="Data Lists"/>
    </sheetNames>
    <sheetDataSet>
      <sheetData sheetId="0" refreshError="1"/>
      <sheetData sheetId="1" refreshError="1"/>
      <sheetData sheetId="2" refreshError="1"/>
      <sheetData sheetId="3" refreshError="1">
        <row r="3">
          <cell r="F3" t="str">
            <v>AA's</v>
          </cell>
        </row>
        <row r="4">
          <cell r="F4" t="str">
            <v>Coupon</v>
          </cell>
        </row>
        <row r="5">
          <cell r="F5" t="str">
            <v>Deep Cut Tactical</v>
          </cell>
        </row>
        <row r="6">
          <cell r="F6" t="str">
            <v>Direct Account Marketing</v>
          </cell>
        </row>
        <row r="7">
          <cell r="F7" t="str">
            <v>In/On Pack</v>
          </cell>
        </row>
        <row r="8">
          <cell r="F8" t="str">
            <v>Money Off / Off Invoice</v>
          </cell>
        </row>
        <row r="9">
          <cell r="F9" t="str">
            <v>Money Off / Retro Payment</v>
          </cell>
        </row>
        <row r="10">
          <cell r="F10" t="str">
            <v>Multibuy</v>
          </cell>
        </row>
        <row r="11">
          <cell r="F11" t="str">
            <v>Sales Aids &amp; Presenters</v>
          </cell>
        </row>
        <row r="12">
          <cell r="F12" t="str">
            <v>Trade Dev.</v>
          </cell>
        </row>
        <row r="13">
          <cell r="F13" t="str">
            <v>Sampling</v>
          </cell>
        </row>
        <row r="14">
          <cell r="F14" t="str">
            <v>Trade Magazines</v>
          </cell>
        </row>
        <row r="15">
          <cell r="F15" t="str">
            <v>Other Trade</v>
          </cell>
        </row>
      </sheetData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ed first cut"/>
      <sheetName val="Planning Mat"/>
      <sheetName val="TBR workings"/>
      <sheetName val="Consolidated Mar'02"/>
      <sheetName val="Leadsheet"/>
      <sheetName val="FA Adjustment Entry"/>
      <sheetName val="Adjust Entry"/>
      <sheetName val="PointNo.5"/>
      <sheetName val="Trial Mar02"/>
      <sheetName val="first cut"/>
      <sheetName val="Dividen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Rockwell Automation India Limited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lements"/>
      <sheetName val="samik - dues"/>
      <sheetName val="Samik"/>
      <sheetName val="Samik (3)"/>
      <sheetName val="FORM-16 Samik"/>
      <sheetName val="dividend"/>
      <sheetName val="alok - for f-16"/>
      <sheetName val="FORM-16"/>
      <sheetName val="alok"/>
      <sheetName val="Tax deposits"/>
      <sheetName val="payslip"/>
      <sheetName val="Building"/>
      <sheetName val="LCD"/>
      <sheetName val="samik_-_dues"/>
      <sheetName val="Samik_(3)"/>
      <sheetName val="FORM-16_Samik"/>
      <sheetName val="alok_-_for_f-16"/>
      <sheetName val="Tax_deposits"/>
      <sheetName val="PLJAN"/>
      <sheetName val="Sheet Index"/>
      <sheetName val="Scenarios"/>
      <sheetName val="Input Sheet"/>
      <sheetName val="IRR Gaming"/>
      <sheetName val="P&amp;L breakup"/>
      <sheetName val="SALES-VAL"/>
      <sheetName val="US P&amp;L"/>
      <sheetName val="Schedule A"/>
      <sheetName val="factor sheet"/>
      <sheetName val="currency (2)"/>
      <sheetName val="Factors"/>
      <sheetName val="DATA CH. 281"/>
      <sheetName val="E_98-99"/>
      <sheetName val="SUN Variables"/>
      <sheetName val="Comps"/>
      <sheetName val="Tax Computation"/>
      <sheetName val="U"/>
      <sheetName val="Menu"/>
      <sheetName val="FORM_16"/>
      <sheetName val="Payroll_TDC"/>
      <sheetName val="Assumption"/>
      <sheetName val="INDORAMA Group June 02"/>
      <sheetName val="SUN_Variables"/>
      <sheetName val="Switch costs lookup"/>
      <sheetName val="comp."/>
      <sheetName val="Outgoing"/>
      <sheetName val="Incoming"/>
      <sheetName val="Cover "/>
      <sheetName val="Sheet1"/>
      <sheetName val="Delhi"/>
      <sheetName val="revised first cut"/>
      <sheetName val="Model"/>
      <sheetName val="cover for tax"/>
      <sheetName val="Nitesh"/>
      <sheetName val="Form"/>
      <sheetName val="Challan"/>
      <sheetName val="MainComp"/>
      <sheetName val="Annexure A LTCG"/>
      <sheetName val="Annex A"/>
      <sheetName val="main"/>
      <sheetName val="Perquisites"/>
      <sheetName val="Tables"/>
      <sheetName val="Assume"/>
      <sheetName val="AANEX-L(TDS)"/>
      <sheetName val="FAR (1)"/>
      <sheetName val="Comp"/>
      <sheetName val="Other"/>
      <sheetName val="Summary"/>
      <sheetName val="Network Summary"/>
      <sheetName val="Prices"/>
      <sheetName val="Control"/>
      <sheetName val="Calc"/>
      <sheetName val="Licences"/>
      <sheetName val="old_serial no."/>
      <sheetName val="tot_ass_9697"/>
      <sheetName val="Input"/>
      <sheetName val="FA"/>
      <sheetName val="TT35"/>
      <sheetName val="Input-Pack Level"/>
      <sheetName val="INFO"/>
      <sheetName val="NOTES "/>
      <sheetName val="new_main_20K"/>
      <sheetName val="MSU"/>
      <sheetName val="currency"/>
      <sheetName val="Switch_costs_lookup"/>
      <sheetName val="currency_(2)"/>
      <sheetName val="Cover_"/>
      <sheetName val="Fin-Assm"/>
      <sheetName val="Assumptions"/>
      <sheetName val="FX-13"/>
      <sheetName val="Factor_sheet"/>
      <sheetName val="Total Haryana POs AMC Sheet 3%"/>
      <sheetName val="delhi 03-04AMC @ 3%"/>
      <sheetName val="itemsdetails"/>
      <sheetName val="Invoices for February 2003"/>
      <sheetName val="Rules"/>
      <sheetName val="UNIT-II"/>
      <sheetName val="LANGUAGE"/>
      <sheetName val="Schedule_A"/>
      <sheetName val="Trial Balance"/>
      <sheetName val="wFinal_Frct_Data"/>
      <sheetName val="wHist_Data"/>
      <sheetName val="wInit_Frct_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P&amp;L"/>
      <sheetName val="TECH "/>
      <sheetName val="MISC"/>
      <sheetName val="CONT"/>
      <sheetName val="YARN_REC"/>
      <sheetName val="R.M_COST"/>
      <sheetName val="CNT_WISE_RM_VAR"/>
      <sheetName val="STAGE_WISE"/>
      <sheetName val="RF_STOP "/>
      <sheetName val="PRODUCT_MIX"/>
      <sheetName val="SPEED "/>
      <sheetName val="HANK "/>
      <sheetName val="BONDA "/>
      <sheetName val="R_M&amp;P_M_VAR"/>
      <sheetName val="SALE_VAR"/>
      <sheetName val="PACK_COST"/>
      <sheetName val="INV_LOSS&amp;WASTE"/>
      <sheetName val="STORE"/>
      <sheetName val="JE10310X"/>
      <sheetName val="UNIT-II"/>
      <sheetName val="PointNo.5"/>
      <sheetName val="Exp"/>
      <sheetName val="INDORAMA Group June 02"/>
      <sheetName val="Dels"/>
      <sheetName val="Europe Consolidated"/>
      <sheetName val="Leadsheet"/>
      <sheetName val="Backup"/>
      <sheetName val="BS Schdl-3-Fixed Assets"/>
      <sheetName val="UII_MAR"/>
      <sheetName val="Financials"/>
      <sheetName val="Jan05-Mar05"/>
      <sheetName val="Apr05-Jun05"/>
      <sheetName val="Jul05-Sep05"/>
      <sheetName val="Oct05-Dec05"/>
      <sheetName val="Jan06-Mar06"/>
      <sheetName val="Exchange Rate"/>
      <sheetName val="pack pnl-99"/>
      <sheetName val="BS"/>
      <sheetName val="Intaccrual"/>
      <sheetName val="SBU"/>
      <sheetName val="Internal Data"/>
      <sheetName val="Form"/>
      <sheetName val="Challan"/>
      <sheetName val="SCH_VI POLY "/>
      <sheetName val="SCH_VI DTY"/>
      <sheetName val="Sch VI Plant CP 4_5"/>
      <sheetName val="SCH 6 CPP"/>
      <sheetName val="G1"/>
      <sheetName val="TECH_"/>
      <sheetName val="R_M_COST"/>
      <sheetName val="RF_STOP_"/>
      <sheetName val="SPEED_"/>
      <sheetName val="HANK_"/>
      <sheetName val="BONDA_"/>
      <sheetName val="PointNo_5"/>
      <sheetName val="Summary_Local"/>
      <sheetName val="jan'04"/>
      <sheetName val="Grpng Dtls"/>
      <sheetName val="TECH_1"/>
      <sheetName val="R_M_COST1"/>
      <sheetName val="RF_STOP_1"/>
      <sheetName val="SPEED_1"/>
      <sheetName val="HANK_1"/>
      <sheetName val="BONDA_1"/>
      <sheetName val="BS_Schdl-3-Fixed_Assets"/>
      <sheetName val="PointNo_51"/>
      <sheetName val="Set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(IAS)"/>
      <sheetName val="Aseet1998"/>
      <sheetName val="Asset1999"/>
      <sheetName val="Op Balance"/>
      <sheetName val="Scrap"/>
      <sheetName val="SALE"/>
      <sheetName val="Exch"/>
      <sheetName val="Rates"/>
      <sheetName val="To be Discuss"/>
      <sheetName val="Sheet1"/>
      <sheetName val="MISC"/>
      <sheetName val="Data"/>
      <sheetName val="PointNo.5"/>
      <sheetName val="SUBS"/>
      <sheetName val="ANNEX-II PART A"/>
      <sheetName val="JDE - Trial"/>
      <sheetName val="A"/>
      <sheetName val="OG Trade Receivables Values"/>
      <sheetName val="YTD OG Sales Analysis"/>
      <sheetName val="OUVE"/>
      <sheetName val="LANG"/>
      <sheetName val="OUVC"/>
      <sheetName val="RéaliséGlobal"/>
      <sheetName val="PRODPLAN"/>
      <sheetName val="Schedules"/>
      <sheetName val="A6"/>
      <sheetName val="Gehaltsbudget 2005"/>
      <sheetName val="hmax_2"/>
      <sheetName val="Interconnect"/>
      <sheetName val="Review Sheet"/>
      <sheetName val="1998"/>
      <sheetName val="PROFTALLY-DAMOH (3)"/>
      <sheetName val="PC Master List"/>
      <sheetName val="Other"/>
      <sheetName val="Summary"/>
      <sheetName val="Tender Summary"/>
      <sheetName val="Sheet2"/>
      <sheetName val="WWR"/>
      <sheetName val="COLUMN"/>
      <sheetName val="Inc.St.-Link"/>
      <sheetName val="Assumptions"/>
      <sheetName val="Rate analysis"/>
      <sheetName val="Analysis"/>
      <sheetName val="LOCAL RATES"/>
      <sheetName val="Leadsheet"/>
      <sheetName val="Forex Datas"/>
      <sheetName val="Backup"/>
      <sheetName val="détail 29-6"/>
      <sheetName val="設備投資20万円以上"/>
      <sheetName val="Op_Balance"/>
      <sheetName val="PointNo_5"/>
      <sheetName val="Query Results ALL"/>
      <sheetName val="France"/>
      <sheetName val="Main Sheet"/>
      <sheetName val="G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A WORKING"/>
      <sheetName val="ATTA COST"/>
      <sheetName val="STKLDGR PM"/>
      <sheetName val="PM WORKING"/>
      <sheetName val="SUMMARY"/>
      <sheetName val="BCMU"/>
      <sheetName val="STKLDGR ALL"/>
    </sheetNames>
    <sheetDataSet>
      <sheetData sheetId="0"/>
      <sheetData sheetId="1"/>
      <sheetData sheetId="2">
        <row r="1">
          <cell r="A1" t="str">
            <v>discontinued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</row>
        <row r="3">
          <cell r="A3" t="str">
            <v>CODE</v>
          </cell>
          <cell r="B3" t="str">
            <v xml:space="preserve"> MATERIAL DESCRIPTION</v>
          </cell>
          <cell r="C3" t="str">
            <v>BUNTY</v>
          </cell>
          <cell r="D3" t="str">
            <v>S.SHAKTI</v>
          </cell>
          <cell r="E3" t="str">
            <v>MBF</v>
          </cell>
          <cell r="F3" t="str">
            <v>GPM</v>
          </cell>
          <cell r="G3" t="str">
            <v>ELTY</v>
          </cell>
          <cell r="H3" t="str">
            <v>DHAN</v>
          </cell>
          <cell r="I3" t="str">
            <v>VENU</v>
          </cell>
          <cell r="J3" t="str">
            <v>SWEETY</v>
          </cell>
        </row>
        <row r="5">
          <cell r="A5" t="str">
            <v>A0101S010</v>
          </cell>
          <cell r="B5" t="str">
            <v>STARCH CORN/TOPOICA</v>
          </cell>
          <cell r="C5">
            <v>17.5</v>
          </cell>
          <cell r="D5">
            <v>0</v>
          </cell>
          <cell r="E5">
            <v>0</v>
          </cell>
          <cell r="F5">
            <v>17.75</v>
          </cell>
          <cell r="G5">
            <v>15.12646</v>
          </cell>
          <cell r="H5">
            <v>16.732500000000002</v>
          </cell>
          <cell r="I5">
            <v>0</v>
          </cell>
          <cell r="J5">
            <v>0</v>
          </cell>
        </row>
        <row r="6">
          <cell r="A6" t="str">
            <v>B0201K040</v>
          </cell>
          <cell r="B6" t="str">
            <v>KTB CARTON</v>
          </cell>
          <cell r="C6">
            <v>0</v>
          </cell>
          <cell r="D6">
            <v>0</v>
          </cell>
          <cell r="E6">
            <v>0</v>
          </cell>
          <cell r="F6">
            <v>2.8222399999999999</v>
          </cell>
          <cell r="H6">
            <v>0</v>
          </cell>
          <cell r="I6">
            <v>0</v>
          </cell>
          <cell r="J6">
            <v>0</v>
          </cell>
        </row>
        <row r="7">
          <cell r="A7" t="str">
            <v>B0201K080</v>
          </cell>
          <cell r="B7" t="str">
            <v>HIDE &amp; SEEK-25 GM CAR</v>
          </cell>
          <cell r="C7">
            <v>0</v>
          </cell>
          <cell r="D7">
            <v>0</v>
          </cell>
          <cell r="E7">
            <v>1.7159500000000001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B0201P040</v>
          </cell>
          <cell r="B8" t="str">
            <v>POPPINS EXP.CARTON-(30X12CNS)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1.49671</v>
          </cell>
          <cell r="I8">
            <v>0</v>
          </cell>
          <cell r="J8">
            <v>0</v>
          </cell>
        </row>
        <row r="9">
          <cell r="A9" t="str">
            <v>B0201P050</v>
          </cell>
          <cell r="B9" t="str">
            <v>ROLACOLA EXP.CARTON(30*12CNS)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1.4862599999999999</v>
          </cell>
          <cell r="I9">
            <v>0</v>
          </cell>
          <cell r="J9">
            <v>0</v>
          </cell>
        </row>
        <row r="10">
          <cell r="A10" t="str">
            <v>B0201P060</v>
          </cell>
          <cell r="B10" t="str">
            <v>MINTOL  EXP.CARTON-(30*12CNS)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1.51254</v>
          </cell>
          <cell r="I10">
            <v>0</v>
          </cell>
          <cell r="J10">
            <v>0</v>
          </cell>
        </row>
        <row r="11">
          <cell r="A11" t="str">
            <v>B0201P070</v>
          </cell>
          <cell r="B11" t="str">
            <v>ROLA - COLA EXP.CARTO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1.05</v>
          </cell>
          <cell r="I11">
            <v>0</v>
          </cell>
          <cell r="J11">
            <v>0</v>
          </cell>
        </row>
        <row r="12">
          <cell r="A12" t="str">
            <v>B0201P080</v>
          </cell>
          <cell r="B12" t="str">
            <v>POPPINS EXP.CARTON-18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1.0491299999999999</v>
          </cell>
          <cell r="I12">
            <v>0</v>
          </cell>
          <cell r="J12">
            <v>0</v>
          </cell>
        </row>
        <row r="13">
          <cell r="A13" t="str">
            <v>B0201T130</v>
          </cell>
          <cell r="B13" t="str">
            <v>PVC TRAYS KREAMS 100G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0.35772999999999999</v>
          </cell>
          <cell r="H13">
            <v>0</v>
          </cell>
          <cell r="I13">
            <v>0</v>
          </cell>
          <cell r="J13">
            <v>0.61914999999999998</v>
          </cell>
        </row>
        <row r="14">
          <cell r="A14" t="str">
            <v>B0201T140</v>
          </cell>
          <cell r="B14" t="str">
            <v>TRAYS EXP 75GM * 120PKT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0.49320999999999998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B0201T190</v>
          </cell>
          <cell r="B15" t="str">
            <v>MINTOL EXPORT TRAYS (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1.04999</v>
          </cell>
          <cell r="I15">
            <v>0</v>
          </cell>
          <cell r="J15">
            <v>0</v>
          </cell>
        </row>
        <row r="16">
          <cell r="A16" t="str">
            <v>B0301P050</v>
          </cell>
          <cell r="B16" t="str">
            <v>POLY BAGS FOR KISMI T</v>
          </cell>
          <cell r="C16">
            <v>0</v>
          </cell>
          <cell r="D16">
            <v>0</v>
          </cell>
          <cell r="E16">
            <v>0</v>
          </cell>
          <cell r="F16">
            <v>0.86839999999999995</v>
          </cell>
          <cell r="H16">
            <v>0.85</v>
          </cell>
          <cell r="I16">
            <v>0</v>
          </cell>
          <cell r="J16">
            <v>0</v>
          </cell>
        </row>
        <row r="17">
          <cell r="A17" t="str">
            <v>B0301P510</v>
          </cell>
          <cell r="B17" t="str">
            <v>PBAGS O/CANDY 45*400GM</v>
          </cell>
          <cell r="C17">
            <v>0</v>
          </cell>
          <cell r="D17">
            <v>0</v>
          </cell>
          <cell r="E17">
            <v>0</v>
          </cell>
          <cell r="F17">
            <v>0.32712999999999998</v>
          </cell>
          <cell r="H17">
            <v>0.31594</v>
          </cell>
          <cell r="I17">
            <v>0</v>
          </cell>
          <cell r="J17">
            <v>0</v>
          </cell>
        </row>
        <row r="18">
          <cell r="A18" t="str">
            <v>B0301P550</v>
          </cell>
          <cell r="B18" t="str">
            <v>MANGO BITE-1KG POUC</v>
          </cell>
          <cell r="C18">
            <v>0</v>
          </cell>
          <cell r="D18">
            <v>0</v>
          </cell>
          <cell r="E18">
            <v>0</v>
          </cell>
          <cell r="F18">
            <v>1.67195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B0301P800</v>
          </cell>
          <cell r="B19" t="str">
            <v>POLY BAGS  FOR 19 GMS</v>
          </cell>
          <cell r="C19">
            <v>0</v>
          </cell>
          <cell r="D19">
            <v>0</v>
          </cell>
          <cell r="E19">
            <v>1493.5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B0302P180</v>
          </cell>
          <cell r="B20" t="str">
            <v>SILSACK BAGS ( 18</v>
          </cell>
          <cell r="C20">
            <v>0</v>
          </cell>
          <cell r="D20">
            <v>0</v>
          </cell>
          <cell r="E20">
            <v>0</v>
          </cell>
          <cell r="F20">
            <v>12.71532</v>
          </cell>
          <cell r="H20">
            <v>12.72</v>
          </cell>
          <cell r="I20">
            <v>0</v>
          </cell>
          <cell r="J20">
            <v>0</v>
          </cell>
        </row>
        <row r="21">
          <cell r="A21" t="str">
            <v>B0302P240</v>
          </cell>
          <cell r="B21" t="str">
            <v>SILSACK BAGS ( O/C- 45*400G)</v>
          </cell>
          <cell r="C21">
            <v>0</v>
          </cell>
          <cell r="D21">
            <v>0</v>
          </cell>
          <cell r="E21">
            <v>0</v>
          </cell>
          <cell r="F21">
            <v>12.71532</v>
          </cell>
          <cell r="H21">
            <v>12.72</v>
          </cell>
          <cell r="I21">
            <v>0</v>
          </cell>
          <cell r="J21">
            <v>0</v>
          </cell>
        </row>
        <row r="22">
          <cell r="A22" t="str">
            <v>B0302P460</v>
          </cell>
          <cell r="B22" t="str">
            <v>POLYBAGS EXPORT FOR N</v>
          </cell>
          <cell r="C22">
            <v>0</v>
          </cell>
          <cell r="D22">
            <v>0.65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B0302P470</v>
          </cell>
          <cell r="B23" t="str">
            <v>POLYBAGS EXPORT FOR N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B0302P530</v>
          </cell>
          <cell r="B24" t="str">
            <v>P.BAGS EXP. MINI PARL</v>
          </cell>
          <cell r="C24">
            <v>0.96740999999999999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B0302P590</v>
          </cell>
          <cell r="B25" t="str">
            <v>P.BAGS FUNCENTRE CRM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0.34594000000000003</v>
          </cell>
          <cell r="H25">
            <v>0</v>
          </cell>
          <cell r="I25">
            <v>0</v>
          </cell>
          <cell r="J25">
            <v>0.55679999999999996</v>
          </cell>
        </row>
        <row r="26">
          <cell r="A26" t="str">
            <v>B0302P640</v>
          </cell>
          <cell r="B26" t="str">
            <v>PLASTIC PLAIN POLY BA</v>
          </cell>
          <cell r="C26">
            <v>0</v>
          </cell>
          <cell r="D26">
            <v>1.7789999999999999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B0302P640</v>
          </cell>
          <cell r="B27" t="str">
            <v>PLASTIC PLAIN POLY BA</v>
          </cell>
          <cell r="C27">
            <v>0</v>
          </cell>
          <cell r="D27">
            <v>1.7789999999999999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B0302P660</v>
          </cell>
          <cell r="B28" t="str">
            <v>P.P. BAGS EXPORT FUN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1.0862799999999999</v>
          </cell>
          <cell r="H28">
            <v>0</v>
          </cell>
          <cell r="I28">
            <v>0</v>
          </cell>
          <cell r="J28">
            <v>0</v>
          </cell>
        </row>
        <row r="29">
          <cell r="A29" t="str">
            <v>B0302P690</v>
          </cell>
          <cell r="B29" t="str">
            <v>PP.BAGS EXP. MINI P-G</v>
          </cell>
          <cell r="C29">
            <v>1.03159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A30" t="str">
            <v>B0302P800</v>
          </cell>
          <cell r="B30" t="str">
            <v>P.BAGS EXP. MARIE  CHOICE -200GMx25PKTS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3.7596500000000002</v>
          </cell>
          <cell r="J30">
            <v>0</v>
          </cell>
        </row>
        <row r="31">
          <cell r="A31" t="str">
            <v>B0302P810</v>
          </cell>
          <cell r="B31" t="str">
            <v>PVC SHRINKS  60 RLS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0.87534000000000001</v>
          </cell>
          <cell r="I31">
            <v>0</v>
          </cell>
          <cell r="J31">
            <v>0</v>
          </cell>
        </row>
        <row r="32">
          <cell r="A32" t="str">
            <v>B0302P880</v>
          </cell>
          <cell r="B32" t="str">
            <v>PP.BAGS EXP.PG/NICE/M</v>
          </cell>
          <cell r="C32">
            <v>0</v>
          </cell>
          <cell r="D32">
            <v>1.91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B0302P970</v>
          </cell>
          <cell r="B33" t="str">
            <v xml:space="preserve">P.BAGS EXP. PARLE-G </v>
          </cell>
          <cell r="C33">
            <v>0</v>
          </cell>
          <cell r="D33">
            <v>1.27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B0303P030</v>
          </cell>
          <cell r="B34" t="str">
            <v>POLY  BAGS EXPORT  19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B0303P060</v>
          </cell>
          <cell r="B35" t="str">
            <v>POLY  BAGS EXPORT  13</v>
          </cell>
          <cell r="C35">
            <v>1.23953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B0303P100</v>
          </cell>
          <cell r="B36" t="str">
            <v>POLY  BAGS EXPORT  60</v>
          </cell>
          <cell r="C36">
            <v>0</v>
          </cell>
          <cell r="D36">
            <v>1.14619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B0303P110</v>
          </cell>
          <cell r="B37" t="str">
            <v>POLY  BAGS EXPORT  60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B0303P140</v>
          </cell>
          <cell r="B38" t="str">
            <v>PP.BAGS EXP.PG-13GMx30 PKTS</v>
          </cell>
          <cell r="C38">
            <v>0.81677</v>
          </cell>
          <cell r="D38">
            <v>0.82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B0303P180</v>
          </cell>
          <cell r="B39" t="str">
            <v>P. B. MARIE DIGESTIVE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0.96377999999999997</v>
          </cell>
          <cell r="J39">
            <v>0</v>
          </cell>
        </row>
        <row r="40">
          <cell r="A40" t="str">
            <v>B0303P260</v>
          </cell>
          <cell r="B40" t="str">
            <v>PP.BAGS MARIE CHOICE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1.10131</v>
          </cell>
          <cell r="J40">
            <v>0</v>
          </cell>
        </row>
        <row r="41">
          <cell r="A41" t="str">
            <v>B0303P380</v>
          </cell>
          <cell r="B41" t="str">
            <v>TOFFEES 1KG HDPP BAGS</v>
          </cell>
          <cell r="C41">
            <v>0</v>
          </cell>
          <cell r="D41">
            <v>0</v>
          </cell>
          <cell r="E41">
            <v>0</v>
          </cell>
          <cell r="F41">
            <v>9.4179999999999993</v>
          </cell>
          <cell r="H41">
            <v>9.42</v>
          </cell>
          <cell r="I41">
            <v>0</v>
          </cell>
          <cell r="J41">
            <v>0</v>
          </cell>
        </row>
        <row r="42">
          <cell r="A42" t="str">
            <v>B0303P530</v>
          </cell>
          <cell r="B42" t="str">
            <v>SLEEVES -  30 rolls</v>
          </cell>
          <cell r="C42">
            <v>0</v>
          </cell>
          <cell r="D42">
            <v>0</v>
          </cell>
          <cell r="E42">
            <v>0</v>
          </cell>
          <cell r="F42">
            <v>1.7</v>
          </cell>
          <cell r="H42">
            <v>0.61861999999999995</v>
          </cell>
          <cell r="I42">
            <v>0</v>
          </cell>
          <cell r="J42">
            <v>0</v>
          </cell>
        </row>
        <row r="43">
          <cell r="A43" t="str">
            <v>B0303P650</v>
          </cell>
          <cell r="B43" t="str">
            <v>POLY BAG FUNCENTRE EXPORT 75 G*120P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1.56979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B0303P670</v>
          </cell>
          <cell r="B44" t="str">
            <v>POLY BAG FUNCENTRE EXPORT 75 G*48P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1.2362899999999999</v>
          </cell>
          <cell r="H44">
            <v>0</v>
          </cell>
          <cell r="I44">
            <v>0</v>
          </cell>
          <cell r="J44">
            <v>0</v>
          </cell>
        </row>
        <row r="45">
          <cell r="A45" t="str">
            <v>B0303P790</v>
          </cell>
          <cell r="B45" t="str">
            <v>P.BAGS PARLE-G 88GM(4</v>
          </cell>
          <cell r="C45">
            <v>0.49431000000000003</v>
          </cell>
          <cell r="D45">
            <v>0.60190999999999995</v>
          </cell>
          <cell r="E45">
            <v>0</v>
          </cell>
          <cell r="F45">
            <v>0</v>
          </cell>
          <cell r="G45">
            <v>0.55296000000000001</v>
          </cell>
          <cell r="H45">
            <v>0</v>
          </cell>
          <cell r="I45">
            <v>0.58020000000000005</v>
          </cell>
          <cell r="J45">
            <v>0.56059000000000003</v>
          </cell>
        </row>
        <row r="46">
          <cell r="A46" t="str">
            <v>B0303P820</v>
          </cell>
          <cell r="B46" t="str">
            <v>P.BAGS PARLE MARIE- 1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1.41675</v>
          </cell>
          <cell r="J46">
            <v>0</v>
          </cell>
        </row>
        <row r="47">
          <cell r="A47" t="str">
            <v>B0303P880</v>
          </cell>
          <cell r="B47" t="str">
            <v>P.BAG EXP.POPPINS/RAC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1.65679</v>
          </cell>
          <cell r="I47">
            <v>0</v>
          </cell>
          <cell r="J47">
            <v>0</v>
          </cell>
        </row>
        <row r="48">
          <cell r="A48" t="str">
            <v>B0303P900</v>
          </cell>
          <cell r="B48" t="str">
            <v>PP.BAGS EXP.PG-40GMx2</v>
          </cell>
          <cell r="C48">
            <v>0.94549000000000005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B0303P930</v>
          </cell>
          <cell r="B49" t="str">
            <v>POLY  POUCHES FOR 880</v>
          </cell>
          <cell r="C49">
            <v>1.70187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B0304P010</v>
          </cell>
          <cell r="B50" t="str">
            <v>POLY BAGS 66GM x 12PK</v>
          </cell>
          <cell r="C50">
            <v>1.6316299999999999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B0304P010</v>
          </cell>
          <cell r="B51" t="str">
            <v>POLY BAGS 66GM x 192P</v>
          </cell>
          <cell r="C51">
            <v>1.6316299999999999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B0304P060</v>
          </cell>
          <cell r="B52" t="str">
            <v>POLY BAGS EXPORT 30GM</v>
          </cell>
          <cell r="C52">
            <v>0</v>
          </cell>
          <cell r="D52">
            <v>1.9215599999999999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A53" t="str">
            <v>B0304P080</v>
          </cell>
          <cell r="B53" t="str">
            <v>POLY BAGS 88GM x 100P</v>
          </cell>
          <cell r="C53">
            <v>1.33352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B0304P090</v>
          </cell>
          <cell r="B54" t="str">
            <v>P.B PARLE-G 93.5Gx20P</v>
          </cell>
          <cell r="C54">
            <v>0.53820000000000001</v>
          </cell>
          <cell r="D54">
            <v>0.52414000000000005</v>
          </cell>
          <cell r="E54">
            <v>0</v>
          </cell>
          <cell r="F54">
            <v>0</v>
          </cell>
          <cell r="G54">
            <v>0.54298000000000002</v>
          </cell>
          <cell r="H54">
            <v>0</v>
          </cell>
          <cell r="I54">
            <v>0.53747999999999996</v>
          </cell>
          <cell r="J54">
            <v>0.53663000000000005</v>
          </cell>
        </row>
        <row r="55">
          <cell r="A55" t="str">
            <v>B0304P170</v>
          </cell>
          <cell r="B55" t="str">
            <v>P.B. PARLE MARIE- 176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1.08632</v>
          </cell>
          <cell r="J55">
            <v>0</v>
          </cell>
        </row>
        <row r="56">
          <cell r="A56" t="str">
            <v>B0304P200</v>
          </cell>
          <cell r="B56" t="str">
            <v>Poly Bags 93.5 Gms x</v>
          </cell>
          <cell r="C56">
            <v>1.43106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B0304P210</v>
          </cell>
          <cell r="B57" t="str">
            <v>Poly Bags 93.5 Gms x</v>
          </cell>
          <cell r="C57">
            <v>1.6806700000000001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B0304P280</v>
          </cell>
          <cell r="B58" t="str">
            <v>POLY BAGS PARLE MARIE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3.8427500000000001</v>
          </cell>
          <cell r="J58">
            <v>0</v>
          </cell>
        </row>
        <row r="59">
          <cell r="A59" t="str">
            <v>B0402P050</v>
          </cell>
          <cell r="B59" t="str">
            <v>COMPLAINT SLIPS POPPI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H59">
            <v>3.2000000000000001E-2</v>
          </cell>
          <cell r="I59">
            <v>0</v>
          </cell>
          <cell r="J59">
            <v>0</v>
          </cell>
        </row>
        <row r="60">
          <cell r="A60" t="str">
            <v>B0801C060</v>
          </cell>
          <cell r="B60" t="str">
            <v>BOPP ORANGE KREAM 100</v>
          </cell>
          <cell r="C60">
            <v>0</v>
          </cell>
          <cell r="D60">
            <v>0</v>
          </cell>
          <cell r="E60">
            <v>211.70240000000001</v>
          </cell>
          <cell r="F60">
            <v>0</v>
          </cell>
          <cell r="G60">
            <v>183.94460000000001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B0801G060</v>
          </cell>
          <cell r="B61" t="str">
            <v>GIP WAXED MANGO BITE</v>
          </cell>
          <cell r="C61">
            <v>0</v>
          </cell>
          <cell r="D61">
            <v>0</v>
          </cell>
          <cell r="E61">
            <v>0</v>
          </cell>
          <cell r="F61">
            <v>72.915040000000005</v>
          </cell>
          <cell r="H61">
            <v>70.347189999999998</v>
          </cell>
          <cell r="I61">
            <v>0</v>
          </cell>
          <cell r="J61">
            <v>0</v>
          </cell>
        </row>
        <row r="62">
          <cell r="A62" t="str">
            <v>B0801K010</v>
          </cell>
          <cell r="B62" t="str">
            <v>KISMI TOFFEE GIP WAXE</v>
          </cell>
          <cell r="C62">
            <v>0</v>
          </cell>
          <cell r="D62">
            <v>0</v>
          </cell>
          <cell r="E62">
            <v>0</v>
          </cell>
          <cell r="F62">
            <v>131.75581</v>
          </cell>
          <cell r="H62">
            <v>142.16872000000001</v>
          </cell>
          <cell r="I62">
            <v>0</v>
          </cell>
          <cell r="J62">
            <v>0</v>
          </cell>
        </row>
        <row r="63">
          <cell r="A63" t="str">
            <v>B0801K070</v>
          </cell>
          <cell r="B63" t="str">
            <v>KISMI ELAICHI BAR BOP</v>
          </cell>
          <cell r="C63">
            <v>0</v>
          </cell>
          <cell r="D63">
            <v>0</v>
          </cell>
          <cell r="E63">
            <v>0</v>
          </cell>
          <cell r="F63">
            <v>213.21388999999999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B0801M210</v>
          </cell>
          <cell r="B64" t="str">
            <v>MINTOL EXPORT WRAPPER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>
            <v>107.80801</v>
          </cell>
          <cell r="I64">
            <v>0</v>
          </cell>
          <cell r="J64">
            <v>0</v>
          </cell>
        </row>
        <row r="65">
          <cell r="A65" t="str">
            <v>B0801P200</v>
          </cell>
          <cell r="B65" t="str">
            <v>POPPINS OUTER WR. (80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H65">
            <v>104.88687</v>
          </cell>
          <cell r="I65">
            <v>0</v>
          </cell>
          <cell r="J65">
            <v>0</v>
          </cell>
        </row>
        <row r="66">
          <cell r="A66" t="str">
            <v>B0801P210</v>
          </cell>
          <cell r="B66" t="str">
            <v>POPPINS NEW INNER FOI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163.49</v>
          </cell>
          <cell r="I66">
            <v>0</v>
          </cell>
          <cell r="J66">
            <v>0</v>
          </cell>
        </row>
        <row r="67">
          <cell r="A67" t="str">
            <v>B0801P440</v>
          </cell>
          <cell r="B67" t="str">
            <v>PG - 19 GM PREMIUM PA</v>
          </cell>
          <cell r="C67">
            <v>205.42141000000001</v>
          </cell>
          <cell r="D67">
            <v>222.21089000000001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B0801P480</v>
          </cell>
          <cell r="B68" t="str">
            <v>MILK POWER  BOPP  EXP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>B0801P530</v>
          </cell>
          <cell r="B69" t="str">
            <v>PARLE-G  50GM  EXP.</v>
          </cell>
          <cell r="C69">
            <v>209.01253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B0801P620</v>
          </cell>
          <cell r="B70" t="str">
            <v>BOPP ELAICHI KREAM 10</v>
          </cell>
          <cell r="C70">
            <v>0</v>
          </cell>
          <cell r="D70">
            <v>0</v>
          </cell>
          <cell r="E70">
            <v>192.66579999999999</v>
          </cell>
          <cell r="F70">
            <v>0</v>
          </cell>
          <cell r="G70">
            <v>192.67887999999999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B0801P970</v>
          </cell>
          <cell r="B71" t="str">
            <v>FUNCENTRE BOURBON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246.17685</v>
          </cell>
          <cell r="H71">
            <v>0</v>
          </cell>
          <cell r="I71">
            <v>0</v>
          </cell>
          <cell r="J71">
            <v>241.50639000000001</v>
          </cell>
        </row>
        <row r="72">
          <cell r="A72" t="str">
            <v>B0801R030</v>
          </cell>
          <cell r="B72" t="str">
            <v>ROLA  COLA CHROMO  WR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H72">
            <v>109.93682</v>
          </cell>
          <cell r="I72">
            <v>0</v>
          </cell>
          <cell r="J72">
            <v>0</v>
          </cell>
        </row>
        <row r="73">
          <cell r="A73" t="str">
            <v>B0801W070</v>
          </cell>
          <cell r="B73" t="str">
            <v>MILK POWER EXP.500 gm * 5pkt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B0801W090</v>
          </cell>
          <cell r="B74" t="str">
            <v>PARLE G 40GM * 96 PKTS EXPORT WRP</v>
          </cell>
          <cell r="C74">
            <v>0</v>
          </cell>
          <cell r="D74">
            <v>185.76571999999999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B0801W110</v>
          </cell>
          <cell r="B75" t="str">
            <v>MILK POWER   BOPP EXP</v>
          </cell>
          <cell r="C75">
            <v>0</v>
          </cell>
          <cell r="D75">
            <v>186.84941000000001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B0801W160</v>
          </cell>
          <cell r="B76" t="str">
            <v>PARLE FUNCENTRE 75 GM ORANGE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175.07509999999999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B0801W170</v>
          </cell>
          <cell r="B77" t="str">
            <v>PARLE FUNCENTRE 75 GM LEMON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175.70177000000001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>B0801W190</v>
          </cell>
          <cell r="B78" t="str">
            <v>ORLE 500 GM EXP.</v>
          </cell>
          <cell r="C78">
            <v>0</v>
          </cell>
          <cell r="D78">
            <v>167.07820000000001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B0801W200</v>
          </cell>
          <cell r="B79" t="str">
            <v>FUNCENTRE CHOCO 75 GM EXP.WRP.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203.33753999999999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B0801W230</v>
          </cell>
          <cell r="B80" t="str">
            <v>14 GMS PARLE G EXP.</v>
          </cell>
          <cell r="C80">
            <v>0</v>
          </cell>
          <cell r="D80">
            <v>194.16580999999999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B0801W260</v>
          </cell>
          <cell r="B81" t="str">
            <v>CHOCOLATE MINI CREAM</v>
          </cell>
          <cell r="C81">
            <v>198.86035999999999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B0801W340</v>
          </cell>
          <cell r="B82" t="str">
            <v>PARLE -G 60GM EXPOR kgs</v>
          </cell>
          <cell r="C82">
            <v>0</v>
          </cell>
          <cell r="D82">
            <v>203.3998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B0801W350</v>
          </cell>
          <cell r="B83" t="str">
            <v>PARLE-G 13 GM EXPORT WRAPPER</v>
          </cell>
          <cell r="C83">
            <v>215.76819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B0801W460</v>
          </cell>
          <cell r="B84" t="str">
            <v>NICE 60GM EXPORT WRAP</v>
          </cell>
          <cell r="C84">
            <v>0</v>
          </cell>
          <cell r="D84">
            <v>216.69662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B0801W470</v>
          </cell>
          <cell r="B85" t="str">
            <v>MILK POWER   BOPP EXP</v>
          </cell>
          <cell r="C85">
            <v>0</v>
          </cell>
          <cell r="D85">
            <v>216.98145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B0801W480</v>
          </cell>
          <cell r="B86" t="str">
            <v>MARIE CHOICE 60GM EXP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181.79773</v>
          </cell>
          <cell r="J86">
            <v>0</v>
          </cell>
        </row>
        <row r="87">
          <cell r="A87" t="str">
            <v>B0801W530</v>
          </cell>
          <cell r="B87" t="str">
            <v>NICE  BOPP EXPORT WRA</v>
          </cell>
          <cell r="C87">
            <v>220.60127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B0801W540</v>
          </cell>
          <cell r="B88" t="str">
            <v>MILK POWER BOPP EXPOR</v>
          </cell>
          <cell r="C88">
            <v>258.1429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B0801W650</v>
          </cell>
          <cell r="B89" t="str">
            <v xml:space="preserve">MARIE  DISGESTIVE 2OOGM WRAPPER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201.91746000000001</v>
          </cell>
          <cell r="J89">
            <v>0</v>
          </cell>
        </row>
        <row r="90">
          <cell r="A90" t="str">
            <v>B0801W770</v>
          </cell>
          <cell r="B90" t="str">
            <v>ORLE   BOPP EXP WR -</v>
          </cell>
          <cell r="C90">
            <v>0</v>
          </cell>
          <cell r="D90">
            <v>213.35287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B0801W780</v>
          </cell>
          <cell r="B91" t="str">
            <v>PARLE - G EXPORT KENY</v>
          </cell>
          <cell r="C91">
            <v>0</v>
          </cell>
          <cell r="D91">
            <v>175.91319999999999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B0801W790</v>
          </cell>
          <cell r="B92" t="str">
            <v>MILK POWER 28.5GM EXP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B0801W840</v>
          </cell>
          <cell r="B93" t="str">
            <v>PG- 220 GM PREMIUM PA</v>
          </cell>
          <cell r="C93">
            <v>202.44836000000001</v>
          </cell>
          <cell r="D93">
            <v>212.72513000000001</v>
          </cell>
          <cell r="E93">
            <v>0</v>
          </cell>
          <cell r="F93">
            <v>0</v>
          </cell>
          <cell r="G93">
            <v>202.71633</v>
          </cell>
          <cell r="H93">
            <v>0</v>
          </cell>
          <cell r="I93">
            <v>210.63121000000001</v>
          </cell>
          <cell r="J93">
            <v>157.76</v>
          </cell>
        </row>
        <row r="94">
          <cell r="A94" t="str">
            <v>B0801W860</v>
          </cell>
          <cell r="B94" t="str">
            <v>PG- 440 GM PREMIUM PA</v>
          </cell>
          <cell r="C94">
            <v>195.41467</v>
          </cell>
          <cell r="D94">
            <v>213.17994999999999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224.20349999999999</v>
          </cell>
          <cell r="J94">
            <v>0</v>
          </cell>
        </row>
        <row r="95">
          <cell r="A95" t="str">
            <v>B0801W910</v>
          </cell>
          <cell r="B95" t="str">
            <v>MARIE DIGESTIVE  176G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258.86484000000002</v>
          </cell>
          <cell r="J95">
            <v>0</v>
          </cell>
        </row>
        <row r="96">
          <cell r="A96" t="str">
            <v>B0801W980</v>
          </cell>
          <cell r="B96" t="str">
            <v>NICE BOPP EXPORT WR -</v>
          </cell>
          <cell r="C96">
            <v>178.58591000000001</v>
          </cell>
          <cell r="D96">
            <v>215.81950000000001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B0801W990</v>
          </cell>
          <cell r="B97" t="str">
            <v>MILK POWER  BOPP EXPO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B0802H140</v>
          </cell>
          <cell r="B98" t="str">
            <v>HIDE &amp; SEEK (25 GM) B</v>
          </cell>
          <cell r="C98">
            <v>0</v>
          </cell>
          <cell r="D98">
            <v>0</v>
          </cell>
          <cell r="E98">
            <v>237.49851000000001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B0802M090</v>
          </cell>
          <cell r="B99" t="str">
            <v>PVC MANGO BITE OUTTER</v>
          </cell>
          <cell r="C99">
            <v>0</v>
          </cell>
          <cell r="D99">
            <v>0</v>
          </cell>
          <cell r="E99">
            <v>0</v>
          </cell>
          <cell r="F99">
            <v>234.22225</v>
          </cell>
          <cell r="H99">
            <v>206.04463999999999</v>
          </cell>
          <cell r="I99">
            <v>0</v>
          </cell>
          <cell r="J99">
            <v>0</v>
          </cell>
        </row>
        <row r="100">
          <cell r="A100" t="str">
            <v>B0802O060</v>
          </cell>
          <cell r="B100" t="str">
            <v>ORANGE HMHD CANDY (OV</v>
          </cell>
          <cell r="C100">
            <v>0</v>
          </cell>
          <cell r="D100">
            <v>0</v>
          </cell>
          <cell r="E100">
            <v>0</v>
          </cell>
          <cell r="F100">
            <v>212.32794000000001</v>
          </cell>
          <cell r="H100">
            <v>161.18627000000001</v>
          </cell>
          <cell r="I100">
            <v>0</v>
          </cell>
          <cell r="J100">
            <v>0</v>
          </cell>
        </row>
        <row r="101">
          <cell r="A101" t="str">
            <v>B0802W010</v>
          </cell>
          <cell r="B101" t="str">
            <v>PARLE - G  BOPP EXPOR</v>
          </cell>
          <cell r="C101">
            <v>190.46665999999999</v>
          </cell>
          <cell r="D101">
            <v>228.49977999999999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B0802W180</v>
          </cell>
          <cell r="B102" t="str">
            <v>P-G WRAPPER 40GM EXPO</v>
          </cell>
          <cell r="C102">
            <v>223.27473000000001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B0802W190</v>
          </cell>
          <cell r="B103" t="str">
            <v>ORLE BOPP EXPORT WRAP</v>
          </cell>
          <cell r="C103">
            <v>0</v>
          </cell>
          <cell r="D103">
            <v>232.36661000000001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B0802W280</v>
          </cell>
          <cell r="B104" t="str">
            <v>PARLE MINI MARIE 60GM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208.26050000000001</v>
          </cell>
          <cell r="J104">
            <v>0</v>
          </cell>
        </row>
        <row r="105">
          <cell r="A105" t="str">
            <v>B0802W450</v>
          </cell>
          <cell r="B105" t="str">
            <v>PARLE MARIE WRAPPER 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271.30730999999997</v>
          </cell>
          <cell r="J105">
            <v>0</v>
          </cell>
        </row>
        <row r="106">
          <cell r="A106" t="str">
            <v>B0802W550</v>
          </cell>
          <cell r="B106" t="str">
            <v>PARLE WRAPPER 88GMS E</v>
          </cell>
          <cell r="C106">
            <v>205.70102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B0802W550</v>
          </cell>
          <cell r="B107" t="str">
            <v>PARLE WRAPPER 88GMS E</v>
          </cell>
          <cell r="C107">
            <v>205.70102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B0802W560</v>
          </cell>
          <cell r="B108" t="str">
            <v>PARLE WRAPPER 88GMS E</v>
          </cell>
          <cell r="C108">
            <v>193.90098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B0802W570</v>
          </cell>
          <cell r="B109" t="str">
            <v>PARLE WRAPPER 66GMS E</v>
          </cell>
          <cell r="C109">
            <v>215.07733999999999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B0802W620</v>
          </cell>
          <cell r="B110" t="str">
            <v>EXPORT WRAPPER MILK P</v>
          </cell>
          <cell r="C110">
            <v>0</v>
          </cell>
          <cell r="D110">
            <v>177.71369999999999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B0802W630</v>
          </cell>
          <cell r="B111" t="str">
            <v>EXPORT WRAPPER NICE 4</v>
          </cell>
          <cell r="C111">
            <v>0</v>
          </cell>
          <cell r="D111">
            <v>166.12841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B0802W650</v>
          </cell>
          <cell r="B112" t="str">
            <v>PG 93.5  GM PREMIUM P</v>
          </cell>
          <cell r="C112">
            <v>192.65823</v>
          </cell>
          <cell r="D112">
            <v>192.48718</v>
          </cell>
          <cell r="E112">
            <v>0</v>
          </cell>
          <cell r="F112">
            <v>0</v>
          </cell>
          <cell r="G112">
            <v>183.99546000000001</v>
          </cell>
          <cell r="H112">
            <v>0</v>
          </cell>
          <cell r="I112">
            <v>183.74161000000001</v>
          </cell>
          <cell r="J112">
            <v>162.86664999999999</v>
          </cell>
        </row>
        <row r="113">
          <cell r="A113" t="str">
            <v>B0802W680</v>
          </cell>
          <cell r="B113" t="str">
            <v>PG- 462 GM PREMIUM PA</v>
          </cell>
          <cell r="C113">
            <v>186.70571000000001</v>
          </cell>
          <cell r="D113">
            <v>186.62537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186.81428</v>
          </cell>
          <cell r="J113">
            <v>0</v>
          </cell>
        </row>
        <row r="114">
          <cell r="A114" t="str">
            <v>B0802W800</v>
          </cell>
          <cell r="B114" t="str">
            <v>PARLE- G  WRAPPER EXP(935G)</v>
          </cell>
          <cell r="C114">
            <v>143.51446999999999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B0802W810</v>
          </cell>
          <cell r="B115" t="str">
            <v>PARLE - G BOPP LAMINA</v>
          </cell>
          <cell r="C115">
            <v>181.44156000000001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B0802W820</v>
          </cell>
          <cell r="B116" t="str">
            <v>PARLE - G WRAPPER EXP</v>
          </cell>
          <cell r="C116">
            <v>175.99696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B0802W860</v>
          </cell>
          <cell r="B117" t="str">
            <v>WRAPPER  PG 440 G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B0802W950</v>
          </cell>
          <cell r="B118" t="str">
            <v>PARLE MARIE 176 GMS.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316.59672999999998</v>
          </cell>
          <cell r="J118">
            <v>0</v>
          </cell>
        </row>
        <row r="119">
          <cell r="A119" t="str">
            <v>B0802W980</v>
          </cell>
          <cell r="B119" t="str">
            <v>BOURBON KREAM 1OOGM E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256.19234</v>
          </cell>
        </row>
        <row r="120">
          <cell r="A120" t="str">
            <v>B0902C700</v>
          </cell>
          <cell r="B120" t="str">
            <v>CB PARLE CREAM-5PKT3p</v>
          </cell>
          <cell r="C120">
            <v>0</v>
          </cell>
          <cell r="D120">
            <v>0</v>
          </cell>
          <cell r="E120">
            <v>10.879709999999999</v>
          </cell>
          <cell r="F120">
            <v>0</v>
          </cell>
          <cell r="G120">
            <v>10.95351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B0903C020</v>
          </cell>
          <cell r="B121" t="str">
            <v>C.BOX EXP.PG-19GMx480</v>
          </cell>
          <cell r="C121">
            <v>0</v>
          </cell>
          <cell r="D121">
            <v>10.0679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B0903C250</v>
          </cell>
          <cell r="B122" t="str">
            <v>C.BOX EXPORT FOR NICE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B0903C260</v>
          </cell>
          <cell r="B123" t="str">
            <v>C.B. EXPORT FOR MILKP</v>
          </cell>
          <cell r="C123">
            <v>0</v>
          </cell>
          <cell r="D123">
            <v>10.44172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B0903C270</v>
          </cell>
          <cell r="B124" t="str">
            <v>CB NO.116 (KTB)-3 ply</v>
          </cell>
          <cell r="C124">
            <v>0</v>
          </cell>
          <cell r="D124">
            <v>0</v>
          </cell>
          <cell r="E124">
            <v>0</v>
          </cell>
          <cell r="F124">
            <v>11.70538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B0903C360</v>
          </cell>
          <cell r="B125" t="str">
            <v>C.BOX EXP. PARLE - G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B0903C450</v>
          </cell>
          <cell r="B126" t="str">
            <v xml:space="preserve">C.BOX FUNCENTRE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12.54637</v>
          </cell>
          <cell r="H126">
            <v>0</v>
          </cell>
          <cell r="I126">
            <v>0</v>
          </cell>
          <cell r="J126">
            <v>19.431609999999999</v>
          </cell>
        </row>
        <row r="127">
          <cell r="A127" t="str">
            <v>B0903C500</v>
          </cell>
          <cell r="B127" t="str">
            <v>C.BOX EXPORT PG (19GM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B0903C730</v>
          </cell>
          <cell r="B128" t="str">
            <v>C.BOX EXP.MINI PARLE-</v>
          </cell>
          <cell r="C128">
            <v>3.7984300000000002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B0903C810</v>
          </cell>
          <cell r="B129" t="str">
            <v>C.BOX EXP.MILK POWER4</v>
          </cell>
          <cell r="C129">
            <v>0</v>
          </cell>
          <cell r="D129">
            <v>5.133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B0903C900</v>
          </cell>
          <cell r="B130" t="str">
            <v>C.BOX EXP-M.POWER-500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B0903C960</v>
          </cell>
          <cell r="B131" t="str">
            <v>C.BOX EXP. NICE -19GM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B0903C970</v>
          </cell>
          <cell r="B132" t="str">
            <v>C.B. EXPORT FOR NICE</v>
          </cell>
          <cell r="C132">
            <v>0</v>
          </cell>
          <cell r="D132">
            <v>10.98096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B0904C040</v>
          </cell>
          <cell r="B133" t="str">
            <v>C.BOX EXP.MILKPOWER 7</v>
          </cell>
          <cell r="C133">
            <v>0</v>
          </cell>
          <cell r="D133">
            <v>5.0259799999999997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B0904C050</v>
          </cell>
          <cell r="B134" t="str">
            <v>C.BOX EXP.F.C.75 GM *12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13.695449999999999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B0904C060</v>
          </cell>
          <cell r="B135" t="str">
            <v>C.BOX EXP.M.P.500GM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B0904C150</v>
          </cell>
          <cell r="B136" t="str">
            <v>C.BOX EXP.ORLE 500GM * 5 pkt</v>
          </cell>
          <cell r="C136">
            <v>0</v>
          </cell>
          <cell r="D136">
            <v>3.5653299999999999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B0904C160</v>
          </cell>
          <cell r="B137" t="str">
            <v>C.BOX EXP-PG-14GMx480</v>
          </cell>
          <cell r="C137">
            <v>0</v>
          </cell>
          <cell r="D137">
            <v>9.36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B0904C230</v>
          </cell>
          <cell r="B138" t="str">
            <v>C.BOX EXP-PG-40GMx200</v>
          </cell>
          <cell r="C138">
            <v>11.027480000000001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B0904C330</v>
          </cell>
          <cell r="B139" t="str">
            <v>C.BOX EXP-M.P.-19GMx3</v>
          </cell>
          <cell r="C139">
            <v>7.5455300000000003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B0904C410</v>
          </cell>
          <cell r="B140" t="str">
            <v>C.BOX EXP PG 13 G * 480</v>
          </cell>
          <cell r="C140">
            <v>8.2514000000000003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B0904C520</v>
          </cell>
          <cell r="B141" t="str">
            <v>C.BOX (WHITE) EXP.P-G-1 Nos</v>
          </cell>
          <cell r="C141">
            <v>8.4336500000000001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B0904C630</v>
          </cell>
          <cell r="B142" t="str">
            <v>C.BOX EXP-PG-40GMx96P</v>
          </cell>
          <cell r="C142">
            <v>0</v>
          </cell>
          <cell r="D142">
            <v>5.07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B0904C640</v>
          </cell>
          <cell r="B143" t="str">
            <v>CB.EXP.POP 18Gx60ROLL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9.4452999999999996</v>
          </cell>
          <cell r="I143">
            <v>0</v>
          </cell>
          <cell r="J143">
            <v>0</v>
          </cell>
        </row>
        <row r="144">
          <cell r="A144" t="str">
            <v>B0904C650</v>
          </cell>
          <cell r="B144" t="str">
            <v>CB.EXP.ROL-A-COLA 18G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9.79664</v>
          </cell>
          <cell r="I144">
            <v>0</v>
          </cell>
          <cell r="J144">
            <v>0</v>
          </cell>
        </row>
        <row r="145">
          <cell r="A145" t="str">
            <v>B0904C660</v>
          </cell>
          <cell r="B145" t="str">
            <v>CB.EXP. MINTOL  18Gx6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9.6708400000000001</v>
          </cell>
          <cell r="I145">
            <v>0</v>
          </cell>
          <cell r="J145">
            <v>0</v>
          </cell>
        </row>
        <row r="146">
          <cell r="A146" t="str">
            <v>B0904C670</v>
          </cell>
          <cell r="B146" t="str">
            <v>C.BOX EXP-PG-13GMx300</v>
          </cell>
          <cell r="C146">
            <v>6.0923600000000002</v>
          </cell>
          <cell r="D146">
            <v>6.0923600000000002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B0904C770</v>
          </cell>
          <cell r="B147" t="str">
            <v>C.BOX NICE EXP.-13GMx</v>
          </cell>
          <cell r="C147">
            <v>6.3686499999999997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B0904C780</v>
          </cell>
          <cell r="B148" t="str">
            <v>C.BOX M.P.  EXP.-13GM</v>
          </cell>
          <cell r="C148">
            <v>6.0879099999999999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B0904C830</v>
          </cell>
          <cell r="B149" t="str">
            <v>C.BOX EXP-PG- 60GMx48</v>
          </cell>
          <cell r="C149">
            <v>0</v>
          </cell>
          <cell r="D149">
            <v>6.0772199999999996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B0904C840</v>
          </cell>
          <cell r="B150" t="str">
            <v>C.BOX EXP WHITE MARIE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8.1813900000000004</v>
          </cell>
          <cell r="J150">
            <v>0</v>
          </cell>
        </row>
        <row r="151">
          <cell r="A151" t="str">
            <v>B0906C550</v>
          </cell>
          <cell r="B151" t="str">
            <v>C.BOX EXP-NICE- 60GMx</v>
          </cell>
          <cell r="C151">
            <v>0</v>
          </cell>
          <cell r="D151">
            <v>5.7383800000000003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A152" t="str">
            <v>B0906C560</v>
          </cell>
          <cell r="B152" t="str">
            <v>C.BOX EXP-M.POWER- 60</v>
          </cell>
          <cell r="C152">
            <v>0</v>
          </cell>
          <cell r="D152">
            <v>6.1116400000000004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B0905C190</v>
          </cell>
          <cell r="B153" t="str">
            <v>C BOX EXP FC 48P*75G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6.2186599999999999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B0905C200</v>
          </cell>
          <cell r="B154" t="str">
            <v>C BOX MARIE DIGESTIVE 200GM x 25 PKTS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9.5235800000000008</v>
          </cell>
          <cell r="J154">
            <v>0</v>
          </cell>
        </row>
        <row r="155">
          <cell r="A155" t="str">
            <v>B0905C300</v>
          </cell>
          <cell r="B155" t="str">
            <v>C BOX MARIE DIGESTIVE 200GM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16.136759999999999</v>
          </cell>
          <cell r="J155">
            <v>0</v>
          </cell>
        </row>
        <row r="156">
          <cell r="A156" t="str">
            <v>B0905C310</v>
          </cell>
          <cell r="B156" t="str">
            <v>C.BOX EXP-PG-30GMx120</v>
          </cell>
          <cell r="C156">
            <v>0</v>
          </cell>
          <cell r="D156">
            <v>5.85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B0905C320</v>
          </cell>
          <cell r="B157" t="str">
            <v>C.B.NO.63 - H&amp;S 25GM X36pkts</v>
          </cell>
          <cell r="C157">
            <v>0</v>
          </cell>
          <cell r="D157">
            <v>0</v>
          </cell>
          <cell r="E157">
            <v>14.31316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B0905C360</v>
          </cell>
          <cell r="B158" t="str">
            <v>C.BOX EXPORT- ORLE -</v>
          </cell>
          <cell r="C158">
            <v>0</v>
          </cell>
          <cell r="D158">
            <v>5.6838199999999999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B0905C430</v>
          </cell>
          <cell r="B159" t="str">
            <v>CBNO.244- 440GM 3ply</v>
          </cell>
          <cell r="C159">
            <v>13.305120000000001</v>
          </cell>
          <cell r="D159">
            <v>14.11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13.455679999999999</v>
          </cell>
          <cell r="J159">
            <v>0</v>
          </cell>
        </row>
        <row r="160">
          <cell r="A160" t="str">
            <v>B0905C460</v>
          </cell>
          <cell r="B160" t="str">
            <v>C.B.NO.211-PARLE MARI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18.226749999999999</v>
          </cell>
          <cell r="J160">
            <v>0</v>
          </cell>
        </row>
        <row r="161">
          <cell r="A161" t="str">
            <v>B0905C480</v>
          </cell>
          <cell r="B161" t="str">
            <v>BOXNO.219- MARIE DIGE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20.06758</v>
          </cell>
          <cell r="J161">
            <v>0</v>
          </cell>
        </row>
        <row r="162">
          <cell r="A162" t="str">
            <v>B0905C520</v>
          </cell>
          <cell r="B162" t="str">
            <v>C.B. EXP-M.POWER- 28.</v>
          </cell>
          <cell r="C162">
            <v>0</v>
          </cell>
          <cell r="D162">
            <v>6.0051600000000001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B0905C600</v>
          </cell>
          <cell r="B163" t="str">
            <v>CB.EXP.POP 18Gx30ROLL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H163">
            <v>8.2069600000000005</v>
          </cell>
          <cell r="I163">
            <v>0</v>
          </cell>
          <cell r="J163">
            <v>0</v>
          </cell>
        </row>
        <row r="164">
          <cell r="A164" t="str">
            <v>B0905C610</v>
          </cell>
          <cell r="B164" t="str">
            <v>CB.EXP.ROLA- 18Gx30RO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H164">
            <v>8.0499200000000002</v>
          </cell>
          <cell r="I164">
            <v>0</v>
          </cell>
          <cell r="J164">
            <v>0</v>
          </cell>
        </row>
        <row r="165">
          <cell r="A165" t="str">
            <v>B0905C620</v>
          </cell>
          <cell r="B165" t="str">
            <v>CB.EXP.MINTOL 18Gx30R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H165">
            <v>8.5</v>
          </cell>
          <cell r="I165">
            <v>0</v>
          </cell>
          <cell r="J165">
            <v>0</v>
          </cell>
        </row>
        <row r="166">
          <cell r="A166" t="str">
            <v>B0905C670</v>
          </cell>
          <cell r="B166" t="str">
            <v>C.BOX  PARLE - G- 100</v>
          </cell>
          <cell r="C166">
            <v>6.03329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B0905C680</v>
          </cell>
          <cell r="B167" t="str">
            <v>C.BOX  PARLE - G- 96P</v>
          </cell>
          <cell r="C167">
            <v>6.4391100000000003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B0905C720</v>
          </cell>
          <cell r="B168" t="str">
            <v>C. BOX EXPORT 88GM x</v>
          </cell>
          <cell r="C168">
            <v>11.04984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B0905C730</v>
          </cell>
          <cell r="B169" t="str">
            <v>C. BOX 880GM x 14PKTS</v>
          </cell>
          <cell r="C169">
            <v>10.870810000000001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B0905C780</v>
          </cell>
          <cell r="B170" t="str">
            <v>C.BOX 66GMS x 48PKTS</v>
          </cell>
          <cell r="C170">
            <v>4.6950599999999998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A171" t="str">
            <v>B0905C790</v>
          </cell>
          <cell r="B171" t="str">
            <v>C.BOX  EXPORT 88GMS x</v>
          </cell>
          <cell r="C171">
            <v>5.3585500000000001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B0905C800</v>
          </cell>
          <cell r="B172" t="str">
            <v>C.BOX 440GMS x 30PKTS</v>
          </cell>
          <cell r="C172">
            <v>15.867229999999999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B0905C810</v>
          </cell>
          <cell r="B173" t="str">
            <v>C.BOX  220GMS x 60PKT</v>
          </cell>
          <cell r="C173">
            <v>15.80983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B0905C850</v>
          </cell>
          <cell r="B174" t="str">
            <v>C.BOX 13GM x 480PKTS</v>
          </cell>
          <cell r="C174">
            <v>9.3357399999999995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B0905C860</v>
          </cell>
          <cell r="B175" t="str">
            <v>C.BOX 440GM x 12PKTS</v>
          </cell>
          <cell r="C175">
            <v>6.5340299999999996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B0905C940</v>
          </cell>
          <cell r="B176" t="str">
            <v>C.BOX PG- 60GMS x 192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B0905C950</v>
          </cell>
          <cell r="B177" t="str">
            <v>C.BOX MILK POWER - 60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B0905C960</v>
          </cell>
          <cell r="B178" t="str">
            <v>C.BOX -ORLE-60GMSx192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B0905C980</v>
          </cell>
          <cell r="B179" t="str">
            <v>C.BOX NICE- 60GMSx 92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B0905C990</v>
          </cell>
          <cell r="B180" t="str">
            <v>C.BOX MP.-440GMS x 30</v>
          </cell>
          <cell r="C180">
            <v>0</v>
          </cell>
          <cell r="D180">
            <v>12.11098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B0906C010</v>
          </cell>
          <cell r="B181" t="str">
            <v>C.BOX NICE-440GMS x 3</v>
          </cell>
          <cell r="C181">
            <v>0</v>
          </cell>
          <cell r="D181">
            <v>11.25515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B0906C030</v>
          </cell>
          <cell r="B182" t="str">
            <v>C.BOX PG-880GMS x 5PK</v>
          </cell>
          <cell r="C182">
            <v>5.2161200000000001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B0906C040</v>
          </cell>
          <cell r="B183" t="str">
            <v>C.BOX EXPORT 192PKTS</v>
          </cell>
          <cell r="C183">
            <v>13.92329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B0906C050</v>
          </cell>
          <cell r="B184" t="str">
            <v>C.BOX  PARLE-G 88GMS</v>
          </cell>
          <cell r="C184">
            <v>9.0583100000000005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B0906C080</v>
          </cell>
          <cell r="B185" t="str">
            <v>C.BOX 72PKTS x 50GMS</v>
          </cell>
          <cell r="C185">
            <v>6.7787600000000001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B0906C100</v>
          </cell>
          <cell r="B186" t="str">
            <v>CBNO.430- 93.5GM-LOCA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B0906C110</v>
          </cell>
          <cell r="B187" t="str">
            <v xml:space="preserve"> C BOX MARIE 60 GMS X 192 P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29.52768</v>
          </cell>
          <cell r="J187">
            <v>0</v>
          </cell>
        </row>
        <row r="188">
          <cell r="A188" t="str">
            <v>B0906C120</v>
          </cell>
          <cell r="B188" t="str">
            <v>C.BOX 93.5GM x 100PKT</v>
          </cell>
          <cell r="C188">
            <v>9.6753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B0906C160</v>
          </cell>
          <cell r="B189" t="str">
            <v>C.BOX P G 440GMS x 10</v>
          </cell>
          <cell r="C189">
            <v>0</v>
          </cell>
          <cell r="D189">
            <v>6.5506000000000002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B0906C190</v>
          </cell>
          <cell r="B190" t="str">
            <v>CBNO.404- 231gmx60p</v>
          </cell>
          <cell r="C190">
            <v>16.519020000000001</v>
          </cell>
          <cell r="D190">
            <v>16.46</v>
          </cell>
          <cell r="E190">
            <v>0</v>
          </cell>
          <cell r="F190">
            <v>0</v>
          </cell>
          <cell r="G190">
            <v>16.170159999999999</v>
          </cell>
          <cell r="H190">
            <v>0</v>
          </cell>
          <cell r="I190">
            <v>16.65053</v>
          </cell>
          <cell r="J190">
            <v>0</v>
          </cell>
        </row>
        <row r="191">
          <cell r="A191" t="str">
            <v>B0906C220</v>
          </cell>
          <cell r="B191" t="str">
            <v>C.Box NICE  440GM X 1</v>
          </cell>
          <cell r="C191">
            <v>0</v>
          </cell>
          <cell r="D191">
            <v>6.5562100000000001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B0906C250</v>
          </cell>
          <cell r="B192" t="str">
            <v>C.BOX 93.5GM x 24PKTS</v>
          </cell>
          <cell r="C192">
            <v>4.9789399999999997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B0906C250</v>
          </cell>
          <cell r="B193" t="str">
            <v>C.BOX 93.5GM x 24PKTS</v>
          </cell>
          <cell r="C193">
            <v>4.9789399999999997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B0906C260</v>
          </cell>
          <cell r="B194" t="str">
            <v>C.BOX 440GMS x 5PKTS</v>
          </cell>
          <cell r="C194">
            <v>3.8991699999999998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B0906C140</v>
          </cell>
          <cell r="B195" t="str">
            <v>C.BOX 462GMS x 30PKTS</v>
          </cell>
          <cell r="C195">
            <v>14.866809999999999</v>
          </cell>
          <cell r="D195">
            <v>14.324070000000001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14.98255</v>
          </cell>
          <cell r="J195">
            <v>0</v>
          </cell>
        </row>
        <row r="196">
          <cell r="A196" t="str">
            <v>B0906C280</v>
          </cell>
          <cell r="B196" t="str">
            <v>C.BOX 935GMS x 14PKTS</v>
          </cell>
          <cell r="C196">
            <v>10.94054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B0906C290</v>
          </cell>
          <cell r="B197" t="str">
            <v>C.BOX 93.5GMS x 144PK</v>
          </cell>
          <cell r="C197">
            <v>10.58914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B0906C300</v>
          </cell>
          <cell r="B198" t="str">
            <v>C.BOX 935GMS x 5PKTS</v>
          </cell>
          <cell r="C198">
            <v>5.3569500000000003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B0906C310</v>
          </cell>
          <cell r="B199" t="str">
            <v>C.BOX 462GMS x 10PKTS</v>
          </cell>
          <cell r="C199">
            <v>5.8107499999999996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B0906C380</v>
          </cell>
          <cell r="B200" t="str">
            <v>C. BOX EXPORT 12PKTS</v>
          </cell>
          <cell r="C200">
            <v>6.7327000000000004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</row>
        <row r="201">
          <cell r="A201" t="str">
            <v>B0906C430</v>
          </cell>
          <cell r="B201" t="str">
            <v>C.BOX NICE 440GMS x 5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B0906C440</v>
          </cell>
          <cell r="B202" t="str">
            <v>C.BOX 462GMS x 5PKTS</v>
          </cell>
          <cell r="C202">
            <v>4.0431400000000002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A203" t="str">
            <v>B0906C540</v>
          </cell>
          <cell r="B203" t="str">
            <v>C BOX MARIE DIG.176 G X 25 PK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11.29583</v>
          </cell>
          <cell r="J203">
            <v>0</v>
          </cell>
        </row>
        <row r="204">
          <cell r="A204" t="str">
            <v>B9901B030</v>
          </cell>
          <cell r="B204" t="str">
            <v>BOPP PRINTED TAPE(WIT</v>
          </cell>
          <cell r="C204">
            <v>204.24216000000001</v>
          </cell>
          <cell r="D204">
            <v>211.46903</v>
          </cell>
          <cell r="E204">
            <v>221.49402000000001</v>
          </cell>
          <cell r="F204">
            <v>19.000219999999999</v>
          </cell>
          <cell r="G204">
            <v>203.36081999999999</v>
          </cell>
          <cell r="H204">
            <v>19.221029999999999</v>
          </cell>
          <cell r="I204">
            <v>227.32462000000001</v>
          </cell>
          <cell r="J204">
            <v>209.57327000000001</v>
          </cell>
        </row>
        <row r="205">
          <cell r="A205" t="str">
            <v>B9902C010</v>
          </cell>
          <cell r="B205" t="str">
            <v>Cello Tape 12mm x 12r</v>
          </cell>
          <cell r="C205">
            <v>0</v>
          </cell>
          <cell r="D205">
            <v>0</v>
          </cell>
          <cell r="E205">
            <v>0</v>
          </cell>
          <cell r="F205">
            <v>7.5040100000000001</v>
          </cell>
          <cell r="H205">
            <v>0</v>
          </cell>
          <cell r="I205">
            <v>0</v>
          </cell>
          <cell r="J205">
            <v>0</v>
          </cell>
        </row>
        <row r="206">
          <cell r="A206" t="str">
            <v>B9999J410</v>
          </cell>
          <cell r="B206" t="str">
            <v>Printed Sleeves- H&amp;S 25GM X36pkts</v>
          </cell>
          <cell r="C206">
            <v>0</v>
          </cell>
          <cell r="D206">
            <v>0</v>
          </cell>
          <cell r="E206">
            <v>2.2370000000000001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A207" t="str">
            <v>B9999J430</v>
          </cell>
          <cell r="B207" t="str">
            <v>H&amp;S 25GM x36PKTS PREFORM</v>
          </cell>
          <cell r="C207">
            <v>0</v>
          </cell>
          <cell r="D207">
            <v>0</v>
          </cell>
          <cell r="E207">
            <v>7.4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B9999J440</v>
          </cell>
          <cell r="B208" t="str">
            <v>Jar Caps- H&amp;S 25GM X36pkts</v>
          </cell>
          <cell r="C208">
            <v>0</v>
          </cell>
          <cell r="D208">
            <v>0</v>
          </cell>
          <cell r="E208">
            <v>2.9291299999999998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B9999M010</v>
          </cell>
          <cell r="B209" t="str">
            <v>MARKING INK (BLACK)</v>
          </cell>
          <cell r="C209">
            <v>0</v>
          </cell>
          <cell r="D209">
            <v>0</v>
          </cell>
          <cell r="E209">
            <v>0</v>
          </cell>
          <cell r="F209">
            <v>250</v>
          </cell>
          <cell r="G209">
            <v>0</v>
          </cell>
          <cell r="H209">
            <v>450</v>
          </cell>
          <cell r="I209">
            <v>0</v>
          </cell>
          <cell r="J209">
            <v>0</v>
          </cell>
        </row>
        <row r="210">
          <cell r="A210" t="str">
            <v>B9999T010</v>
          </cell>
          <cell r="B210" t="str">
            <v>SYN. THREAD NO.612 WI</v>
          </cell>
          <cell r="C210">
            <v>0</v>
          </cell>
          <cell r="D210">
            <v>0</v>
          </cell>
          <cell r="E210">
            <v>0</v>
          </cell>
          <cell r="F210">
            <v>68.320449999999994</v>
          </cell>
          <cell r="H210">
            <v>44.727269999999997</v>
          </cell>
          <cell r="I210">
            <v>0</v>
          </cell>
          <cell r="J210">
            <v>0</v>
          </cell>
        </row>
        <row r="211">
          <cell r="A211" t="str">
            <v>B0304P190</v>
          </cell>
          <cell r="B211" t="str">
            <v>POLY POUCHES FOR 935G</v>
          </cell>
          <cell r="C211">
            <v>1.83456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A212" t="str">
            <v>B0304P450</v>
          </cell>
          <cell r="B212" t="str">
            <v>POLY BAGS  19GMS x 480</v>
          </cell>
          <cell r="C212">
            <v>1.4035299999999999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B0906C770</v>
          </cell>
          <cell r="B213" t="str">
            <v>C.BOX PG-19GMS x 480P</v>
          </cell>
          <cell r="C213">
            <v>10.052759999999999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A214" t="str">
            <v>B0906C230</v>
          </cell>
          <cell r="B214" t="str">
            <v>C.BOX  MILK POWER 440G X 10P BROWN</v>
          </cell>
          <cell r="C214">
            <v>0</v>
          </cell>
          <cell r="D214">
            <v>5.8214699999999997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B0801P440</v>
          </cell>
          <cell r="B215" t="str">
            <v>PG - 19 GM PREMIUM PA</v>
          </cell>
          <cell r="C215">
            <v>205.42141000000001</v>
          </cell>
          <cell r="D215">
            <v>222.21089000000001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B0801W500</v>
          </cell>
          <cell r="B216" t="str">
            <v>P.MARIE 12GM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200.47884999999999</v>
          </cell>
          <cell r="J216">
            <v>0</v>
          </cell>
        </row>
        <row r="217">
          <cell r="A217" t="str">
            <v>B0906C680</v>
          </cell>
          <cell r="B217" t="str">
            <v>PARLE MARIE 12GMS x 2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8.5500000000000007</v>
          </cell>
          <cell r="J217">
            <v>0</v>
          </cell>
        </row>
        <row r="218">
          <cell r="A218" t="str">
            <v>B0904C470</v>
          </cell>
          <cell r="B218" t="str">
            <v>C.BOX PG-19GMS x 240P</v>
          </cell>
          <cell r="C218">
            <v>8.4761900000000008</v>
          </cell>
          <cell r="D218">
            <v>9.3374799999999993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</row>
        <row r="219">
          <cell r="A219" t="str">
            <v>B0904C680</v>
          </cell>
          <cell r="B219" t="str">
            <v>C.BOX NICE-60GMS x 100P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A220" t="str">
            <v>B0904C690</v>
          </cell>
          <cell r="B220" t="str">
            <v>C.BOX M.POWER-60GMS x 100P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A221" t="str">
            <v>B0904C930</v>
          </cell>
          <cell r="B221" t="str">
            <v>C.BOX EXP-M.POWER- 60</v>
          </cell>
          <cell r="C221">
            <v>0</v>
          </cell>
          <cell r="D221">
            <v>4.0264100000000003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B0904C920</v>
          </cell>
          <cell r="B222" t="str">
            <v>C.BOX EXP-NICE- 60GMx</v>
          </cell>
          <cell r="C222">
            <v>0</v>
          </cell>
          <cell r="D222">
            <v>4.2833600000000001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B0802H010</v>
          </cell>
          <cell r="B223" t="str">
            <v>HIDE &amp; SEEK 100 GM (O</v>
          </cell>
          <cell r="C223">
            <v>0</v>
          </cell>
          <cell r="D223">
            <v>0</v>
          </cell>
          <cell r="E223">
            <v>275.71163999999999</v>
          </cell>
          <cell r="F223">
            <v>0</v>
          </cell>
          <cell r="G223">
            <v>282.52800000000002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B0302P010</v>
          </cell>
          <cell r="B224" t="str">
            <v>P.BAGS HIDE&amp;SEEK-100G</v>
          </cell>
          <cell r="C224">
            <v>0</v>
          </cell>
          <cell r="D224">
            <v>0</v>
          </cell>
          <cell r="E224">
            <v>0.59231999999999996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B0906C740</v>
          </cell>
          <cell r="B225" t="str">
            <v>C.B.NO.83 - HIDE &amp; SE</v>
          </cell>
          <cell r="C225">
            <v>0</v>
          </cell>
          <cell r="D225">
            <v>0</v>
          </cell>
          <cell r="E225">
            <v>14.35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B0906C850</v>
          </cell>
          <cell r="B226" t="str">
            <v>C.BOX P.MARIE 15PKTS X 120G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5.3</v>
          </cell>
          <cell r="J226">
            <v>0</v>
          </cell>
        </row>
        <row r="227">
          <cell r="A227" t="str">
            <v>B0304P440</v>
          </cell>
          <cell r="B227" t="str">
            <v>POLYBAGS P.MARIE 15PKTS X 120G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0.94567999999999997</v>
          </cell>
          <cell r="J227">
            <v>0</v>
          </cell>
        </row>
        <row r="228">
          <cell r="A228" t="str">
            <v>B0906C710</v>
          </cell>
          <cell r="B228" t="str">
            <v>C. BOX MILK POWER 880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A229" t="str">
            <v>B0904C240</v>
          </cell>
          <cell r="B229" t="str">
            <v>C.BOX EXP-PG-19GMx300</v>
          </cell>
          <cell r="C229">
            <v>7.5554399999999999</v>
          </cell>
          <cell r="D229">
            <v>8.2239900000000006</v>
          </cell>
        </row>
        <row r="230">
          <cell r="A230" t="str">
            <v>B0801P090</v>
          </cell>
          <cell r="B230" t="str">
            <v>PARLE-G 300/500 GM LO</v>
          </cell>
          <cell r="D230">
            <v>0.88211519999999988</v>
          </cell>
        </row>
        <row r="231">
          <cell r="A231" t="str">
            <v>B0304P570</v>
          </cell>
          <cell r="B231" t="str">
            <v>POLY BAGS 19GM x 300P</v>
          </cell>
          <cell r="C231">
            <v>0.83499999999999996</v>
          </cell>
          <cell r="D231">
            <v>0.83499999999999996</v>
          </cell>
        </row>
        <row r="232">
          <cell r="A232" t="str">
            <v>B0802W900</v>
          </cell>
          <cell r="B232" t="str">
            <v>PARLE-G  27.5GM EXPOR</v>
          </cell>
          <cell r="D232">
            <v>197.10207</v>
          </cell>
        </row>
        <row r="233">
          <cell r="A233" t="str">
            <v>B0906C580</v>
          </cell>
          <cell r="B233" t="str">
            <v>C.BOX 27.5GMS x 120PK</v>
          </cell>
          <cell r="D233">
            <v>5.9225000000000003</v>
          </cell>
        </row>
        <row r="234">
          <cell r="A234" t="str">
            <v>B0803W060</v>
          </cell>
          <cell r="B234" t="str">
            <v>MILK POWER EXPORT WRA</v>
          </cell>
          <cell r="D234">
            <v>197.81853000000001</v>
          </cell>
        </row>
        <row r="235">
          <cell r="A235" t="str">
            <v>B0801P490</v>
          </cell>
          <cell r="B235" t="str">
            <v>MILK POWER BOPP EXPOR</v>
          </cell>
          <cell r="D235">
            <v>227.66075000000001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Entry"/>
      <sheetName val="Cust Brand Sum"/>
      <sheetName val="Sector Brand v WPC"/>
      <sheetName val="GB Brand v WPC"/>
      <sheetName val="Mults v WPC"/>
      <sheetName val="Phased"/>
      <sheetName val="Phased (2)"/>
      <sheetName val="Phased (3)"/>
      <sheetName val="TGB v WPC"/>
      <sheetName val="Gen Sales v WPC"/>
      <sheetName val="WPC Data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C3" t="str">
            <v>3663</v>
          </cell>
        </row>
        <row r="4">
          <cell r="C4" t="str">
            <v>Aberness</v>
          </cell>
        </row>
        <row r="5">
          <cell r="C5" t="str">
            <v>Alldays</v>
          </cell>
        </row>
        <row r="6">
          <cell r="C6" t="str">
            <v>Appleby</v>
          </cell>
        </row>
        <row r="7">
          <cell r="C7" t="str">
            <v>Asda</v>
          </cell>
        </row>
        <row r="8">
          <cell r="C8" t="str">
            <v>Balfours</v>
          </cell>
        </row>
        <row r="9">
          <cell r="C9" t="str">
            <v>Batleys</v>
          </cell>
        </row>
        <row r="10">
          <cell r="C10" t="str">
            <v>Bells</v>
          </cell>
        </row>
        <row r="11">
          <cell r="C11" t="str">
            <v>Bestway</v>
          </cell>
        </row>
        <row r="12">
          <cell r="C12" t="str">
            <v>Blakemore</v>
          </cell>
        </row>
        <row r="13">
          <cell r="C13" t="str">
            <v>Booker</v>
          </cell>
        </row>
        <row r="14">
          <cell r="C14" t="str">
            <v>Booths</v>
          </cell>
        </row>
        <row r="15">
          <cell r="C15" t="str">
            <v>Brakes</v>
          </cell>
        </row>
        <row r="16">
          <cell r="C16" t="str">
            <v>Budgens</v>
          </cell>
        </row>
        <row r="17">
          <cell r="C17" t="str">
            <v>Bunzl</v>
          </cell>
        </row>
        <row r="18">
          <cell r="C18" t="str">
            <v>Burbridge</v>
          </cell>
        </row>
        <row r="19">
          <cell r="C19" t="str">
            <v>C&amp;C</v>
          </cell>
        </row>
        <row r="20">
          <cell r="C20" t="str">
            <v>Capper</v>
          </cell>
        </row>
        <row r="21">
          <cell r="C21" t="str">
            <v>CJ Lang</v>
          </cell>
        </row>
        <row r="22">
          <cell r="C22" t="str">
            <v>Conveco</v>
          </cell>
        </row>
        <row r="23">
          <cell r="C23" t="str">
            <v>Coop</v>
          </cell>
        </row>
        <row r="24">
          <cell r="C24" t="str">
            <v>Costco</v>
          </cell>
        </row>
        <row r="25">
          <cell r="C25" t="str">
            <v>Costcutter</v>
          </cell>
        </row>
        <row r="26">
          <cell r="C26" t="str">
            <v>Distributors</v>
          </cell>
        </row>
        <row r="27">
          <cell r="C27" t="str">
            <v>Europa Foods</v>
          </cell>
        </row>
        <row r="28">
          <cell r="C28" t="str">
            <v>GT Smith</v>
          </cell>
        </row>
        <row r="29">
          <cell r="C29" t="str">
            <v>Hampers</v>
          </cell>
        </row>
        <row r="30">
          <cell r="C30" t="str">
            <v>Iceland</v>
          </cell>
        </row>
        <row r="31">
          <cell r="C31" t="str">
            <v>Jacksons</v>
          </cell>
        </row>
        <row r="32">
          <cell r="C32" t="str">
            <v>James Hall</v>
          </cell>
        </row>
        <row r="33">
          <cell r="C33" t="str">
            <v>King</v>
          </cell>
        </row>
        <row r="34">
          <cell r="C34" t="str">
            <v>Landmark</v>
          </cell>
        </row>
        <row r="35">
          <cell r="C35" t="str">
            <v>Londis</v>
          </cell>
        </row>
        <row r="36">
          <cell r="C36" t="str">
            <v>Makro</v>
          </cell>
        </row>
        <row r="37">
          <cell r="C37" t="str">
            <v>Martex</v>
          </cell>
        </row>
        <row r="38">
          <cell r="C38" t="str">
            <v>Mills</v>
          </cell>
        </row>
        <row r="39">
          <cell r="C39" t="str">
            <v>MNN</v>
          </cell>
        </row>
        <row r="40">
          <cell r="C40" t="str">
            <v>Morrison</v>
          </cell>
        </row>
        <row r="41">
          <cell r="C41" t="str">
            <v>Netto</v>
          </cell>
        </row>
        <row r="42">
          <cell r="C42" t="str">
            <v>Nicholson</v>
          </cell>
        </row>
        <row r="43">
          <cell r="C43" t="str">
            <v>Nisa - CBC</v>
          </cell>
        </row>
        <row r="44">
          <cell r="C44" t="str">
            <v>Nisaway</v>
          </cell>
        </row>
        <row r="45">
          <cell r="C45" t="str">
            <v>Other Wsale</v>
          </cell>
        </row>
        <row r="46">
          <cell r="C46" t="str">
            <v>P&amp;H</v>
          </cell>
        </row>
        <row r="47">
          <cell r="C47" t="str">
            <v>Prima</v>
          </cell>
        </row>
        <row r="48">
          <cell r="C48" t="str">
            <v>Qual Fare</v>
          </cell>
        </row>
        <row r="49">
          <cell r="C49" t="str">
            <v>S.Lynch</v>
          </cell>
        </row>
        <row r="50">
          <cell r="C50" t="str">
            <v>Safeway</v>
          </cell>
        </row>
        <row r="51">
          <cell r="C51" t="str">
            <v>Sainsbury</v>
          </cell>
        </row>
        <row r="52">
          <cell r="C52" t="str">
            <v>SCF</v>
          </cell>
        </row>
        <row r="53">
          <cell r="C53" t="str">
            <v>SL Group</v>
          </cell>
        </row>
        <row r="54">
          <cell r="C54" t="str">
            <v>Somerfield</v>
          </cell>
        </row>
        <row r="55">
          <cell r="C55" t="str">
            <v>Spar</v>
          </cell>
        </row>
        <row r="56">
          <cell r="C56" t="str">
            <v>Sterling</v>
          </cell>
        </row>
        <row r="57">
          <cell r="C57" t="str">
            <v>Sugro</v>
          </cell>
        </row>
        <row r="58">
          <cell r="C58" t="str">
            <v>T&amp;S</v>
          </cell>
        </row>
        <row r="59">
          <cell r="C59" t="str">
            <v>Tesco</v>
          </cell>
        </row>
        <row r="60">
          <cell r="C60" t="str">
            <v>Today</v>
          </cell>
        </row>
        <row r="61">
          <cell r="C61" t="str">
            <v>Vending</v>
          </cell>
        </row>
      </sheetData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"/>
      <sheetName val="Ack"/>
      <sheetName val="Ack (2)"/>
      <sheetName val="Page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Direc"/>
      <sheetName val="YTD"/>
      <sheetName val="Sheet2"/>
      <sheetName val="Aseet1998"/>
      <sheetName val="Trial Balance"/>
      <sheetName val="Cash Flow.7"/>
      <sheetName val="Main-Material"/>
      <sheetName val="Rate analysis"/>
      <sheetName val="To be Discuss"/>
      <sheetName val="Test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OH workings"/>
      <sheetName val="2004-05 Budget"/>
      <sheetName val="Page-5 (Theni &amp; Toopran)"/>
      <sheetName val="Page-3 (Theni &amp; Toopran)"/>
      <sheetName val="Sheet2"/>
      <sheetName val="Workings"/>
      <sheetName val="Cost of sales-Toopran "/>
      <sheetName val="Cost of sales-Theni"/>
      <sheetName val="party wise profitability"/>
      <sheetName val="cost of sales"/>
      <sheetName val="cop"/>
      <sheetName val="Variance"/>
      <sheetName val="qtr-profit"/>
      <sheetName val="variance1"/>
      <sheetName val="cos"/>
      <sheetName val="locatio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 Value Report by Subin"/>
      <sheetName val="Macro1"/>
    </sheetNames>
    <sheetDataSet>
      <sheetData sheetId="0"/>
      <sheetData sheetId="1">
        <row r="86">
          <cell r="A86" t="str">
            <v>Recover</v>
          </cell>
        </row>
      </sheetData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es Guide-1"/>
      <sheetName val="Threshold-2"/>
      <sheetName val="Analysis-3"/>
      <sheetName val="Interest-4"/>
      <sheetName val="Tickmarks"/>
      <sheetName val="Index"/>
      <sheetName val="Instructions"/>
      <sheetName val="Threshhold"/>
      <sheetName val="Ad &amp; Promo"/>
      <sheetName val="Office &amp; Gen"/>
      <sheetName val="Other Operating Exp"/>
      <sheetName val="GST Reduction"/>
      <sheetName val="DirectExp"/>
      <sheetName val="OperatingExp"/>
      <sheetName val="PyrllDeduc"/>
      <sheetName val="Interest"/>
      <sheetName val="mancount"/>
      <sheetName val="PRESFMS"/>
      <sheetName val="Opening Balance"/>
      <sheetName val="Realised Brkg"/>
      <sheetName val="QTY. PROV.LAB"/>
      <sheetName val="BHA#1( page 1)"/>
      <sheetName val="Aseet1998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mary"/>
      <sheetName val="Year_End"/>
      <sheetName val="Asset Adjustment"/>
      <sheetName val="Additions"/>
      <sheetName val="Disposals"/>
      <sheetName val="Repairs"/>
      <sheetName val="Depreciation"/>
      <sheetName val="Existence"/>
      <sheetName val="Demo Equip"/>
      <sheetName val="Tickmarks"/>
      <sheetName val="Parameters"/>
      <sheetName val="PyrllDeduc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 Price-Used"/>
      <sheetName val="2. Price-New"/>
      <sheetName val="3. Price-Parts"/>
      <sheetName val="4. Obsolescence"/>
      <sheetName val="5. Sum Count Errors"/>
      <sheetName val="6. Cutoff"/>
      <sheetName val="Tickmarks"/>
      <sheetName val="Price Testing - Used - 1"/>
      <sheetName val="Price Testing - New - 2 "/>
      <sheetName val="Parts  - Price Testing- 3"/>
      <sheetName val="Summary of Part Count Errors-4"/>
      <sheetName val="Cutoff Testing-5"/>
      <sheetName val="1. Obsolescence"/>
      <sheetName val="Reconciliation"/>
      <sheetName val="Input"/>
      <sheetName val="b"/>
      <sheetName val="Assumptions"/>
      <sheetName val="Year_End"/>
      <sheetName val="Price Testing _ Used _ 1"/>
      <sheetName val="Para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INDEX"/>
      <sheetName val="PQCDSM"/>
      <sheetName val="RECO"/>
      <sheetName val="RMC ANAL"/>
      <sheetName val="BSHT"/>
      <sheetName val="CBDGT979"/>
      <sheetName val="TGT"/>
      <sheetName val="P&amp;L"/>
      <sheetName val="P&amp;L UNIT"/>
      <sheetName val="P&amp;L PROJ"/>
      <sheetName val="PREOP."/>
      <sheetName val="CWISE SALE"/>
      <sheetName val="CWISE RMC"/>
      <sheetName val="Z RMC"/>
      <sheetName val="SALES"/>
      <sheetName val="SCH6"/>
      <sheetName val="RMC"/>
      <sheetName val="M.V."/>
      <sheetName val="PER COST"/>
      <sheetName val="SCH14 W"/>
      <sheetName val="SCH14 S"/>
      <sheetName val="OVERHD"/>
      <sheetName val="S&amp;D"/>
      <sheetName val="FINCOST"/>
      <sheetName val="SCH13"/>
      <sheetName val="SCH15(2)"/>
      <sheetName val="SCH15(14)"/>
      <sheetName val="SCH15(15)"/>
      <sheetName val="SCH15(17)"/>
      <sheetName val="SCH16"/>
      <sheetName val="BUD1"/>
      <sheetName val="Validations"/>
      <sheetName val="VL,NC,MTC"/>
      <sheetName val="schedules"/>
      <sheetName val="DLR-WK"/>
      <sheetName val="OTH-WK"/>
      <sheetName val="pack pnl-99"/>
    </sheetNames>
    <sheetDataSet>
      <sheetData sheetId="0" refreshError="1">
        <row r="1">
          <cell r="B1" t="str">
            <v>CO. NAME : MIL/MRL</v>
          </cell>
          <cell r="BC1" t="str">
            <v>CO. NAME : MIL/MRL</v>
          </cell>
          <cell r="CY1" t="str">
            <v>CO. NAME : MIL/MRL</v>
          </cell>
        </row>
        <row r="2">
          <cell r="BC2" t="str">
            <v>SBU      : SW/HL/HORNS/HO</v>
          </cell>
          <cell r="CY2" t="str">
            <v>SBU      : SW/HL/HORNS/HO</v>
          </cell>
        </row>
        <row r="3">
          <cell r="BC3" t="str">
            <v>UNIT     :</v>
          </cell>
          <cell r="CY3" t="str">
            <v>UNIT     :</v>
          </cell>
        </row>
        <row r="4">
          <cell r="BC4" t="str">
            <v xml:space="preserve">BUDGET   : 1998-99 </v>
          </cell>
          <cell r="CE4" t="str">
            <v>ANNEXURE : I</v>
          </cell>
          <cell r="CY4" t="str">
            <v xml:space="preserve">BUDGET   : 1998-99 </v>
          </cell>
          <cell r="DI4" t="str">
            <v>SCHDULE NO.  : 4</v>
          </cell>
        </row>
        <row r="5">
          <cell r="CE5" t="str">
            <v>SCHDULE NO.  : 5</v>
          </cell>
        </row>
        <row r="6">
          <cell r="BC6" t="str">
            <v>SALES</v>
          </cell>
          <cell r="CY6" t="str">
            <v>PROFIT &amp; LOSS ACCOUNT</v>
          </cell>
        </row>
        <row r="7">
          <cell r="BC7" t="str">
            <v>_</v>
          </cell>
          <cell r="BD7" t="str">
            <v>_</v>
          </cell>
          <cell r="BE7" t="str">
            <v>_</v>
          </cell>
          <cell r="BF7" t="str">
            <v>_</v>
          </cell>
          <cell r="BG7" t="str">
            <v>_</v>
          </cell>
          <cell r="BH7" t="str">
            <v>_</v>
          </cell>
          <cell r="BI7" t="str">
            <v>_</v>
          </cell>
          <cell r="BJ7" t="str">
            <v>_</v>
          </cell>
          <cell r="BK7" t="str">
            <v>_</v>
          </cell>
          <cell r="BL7" t="str">
            <v>_</v>
          </cell>
          <cell r="BM7" t="str">
            <v>_</v>
          </cell>
          <cell r="BN7" t="str">
            <v>_</v>
          </cell>
          <cell r="BO7" t="str">
            <v>_</v>
          </cell>
          <cell r="BP7" t="str">
            <v>_</v>
          </cell>
          <cell r="BQ7" t="str">
            <v>_</v>
          </cell>
          <cell r="BR7" t="str">
            <v>_</v>
          </cell>
          <cell r="BS7" t="str">
            <v>_</v>
          </cell>
          <cell r="BT7" t="str">
            <v>_</v>
          </cell>
          <cell r="BU7" t="str">
            <v>_</v>
          </cell>
          <cell r="BV7" t="str">
            <v>_</v>
          </cell>
          <cell r="BW7" t="str">
            <v>_</v>
          </cell>
          <cell r="BX7" t="str">
            <v>_</v>
          </cell>
          <cell r="BY7" t="str">
            <v>_</v>
          </cell>
          <cell r="BZ7" t="str">
            <v>_</v>
          </cell>
          <cell r="CA7" t="str">
            <v>_</v>
          </cell>
          <cell r="CB7" t="str">
            <v>_</v>
          </cell>
          <cell r="CC7" t="str">
            <v>_</v>
          </cell>
          <cell r="CD7" t="str">
            <v>_</v>
          </cell>
          <cell r="CE7" t="str">
            <v>_</v>
          </cell>
          <cell r="CF7" t="str">
            <v>_</v>
          </cell>
          <cell r="CG7" t="str">
            <v>_</v>
          </cell>
          <cell r="CH7" t="str">
            <v>_</v>
          </cell>
          <cell r="CI7" t="str">
            <v>_</v>
          </cell>
          <cell r="CJ7" t="str">
            <v>_</v>
          </cell>
        </row>
        <row r="8">
          <cell r="BB8" t="str">
            <v>‚</v>
          </cell>
          <cell r="BC8" t="str">
            <v xml:space="preserve">    1997-98</v>
          </cell>
          <cell r="BF8" t="str">
            <v>‚</v>
          </cell>
          <cell r="BH8" t="str">
            <v>‚</v>
          </cell>
          <cell r="BJ8" t="str">
            <v>‚</v>
          </cell>
          <cell r="BL8" t="str">
            <v>‚</v>
          </cell>
          <cell r="BN8" t="str">
            <v>‚</v>
          </cell>
          <cell r="BP8" t="str">
            <v>‚</v>
          </cell>
          <cell r="BR8" t="str">
            <v>‚</v>
          </cell>
          <cell r="BT8" t="str">
            <v>‚</v>
          </cell>
          <cell r="BV8" t="str">
            <v>‚</v>
          </cell>
          <cell r="BX8" t="str">
            <v>‚</v>
          </cell>
          <cell r="BZ8" t="str">
            <v>‚</v>
          </cell>
          <cell r="CB8" t="str">
            <v>‚</v>
          </cell>
          <cell r="CD8" t="str">
            <v>‚</v>
          </cell>
          <cell r="CF8" t="str">
            <v>‚</v>
          </cell>
          <cell r="CH8" t="str">
            <v>‚</v>
          </cell>
          <cell r="CJ8" t="str">
            <v>‚</v>
          </cell>
          <cell r="CX8" t="str">
            <v>_</v>
          </cell>
          <cell r="CY8" t="str">
            <v>_</v>
          </cell>
          <cell r="CZ8" t="str">
            <v>_</v>
          </cell>
          <cell r="DA8" t="str">
            <v>_</v>
          </cell>
          <cell r="DB8" t="str">
            <v>_</v>
          </cell>
          <cell r="DC8" t="str">
            <v>_</v>
          </cell>
          <cell r="DD8" t="str">
            <v>_</v>
          </cell>
          <cell r="DE8" t="str">
            <v>_</v>
          </cell>
          <cell r="DF8" t="str">
            <v>_</v>
          </cell>
          <cell r="DG8" t="str">
            <v>_</v>
          </cell>
          <cell r="DH8" t="str">
            <v>_</v>
          </cell>
          <cell r="DI8" t="str">
            <v>_</v>
          </cell>
          <cell r="DJ8" t="str">
            <v>_</v>
          </cell>
          <cell r="DK8" t="str">
            <v>_</v>
          </cell>
          <cell r="DL8" t="str">
            <v>_</v>
          </cell>
        </row>
        <row r="9">
          <cell r="BB9" t="str">
            <v>‚</v>
          </cell>
          <cell r="BC9" t="str">
            <v>-</v>
          </cell>
          <cell r="BD9" t="str">
            <v>-</v>
          </cell>
          <cell r="BE9" t="str">
            <v>-</v>
          </cell>
          <cell r="BF9" t="str">
            <v>‚</v>
          </cell>
          <cell r="BG9" t="str">
            <v>PARTICULARS</v>
          </cell>
          <cell r="BH9" t="str">
            <v>‚</v>
          </cell>
          <cell r="BI9" t="str">
            <v>APR</v>
          </cell>
          <cell r="BJ9" t="str">
            <v>‚</v>
          </cell>
          <cell r="BK9" t="str">
            <v>MAY</v>
          </cell>
          <cell r="BL9" t="str">
            <v>‚</v>
          </cell>
          <cell r="BM9" t="str">
            <v>JUN</v>
          </cell>
          <cell r="BN9" t="str">
            <v>‚</v>
          </cell>
          <cell r="BO9" t="str">
            <v>JUL</v>
          </cell>
          <cell r="BP9" t="str">
            <v>‚</v>
          </cell>
          <cell r="BQ9" t="str">
            <v>AUG</v>
          </cell>
          <cell r="BR9" t="str">
            <v>‚</v>
          </cell>
          <cell r="BS9" t="str">
            <v>SEP</v>
          </cell>
          <cell r="BT9" t="str">
            <v>‚</v>
          </cell>
          <cell r="BU9" t="str">
            <v>OCT</v>
          </cell>
          <cell r="BV9" t="str">
            <v>‚</v>
          </cell>
          <cell r="BW9" t="str">
            <v>NOV</v>
          </cell>
          <cell r="BX9" t="str">
            <v>‚</v>
          </cell>
          <cell r="BY9" t="str">
            <v>DEC</v>
          </cell>
          <cell r="BZ9" t="str">
            <v>‚</v>
          </cell>
          <cell r="CA9" t="str">
            <v>JAN</v>
          </cell>
          <cell r="CB9" t="str">
            <v>‚</v>
          </cell>
          <cell r="CC9" t="str">
            <v>FEB</v>
          </cell>
          <cell r="CD9" t="str">
            <v>‚</v>
          </cell>
          <cell r="CE9" t="str">
            <v>MAR</v>
          </cell>
          <cell r="CF9" t="str">
            <v>‚</v>
          </cell>
          <cell r="CG9" t="str">
            <v>TOTAL</v>
          </cell>
          <cell r="CH9" t="str">
            <v>‚</v>
          </cell>
          <cell r="CI9" t="str">
            <v>MRP</v>
          </cell>
          <cell r="CJ9" t="str">
            <v>‚</v>
          </cell>
          <cell r="CX9" t="str">
            <v>‚</v>
          </cell>
          <cell r="CZ9" t="str">
            <v>‚</v>
          </cell>
          <cell r="DB9" t="str">
            <v>‚</v>
          </cell>
          <cell r="DD9" t="str">
            <v>‚</v>
          </cell>
          <cell r="DF9" t="str">
            <v>‚</v>
          </cell>
          <cell r="DH9" t="str">
            <v>‚</v>
          </cell>
          <cell r="DJ9" t="str">
            <v>‚</v>
          </cell>
          <cell r="DL9" t="str">
            <v>‚</v>
          </cell>
        </row>
        <row r="10">
          <cell r="BB10" t="str">
            <v>‚</v>
          </cell>
          <cell r="BC10" t="str">
            <v>BUDGET</v>
          </cell>
          <cell r="BD10" t="str">
            <v>‚</v>
          </cell>
          <cell r="BE10" t="str">
            <v>ACTUAL</v>
          </cell>
          <cell r="BF10" t="str">
            <v>‚</v>
          </cell>
          <cell r="BH10" t="str">
            <v>‚</v>
          </cell>
          <cell r="BJ10" t="str">
            <v>‚</v>
          </cell>
          <cell r="BL10" t="str">
            <v>‚</v>
          </cell>
          <cell r="BN10" t="str">
            <v>‚</v>
          </cell>
          <cell r="BP10" t="str">
            <v>‚</v>
          </cell>
          <cell r="BR10" t="str">
            <v>‚</v>
          </cell>
          <cell r="BT10" t="str">
            <v>‚</v>
          </cell>
          <cell r="BV10" t="str">
            <v>‚</v>
          </cell>
          <cell r="BX10" t="str">
            <v>‚</v>
          </cell>
          <cell r="BZ10" t="str">
            <v>‚</v>
          </cell>
          <cell r="CB10" t="str">
            <v>‚</v>
          </cell>
          <cell r="CD10" t="str">
            <v>‚</v>
          </cell>
          <cell r="CF10" t="str">
            <v>‚</v>
          </cell>
          <cell r="CG10" t="str">
            <v>98-99</v>
          </cell>
          <cell r="CH10" t="str">
            <v>‚</v>
          </cell>
          <cell r="CI10" t="str">
            <v>98-99</v>
          </cell>
          <cell r="CJ10" t="str">
            <v>‚</v>
          </cell>
          <cell r="CX10" t="str">
            <v>‚</v>
          </cell>
          <cell r="CY10" t="str">
            <v>S.NO.</v>
          </cell>
          <cell r="CZ10" t="str">
            <v>‚</v>
          </cell>
          <cell r="DA10" t="str">
            <v>PARTICULARS</v>
          </cell>
          <cell r="DB10" t="str">
            <v>‚</v>
          </cell>
          <cell r="DC10" t="str">
            <v>BUDGET</v>
          </cell>
          <cell r="DD10" t="str">
            <v>‚</v>
          </cell>
          <cell r="DE10" t="str">
            <v>01.04.97-31.12.97</v>
          </cell>
          <cell r="DF10" t="str">
            <v>‚</v>
          </cell>
          <cell r="DG10" t="str">
            <v>01.01.98-31.03.98</v>
          </cell>
          <cell r="DH10" t="str">
            <v>‚</v>
          </cell>
          <cell r="DI10" t="str">
            <v>TOTAL</v>
          </cell>
          <cell r="DJ10" t="str">
            <v>‚</v>
          </cell>
          <cell r="DK10" t="str">
            <v>MRP</v>
          </cell>
          <cell r="DL10" t="str">
            <v>‚</v>
          </cell>
        </row>
        <row r="11">
          <cell r="BB11" t="str">
            <v>‚</v>
          </cell>
          <cell r="BC11" t="str">
            <v>_</v>
          </cell>
          <cell r="BD11" t="str">
            <v>‚</v>
          </cell>
          <cell r="BE11" t="str">
            <v>_</v>
          </cell>
          <cell r="BF11" t="str">
            <v>_</v>
          </cell>
          <cell r="BG11" t="str">
            <v>_</v>
          </cell>
          <cell r="BH11" t="str">
            <v>_</v>
          </cell>
          <cell r="BI11" t="str">
            <v>_</v>
          </cell>
          <cell r="BJ11" t="str">
            <v>_</v>
          </cell>
          <cell r="BK11" t="str">
            <v>_</v>
          </cell>
          <cell r="BL11" t="str">
            <v>_</v>
          </cell>
          <cell r="BM11" t="str">
            <v>_</v>
          </cell>
          <cell r="BN11" t="str">
            <v>_</v>
          </cell>
          <cell r="BO11" t="str">
            <v>_</v>
          </cell>
          <cell r="BP11" t="str">
            <v>_</v>
          </cell>
          <cell r="BQ11" t="str">
            <v>_</v>
          </cell>
          <cell r="BR11" t="str">
            <v>_</v>
          </cell>
          <cell r="BS11" t="str">
            <v>_</v>
          </cell>
          <cell r="BT11" t="str">
            <v>_</v>
          </cell>
          <cell r="BU11" t="str">
            <v>_</v>
          </cell>
          <cell r="BV11" t="str">
            <v>_</v>
          </cell>
          <cell r="BW11" t="str">
            <v>_</v>
          </cell>
          <cell r="BX11" t="str">
            <v>_</v>
          </cell>
          <cell r="BY11" t="str">
            <v>_</v>
          </cell>
          <cell r="BZ11" t="str">
            <v>_</v>
          </cell>
          <cell r="CA11" t="str">
            <v>_</v>
          </cell>
          <cell r="CB11" t="str">
            <v>_</v>
          </cell>
          <cell r="CC11" t="str">
            <v>_</v>
          </cell>
          <cell r="CD11" t="str">
            <v>_</v>
          </cell>
          <cell r="CE11" t="str">
            <v>_</v>
          </cell>
          <cell r="CF11" t="str">
            <v>_</v>
          </cell>
          <cell r="CG11" t="str">
            <v>_</v>
          </cell>
          <cell r="CH11" t="str">
            <v>_</v>
          </cell>
          <cell r="CI11" t="str">
            <v>_</v>
          </cell>
          <cell r="CJ11" t="str">
            <v>_</v>
          </cell>
          <cell r="CX11" t="str">
            <v>‚</v>
          </cell>
          <cell r="CZ11" t="str">
            <v>‚</v>
          </cell>
          <cell r="DB11" t="str">
            <v>‚</v>
          </cell>
          <cell r="DC11" t="str">
            <v>97-98</v>
          </cell>
          <cell r="DD11" t="str">
            <v>‚</v>
          </cell>
          <cell r="DE11" t="str">
            <v>(9 MONTHS)</v>
          </cell>
          <cell r="DF11" t="str">
            <v>‚</v>
          </cell>
          <cell r="DG11" t="str">
            <v>(3 MONTHS)</v>
          </cell>
          <cell r="DH11" t="str">
            <v>‚</v>
          </cell>
          <cell r="DI11" t="str">
            <v>97-98</v>
          </cell>
          <cell r="DJ11" t="str">
            <v>‚</v>
          </cell>
          <cell r="DK11" t="str">
            <v>97-98</v>
          </cell>
          <cell r="DL11" t="str">
            <v>‚</v>
          </cell>
        </row>
        <row r="12">
          <cell r="BB12" t="str">
            <v>‚</v>
          </cell>
          <cell r="BD12" t="str">
            <v>‚</v>
          </cell>
          <cell r="BF12" t="str">
            <v>‚</v>
          </cell>
          <cell r="BG12" t="str">
            <v>- OE  (A)</v>
          </cell>
          <cell r="BH12" t="str">
            <v>‚</v>
          </cell>
          <cell r="BJ12" t="str">
            <v>‚</v>
          </cell>
          <cell r="BL12" t="str">
            <v>‚</v>
          </cell>
          <cell r="BN12" t="str">
            <v>‚</v>
          </cell>
          <cell r="BP12" t="str">
            <v>‚</v>
          </cell>
          <cell r="BR12" t="str">
            <v>‚</v>
          </cell>
          <cell r="BT12" t="str">
            <v>‚</v>
          </cell>
          <cell r="BV12" t="str">
            <v>‚</v>
          </cell>
          <cell r="BX12" t="str">
            <v>‚</v>
          </cell>
          <cell r="BZ12" t="str">
            <v>‚</v>
          </cell>
          <cell r="CB12" t="str">
            <v>‚</v>
          </cell>
          <cell r="CD12" t="str">
            <v>‚</v>
          </cell>
          <cell r="CF12" t="str">
            <v>‚</v>
          </cell>
          <cell r="CH12" t="str">
            <v>‚</v>
          </cell>
          <cell r="CJ12" t="str">
            <v>‚</v>
          </cell>
          <cell r="CX12" t="str">
            <v>‚</v>
          </cell>
          <cell r="CZ12" t="str">
            <v>‚</v>
          </cell>
          <cell r="DB12" t="str">
            <v>‚</v>
          </cell>
          <cell r="DD12" t="str">
            <v>‚</v>
          </cell>
          <cell r="DE12" t="str">
            <v>ACTUAL</v>
          </cell>
          <cell r="DF12" t="str">
            <v>‚</v>
          </cell>
          <cell r="DG12" t="str">
            <v>ESTIMATED</v>
          </cell>
          <cell r="DH12" t="str">
            <v>‚</v>
          </cell>
          <cell r="DJ12" t="str">
            <v>‚</v>
          </cell>
          <cell r="DL12" t="str">
            <v>‚</v>
          </cell>
        </row>
        <row r="13">
          <cell r="BB13" t="str">
            <v>‚</v>
          </cell>
          <cell r="BD13" t="str">
            <v>‚</v>
          </cell>
          <cell r="BF13" t="str">
            <v>‚</v>
          </cell>
          <cell r="BG13" t="str">
            <v xml:space="preserve">   TRADING  (B)</v>
          </cell>
          <cell r="BH13" t="str">
            <v>‚</v>
          </cell>
          <cell r="BJ13" t="str">
            <v>‚</v>
          </cell>
          <cell r="BL13" t="str">
            <v>‚</v>
          </cell>
          <cell r="BN13" t="str">
            <v>‚</v>
          </cell>
          <cell r="BP13" t="str">
            <v>‚</v>
          </cell>
          <cell r="BR13" t="str">
            <v>‚</v>
          </cell>
          <cell r="BT13" t="str">
            <v>‚</v>
          </cell>
          <cell r="BV13" t="str">
            <v>‚</v>
          </cell>
          <cell r="BX13" t="str">
            <v>‚</v>
          </cell>
          <cell r="BZ13" t="str">
            <v>‚</v>
          </cell>
          <cell r="CB13" t="str">
            <v>‚</v>
          </cell>
          <cell r="CD13" t="str">
            <v>‚</v>
          </cell>
          <cell r="CF13" t="str">
            <v>‚</v>
          </cell>
          <cell r="CH13" t="str">
            <v>‚</v>
          </cell>
          <cell r="CJ13" t="str">
            <v>‚</v>
          </cell>
          <cell r="CX13" t="str">
            <v>‚</v>
          </cell>
          <cell r="CY13" t="str">
            <v>_</v>
          </cell>
          <cell r="CZ13" t="str">
            <v>‚</v>
          </cell>
          <cell r="DA13" t="str">
            <v>_</v>
          </cell>
          <cell r="DB13" t="str">
            <v>_</v>
          </cell>
          <cell r="DC13" t="str">
            <v>_</v>
          </cell>
          <cell r="DD13" t="str">
            <v>_</v>
          </cell>
          <cell r="DE13" t="str">
            <v>_</v>
          </cell>
          <cell r="DF13" t="str">
            <v>_</v>
          </cell>
          <cell r="DG13" t="str">
            <v>_</v>
          </cell>
          <cell r="DH13" t="str">
            <v>_</v>
          </cell>
          <cell r="DI13" t="str">
            <v>_</v>
          </cell>
          <cell r="DJ13" t="str">
            <v>_</v>
          </cell>
          <cell r="DK13" t="str">
            <v>_</v>
          </cell>
          <cell r="DL13" t="str">
            <v>_</v>
          </cell>
        </row>
        <row r="14">
          <cell r="BB14" t="str">
            <v>‚</v>
          </cell>
          <cell r="BD14" t="str">
            <v>‚</v>
          </cell>
          <cell r="BF14" t="str">
            <v>‚</v>
          </cell>
          <cell r="BG14" t="str">
            <v>- REPLACEMENT  (A)</v>
          </cell>
          <cell r="BH14" t="str">
            <v>‚</v>
          </cell>
          <cell r="BJ14" t="str">
            <v>‚</v>
          </cell>
          <cell r="BL14" t="str">
            <v>‚</v>
          </cell>
          <cell r="BN14" t="str">
            <v>‚</v>
          </cell>
          <cell r="BP14" t="str">
            <v>‚</v>
          </cell>
          <cell r="BR14" t="str">
            <v>‚</v>
          </cell>
          <cell r="BT14" t="str">
            <v>‚</v>
          </cell>
          <cell r="BV14" t="str">
            <v>‚</v>
          </cell>
          <cell r="BX14" t="str">
            <v>‚</v>
          </cell>
          <cell r="BZ14" t="str">
            <v>‚</v>
          </cell>
          <cell r="CB14" t="str">
            <v>‚</v>
          </cell>
          <cell r="CD14" t="str">
            <v>‚</v>
          </cell>
          <cell r="CF14" t="str">
            <v>‚</v>
          </cell>
          <cell r="CH14" t="str">
            <v>‚</v>
          </cell>
          <cell r="CJ14" t="str">
            <v>‚</v>
          </cell>
          <cell r="CX14" t="str">
            <v>‚</v>
          </cell>
          <cell r="CZ14" t="str">
            <v>‚</v>
          </cell>
          <cell r="DB14" t="str">
            <v>‚</v>
          </cell>
          <cell r="DD14" t="str">
            <v>‚</v>
          </cell>
          <cell r="DF14" t="str">
            <v>‚</v>
          </cell>
          <cell r="DH14" t="str">
            <v>‚</v>
          </cell>
          <cell r="DJ14" t="str">
            <v>‚</v>
          </cell>
          <cell r="DL14" t="str">
            <v>‚</v>
          </cell>
        </row>
        <row r="15">
          <cell r="BB15" t="str">
            <v>‚</v>
          </cell>
          <cell r="BD15" t="str">
            <v>‚</v>
          </cell>
          <cell r="BF15" t="str">
            <v>‚</v>
          </cell>
          <cell r="BG15" t="str">
            <v xml:space="preserve">   TRADING  (B)</v>
          </cell>
          <cell r="BH15" t="str">
            <v>‚</v>
          </cell>
          <cell r="BJ15" t="str">
            <v>‚</v>
          </cell>
          <cell r="BL15" t="str">
            <v>‚</v>
          </cell>
          <cell r="BN15" t="str">
            <v>‚</v>
          </cell>
          <cell r="BP15" t="str">
            <v>‚</v>
          </cell>
          <cell r="BR15" t="str">
            <v>‚</v>
          </cell>
          <cell r="BT15" t="str">
            <v>‚</v>
          </cell>
          <cell r="BV15" t="str">
            <v>‚</v>
          </cell>
          <cell r="BX15" t="str">
            <v>‚</v>
          </cell>
          <cell r="BZ15" t="str">
            <v>‚</v>
          </cell>
          <cell r="CB15" t="str">
            <v>‚</v>
          </cell>
          <cell r="CD15" t="str">
            <v>‚</v>
          </cell>
          <cell r="CF15" t="str">
            <v>‚</v>
          </cell>
          <cell r="CH15" t="str">
            <v>‚</v>
          </cell>
          <cell r="CJ15" t="str">
            <v>‚</v>
          </cell>
          <cell r="CX15" t="str">
            <v>‚</v>
          </cell>
          <cell r="CY15" t="str">
            <v>A)</v>
          </cell>
          <cell r="CZ15" t="str">
            <v>‚</v>
          </cell>
          <cell r="DA15" t="str">
            <v>INCOME</v>
          </cell>
          <cell r="DB15" t="str">
            <v>‚</v>
          </cell>
          <cell r="DD15" t="str">
            <v>‚</v>
          </cell>
          <cell r="DF15" t="str">
            <v>‚</v>
          </cell>
          <cell r="DH15" t="str">
            <v>‚</v>
          </cell>
          <cell r="DJ15" t="str">
            <v>‚</v>
          </cell>
          <cell r="DL15" t="str">
            <v>‚</v>
          </cell>
        </row>
        <row r="16">
          <cell r="BB16" t="str">
            <v>‚</v>
          </cell>
          <cell r="BD16" t="str">
            <v>‚</v>
          </cell>
          <cell r="BF16" t="str">
            <v>‚</v>
          </cell>
          <cell r="BG16" t="str">
            <v>- DEVELOPMENT  (A)</v>
          </cell>
          <cell r="BH16" t="str">
            <v>‚</v>
          </cell>
          <cell r="BJ16" t="str">
            <v>‚</v>
          </cell>
          <cell r="BL16" t="str">
            <v>‚</v>
          </cell>
          <cell r="BN16" t="str">
            <v>‚</v>
          </cell>
          <cell r="BP16" t="str">
            <v>‚</v>
          </cell>
          <cell r="BR16" t="str">
            <v>‚</v>
          </cell>
          <cell r="BT16" t="str">
            <v>‚</v>
          </cell>
          <cell r="BV16" t="str">
            <v>‚</v>
          </cell>
          <cell r="BX16" t="str">
            <v>‚</v>
          </cell>
          <cell r="BZ16" t="str">
            <v>‚</v>
          </cell>
          <cell r="CB16" t="str">
            <v>‚</v>
          </cell>
          <cell r="CD16" t="str">
            <v>‚</v>
          </cell>
          <cell r="CF16" t="str">
            <v>‚</v>
          </cell>
          <cell r="CH16" t="str">
            <v>‚</v>
          </cell>
          <cell r="CJ16" t="str">
            <v>‚</v>
          </cell>
          <cell r="CX16" t="str">
            <v>‚</v>
          </cell>
          <cell r="CZ16" t="str">
            <v>‚</v>
          </cell>
          <cell r="DA16" t="str">
            <v>-------</v>
          </cell>
          <cell r="DB16" t="str">
            <v>‚</v>
          </cell>
          <cell r="DD16" t="str">
            <v>‚</v>
          </cell>
          <cell r="DF16" t="str">
            <v>‚</v>
          </cell>
          <cell r="DH16" t="str">
            <v>‚</v>
          </cell>
          <cell r="DJ16" t="str">
            <v>‚</v>
          </cell>
          <cell r="DL16" t="str">
            <v>‚</v>
          </cell>
        </row>
        <row r="17">
          <cell r="BB17" t="str">
            <v>‚</v>
          </cell>
          <cell r="BD17" t="str">
            <v>‚</v>
          </cell>
          <cell r="BF17" t="str">
            <v>‚</v>
          </cell>
          <cell r="BG17" t="str">
            <v xml:space="preserve">   TRADING  (B)</v>
          </cell>
          <cell r="BH17" t="str">
            <v>‚</v>
          </cell>
          <cell r="BJ17" t="str">
            <v>‚</v>
          </cell>
          <cell r="BL17" t="str">
            <v>‚</v>
          </cell>
          <cell r="BN17" t="str">
            <v>‚</v>
          </cell>
          <cell r="BP17" t="str">
            <v>‚</v>
          </cell>
          <cell r="BR17" t="str">
            <v>‚</v>
          </cell>
          <cell r="BT17" t="str">
            <v>‚</v>
          </cell>
          <cell r="BV17" t="str">
            <v>‚</v>
          </cell>
          <cell r="BX17" t="str">
            <v>‚</v>
          </cell>
          <cell r="BZ17" t="str">
            <v>‚</v>
          </cell>
          <cell r="CB17" t="str">
            <v>‚</v>
          </cell>
          <cell r="CD17" t="str">
            <v>‚</v>
          </cell>
          <cell r="CF17" t="str">
            <v>‚</v>
          </cell>
          <cell r="CH17" t="str">
            <v>‚</v>
          </cell>
          <cell r="CJ17" t="str">
            <v>‚</v>
          </cell>
          <cell r="CX17" t="str">
            <v>‚</v>
          </cell>
          <cell r="CY17" t="str">
            <v>A.1</v>
          </cell>
          <cell r="CZ17" t="str">
            <v>‚</v>
          </cell>
          <cell r="DA17" t="str">
            <v>SALES</v>
          </cell>
          <cell r="DB17" t="str">
            <v>‚</v>
          </cell>
          <cell r="DD17" t="str">
            <v>‚</v>
          </cell>
          <cell r="DF17" t="str">
            <v>‚</v>
          </cell>
          <cell r="DH17" t="str">
            <v>‚</v>
          </cell>
          <cell r="DJ17" t="str">
            <v>‚</v>
          </cell>
          <cell r="DL17" t="str">
            <v>‚</v>
          </cell>
        </row>
        <row r="18">
          <cell r="BB18" t="str">
            <v>‚</v>
          </cell>
          <cell r="BD18" t="str">
            <v>‚</v>
          </cell>
          <cell r="BF18" t="str">
            <v>‚</v>
          </cell>
          <cell r="BG18" t="str">
            <v>- EXPORT  (A)</v>
          </cell>
          <cell r="BH18" t="str">
            <v>‚</v>
          </cell>
          <cell r="BJ18" t="str">
            <v>‚</v>
          </cell>
          <cell r="BL18" t="str">
            <v>‚</v>
          </cell>
          <cell r="BN18" t="str">
            <v>‚</v>
          </cell>
          <cell r="BP18" t="str">
            <v>‚</v>
          </cell>
          <cell r="BR18" t="str">
            <v>‚</v>
          </cell>
          <cell r="BT18" t="str">
            <v>‚</v>
          </cell>
          <cell r="BV18" t="str">
            <v>‚</v>
          </cell>
          <cell r="BX18" t="str">
            <v>‚</v>
          </cell>
          <cell r="BZ18" t="str">
            <v>‚</v>
          </cell>
          <cell r="CB18" t="str">
            <v>‚</v>
          </cell>
          <cell r="CD18" t="str">
            <v>‚</v>
          </cell>
          <cell r="CF18" t="str">
            <v>‚</v>
          </cell>
          <cell r="CH18" t="str">
            <v>‚</v>
          </cell>
          <cell r="CJ18" t="str">
            <v>‚</v>
          </cell>
          <cell r="CX18" t="str">
            <v>‚</v>
          </cell>
          <cell r="CY18" t="str">
            <v>A.2</v>
          </cell>
          <cell r="CZ18" t="str">
            <v>‚</v>
          </cell>
          <cell r="DA18" t="str">
            <v>OTHER INCOME</v>
          </cell>
          <cell r="DB18" t="str">
            <v>‚</v>
          </cell>
          <cell r="DD18" t="str">
            <v>‚</v>
          </cell>
          <cell r="DF18" t="str">
            <v>‚</v>
          </cell>
          <cell r="DH18" t="str">
            <v>‚</v>
          </cell>
          <cell r="DJ18" t="str">
            <v>‚</v>
          </cell>
          <cell r="DL18" t="str">
            <v>‚</v>
          </cell>
        </row>
        <row r="19">
          <cell r="BB19" t="str">
            <v>‚</v>
          </cell>
          <cell r="BD19" t="str">
            <v>‚</v>
          </cell>
          <cell r="BF19" t="str">
            <v>‚</v>
          </cell>
          <cell r="BG19" t="str">
            <v xml:space="preserve">   TRADING  (B)</v>
          </cell>
          <cell r="BH19" t="str">
            <v>‚</v>
          </cell>
          <cell r="BJ19" t="str">
            <v>‚</v>
          </cell>
          <cell r="BL19" t="str">
            <v>‚</v>
          </cell>
          <cell r="BN19" t="str">
            <v>‚</v>
          </cell>
          <cell r="BP19" t="str">
            <v>‚</v>
          </cell>
          <cell r="BR19" t="str">
            <v>‚</v>
          </cell>
          <cell r="BT19" t="str">
            <v>‚</v>
          </cell>
          <cell r="BV19" t="str">
            <v>‚</v>
          </cell>
          <cell r="BX19" t="str">
            <v>‚</v>
          </cell>
          <cell r="BZ19" t="str">
            <v>‚</v>
          </cell>
          <cell r="CB19" t="str">
            <v>‚</v>
          </cell>
          <cell r="CD19" t="str">
            <v>‚</v>
          </cell>
          <cell r="CF19" t="str">
            <v>‚</v>
          </cell>
          <cell r="CH19" t="str">
            <v>‚</v>
          </cell>
          <cell r="CJ19" t="str">
            <v>‚</v>
          </cell>
          <cell r="CX19" t="str">
            <v>‚</v>
          </cell>
          <cell r="CZ19" t="str">
            <v>‚</v>
          </cell>
          <cell r="DB19" t="str">
            <v>‚</v>
          </cell>
          <cell r="DD19" t="str">
            <v>‚</v>
          </cell>
          <cell r="DF19" t="str">
            <v>‚</v>
          </cell>
          <cell r="DH19" t="str">
            <v>‚</v>
          </cell>
          <cell r="DJ19" t="str">
            <v>‚</v>
          </cell>
          <cell r="DL19" t="str">
            <v>‚</v>
          </cell>
        </row>
        <row r="20">
          <cell r="BB20" t="str">
            <v>‚</v>
          </cell>
          <cell r="BD20" t="str">
            <v>‚</v>
          </cell>
          <cell r="BF20" t="str">
            <v>‚</v>
          </cell>
          <cell r="BG20" t="str">
            <v xml:space="preserve">   INTERUNIT  (A)</v>
          </cell>
          <cell r="BH20" t="str">
            <v>‚</v>
          </cell>
          <cell r="BJ20" t="str">
            <v>‚</v>
          </cell>
          <cell r="BL20" t="str">
            <v>‚</v>
          </cell>
          <cell r="BN20" t="str">
            <v>‚</v>
          </cell>
          <cell r="BP20" t="str">
            <v>‚</v>
          </cell>
          <cell r="BR20" t="str">
            <v>‚</v>
          </cell>
          <cell r="BT20" t="str">
            <v>‚</v>
          </cell>
          <cell r="BV20" t="str">
            <v>‚</v>
          </cell>
          <cell r="BX20" t="str">
            <v>‚</v>
          </cell>
          <cell r="BZ20" t="str">
            <v>‚</v>
          </cell>
          <cell r="CB20" t="str">
            <v>‚</v>
          </cell>
          <cell r="CD20" t="str">
            <v>‚</v>
          </cell>
          <cell r="CF20" t="str">
            <v>‚</v>
          </cell>
          <cell r="CH20" t="str">
            <v>‚</v>
          </cell>
          <cell r="CJ20" t="str">
            <v>‚</v>
          </cell>
          <cell r="CX20" t="str">
            <v>‚</v>
          </cell>
          <cell r="CZ20" t="str">
            <v>‚</v>
          </cell>
          <cell r="DB20" t="str">
            <v>‚</v>
          </cell>
          <cell r="DD20" t="str">
            <v>‚</v>
          </cell>
          <cell r="DF20" t="str">
            <v>‚</v>
          </cell>
          <cell r="DH20" t="str">
            <v>‚</v>
          </cell>
          <cell r="DJ20" t="str">
            <v>‚</v>
          </cell>
          <cell r="DL20" t="str">
            <v>‚</v>
          </cell>
        </row>
        <row r="21">
          <cell r="BB21" t="str">
            <v>‚</v>
          </cell>
          <cell r="BD21" t="str">
            <v>‚</v>
          </cell>
          <cell r="BF21" t="str">
            <v>‚</v>
          </cell>
          <cell r="BH21" t="str">
            <v>‚</v>
          </cell>
          <cell r="BJ21" t="str">
            <v>‚</v>
          </cell>
          <cell r="BL21" t="str">
            <v>‚</v>
          </cell>
          <cell r="BN21" t="str">
            <v>‚</v>
          </cell>
          <cell r="BP21" t="str">
            <v>‚</v>
          </cell>
          <cell r="BR21" t="str">
            <v>‚</v>
          </cell>
          <cell r="BT21" t="str">
            <v>‚</v>
          </cell>
          <cell r="BV21" t="str">
            <v>‚</v>
          </cell>
          <cell r="BX21" t="str">
            <v>‚</v>
          </cell>
          <cell r="BZ21" t="str">
            <v>‚</v>
          </cell>
          <cell r="CB21" t="str">
            <v>‚</v>
          </cell>
          <cell r="CD21" t="str">
            <v>‚</v>
          </cell>
          <cell r="CF21" t="str">
            <v>‚</v>
          </cell>
          <cell r="CH21" t="str">
            <v>‚</v>
          </cell>
          <cell r="CJ21" t="str">
            <v>‚</v>
          </cell>
          <cell r="CX21" t="str">
            <v>‚</v>
          </cell>
          <cell r="CZ21" t="str">
            <v>‚</v>
          </cell>
          <cell r="DB21" t="str">
            <v>‚</v>
          </cell>
          <cell r="DD21" t="str">
            <v>‚</v>
          </cell>
          <cell r="DF21" t="str">
            <v>‚</v>
          </cell>
          <cell r="DH21" t="str">
            <v>‚</v>
          </cell>
          <cell r="DJ21" t="str">
            <v>‚</v>
          </cell>
          <cell r="DL21" t="str">
            <v>‚</v>
          </cell>
        </row>
        <row r="22">
          <cell r="BB22" t="str">
            <v>‚</v>
          </cell>
          <cell r="BD22" t="str">
            <v>‚</v>
          </cell>
          <cell r="BF22" t="str">
            <v>‚</v>
          </cell>
          <cell r="BG22" t="str">
            <v>TOTAL (A)</v>
          </cell>
          <cell r="BH22" t="str">
            <v>‚</v>
          </cell>
          <cell r="BJ22" t="str">
            <v>‚</v>
          </cell>
          <cell r="BL22" t="str">
            <v>‚</v>
          </cell>
          <cell r="BN22" t="str">
            <v>‚</v>
          </cell>
          <cell r="BP22" t="str">
            <v>‚</v>
          </cell>
          <cell r="BR22" t="str">
            <v>‚</v>
          </cell>
          <cell r="BT22" t="str">
            <v>‚</v>
          </cell>
          <cell r="BV22" t="str">
            <v>‚</v>
          </cell>
          <cell r="BX22" t="str">
            <v>‚</v>
          </cell>
          <cell r="BZ22" t="str">
            <v>‚</v>
          </cell>
          <cell r="CB22" t="str">
            <v>‚</v>
          </cell>
          <cell r="CD22" t="str">
            <v>‚</v>
          </cell>
          <cell r="CF22" t="str">
            <v>‚</v>
          </cell>
          <cell r="CH22" t="str">
            <v>‚</v>
          </cell>
          <cell r="CJ22" t="str">
            <v>‚</v>
          </cell>
          <cell r="CX22" t="str">
            <v>‚</v>
          </cell>
          <cell r="CZ22" t="str">
            <v>‚</v>
          </cell>
          <cell r="DB22" t="str">
            <v>‚</v>
          </cell>
          <cell r="DD22" t="str">
            <v>‚</v>
          </cell>
          <cell r="DF22" t="str">
            <v>‚</v>
          </cell>
          <cell r="DH22" t="str">
            <v>‚</v>
          </cell>
          <cell r="DJ22" t="str">
            <v>‚</v>
          </cell>
          <cell r="DL22" t="str">
            <v>‚</v>
          </cell>
        </row>
        <row r="23">
          <cell r="BB23" t="str">
            <v>‚</v>
          </cell>
          <cell r="BD23" t="str">
            <v>‚</v>
          </cell>
          <cell r="BF23" t="str">
            <v>‚</v>
          </cell>
          <cell r="BG23" t="str">
            <v>TOTAL (B)</v>
          </cell>
          <cell r="BH23" t="str">
            <v>‚</v>
          </cell>
          <cell r="BJ23" t="str">
            <v>‚</v>
          </cell>
          <cell r="BL23" t="str">
            <v>‚</v>
          </cell>
          <cell r="BN23" t="str">
            <v>‚</v>
          </cell>
          <cell r="BP23" t="str">
            <v>‚</v>
          </cell>
          <cell r="BR23" t="str">
            <v>‚</v>
          </cell>
          <cell r="BT23" t="str">
            <v>‚</v>
          </cell>
          <cell r="BV23" t="str">
            <v>‚</v>
          </cell>
          <cell r="BX23" t="str">
            <v>‚</v>
          </cell>
          <cell r="BZ23" t="str">
            <v>‚</v>
          </cell>
          <cell r="CB23" t="str">
            <v>‚</v>
          </cell>
          <cell r="CD23" t="str">
            <v>‚</v>
          </cell>
          <cell r="CF23" t="str">
            <v>‚</v>
          </cell>
          <cell r="CH23" t="str">
            <v>‚</v>
          </cell>
          <cell r="CJ23" t="str">
            <v>‚</v>
          </cell>
          <cell r="CX23" t="str">
            <v>‚</v>
          </cell>
          <cell r="CZ23" t="str">
            <v>‚</v>
          </cell>
          <cell r="DB23" t="str">
            <v>‚</v>
          </cell>
          <cell r="DD23" t="str">
            <v>‚</v>
          </cell>
          <cell r="DF23" t="str">
            <v>‚</v>
          </cell>
          <cell r="DH23" t="str">
            <v>‚</v>
          </cell>
          <cell r="DJ23" t="str">
            <v>‚</v>
          </cell>
          <cell r="DL23" t="str">
            <v>‚</v>
          </cell>
        </row>
        <row r="24">
          <cell r="BB24" t="str">
            <v>‚</v>
          </cell>
          <cell r="BD24" t="str">
            <v>‚</v>
          </cell>
          <cell r="BF24" t="str">
            <v>‚</v>
          </cell>
          <cell r="BH24" t="str">
            <v>‚</v>
          </cell>
          <cell r="BJ24" t="str">
            <v>‚</v>
          </cell>
          <cell r="BL24" t="str">
            <v>‚</v>
          </cell>
          <cell r="BN24" t="str">
            <v>‚</v>
          </cell>
          <cell r="BP24" t="str">
            <v>‚</v>
          </cell>
          <cell r="BR24" t="str">
            <v>‚</v>
          </cell>
          <cell r="BT24" t="str">
            <v>‚</v>
          </cell>
          <cell r="BV24" t="str">
            <v>‚</v>
          </cell>
          <cell r="BX24" t="str">
            <v>‚</v>
          </cell>
          <cell r="BZ24" t="str">
            <v>‚</v>
          </cell>
          <cell r="CB24" t="str">
            <v>‚</v>
          </cell>
          <cell r="CD24" t="str">
            <v>‚</v>
          </cell>
          <cell r="CF24" t="str">
            <v>‚</v>
          </cell>
          <cell r="CH24" t="str">
            <v>‚</v>
          </cell>
          <cell r="CJ24" t="str">
            <v>‚</v>
          </cell>
          <cell r="CX24" t="str">
            <v>‚</v>
          </cell>
          <cell r="CZ24" t="str">
            <v>‚</v>
          </cell>
          <cell r="DB24" t="str">
            <v>‚</v>
          </cell>
          <cell r="DD24" t="str">
            <v>‚</v>
          </cell>
          <cell r="DF24" t="str">
            <v>‚</v>
          </cell>
          <cell r="DH24" t="str">
            <v>‚</v>
          </cell>
          <cell r="DJ24" t="str">
            <v>‚</v>
          </cell>
          <cell r="DL24" t="str">
            <v>‚</v>
          </cell>
        </row>
        <row r="25">
          <cell r="BB25" t="str">
            <v>‚</v>
          </cell>
          <cell r="BD25" t="str">
            <v>‚</v>
          </cell>
          <cell r="BF25" t="str">
            <v>‚</v>
          </cell>
          <cell r="BG25" t="str">
            <v>GRAND TOTAL (A+B)</v>
          </cell>
          <cell r="BH25" t="str">
            <v>‚</v>
          </cell>
          <cell r="BJ25" t="str">
            <v>‚</v>
          </cell>
          <cell r="BL25" t="str">
            <v>‚</v>
          </cell>
          <cell r="BN25" t="str">
            <v>‚</v>
          </cell>
          <cell r="BP25" t="str">
            <v>‚</v>
          </cell>
          <cell r="BR25" t="str">
            <v>‚</v>
          </cell>
          <cell r="BT25" t="str">
            <v>‚</v>
          </cell>
          <cell r="BV25" t="str">
            <v>‚</v>
          </cell>
          <cell r="BX25" t="str">
            <v>‚</v>
          </cell>
          <cell r="BZ25" t="str">
            <v>‚</v>
          </cell>
          <cell r="CB25" t="str">
            <v>‚</v>
          </cell>
          <cell r="CD25" t="str">
            <v>‚</v>
          </cell>
          <cell r="CF25" t="str">
            <v>‚</v>
          </cell>
          <cell r="CH25" t="str">
            <v>‚</v>
          </cell>
          <cell r="CJ25" t="str">
            <v>‚</v>
          </cell>
          <cell r="CX25" t="str">
            <v>‚</v>
          </cell>
          <cell r="CZ25" t="str">
            <v>‚</v>
          </cell>
          <cell r="DB25" t="str">
            <v>‚</v>
          </cell>
          <cell r="DD25" t="str">
            <v>‚</v>
          </cell>
          <cell r="DF25" t="str">
            <v>‚</v>
          </cell>
          <cell r="DH25" t="str">
            <v>‚</v>
          </cell>
          <cell r="DJ25" t="str">
            <v>‚</v>
          </cell>
          <cell r="DL25" t="str">
            <v>‚</v>
          </cell>
        </row>
        <row r="26">
          <cell r="BB26" t="str">
            <v>‚</v>
          </cell>
          <cell r="BD26" t="str">
            <v>‚</v>
          </cell>
          <cell r="BF26" t="str">
            <v>‚</v>
          </cell>
          <cell r="BH26" t="str">
            <v>‚</v>
          </cell>
          <cell r="BJ26" t="str">
            <v>‚</v>
          </cell>
          <cell r="BL26" t="str">
            <v>‚</v>
          </cell>
          <cell r="BN26" t="str">
            <v>‚</v>
          </cell>
          <cell r="BP26" t="str">
            <v>‚</v>
          </cell>
          <cell r="BR26" t="str">
            <v>‚</v>
          </cell>
          <cell r="BT26" t="str">
            <v>‚</v>
          </cell>
          <cell r="BV26" t="str">
            <v>‚</v>
          </cell>
          <cell r="BX26" t="str">
            <v>‚</v>
          </cell>
          <cell r="BZ26" t="str">
            <v>‚</v>
          </cell>
          <cell r="CB26" t="str">
            <v>‚</v>
          </cell>
          <cell r="CD26" t="str">
            <v>‚</v>
          </cell>
          <cell r="CF26" t="str">
            <v>‚</v>
          </cell>
          <cell r="CH26" t="str">
            <v>‚</v>
          </cell>
          <cell r="CJ26" t="str">
            <v>‚</v>
          </cell>
          <cell r="CX26" t="str">
            <v>‚</v>
          </cell>
          <cell r="CZ26" t="str">
            <v>‚</v>
          </cell>
          <cell r="DB26" t="str">
            <v>‚</v>
          </cell>
          <cell r="DD26" t="str">
            <v>‚</v>
          </cell>
          <cell r="DF26" t="str">
            <v>‚</v>
          </cell>
          <cell r="DH26" t="str">
            <v>‚</v>
          </cell>
          <cell r="DJ26" t="str">
            <v>‚</v>
          </cell>
          <cell r="DL26" t="str">
            <v>‚</v>
          </cell>
        </row>
        <row r="27">
          <cell r="BB27" t="str">
            <v>‚</v>
          </cell>
          <cell r="BD27" t="str">
            <v>‚</v>
          </cell>
          <cell r="BF27" t="str">
            <v>‚</v>
          </cell>
          <cell r="BG27" t="str">
            <v>- PRICE INCREASE</v>
          </cell>
          <cell r="BH27" t="str">
            <v>‚</v>
          </cell>
          <cell r="BJ27" t="str">
            <v>‚</v>
          </cell>
          <cell r="BL27" t="str">
            <v>‚</v>
          </cell>
          <cell r="BN27" t="str">
            <v>‚</v>
          </cell>
          <cell r="BP27" t="str">
            <v>‚</v>
          </cell>
          <cell r="BR27" t="str">
            <v>‚</v>
          </cell>
          <cell r="BT27" t="str">
            <v>‚</v>
          </cell>
          <cell r="BV27" t="str">
            <v>‚</v>
          </cell>
          <cell r="BX27" t="str">
            <v>‚</v>
          </cell>
          <cell r="BZ27" t="str">
            <v>‚</v>
          </cell>
          <cell r="CB27" t="str">
            <v>‚</v>
          </cell>
          <cell r="CD27" t="str">
            <v>‚</v>
          </cell>
          <cell r="CF27" t="str">
            <v>‚</v>
          </cell>
          <cell r="CH27" t="str">
            <v>‚</v>
          </cell>
          <cell r="CJ27" t="str">
            <v>‚</v>
          </cell>
          <cell r="CX27" t="str">
            <v>‚</v>
          </cell>
          <cell r="CZ27" t="str">
            <v>‚</v>
          </cell>
          <cell r="DA27" t="str">
            <v>(UNIT)</v>
          </cell>
          <cell r="DB27" t="str">
            <v>‚</v>
          </cell>
          <cell r="DD27" t="str">
            <v>‚</v>
          </cell>
          <cell r="DF27" t="str">
            <v>‚</v>
          </cell>
          <cell r="DH27" t="str">
            <v>‚</v>
          </cell>
          <cell r="DJ27" t="str">
            <v>‚</v>
          </cell>
          <cell r="DL27" t="str">
            <v>‚</v>
          </cell>
        </row>
        <row r="28">
          <cell r="BB28" t="str">
            <v>‚</v>
          </cell>
          <cell r="BD28" t="str">
            <v>‚</v>
          </cell>
          <cell r="BF28" t="str">
            <v>‚</v>
          </cell>
          <cell r="BH28" t="str">
            <v>‚</v>
          </cell>
          <cell r="BJ28" t="str">
            <v>‚</v>
          </cell>
          <cell r="BL28" t="str">
            <v>‚</v>
          </cell>
          <cell r="BN28" t="str">
            <v>‚</v>
          </cell>
          <cell r="BP28" t="str">
            <v>‚</v>
          </cell>
          <cell r="BR28" t="str">
            <v>‚</v>
          </cell>
          <cell r="BT28" t="str">
            <v>‚</v>
          </cell>
          <cell r="BV28" t="str">
            <v>‚</v>
          </cell>
          <cell r="BX28" t="str">
            <v>‚</v>
          </cell>
          <cell r="BZ28" t="str">
            <v>‚</v>
          </cell>
          <cell r="CB28" t="str">
            <v>‚</v>
          </cell>
          <cell r="CD28" t="str">
            <v>‚</v>
          </cell>
          <cell r="CF28" t="str">
            <v>‚</v>
          </cell>
          <cell r="CH28" t="str">
            <v>‚</v>
          </cell>
          <cell r="CJ28" t="str">
            <v>‚</v>
          </cell>
          <cell r="CX28" t="str">
            <v>‚</v>
          </cell>
          <cell r="CY28" t="str">
            <v>B.4</v>
          </cell>
          <cell r="CZ28" t="str">
            <v>‚</v>
          </cell>
          <cell r="DA28" t="str">
            <v xml:space="preserve">SELLING &amp; DISTRIBUTION </v>
          </cell>
          <cell r="DB28" t="str">
            <v>‚</v>
          </cell>
          <cell r="DD28" t="str">
            <v>‚</v>
          </cell>
          <cell r="DF28" t="str">
            <v>‚</v>
          </cell>
          <cell r="DH28" t="str">
            <v>‚</v>
          </cell>
          <cell r="DJ28" t="str">
            <v>‚</v>
          </cell>
          <cell r="DL28" t="str">
            <v>‚</v>
          </cell>
        </row>
        <row r="29">
          <cell r="BB29" t="str">
            <v>‚</v>
          </cell>
          <cell r="BD29" t="str">
            <v>‚</v>
          </cell>
          <cell r="BF29" t="str">
            <v>‚</v>
          </cell>
          <cell r="BH29" t="str">
            <v>‚</v>
          </cell>
          <cell r="BJ29" t="str">
            <v>‚</v>
          </cell>
          <cell r="BL29" t="str">
            <v>‚</v>
          </cell>
          <cell r="BN29" t="str">
            <v>‚</v>
          </cell>
          <cell r="BP29" t="str">
            <v>‚</v>
          </cell>
          <cell r="BR29" t="str">
            <v>‚</v>
          </cell>
          <cell r="BT29" t="str">
            <v>‚</v>
          </cell>
          <cell r="BV29" t="str">
            <v>‚</v>
          </cell>
          <cell r="BX29" t="str">
            <v>‚</v>
          </cell>
          <cell r="BZ29" t="str">
            <v>‚</v>
          </cell>
          <cell r="CB29" t="str">
            <v>‚</v>
          </cell>
          <cell r="CD29" t="str">
            <v>‚</v>
          </cell>
          <cell r="CF29" t="str">
            <v>‚</v>
          </cell>
          <cell r="CH29" t="str">
            <v>‚</v>
          </cell>
          <cell r="CJ29" t="str">
            <v>‚</v>
          </cell>
          <cell r="CX29" t="str">
            <v>‚</v>
          </cell>
          <cell r="CY29" t="str">
            <v>B.5</v>
          </cell>
          <cell r="CZ29" t="str">
            <v>‚</v>
          </cell>
          <cell r="DA29" t="str">
            <v xml:space="preserve">INTEREST-WORKING CAPITAL </v>
          </cell>
          <cell r="DB29" t="str">
            <v>‚</v>
          </cell>
          <cell r="DD29" t="str">
            <v>‚</v>
          </cell>
          <cell r="DF29" t="str">
            <v>‚</v>
          </cell>
          <cell r="DH29" t="str">
            <v>‚</v>
          </cell>
          <cell r="DJ29" t="str">
            <v>‚</v>
          </cell>
          <cell r="DL29" t="str">
            <v>‚</v>
          </cell>
        </row>
        <row r="30">
          <cell r="BB30" t="str">
            <v>‚</v>
          </cell>
          <cell r="BC30" t="str">
            <v>_</v>
          </cell>
          <cell r="BD30" t="str">
            <v>‚</v>
          </cell>
          <cell r="BE30" t="str">
            <v>_</v>
          </cell>
          <cell r="BF30" t="str">
            <v>_</v>
          </cell>
          <cell r="BG30" t="str">
            <v>_</v>
          </cell>
          <cell r="BH30" t="str">
            <v>_</v>
          </cell>
          <cell r="BI30" t="str">
            <v>_</v>
          </cell>
          <cell r="BJ30" t="str">
            <v>_</v>
          </cell>
          <cell r="BK30" t="str">
            <v>_</v>
          </cell>
          <cell r="BL30" t="str">
            <v>_</v>
          </cell>
          <cell r="BM30" t="str">
            <v>_</v>
          </cell>
          <cell r="BN30" t="str">
            <v>_</v>
          </cell>
          <cell r="BO30" t="str">
            <v>_</v>
          </cell>
          <cell r="BP30" t="str">
            <v>_</v>
          </cell>
          <cell r="BQ30" t="str">
            <v>_</v>
          </cell>
          <cell r="BR30" t="str">
            <v>_</v>
          </cell>
          <cell r="BS30" t="str">
            <v>_</v>
          </cell>
          <cell r="BT30" t="str">
            <v>_</v>
          </cell>
          <cell r="BU30" t="str">
            <v>_</v>
          </cell>
          <cell r="BV30" t="str">
            <v>_</v>
          </cell>
          <cell r="BW30" t="str">
            <v>_</v>
          </cell>
          <cell r="BX30" t="str">
            <v>_</v>
          </cell>
          <cell r="BY30" t="str">
            <v>_</v>
          </cell>
          <cell r="BZ30" t="str">
            <v>_</v>
          </cell>
          <cell r="CA30" t="str">
            <v>_</v>
          </cell>
          <cell r="CB30" t="str">
            <v>_</v>
          </cell>
          <cell r="CC30" t="str">
            <v>_</v>
          </cell>
          <cell r="CD30" t="str">
            <v>_</v>
          </cell>
          <cell r="CE30" t="str">
            <v>_</v>
          </cell>
          <cell r="CF30" t="str">
            <v>_</v>
          </cell>
          <cell r="CG30" t="str">
            <v>_</v>
          </cell>
          <cell r="CH30" t="str">
            <v>_</v>
          </cell>
          <cell r="CI30" t="str">
            <v>_</v>
          </cell>
          <cell r="CJ30" t="str">
            <v>_</v>
          </cell>
          <cell r="CX30" t="str">
            <v>‚</v>
          </cell>
          <cell r="CZ30" t="str">
            <v>‚</v>
          </cell>
          <cell r="DB30" t="str">
            <v>‚</v>
          </cell>
          <cell r="DD30" t="str">
            <v>‚</v>
          </cell>
          <cell r="DF30" t="str">
            <v>‚</v>
          </cell>
          <cell r="DH30" t="str">
            <v>‚</v>
          </cell>
          <cell r="DJ30" t="str">
            <v>‚</v>
          </cell>
          <cell r="DL30" t="str">
            <v>‚</v>
          </cell>
        </row>
        <row r="31">
          <cell r="BB31" t="str">
            <v>‚</v>
          </cell>
          <cell r="BD31" t="str">
            <v>‚</v>
          </cell>
          <cell r="BF31" t="str">
            <v>‚</v>
          </cell>
          <cell r="BG31" t="str">
            <v>TOTAL</v>
          </cell>
          <cell r="BH31" t="str">
            <v>‚</v>
          </cell>
          <cell r="BJ31" t="str">
            <v>‚</v>
          </cell>
          <cell r="BL31" t="str">
            <v>‚</v>
          </cell>
          <cell r="BN31" t="str">
            <v>‚</v>
          </cell>
          <cell r="BP31" t="str">
            <v>‚</v>
          </cell>
          <cell r="BR31" t="str">
            <v>‚</v>
          </cell>
          <cell r="BT31" t="str">
            <v>‚</v>
          </cell>
          <cell r="BV31" t="str">
            <v>‚</v>
          </cell>
          <cell r="BX31" t="str">
            <v>‚</v>
          </cell>
          <cell r="BZ31" t="str">
            <v>‚</v>
          </cell>
          <cell r="CB31" t="str">
            <v>‚</v>
          </cell>
          <cell r="CD31" t="str">
            <v>‚</v>
          </cell>
          <cell r="CF31" t="str">
            <v>‚</v>
          </cell>
          <cell r="CH31" t="str">
            <v>‚</v>
          </cell>
          <cell r="CJ31" t="str">
            <v>‚</v>
          </cell>
          <cell r="CX31" t="str">
            <v>‚</v>
          </cell>
          <cell r="CZ31" t="str">
            <v>‚</v>
          </cell>
          <cell r="DA31" t="str">
            <v>TOTAL (B)</v>
          </cell>
          <cell r="DB31" t="str">
            <v>‚</v>
          </cell>
          <cell r="DD31" t="str">
            <v>‚</v>
          </cell>
          <cell r="DF31" t="str">
            <v>‚</v>
          </cell>
          <cell r="DH31" t="str">
            <v>‚</v>
          </cell>
          <cell r="DJ31" t="str">
            <v>‚</v>
          </cell>
          <cell r="DL31" t="str">
            <v>‚</v>
          </cell>
        </row>
        <row r="32">
          <cell r="BB32" t="str">
            <v>‚</v>
          </cell>
          <cell r="BC32" t="str">
            <v>_</v>
          </cell>
          <cell r="BD32" t="str">
            <v>‚</v>
          </cell>
          <cell r="BE32" t="str">
            <v>_</v>
          </cell>
          <cell r="BF32" t="str">
            <v>_</v>
          </cell>
          <cell r="BG32" t="str">
            <v>_</v>
          </cell>
          <cell r="BH32" t="str">
            <v>_</v>
          </cell>
          <cell r="BI32" t="str">
            <v>_</v>
          </cell>
          <cell r="BJ32" t="str">
            <v>_</v>
          </cell>
          <cell r="BK32" t="str">
            <v>_</v>
          </cell>
          <cell r="BL32" t="str">
            <v>_</v>
          </cell>
          <cell r="BM32" t="str">
            <v>_</v>
          </cell>
          <cell r="BN32" t="str">
            <v>_</v>
          </cell>
          <cell r="BO32" t="str">
            <v>_</v>
          </cell>
          <cell r="BP32" t="str">
            <v>_</v>
          </cell>
          <cell r="BQ32" t="str">
            <v>_</v>
          </cell>
          <cell r="BR32" t="str">
            <v>_</v>
          </cell>
          <cell r="BS32" t="str">
            <v>_</v>
          </cell>
          <cell r="BT32" t="str">
            <v>_</v>
          </cell>
          <cell r="BU32" t="str">
            <v>_</v>
          </cell>
          <cell r="BV32" t="str">
            <v>_</v>
          </cell>
          <cell r="BW32" t="str">
            <v>_</v>
          </cell>
          <cell r="BX32" t="str">
            <v>_</v>
          </cell>
          <cell r="BY32" t="str">
            <v>_</v>
          </cell>
          <cell r="BZ32" t="str">
            <v>_</v>
          </cell>
          <cell r="CA32" t="str">
            <v>_</v>
          </cell>
          <cell r="CB32" t="str">
            <v>_</v>
          </cell>
          <cell r="CC32" t="str">
            <v>_</v>
          </cell>
          <cell r="CD32" t="str">
            <v>_</v>
          </cell>
          <cell r="CE32" t="str">
            <v>_</v>
          </cell>
          <cell r="CF32" t="str">
            <v>_</v>
          </cell>
          <cell r="CG32" t="str">
            <v>_</v>
          </cell>
          <cell r="CH32" t="str">
            <v>_</v>
          </cell>
          <cell r="CI32" t="str">
            <v>_</v>
          </cell>
          <cell r="CJ32" t="str">
            <v>‚</v>
          </cell>
          <cell r="CX32" t="str">
            <v>‚</v>
          </cell>
          <cell r="CZ32" t="str">
            <v>‚</v>
          </cell>
          <cell r="DB32" t="str">
            <v>‚</v>
          </cell>
          <cell r="DD32" t="str">
            <v>‚</v>
          </cell>
          <cell r="DF32" t="str">
            <v>‚</v>
          </cell>
          <cell r="DH32" t="str">
            <v>‚</v>
          </cell>
          <cell r="DJ32" t="str">
            <v>‚</v>
          </cell>
          <cell r="DL32" t="str">
            <v>‚</v>
          </cell>
        </row>
        <row r="33">
          <cell r="BB33" t="str">
            <v>‚</v>
          </cell>
          <cell r="CE33" t="str">
            <v>ANNEXURE : II</v>
          </cell>
          <cell r="CJ33" t="str">
            <v>‚</v>
          </cell>
          <cell r="CX33" t="str">
            <v>‚</v>
          </cell>
          <cell r="CY33" t="str">
            <v>C)</v>
          </cell>
          <cell r="CZ33" t="str">
            <v>‚</v>
          </cell>
          <cell r="DA33" t="str">
            <v>CONTRIBUTION (A-B)</v>
          </cell>
          <cell r="DB33" t="str">
            <v>‚</v>
          </cell>
          <cell r="DD33" t="str">
            <v>‚</v>
          </cell>
          <cell r="DF33" t="str">
            <v>‚</v>
          </cell>
          <cell r="DH33" t="str">
            <v>‚</v>
          </cell>
          <cell r="DJ33" t="str">
            <v>‚</v>
          </cell>
          <cell r="DL33" t="str">
            <v>‚</v>
          </cell>
        </row>
        <row r="34">
          <cell r="BB34" t="str">
            <v>‚</v>
          </cell>
          <cell r="BC34" t="str">
            <v>_</v>
          </cell>
          <cell r="BD34" t="str">
            <v>_</v>
          </cell>
          <cell r="BE34" t="str">
            <v>_</v>
          </cell>
          <cell r="BF34" t="str">
            <v>_</v>
          </cell>
          <cell r="BG34" t="str">
            <v>_</v>
          </cell>
          <cell r="BH34" t="str">
            <v>_</v>
          </cell>
          <cell r="BI34" t="str">
            <v>_</v>
          </cell>
          <cell r="BJ34" t="str">
            <v>_</v>
          </cell>
          <cell r="BK34" t="str">
            <v>_</v>
          </cell>
          <cell r="BL34" t="str">
            <v>_</v>
          </cell>
          <cell r="BM34" t="str">
            <v>_</v>
          </cell>
          <cell r="BN34" t="str">
            <v>_</v>
          </cell>
          <cell r="BO34" t="str">
            <v>_</v>
          </cell>
          <cell r="BP34" t="str">
            <v>_</v>
          </cell>
          <cell r="BQ34" t="str">
            <v>_</v>
          </cell>
          <cell r="BR34" t="str">
            <v>_</v>
          </cell>
          <cell r="BS34" t="str">
            <v>_</v>
          </cell>
          <cell r="BT34" t="str">
            <v>_</v>
          </cell>
          <cell r="BU34" t="str">
            <v>_</v>
          </cell>
          <cell r="BV34" t="str">
            <v>_</v>
          </cell>
          <cell r="BW34" t="str">
            <v>_</v>
          </cell>
          <cell r="BX34" t="str">
            <v>_</v>
          </cell>
          <cell r="BY34" t="str">
            <v>_</v>
          </cell>
          <cell r="BZ34" t="str">
            <v>_</v>
          </cell>
          <cell r="CA34" t="str">
            <v>_</v>
          </cell>
          <cell r="CB34" t="str">
            <v>_</v>
          </cell>
          <cell r="CC34" t="str">
            <v>_</v>
          </cell>
          <cell r="CD34" t="str">
            <v>_</v>
          </cell>
          <cell r="CE34" t="str">
            <v>_</v>
          </cell>
          <cell r="CF34" t="str">
            <v>_</v>
          </cell>
          <cell r="CG34" t="str">
            <v>_</v>
          </cell>
          <cell r="CH34" t="str">
            <v>_</v>
          </cell>
          <cell r="CI34" t="str">
            <v>_</v>
          </cell>
          <cell r="CJ34" t="str">
            <v>‚</v>
          </cell>
          <cell r="CX34" t="str">
            <v>‚</v>
          </cell>
          <cell r="CZ34" t="str">
            <v>‚</v>
          </cell>
          <cell r="DB34" t="str">
            <v>‚</v>
          </cell>
          <cell r="DD34" t="str">
            <v>‚</v>
          </cell>
          <cell r="DF34" t="str">
            <v>‚</v>
          </cell>
          <cell r="DH34" t="str">
            <v>‚</v>
          </cell>
          <cell r="DJ34" t="str">
            <v>‚</v>
          </cell>
          <cell r="DL34" t="str">
            <v>‚</v>
          </cell>
        </row>
        <row r="35">
          <cell r="BB35" t="str">
            <v>‚</v>
          </cell>
          <cell r="BC35" t="str">
            <v>B.1 :</v>
          </cell>
          <cell r="BE35" t="str">
            <v>RAW MATERIAL</v>
          </cell>
          <cell r="BH35" t="str">
            <v>‚</v>
          </cell>
          <cell r="BJ35" t="str">
            <v>‚</v>
          </cell>
          <cell r="BL35" t="str">
            <v>‚</v>
          </cell>
          <cell r="BN35" t="str">
            <v>‚</v>
          </cell>
          <cell r="BP35" t="str">
            <v>‚</v>
          </cell>
          <cell r="BR35" t="str">
            <v>‚</v>
          </cell>
          <cell r="BT35" t="str">
            <v>‚</v>
          </cell>
          <cell r="BV35" t="str">
            <v>‚</v>
          </cell>
          <cell r="BX35" t="str">
            <v>‚</v>
          </cell>
          <cell r="BZ35" t="str">
            <v>‚</v>
          </cell>
          <cell r="CB35" t="str">
            <v>‚</v>
          </cell>
          <cell r="CD35" t="str">
            <v>‚</v>
          </cell>
          <cell r="CF35" t="str">
            <v>‚</v>
          </cell>
          <cell r="CH35" t="str">
            <v>‚</v>
          </cell>
          <cell r="CJ35" t="str">
            <v>‚</v>
          </cell>
          <cell r="CX35" t="str">
            <v>‚</v>
          </cell>
          <cell r="CY35" t="str">
            <v>D)</v>
          </cell>
          <cell r="CZ35" t="str">
            <v>‚</v>
          </cell>
          <cell r="DA35" t="str">
            <v>FIXED COST</v>
          </cell>
          <cell r="DB35" t="str">
            <v>‚</v>
          </cell>
          <cell r="DD35" t="str">
            <v>‚</v>
          </cell>
          <cell r="DF35" t="str">
            <v>‚</v>
          </cell>
          <cell r="DH35" t="str">
            <v>‚</v>
          </cell>
          <cell r="DJ35" t="str">
            <v>‚</v>
          </cell>
          <cell r="DL35" t="str">
            <v>‚</v>
          </cell>
        </row>
        <row r="36">
          <cell r="BB36" t="str">
            <v>‚</v>
          </cell>
          <cell r="BD36" t="str">
            <v>‚</v>
          </cell>
          <cell r="BF36" t="str">
            <v>‚</v>
          </cell>
          <cell r="BG36" t="str">
            <v>- OE  (A)</v>
          </cell>
          <cell r="BH36" t="str">
            <v>‚</v>
          </cell>
          <cell r="BJ36" t="str">
            <v>‚</v>
          </cell>
          <cell r="BL36" t="str">
            <v>‚</v>
          </cell>
          <cell r="BN36" t="str">
            <v>‚</v>
          </cell>
          <cell r="BP36" t="str">
            <v>‚</v>
          </cell>
          <cell r="BR36" t="str">
            <v>‚</v>
          </cell>
          <cell r="BT36" t="str">
            <v>‚</v>
          </cell>
          <cell r="BV36" t="str">
            <v>‚</v>
          </cell>
          <cell r="BX36" t="str">
            <v>‚</v>
          </cell>
          <cell r="BZ36" t="str">
            <v>‚</v>
          </cell>
          <cell r="CB36" t="str">
            <v>‚</v>
          </cell>
          <cell r="CD36" t="str">
            <v>‚</v>
          </cell>
          <cell r="CF36" t="str">
            <v>‚</v>
          </cell>
          <cell r="CH36" t="str">
            <v>‚</v>
          </cell>
          <cell r="CJ36" t="str">
            <v>‚</v>
          </cell>
          <cell r="CX36" t="str">
            <v>‚</v>
          </cell>
          <cell r="CZ36" t="str">
            <v>‚</v>
          </cell>
          <cell r="DA36" t="str">
            <v>-----------</v>
          </cell>
          <cell r="DB36" t="str">
            <v>‚</v>
          </cell>
          <cell r="DD36" t="str">
            <v>‚</v>
          </cell>
          <cell r="DF36" t="str">
            <v>‚</v>
          </cell>
          <cell r="DH36" t="str">
            <v>‚</v>
          </cell>
          <cell r="DJ36" t="str">
            <v>‚</v>
          </cell>
          <cell r="DL36" t="str">
            <v>‚</v>
          </cell>
        </row>
        <row r="37">
          <cell r="BB37" t="str">
            <v>‚</v>
          </cell>
          <cell r="BD37" t="str">
            <v>‚</v>
          </cell>
          <cell r="BF37" t="str">
            <v>‚</v>
          </cell>
          <cell r="BG37" t="str">
            <v xml:space="preserve">   TRADING  (B)</v>
          </cell>
          <cell r="BH37" t="str">
            <v>‚</v>
          </cell>
          <cell r="BJ37" t="str">
            <v>‚</v>
          </cell>
          <cell r="BL37" t="str">
            <v>‚</v>
          </cell>
          <cell r="BN37" t="str">
            <v>‚</v>
          </cell>
          <cell r="BP37" t="str">
            <v>‚</v>
          </cell>
          <cell r="BR37" t="str">
            <v>‚</v>
          </cell>
          <cell r="BT37" t="str">
            <v>‚</v>
          </cell>
          <cell r="BV37" t="str">
            <v>‚</v>
          </cell>
          <cell r="BX37" t="str">
            <v>‚</v>
          </cell>
          <cell r="BZ37" t="str">
            <v>‚</v>
          </cell>
          <cell r="CB37" t="str">
            <v>‚</v>
          </cell>
          <cell r="CD37" t="str">
            <v>‚</v>
          </cell>
          <cell r="CF37" t="str">
            <v>‚</v>
          </cell>
          <cell r="CH37" t="str">
            <v>‚</v>
          </cell>
          <cell r="CJ37" t="str">
            <v>‚</v>
          </cell>
          <cell r="CX37" t="str">
            <v>‚</v>
          </cell>
          <cell r="CY37" t="str">
            <v>D.1</v>
          </cell>
          <cell r="CZ37" t="str">
            <v>‚</v>
          </cell>
          <cell r="DA37" t="str">
            <v xml:space="preserve">PERSONNEL COST </v>
          </cell>
          <cell r="DB37" t="str">
            <v>‚</v>
          </cell>
          <cell r="DD37" t="str">
            <v>‚</v>
          </cell>
          <cell r="DF37" t="str">
            <v>‚</v>
          </cell>
          <cell r="DH37" t="str">
            <v>‚</v>
          </cell>
          <cell r="DJ37" t="str">
            <v>‚</v>
          </cell>
          <cell r="DL37" t="str">
            <v>‚</v>
          </cell>
        </row>
        <row r="38">
          <cell r="BB38" t="str">
            <v>‚</v>
          </cell>
          <cell r="BD38" t="str">
            <v>‚</v>
          </cell>
          <cell r="BF38" t="str">
            <v>‚</v>
          </cell>
          <cell r="BG38" t="str">
            <v>- REPLACEMENT  (A)</v>
          </cell>
          <cell r="BH38" t="str">
            <v>‚</v>
          </cell>
          <cell r="BJ38" t="str">
            <v>‚</v>
          </cell>
          <cell r="BL38" t="str">
            <v>‚</v>
          </cell>
          <cell r="BN38" t="str">
            <v>‚</v>
          </cell>
          <cell r="BP38" t="str">
            <v>‚</v>
          </cell>
          <cell r="BR38" t="str">
            <v>‚</v>
          </cell>
          <cell r="BT38" t="str">
            <v>‚</v>
          </cell>
          <cell r="BV38" t="str">
            <v>‚</v>
          </cell>
          <cell r="BX38" t="str">
            <v>‚</v>
          </cell>
          <cell r="BZ38" t="str">
            <v>‚</v>
          </cell>
          <cell r="CB38" t="str">
            <v>‚</v>
          </cell>
          <cell r="CD38" t="str">
            <v>‚</v>
          </cell>
          <cell r="CF38" t="str">
            <v>‚</v>
          </cell>
          <cell r="CH38" t="str">
            <v>‚</v>
          </cell>
          <cell r="CJ38" t="str">
            <v>‚</v>
          </cell>
          <cell r="CX38" t="str">
            <v>‚</v>
          </cell>
          <cell r="CY38" t="str">
            <v>D.2</v>
          </cell>
          <cell r="CZ38" t="str">
            <v>‚</v>
          </cell>
          <cell r="DA38" t="str">
            <v xml:space="preserve">OVERHEADS </v>
          </cell>
          <cell r="DB38" t="str">
            <v>‚</v>
          </cell>
          <cell r="DD38" t="str">
            <v>‚</v>
          </cell>
          <cell r="DF38" t="str">
            <v>‚</v>
          </cell>
          <cell r="DH38" t="str">
            <v>‚</v>
          </cell>
          <cell r="DJ38" t="str">
            <v>‚</v>
          </cell>
          <cell r="DL38" t="str">
            <v>‚</v>
          </cell>
        </row>
        <row r="39">
          <cell r="BB39" t="str">
            <v>‚</v>
          </cell>
          <cell r="BD39" t="str">
            <v>‚</v>
          </cell>
          <cell r="BF39" t="str">
            <v>‚</v>
          </cell>
          <cell r="BG39" t="str">
            <v xml:space="preserve">   TRADING  (B)</v>
          </cell>
          <cell r="BH39" t="str">
            <v>‚</v>
          </cell>
          <cell r="BJ39" t="str">
            <v>‚</v>
          </cell>
          <cell r="BL39" t="str">
            <v>‚</v>
          </cell>
          <cell r="BN39" t="str">
            <v>‚</v>
          </cell>
          <cell r="BP39" t="str">
            <v>‚</v>
          </cell>
          <cell r="BR39" t="str">
            <v>‚</v>
          </cell>
          <cell r="BT39" t="str">
            <v>‚</v>
          </cell>
          <cell r="BV39" t="str">
            <v>‚</v>
          </cell>
          <cell r="BX39" t="str">
            <v>‚</v>
          </cell>
          <cell r="BZ39" t="str">
            <v>‚</v>
          </cell>
          <cell r="CB39" t="str">
            <v>‚</v>
          </cell>
          <cell r="CD39" t="str">
            <v>‚</v>
          </cell>
          <cell r="CF39" t="str">
            <v>‚</v>
          </cell>
          <cell r="CH39" t="str">
            <v>‚</v>
          </cell>
          <cell r="CJ39" t="str">
            <v>‚</v>
          </cell>
          <cell r="CX39" t="str">
            <v>‚</v>
          </cell>
          <cell r="CY39" t="str">
            <v>D.3</v>
          </cell>
          <cell r="CZ39" t="str">
            <v>‚</v>
          </cell>
          <cell r="DA39" t="str">
            <v xml:space="preserve">SALES PROMOTION </v>
          </cell>
          <cell r="DB39" t="str">
            <v>‚</v>
          </cell>
          <cell r="DD39" t="str">
            <v>‚</v>
          </cell>
          <cell r="DF39" t="str">
            <v>‚</v>
          </cell>
          <cell r="DH39" t="str">
            <v>‚</v>
          </cell>
          <cell r="DJ39" t="str">
            <v>‚</v>
          </cell>
          <cell r="DL39" t="str">
            <v>‚</v>
          </cell>
        </row>
        <row r="40">
          <cell r="BB40" t="str">
            <v>‚</v>
          </cell>
          <cell r="BD40" t="str">
            <v>‚</v>
          </cell>
          <cell r="BF40" t="str">
            <v>‚</v>
          </cell>
          <cell r="BG40" t="str">
            <v>- DEVELOPMENT  (A)</v>
          </cell>
          <cell r="BH40" t="str">
            <v>‚</v>
          </cell>
          <cell r="BJ40" t="str">
            <v>‚</v>
          </cell>
          <cell r="BL40" t="str">
            <v>‚</v>
          </cell>
          <cell r="BN40" t="str">
            <v>‚</v>
          </cell>
          <cell r="BP40" t="str">
            <v>‚</v>
          </cell>
          <cell r="BR40" t="str">
            <v>‚</v>
          </cell>
          <cell r="BT40" t="str">
            <v>‚</v>
          </cell>
          <cell r="BV40" t="str">
            <v>‚</v>
          </cell>
          <cell r="BX40" t="str">
            <v>‚</v>
          </cell>
          <cell r="BZ40" t="str">
            <v>‚</v>
          </cell>
          <cell r="CB40" t="str">
            <v>‚</v>
          </cell>
          <cell r="CD40" t="str">
            <v>‚</v>
          </cell>
          <cell r="CF40" t="str">
            <v>‚</v>
          </cell>
          <cell r="CH40" t="str">
            <v>‚</v>
          </cell>
          <cell r="CJ40" t="str">
            <v>‚</v>
          </cell>
          <cell r="CX40" t="str">
            <v>‚</v>
          </cell>
          <cell r="CY40" t="str">
            <v>D.4</v>
          </cell>
          <cell r="CZ40" t="str">
            <v>‚</v>
          </cell>
          <cell r="DA40" t="str">
            <v xml:space="preserve">FINANCIAL COST </v>
          </cell>
          <cell r="DB40" t="str">
            <v>‚</v>
          </cell>
          <cell r="DD40" t="str">
            <v>‚</v>
          </cell>
          <cell r="DF40" t="str">
            <v>‚</v>
          </cell>
          <cell r="DH40" t="str">
            <v>‚</v>
          </cell>
          <cell r="DJ40" t="str">
            <v>‚</v>
          </cell>
          <cell r="DL40" t="str">
            <v>‚</v>
          </cell>
        </row>
        <row r="41">
          <cell r="BB41" t="str">
            <v>‚</v>
          </cell>
          <cell r="BD41" t="str">
            <v>‚</v>
          </cell>
          <cell r="BF41" t="str">
            <v>‚</v>
          </cell>
          <cell r="BG41" t="str">
            <v xml:space="preserve">   TRADING  (B)</v>
          </cell>
          <cell r="BH41" t="str">
            <v>‚</v>
          </cell>
          <cell r="BJ41" t="str">
            <v>‚</v>
          </cell>
          <cell r="BL41" t="str">
            <v>‚</v>
          </cell>
          <cell r="BN41" t="str">
            <v>‚</v>
          </cell>
          <cell r="BP41" t="str">
            <v>‚</v>
          </cell>
          <cell r="BR41" t="str">
            <v>‚</v>
          </cell>
          <cell r="BT41" t="str">
            <v>‚</v>
          </cell>
          <cell r="BV41" t="str">
            <v>‚</v>
          </cell>
          <cell r="BX41" t="str">
            <v>‚</v>
          </cell>
          <cell r="BZ41" t="str">
            <v>‚</v>
          </cell>
          <cell r="CB41" t="str">
            <v>‚</v>
          </cell>
          <cell r="CD41" t="str">
            <v>‚</v>
          </cell>
          <cell r="CF41" t="str">
            <v>‚</v>
          </cell>
          <cell r="CH41" t="str">
            <v>‚</v>
          </cell>
          <cell r="CJ41" t="str">
            <v>‚</v>
          </cell>
          <cell r="CX41" t="str">
            <v>‚</v>
          </cell>
          <cell r="CZ41" t="str">
            <v>‚</v>
          </cell>
          <cell r="DB41" t="str">
            <v>‚</v>
          </cell>
          <cell r="DD41" t="str">
            <v>‚</v>
          </cell>
          <cell r="DF41" t="str">
            <v>‚</v>
          </cell>
          <cell r="DH41" t="str">
            <v>‚</v>
          </cell>
          <cell r="DJ41" t="str">
            <v>‚</v>
          </cell>
          <cell r="DL41" t="str">
            <v>‚</v>
          </cell>
        </row>
        <row r="42">
          <cell r="BB42" t="str">
            <v>‚</v>
          </cell>
          <cell r="BD42" t="str">
            <v>‚</v>
          </cell>
          <cell r="BF42" t="str">
            <v>‚</v>
          </cell>
          <cell r="BG42" t="str">
            <v>- EXPORT  (A)</v>
          </cell>
          <cell r="BH42" t="str">
            <v>‚</v>
          </cell>
          <cell r="BJ42" t="str">
            <v>‚</v>
          </cell>
          <cell r="BL42" t="str">
            <v>‚</v>
          </cell>
          <cell r="BN42" t="str">
            <v>‚</v>
          </cell>
          <cell r="BP42" t="str">
            <v>‚</v>
          </cell>
          <cell r="BR42" t="str">
            <v>‚</v>
          </cell>
          <cell r="BT42" t="str">
            <v>‚</v>
          </cell>
          <cell r="BV42" t="str">
            <v>‚</v>
          </cell>
          <cell r="BX42" t="str">
            <v>‚</v>
          </cell>
          <cell r="BZ42" t="str">
            <v>‚</v>
          </cell>
          <cell r="CB42" t="str">
            <v>‚</v>
          </cell>
          <cell r="CD42" t="str">
            <v>‚</v>
          </cell>
          <cell r="CF42" t="str">
            <v>‚</v>
          </cell>
          <cell r="CH42" t="str">
            <v>‚</v>
          </cell>
          <cell r="CJ42" t="str">
            <v>‚</v>
          </cell>
          <cell r="CX42" t="str">
            <v>‚</v>
          </cell>
          <cell r="CZ42" t="str">
            <v>‚</v>
          </cell>
          <cell r="DA42" t="str">
            <v>TOTAL (D)</v>
          </cell>
          <cell r="DB42" t="str">
            <v>‚</v>
          </cell>
          <cell r="DD42" t="str">
            <v>‚</v>
          </cell>
          <cell r="DF42" t="str">
            <v>‚</v>
          </cell>
          <cell r="DH42" t="str">
            <v>‚</v>
          </cell>
          <cell r="DJ42" t="str">
            <v>‚</v>
          </cell>
          <cell r="DL42" t="str">
            <v>‚</v>
          </cell>
        </row>
        <row r="43">
          <cell r="BB43" t="str">
            <v>‚</v>
          </cell>
          <cell r="BD43" t="str">
            <v>‚</v>
          </cell>
          <cell r="BF43" t="str">
            <v>‚</v>
          </cell>
          <cell r="BG43" t="str">
            <v xml:space="preserve">   TRADING  (B)</v>
          </cell>
          <cell r="BH43" t="str">
            <v>‚</v>
          </cell>
          <cell r="BJ43" t="str">
            <v>‚</v>
          </cell>
          <cell r="BL43" t="str">
            <v>‚</v>
          </cell>
          <cell r="BN43" t="str">
            <v>‚</v>
          </cell>
          <cell r="BP43" t="str">
            <v>‚</v>
          </cell>
          <cell r="BR43" t="str">
            <v>‚</v>
          </cell>
          <cell r="BT43" t="str">
            <v>‚</v>
          </cell>
          <cell r="BV43" t="str">
            <v>‚</v>
          </cell>
          <cell r="BX43" t="str">
            <v>‚</v>
          </cell>
          <cell r="BZ43" t="str">
            <v>‚</v>
          </cell>
          <cell r="CB43" t="str">
            <v>‚</v>
          </cell>
          <cell r="CD43" t="str">
            <v>‚</v>
          </cell>
          <cell r="CF43" t="str">
            <v>‚</v>
          </cell>
          <cell r="CH43" t="str">
            <v>‚</v>
          </cell>
          <cell r="CJ43" t="str">
            <v>‚</v>
          </cell>
          <cell r="CX43" t="str">
            <v>‚</v>
          </cell>
          <cell r="CZ43" t="str">
            <v>‚</v>
          </cell>
          <cell r="DB43" t="str">
            <v>‚</v>
          </cell>
          <cell r="DD43" t="str">
            <v>‚</v>
          </cell>
          <cell r="DF43" t="str">
            <v>‚</v>
          </cell>
          <cell r="DH43" t="str">
            <v>‚</v>
          </cell>
          <cell r="DJ43" t="str">
            <v>‚</v>
          </cell>
          <cell r="DL43" t="str">
            <v>‚</v>
          </cell>
        </row>
        <row r="44">
          <cell r="BB44" t="str">
            <v>‚</v>
          </cell>
          <cell r="BD44" t="str">
            <v>‚</v>
          </cell>
          <cell r="BF44" t="str">
            <v>‚</v>
          </cell>
          <cell r="BG44" t="str">
            <v xml:space="preserve">   INTERUNIT  (A)</v>
          </cell>
          <cell r="BH44" t="str">
            <v>‚</v>
          </cell>
          <cell r="BJ44" t="str">
            <v>‚</v>
          </cell>
          <cell r="BL44" t="str">
            <v>‚</v>
          </cell>
          <cell r="BN44" t="str">
            <v>‚</v>
          </cell>
          <cell r="BP44" t="str">
            <v>‚</v>
          </cell>
          <cell r="BR44" t="str">
            <v>‚</v>
          </cell>
          <cell r="BT44" t="str">
            <v>‚</v>
          </cell>
          <cell r="BV44" t="str">
            <v>‚</v>
          </cell>
          <cell r="BX44" t="str">
            <v>‚</v>
          </cell>
          <cell r="BZ44" t="str">
            <v>‚</v>
          </cell>
          <cell r="CB44" t="str">
            <v>‚</v>
          </cell>
          <cell r="CD44" t="str">
            <v>‚</v>
          </cell>
          <cell r="CF44" t="str">
            <v>‚</v>
          </cell>
          <cell r="CH44" t="str">
            <v>‚</v>
          </cell>
          <cell r="CJ44" t="str">
            <v>‚</v>
          </cell>
          <cell r="CX44" t="str">
            <v>‚</v>
          </cell>
          <cell r="CZ44" t="str">
            <v>‚</v>
          </cell>
          <cell r="DA44" t="str">
            <v>PBDT (C-D)</v>
          </cell>
          <cell r="DB44" t="str">
            <v>‚</v>
          </cell>
          <cell r="DD44" t="str">
            <v>‚</v>
          </cell>
          <cell r="DF44" t="str">
            <v>‚</v>
          </cell>
          <cell r="DH44" t="str">
            <v>‚</v>
          </cell>
          <cell r="DJ44" t="str">
            <v>‚</v>
          </cell>
          <cell r="DL44" t="str">
            <v>‚</v>
          </cell>
        </row>
        <row r="45">
          <cell r="BB45" t="str">
            <v>‚</v>
          </cell>
          <cell r="BD45" t="str">
            <v>‚</v>
          </cell>
          <cell r="BF45" t="str">
            <v>‚</v>
          </cell>
          <cell r="BH45" t="str">
            <v>‚</v>
          </cell>
          <cell r="BJ45" t="str">
            <v>‚</v>
          </cell>
          <cell r="BL45" t="str">
            <v>‚</v>
          </cell>
          <cell r="BN45" t="str">
            <v>‚</v>
          </cell>
          <cell r="BP45" t="str">
            <v>‚</v>
          </cell>
          <cell r="BR45" t="str">
            <v>‚</v>
          </cell>
          <cell r="BT45" t="str">
            <v>‚</v>
          </cell>
          <cell r="BV45" t="str">
            <v>‚</v>
          </cell>
          <cell r="BX45" t="str">
            <v>‚</v>
          </cell>
          <cell r="BZ45" t="str">
            <v>‚</v>
          </cell>
          <cell r="CB45" t="str">
            <v>‚</v>
          </cell>
          <cell r="CD45" t="str">
            <v>‚</v>
          </cell>
          <cell r="CF45" t="str">
            <v>‚</v>
          </cell>
          <cell r="CH45" t="str">
            <v>‚</v>
          </cell>
          <cell r="CJ45" t="str">
            <v>‚</v>
          </cell>
          <cell r="CX45" t="str">
            <v>‚</v>
          </cell>
          <cell r="CZ45" t="str">
            <v>‚</v>
          </cell>
          <cell r="DA45" t="str">
            <v>DEPRECIATION</v>
          </cell>
          <cell r="DB45" t="str">
            <v>‚</v>
          </cell>
          <cell r="DD45" t="str">
            <v>‚</v>
          </cell>
          <cell r="DF45" t="str">
            <v>‚</v>
          </cell>
          <cell r="DH45" t="str">
            <v>‚</v>
          </cell>
          <cell r="DJ45" t="str">
            <v>‚</v>
          </cell>
          <cell r="DL45" t="str">
            <v>‚</v>
          </cell>
        </row>
        <row r="46">
          <cell r="BB46" t="str">
            <v>‚</v>
          </cell>
          <cell r="BD46" t="str">
            <v>‚</v>
          </cell>
          <cell r="BF46" t="str">
            <v>‚</v>
          </cell>
          <cell r="BG46" t="str">
            <v>TOTAL (A)</v>
          </cell>
          <cell r="BH46" t="str">
            <v>‚</v>
          </cell>
          <cell r="BJ46" t="str">
            <v>‚</v>
          </cell>
          <cell r="BL46" t="str">
            <v>‚</v>
          </cell>
          <cell r="BN46" t="str">
            <v>‚</v>
          </cell>
          <cell r="BP46" t="str">
            <v>‚</v>
          </cell>
          <cell r="BR46" t="str">
            <v>‚</v>
          </cell>
          <cell r="BT46" t="str">
            <v>‚</v>
          </cell>
          <cell r="BV46" t="str">
            <v>‚</v>
          </cell>
          <cell r="BX46" t="str">
            <v>‚</v>
          </cell>
          <cell r="BZ46" t="str">
            <v>‚</v>
          </cell>
          <cell r="CB46" t="str">
            <v>‚</v>
          </cell>
          <cell r="CD46" t="str">
            <v>‚</v>
          </cell>
          <cell r="CF46" t="str">
            <v>‚</v>
          </cell>
          <cell r="CH46" t="str">
            <v>‚</v>
          </cell>
          <cell r="CJ46" t="str">
            <v>‚</v>
          </cell>
          <cell r="CX46" t="str">
            <v>‚</v>
          </cell>
          <cell r="CZ46" t="str">
            <v>‚</v>
          </cell>
          <cell r="DA46" t="str">
            <v>PBT</v>
          </cell>
          <cell r="DB46" t="str">
            <v>‚</v>
          </cell>
          <cell r="DD46" t="str">
            <v>‚</v>
          </cell>
          <cell r="DF46" t="str">
            <v>‚</v>
          </cell>
          <cell r="DH46" t="str">
            <v>‚</v>
          </cell>
          <cell r="DJ46" t="str">
            <v>‚</v>
          </cell>
          <cell r="DL46" t="str">
            <v>‚</v>
          </cell>
        </row>
        <row r="47">
          <cell r="BB47" t="str">
            <v>‚</v>
          </cell>
          <cell r="BD47" t="str">
            <v>‚</v>
          </cell>
          <cell r="BF47" t="str">
            <v>‚</v>
          </cell>
          <cell r="BG47" t="str">
            <v>TOTAL (B)</v>
          </cell>
          <cell r="BH47" t="str">
            <v>‚</v>
          </cell>
          <cell r="BJ47" t="str">
            <v>‚</v>
          </cell>
          <cell r="BL47" t="str">
            <v>‚</v>
          </cell>
          <cell r="BN47" t="str">
            <v>‚</v>
          </cell>
          <cell r="BP47" t="str">
            <v>‚</v>
          </cell>
          <cell r="BR47" t="str">
            <v>‚</v>
          </cell>
          <cell r="BT47" t="str">
            <v>‚</v>
          </cell>
          <cell r="BV47" t="str">
            <v>‚</v>
          </cell>
          <cell r="BX47" t="str">
            <v>‚</v>
          </cell>
          <cell r="BZ47" t="str">
            <v>‚</v>
          </cell>
          <cell r="CB47" t="str">
            <v>‚</v>
          </cell>
          <cell r="CD47" t="str">
            <v>‚</v>
          </cell>
          <cell r="CF47" t="str">
            <v>‚</v>
          </cell>
          <cell r="CH47" t="str">
            <v>‚</v>
          </cell>
          <cell r="CJ47" t="str">
            <v>‚</v>
          </cell>
          <cell r="CX47" t="str">
            <v>‚</v>
          </cell>
          <cell r="CY47" t="str">
            <v>-</v>
          </cell>
          <cell r="CZ47" t="str">
            <v>‚</v>
          </cell>
          <cell r="DA47" t="str">
            <v>-</v>
          </cell>
          <cell r="DB47" t="str">
            <v>‚</v>
          </cell>
          <cell r="DC47" t="str">
            <v>--------------------</v>
          </cell>
          <cell r="DD47" t="str">
            <v>‚</v>
          </cell>
          <cell r="DE47" t="str">
            <v>--------------------</v>
          </cell>
          <cell r="DF47" t="str">
            <v>‚</v>
          </cell>
          <cell r="DG47" t="str">
            <v>--------------------</v>
          </cell>
          <cell r="DH47" t="str">
            <v>‚</v>
          </cell>
          <cell r="DI47" t="str">
            <v>--------------------</v>
          </cell>
          <cell r="DJ47" t="str">
            <v>‚</v>
          </cell>
          <cell r="DK47" t="str">
            <v>--------------------</v>
          </cell>
          <cell r="DL47" t="str">
            <v>‚</v>
          </cell>
        </row>
        <row r="48">
          <cell r="BB48" t="str">
            <v>‚</v>
          </cell>
          <cell r="BD48" t="str">
            <v>‚</v>
          </cell>
          <cell r="BF48" t="str">
            <v>‚</v>
          </cell>
          <cell r="BH48" t="str">
            <v>‚</v>
          </cell>
          <cell r="BJ48" t="str">
            <v>‚</v>
          </cell>
          <cell r="BL48" t="str">
            <v>‚</v>
          </cell>
          <cell r="BN48" t="str">
            <v>‚</v>
          </cell>
          <cell r="BP48" t="str">
            <v>‚</v>
          </cell>
          <cell r="BR48" t="str">
            <v>‚</v>
          </cell>
          <cell r="BT48" t="str">
            <v>‚</v>
          </cell>
          <cell r="BV48" t="str">
            <v>‚</v>
          </cell>
          <cell r="BX48" t="str">
            <v>‚</v>
          </cell>
          <cell r="BZ48" t="str">
            <v>‚</v>
          </cell>
          <cell r="CB48" t="str">
            <v>‚</v>
          </cell>
          <cell r="CD48" t="str">
            <v>‚</v>
          </cell>
          <cell r="CF48" t="str">
            <v>‚</v>
          </cell>
          <cell r="CH48" t="str">
            <v>‚</v>
          </cell>
          <cell r="CJ48" t="str">
            <v>‚</v>
          </cell>
          <cell r="CX48" t="str">
            <v>‚</v>
          </cell>
          <cell r="CY48" t="str">
            <v>B)</v>
          </cell>
          <cell r="CZ48" t="str">
            <v>‚</v>
          </cell>
          <cell r="DA48" t="str">
            <v>V.C. - % OF SALES</v>
          </cell>
          <cell r="DB48" t="str">
            <v>‚</v>
          </cell>
          <cell r="DD48" t="str">
            <v>‚</v>
          </cell>
          <cell r="DF48" t="str">
            <v>‚</v>
          </cell>
          <cell r="DH48" t="str">
            <v>‚</v>
          </cell>
          <cell r="DJ48" t="str">
            <v>‚</v>
          </cell>
          <cell r="DL48" t="str">
            <v>‚</v>
          </cell>
        </row>
        <row r="49">
          <cell r="BB49" t="str">
            <v>‚</v>
          </cell>
          <cell r="BD49" t="str">
            <v>‚</v>
          </cell>
          <cell r="BF49" t="str">
            <v>‚</v>
          </cell>
          <cell r="BG49" t="str">
            <v>GRAND TOTAL (A+B)</v>
          </cell>
          <cell r="BH49" t="str">
            <v>‚</v>
          </cell>
          <cell r="BJ49" t="str">
            <v>‚</v>
          </cell>
          <cell r="BL49" t="str">
            <v>‚</v>
          </cell>
          <cell r="BN49" t="str">
            <v>‚</v>
          </cell>
          <cell r="BP49" t="str">
            <v>‚</v>
          </cell>
          <cell r="BR49" t="str">
            <v>‚</v>
          </cell>
          <cell r="BT49" t="str">
            <v>‚</v>
          </cell>
          <cell r="BV49" t="str">
            <v>‚</v>
          </cell>
          <cell r="BX49" t="str">
            <v>‚</v>
          </cell>
          <cell r="BZ49" t="str">
            <v>‚</v>
          </cell>
          <cell r="CB49" t="str">
            <v>‚</v>
          </cell>
          <cell r="CD49" t="str">
            <v>‚</v>
          </cell>
          <cell r="CF49" t="str">
            <v>‚</v>
          </cell>
          <cell r="CH49" t="str">
            <v>‚</v>
          </cell>
          <cell r="CJ49" t="str">
            <v>‚</v>
          </cell>
          <cell r="CX49" t="str">
            <v>‚</v>
          </cell>
          <cell r="CZ49" t="str">
            <v>‚</v>
          </cell>
          <cell r="DA49" t="str">
            <v>-------------------</v>
          </cell>
          <cell r="DB49" t="str">
            <v>‚</v>
          </cell>
          <cell r="DD49" t="str">
            <v>‚</v>
          </cell>
          <cell r="DF49" t="str">
            <v>‚</v>
          </cell>
          <cell r="DH49" t="str">
            <v>‚</v>
          </cell>
          <cell r="DJ49" t="str">
            <v>‚</v>
          </cell>
          <cell r="DL49" t="str">
            <v>‚</v>
          </cell>
        </row>
        <row r="50">
          <cell r="BB50" t="str">
            <v>‚</v>
          </cell>
          <cell r="BD50" t="str">
            <v>‚</v>
          </cell>
          <cell r="BF50" t="str">
            <v>‚</v>
          </cell>
          <cell r="BH50" t="str">
            <v>‚</v>
          </cell>
          <cell r="BJ50" t="str">
            <v>‚</v>
          </cell>
          <cell r="BL50" t="str">
            <v>‚</v>
          </cell>
          <cell r="BN50" t="str">
            <v>‚</v>
          </cell>
          <cell r="BP50" t="str">
            <v>‚</v>
          </cell>
          <cell r="BR50" t="str">
            <v>‚</v>
          </cell>
          <cell r="BT50" t="str">
            <v>‚</v>
          </cell>
          <cell r="BV50" t="str">
            <v>‚</v>
          </cell>
          <cell r="BX50" t="str">
            <v>‚</v>
          </cell>
          <cell r="BZ50" t="str">
            <v>‚</v>
          </cell>
          <cell r="CB50" t="str">
            <v>‚</v>
          </cell>
          <cell r="CD50" t="str">
            <v>‚</v>
          </cell>
          <cell r="CF50" t="str">
            <v>‚</v>
          </cell>
          <cell r="CH50" t="str">
            <v>‚</v>
          </cell>
          <cell r="CJ50" t="str">
            <v>‚</v>
          </cell>
          <cell r="CX50" t="str">
            <v>‚</v>
          </cell>
          <cell r="CY50" t="str">
            <v>B.1</v>
          </cell>
          <cell r="CZ50" t="str">
            <v>‚</v>
          </cell>
          <cell r="DA50" t="str">
            <v>RMC</v>
          </cell>
          <cell r="DB50" t="str">
            <v>‚</v>
          </cell>
          <cell r="DD50" t="str">
            <v>‚</v>
          </cell>
          <cell r="DF50" t="str">
            <v>‚</v>
          </cell>
          <cell r="DH50" t="str">
            <v>‚</v>
          </cell>
          <cell r="DJ50" t="str">
            <v>‚</v>
          </cell>
          <cell r="DL50" t="str">
            <v>‚</v>
          </cell>
        </row>
        <row r="51">
          <cell r="BB51" t="str">
            <v>‚</v>
          </cell>
          <cell r="BD51" t="str">
            <v>‚</v>
          </cell>
          <cell r="BF51" t="str">
            <v>‚</v>
          </cell>
          <cell r="BG51" t="str">
            <v>RMC AS A % OF (A) SALES</v>
          </cell>
          <cell r="BH51" t="str">
            <v>‚</v>
          </cell>
          <cell r="BJ51" t="str">
            <v>‚</v>
          </cell>
          <cell r="BL51" t="str">
            <v>‚</v>
          </cell>
          <cell r="BN51" t="str">
            <v>‚</v>
          </cell>
          <cell r="BP51" t="str">
            <v>‚</v>
          </cell>
          <cell r="BR51" t="str">
            <v>‚</v>
          </cell>
          <cell r="BT51" t="str">
            <v>‚</v>
          </cell>
          <cell r="BV51" t="str">
            <v>‚</v>
          </cell>
          <cell r="BX51" t="str">
            <v>‚</v>
          </cell>
          <cell r="BZ51" t="str">
            <v>‚</v>
          </cell>
          <cell r="CB51" t="str">
            <v>‚</v>
          </cell>
          <cell r="CD51" t="str">
            <v>‚</v>
          </cell>
          <cell r="CF51" t="str">
            <v>‚</v>
          </cell>
          <cell r="CH51" t="str">
            <v>‚</v>
          </cell>
          <cell r="CJ51" t="str">
            <v>‚</v>
          </cell>
          <cell r="CX51" t="str">
            <v>‚</v>
          </cell>
          <cell r="CY51" t="str">
            <v>B.2</v>
          </cell>
          <cell r="CZ51" t="str">
            <v>‚</v>
          </cell>
          <cell r="DA51" t="str">
            <v>MFG. VARIABLE</v>
          </cell>
          <cell r="DB51" t="str">
            <v>‚</v>
          </cell>
          <cell r="DD51" t="str">
            <v>‚</v>
          </cell>
          <cell r="DF51" t="str">
            <v>‚</v>
          </cell>
          <cell r="DH51" t="str">
            <v>‚</v>
          </cell>
          <cell r="DJ51" t="str">
            <v>‚</v>
          </cell>
          <cell r="DL51" t="str">
            <v>‚</v>
          </cell>
        </row>
        <row r="52">
          <cell r="BB52" t="str">
            <v>‚</v>
          </cell>
          <cell r="BD52" t="str">
            <v>‚</v>
          </cell>
          <cell r="BF52" t="str">
            <v>‚</v>
          </cell>
          <cell r="BH52" t="str">
            <v>‚</v>
          </cell>
          <cell r="BJ52" t="str">
            <v>‚</v>
          </cell>
          <cell r="BL52" t="str">
            <v>‚</v>
          </cell>
          <cell r="BN52" t="str">
            <v>‚</v>
          </cell>
          <cell r="BP52" t="str">
            <v>‚</v>
          </cell>
          <cell r="BR52" t="str">
            <v>‚</v>
          </cell>
          <cell r="BT52" t="str">
            <v>‚</v>
          </cell>
          <cell r="BV52" t="str">
            <v>‚</v>
          </cell>
          <cell r="BX52" t="str">
            <v>‚</v>
          </cell>
          <cell r="BZ52" t="str">
            <v>‚</v>
          </cell>
          <cell r="CB52" t="str">
            <v>‚</v>
          </cell>
          <cell r="CD52" t="str">
            <v>‚</v>
          </cell>
          <cell r="CF52" t="str">
            <v>‚</v>
          </cell>
          <cell r="CH52" t="str">
            <v>‚</v>
          </cell>
          <cell r="CJ52" t="str">
            <v>‚</v>
          </cell>
          <cell r="CX52" t="str">
            <v>‚</v>
          </cell>
          <cell r="CY52" t="str">
            <v>B.3</v>
          </cell>
          <cell r="CZ52" t="str">
            <v>‚</v>
          </cell>
          <cell r="DA52" t="str">
            <v>PERSONNEL COST-WORKERS</v>
          </cell>
          <cell r="DB52" t="str">
            <v>‚</v>
          </cell>
          <cell r="DD52" t="str">
            <v>‚</v>
          </cell>
          <cell r="DF52" t="str">
            <v>‚</v>
          </cell>
          <cell r="DH52" t="str">
            <v>‚</v>
          </cell>
          <cell r="DJ52" t="str">
            <v>‚</v>
          </cell>
          <cell r="DL52" t="str">
            <v>‚</v>
          </cell>
        </row>
        <row r="53">
          <cell r="BB53" t="str">
            <v>‚</v>
          </cell>
          <cell r="BD53" t="str">
            <v>‚</v>
          </cell>
          <cell r="BF53" t="str">
            <v>‚</v>
          </cell>
          <cell r="BG53" t="str">
            <v>RMC AS A % OF (B) SALES</v>
          </cell>
          <cell r="BH53" t="str">
            <v>‚</v>
          </cell>
          <cell r="BJ53" t="str">
            <v>‚</v>
          </cell>
          <cell r="BL53" t="str">
            <v>‚</v>
          </cell>
          <cell r="BN53" t="str">
            <v>‚</v>
          </cell>
          <cell r="BP53" t="str">
            <v>‚</v>
          </cell>
          <cell r="BR53" t="str">
            <v>‚</v>
          </cell>
          <cell r="BT53" t="str">
            <v>‚</v>
          </cell>
          <cell r="BV53" t="str">
            <v>‚</v>
          </cell>
          <cell r="BX53" t="str">
            <v>‚</v>
          </cell>
          <cell r="BZ53" t="str">
            <v>‚</v>
          </cell>
          <cell r="CB53" t="str">
            <v>‚</v>
          </cell>
          <cell r="CD53" t="str">
            <v>‚</v>
          </cell>
          <cell r="CF53" t="str">
            <v>‚</v>
          </cell>
          <cell r="CH53" t="str">
            <v>‚</v>
          </cell>
          <cell r="CJ53" t="str">
            <v>‚</v>
          </cell>
          <cell r="CX53" t="str">
            <v>‚</v>
          </cell>
          <cell r="CZ53" t="str">
            <v>‚</v>
          </cell>
          <cell r="DA53" t="str">
            <v>(UNIT)</v>
          </cell>
          <cell r="DB53" t="str">
            <v>‚</v>
          </cell>
          <cell r="DD53" t="str">
            <v>‚</v>
          </cell>
          <cell r="DF53" t="str">
            <v>‚</v>
          </cell>
          <cell r="DH53" t="str">
            <v>‚</v>
          </cell>
          <cell r="DJ53" t="str">
            <v>‚</v>
          </cell>
          <cell r="DL53" t="str">
            <v>‚</v>
          </cell>
        </row>
        <row r="54">
          <cell r="BB54" t="str">
            <v>‚</v>
          </cell>
          <cell r="BD54" t="str">
            <v>‚</v>
          </cell>
          <cell r="BF54" t="str">
            <v>‚</v>
          </cell>
          <cell r="BH54" t="str">
            <v>‚</v>
          </cell>
          <cell r="BJ54" t="str">
            <v>‚</v>
          </cell>
          <cell r="BL54" t="str">
            <v>‚</v>
          </cell>
          <cell r="BN54" t="str">
            <v>‚</v>
          </cell>
          <cell r="BP54" t="str">
            <v>‚</v>
          </cell>
          <cell r="BR54" t="str">
            <v>‚</v>
          </cell>
          <cell r="BT54" t="str">
            <v>‚</v>
          </cell>
          <cell r="BV54" t="str">
            <v>‚</v>
          </cell>
          <cell r="BX54" t="str">
            <v>‚</v>
          </cell>
          <cell r="BZ54" t="str">
            <v>‚</v>
          </cell>
          <cell r="CB54" t="str">
            <v>‚</v>
          </cell>
          <cell r="CD54" t="str">
            <v>‚</v>
          </cell>
          <cell r="CF54" t="str">
            <v>‚</v>
          </cell>
          <cell r="CH54" t="str">
            <v>‚</v>
          </cell>
          <cell r="CJ54" t="str">
            <v>‚</v>
          </cell>
          <cell r="CX54" t="str">
            <v>‚</v>
          </cell>
          <cell r="CY54" t="str">
            <v>B.4</v>
          </cell>
          <cell r="CZ54" t="str">
            <v>‚</v>
          </cell>
          <cell r="DA54" t="str">
            <v>SELLING &amp; DISTRIBUTION</v>
          </cell>
          <cell r="DB54" t="str">
            <v>‚</v>
          </cell>
          <cell r="DD54" t="str">
            <v>‚</v>
          </cell>
          <cell r="DF54" t="str">
            <v>‚</v>
          </cell>
          <cell r="DH54" t="str">
            <v>‚</v>
          </cell>
          <cell r="DJ54" t="str">
            <v>‚</v>
          </cell>
          <cell r="DL54" t="str">
            <v>‚</v>
          </cell>
        </row>
        <row r="55">
          <cell r="BB55" t="str">
            <v>‚</v>
          </cell>
          <cell r="BD55" t="str">
            <v>‚</v>
          </cell>
          <cell r="BF55" t="str">
            <v>‚</v>
          </cell>
          <cell r="BG55" t="str">
            <v>RMC AS A % OF(A+B)SALES</v>
          </cell>
          <cell r="BH55" t="str">
            <v>‚</v>
          </cell>
          <cell r="BJ55" t="str">
            <v>‚</v>
          </cell>
          <cell r="BL55" t="str">
            <v>‚</v>
          </cell>
          <cell r="BN55" t="str">
            <v>‚</v>
          </cell>
          <cell r="BP55" t="str">
            <v>‚</v>
          </cell>
          <cell r="BR55" t="str">
            <v>‚</v>
          </cell>
          <cell r="BT55" t="str">
            <v>‚</v>
          </cell>
          <cell r="BV55" t="str">
            <v>‚</v>
          </cell>
          <cell r="BX55" t="str">
            <v>‚</v>
          </cell>
          <cell r="BZ55" t="str">
            <v>‚</v>
          </cell>
          <cell r="CB55" t="str">
            <v>‚</v>
          </cell>
          <cell r="CD55" t="str">
            <v>‚</v>
          </cell>
          <cell r="CF55" t="str">
            <v>‚</v>
          </cell>
          <cell r="CH55" t="str">
            <v>‚</v>
          </cell>
          <cell r="CJ55" t="str">
            <v>‚</v>
          </cell>
          <cell r="CX55" t="str">
            <v>‚</v>
          </cell>
          <cell r="CY55" t="str">
            <v>B.5</v>
          </cell>
          <cell r="CZ55" t="str">
            <v>‚</v>
          </cell>
          <cell r="DA55" t="str">
            <v>INTEREST-WORKING CAPITAL</v>
          </cell>
          <cell r="DB55" t="str">
            <v>‚</v>
          </cell>
          <cell r="DD55" t="str">
            <v>‚</v>
          </cell>
          <cell r="DF55" t="str">
            <v>‚</v>
          </cell>
          <cell r="DH55" t="str">
            <v>‚</v>
          </cell>
          <cell r="DJ55" t="str">
            <v>‚</v>
          </cell>
          <cell r="DL55" t="str">
            <v>‚</v>
          </cell>
        </row>
        <row r="56">
          <cell r="BB56" t="str">
            <v>‚</v>
          </cell>
          <cell r="BD56" t="str">
            <v>‚</v>
          </cell>
          <cell r="BF56" t="str">
            <v>‚</v>
          </cell>
          <cell r="BH56" t="str">
            <v>‚</v>
          </cell>
          <cell r="BJ56" t="str">
            <v>‚</v>
          </cell>
          <cell r="BL56" t="str">
            <v>‚</v>
          </cell>
          <cell r="BN56" t="str">
            <v>‚</v>
          </cell>
          <cell r="BP56" t="str">
            <v>‚</v>
          </cell>
          <cell r="BR56" t="str">
            <v>‚</v>
          </cell>
          <cell r="BT56" t="str">
            <v>‚</v>
          </cell>
          <cell r="BV56" t="str">
            <v>‚</v>
          </cell>
          <cell r="BX56" t="str">
            <v>‚</v>
          </cell>
          <cell r="BZ56" t="str">
            <v>‚</v>
          </cell>
          <cell r="CB56" t="str">
            <v>‚</v>
          </cell>
          <cell r="CD56" t="str">
            <v>‚</v>
          </cell>
          <cell r="CF56" t="str">
            <v>‚</v>
          </cell>
          <cell r="CH56" t="str">
            <v>‚</v>
          </cell>
          <cell r="CJ56" t="str">
            <v>‚</v>
          </cell>
          <cell r="CX56" t="str">
            <v>‚</v>
          </cell>
          <cell r="CZ56" t="str">
            <v>‚</v>
          </cell>
          <cell r="DB56" t="str">
            <v>‚</v>
          </cell>
          <cell r="DD56" t="str">
            <v>‚</v>
          </cell>
          <cell r="DF56" t="str">
            <v>‚</v>
          </cell>
          <cell r="DH56" t="str">
            <v>‚</v>
          </cell>
          <cell r="DJ56" t="str">
            <v>‚</v>
          </cell>
          <cell r="DL56" t="str">
            <v>‚</v>
          </cell>
        </row>
        <row r="57">
          <cell r="BB57" t="str">
            <v>‚</v>
          </cell>
          <cell r="BC57" t="str">
            <v>-</v>
          </cell>
          <cell r="BD57" t="str">
            <v>‚</v>
          </cell>
          <cell r="BE57" t="str">
            <v>-</v>
          </cell>
          <cell r="BF57" t="str">
            <v>‚</v>
          </cell>
          <cell r="BG57" t="str">
            <v>-</v>
          </cell>
          <cell r="BH57" t="str">
            <v>‚</v>
          </cell>
          <cell r="BI57" t="str">
            <v>-</v>
          </cell>
          <cell r="BJ57" t="str">
            <v>‚</v>
          </cell>
          <cell r="BK57" t="str">
            <v>-</v>
          </cell>
          <cell r="BL57" t="str">
            <v>‚</v>
          </cell>
          <cell r="BM57" t="str">
            <v>-</v>
          </cell>
          <cell r="BN57" t="str">
            <v>‚</v>
          </cell>
          <cell r="BO57" t="str">
            <v>-</v>
          </cell>
          <cell r="BP57" t="str">
            <v>‚</v>
          </cell>
          <cell r="BQ57" t="str">
            <v>-</v>
          </cell>
          <cell r="BR57" t="str">
            <v>‚</v>
          </cell>
          <cell r="BS57" t="str">
            <v>-</v>
          </cell>
          <cell r="BT57" t="str">
            <v>‚</v>
          </cell>
          <cell r="BU57" t="str">
            <v>-</v>
          </cell>
          <cell r="BV57" t="str">
            <v>‚</v>
          </cell>
          <cell r="BW57" t="str">
            <v>-</v>
          </cell>
          <cell r="BX57" t="str">
            <v>‚</v>
          </cell>
          <cell r="BY57" t="str">
            <v>-</v>
          </cell>
          <cell r="BZ57" t="str">
            <v>‚</v>
          </cell>
          <cell r="CA57" t="str">
            <v>-</v>
          </cell>
          <cell r="CB57" t="str">
            <v>‚</v>
          </cell>
          <cell r="CC57" t="str">
            <v>-</v>
          </cell>
          <cell r="CD57" t="str">
            <v>‚</v>
          </cell>
          <cell r="CE57" t="str">
            <v>-</v>
          </cell>
          <cell r="CF57" t="str">
            <v>‚</v>
          </cell>
          <cell r="CG57" t="str">
            <v>-</v>
          </cell>
          <cell r="CH57" t="str">
            <v>‚</v>
          </cell>
          <cell r="CI57" t="str">
            <v>-</v>
          </cell>
          <cell r="CJ57" t="str">
            <v>‚</v>
          </cell>
          <cell r="CX57" t="str">
            <v>‚</v>
          </cell>
          <cell r="CY57" t="str">
            <v>C)</v>
          </cell>
          <cell r="CZ57" t="str">
            <v>‚</v>
          </cell>
          <cell r="DA57" t="str">
            <v>CONTRIBUTION - % OF SALES</v>
          </cell>
          <cell r="DB57" t="str">
            <v>‚</v>
          </cell>
          <cell r="DD57" t="str">
            <v>‚</v>
          </cell>
          <cell r="DF57" t="str">
            <v>‚</v>
          </cell>
          <cell r="DH57" t="str">
            <v>‚</v>
          </cell>
          <cell r="DJ57" t="str">
            <v>‚</v>
          </cell>
          <cell r="DL57" t="str">
            <v>‚</v>
          </cell>
        </row>
        <row r="58">
          <cell r="CX58" t="str">
            <v>‚</v>
          </cell>
          <cell r="CY58" t="str">
            <v>D)</v>
          </cell>
          <cell r="CZ58" t="str">
            <v>‚</v>
          </cell>
          <cell r="DA58" t="str">
            <v>F.C. - % OF SALES</v>
          </cell>
          <cell r="DB58" t="str">
            <v>‚</v>
          </cell>
          <cell r="DD58" t="str">
            <v>‚</v>
          </cell>
          <cell r="DF58" t="str">
            <v>‚</v>
          </cell>
          <cell r="DH58" t="str">
            <v>‚</v>
          </cell>
          <cell r="DJ58" t="str">
            <v>‚</v>
          </cell>
          <cell r="DL58" t="str">
            <v>‚</v>
          </cell>
        </row>
        <row r="59">
          <cell r="CX59" t="str">
            <v>‚</v>
          </cell>
          <cell r="CZ59" t="str">
            <v>‚</v>
          </cell>
          <cell r="DA59" t="str">
            <v>-------------------</v>
          </cell>
          <cell r="DB59" t="str">
            <v>‚</v>
          </cell>
          <cell r="DD59" t="str">
            <v>‚</v>
          </cell>
          <cell r="DF59" t="str">
            <v>‚</v>
          </cell>
          <cell r="DH59" t="str">
            <v>‚</v>
          </cell>
          <cell r="DJ59" t="str">
            <v>‚</v>
          </cell>
          <cell r="DL59" t="str">
            <v>‚</v>
          </cell>
        </row>
        <row r="60">
          <cell r="CX60" t="str">
            <v>‚</v>
          </cell>
          <cell r="CY60" t="str">
            <v>D.1</v>
          </cell>
          <cell r="CZ60" t="str">
            <v>‚</v>
          </cell>
          <cell r="DA60" t="str">
            <v>PERSONNEL COST</v>
          </cell>
          <cell r="DB60" t="str">
            <v>‚</v>
          </cell>
          <cell r="DD60" t="str">
            <v>‚</v>
          </cell>
          <cell r="DF60" t="str">
            <v>‚</v>
          </cell>
          <cell r="DH60" t="str">
            <v>‚</v>
          </cell>
          <cell r="DJ60" t="str">
            <v>‚</v>
          </cell>
          <cell r="DL60" t="str">
            <v>‚</v>
          </cell>
        </row>
        <row r="61">
          <cell r="BE61" t="str">
            <v>PREPARED BY ;</v>
          </cell>
          <cell r="BQ61" t="str">
            <v>VERIFIED BY :</v>
          </cell>
          <cell r="CE61" t="str">
            <v>APPROVED BY:</v>
          </cell>
          <cell r="CX61" t="str">
            <v>‚</v>
          </cell>
          <cell r="CY61" t="str">
            <v>D.2</v>
          </cell>
          <cell r="CZ61" t="str">
            <v>‚</v>
          </cell>
          <cell r="DA61" t="str">
            <v>OVERHEADS</v>
          </cell>
          <cell r="DB61" t="str">
            <v>‚</v>
          </cell>
          <cell r="DD61" t="str">
            <v>‚</v>
          </cell>
          <cell r="DF61" t="str">
            <v>‚</v>
          </cell>
          <cell r="DH61" t="str">
            <v>‚</v>
          </cell>
          <cell r="DJ61" t="str">
            <v>‚</v>
          </cell>
          <cell r="DL61" t="str">
            <v>‚</v>
          </cell>
        </row>
        <row r="62">
          <cell r="CX62" t="str">
            <v>‚</v>
          </cell>
          <cell r="CY62" t="str">
            <v>D.3</v>
          </cell>
          <cell r="CZ62" t="str">
            <v>‚</v>
          </cell>
          <cell r="DA62" t="str">
            <v>SALES PROMOTION</v>
          </cell>
          <cell r="DB62" t="str">
            <v>‚</v>
          </cell>
          <cell r="DD62" t="str">
            <v>‚</v>
          </cell>
          <cell r="DF62" t="str">
            <v>‚</v>
          </cell>
          <cell r="DH62" t="str">
            <v>‚</v>
          </cell>
          <cell r="DJ62" t="str">
            <v>‚</v>
          </cell>
          <cell r="DL62" t="str">
            <v>‚</v>
          </cell>
        </row>
        <row r="63">
          <cell r="CX63" t="str">
            <v>‚</v>
          </cell>
          <cell r="CY63" t="str">
            <v>D.4</v>
          </cell>
          <cell r="CZ63" t="str">
            <v>‚</v>
          </cell>
          <cell r="DA63" t="str">
            <v>FINANCIAL COST</v>
          </cell>
          <cell r="DB63" t="str">
            <v>‚</v>
          </cell>
          <cell r="DD63" t="str">
            <v>‚</v>
          </cell>
          <cell r="DF63" t="str">
            <v>‚</v>
          </cell>
          <cell r="DH63" t="str">
            <v>‚</v>
          </cell>
          <cell r="DJ63" t="str">
            <v>‚</v>
          </cell>
          <cell r="DL63" t="str">
            <v>‚</v>
          </cell>
        </row>
        <row r="64">
          <cell r="CX64" t="str">
            <v>‚</v>
          </cell>
          <cell r="CZ64" t="str">
            <v>‚</v>
          </cell>
          <cell r="DB64" t="str">
            <v>‚</v>
          </cell>
          <cell r="DD64" t="str">
            <v>‚</v>
          </cell>
          <cell r="DF64" t="str">
            <v>‚</v>
          </cell>
          <cell r="DH64" t="str">
            <v>‚</v>
          </cell>
          <cell r="DJ64" t="str">
            <v>‚</v>
          </cell>
          <cell r="DL64" t="str">
            <v>‚</v>
          </cell>
        </row>
        <row r="65">
          <cell r="CX65" t="str">
            <v>‚</v>
          </cell>
          <cell r="CZ65" t="str">
            <v>‚</v>
          </cell>
          <cell r="DA65" t="str">
            <v>PBDT - % OF SALES</v>
          </cell>
          <cell r="DB65" t="str">
            <v>‚</v>
          </cell>
          <cell r="DD65" t="str">
            <v>‚</v>
          </cell>
          <cell r="DF65" t="str">
            <v>‚</v>
          </cell>
          <cell r="DH65" t="str">
            <v>‚</v>
          </cell>
          <cell r="DJ65" t="str">
            <v>‚</v>
          </cell>
          <cell r="DL65" t="str">
            <v>‚</v>
          </cell>
        </row>
        <row r="66">
          <cell r="CX66" t="str">
            <v>‚</v>
          </cell>
          <cell r="CZ66" t="str">
            <v>‚</v>
          </cell>
          <cell r="DB66" t="str">
            <v>‚</v>
          </cell>
          <cell r="DD66" t="str">
            <v>‚</v>
          </cell>
          <cell r="DF66" t="str">
            <v>‚</v>
          </cell>
          <cell r="DH66" t="str">
            <v>‚</v>
          </cell>
          <cell r="DJ66" t="str">
            <v>‚</v>
          </cell>
          <cell r="DL66" t="str">
            <v>‚</v>
          </cell>
        </row>
        <row r="67">
          <cell r="CX67" t="str">
            <v>-</v>
          </cell>
          <cell r="CY67" t="str">
            <v>-</v>
          </cell>
          <cell r="CZ67" t="str">
            <v>-</v>
          </cell>
          <cell r="DA67" t="str">
            <v>-</v>
          </cell>
          <cell r="DB67" t="str">
            <v>-</v>
          </cell>
          <cell r="DC67" t="str">
            <v>-</v>
          </cell>
          <cell r="DD67" t="str">
            <v>-</v>
          </cell>
          <cell r="DE67" t="str">
            <v>-</v>
          </cell>
          <cell r="DF67" t="str">
            <v>-</v>
          </cell>
          <cell r="DG67" t="str">
            <v>-</v>
          </cell>
          <cell r="DH67" t="str">
            <v>-</v>
          </cell>
          <cell r="DI67" t="str">
            <v>-</v>
          </cell>
          <cell r="DJ67" t="str">
            <v>-</v>
          </cell>
          <cell r="DK67" t="str">
            <v>-</v>
          </cell>
          <cell r="DL67" t="str">
            <v>-</v>
          </cell>
        </row>
        <row r="69">
          <cell r="CY69" t="str">
            <v>NOTE : PROFITABILITY OF 01.01.98-31.03.98 TO BE ESTIMATED BASED ON ACTUAL SALES &amp; INDENT, AS THE CASE MAY BE</v>
          </cell>
        </row>
        <row r="75">
          <cell r="DA75" t="str">
            <v>PREPARED BY :</v>
          </cell>
          <cell r="DE75" t="str">
            <v>VERIFIED BY :</v>
          </cell>
          <cell r="DI75" t="str">
            <v>APPROVED BY :</v>
          </cell>
        </row>
        <row r="99">
          <cell r="BC99" t="str">
            <v>CO. NAME : MIL/MRL</v>
          </cell>
        </row>
        <row r="100">
          <cell r="BC100" t="str">
            <v>SBU      : SW/HL/HORNS/HO</v>
          </cell>
        </row>
        <row r="101">
          <cell r="BC101" t="str">
            <v>UNIT     :</v>
          </cell>
        </row>
        <row r="102">
          <cell r="BC102" t="str">
            <v xml:space="preserve">BUDGET   : 1998-99 </v>
          </cell>
          <cell r="CE102" t="str">
            <v>ANNEXURE : V</v>
          </cell>
        </row>
        <row r="103">
          <cell r="CE103" t="str">
            <v>SCHDULE NO.  : 9</v>
          </cell>
        </row>
        <row r="104">
          <cell r="BC104" t="str">
            <v xml:space="preserve">PERSONNEL COST </v>
          </cell>
        </row>
        <row r="105">
          <cell r="BB105" t="str">
            <v>_</v>
          </cell>
          <cell r="BC105" t="str">
            <v>_</v>
          </cell>
          <cell r="BD105" t="str">
            <v>_</v>
          </cell>
          <cell r="BE105" t="str">
            <v>_</v>
          </cell>
          <cell r="BF105" t="str">
            <v>_</v>
          </cell>
          <cell r="BG105" t="str">
            <v>_</v>
          </cell>
          <cell r="BH105" t="str">
            <v>_</v>
          </cell>
          <cell r="BI105" t="str">
            <v>_</v>
          </cell>
          <cell r="BJ105" t="str">
            <v>_</v>
          </cell>
          <cell r="BK105" t="str">
            <v>_</v>
          </cell>
          <cell r="BL105" t="str">
            <v>_</v>
          </cell>
          <cell r="BM105" t="str">
            <v>_</v>
          </cell>
          <cell r="BN105" t="str">
            <v>_</v>
          </cell>
          <cell r="BO105" t="str">
            <v>_</v>
          </cell>
          <cell r="BP105" t="str">
            <v>_</v>
          </cell>
          <cell r="BQ105" t="str">
            <v>_</v>
          </cell>
          <cell r="BR105" t="str">
            <v>_</v>
          </cell>
          <cell r="BS105" t="str">
            <v>_</v>
          </cell>
          <cell r="BT105" t="str">
            <v>_</v>
          </cell>
          <cell r="BU105" t="str">
            <v>_</v>
          </cell>
          <cell r="BV105" t="str">
            <v>_</v>
          </cell>
          <cell r="BW105" t="str">
            <v>_</v>
          </cell>
          <cell r="BX105" t="str">
            <v>_</v>
          </cell>
          <cell r="BY105" t="str">
            <v>_</v>
          </cell>
          <cell r="BZ105" t="str">
            <v>_</v>
          </cell>
          <cell r="CA105" t="str">
            <v>_</v>
          </cell>
          <cell r="CB105" t="str">
            <v>_</v>
          </cell>
          <cell r="CC105" t="str">
            <v>_</v>
          </cell>
          <cell r="CD105" t="str">
            <v>_</v>
          </cell>
          <cell r="CE105" t="str">
            <v>_</v>
          </cell>
          <cell r="CF105" t="str">
            <v>_</v>
          </cell>
          <cell r="CG105" t="str">
            <v>_</v>
          </cell>
          <cell r="CH105" t="str">
            <v>_</v>
          </cell>
          <cell r="CI105" t="str">
            <v>_</v>
          </cell>
          <cell r="CJ105" t="str">
            <v>_</v>
          </cell>
        </row>
        <row r="106">
          <cell r="BB106" t="str">
            <v>‚</v>
          </cell>
          <cell r="BC106" t="str">
            <v xml:space="preserve">    1997-98</v>
          </cell>
          <cell r="BF106" t="str">
            <v>‚</v>
          </cell>
          <cell r="BH106" t="str">
            <v>‚</v>
          </cell>
          <cell r="BJ106" t="str">
            <v>‚</v>
          </cell>
          <cell r="BL106" t="str">
            <v>‚</v>
          </cell>
          <cell r="BN106" t="str">
            <v>‚</v>
          </cell>
          <cell r="BP106" t="str">
            <v>‚</v>
          </cell>
          <cell r="BR106" t="str">
            <v>‚</v>
          </cell>
          <cell r="BT106" t="str">
            <v>‚</v>
          </cell>
          <cell r="BV106" t="str">
            <v>‚</v>
          </cell>
          <cell r="BX106" t="str">
            <v>‚</v>
          </cell>
          <cell r="BZ106" t="str">
            <v>‚</v>
          </cell>
          <cell r="CB106" t="str">
            <v>‚</v>
          </cell>
          <cell r="CD106" t="str">
            <v>‚</v>
          </cell>
          <cell r="CF106" t="str">
            <v>‚</v>
          </cell>
          <cell r="CH106" t="str">
            <v>‚</v>
          </cell>
          <cell r="CJ106" t="str">
            <v>‚</v>
          </cell>
        </row>
        <row r="107">
          <cell r="BB107" t="str">
            <v>‚</v>
          </cell>
          <cell r="BC107" t="str">
            <v>-</v>
          </cell>
          <cell r="BD107" t="str">
            <v>-</v>
          </cell>
          <cell r="BE107" t="str">
            <v>-</v>
          </cell>
          <cell r="BF107" t="str">
            <v>‚</v>
          </cell>
          <cell r="BG107" t="str">
            <v>PARTICULARS</v>
          </cell>
          <cell r="BH107" t="str">
            <v>‚</v>
          </cell>
          <cell r="BI107" t="str">
            <v>APR</v>
          </cell>
          <cell r="BJ107" t="str">
            <v>‚</v>
          </cell>
          <cell r="BK107" t="str">
            <v>MAY</v>
          </cell>
          <cell r="BL107" t="str">
            <v>‚</v>
          </cell>
          <cell r="BM107" t="str">
            <v>JUN</v>
          </cell>
          <cell r="BN107" t="str">
            <v>‚</v>
          </cell>
          <cell r="BO107" t="str">
            <v>JUL</v>
          </cell>
          <cell r="BP107" t="str">
            <v>‚</v>
          </cell>
          <cell r="BQ107" t="str">
            <v>AUG</v>
          </cell>
          <cell r="BR107" t="str">
            <v>‚</v>
          </cell>
          <cell r="BS107" t="str">
            <v>SEP</v>
          </cell>
          <cell r="BT107" t="str">
            <v>‚</v>
          </cell>
          <cell r="BU107" t="str">
            <v>OCT</v>
          </cell>
          <cell r="BV107" t="str">
            <v>‚</v>
          </cell>
          <cell r="BW107" t="str">
            <v>NOV</v>
          </cell>
          <cell r="BX107" t="str">
            <v>‚</v>
          </cell>
          <cell r="BY107" t="str">
            <v>DEC</v>
          </cell>
          <cell r="BZ107" t="str">
            <v>‚</v>
          </cell>
          <cell r="CA107" t="str">
            <v>JAN</v>
          </cell>
          <cell r="CB107" t="str">
            <v>‚</v>
          </cell>
          <cell r="CC107" t="str">
            <v>FEB</v>
          </cell>
          <cell r="CD107" t="str">
            <v>‚</v>
          </cell>
          <cell r="CE107" t="str">
            <v>MAR</v>
          </cell>
          <cell r="CF107" t="str">
            <v>‚</v>
          </cell>
          <cell r="CG107" t="str">
            <v>TOTAL</v>
          </cell>
          <cell r="CH107" t="str">
            <v>‚</v>
          </cell>
          <cell r="CI107" t="str">
            <v>MRP</v>
          </cell>
          <cell r="CJ107" t="str">
            <v>‚</v>
          </cell>
        </row>
        <row r="108">
          <cell r="BB108" t="str">
            <v>‚</v>
          </cell>
          <cell r="BC108" t="str">
            <v>BUDGET</v>
          </cell>
          <cell r="BD108" t="str">
            <v>‚</v>
          </cell>
          <cell r="BE108" t="str">
            <v>ACTUAL</v>
          </cell>
          <cell r="BF108" t="str">
            <v>‚</v>
          </cell>
          <cell r="BH108" t="str">
            <v>‚</v>
          </cell>
          <cell r="BJ108" t="str">
            <v>‚</v>
          </cell>
          <cell r="BL108" t="str">
            <v>‚</v>
          </cell>
          <cell r="BN108" t="str">
            <v>‚</v>
          </cell>
          <cell r="BP108" t="str">
            <v>‚</v>
          </cell>
          <cell r="BR108" t="str">
            <v>‚</v>
          </cell>
          <cell r="BT108" t="str">
            <v>‚</v>
          </cell>
          <cell r="BV108" t="str">
            <v>‚</v>
          </cell>
          <cell r="BX108" t="str">
            <v>‚</v>
          </cell>
          <cell r="BZ108" t="str">
            <v>‚</v>
          </cell>
          <cell r="CB108" t="str">
            <v>‚</v>
          </cell>
          <cell r="CD108" t="str">
            <v>‚</v>
          </cell>
          <cell r="CF108" t="str">
            <v>‚</v>
          </cell>
          <cell r="CG108" t="str">
            <v>98-99</v>
          </cell>
          <cell r="CH108" t="str">
            <v>‚</v>
          </cell>
          <cell r="CI108" t="str">
            <v>98-99</v>
          </cell>
          <cell r="CJ108" t="str">
            <v>‚</v>
          </cell>
        </row>
        <row r="109">
          <cell r="BB109" t="str">
            <v>‚</v>
          </cell>
          <cell r="BC109" t="str">
            <v>_</v>
          </cell>
          <cell r="BD109" t="str">
            <v>‚</v>
          </cell>
          <cell r="BE109" t="str">
            <v>_</v>
          </cell>
          <cell r="BF109" t="str">
            <v>_</v>
          </cell>
          <cell r="BG109" t="str">
            <v>_</v>
          </cell>
          <cell r="BH109" t="str">
            <v>_</v>
          </cell>
          <cell r="BI109" t="str">
            <v>_</v>
          </cell>
          <cell r="BJ109" t="str">
            <v>_</v>
          </cell>
          <cell r="BK109" t="str">
            <v>_</v>
          </cell>
          <cell r="BL109" t="str">
            <v>_</v>
          </cell>
          <cell r="BM109" t="str">
            <v>_</v>
          </cell>
          <cell r="BN109" t="str">
            <v>_</v>
          </cell>
          <cell r="BO109" t="str">
            <v>_</v>
          </cell>
          <cell r="BP109" t="str">
            <v>_</v>
          </cell>
          <cell r="BQ109" t="str">
            <v>_</v>
          </cell>
          <cell r="BR109" t="str">
            <v>_</v>
          </cell>
          <cell r="BS109" t="str">
            <v>_</v>
          </cell>
          <cell r="BT109" t="str">
            <v>_</v>
          </cell>
          <cell r="BU109" t="str">
            <v>_</v>
          </cell>
          <cell r="BV109" t="str">
            <v>_</v>
          </cell>
          <cell r="BW109" t="str">
            <v>_</v>
          </cell>
          <cell r="BX109" t="str">
            <v>_</v>
          </cell>
          <cell r="BY109" t="str">
            <v>_</v>
          </cell>
          <cell r="BZ109" t="str">
            <v>_</v>
          </cell>
          <cell r="CA109" t="str">
            <v>_</v>
          </cell>
          <cell r="CB109" t="str">
            <v>_</v>
          </cell>
          <cell r="CC109" t="str">
            <v>_</v>
          </cell>
          <cell r="CD109" t="str">
            <v>_</v>
          </cell>
          <cell r="CE109" t="str">
            <v>_</v>
          </cell>
          <cell r="CF109" t="str">
            <v>_</v>
          </cell>
          <cell r="CG109" t="str">
            <v>_</v>
          </cell>
          <cell r="CH109" t="str">
            <v>_</v>
          </cell>
          <cell r="CI109" t="str">
            <v>_</v>
          </cell>
          <cell r="CJ109" t="str">
            <v>_</v>
          </cell>
        </row>
        <row r="110">
          <cell r="BB110" t="str">
            <v>‚</v>
          </cell>
          <cell r="BD110" t="str">
            <v>‚</v>
          </cell>
          <cell r="BF110" t="str">
            <v>‚</v>
          </cell>
          <cell r="BG110" t="str">
            <v>STAFF :--</v>
          </cell>
          <cell r="BH110" t="str">
            <v>‚</v>
          </cell>
          <cell r="BJ110" t="str">
            <v>‚</v>
          </cell>
          <cell r="BL110" t="str">
            <v>‚</v>
          </cell>
          <cell r="BN110" t="str">
            <v>‚</v>
          </cell>
          <cell r="BP110" t="str">
            <v>‚</v>
          </cell>
          <cell r="BR110" t="str">
            <v>‚</v>
          </cell>
          <cell r="BT110" t="str">
            <v>‚</v>
          </cell>
          <cell r="BV110" t="str">
            <v>‚</v>
          </cell>
          <cell r="BX110" t="str">
            <v>‚</v>
          </cell>
          <cell r="BZ110" t="str">
            <v>‚</v>
          </cell>
          <cell r="CB110" t="str">
            <v>‚</v>
          </cell>
          <cell r="CD110" t="str">
            <v>‚</v>
          </cell>
          <cell r="CF110" t="str">
            <v>‚</v>
          </cell>
          <cell r="CH110" t="str">
            <v>‚</v>
          </cell>
          <cell r="CJ110" t="str">
            <v>‚</v>
          </cell>
        </row>
        <row r="111">
          <cell r="BB111" t="str">
            <v>‚</v>
          </cell>
          <cell r="BD111" t="str">
            <v>‚</v>
          </cell>
          <cell r="BF111" t="str">
            <v>‚</v>
          </cell>
          <cell r="BG111" t="str">
            <v>--------</v>
          </cell>
          <cell r="BH111" t="str">
            <v>‚</v>
          </cell>
          <cell r="BJ111" t="str">
            <v>‚</v>
          </cell>
          <cell r="BL111" t="str">
            <v>‚</v>
          </cell>
          <cell r="BN111" t="str">
            <v>‚</v>
          </cell>
          <cell r="BP111" t="str">
            <v>‚</v>
          </cell>
          <cell r="BR111" t="str">
            <v>‚</v>
          </cell>
          <cell r="BT111" t="str">
            <v>‚</v>
          </cell>
          <cell r="BV111" t="str">
            <v>‚</v>
          </cell>
          <cell r="BX111" t="str">
            <v>‚</v>
          </cell>
          <cell r="BZ111" t="str">
            <v>‚</v>
          </cell>
          <cell r="CB111" t="str">
            <v>‚</v>
          </cell>
          <cell r="CD111" t="str">
            <v>‚</v>
          </cell>
          <cell r="CF111" t="str">
            <v>‚</v>
          </cell>
          <cell r="CH111" t="str">
            <v>‚</v>
          </cell>
          <cell r="CJ111" t="str">
            <v>‚</v>
          </cell>
        </row>
        <row r="112">
          <cell r="BB112" t="str">
            <v>‚</v>
          </cell>
          <cell r="BD112" t="str">
            <v>‚</v>
          </cell>
          <cell r="BF112" t="str">
            <v>‚</v>
          </cell>
          <cell r="BG112" t="str">
            <v>FIXED EXP. :</v>
          </cell>
          <cell r="BH112" t="str">
            <v>‚</v>
          </cell>
          <cell r="BJ112" t="str">
            <v>‚</v>
          </cell>
          <cell r="BL112" t="str">
            <v>‚</v>
          </cell>
          <cell r="BN112" t="str">
            <v>‚</v>
          </cell>
          <cell r="BP112" t="str">
            <v>‚</v>
          </cell>
          <cell r="BR112" t="str">
            <v>‚</v>
          </cell>
          <cell r="BT112" t="str">
            <v>‚</v>
          </cell>
          <cell r="BV112" t="str">
            <v>‚</v>
          </cell>
          <cell r="BX112" t="str">
            <v>‚</v>
          </cell>
          <cell r="BZ112" t="str">
            <v>‚</v>
          </cell>
          <cell r="CB112" t="str">
            <v>‚</v>
          </cell>
          <cell r="CD112" t="str">
            <v>‚</v>
          </cell>
          <cell r="CF112" t="str">
            <v>‚</v>
          </cell>
          <cell r="CH112" t="str">
            <v>‚</v>
          </cell>
          <cell r="CJ112" t="str">
            <v>‚</v>
          </cell>
        </row>
        <row r="113">
          <cell r="BB113" t="str">
            <v>‚</v>
          </cell>
          <cell r="BD113" t="str">
            <v>‚</v>
          </cell>
          <cell r="BF113" t="str">
            <v>‚</v>
          </cell>
          <cell r="BG113" t="str">
            <v>--------------</v>
          </cell>
          <cell r="BH113" t="str">
            <v>‚</v>
          </cell>
          <cell r="BJ113" t="str">
            <v>‚</v>
          </cell>
          <cell r="BL113" t="str">
            <v>‚</v>
          </cell>
          <cell r="BN113" t="str">
            <v>‚</v>
          </cell>
          <cell r="BP113" t="str">
            <v>‚</v>
          </cell>
          <cell r="BR113" t="str">
            <v>‚</v>
          </cell>
          <cell r="BT113" t="str">
            <v>‚</v>
          </cell>
          <cell r="BV113" t="str">
            <v>‚</v>
          </cell>
          <cell r="BX113" t="str">
            <v>‚</v>
          </cell>
          <cell r="BZ113" t="str">
            <v>‚</v>
          </cell>
          <cell r="CB113" t="str">
            <v>‚</v>
          </cell>
          <cell r="CD113" t="str">
            <v>‚</v>
          </cell>
          <cell r="CF113" t="str">
            <v>‚</v>
          </cell>
          <cell r="CH113" t="str">
            <v>‚</v>
          </cell>
          <cell r="CJ113" t="str">
            <v>‚</v>
          </cell>
        </row>
        <row r="114">
          <cell r="BB114" t="str">
            <v>‚</v>
          </cell>
          <cell r="BD114" t="str">
            <v>‚</v>
          </cell>
          <cell r="BF114" t="str">
            <v>‚</v>
          </cell>
          <cell r="BG114" t="str">
            <v>ADMIN. CHARGES</v>
          </cell>
          <cell r="BH114" t="str">
            <v>‚</v>
          </cell>
          <cell r="BJ114" t="str">
            <v>‚</v>
          </cell>
          <cell r="BL114" t="str">
            <v>‚</v>
          </cell>
          <cell r="BN114" t="str">
            <v>‚</v>
          </cell>
          <cell r="BP114" t="str">
            <v>‚</v>
          </cell>
          <cell r="BR114" t="str">
            <v>‚</v>
          </cell>
          <cell r="BT114" t="str">
            <v>‚</v>
          </cell>
          <cell r="BV114" t="str">
            <v>‚</v>
          </cell>
          <cell r="BX114" t="str">
            <v>‚</v>
          </cell>
          <cell r="BZ114" t="str">
            <v>‚</v>
          </cell>
          <cell r="CB114" t="str">
            <v>‚</v>
          </cell>
          <cell r="CD114" t="str">
            <v>‚</v>
          </cell>
          <cell r="CF114" t="str">
            <v>‚</v>
          </cell>
          <cell r="CH114" t="str">
            <v>‚</v>
          </cell>
          <cell r="CJ114" t="str">
            <v>‚</v>
          </cell>
        </row>
        <row r="115">
          <cell r="BB115" t="str">
            <v>‚</v>
          </cell>
          <cell r="BD115" t="str">
            <v>‚</v>
          </cell>
          <cell r="BF115" t="str">
            <v>‚</v>
          </cell>
          <cell r="BG115" t="str">
            <v>BONUS</v>
          </cell>
          <cell r="BH115" t="str">
            <v>‚</v>
          </cell>
          <cell r="BJ115" t="str">
            <v>‚</v>
          </cell>
          <cell r="BL115" t="str">
            <v>‚</v>
          </cell>
          <cell r="BN115" t="str">
            <v>‚</v>
          </cell>
          <cell r="BP115" t="str">
            <v>‚</v>
          </cell>
          <cell r="BR115" t="str">
            <v>‚</v>
          </cell>
          <cell r="BT115" t="str">
            <v>‚</v>
          </cell>
          <cell r="BV115" t="str">
            <v>‚</v>
          </cell>
          <cell r="BX115" t="str">
            <v>‚</v>
          </cell>
          <cell r="BZ115" t="str">
            <v>‚</v>
          </cell>
          <cell r="CB115" t="str">
            <v>‚</v>
          </cell>
          <cell r="CD115" t="str">
            <v>‚</v>
          </cell>
          <cell r="CF115" t="str">
            <v>‚</v>
          </cell>
          <cell r="CH115" t="str">
            <v>‚</v>
          </cell>
          <cell r="CJ115" t="str">
            <v>‚</v>
          </cell>
        </row>
        <row r="116">
          <cell r="BB116" t="str">
            <v>‚</v>
          </cell>
          <cell r="BD116" t="str">
            <v>‚</v>
          </cell>
          <cell r="BF116" t="str">
            <v>‚</v>
          </cell>
          <cell r="BG116" t="str">
            <v>CONT.TO GRATUITY FUND</v>
          </cell>
          <cell r="BH116" t="str">
            <v>‚</v>
          </cell>
          <cell r="BJ116" t="str">
            <v>‚</v>
          </cell>
          <cell r="BL116" t="str">
            <v>‚</v>
          </cell>
          <cell r="BN116" t="str">
            <v>‚</v>
          </cell>
          <cell r="BP116" t="str">
            <v>‚</v>
          </cell>
          <cell r="BR116" t="str">
            <v>‚</v>
          </cell>
          <cell r="BT116" t="str">
            <v>‚</v>
          </cell>
          <cell r="BV116" t="str">
            <v>‚</v>
          </cell>
          <cell r="BX116" t="str">
            <v>‚</v>
          </cell>
          <cell r="BZ116" t="str">
            <v>‚</v>
          </cell>
          <cell r="CB116" t="str">
            <v>‚</v>
          </cell>
          <cell r="CD116" t="str">
            <v>‚</v>
          </cell>
          <cell r="CF116" t="str">
            <v>‚</v>
          </cell>
          <cell r="CH116" t="str">
            <v>‚</v>
          </cell>
          <cell r="CJ116" t="str">
            <v>‚</v>
          </cell>
        </row>
        <row r="117">
          <cell r="BB117" t="str">
            <v>‚</v>
          </cell>
          <cell r="BD117" t="str">
            <v>‚</v>
          </cell>
          <cell r="BF117" t="str">
            <v>‚</v>
          </cell>
          <cell r="BG117" t="str">
            <v>CONT.TO PENSION FUND</v>
          </cell>
          <cell r="BH117" t="str">
            <v>‚</v>
          </cell>
          <cell r="BJ117" t="str">
            <v>‚</v>
          </cell>
          <cell r="BL117" t="str">
            <v>‚</v>
          </cell>
          <cell r="BN117" t="str">
            <v>‚</v>
          </cell>
          <cell r="BP117" t="str">
            <v>‚</v>
          </cell>
          <cell r="BR117" t="str">
            <v>‚</v>
          </cell>
          <cell r="BT117" t="str">
            <v>‚</v>
          </cell>
          <cell r="BV117" t="str">
            <v>‚</v>
          </cell>
          <cell r="BX117" t="str">
            <v>‚</v>
          </cell>
          <cell r="BZ117" t="str">
            <v>‚</v>
          </cell>
          <cell r="CB117" t="str">
            <v>‚</v>
          </cell>
          <cell r="CD117" t="str">
            <v>‚</v>
          </cell>
          <cell r="CF117" t="str">
            <v>‚</v>
          </cell>
          <cell r="CH117" t="str">
            <v>‚</v>
          </cell>
          <cell r="CJ117" t="str">
            <v>‚</v>
          </cell>
        </row>
        <row r="118">
          <cell r="BB118" t="str">
            <v>‚</v>
          </cell>
          <cell r="BD118" t="str">
            <v>‚</v>
          </cell>
          <cell r="BF118" t="str">
            <v>‚</v>
          </cell>
          <cell r="BG118" t="str">
            <v>DIRECTOR'S REMUNERATION</v>
          </cell>
          <cell r="BH118" t="str">
            <v>‚</v>
          </cell>
          <cell r="BJ118" t="str">
            <v>‚</v>
          </cell>
          <cell r="BL118" t="str">
            <v>‚</v>
          </cell>
          <cell r="BN118" t="str">
            <v>‚</v>
          </cell>
          <cell r="BP118" t="str">
            <v>‚</v>
          </cell>
          <cell r="BR118" t="str">
            <v>‚</v>
          </cell>
          <cell r="BT118" t="str">
            <v>‚</v>
          </cell>
          <cell r="BV118" t="str">
            <v>‚</v>
          </cell>
          <cell r="BX118" t="str">
            <v>‚</v>
          </cell>
          <cell r="BZ118" t="str">
            <v>‚</v>
          </cell>
          <cell r="CB118" t="str">
            <v>‚</v>
          </cell>
          <cell r="CD118" t="str">
            <v>‚</v>
          </cell>
          <cell r="CF118" t="str">
            <v>‚</v>
          </cell>
          <cell r="CH118" t="str">
            <v>‚</v>
          </cell>
          <cell r="CJ118" t="str">
            <v>‚</v>
          </cell>
        </row>
        <row r="119">
          <cell r="BB119" t="str">
            <v>‚</v>
          </cell>
          <cell r="BD119" t="str">
            <v>‚</v>
          </cell>
          <cell r="BF119" t="str">
            <v>‚</v>
          </cell>
          <cell r="BG119" t="str">
            <v>EDUCATION ALLOWANCE</v>
          </cell>
          <cell r="BH119" t="str">
            <v>‚</v>
          </cell>
          <cell r="BJ119" t="str">
            <v>‚</v>
          </cell>
          <cell r="BL119" t="str">
            <v>‚</v>
          </cell>
          <cell r="BN119" t="str">
            <v>‚</v>
          </cell>
          <cell r="BP119" t="str">
            <v>‚</v>
          </cell>
          <cell r="BR119" t="str">
            <v>‚</v>
          </cell>
          <cell r="BT119" t="str">
            <v>‚</v>
          </cell>
          <cell r="BV119" t="str">
            <v>‚</v>
          </cell>
          <cell r="BX119" t="str">
            <v>‚</v>
          </cell>
          <cell r="BZ119" t="str">
            <v>‚</v>
          </cell>
          <cell r="CB119" t="str">
            <v>‚</v>
          </cell>
          <cell r="CD119" t="str">
            <v>‚</v>
          </cell>
          <cell r="CF119" t="str">
            <v>‚</v>
          </cell>
          <cell r="CH119" t="str">
            <v>‚</v>
          </cell>
          <cell r="CJ119" t="str">
            <v>‚</v>
          </cell>
        </row>
        <row r="120">
          <cell r="BB120" t="str">
            <v>‚</v>
          </cell>
          <cell r="BD120" t="str">
            <v>‚</v>
          </cell>
          <cell r="BF120" t="str">
            <v>‚</v>
          </cell>
          <cell r="BG120" t="str">
            <v>EMPLOYEE'S WELFARE</v>
          </cell>
          <cell r="BH120" t="str">
            <v>‚</v>
          </cell>
          <cell r="BJ120" t="str">
            <v>‚</v>
          </cell>
          <cell r="BL120" t="str">
            <v>‚</v>
          </cell>
          <cell r="BN120" t="str">
            <v>‚</v>
          </cell>
          <cell r="BP120" t="str">
            <v>‚</v>
          </cell>
          <cell r="BR120" t="str">
            <v>‚</v>
          </cell>
          <cell r="BT120" t="str">
            <v>‚</v>
          </cell>
          <cell r="BV120" t="str">
            <v>‚</v>
          </cell>
          <cell r="BX120" t="str">
            <v>‚</v>
          </cell>
          <cell r="BZ120" t="str">
            <v>‚</v>
          </cell>
          <cell r="CB120" t="str">
            <v>‚</v>
          </cell>
          <cell r="CD120" t="str">
            <v>‚</v>
          </cell>
          <cell r="CF120" t="str">
            <v>‚</v>
          </cell>
          <cell r="CH120" t="str">
            <v>‚</v>
          </cell>
          <cell r="CJ120" t="str">
            <v>‚</v>
          </cell>
        </row>
        <row r="121">
          <cell r="BB121" t="str">
            <v>‚</v>
          </cell>
          <cell r="BD121" t="str">
            <v>‚</v>
          </cell>
          <cell r="BF121" t="str">
            <v>‚</v>
          </cell>
          <cell r="BG121" t="str">
            <v>EX GRATIA</v>
          </cell>
          <cell r="BH121" t="str">
            <v>‚</v>
          </cell>
          <cell r="BJ121" t="str">
            <v>‚</v>
          </cell>
          <cell r="BL121" t="str">
            <v>‚</v>
          </cell>
          <cell r="BN121" t="str">
            <v>‚</v>
          </cell>
          <cell r="BP121" t="str">
            <v>‚</v>
          </cell>
          <cell r="BR121" t="str">
            <v>‚</v>
          </cell>
          <cell r="BT121" t="str">
            <v>‚</v>
          </cell>
          <cell r="BV121" t="str">
            <v>‚</v>
          </cell>
          <cell r="BX121" t="str">
            <v>‚</v>
          </cell>
          <cell r="BZ121" t="str">
            <v>‚</v>
          </cell>
          <cell r="CB121" t="str">
            <v>‚</v>
          </cell>
          <cell r="CD121" t="str">
            <v>‚</v>
          </cell>
          <cell r="CF121" t="str">
            <v>‚</v>
          </cell>
          <cell r="CH121" t="str">
            <v>‚</v>
          </cell>
          <cell r="CJ121" t="str">
            <v>‚</v>
          </cell>
        </row>
        <row r="122">
          <cell r="BB122" t="str">
            <v>‚</v>
          </cell>
          <cell r="BD122" t="str">
            <v>‚</v>
          </cell>
          <cell r="BF122" t="str">
            <v>‚</v>
          </cell>
          <cell r="BG122" t="str">
            <v>GRATUITY PAID</v>
          </cell>
          <cell r="BH122" t="str">
            <v>‚</v>
          </cell>
          <cell r="BJ122" t="str">
            <v>‚</v>
          </cell>
          <cell r="BL122" t="str">
            <v>‚</v>
          </cell>
          <cell r="BN122" t="str">
            <v>‚</v>
          </cell>
          <cell r="BP122" t="str">
            <v>‚</v>
          </cell>
          <cell r="BR122" t="str">
            <v>‚</v>
          </cell>
          <cell r="BT122" t="str">
            <v>‚</v>
          </cell>
          <cell r="BV122" t="str">
            <v>‚</v>
          </cell>
          <cell r="BX122" t="str">
            <v>‚</v>
          </cell>
          <cell r="BZ122" t="str">
            <v>‚</v>
          </cell>
          <cell r="CB122" t="str">
            <v>‚</v>
          </cell>
          <cell r="CD122" t="str">
            <v>‚</v>
          </cell>
          <cell r="CF122" t="str">
            <v>‚</v>
          </cell>
          <cell r="CH122" t="str">
            <v>‚</v>
          </cell>
          <cell r="CJ122" t="str">
            <v>‚</v>
          </cell>
        </row>
        <row r="123">
          <cell r="BB123" t="str">
            <v>‚</v>
          </cell>
          <cell r="BD123" t="str">
            <v>‚</v>
          </cell>
          <cell r="BF123" t="str">
            <v>‚</v>
          </cell>
          <cell r="BG123" t="str">
            <v>HRA</v>
          </cell>
          <cell r="BH123" t="str">
            <v>‚</v>
          </cell>
          <cell r="BJ123" t="str">
            <v>‚</v>
          </cell>
          <cell r="BL123" t="str">
            <v>‚</v>
          </cell>
          <cell r="BN123" t="str">
            <v>‚</v>
          </cell>
          <cell r="BP123" t="str">
            <v>‚</v>
          </cell>
          <cell r="BR123" t="str">
            <v>‚</v>
          </cell>
          <cell r="BT123" t="str">
            <v>‚</v>
          </cell>
          <cell r="BV123" t="str">
            <v>‚</v>
          </cell>
          <cell r="BX123" t="str">
            <v>‚</v>
          </cell>
          <cell r="BZ123" t="str">
            <v>‚</v>
          </cell>
          <cell r="CB123" t="str">
            <v>‚</v>
          </cell>
          <cell r="CD123" t="str">
            <v>‚</v>
          </cell>
          <cell r="CF123" t="str">
            <v>‚</v>
          </cell>
          <cell r="CH123" t="str">
            <v>‚</v>
          </cell>
          <cell r="CJ123" t="str">
            <v>‚</v>
          </cell>
        </row>
        <row r="124">
          <cell r="BB124" t="str">
            <v>‚</v>
          </cell>
          <cell r="BD124" t="str">
            <v>‚</v>
          </cell>
          <cell r="BF124" t="str">
            <v>‚</v>
          </cell>
          <cell r="BG124" t="str">
            <v>LEAVE ENCASHMENT</v>
          </cell>
          <cell r="BH124" t="str">
            <v>‚</v>
          </cell>
          <cell r="BJ124" t="str">
            <v>‚</v>
          </cell>
          <cell r="BL124" t="str">
            <v>‚</v>
          </cell>
          <cell r="BN124" t="str">
            <v>‚</v>
          </cell>
          <cell r="BP124" t="str">
            <v>‚</v>
          </cell>
          <cell r="BR124" t="str">
            <v>‚</v>
          </cell>
          <cell r="BT124" t="str">
            <v>‚</v>
          </cell>
          <cell r="BV124" t="str">
            <v>‚</v>
          </cell>
          <cell r="BX124" t="str">
            <v>‚</v>
          </cell>
          <cell r="BZ124" t="str">
            <v>‚</v>
          </cell>
          <cell r="CB124" t="str">
            <v>‚</v>
          </cell>
          <cell r="CD124" t="str">
            <v>‚</v>
          </cell>
          <cell r="CF124" t="str">
            <v>‚</v>
          </cell>
          <cell r="CH124" t="str">
            <v>‚</v>
          </cell>
          <cell r="CJ124" t="str">
            <v>‚</v>
          </cell>
        </row>
        <row r="125">
          <cell r="BB125" t="str">
            <v>‚</v>
          </cell>
          <cell r="BD125" t="str">
            <v>‚</v>
          </cell>
          <cell r="BF125" t="str">
            <v>‚</v>
          </cell>
          <cell r="BG125" t="str">
            <v>LIC GROUP INSURANCE</v>
          </cell>
          <cell r="BH125" t="str">
            <v>‚</v>
          </cell>
          <cell r="BJ125" t="str">
            <v>‚</v>
          </cell>
          <cell r="BL125" t="str">
            <v>‚</v>
          </cell>
          <cell r="BN125" t="str">
            <v>‚</v>
          </cell>
          <cell r="BP125" t="str">
            <v>‚</v>
          </cell>
          <cell r="BR125" t="str">
            <v>‚</v>
          </cell>
          <cell r="BT125" t="str">
            <v>‚</v>
          </cell>
          <cell r="BV125" t="str">
            <v>‚</v>
          </cell>
          <cell r="BX125" t="str">
            <v>‚</v>
          </cell>
          <cell r="BZ125" t="str">
            <v>‚</v>
          </cell>
          <cell r="CB125" t="str">
            <v>‚</v>
          </cell>
          <cell r="CD125" t="str">
            <v>‚</v>
          </cell>
          <cell r="CF125" t="str">
            <v>‚</v>
          </cell>
          <cell r="CH125" t="str">
            <v>‚</v>
          </cell>
          <cell r="CJ125" t="str">
            <v>‚</v>
          </cell>
        </row>
        <row r="126">
          <cell r="BB126" t="str">
            <v>‚</v>
          </cell>
          <cell r="BD126" t="str">
            <v>‚</v>
          </cell>
          <cell r="BF126" t="str">
            <v>‚</v>
          </cell>
          <cell r="BG126" t="str">
            <v>LTA</v>
          </cell>
          <cell r="BH126" t="str">
            <v>‚</v>
          </cell>
          <cell r="BJ126" t="str">
            <v>‚</v>
          </cell>
          <cell r="BL126" t="str">
            <v>‚</v>
          </cell>
          <cell r="BN126" t="str">
            <v>‚</v>
          </cell>
          <cell r="BP126" t="str">
            <v>‚</v>
          </cell>
          <cell r="BR126" t="str">
            <v>‚</v>
          </cell>
          <cell r="BT126" t="str">
            <v>‚</v>
          </cell>
          <cell r="BV126" t="str">
            <v>‚</v>
          </cell>
          <cell r="BX126" t="str">
            <v>‚</v>
          </cell>
          <cell r="BZ126" t="str">
            <v>‚</v>
          </cell>
          <cell r="CB126" t="str">
            <v>‚</v>
          </cell>
          <cell r="CD126" t="str">
            <v>‚</v>
          </cell>
          <cell r="CF126" t="str">
            <v>‚</v>
          </cell>
          <cell r="CH126" t="str">
            <v>‚</v>
          </cell>
          <cell r="CJ126" t="str">
            <v>‚</v>
          </cell>
        </row>
        <row r="127">
          <cell r="BB127" t="str">
            <v>‚</v>
          </cell>
          <cell r="BD127" t="str">
            <v>‚</v>
          </cell>
          <cell r="BF127" t="str">
            <v>‚</v>
          </cell>
          <cell r="BG127" t="str">
            <v>MEDICAL EXP.</v>
          </cell>
          <cell r="BH127" t="str">
            <v>‚</v>
          </cell>
          <cell r="BJ127" t="str">
            <v>‚</v>
          </cell>
          <cell r="BL127" t="str">
            <v>‚</v>
          </cell>
          <cell r="BN127" t="str">
            <v>‚</v>
          </cell>
          <cell r="BP127" t="str">
            <v>‚</v>
          </cell>
          <cell r="BR127" t="str">
            <v>‚</v>
          </cell>
          <cell r="BT127" t="str">
            <v>‚</v>
          </cell>
          <cell r="BV127" t="str">
            <v>‚</v>
          </cell>
          <cell r="BX127" t="str">
            <v>‚</v>
          </cell>
          <cell r="BZ127" t="str">
            <v>‚</v>
          </cell>
          <cell r="CB127" t="str">
            <v>‚</v>
          </cell>
          <cell r="CD127" t="str">
            <v>‚</v>
          </cell>
          <cell r="CF127" t="str">
            <v>‚</v>
          </cell>
          <cell r="CH127" t="str">
            <v>‚</v>
          </cell>
          <cell r="CJ127" t="str">
            <v>‚</v>
          </cell>
        </row>
        <row r="128">
          <cell r="BB128" t="str">
            <v>‚</v>
          </cell>
          <cell r="BD128" t="str">
            <v>‚</v>
          </cell>
          <cell r="BF128" t="str">
            <v>‚</v>
          </cell>
          <cell r="BG128" t="str">
            <v>NOTICE PAY</v>
          </cell>
          <cell r="BH128" t="str">
            <v>‚</v>
          </cell>
          <cell r="BJ128" t="str">
            <v>‚</v>
          </cell>
          <cell r="BL128" t="str">
            <v>‚</v>
          </cell>
          <cell r="BN128" t="str">
            <v>‚</v>
          </cell>
          <cell r="BP128" t="str">
            <v>‚</v>
          </cell>
          <cell r="BR128" t="str">
            <v>‚</v>
          </cell>
          <cell r="BT128" t="str">
            <v>‚</v>
          </cell>
          <cell r="BV128" t="str">
            <v>‚</v>
          </cell>
          <cell r="BX128" t="str">
            <v>‚</v>
          </cell>
          <cell r="BZ128" t="str">
            <v>‚</v>
          </cell>
          <cell r="CB128" t="str">
            <v>‚</v>
          </cell>
          <cell r="CD128" t="str">
            <v>‚</v>
          </cell>
          <cell r="CF128" t="str">
            <v>‚</v>
          </cell>
          <cell r="CH128" t="str">
            <v>‚</v>
          </cell>
          <cell r="CJ128" t="str">
            <v>‚</v>
          </cell>
        </row>
        <row r="129">
          <cell r="BB129" t="str">
            <v>‚</v>
          </cell>
          <cell r="BD129" t="str">
            <v>‚</v>
          </cell>
          <cell r="BF129" t="str">
            <v>‚</v>
          </cell>
          <cell r="BG129" t="str">
            <v>PROVIDENT FUND (ON SAL.)</v>
          </cell>
          <cell r="BH129" t="str">
            <v>‚</v>
          </cell>
          <cell r="BJ129" t="str">
            <v>‚</v>
          </cell>
          <cell r="BL129" t="str">
            <v>‚</v>
          </cell>
          <cell r="BN129" t="str">
            <v>‚</v>
          </cell>
          <cell r="BP129" t="str">
            <v>‚</v>
          </cell>
          <cell r="BR129" t="str">
            <v>‚</v>
          </cell>
          <cell r="BT129" t="str">
            <v>‚</v>
          </cell>
          <cell r="BV129" t="str">
            <v>‚</v>
          </cell>
          <cell r="BX129" t="str">
            <v>‚</v>
          </cell>
          <cell r="BZ129" t="str">
            <v>‚</v>
          </cell>
          <cell r="CB129" t="str">
            <v>‚</v>
          </cell>
          <cell r="CD129" t="str">
            <v>‚</v>
          </cell>
          <cell r="CF129" t="str">
            <v>‚</v>
          </cell>
          <cell r="CH129" t="str">
            <v>‚</v>
          </cell>
          <cell r="CJ129" t="str">
            <v>‚</v>
          </cell>
        </row>
        <row r="130">
          <cell r="BB130" t="str">
            <v>‚</v>
          </cell>
          <cell r="BD130" t="str">
            <v>‚</v>
          </cell>
          <cell r="BF130" t="str">
            <v>‚</v>
          </cell>
          <cell r="BG130" t="str">
            <v>RECRUITMENT EXP.</v>
          </cell>
          <cell r="BH130" t="str">
            <v>‚</v>
          </cell>
          <cell r="BJ130" t="str">
            <v>‚</v>
          </cell>
          <cell r="BL130" t="str">
            <v>‚</v>
          </cell>
          <cell r="BN130" t="str">
            <v>‚</v>
          </cell>
          <cell r="BP130" t="str">
            <v>‚</v>
          </cell>
          <cell r="BR130" t="str">
            <v>‚</v>
          </cell>
          <cell r="BT130" t="str">
            <v>‚</v>
          </cell>
          <cell r="BV130" t="str">
            <v>‚</v>
          </cell>
          <cell r="BX130" t="str">
            <v>‚</v>
          </cell>
          <cell r="BZ130" t="str">
            <v>‚</v>
          </cell>
          <cell r="CB130" t="str">
            <v>‚</v>
          </cell>
          <cell r="CD130" t="str">
            <v>‚</v>
          </cell>
          <cell r="CF130" t="str">
            <v>‚</v>
          </cell>
          <cell r="CH130" t="str">
            <v>‚</v>
          </cell>
          <cell r="CJ130" t="str">
            <v>‚</v>
          </cell>
        </row>
        <row r="131">
          <cell r="BB131" t="str">
            <v>‚</v>
          </cell>
          <cell r="BD131" t="str">
            <v>‚</v>
          </cell>
          <cell r="BF131" t="str">
            <v>‚</v>
          </cell>
          <cell r="BG131" t="str">
            <v>SALARIES (BASIC)</v>
          </cell>
          <cell r="BH131" t="str">
            <v>‚</v>
          </cell>
          <cell r="BJ131" t="str">
            <v>‚</v>
          </cell>
          <cell r="BL131" t="str">
            <v>‚</v>
          </cell>
          <cell r="BN131" t="str">
            <v>‚</v>
          </cell>
          <cell r="BP131" t="str">
            <v>‚</v>
          </cell>
          <cell r="BR131" t="str">
            <v>‚</v>
          </cell>
          <cell r="BT131" t="str">
            <v>‚</v>
          </cell>
          <cell r="BV131" t="str">
            <v>‚</v>
          </cell>
          <cell r="BX131" t="str">
            <v>‚</v>
          </cell>
          <cell r="BZ131" t="str">
            <v>‚</v>
          </cell>
          <cell r="CB131" t="str">
            <v>‚</v>
          </cell>
          <cell r="CD131" t="str">
            <v>‚</v>
          </cell>
          <cell r="CF131" t="str">
            <v>‚</v>
          </cell>
          <cell r="CH131" t="str">
            <v>‚</v>
          </cell>
          <cell r="CJ131" t="str">
            <v>‚</v>
          </cell>
        </row>
        <row r="132">
          <cell r="BB132" t="str">
            <v>‚</v>
          </cell>
          <cell r="BD132" t="str">
            <v>‚</v>
          </cell>
          <cell r="BF132" t="str">
            <v>‚</v>
          </cell>
          <cell r="BG132" t="str">
            <v>SECRETARY EXP.</v>
          </cell>
          <cell r="BH132" t="str">
            <v>‚</v>
          </cell>
          <cell r="BJ132" t="str">
            <v>‚</v>
          </cell>
          <cell r="BL132" t="str">
            <v>‚</v>
          </cell>
          <cell r="BN132" t="str">
            <v>‚</v>
          </cell>
          <cell r="BP132" t="str">
            <v>‚</v>
          </cell>
          <cell r="BR132" t="str">
            <v>‚</v>
          </cell>
          <cell r="BT132" t="str">
            <v>‚</v>
          </cell>
          <cell r="BV132" t="str">
            <v>‚</v>
          </cell>
          <cell r="BX132" t="str">
            <v>‚</v>
          </cell>
          <cell r="BZ132" t="str">
            <v>‚</v>
          </cell>
          <cell r="CB132" t="str">
            <v>‚</v>
          </cell>
          <cell r="CD132" t="str">
            <v>‚</v>
          </cell>
          <cell r="CF132" t="str">
            <v>‚</v>
          </cell>
          <cell r="CH132" t="str">
            <v>‚</v>
          </cell>
          <cell r="CJ132" t="str">
            <v>‚</v>
          </cell>
        </row>
        <row r="133">
          <cell r="BB133" t="str">
            <v>‚</v>
          </cell>
          <cell r="BD133" t="str">
            <v>‚</v>
          </cell>
          <cell r="BF133" t="str">
            <v>‚</v>
          </cell>
          <cell r="BG133" t="str">
            <v>TRAINING EXP.</v>
          </cell>
          <cell r="BH133" t="str">
            <v>‚</v>
          </cell>
          <cell r="BJ133" t="str">
            <v>‚</v>
          </cell>
          <cell r="BL133" t="str">
            <v>‚</v>
          </cell>
          <cell r="BN133" t="str">
            <v>‚</v>
          </cell>
          <cell r="BP133" t="str">
            <v>‚</v>
          </cell>
          <cell r="BR133" t="str">
            <v>‚</v>
          </cell>
          <cell r="BT133" t="str">
            <v>‚</v>
          </cell>
          <cell r="BV133" t="str">
            <v>‚</v>
          </cell>
          <cell r="BX133" t="str">
            <v>‚</v>
          </cell>
          <cell r="BZ133" t="str">
            <v>‚</v>
          </cell>
          <cell r="CB133" t="str">
            <v>‚</v>
          </cell>
          <cell r="CD133" t="str">
            <v>‚</v>
          </cell>
          <cell r="CF133" t="str">
            <v>‚</v>
          </cell>
          <cell r="CH133" t="str">
            <v>‚</v>
          </cell>
          <cell r="CJ133" t="str">
            <v>‚</v>
          </cell>
        </row>
        <row r="134">
          <cell r="BB134" t="str">
            <v>‚</v>
          </cell>
          <cell r="BD134" t="str">
            <v>‚</v>
          </cell>
          <cell r="BF134" t="str">
            <v>‚</v>
          </cell>
          <cell r="BH134" t="str">
            <v>‚</v>
          </cell>
          <cell r="BJ134" t="str">
            <v>‚</v>
          </cell>
          <cell r="BL134" t="str">
            <v>‚</v>
          </cell>
          <cell r="BN134" t="str">
            <v>‚</v>
          </cell>
          <cell r="BP134" t="str">
            <v>‚</v>
          </cell>
          <cell r="BR134" t="str">
            <v>‚</v>
          </cell>
          <cell r="BT134" t="str">
            <v>‚</v>
          </cell>
          <cell r="BV134" t="str">
            <v>‚</v>
          </cell>
          <cell r="BX134" t="str">
            <v>‚</v>
          </cell>
          <cell r="BZ134" t="str">
            <v>‚</v>
          </cell>
          <cell r="CB134" t="str">
            <v>‚</v>
          </cell>
          <cell r="CD134" t="str">
            <v>‚</v>
          </cell>
          <cell r="CF134" t="str">
            <v>‚</v>
          </cell>
          <cell r="CH134" t="str">
            <v>‚</v>
          </cell>
          <cell r="CJ134" t="str">
            <v>‚</v>
          </cell>
        </row>
        <row r="135">
          <cell r="BB135" t="str">
            <v>‚</v>
          </cell>
          <cell r="BD135" t="str">
            <v>‚</v>
          </cell>
          <cell r="BF135" t="str">
            <v>‚</v>
          </cell>
          <cell r="BG135" t="str">
            <v>SUB-TOTAL (A)</v>
          </cell>
          <cell r="BH135" t="str">
            <v>‚</v>
          </cell>
          <cell r="BJ135" t="str">
            <v>‚</v>
          </cell>
          <cell r="BL135" t="str">
            <v>‚</v>
          </cell>
          <cell r="BN135" t="str">
            <v>‚</v>
          </cell>
          <cell r="BP135" t="str">
            <v>‚</v>
          </cell>
          <cell r="BR135" t="str">
            <v>‚</v>
          </cell>
          <cell r="BT135" t="str">
            <v>‚</v>
          </cell>
          <cell r="BV135" t="str">
            <v>‚</v>
          </cell>
          <cell r="BX135" t="str">
            <v>‚</v>
          </cell>
          <cell r="BZ135" t="str">
            <v>‚</v>
          </cell>
          <cell r="CB135" t="str">
            <v>‚</v>
          </cell>
          <cell r="CD135" t="str">
            <v>‚</v>
          </cell>
          <cell r="CF135" t="str">
            <v>‚</v>
          </cell>
          <cell r="CH135" t="str">
            <v>‚</v>
          </cell>
          <cell r="CJ135" t="str">
            <v>‚</v>
          </cell>
        </row>
        <row r="136">
          <cell r="BB136" t="str">
            <v>‚</v>
          </cell>
          <cell r="BD136" t="str">
            <v>‚</v>
          </cell>
          <cell r="BF136" t="str">
            <v>‚</v>
          </cell>
          <cell r="BH136" t="str">
            <v>‚</v>
          </cell>
          <cell r="BJ136" t="str">
            <v>‚</v>
          </cell>
          <cell r="BL136" t="str">
            <v>‚</v>
          </cell>
          <cell r="BN136" t="str">
            <v>‚</v>
          </cell>
          <cell r="BP136" t="str">
            <v>‚</v>
          </cell>
          <cell r="BR136" t="str">
            <v>‚</v>
          </cell>
          <cell r="BT136" t="str">
            <v>‚</v>
          </cell>
          <cell r="BV136" t="str">
            <v>‚</v>
          </cell>
          <cell r="BX136" t="str">
            <v>‚</v>
          </cell>
          <cell r="BZ136" t="str">
            <v>‚</v>
          </cell>
          <cell r="CB136" t="str">
            <v>‚</v>
          </cell>
          <cell r="CD136" t="str">
            <v>‚</v>
          </cell>
          <cell r="CF136" t="str">
            <v>‚</v>
          </cell>
          <cell r="CH136" t="str">
            <v>‚</v>
          </cell>
          <cell r="CJ136" t="str">
            <v>‚</v>
          </cell>
        </row>
        <row r="137">
          <cell r="BB137" t="str">
            <v>‚</v>
          </cell>
          <cell r="BD137" t="str">
            <v>‚</v>
          </cell>
          <cell r="BF137" t="str">
            <v>‚</v>
          </cell>
          <cell r="BG137" t="str">
            <v>WORKERS : --</v>
          </cell>
          <cell r="BH137" t="str">
            <v>‚</v>
          </cell>
          <cell r="BJ137" t="str">
            <v>‚</v>
          </cell>
          <cell r="BL137" t="str">
            <v>‚</v>
          </cell>
          <cell r="BN137" t="str">
            <v>‚</v>
          </cell>
          <cell r="BP137" t="str">
            <v>‚</v>
          </cell>
          <cell r="BR137" t="str">
            <v>‚</v>
          </cell>
          <cell r="BT137" t="str">
            <v>‚</v>
          </cell>
          <cell r="BV137" t="str">
            <v>‚</v>
          </cell>
          <cell r="BX137" t="str">
            <v>‚</v>
          </cell>
          <cell r="BZ137" t="str">
            <v>‚</v>
          </cell>
          <cell r="CB137" t="str">
            <v>‚</v>
          </cell>
          <cell r="CD137" t="str">
            <v>‚</v>
          </cell>
          <cell r="CF137" t="str">
            <v>‚</v>
          </cell>
          <cell r="CH137" t="str">
            <v>‚</v>
          </cell>
          <cell r="CJ137" t="str">
            <v>‚</v>
          </cell>
        </row>
        <row r="138">
          <cell r="BB138" t="str">
            <v>‚</v>
          </cell>
          <cell r="BD138" t="str">
            <v>‚</v>
          </cell>
          <cell r="BF138" t="str">
            <v>‚</v>
          </cell>
          <cell r="BG138" t="str">
            <v>----------</v>
          </cell>
          <cell r="BH138" t="str">
            <v>‚</v>
          </cell>
          <cell r="BJ138" t="str">
            <v>‚</v>
          </cell>
          <cell r="BL138" t="str">
            <v>‚</v>
          </cell>
          <cell r="BN138" t="str">
            <v>‚</v>
          </cell>
          <cell r="BP138" t="str">
            <v>‚</v>
          </cell>
          <cell r="BR138" t="str">
            <v>‚</v>
          </cell>
          <cell r="BT138" t="str">
            <v>‚</v>
          </cell>
          <cell r="BV138" t="str">
            <v>‚</v>
          </cell>
          <cell r="BX138" t="str">
            <v>‚</v>
          </cell>
          <cell r="BZ138" t="str">
            <v>‚</v>
          </cell>
          <cell r="CB138" t="str">
            <v>‚</v>
          </cell>
          <cell r="CD138" t="str">
            <v>‚</v>
          </cell>
          <cell r="CF138" t="str">
            <v>‚</v>
          </cell>
          <cell r="CH138" t="str">
            <v>‚</v>
          </cell>
          <cell r="CJ138" t="str">
            <v>‚</v>
          </cell>
        </row>
        <row r="139">
          <cell r="BB139" t="str">
            <v>‚</v>
          </cell>
          <cell r="BD139" t="str">
            <v>‚</v>
          </cell>
          <cell r="BF139" t="str">
            <v>‚</v>
          </cell>
          <cell r="BG139" t="str">
            <v>VARIABLE EXP. :</v>
          </cell>
          <cell r="BH139" t="str">
            <v>‚</v>
          </cell>
          <cell r="BJ139" t="str">
            <v>‚</v>
          </cell>
          <cell r="BL139" t="str">
            <v>‚</v>
          </cell>
          <cell r="BN139" t="str">
            <v>‚</v>
          </cell>
          <cell r="BP139" t="str">
            <v>‚</v>
          </cell>
          <cell r="BR139" t="str">
            <v>‚</v>
          </cell>
          <cell r="BT139" t="str">
            <v>‚</v>
          </cell>
          <cell r="BV139" t="str">
            <v>‚</v>
          </cell>
          <cell r="BX139" t="str">
            <v>‚</v>
          </cell>
          <cell r="BZ139" t="str">
            <v>‚</v>
          </cell>
          <cell r="CB139" t="str">
            <v>‚</v>
          </cell>
          <cell r="CD139" t="str">
            <v>‚</v>
          </cell>
          <cell r="CF139" t="str">
            <v>‚</v>
          </cell>
          <cell r="CH139" t="str">
            <v>‚</v>
          </cell>
          <cell r="CJ139" t="str">
            <v>‚</v>
          </cell>
        </row>
        <row r="140">
          <cell r="BB140" t="str">
            <v>‚</v>
          </cell>
          <cell r="BD140" t="str">
            <v>‚</v>
          </cell>
          <cell r="BF140" t="str">
            <v>‚</v>
          </cell>
          <cell r="BG140" t="str">
            <v>--------------</v>
          </cell>
          <cell r="BH140" t="str">
            <v>‚</v>
          </cell>
          <cell r="BJ140" t="str">
            <v>‚</v>
          </cell>
          <cell r="BL140" t="str">
            <v>‚</v>
          </cell>
          <cell r="BN140" t="str">
            <v>‚</v>
          </cell>
          <cell r="BP140" t="str">
            <v>‚</v>
          </cell>
          <cell r="BR140" t="str">
            <v>‚</v>
          </cell>
          <cell r="BT140" t="str">
            <v>‚</v>
          </cell>
          <cell r="BV140" t="str">
            <v>‚</v>
          </cell>
          <cell r="BX140" t="str">
            <v>‚</v>
          </cell>
          <cell r="BZ140" t="str">
            <v>‚</v>
          </cell>
          <cell r="CB140" t="str">
            <v>‚</v>
          </cell>
          <cell r="CD140" t="str">
            <v>‚</v>
          </cell>
          <cell r="CF140" t="str">
            <v>‚</v>
          </cell>
          <cell r="CH140" t="str">
            <v>‚</v>
          </cell>
          <cell r="CJ140" t="str">
            <v>‚</v>
          </cell>
        </row>
        <row r="141">
          <cell r="BB141" t="str">
            <v>‚</v>
          </cell>
          <cell r="BD141" t="str">
            <v>‚</v>
          </cell>
          <cell r="BF141" t="str">
            <v>‚</v>
          </cell>
          <cell r="BG141" t="str">
            <v>ADMIN. CHARGES</v>
          </cell>
          <cell r="BH141" t="str">
            <v>‚</v>
          </cell>
          <cell r="BJ141" t="str">
            <v>‚</v>
          </cell>
          <cell r="BL141" t="str">
            <v>‚</v>
          </cell>
          <cell r="BN141" t="str">
            <v>‚</v>
          </cell>
          <cell r="BP141" t="str">
            <v>‚</v>
          </cell>
          <cell r="BR141" t="str">
            <v>‚</v>
          </cell>
          <cell r="BT141" t="str">
            <v>‚</v>
          </cell>
          <cell r="BV141" t="str">
            <v>‚</v>
          </cell>
          <cell r="BX141" t="str">
            <v>‚</v>
          </cell>
          <cell r="BZ141" t="str">
            <v>‚</v>
          </cell>
          <cell r="CB141" t="str">
            <v>‚</v>
          </cell>
          <cell r="CD141" t="str">
            <v>‚</v>
          </cell>
          <cell r="CF141" t="str">
            <v>‚</v>
          </cell>
          <cell r="CH141" t="str">
            <v>‚</v>
          </cell>
          <cell r="CJ141" t="str">
            <v>‚</v>
          </cell>
        </row>
        <row r="142">
          <cell r="BB142" t="str">
            <v>‚</v>
          </cell>
          <cell r="BD142" t="str">
            <v>‚</v>
          </cell>
          <cell r="BF142" t="str">
            <v>‚</v>
          </cell>
          <cell r="BG142" t="str">
            <v>APPERETICE/WAGES/STIPEND</v>
          </cell>
          <cell r="BH142" t="str">
            <v>‚</v>
          </cell>
          <cell r="BJ142" t="str">
            <v>‚</v>
          </cell>
          <cell r="BL142" t="str">
            <v>‚</v>
          </cell>
          <cell r="BN142" t="str">
            <v>‚</v>
          </cell>
          <cell r="BP142" t="str">
            <v>‚</v>
          </cell>
          <cell r="BR142" t="str">
            <v>‚</v>
          </cell>
          <cell r="BT142" t="str">
            <v>‚</v>
          </cell>
          <cell r="BV142" t="str">
            <v>‚</v>
          </cell>
          <cell r="BX142" t="str">
            <v>‚</v>
          </cell>
          <cell r="BZ142" t="str">
            <v>‚</v>
          </cell>
          <cell r="CB142" t="str">
            <v>‚</v>
          </cell>
          <cell r="CD142" t="str">
            <v>‚</v>
          </cell>
          <cell r="CF142" t="str">
            <v>‚</v>
          </cell>
          <cell r="CH142" t="str">
            <v>‚</v>
          </cell>
          <cell r="CJ142" t="str">
            <v>‚</v>
          </cell>
        </row>
        <row r="143">
          <cell r="BB143" t="str">
            <v>‚</v>
          </cell>
          <cell r="BD143" t="str">
            <v>‚</v>
          </cell>
          <cell r="BF143" t="str">
            <v>‚</v>
          </cell>
          <cell r="BG143" t="str">
            <v>BONUS</v>
          </cell>
          <cell r="BH143" t="str">
            <v>‚</v>
          </cell>
          <cell r="BJ143" t="str">
            <v>‚</v>
          </cell>
          <cell r="BL143" t="str">
            <v>‚</v>
          </cell>
          <cell r="BN143" t="str">
            <v>‚</v>
          </cell>
          <cell r="BP143" t="str">
            <v>‚</v>
          </cell>
          <cell r="BR143" t="str">
            <v>‚</v>
          </cell>
          <cell r="BT143" t="str">
            <v>‚</v>
          </cell>
          <cell r="BV143" t="str">
            <v>‚</v>
          </cell>
          <cell r="BX143" t="str">
            <v>‚</v>
          </cell>
          <cell r="BZ143" t="str">
            <v>‚</v>
          </cell>
          <cell r="CB143" t="str">
            <v>‚</v>
          </cell>
          <cell r="CD143" t="str">
            <v>‚</v>
          </cell>
          <cell r="CF143" t="str">
            <v>‚</v>
          </cell>
          <cell r="CH143" t="str">
            <v>‚</v>
          </cell>
          <cell r="CJ143" t="str">
            <v>‚</v>
          </cell>
        </row>
        <row r="144">
          <cell r="BB144" t="str">
            <v>‚</v>
          </cell>
          <cell r="BD144" t="str">
            <v>‚</v>
          </cell>
          <cell r="BF144" t="str">
            <v>‚</v>
          </cell>
          <cell r="BG144" t="str">
            <v>EMPLOYEES STATE INSURANCE FUND</v>
          </cell>
          <cell r="BH144" t="str">
            <v>‚</v>
          </cell>
          <cell r="BJ144" t="str">
            <v>‚</v>
          </cell>
          <cell r="BL144" t="str">
            <v>‚</v>
          </cell>
          <cell r="BN144" t="str">
            <v>‚</v>
          </cell>
          <cell r="BP144" t="str">
            <v>‚</v>
          </cell>
          <cell r="BR144" t="str">
            <v>‚</v>
          </cell>
          <cell r="BT144" t="str">
            <v>‚</v>
          </cell>
          <cell r="BV144" t="str">
            <v>‚</v>
          </cell>
          <cell r="BX144" t="str">
            <v>‚</v>
          </cell>
          <cell r="BZ144" t="str">
            <v>‚</v>
          </cell>
          <cell r="CB144" t="str">
            <v>‚</v>
          </cell>
          <cell r="CD144" t="str">
            <v>‚</v>
          </cell>
          <cell r="CF144" t="str">
            <v>‚</v>
          </cell>
          <cell r="CH144" t="str">
            <v>‚</v>
          </cell>
          <cell r="CJ144" t="str">
            <v>‚</v>
          </cell>
        </row>
        <row r="145">
          <cell r="BB145" t="str">
            <v>‚</v>
          </cell>
          <cell r="BD145" t="str">
            <v>‚</v>
          </cell>
          <cell r="BF145" t="str">
            <v>‚</v>
          </cell>
          <cell r="BG145" t="str">
            <v>GOOD WORK REWARDS</v>
          </cell>
          <cell r="BH145" t="str">
            <v>‚</v>
          </cell>
          <cell r="BJ145" t="str">
            <v>‚</v>
          </cell>
          <cell r="BL145" t="str">
            <v>‚</v>
          </cell>
          <cell r="BN145" t="str">
            <v>‚</v>
          </cell>
          <cell r="BP145" t="str">
            <v>‚</v>
          </cell>
          <cell r="BR145" t="str">
            <v>‚</v>
          </cell>
          <cell r="BT145" t="str">
            <v>‚</v>
          </cell>
          <cell r="BV145" t="str">
            <v>‚</v>
          </cell>
          <cell r="BX145" t="str">
            <v>‚</v>
          </cell>
          <cell r="BZ145" t="str">
            <v>‚</v>
          </cell>
          <cell r="CB145" t="str">
            <v>‚</v>
          </cell>
          <cell r="CD145" t="str">
            <v>‚</v>
          </cell>
          <cell r="CF145" t="str">
            <v>‚</v>
          </cell>
          <cell r="CH145" t="str">
            <v>‚</v>
          </cell>
          <cell r="CJ145" t="str">
            <v>‚</v>
          </cell>
        </row>
        <row r="146">
          <cell r="BB146" t="str">
            <v>‚</v>
          </cell>
          <cell r="BD146" t="str">
            <v>‚</v>
          </cell>
          <cell r="BF146" t="str">
            <v>‚</v>
          </cell>
          <cell r="BG146" t="str">
            <v>GRATUITY</v>
          </cell>
          <cell r="BH146" t="str">
            <v>‚</v>
          </cell>
          <cell r="BJ146" t="str">
            <v>‚</v>
          </cell>
          <cell r="BL146" t="str">
            <v>‚</v>
          </cell>
          <cell r="BN146" t="str">
            <v>‚</v>
          </cell>
          <cell r="BP146" t="str">
            <v>‚</v>
          </cell>
          <cell r="BR146" t="str">
            <v>‚</v>
          </cell>
          <cell r="BT146" t="str">
            <v>‚</v>
          </cell>
          <cell r="BV146" t="str">
            <v>‚</v>
          </cell>
          <cell r="BX146" t="str">
            <v>‚</v>
          </cell>
          <cell r="BZ146" t="str">
            <v>‚</v>
          </cell>
          <cell r="CB146" t="str">
            <v>‚</v>
          </cell>
          <cell r="CD146" t="str">
            <v>‚</v>
          </cell>
          <cell r="CF146" t="str">
            <v>‚</v>
          </cell>
          <cell r="CH146" t="str">
            <v>‚</v>
          </cell>
          <cell r="CJ146" t="str">
            <v>‚</v>
          </cell>
        </row>
        <row r="147">
          <cell r="BB147" t="str">
            <v>‚</v>
          </cell>
          <cell r="BD147" t="str">
            <v>‚</v>
          </cell>
          <cell r="BF147" t="str">
            <v>‚</v>
          </cell>
          <cell r="BG147" t="str">
            <v>LEAVE WITH WAGES</v>
          </cell>
          <cell r="BH147" t="str">
            <v>‚</v>
          </cell>
          <cell r="BJ147" t="str">
            <v>‚</v>
          </cell>
          <cell r="BL147" t="str">
            <v>‚</v>
          </cell>
          <cell r="BN147" t="str">
            <v>‚</v>
          </cell>
          <cell r="BP147" t="str">
            <v>‚</v>
          </cell>
          <cell r="BR147" t="str">
            <v>‚</v>
          </cell>
          <cell r="BT147" t="str">
            <v>‚</v>
          </cell>
          <cell r="BV147" t="str">
            <v>‚</v>
          </cell>
          <cell r="BX147" t="str">
            <v>‚</v>
          </cell>
          <cell r="BZ147" t="str">
            <v>‚</v>
          </cell>
          <cell r="CB147" t="str">
            <v>‚</v>
          </cell>
          <cell r="CD147" t="str">
            <v>‚</v>
          </cell>
          <cell r="CF147" t="str">
            <v>‚</v>
          </cell>
          <cell r="CH147" t="str">
            <v>‚</v>
          </cell>
          <cell r="CJ147" t="str">
            <v>‚</v>
          </cell>
        </row>
        <row r="148">
          <cell r="BB148" t="str">
            <v>‚</v>
          </cell>
          <cell r="BD148" t="str">
            <v>‚</v>
          </cell>
          <cell r="BF148" t="str">
            <v>‚</v>
          </cell>
          <cell r="BG148" t="str">
            <v>PROVIDENT FUND</v>
          </cell>
          <cell r="BH148" t="str">
            <v>‚</v>
          </cell>
          <cell r="BJ148" t="str">
            <v>‚</v>
          </cell>
          <cell r="BL148" t="str">
            <v>‚</v>
          </cell>
          <cell r="BN148" t="str">
            <v>‚</v>
          </cell>
          <cell r="BP148" t="str">
            <v>‚</v>
          </cell>
          <cell r="BR148" t="str">
            <v>‚</v>
          </cell>
          <cell r="BT148" t="str">
            <v>‚</v>
          </cell>
          <cell r="BV148" t="str">
            <v>‚</v>
          </cell>
          <cell r="BX148" t="str">
            <v>‚</v>
          </cell>
          <cell r="BZ148" t="str">
            <v>‚</v>
          </cell>
          <cell r="CB148" t="str">
            <v>‚</v>
          </cell>
          <cell r="CD148" t="str">
            <v>‚</v>
          </cell>
          <cell r="CF148" t="str">
            <v>‚</v>
          </cell>
          <cell r="CH148" t="str">
            <v>‚</v>
          </cell>
          <cell r="CJ148" t="str">
            <v>‚</v>
          </cell>
        </row>
        <row r="149">
          <cell r="BB149" t="str">
            <v>‚</v>
          </cell>
          <cell r="BD149" t="str">
            <v>‚</v>
          </cell>
          <cell r="BF149" t="str">
            <v>‚</v>
          </cell>
          <cell r="BG149" t="str">
            <v>UNIFORM EXP.</v>
          </cell>
          <cell r="BH149" t="str">
            <v>‚</v>
          </cell>
          <cell r="BJ149" t="str">
            <v>‚</v>
          </cell>
          <cell r="BL149" t="str">
            <v>‚</v>
          </cell>
          <cell r="BN149" t="str">
            <v>‚</v>
          </cell>
          <cell r="BP149" t="str">
            <v>‚</v>
          </cell>
          <cell r="BR149" t="str">
            <v>‚</v>
          </cell>
          <cell r="BT149" t="str">
            <v>‚</v>
          </cell>
          <cell r="BV149" t="str">
            <v>‚</v>
          </cell>
          <cell r="BX149" t="str">
            <v>‚</v>
          </cell>
          <cell r="BZ149" t="str">
            <v>‚</v>
          </cell>
          <cell r="CB149" t="str">
            <v>‚</v>
          </cell>
          <cell r="CD149" t="str">
            <v>‚</v>
          </cell>
          <cell r="CF149" t="str">
            <v>‚</v>
          </cell>
          <cell r="CH149" t="str">
            <v>‚</v>
          </cell>
          <cell r="CJ149" t="str">
            <v>‚</v>
          </cell>
        </row>
        <row r="150">
          <cell r="BB150" t="str">
            <v>‚</v>
          </cell>
          <cell r="BD150" t="str">
            <v>‚</v>
          </cell>
          <cell r="BF150" t="str">
            <v>‚</v>
          </cell>
          <cell r="BG150" t="str">
            <v>WAGES</v>
          </cell>
          <cell r="BH150" t="str">
            <v>‚</v>
          </cell>
          <cell r="BJ150" t="str">
            <v>‚</v>
          </cell>
          <cell r="BL150" t="str">
            <v>‚</v>
          </cell>
          <cell r="BN150" t="str">
            <v>‚</v>
          </cell>
          <cell r="BP150" t="str">
            <v>‚</v>
          </cell>
          <cell r="BR150" t="str">
            <v>‚</v>
          </cell>
          <cell r="BT150" t="str">
            <v>‚</v>
          </cell>
          <cell r="BV150" t="str">
            <v>‚</v>
          </cell>
          <cell r="BX150" t="str">
            <v>‚</v>
          </cell>
          <cell r="BZ150" t="str">
            <v>‚</v>
          </cell>
          <cell r="CB150" t="str">
            <v>‚</v>
          </cell>
          <cell r="CD150" t="str">
            <v>‚</v>
          </cell>
          <cell r="CF150" t="str">
            <v>‚</v>
          </cell>
          <cell r="CH150" t="str">
            <v>‚</v>
          </cell>
          <cell r="CJ150" t="str">
            <v>‚</v>
          </cell>
        </row>
        <row r="151">
          <cell r="BB151" t="str">
            <v>‚</v>
          </cell>
          <cell r="BD151" t="str">
            <v>‚</v>
          </cell>
          <cell r="BF151" t="str">
            <v>‚</v>
          </cell>
          <cell r="BH151" t="str">
            <v>‚</v>
          </cell>
          <cell r="BJ151" t="str">
            <v>‚</v>
          </cell>
          <cell r="BL151" t="str">
            <v>‚</v>
          </cell>
          <cell r="BN151" t="str">
            <v>‚</v>
          </cell>
          <cell r="BP151" t="str">
            <v>‚</v>
          </cell>
          <cell r="BR151" t="str">
            <v>‚</v>
          </cell>
          <cell r="BT151" t="str">
            <v>‚</v>
          </cell>
          <cell r="BV151" t="str">
            <v>‚</v>
          </cell>
          <cell r="BX151" t="str">
            <v>‚</v>
          </cell>
          <cell r="BZ151" t="str">
            <v>‚</v>
          </cell>
          <cell r="CB151" t="str">
            <v>‚</v>
          </cell>
          <cell r="CD151" t="str">
            <v>‚</v>
          </cell>
          <cell r="CF151" t="str">
            <v>‚</v>
          </cell>
          <cell r="CH151" t="str">
            <v>‚</v>
          </cell>
          <cell r="CJ151" t="str">
            <v>‚</v>
          </cell>
        </row>
        <row r="152">
          <cell r="BB152" t="str">
            <v>‚</v>
          </cell>
          <cell r="BD152" t="str">
            <v>‚</v>
          </cell>
          <cell r="BF152" t="str">
            <v>‚</v>
          </cell>
          <cell r="BG152" t="str">
            <v>SUB-TOTAL (B)</v>
          </cell>
          <cell r="BH152" t="str">
            <v>‚</v>
          </cell>
          <cell r="BJ152" t="str">
            <v>‚</v>
          </cell>
          <cell r="BL152" t="str">
            <v>‚</v>
          </cell>
          <cell r="BN152" t="str">
            <v>‚</v>
          </cell>
          <cell r="BP152" t="str">
            <v>‚</v>
          </cell>
          <cell r="BR152" t="str">
            <v>‚</v>
          </cell>
          <cell r="BT152" t="str">
            <v>‚</v>
          </cell>
          <cell r="BV152" t="str">
            <v>‚</v>
          </cell>
          <cell r="BX152" t="str">
            <v>‚</v>
          </cell>
          <cell r="BZ152" t="str">
            <v>‚</v>
          </cell>
          <cell r="CB152" t="str">
            <v>‚</v>
          </cell>
          <cell r="CD152" t="str">
            <v>‚</v>
          </cell>
          <cell r="CF152" t="str">
            <v>‚</v>
          </cell>
          <cell r="CH152" t="str">
            <v>‚</v>
          </cell>
          <cell r="CJ152" t="str">
            <v>‚</v>
          </cell>
        </row>
        <row r="153">
          <cell r="BB153" t="str">
            <v>‚</v>
          </cell>
          <cell r="BD153" t="str">
            <v>‚</v>
          </cell>
          <cell r="BF153" t="str">
            <v>‚</v>
          </cell>
          <cell r="BH153" t="str">
            <v>‚</v>
          </cell>
          <cell r="BJ153" t="str">
            <v>‚</v>
          </cell>
          <cell r="BL153" t="str">
            <v>‚</v>
          </cell>
          <cell r="BN153" t="str">
            <v>‚</v>
          </cell>
          <cell r="BP153" t="str">
            <v>‚</v>
          </cell>
          <cell r="BR153" t="str">
            <v>‚</v>
          </cell>
          <cell r="BT153" t="str">
            <v>‚</v>
          </cell>
          <cell r="BV153" t="str">
            <v>‚</v>
          </cell>
          <cell r="BX153" t="str">
            <v>‚</v>
          </cell>
          <cell r="BZ153" t="str">
            <v>‚</v>
          </cell>
          <cell r="CB153" t="str">
            <v>‚</v>
          </cell>
          <cell r="CD153" t="str">
            <v>‚</v>
          </cell>
          <cell r="CF153" t="str">
            <v>‚</v>
          </cell>
          <cell r="CH153" t="str">
            <v>‚</v>
          </cell>
          <cell r="CJ153" t="str">
            <v>‚</v>
          </cell>
        </row>
        <row r="154">
          <cell r="BB154" t="str">
            <v>‚</v>
          </cell>
          <cell r="BD154" t="str">
            <v>‚</v>
          </cell>
          <cell r="BF154" t="str">
            <v>‚</v>
          </cell>
          <cell r="BH154" t="str">
            <v>‚</v>
          </cell>
          <cell r="BJ154" t="str">
            <v>‚</v>
          </cell>
          <cell r="BL154" t="str">
            <v>‚</v>
          </cell>
          <cell r="BN154" t="str">
            <v>‚</v>
          </cell>
          <cell r="BP154" t="str">
            <v>‚</v>
          </cell>
          <cell r="BR154" t="str">
            <v>‚</v>
          </cell>
          <cell r="BT154" t="str">
            <v>‚</v>
          </cell>
          <cell r="BV154" t="str">
            <v>‚</v>
          </cell>
          <cell r="BX154" t="str">
            <v>‚</v>
          </cell>
          <cell r="BZ154" t="str">
            <v>‚</v>
          </cell>
          <cell r="CB154" t="str">
            <v>‚</v>
          </cell>
          <cell r="CD154" t="str">
            <v>‚</v>
          </cell>
          <cell r="CF154" t="str">
            <v>‚</v>
          </cell>
          <cell r="CH154" t="str">
            <v>‚</v>
          </cell>
          <cell r="CJ154" t="str">
            <v>‚</v>
          </cell>
        </row>
        <row r="155">
          <cell r="BB155" t="str">
            <v>‚</v>
          </cell>
          <cell r="BC155" t="str">
            <v>-</v>
          </cell>
          <cell r="BD155" t="str">
            <v>‚</v>
          </cell>
          <cell r="BE155" t="str">
            <v>-</v>
          </cell>
          <cell r="BF155" t="str">
            <v>-------------</v>
          </cell>
          <cell r="BG155" t="str">
            <v>-------------</v>
          </cell>
          <cell r="BH155" t="str">
            <v>-------------</v>
          </cell>
          <cell r="BI155" t="str">
            <v>-------------</v>
          </cell>
          <cell r="BJ155" t="str">
            <v>-------------</v>
          </cell>
          <cell r="BK155" t="str">
            <v>-------------</v>
          </cell>
          <cell r="BL155" t="str">
            <v>-------------</v>
          </cell>
          <cell r="BM155" t="str">
            <v>-------------</v>
          </cell>
          <cell r="BN155" t="str">
            <v>-------------</v>
          </cell>
          <cell r="BO155" t="str">
            <v>-------------</v>
          </cell>
          <cell r="BP155" t="str">
            <v>-------------</v>
          </cell>
          <cell r="BQ155" t="str">
            <v>-------------</v>
          </cell>
          <cell r="BR155" t="str">
            <v>-------------</v>
          </cell>
          <cell r="BS155" t="str">
            <v>-------------</v>
          </cell>
          <cell r="BT155" t="str">
            <v>-------------</v>
          </cell>
          <cell r="BU155" t="str">
            <v>-------------</v>
          </cell>
          <cell r="BV155" t="str">
            <v>-------------</v>
          </cell>
          <cell r="BW155" t="str">
            <v>-------------</v>
          </cell>
          <cell r="BX155" t="str">
            <v>-------------</v>
          </cell>
          <cell r="BY155" t="str">
            <v>-------------</v>
          </cell>
          <cell r="BZ155" t="str">
            <v>-------------</v>
          </cell>
          <cell r="CA155" t="str">
            <v>-------------</v>
          </cell>
          <cell r="CB155" t="str">
            <v>-------------</v>
          </cell>
          <cell r="CC155" t="str">
            <v>-------------</v>
          </cell>
          <cell r="CD155" t="str">
            <v>-------------</v>
          </cell>
          <cell r="CE155" t="str">
            <v>-------------</v>
          </cell>
          <cell r="CF155" t="str">
            <v>-------------</v>
          </cell>
          <cell r="CG155" t="str">
            <v>-------------</v>
          </cell>
          <cell r="CH155" t="str">
            <v>-------------</v>
          </cell>
          <cell r="CI155" t="str">
            <v>-------------</v>
          </cell>
          <cell r="CJ155" t="str">
            <v>‚</v>
          </cell>
        </row>
        <row r="156">
          <cell r="BB156" t="str">
            <v>‚</v>
          </cell>
          <cell r="BD156" t="str">
            <v>‚</v>
          </cell>
          <cell r="BF156" t="str">
            <v>‚</v>
          </cell>
          <cell r="BG156" t="str">
            <v>TOTAL (A+B)</v>
          </cell>
          <cell r="BH156" t="str">
            <v>‚</v>
          </cell>
          <cell r="BJ156" t="str">
            <v>‚</v>
          </cell>
          <cell r="BL156" t="str">
            <v>‚</v>
          </cell>
          <cell r="BN156" t="str">
            <v>‚</v>
          </cell>
          <cell r="BP156" t="str">
            <v>‚</v>
          </cell>
          <cell r="BR156" t="str">
            <v>‚</v>
          </cell>
          <cell r="BT156" t="str">
            <v>‚</v>
          </cell>
          <cell r="BV156" t="str">
            <v>‚</v>
          </cell>
          <cell r="BX156" t="str">
            <v>‚</v>
          </cell>
          <cell r="BZ156" t="str">
            <v>‚</v>
          </cell>
          <cell r="CB156" t="str">
            <v>‚</v>
          </cell>
          <cell r="CD156" t="str">
            <v>‚</v>
          </cell>
          <cell r="CF156" t="str">
            <v>‚</v>
          </cell>
          <cell r="CH156" t="str">
            <v>‚</v>
          </cell>
          <cell r="CJ156" t="str">
            <v>‚</v>
          </cell>
        </row>
        <row r="157">
          <cell r="BB157" t="str">
            <v>‚</v>
          </cell>
          <cell r="BC157" t="str">
            <v>-</v>
          </cell>
          <cell r="BD157" t="str">
            <v>‚</v>
          </cell>
          <cell r="BE157" t="str">
            <v>-</v>
          </cell>
          <cell r="BF157" t="str">
            <v>-------------</v>
          </cell>
          <cell r="BG157" t="str">
            <v>-------------</v>
          </cell>
          <cell r="BH157" t="str">
            <v>-------------</v>
          </cell>
          <cell r="BI157" t="str">
            <v>-------------</v>
          </cell>
          <cell r="BJ157" t="str">
            <v>-------------</v>
          </cell>
          <cell r="BK157" t="str">
            <v>-------------</v>
          </cell>
          <cell r="BL157" t="str">
            <v>-------------</v>
          </cell>
          <cell r="BM157" t="str">
            <v>-------------</v>
          </cell>
          <cell r="BN157" t="str">
            <v>-------------</v>
          </cell>
          <cell r="BO157" t="str">
            <v>-------------</v>
          </cell>
          <cell r="BP157" t="str">
            <v>-------------</v>
          </cell>
          <cell r="BQ157" t="str">
            <v>-------------</v>
          </cell>
          <cell r="BR157" t="str">
            <v>-------------</v>
          </cell>
          <cell r="BS157" t="str">
            <v>-------------</v>
          </cell>
          <cell r="BT157" t="str">
            <v>-------------</v>
          </cell>
          <cell r="BU157" t="str">
            <v>-------------</v>
          </cell>
          <cell r="BV157" t="str">
            <v>-------------</v>
          </cell>
          <cell r="BW157" t="str">
            <v>-------------</v>
          </cell>
          <cell r="BX157" t="str">
            <v>-------------</v>
          </cell>
          <cell r="BY157" t="str">
            <v>-------------</v>
          </cell>
          <cell r="BZ157" t="str">
            <v>-------------</v>
          </cell>
          <cell r="CA157" t="str">
            <v>-------------</v>
          </cell>
          <cell r="CB157" t="str">
            <v>-------------</v>
          </cell>
          <cell r="CC157" t="str">
            <v>-------------</v>
          </cell>
          <cell r="CD157" t="str">
            <v>-------------</v>
          </cell>
          <cell r="CE157" t="str">
            <v>-------------</v>
          </cell>
          <cell r="CF157" t="str">
            <v>-------------</v>
          </cell>
          <cell r="CG157" t="str">
            <v>-------------</v>
          </cell>
          <cell r="CH157" t="str">
            <v>-------------</v>
          </cell>
          <cell r="CI157" t="str">
            <v>-------------</v>
          </cell>
        </row>
        <row r="162">
          <cell r="BC162" t="str">
            <v>PREPARED BY :</v>
          </cell>
          <cell r="BS162" t="str">
            <v>VERIFIED BY:</v>
          </cell>
          <cell r="CE162" t="str">
            <v>APPROVED BY :</v>
          </cell>
        </row>
        <row r="167">
          <cell r="BC167" t="str">
            <v>CO. NAME : MIL/MRL</v>
          </cell>
        </row>
        <row r="168">
          <cell r="BC168" t="str">
            <v>SBU      : SW/HL/HORNS/HO</v>
          </cell>
        </row>
        <row r="169">
          <cell r="BC169" t="str">
            <v>UNIT     :</v>
          </cell>
        </row>
        <row r="170">
          <cell r="BC170" t="str">
            <v xml:space="preserve">BUDGET   : 1998-99 </v>
          </cell>
          <cell r="CE170" t="str">
            <v>ANNEXURE : IV</v>
          </cell>
        </row>
        <row r="171">
          <cell r="CE171" t="str">
            <v>SCHDULE NO.  : 8</v>
          </cell>
        </row>
        <row r="172">
          <cell r="BC172" t="str">
            <v>MANUFACTURING VARIABLE COST SCHDULE</v>
          </cell>
        </row>
        <row r="173">
          <cell r="BB173" t="str">
            <v>_</v>
          </cell>
          <cell r="BC173" t="str">
            <v>_</v>
          </cell>
          <cell r="BD173" t="str">
            <v>_</v>
          </cell>
          <cell r="BE173" t="str">
            <v>_</v>
          </cell>
          <cell r="BF173" t="str">
            <v>_</v>
          </cell>
          <cell r="BG173" t="str">
            <v>_</v>
          </cell>
          <cell r="BH173" t="str">
            <v>_</v>
          </cell>
          <cell r="BI173" t="str">
            <v>_</v>
          </cell>
          <cell r="BJ173" t="str">
            <v>_</v>
          </cell>
          <cell r="BK173" t="str">
            <v>_</v>
          </cell>
          <cell r="BL173" t="str">
            <v>_</v>
          </cell>
          <cell r="BM173" t="str">
            <v>_</v>
          </cell>
          <cell r="BN173" t="str">
            <v>_</v>
          </cell>
          <cell r="BO173" t="str">
            <v>_</v>
          </cell>
          <cell r="BP173" t="str">
            <v>_</v>
          </cell>
          <cell r="BQ173" t="str">
            <v>_</v>
          </cell>
          <cell r="BR173" t="str">
            <v>_</v>
          </cell>
          <cell r="BS173" t="str">
            <v>_</v>
          </cell>
          <cell r="BT173" t="str">
            <v>_</v>
          </cell>
          <cell r="BU173" t="str">
            <v>_</v>
          </cell>
          <cell r="BV173" t="str">
            <v>_</v>
          </cell>
          <cell r="BW173" t="str">
            <v>_</v>
          </cell>
          <cell r="BX173" t="str">
            <v>_</v>
          </cell>
          <cell r="BY173" t="str">
            <v>_</v>
          </cell>
          <cell r="BZ173" t="str">
            <v>_</v>
          </cell>
          <cell r="CA173" t="str">
            <v>_</v>
          </cell>
          <cell r="CB173" t="str">
            <v>_</v>
          </cell>
          <cell r="CC173" t="str">
            <v>_</v>
          </cell>
          <cell r="CD173" t="str">
            <v>_</v>
          </cell>
          <cell r="CE173" t="str">
            <v>_</v>
          </cell>
          <cell r="CF173" t="str">
            <v>_</v>
          </cell>
          <cell r="CG173" t="str">
            <v>_</v>
          </cell>
          <cell r="CH173" t="str">
            <v>_</v>
          </cell>
          <cell r="CI173" t="str">
            <v>_</v>
          </cell>
          <cell r="CJ173" t="str">
            <v>_</v>
          </cell>
        </row>
        <row r="174">
          <cell r="BB174" t="str">
            <v>‚</v>
          </cell>
          <cell r="BC174" t="str">
            <v xml:space="preserve">    1997-98</v>
          </cell>
          <cell r="BF174" t="str">
            <v>‚</v>
          </cell>
          <cell r="BH174" t="str">
            <v>‚</v>
          </cell>
          <cell r="BJ174" t="str">
            <v>‚</v>
          </cell>
          <cell r="BL174" t="str">
            <v>‚</v>
          </cell>
          <cell r="BN174" t="str">
            <v>‚</v>
          </cell>
          <cell r="BP174" t="str">
            <v>‚</v>
          </cell>
          <cell r="BR174" t="str">
            <v>‚</v>
          </cell>
          <cell r="BT174" t="str">
            <v>‚</v>
          </cell>
          <cell r="BV174" t="str">
            <v>‚</v>
          </cell>
          <cell r="BX174" t="str">
            <v>‚</v>
          </cell>
          <cell r="BZ174" t="str">
            <v>‚</v>
          </cell>
          <cell r="CB174" t="str">
            <v>‚</v>
          </cell>
          <cell r="CD174" t="str">
            <v>‚</v>
          </cell>
          <cell r="CF174" t="str">
            <v>‚</v>
          </cell>
          <cell r="CH174" t="str">
            <v>‚</v>
          </cell>
          <cell r="CJ174" t="str">
            <v>‚</v>
          </cell>
        </row>
        <row r="175">
          <cell r="BB175" t="str">
            <v>‚</v>
          </cell>
          <cell r="BC175" t="str">
            <v>-</v>
          </cell>
          <cell r="BD175" t="str">
            <v>-</v>
          </cell>
          <cell r="BE175" t="str">
            <v>-</v>
          </cell>
          <cell r="BF175" t="str">
            <v>‚</v>
          </cell>
          <cell r="BG175" t="str">
            <v>PARTICULARS</v>
          </cell>
          <cell r="BH175" t="str">
            <v>‚</v>
          </cell>
          <cell r="BI175" t="str">
            <v>APR</v>
          </cell>
          <cell r="BJ175" t="str">
            <v>‚</v>
          </cell>
          <cell r="BK175" t="str">
            <v>MAY</v>
          </cell>
          <cell r="BL175" t="str">
            <v>‚</v>
          </cell>
          <cell r="BM175" t="str">
            <v>JUN</v>
          </cell>
          <cell r="BN175" t="str">
            <v>‚</v>
          </cell>
          <cell r="BO175" t="str">
            <v>JUL</v>
          </cell>
          <cell r="BP175" t="str">
            <v>‚</v>
          </cell>
          <cell r="BQ175" t="str">
            <v>AUG</v>
          </cell>
          <cell r="BR175" t="str">
            <v>‚</v>
          </cell>
          <cell r="BS175" t="str">
            <v>SEP</v>
          </cell>
          <cell r="BT175" t="str">
            <v>‚</v>
          </cell>
          <cell r="BU175" t="str">
            <v>OCT</v>
          </cell>
          <cell r="BV175" t="str">
            <v>‚</v>
          </cell>
          <cell r="BW175" t="str">
            <v>NOV</v>
          </cell>
          <cell r="BX175" t="str">
            <v>‚</v>
          </cell>
          <cell r="BY175" t="str">
            <v>DEC</v>
          </cell>
          <cell r="BZ175" t="str">
            <v>‚</v>
          </cell>
          <cell r="CA175" t="str">
            <v>JAN</v>
          </cell>
          <cell r="CB175" t="str">
            <v>‚</v>
          </cell>
          <cell r="CC175" t="str">
            <v>FEB</v>
          </cell>
          <cell r="CD175" t="str">
            <v>‚</v>
          </cell>
          <cell r="CE175" t="str">
            <v>MAR</v>
          </cell>
          <cell r="CF175" t="str">
            <v>‚</v>
          </cell>
          <cell r="CG175" t="str">
            <v>TOTAL</v>
          </cell>
          <cell r="CH175" t="str">
            <v>‚</v>
          </cell>
          <cell r="CI175" t="str">
            <v>MRP</v>
          </cell>
          <cell r="CJ175" t="str">
            <v>‚</v>
          </cell>
        </row>
        <row r="176">
          <cell r="BB176" t="str">
            <v>‚</v>
          </cell>
          <cell r="BC176" t="str">
            <v>BUDGET</v>
          </cell>
          <cell r="BD176" t="str">
            <v>‚</v>
          </cell>
          <cell r="BE176" t="str">
            <v>ACTUAL</v>
          </cell>
          <cell r="BF176" t="str">
            <v>‚</v>
          </cell>
          <cell r="BH176" t="str">
            <v>‚</v>
          </cell>
          <cell r="BJ176" t="str">
            <v>‚</v>
          </cell>
          <cell r="BL176" t="str">
            <v>‚</v>
          </cell>
          <cell r="BN176" t="str">
            <v>‚</v>
          </cell>
          <cell r="BP176" t="str">
            <v>‚</v>
          </cell>
          <cell r="BR176" t="str">
            <v>‚</v>
          </cell>
          <cell r="BT176" t="str">
            <v>‚</v>
          </cell>
          <cell r="BV176" t="str">
            <v>‚</v>
          </cell>
          <cell r="BX176" t="str">
            <v>‚</v>
          </cell>
          <cell r="BZ176" t="str">
            <v>‚</v>
          </cell>
          <cell r="CB176" t="str">
            <v>‚</v>
          </cell>
          <cell r="CD176" t="str">
            <v>‚</v>
          </cell>
          <cell r="CF176" t="str">
            <v>‚</v>
          </cell>
          <cell r="CG176" t="str">
            <v>98-99</v>
          </cell>
          <cell r="CH176" t="str">
            <v>‚</v>
          </cell>
          <cell r="CI176" t="str">
            <v>98-99</v>
          </cell>
          <cell r="CJ176" t="str">
            <v>‚</v>
          </cell>
        </row>
        <row r="177">
          <cell r="BB177" t="str">
            <v>‚</v>
          </cell>
          <cell r="BC177" t="str">
            <v>_</v>
          </cell>
          <cell r="BD177" t="str">
            <v>‚</v>
          </cell>
          <cell r="BE177" t="str">
            <v>_</v>
          </cell>
          <cell r="BF177" t="str">
            <v>_</v>
          </cell>
          <cell r="BG177" t="str">
            <v>_</v>
          </cell>
          <cell r="BH177" t="str">
            <v>_</v>
          </cell>
          <cell r="BI177" t="str">
            <v>_</v>
          </cell>
          <cell r="BJ177" t="str">
            <v>_</v>
          </cell>
          <cell r="BK177" t="str">
            <v>_</v>
          </cell>
          <cell r="BL177" t="str">
            <v>_</v>
          </cell>
          <cell r="BM177" t="str">
            <v>_</v>
          </cell>
          <cell r="BN177" t="str">
            <v>_</v>
          </cell>
          <cell r="BO177" t="str">
            <v>_</v>
          </cell>
          <cell r="BP177" t="str">
            <v>_</v>
          </cell>
          <cell r="BQ177" t="str">
            <v>_</v>
          </cell>
          <cell r="BR177" t="str">
            <v>_</v>
          </cell>
          <cell r="BS177" t="str">
            <v>_</v>
          </cell>
          <cell r="BT177" t="str">
            <v>_</v>
          </cell>
          <cell r="BU177" t="str">
            <v>_</v>
          </cell>
          <cell r="BV177" t="str">
            <v>_</v>
          </cell>
          <cell r="BW177" t="str">
            <v>_</v>
          </cell>
          <cell r="BX177" t="str">
            <v>_</v>
          </cell>
          <cell r="BY177" t="str">
            <v>_</v>
          </cell>
          <cell r="BZ177" t="str">
            <v>_</v>
          </cell>
          <cell r="CA177" t="str">
            <v>_</v>
          </cell>
          <cell r="CB177" t="str">
            <v>_</v>
          </cell>
          <cell r="CC177" t="str">
            <v>_</v>
          </cell>
          <cell r="CD177" t="str">
            <v>_</v>
          </cell>
          <cell r="CE177" t="str">
            <v>_</v>
          </cell>
          <cell r="CF177" t="str">
            <v>_</v>
          </cell>
          <cell r="CG177" t="str">
            <v>_</v>
          </cell>
          <cell r="CH177" t="str">
            <v>_</v>
          </cell>
          <cell r="CI177" t="str">
            <v>_</v>
          </cell>
          <cell r="CJ177" t="str">
            <v>_</v>
          </cell>
        </row>
        <row r="178">
          <cell r="BB178" t="str">
            <v>‚</v>
          </cell>
          <cell r="BD178" t="str">
            <v>‚</v>
          </cell>
          <cell r="BF178" t="str">
            <v>‚</v>
          </cell>
          <cell r="BH178" t="str">
            <v>‚</v>
          </cell>
          <cell r="BJ178" t="str">
            <v>‚</v>
          </cell>
          <cell r="BL178" t="str">
            <v>‚</v>
          </cell>
          <cell r="BN178" t="str">
            <v>‚</v>
          </cell>
          <cell r="BP178" t="str">
            <v>‚</v>
          </cell>
          <cell r="BR178" t="str">
            <v>‚</v>
          </cell>
          <cell r="BT178" t="str">
            <v>‚</v>
          </cell>
          <cell r="BV178" t="str">
            <v>‚</v>
          </cell>
          <cell r="BX178" t="str">
            <v>‚</v>
          </cell>
          <cell r="BZ178" t="str">
            <v>‚</v>
          </cell>
          <cell r="CB178" t="str">
            <v>‚</v>
          </cell>
          <cell r="CD178" t="str">
            <v>‚</v>
          </cell>
          <cell r="CF178" t="str">
            <v>‚</v>
          </cell>
          <cell r="CH178" t="str">
            <v>‚</v>
          </cell>
          <cell r="CJ178" t="str">
            <v>‚</v>
          </cell>
        </row>
        <row r="179">
          <cell r="BB179" t="str">
            <v>‚</v>
          </cell>
          <cell r="BD179" t="str">
            <v>‚</v>
          </cell>
          <cell r="BF179" t="str">
            <v>‚</v>
          </cell>
          <cell r="BG179" t="str">
            <v>VARIABLE EXP. :</v>
          </cell>
          <cell r="BH179" t="str">
            <v>‚</v>
          </cell>
          <cell r="BJ179" t="str">
            <v>‚</v>
          </cell>
          <cell r="BL179" t="str">
            <v>‚</v>
          </cell>
          <cell r="BN179" t="str">
            <v>‚</v>
          </cell>
          <cell r="BP179" t="str">
            <v>‚</v>
          </cell>
          <cell r="BR179" t="str">
            <v>‚</v>
          </cell>
          <cell r="BT179" t="str">
            <v>‚</v>
          </cell>
          <cell r="BV179" t="str">
            <v>‚</v>
          </cell>
          <cell r="BX179" t="str">
            <v>‚</v>
          </cell>
          <cell r="BZ179" t="str">
            <v>‚</v>
          </cell>
          <cell r="CB179" t="str">
            <v>‚</v>
          </cell>
          <cell r="CD179" t="str">
            <v>‚</v>
          </cell>
          <cell r="CF179" t="str">
            <v>‚</v>
          </cell>
          <cell r="CH179" t="str">
            <v>‚</v>
          </cell>
          <cell r="CJ179" t="str">
            <v>‚</v>
          </cell>
        </row>
        <row r="180">
          <cell r="BB180" t="str">
            <v>‚</v>
          </cell>
          <cell r="BD180" t="str">
            <v>‚</v>
          </cell>
          <cell r="BF180" t="str">
            <v>‚</v>
          </cell>
          <cell r="BG180" t="str">
            <v>-----------</v>
          </cell>
          <cell r="BH180" t="str">
            <v>‚</v>
          </cell>
          <cell r="BJ180" t="str">
            <v>‚</v>
          </cell>
          <cell r="BL180" t="str">
            <v>‚</v>
          </cell>
          <cell r="BN180" t="str">
            <v>‚</v>
          </cell>
          <cell r="BP180" t="str">
            <v>‚</v>
          </cell>
          <cell r="BR180" t="str">
            <v>‚</v>
          </cell>
          <cell r="BT180" t="str">
            <v>‚</v>
          </cell>
          <cell r="BV180" t="str">
            <v>‚</v>
          </cell>
          <cell r="BX180" t="str">
            <v>‚</v>
          </cell>
          <cell r="BZ180" t="str">
            <v>‚</v>
          </cell>
          <cell r="CB180" t="str">
            <v>‚</v>
          </cell>
          <cell r="CD180" t="str">
            <v>‚</v>
          </cell>
          <cell r="CF180" t="str">
            <v>‚</v>
          </cell>
          <cell r="CH180" t="str">
            <v>‚</v>
          </cell>
          <cell r="CJ180" t="str">
            <v>‚</v>
          </cell>
        </row>
        <row r="181">
          <cell r="BB181" t="str">
            <v>‚</v>
          </cell>
          <cell r="BD181" t="str">
            <v>‚</v>
          </cell>
          <cell r="BF181" t="str">
            <v>‚</v>
          </cell>
          <cell r="BH181" t="str">
            <v>‚</v>
          </cell>
          <cell r="BJ181" t="str">
            <v>‚</v>
          </cell>
          <cell r="BL181" t="str">
            <v>‚</v>
          </cell>
          <cell r="BN181" t="str">
            <v>‚</v>
          </cell>
          <cell r="BP181" t="str">
            <v>‚</v>
          </cell>
          <cell r="BR181" t="str">
            <v>‚</v>
          </cell>
          <cell r="BT181" t="str">
            <v>‚</v>
          </cell>
          <cell r="BV181" t="str">
            <v>‚</v>
          </cell>
          <cell r="BX181" t="str">
            <v>‚</v>
          </cell>
          <cell r="BZ181" t="str">
            <v>‚</v>
          </cell>
          <cell r="CB181" t="str">
            <v>‚</v>
          </cell>
          <cell r="CD181" t="str">
            <v>‚</v>
          </cell>
          <cell r="CF181" t="str">
            <v>‚</v>
          </cell>
          <cell r="CH181" t="str">
            <v>‚</v>
          </cell>
          <cell r="CJ181" t="str">
            <v>‚</v>
          </cell>
        </row>
        <row r="182">
          <cell r="BB182" t="str">
            <v>‚</v>
          </cell>
          <cell r="BD182" t="str">
            <v>‚</v>
          </cell>
          <cell r="BF182" t="str">
            <v>‚</v>
          </cell>
          <cell r="BG182" t="str">
            <v>CONSUMABLES</v>
          </cell>
          <cell r="BH182" t="str">
            <v>‚</v>
          </cell>
          <cell r="BJ182" t="str">
            <v>‚</v>
          </cell>
          <cell r="BL182" t="str">
            <v>‚</v>
          </cell>
          <cell r="BN182" t="str">
            <v>‚</v>
          </cell>
          <cell r="BP182" t="str">
            <v>‚</v>
          </cell>
          <cell r="BR182" t="str">
            <v>‚</v>
          </cell>
          <cell r="BT182" t="str">
            <v>‚</v>
          </cell>
          <cell r="BV182" t="str">
            <v>‚</v>
          </cell>
          <cell r="BX182" t="str">
            <v>‚</v>
          </cell>
          <cell r="BZ182" t="str">
            <v>‚</v>
          </cell>
          <cell r="CB182" t="str">
            <v>‚</v>
          </cell>
          <cell r="CD182" t="str">
            <v>‚</v>
          </cell>
          <cell r="CF182" t="str">
            <v>‚</v>
          </cell>
          <cell r="CH182" t="str">
            <v>‚</v>
          </cell>
          <cell r="CJ182" t="str">
            <v>‚</v>
          </cell>
        </row>
        <row r="183">
          <cell r="BB183" t="str">
            <v>‚</v>
          </cell>
          <cell r="BD183" t="str">
            <v>‚</v>
          </cell>
          <cell r="BF183" t="str">
            <v>‚</v>
          </cell>
          <cell r="BG183" t="str">
            <v>DIES &amp; TOOLS CONSUMED *</v>
          </cell>
          <cell r="BH183" t="str">
            <v>‚</v>
          </cell>
          <cell r="BJ183" t="str">
            <v>‚</v>
          </cell>
          <cell r="BL183" t="str">
            <v>‚</v>
          </cell>
          <cell r="BN183" t="str">
            <v>‚</v>
          </cell>
          <cell r="BP183" t="str">
            <v>‚</v>
          </cell>
          <cell r="BR183" t="str">
            <v>‚</v>
          </cell>
          <cell r="BT183" t="str">
            <v>‚</v>
          </cell>
          <cell r="BV183" t="str">
            <v>‚</v>
          </cell>
          <cell r="BX183" t="str">
            <v>‚</v>
          </cell>
          <cell r="BZ183" t="str">
            <v>‚</v>
          </cell>
          <cell r="CB183" t="str">
            <v>‚</v>
          </cell>
          <cell r="CD183" t="str">
            <v>‚</v>
          </cell>
          <cell r="CF183" t="str">
            <v>‚</v>
          </cell>
          <cell r="CH183" t="str">
            <v>‚</v>
          </cell>
          <cell r="CJ183" t="str">
            <v>‚</v>
          </cell>
        </row>
        <row r="184">
          <cell r="BB184" t="str">
            <v>‚</v>
          </cell>
          <cell r="BD184" t="str">
            <v>‚</v>
          </cell>
          <cell r="BF184" t="str">
            <v>‚</v>
          </cell>
          <cell r="BG184" t="str">
            <v>ELECTRICITY EXP.</v>
          </cell>
          <cell r="BH184" t="str">
            <v>‚</v>
          </cell>
          <cell r="BJ184" t="str">
            <v>‚</v>
          </cell>
          <cell r="BL184" t="str">
            <v>‚</v>
          </cell>
          <cell r="BN184" t="str">
            <v>‚</v>
          </cell>
          <cell r="BP184" t="str">
            <v>‚</v>
          </cell>
          <cell r="BR184" t="str">
            <v>‚</v>
          </cell>
          <cell r="BT184" t="str">
            <v>‚</v>
          </cell>
          <cell r="BV184" t="str">
            <v>‚</v>
          </cell>
          <cell r="BX184" t="str">
            <v>‚</v>
          </cell>
          <cell r="BZ184" t="str">
            <v>‚</v>
          </cell>
          <cell r="CB184" t="str">
            <v>‚</v>
          </cell>
          <cell r="CD184" t="str">
            <v>‚</v>
          </cell>
          <cell r="CF184" t="str">
            <v>‚</v>
          </cell>
          <cell r="CH184" t="str">
            <v>‚</v>
          </cell>
          <cell r="CJ184" t="str">
            <v>‚</v>
          </cell>
        </row>
        <row r="185">
          <cell r="BB185" t="str">
            <v>‚</v>
          </cell>
          <cell r="BD185" t="str">
            <v>‚</v>
          </cell>
          <cell r="BF185" t="str">
            <v>‚</v>
          </cell>
          <cell r="BG185" t="str">
            <v>GENERATOR DIESAL EXP.</v>
          </cell>
          <cell r="BH185" t="str">
            <v>‚</v>
          </cell>
          <cell r="BJ185" t="str">
            <v>‚</v>
          </cell>
          <cell r="BL185" t="str">
            <v>‚</v>
          </cell>
          <cell r="BN185" t="str">
            <v>‚</v>
          </cell>
          <cell r="BP185" t="str">
            <v>‚</v>
          </cell>
          <cell r="BR185" t="str">
            <v>‚</v>
          </cell>
          <cell r="BT185" t="str">
            <v>‚</v>
          </cell>
          <cell r="BV185" t="str">
            <v>‚</v>
          </cell>
          <cell r="BX185" t="str">
            <v>‚</v>
          </cell>
          <cell r="BZ185" t="str">
            <v>‚</v>
          </cell>
          <cell r="CB185" t="str">
            <v>‚</v>
          </cell>
          <cell r="CD185" t="str">
            <v>‚</v>
          </cell>
          <cell r="CF185" t="str">
            <v>‚</v>
          </cell>
          <cell r="CH185" t="str">
            <v>‚</v>
          </cell>
          <cell r="CJ185" t="str">
            <v>‚</v>
          </cell>
        </row>
        <row r="186">
          <cell r="BB186" t="str">
            <v>‚</v>
          </cell>
          <cell r="BD186" t="str">
            <v>‚</v>
          </cell>
          <cell r="BF186" t="str">
            <v>‚</v>
          </cell>
          <cell r="BH186" t="str">
            <v>‚</v>
          </cell>
          <cell r="BJ186" t="str">
            <v>‚</v>
          </cell>
          <cell r="BL186" t="str">
            <v>‚</v>
          </cell>
          <cell r="BN186" t="str">
            <v>‚</v>
          </cell>
          <cell r="BP186" t="str">
            <v>‚</v>
          </cell>
          <cell r="BR186" t="str">
            <v>‚</v>
          </cell>
          <cell r="BT186" t="str">
            <v>‚</v>
          </cell>
          <cell r="BV186" t="str">
            <v>‚</v>
          </cell>
          <cell r="BX186" t="str">
            <v>‚</v>
          </cell>
          <cell r="BZ186" t="str">
            <v>‚</v>
          </cell>
          <cell r="CB186" t="str">
            <v>‚</v>
          </cell>
          <cell r="CD186" t="str">
            <v>‚</v>
          </cell>
          <cell r="CF186" t="str">
            <v>‚</v>
          </cell>
          <cell r="CH186" t="str">
            <v>‚</v>
          </cell>
          <cell r="CJ186" t="str">
            <v>‚</v>
          </cell>
        </row>
        <row r="187">
          <cell r="BB187" t="str">
            <v>‚</v>
          </cell>
          <cell r="BD187" t="str">
            <v>‚</v>
          </cell>
          <cell r="BF187" t="str">
            <v>‚</v>
          </cell>
          <cell r="BH187" t="str">
            <v>‚</v>
          </cell>
          <cell r="BJ187" t="str">
            <v>‚</v>
          </cell>
          <cell r="BL187" t="str">
            <v>‚</v>
          </cell>
          <cell r="BN187" t="str">
            <v>‚</v>
          </cell>
          <cell r="BP187" t="str">
            <v>‚</v>
          </cell>
          <cell r="BR187" t="str">
            <v>‚</v>
          </cell>
          <cell r="BT187" t="str">
            <v>‚</v>
          </cell>
          <cell r="BV187" t="str">
            <v>‚</v>
          </cell>
          <cell r="BX187" t="str">
            <v>‚</v>
          </cell>
          <cell r="BZ187" t="str">
            <v>‚</v>
          </cell>
          <cell r="CB187" t="str">
            <v>‚</v>
          </cell>
          <cell r="CD187" t="str">
            <v>‚</v>
          </cell>
          <cell r="CF187" t="str">
            <v>‚</v>
          </cell>
          <cell r="CH187" t="str">
            <v>‚</v>
          </cell>
          <cell r="CJ187" t="str">
            <v>‚</v>
          </cell>
        </row>
        <row r="188">
          <cell r="BB188" t="str">
            <v>‚</v>
          </cell>
          <cell r="BC188" t="str">
            <v>-</v>
          </cell>
          <cell r="BD188" t="str">
            <v>‚</v>
          </cell>
          <cell r="BE188" t="str">
            <v>-</v>
          </cell>
          <cell r="BF188" t="str">
            <v>‚</v>
          </cell>
          <cell r="BG188" t="str">
            <v>-</v>
          </cell>
          <cell r="BH188" t="str">
            <v>‚</v>
          </cell>
          <cell r="BI188" t="str">
            <v>-</v>
          </cell>
          <cell r="BJ188" t="str">
            <v>‚</v>
          </cell>
          <cell r="BK188" t="str">
            <v>-</v>
          </cell>
          <cell r="BL188" t="str">
            <v>‚</v>
          </cell>
          <cell r="BM188" t="str">
            <v>-</v>
          </cell>
          <cell r="BN188" t="str">
            <v>‚</v>
          </cell>
          <cell r="BO188" t="str">
            <v>-</v>
          </cell>
          <cell r="BP188" t="str">
            <v>‚</v>
          </cell>
          <cell r="BQ188" t="str">
            <v>-</v>
          </cell>
          <cell r="BR188" t="str">
            <v>‚</v>
          </cell>
          <cell r="BS188" t="str">
            <v>-</v>
          </cell>
          <cell r="BT188" t="str">
            <v>‚</v>
          </cell>
          <cell r="BU188" t="str">
            <v>-</v>
          </cell>
          <cell r="BV188" t="str">
            <v>‚</v>
          </cell>
          <cell r="BW188" t="str">
            <v>-</v>
          </cell>
          <cell r="BX188" t="str">
            <v>‚</v>
          </cell>
          <cell r="BY188" t="str">
            <v>-</v>
          </cell>
          <cell r="BZ188" t="str">
            <v>‚</v>
          </cell>
          <cell r="CA188" t="str">
            <v>-</v>
          </cell>
          <cell r="CB188" t="str">
            <v>‚</v>
          </cell>
          <cell r="CC188" t="str">
            <v>-</v>
          </cell>
          <cell r="CD188" t="str">
            <v>‚</v>
          </cell>
          <cell r="CE188" t="str">
            <v>-</v>
          </cell>
          <cell r="CF188" t="str">
            <v>‚</v>
          </cell>
          <cell r="CG188" t="str">
            <v>-</v>
          </cell>
          <cell r="CH188" t="str">
            <v>‚</v>
          </cell>
          <cell r="CI188" t="str">
            <v>-</v>
          </cell>
          <cell r="CJ188" t="str">
            <v>‚</v>
          </cell>
        </row>
        <row r="189">
          <cell r="BB189" t="str">
            <v>‚</v>
          </cell>
          <cell r="BD189" t="str">
            <v>‚</v>
          </cell>
          <cell r="BF189" t="str">
            <v>‚</v>
          </cell>
          <cell r="BG189" t="str">
            <v>TOTAL</v>
          </cell>
          <cell r="BH189" t="str">
            <v>‚</v>
          </cell>
          <cell r="BJ189" t="str">
            <v>‚</v>
          </cell>
          <cell r="BL189" t="str">
            <v>‚</v>
          </cell>
          <cell r="BN189" t="str">
            <v>‚</v>
          </cell>
          <cell r="BP189" t="str">
            <v>‚</v>
          </cell>
          <cell r="BR189" t="str">
            <v>‚</v>
          </cell>
          <cell r="BT189" t="str">
            <v>‚</v>
          </cell>
          <cell r="BV189" t="str">
            <v>‚</v>
          </cell>
          <cell r="BX189" t="str">
            <v>‚</v>
          </cell>
          <cell r="BZ189" t="str">
            <v>‚</v>
          </cell>
          <cell r="CB189" t="str">
            <v>‚</v>
          </cell>
          <cell r="CD189" t="str">
            <v>‚</v>
          </cell>
          <cell r="CF189" t="str">
            <v>‚</v>
          </cell>
          <cell r="CH189" t="str">
            <v>‚</v>
          </cell>
          <cell r="CJ189" t="str">
            <v>‚</v>
          </cell>
        </row>
        <row r="190">
          <cell r="BB190" t="str">
            <v>‚</v>
          </cell>
          <cell r="BC190" t="str">
            <v>-</v>
          </cell>
          <cell r="BD190" t="str">
            <v>‚</v>
          </cell>
          <cell r="BE190" t="str">
            <v>-</v>
          </cell>
          <cell r="BF190" t="str">
            <v>‚</v>
          </cell>
          <cell r="BG190" t="str">
            <v>-</v>
          </cell>
          <cell r="BH190" t="str">
            <v>‚</v>
          </cell>
          <cell r="BI190" t="str">
            <v>-</v>
          </cell>
          <cell r="BJ190" t="str">
            <v>‚</v>
          </cell>
          <cell r="BK190" t="str">
            <v>-</v>
          </cell>
          <cell r="BL190" t="str">
            <v>‚</v>
          </cell>
          <cell r="BM190" t="str">
            <v>-</v>
          </cell>
          <cell r="BN190" t="str">
            <v>‚</v>
          </cell>
          <cell r="BO190" t="str">
            <v>-</v>
          </cell>
          <cell r="BP190" t="str">
            <v>‚</v>
          </cell>
          <cell r="BQ190" t="str">
            <v>-</v>
          </cell>
          <cell r="BR190" t="str">
            <v>‚</v>
          </cell>
          <cell r="BS190" t="str">
            <v>-</v>
          </cell>
          <cell r="BT190" t="str">
            <v>‚</v>
          </cell>
          <cell r="BU190" t="str">
            <v>-</v>
          </cell>
          <cell r="BV190" t="str">
            <v>‚</v>
          </cell>
          <cell r="BW190" t="str">
            <v>-</v>
          </cell>
          <cell r="BX190" t="str">
            <v>‚</v>
          </cell>
          <cell r="BY190" t="str">
            <v>-</v>
          </cell>
          <cell r="BZ190" t="str">
            <v>‚</v>
          </cell>
          <cell r="CA190" t="str">
            <v>-</v>
          </cell>
          <cell r="CB190" t="str">
            <v>‚</v>
          </cell>
          <cell r="CC190" t="str">
            <v>-</v>
          </cell>
          <cell r="CD190" t="str">
            <v>‚</v>
          </cell>
          <cell r="CE190" t="str">
            <v>-</v>
          </cell>
          <cell r="CF190" t="str">
            <v>‚</v>
          </cell>
          <cell r="CG190" t="str">
            <v>-</v>
          </cell>
          <cell r="CH190" t="str">
            <v>‚</v>
          </cell>
          <cell r="CI190" t="str">
            <v>-</v>
          </cell>
          <cell r="CJ190" t="str">
            <v>‚</v>
          </cell>
        </row>
        <row r="192">
          <cell r="BB192" t="str">
            <v>NOTE--&gt; * TO TALLY WITH I/H TOOLS BUDGET</v>
          </cell>
        </row>
        <row r="198">
          <cell r="BC198" t="str">
            <v>PREPARED BY :</v>
          </cell>
          <cell r="BM198" t="str">
            <v>VERIFIED BY:</v>
          </cell>
          <cell r="CE198" t="str">
            <v>APPROVED BY :</v>
          </cell>
        </row>
        <row r="202">
          <cell r="BC202" t="str">
            <v>CO. NAME : MIL/MRL</v>
          </cell>
        </row>
        <row r="203">
          <cell r="BC203" t="str">
            <v>SBU      : SW/HL/HORNS/HO</v>
          </cell>
        </row>
        <row r="204">
          <cell r="BC204" t="str">
            <v>UNIT     :</v>
          </cell>
        </row>
        <row r="205">
          <cell r="BC205" t="str">
            <v xml:space="preserve">BUDGET   : 1998-99 </v>
          </cell>
          <cell r="CE205" t="str">
            <v>ANNEXURE : VIII</v>
          </cell>
        </row>
        <row r="206">
          <cell r="CE206" t="str">
            <v>SCHDULE NO.  : 10</v>
          </cell>
        </row>
        <row r="207">
          <cell r="BC207" t="str">
            <v>OVER HEAD COST SCHDULE</v>
          </cell>
        </row>
        <row r="208">
          <cell r="BB208" t="str">
            <v>_</v>
          </cell>
          <cell r="BC208" t="str">
            <v>_</v>
          </cell>
          <cell r="BD208" t="str">
            <v>_</v>
          </cell>
          <cell r="BE208" t="str">
            <v>_</v>
          </cell>
          <cell r="BF208" t="str">
            <v>_</v>
          </cell>
          <cell r="BG208" t="str">
            <v>_</v>
          </cell>
          <cell r="BH208" t="str">
            <v>_</v>
          </cell>
          <cell r="BI208" t="str">
            <v>_</v>
          </cell>
          <cell r="BJ208" t="str">
            <v>_</v>
          </cell>
          <cell r="BK208" t="str">
            <v>_</v>
          </cell>
          <cell r="BL208" t="str">
            <v>_</v>
          </cell>
          <cell r="BM208" t="str">
            <v>_</v>
          </cell>
          <cell r="BN208" t="str">
            <v>_</v>
          </cell>
          <cell r="BO208" t="str">
            <v>_</v>
          </cell>
          <cell r="BP208" t="str">
            <v>_</v>
          </cell>
          <cell r="BQ208" t="str">
            <v>_</v>
          </cell>
          <cell r="BR208" t="str">
            <v>_</v>
          </cell>
          <cell r="BS208" t="str">
            <v>_</v>
          </cell>
          <cell r="BT208" t="str">
            <v>_</v>
          </cell>
          <cell r="BU208" t="str">
            <v>_</v>
          </cell>
          <cell r="BV208" t="str">
            <v>_</v>
          </cell>
          <cell r="BW208" t="str">
            <v>_</v>
          </cell>
          <cell r="BX208" t="str">
            <v>_</v>
          </cell>
          <cell r="BY208" t="str">
            <v>_</v>
          </cell>
          <cell r="BZ208" t="str">
            <v>_</v>
          </cell>
          <cell r="CA208" t="str">
            <v>_</v>
          </cell>
          <cell r="CB208" t="str">
            <v>_</v>
          </cell>
          <cell r="CC208" t="str">
            <v>_</v>
          </cell>
          <cell r="CD208" t="str">
            <v>_</v>
          </cell>
          <cell r="CE208" t="str">
            <v>_</v>
          </cell>
          <cell r="CF208" t="str">
            <v>_</v>
          </cell>
          <cell r="CG208" t="str">
            <v>_</v>
          </cell>
          <cell r="CH208" t="str">
            <v>_</v>
          </cell>
          <cell r="CI208" t="str">
            <v>_</v>
          </cell>
        </row>
        <row r="209">
          <cell r="BB209" t="str">
            <v>‚</v>
          </cell>
          <cell r="BC209" t="str">
            <v xml:space="preserve">    1997-98</v>
          </cell>
          <cell r="BF209" t="str">
            <v>‚</v>
          </cell>
          <cell r="BH209" t="str">
            <v>‚</v>
          </cell>
          <cell r="BJ209" t="str">
            <v>‚</v>
          </cell>
          <cell r="BL209" t="str">
            <v>‚</v>
          </cell>
          <cell r="BN209" t="str">
            <v>‚</v>
          </cell>
          <cell r="BP209" t="str">
            <v>‚</v>
          </cell>
          <cell r="BR209" t="str">
            <v>‚</v>
          </cell>
          <cell r="BT209" t="str">
            <v>‚</v>
          </cell>
          <cell r="BV209" t="str">
            <v>‚</v>
          </cell>
          <cell r="BX209" t="str">
            <v>‚</v>
          </cell>
          <cell r="BZ209" t="str">
            <v>‚</v>
          </cell>
          <cell r="CB209" t="str">
            <v>‚</v>
          </cell>
          <cell r="CD209" t="str">
            <v>‚</v>
          </cell>
          <cell r="CF209" t="str">
            <v>‚</v>
          </cell>
          <cell r="CH209" t="str">
            <v>‚</v>
          </cell>
          <cell r="CJ209" t="str">
            <v>‚</v>
          </cell>
        </row>
        <row r="210">
          <cell r="BB210" t="str">
            <v>‚</v>
          </cell>
          <cell r="BC210" t="str">
            <v>-</v>
          </cell>
          <cell r="BD210" t="str">
            <v>-</v>
          </cell>
          <cell r="BE210" t="str">
            <v>-</v>
          </cell>
          <cell r="BF210" t="str">
            <v>‚</v>
          </cell>
          <cell r="BG210" t="str">
            <v>PARTICULARS</v>
          </cell>
          <cell r="BH210" t="str">
            <v>‚</v>
          </cell>
          <cell r="BI210" t="str">
            <v>APR</v>
          </cell>
          <cell r="BJ210" t="str">
            <v>‚</v>
          </cell>
          <cell r="BK210" t="str">
            <v>MAY</v>
          </cell>
          <cell r="BL210" t="str">
            <v>‚</v>
          </cell>
          <cell r="BM210" t="str">
            <v>JUN</v>
          </cell>
          <cell r="BN210" t="str">
            <v>‚</v>
          </cell>
          <cell r="BO210" t="str">
            <v>JUL</v>
          </cell>
          <cell r="BP210" t="str">
            <v>‚</v>
          </cell>
          <cell r="BQ210" t="str">
            <v>AUG</v>
          </cell>
          <cell r="BR210" t="str">
            <v>‚</v>
          </cell>
          <cell r="BS210" t="str">
            <v>SEP</v>
          </cell>
          <cell r="BT210" t="str">
            <v>‚</v>
          </cell>
          <cell r="BU210" t="str">
            <v>OCT</v>
          </cell>
          <cell r="BV210" t="str">
            <v>‚</v>
          </cell>
          <cell r="BW210" t="str">
            <v>NOV</v>
          </cell>
          <cell r="BX210" t="str">
            <v>‚</v>
          </cell>
          <cell r="BY210" t="str">
            <v>DEC</v>
          </cell>
          <cell r="BZ210" t="str">
            <v>‚</v>
          </cell>
          <cell r="CA210" t="str">
            <v>JAN</v>
          </cell>
          <cell r="CB210" t="str">
            <v>‚</v>
          </cell>
          <cell r="CC210" t="str">
            <v>FEB</v>
          </cell>
          <cell r="CD210" t="str">
            <v>‚</v>
          </cell>
          <cell r="CE210" t="str">
            <v>MAR</v>
          </cell>
          <cell r="CF210" t="str">
            <v>‚</v>
          </cell>
          <cell r="CG210" t="str">
            <v>TOTAL</v>
          </cell>
          <cell r="CH210" t="str">
            <v>‚</v>
          </cell>
          <cell r="CI210" t="str">
            <v>MRP</v>
          </cell>
          <cell r="CJ210" t="str">
            <v>‚</v>
          </cell>
        </row>
        <row r="211">
          <cell r="BB211" t="str">
            <v>‚</v>
          </cell>
          <cell r="BC211" t="str">
            <v>BUDGET</v>
          </cell>
          <cell r="BD211" t="str">
            <v>‚</v>
          </cell>
          <cell r="BE211" t="str">
            <v>ACTUAL</v>
          </cell>
          <cell r="BF211" t="str">
            <v>‚</v>
          </cell>
          <cell r="BH211" t="str">
            <v>‚</v>
          </cell>
          <cell r="BJ211" t="str">
            <v>‚</v>
          </cell>
          <cell r="BL211" t="str">
            <v>‚</v>
          </cell>
          <cell r="BN211" t="str">
            <v>‚</v>
          </cell>
          <cell r="BP211" t="str">
            <v>‚</v>
          </cell>
          <cell r="BR211" t="str">
            <v>‚</v>
          </cell>
          <cell r="BT211" t="str">
            <v>‚</v>
          </cell>
          <cell r="BV211" t="str">
            <v>‚</v>
          </cell>
          <cell r="BX211" t="str">
            <v>‚</v>
          </cell>
          <cell r="BZ211" t="str">
            <v>‚</v>
          </cell>
          <cell r="CB211" t="str">
            <v>‚</v>
          </cell>
          <cell r="CD211" t="str">
            <v>‚</v>
          </cell>
          <cell r="CF211" t="str">
            <v>‚</v>
          </cell>
          <cell r="CG211" t="str">
            <v>98-99</v>
          </cell>
          <cell r="CH211" t="str">
            <v>‚</v>
          </cell>
          <cell r="CI211" t="str">
            <v>98-99</v>
          </cell>
          <cell r="CJ211" t="str">
            <v>‚</v>
          </cell>
        </row>
        <row r="212">
          <cell r="BB212" t="str">
            <v>‚</v>
          </cell>
          <cell r="BC212" t="str">
            <v>_</v>
          </cell>
          <cell r="BD212" t="str">
            <v>‚</v>
          </cell>
          <cell r="BE212" t="str">
            <v>_</v>
          </cell>
          <cell r="BF212" t="str">
            <v>_</v>
          </cell>
          <cell r="BG212" t="str">
            <v>_</v>
          </cell>
          <cell r="BH212" t="str">
            <v>_</v>
          </cell>
          <cell r="BI212" t="str">
            <v>_</v>
          </cell>
          <cell r="BJ212" t="str">
            <v>_</v>
          </cell>
          <cell r="BK212" t="str">
            <v>_</v>
          </cell>
          <cell r="BL212" t="str">
            <v>_</v>
          </cell>
          <cell r="BM212" t="str">
            <v>_</v>
          </cell>
          <cell r="BN212" t="str">
            <v>_</v>
          </cell>
          <cell r="BO212" t="str">
            <v>_</v>
          </cell>
          <cell r="BP212" t="str">
            <v>_</v>
          </cell>
          <cell r="BQ212" t="str">
            <v>_</v>
          </cell>
          <cell r="BR212" t="str">
            <v>_</v>
          </cell>
          <cell r="BS212" t="str">
            <v>_</v>
          </cell>
          <cell r="BT212" t="str">
            <v>_</v>
          </cell>
          <cell r="BU212" t="str">
            <v>_</v>
          </cell>
          <cell r="BV212" t="str">
            <v>_</v>
          </cell>
          <cell r="BW212" t="str">
            <v>_</v>
          </cell>
          <cell r="BX212" t="str">
            <v>_</v>
          </cell>
          <cell r="BY212" t="str">
            <v>_</v>
          </cell>
          <cell r="BZ212" t="str">
            <v>_</v>
          </cell>
          <cell r="CA212" t="str">
            <v>_</v>
          </cell>
          <cell r="CB212" t="str">
            <v>_</v>
          </cell>
          <cell r="CC212" t="str">
            <v>_</v>
          </cell>
          <cell r="CD212" t="str">
            <v>_</v>
          </cell>
          <cell r="CE212" t="str">
            <v>_</v>
          </cell>
          <cell r="CF212" t="str">
            <v>_</v>
          </cell>
          <cell r="CG212" t="str">
            <v>_</v>
          </cell>
          <cell r="CH212" t="str">
            <v>_</v>
          </cell>
          <cell r="CI212" t="str">
            <v>_</v>
          </cell>
          <cell r="CJ212" t="str">
            <v>_</v>
          </cell>
        </row>
        <row r="213">
          <cell r="BB213" t="str">
            <v>‚</v>
          </cell>
          <cell r="BD213" t="str">
            <v>‚</v>
          </cell>
          <cell r="BF213" t="str">
            <v>‚</v>
          </cell>
          <cell r="BH213" t="str">
            <v>‚</v>
          </cell>
          <cell r="BJ213" t="str">
            <v>‚</v>
          </cell>
          <cell r="BL213" t="str">
            <v>‚</v>
          </cell>
          <cell r="BN213" t="str">
            <v>‚</v>
          </cell>
          <cell r="BP213" t="str">
            <v>‚</v>
          </cell>
          <cell r="BR213" t="str">
            <v>‚</v>
          </cell>
          <cell r="BT213" t="str">
            <v>‚</v>
          </cell>
          <cell r="BV213" t="str">
            <v>‚</v>
          </cell>
          <cell r="BX213" t="str">
            <v>‚</v>
          </cell>
          <cell r="BZ213" t="str">
            <v>‚</v>
          </cell>
          <cell r="CB213" t="str">
            <v>‚</v>
          </cell>
          <cell r="CD213" t="str">
            <v>‚</v>
          </cell>
          <cell r="CF213" t="str">
            <v>‚</v>
          </cell>
          <cell r="CH213" t="str">
            <v>‚</v>
          </cell>
          <cell r="CJ213" t="str">
            <v>‚</v>
          </cell>
        </row>
        <row r="214">
          <cell r="BB214" t="str">
            <v>‚</v>
          </cell>
          <cell r="BD214" t="str">
            <v>‚</v>
          </cell>
          <cell r="BF214" t="str">
            <v>‚</v>
          </cell>
          <cell r="BG214" t="str">
            <v>AUDIT FEES</v>
          </cell>
          <cell r="BH214" t="str">
            <v>‚</v>
          </cell>
          <cell r="BJ214" t="str">
            <v>‚</v>
          </cell>
          <cell r="BL214" t="str">
            <v>‚</v>
          </cell>
          <cell r="BN214" t="str">
            <v>‚</v>
          </cell>
          <cell r="BP214" t="str">
            <v>‚</v>
          </cell>
          <cell r="BR214" t="str">
            <v>‚</v>
          </cell>
          <cell r="BT214" t="str">
            <v>‚</v>
          </cell>
          <cell r="BV214" t="str">
            <v>‚</v>
          </cell>
          <cell r="BX214" t="str">
            <v>‚</v>
          </cell>
          <cell r="BZ214" t="str">
            <v>‚</v>
          </cell>
          <cell r="CB214" t="str">
            <v>‚</v>
          </cell>
          <cell r="CD214" t="str">
            <v>‚</v>
          </cell>
          <cell r="CF214" t="str">
            <v>‚</v>
          </cell>
          <cell r="CH214" t="str">
            <v>‚</v>
          </cell>
          <cell r="CJ214" t="str">
            <v>‚</v>
          </cell>
        </row>
        <row r="215">
          <cell r="BB215" t="str">
            <v>‚</v>
          </cell>
          <cell r="BD215" t="str">
            <v>‚</v>
          </cell>
          <cell r="BF215" t="str">
            <v>‚</v>
          </cell>
          <cell r="BG215" t="str">
            <v>BOOKS &amp; PERIODICALS</v>
          </cell>
          <cell r="BH215" t="str">
            <v>‚</v>
          </cell>
          <cell r="BJ215" t="str">
            <v>‚</v>
          </cell>
          <cell r="BL215" t="str">
            <v>‚</v>
          </cell>
          <cell r="BN215" t="str">
            <v>‚</v>
          </cell>
          <cell r="BP215" t="str">
            <v>‚</v>
          </cell>
          <cell r="BR215" t="str">
            <v>‚</v>
          </cell>
          <cell r="BT215" t="str">
            <v>‚</v>
          </cell>
          <cell r="BV215" t="str">
            <v>‚</v>
          </cell>
          <cell r="BX215" t="str">
            <v>‚</v>
          </cell>
          <cell r="BZ215" t="str">
            <v>‚</v>
          </cell>
          <cell r="CB215" t="str">
            <v>‚</v>
          </cell>
          <cell r="CD215" t="str">
            <v>‚</v>
          </cell>
          <cell r="CF215" t="str">
            <v>‚</v>
          </cell>
          <cell r="CH215" t="str">
            <v>‚</v>
          </cell>
          <cell r="CJ215" t="str">
            <v>‚</v>
          </cell>
        </row>
        <row r="216">
          <cell r="BB216" t="str">
            <v>‚</v>
          </cell>
          <cell r="BD216" t="str">
            <v>‚</v>
          </cell>
          <cell r="BF216" t="str">
            <v>‚</v>
          </cell>
          <cell r="BG216" t="str">
            <v xml:space="preserve">BULDING REPAIR </v>
          </cell>
          <cell r="BH216" t="str">
            <v>‚</v>
          </cell>
          <cell r="BJ216" t="str">
            <v>‚</v>
          </cell>
          <cell r="BL216" t="str">
            <v>‚</v>
          </cell>
          <cell r="BN216" t="str">
            <v>‚</v>
          </cell>
          <cell r="BP216" t="str">
            <v>‚</v>
          </cell>
          <cell r="BR216" t="str">
            <v>‚</v>
          </cell>
          <cell r="BT216" t="str">
            <v>‚</v>
          </cell>
          <cell r="BV216" t="str">
            <v>‚</v>
          </cell>
          <cell r="BX216" t="str">
            <v>‚</v>
          </cell>
          <cell r="BZ216" t="str">
            <v>‚</v>
          </cell>
          <cell r="CB216" t="str">
            <v>‚</v>
          </cell>
          <cell r="CD216" t="str">
            <v>‚</v>
          </cell>
          <cell r="CF216" t="str">
            <v>‚</v>
          </cell>
          <cell r="CH216" t="str">
            <v>‚</v>
          </cell>
          <cell r="CJ216" t="str">
            <v>‚</v>
          </cell>
        </row>
        <row r="217">
          <cell r="BB217" t="str">
            <v>‚</v>
          </cell>
          <cell r="BD217" t="str">
            <v>‚</v>
          </cell>
          <cell r="BF217" t="str">
            <v>‚</v>
          </cell>
          <cell r="BG217" t="str">
            <v>CANTER EXP.</v>
          </cell>
          <cell r="BH217" t="str">
            <v>‚</v>
          </cell>
          <cell r="BJ217" t="str">
            <v>‚</v>
          </cell>
          <cell r="BL217" t="str">
            <v>‚</v>
          </cell>
          <cell r="BN217" t="str">
            <v>‚</v>
          </cell>
          <cell r="BP217" t="str">
            <v>‚</v>
          </cell>
          <cell r="BR217" t="str">
            <v>‚</v>
          </cell>
          <cell r="BT217" t="str">
            <v>‚</v>
          </cell>
          <cell r="BV217" t="str">
            <v>‚</v>
          </cell>
          <cell r="BX217" t="str">
            <v>‚</v>
          </cell>
          <cell r="BZ217" t="str">
            <v>‚</v>
          </cell>
          <cell r="CB217" t="str">
            <v>‚</v>
          </cell>
          <cell r="CD217" t="str">
            <v>‚</v>
          </cell>
          <cell r="CF217" t="str">
            <v>‚</v>
          </cell>
          <cell r="CH217" t="str">
            <v>‚</v>
          </cell>
          <cell r="CJ217" t="str">
            <v>‚</v>
          </cell>
        </row>
        <row r="218">
          <cell r="BB218" t="str">
            <v>‚</v>
          </cell>
          <cell r="BD218" t="str">
            <v>‚</v>
          </cell>
          <cell r="BF218" t="str">
            <v>‚</v>
          </cell>
          <cell r="BG218" t="str">
            <v>CAR EXP.</v>
          </cell>
          <cell r="BH218" t="str">
            <v>‚</v>
          </cell>
          <cell r="BJ218" t="str">
            <v>‚</v>
          </cell>
          <cell r="BL218" t="str">
            <v>‚</v>
          </cell>
          <cell r="BN218" t="str">
            <v>‚</v>
          </cell>
          <cell r="BP218" t="str">
            <v>‚</v>
          </cell>
          <cell r="BR218" t="str">
            <v>‚</v>
          </cell>
          <cell r="BT218" t="str">
            <v>‚</v>
          </cell>
          <cell r="BV218" t="str">
            <v>‚</v>
          </cell>
          <cell r="BX218" t="str">
            <v>‚</v>
          </cell>
          <cell r="BZ218" t="str">
            <v>‚</v>
          </cell>
          <cell r="CB218" t="str">
            <v>‚</v>
          </cell>
          <cell r="CD218" t="str">
            <v>‚</v>
          </cell>
          <cell r="CF218" t="str">
            <v>‚</v>
          </cell>
          <cell r="CH218" t="str">
            <v>‚</v>
          </cell>
          <cell r="CJ218" t="str">
            <v>‚</v>
          </cell>
        </row>
        <row r="219">
          <cell r="BB219" t="str">
            <v>‚</v>
          </cell>
          <cell r="BD219" t="str">
            <v>‚</v>
          </cell>
          <cell r="BF219" t="str">
            <v>‚</v>
          </cell>
          <cell r="BG219" t="str">
            <v>CHARITY &amp; DONATION</v>
          </cell>
          <cell r="BH219" t="str">
            <v>‚</v>
          </cell>
          <cell r="BJ219" t="str">
            <v>‚</v>
          </cell>
          <cell r="BL219" t="str">
            <v>‚</v>
          </cell>
          <cell r="BN219" t="str">
            <v>‚</v>
          </cell>
          <cell r="BP219" t="str">
            <v>‚</v>
          </cell>
          <cell r="BR219" t="str">
            <v>‚</v>
          </cell>
          <cell r="BT219" t="str">
            <v>‚</v>
          </cell>
          <cell r="BV219" t="str">
            <v>‚</v>
          </cell>
          <cell r="BX219" t="str">
            <v>‚</v>
          </cell>
          <cell r="BZ219" t="str">
            <v>‚</v>
          </cell>
          <cell r="CB219" t="str">
            <v>‚</v>
          </cell>
          <cell r="CD219" t="str">
            <v>‚</v>
          </cell>
          <cell r="CF219" t="str">
            <v>‚</v>
          </cell>
          <cell r="CH219" t="str">
            <v>‚</v>
          </cell>
          <cell r="CJ219" t="str">
            <v>‚</v>
          </cell>
        </row>
        <row r="220">
          <cell r="BB220" t="str">
            <v>‚</v>
          </cell>
          <cell r="BD220" t="str">
            <v>‚</v>
          </cell>
          <cell r="BF220" t="str">
            <v>‚</v>
          </cell>
          <cell r="BG220" t="str">
            <v>CONVEYANCE</v>
          </cell>
          <cell r="BH220" t="str">
            <v>‚</v>
          </cell>
          <cell r="BJ220" t="str">
            <v>‚</v>
          </cell>
          <cell r="BL220" t="str">
            <v>‚</v>
          </cell>
          <cell r="BN220" t="str">
            <v>‚</v>
          </cell>
          <cell r="BP220" t="str">
            <v>‚</v>
          </cell>
          <cell r="BR220" t="str">
            <v>‚</v>
          </cell>
          <cell r="BT220" t="str">
            <v>‚</v>
          </cell>
          <cell r="BV220" t="str">
            <v>‚</v>
          </cell>
          <cell r="BX220" t="str">
            <v>‚</v>
          </cell>
          <cell r="BZ220" t="str">
            <v>‚</v>
          </cell>
          <cell r="CB220" t="str">
            <v>‚</v>
          </cell>
          <cell r="CD220" t="str">
            <v>‚</v>
          </cell>
          <cell r="CF220" t="str">
            <v>‚</v>
          </cell>
          <cell r="CH220" t="str">
            <v>‚</v>
          </cell>
          <cell r="CJ220" t="str">
            <v>‚</v>
          </cell>
        </row>
        <row r="221">
          <cell r="BB221" t="str">
            <v>‚</v>
          </cell>
          <cell r="BD221" t="str">
            <v>‚</v>
          </cell>
          <cell r="BF221" t="str">
            <v>‚</v>
          </cell>
          <cell r="BG221" t="str">
            <v>FILING FEES</v>
          </cell>
          <cell r="BH221" t="str">
            <v>‚</v>
          </cell>
          <cell r="BJ221" t="str">
            <v>‚</v>
          </cell>
          <cell r="BL221" t="str">
            <v>‚</v>
          </cell>
          <cell r="BN221" t="str">
            <v>‚</v>
          </cell>
          <cell r="BP221" t="str">
            <v>‚</v>
          </cell>
          <cell r="BR221" t="str">
            <v>‚</v>
          </cell>
          <cell r="BT221" t="str">
            <v>‚</v>
          </cell>
          <cell r="BV221" t="str">
            <v>‚</v>
          </cell>
          <cell r="BX221" t="str">
            <v>‚</v>
          </cell>
          <cell r="BZ221" t="str">
            <v>‚</v>
          </cell>
          <cell r="CB221" t="str">
            <v>‚</v>
          </cell>
          <cell r="CD221" t="str">
            <v>‚</v>
          </cell>
          <cell r="CF221" t="str">
            <v>‚</v>
          </cell>
          <cell r="CH221" t="str">
            <v>‚</v>
          </cell>
          <cell r="CJ221" t="str">
            <v>‚</v>
          </cell>
        </row>
        <row r="222">
          <cell r="BB222" t="str">
            <v>‚</v>
          </cell>
          <cell r="BD222" t="str">
            <v>‚</v>
          </cell>
          <cell r="BF222" t="str">
            <v>‚</v>
          </cell>
          <cell r="BG222" t="str">
            <v>FOREIGN TRAVELLING</v>
          </cell>
          <cell r="BH222" t="str">
            <v>‚</v>
          </cell>
          <cell r="BJ222" t="str">
            <v>‚</v>
          </cell>
          <cell r="BL222" t="str">
            <v>‚</v>
          </cell>
          <cell r="BN222" t="str">
            <v>‚</v>
          </cell>
          <cell r="BP222" t="str">
            <v>‚</v>
          </cell>
          <cell r="BR222" t="str">
            <v>‚</v>
          </cell>
          <cell r="BT222" t="str">
            <v>‚</v>
          </cell>
          <cell r="BV222" t="str">
            <v>‚</v>
          </cell>
          <cell r="BX222" t="str">
            <v>‚</v>
          </cell>
          <cell r="BZ222" t="str">
            <v>‚</v>
          </cell>
          <cell r="CB222" t="str">
            <v>‚</v>
          </cell>
          <cell r="CD222" t="str">
            <v>‚</v>
          </cell>
          <cell r="CF222" t="str">
            <v>‚</v>
          </cell>
          <cell r="CH222" t="str">
            <v>‚</v>
          </cell>
          <cell r="CJ222" t="str">
            <v>‚</v>
          </cell>
        </row>
        <row r="223">
          <cell r="BB223" t="str">
            <v>‚</v>
          </cell>
          <cell r="BD223" t="str">
            <v>‚</v>
          </cell>
          <cell r="BF223" t="str">
            <v>‚</v>
          </cell>
          <cell r="BG223" t="str">
            <v>FURNITURE &amp; FIXTURE REPAIR</v>
          </cell>
          <cell r="BH223" t="str">
            <v>‚</v>
          </cell>
          <cell r="BJ223" t="str">
            <v>‚</v>
          </cell>
          <cell r="BL223" t="str">
            <v>‚</v>
          </cell>
          <cell r="BN223" t="str">
            <v>‚</v>
          </cell>
          <cell r="BP223" t="str">
            <v>‚</v>
          </cell>
          <cell r="BR223" t="str">
            <v>‚</v>
          </cell>
          <cell r="BT223" t="str">
            <v>‚</v>
          </cell>
          <cell r="BV223" t="str">
            <v>‚</v>
          </cell>
          <cell r="BX223" t="str">
            <v>‚</v>
          </cell>
          <cell r="BZ223" t="str">
            <v>‚</v>
          </cell>
          <cell r="CB223" t="str">
            <v>‚</v>
          </cell>
          <cell r="CD223" t="str">
            <v>‚</v>
          </cell>
          <cell r="CF223" t="str">
            <v>‚</v>
          </cell>
          <cell r="CH223" t="str">
            <v>‚</v>
          </cell>
          <cell r="CJ223" t="str">
            <v>‚</v>
          </cell>
        </row>
        <row r="224">
          <cell r="BB224" t="str">
            <v>‚</v>
          </cell>
          <cell r="BD224" t="str">
            <v>‚</v>
          </cell>
          <cell r="BF224" t="str">
            <v>‚</v>
          </cell>
          <cell r="BG224" t="str">
            <v>GENERAL EXP.</v>
          </cell>
          <cell r="BH224" t="str">
            <v>‚</v>
          </cell>
          <cell r="BJ224" t="str">
            <v>‚</v>
          </cell>
          <cell r="BL224" t="str">
            <v>‚</v>
          </cell>
          <cell r="BN224" t="str">
            <v>‚</v>
          </cell>
          <cell r="BP224" t="str">
            <v>‚</v>
          </cell>
          <cell r="BR224" t="str">
            <v>‚</v>
          </cell>
          <cell r="BT224" t="str">
            <v>‚</v>
          </cell>
          <cell r="BV224" t="str">
            <v>‚</v>
          </cell>
          <cell r="BX224" t="str">
            <v>‚</v>
          </cell>
          <cell r="BZ224" t="str">
            <v>‚</v>
          </cell>
          <cell r="CB224" t="str">
            <v>‚</v>
          </cell>
          <cell r="CD224" t="str">
            <v>‚</v>
          </cell>
          <cell r="CF224" t="str">
            <v>‚</v>
          </cell>
          <cell r="CH224" t="str">
            <v>‚</v>
          </cell>
          <cell r="CJ224" t="str">
            <v>‚</v>
          </cell>
        </row>
        <row r="225">
          <cell r="BB225" t="str">
            <v>‚</v>
          </cell>
          <cell r="BD225" t="str">
            <v>‚</v>
          </cell>
          <cell r="BF225" t="str">
            <v>‚</v>
          </cell>
          <cell r="BG225" t="str">
            <v>HIRE CHARGES</v>
          </cell>
          <cell r="BH225" t="str">
            <v>‚</v>
          </cell>
          <cell r="BJ225" t="str">
            <v>‚</v>
          </cell>
          <cell r="BL225" t="str">
            <v>‚</v>
          </cell>
          <cell r="BN225" t="str">
            <v>‚</v>
          </cell>
          <cell r="BP225" t="str">
            <v>‚</v>
          </cell>
          <cell r="BR225" t="str">
            <v>‚</v>
          </cell>
          <cell r="BT225" t="str">
            <v>‚</v>
          </cell>
          <cell r="BV225" t="str">
            <v>‚</v>
          </cell>
          <cell r="BX225" t="str">
            <v>‚</v>
          </cell>
          <cell r="BZ225" t="str">
            <v>‚</v>
          </cell>
          <cell r="CB225" t="str">
            <v>‚</v>
          </cell>
          <cell r="CD225" t="str">
            <v>‚</v>
          </cell>
          <cell r="CF225" t="str">
            <v>‚</v>
          </cell>
          <cell r="CH225" t="str">
            <v>‚</v>
          </cell>
          <cell r="CJ225" t="str">
            <v>‚</v>
          </cell>
        </row>
        <row r="226">
          <cell r="BB226" t="str">
            <v>‚</v>
          </cell>
          <cell r="BD226" t="str">
            <v>‚</v>
          </cell>
          <cell r="BF226" t="str">
            <v>‚</v>
          </cell>
          <cell r="BG226" t="str">
            <v>INLAND TRAVELLING</v>
          </cell>
          <cell r="BH226" t="str">
            <v>‚</v>
          </cell>
          <cell r="BJ226" t="str">
            <v>‚</v>
          </cell>
          <cell r="BL226" t="str">
            <v>‚</v>
          </cell>
          <cell r="BN226" t="str">
            <v>‚</v>
          </cell>
          <cell r="BP226" t="str">
            <v>‚</v>
          </cell>
          <cell r="BR226" t="str">
            <v>‚</v>
          </cell>
          <cell r="BT226" t="str">
            <v>‚</v>
          </cell>
          <cell r="BV226" t="str">
            <v>‚</v>
          </cell>
          <cell r="BX226" t="str">
            <v>‚</v>
          </cell>
          <cell r="BZ226" t="str">
            <v>‚</v>
          </cell>
          <cell r="CB226" t="str">
            <v>‚</v>
          </cell>
          <cell r="CD226" t="str">
            <v>‚</v>
          </cell>
          <cell r="CF226" t="str">
            <v>‚</v>
          </cell>
          <cell r="CH226" t="str">
            <v>‚</v>
          </cell>
          <cell r="CJ226" t="str">
            <v>‚</v>
          </cell>
        </row>
        <row r="227">
          <cell r="BB227" t="str">
            <v>‚</v>
          </cell>
          <cell r="BD227" t="str">
            <v>‚</v>
          </cell>
          <cell r="BF227" t="str">
            <v>‚</v>
          </cell>
          <cell r="BG227" t="str">
            <v>INSURANCE</v>
          </cell>
          <cell r="BH227" t="str">
            <v>‚</v>
          </cell>
          <cell r="BJ227" t="str">
            <v>‚</v>
          </cell>
          <cell r="BL227" t="str">
            <v>‚</v>
          </cell>
          <cell r="BN227" t="str">
            <v>‚</v>
          </cell>
          <cell r="BP227" t="str">
            <v>‚</v>
          </cell>
          <cell r="BR227" t="str">
            <v>‚</v>
          </cell>
          <cell r="BT227" t="str">
            <v>‚</v>
          </cell>
          <cell r="BV227" t="str">
            <v>‚</v>
          </cell>
          <cell r="BX227" t="str">
            <v>‚</v>
          </cell>
          <cell r="BZ227" t="str">
            <v>‚</v>
          </cell>
          <cell r="CB227" t="str">
            <v>‚</v>
          </cell>
          <cell r="CD227" t="str">
            <v>‚</v>
          </cell>
          <cell r="CF227" t="str">
            <v>‚</v>
          </cell>
          <cell r="CH227" t="str">
            <v>‚</v>
          </cell>
          <cell r="CJ227" t="str">
            <v>‚</v>
          </cell>
        </row>
        <row r="228">
          <cell r="BB228" t="str">
            <v>‚</v>
          </cell>
          <cell r="BD228" t="str">
            <v>‚</v>
          </cell>
          <cell r="BF228" t="str">
            <v>‚</v>
          </cell>
          <cell r="BG228" t="str">
            <v>LEASE RENT</v>
          </cell>
          <cell r="BH228" t="str">
            <v>‚</v>
          </cell>
          <cell r="BJ228" t="str">
            <v>‚</v>
          </cell>
          <cell r="BL228" t="str">
            <v>‚</v>
          </cell>
          <cell r="BN228" t="str">
            <v>‚</v>
          </cell>
          <cell r="BP228" t="str">
            <v>‚</v>
          </cell>
          <cell r="BR228" t="str">
            <v>‚</v>
          </cell>
          <cell r="BT228" t="str">
            <v>‚</v>
          </cell>
          <cell r="BV228" t="str">
            <v>‚</v>
          </cell>
          <cell r="BX228" t="str">
            <v>‚</v>
          </cell>
          <cell r="BZ228" t="str">
            <v>‚</v>
          </cell>
          <cell r="CB228" t="str">
            <v>‚</v>
          </cell>
          <cell r="CD228" t="str">
            <v>‚</v>
          </cell>
          <cell r="CF228" t="str">
            <v>‚</v>
          </cell>
          <cell r="CH228" t="str">
            <v>‚</v>
          </cell>
          <cell r="CJ228" t="str">
            <v>‚</v>
          </cell>
        </row>
        <row r="229">
          <cell r="BB229" t="str">
            <v>‚</v>
          </cell>
          <cell r="BD229" t="str">
            <v>‚</v>
          </cell>
          <cell r="BF229" t="str">
            <v>‚</v>
          </cell>
          <cell r="BG229" t="str">
            <v>LEGAL &amp; PROFF. CHARGES</v>
          </cell>
          <cell r="BH229" t="str">
            <v>‚</v>
          </cell>
          <cell r="BJ229" t="str">
            <v>‚</v>
          </cell>
          <cell r="BL229" t="str">
            <v>‚</v>
          </cell>
          <cell r="BN229" t="str">
            <v>‚</v>
          </cell>
          <cell r="BP229" t="str">
            <v>‚</v>
          </cell>
          <cell r="BR229" t="str">
            <v>‚</v>
          </cell>
          <cell r="BT229" t="str">
            <v>‚</v>
          </cell>
          <cell r="BV229" t="str">
            <v>‚</v>
          </cell>
          <cell r="BX229" t="str">
            <v>‚</v>
          </cell>
          <cell r="BZ229" t="str">
            <v>‚</v>
          </cell>
          <cell r="CB229" t="str">
            <v>‚</v>
          </cell>
          <cell r="CD229" t="str">
            <v>‚</v>
          </cell>
          <cell r="CF229" t="str">
            <v>‚</v>
          </cell>
          <cell r="CH229" t="str">
            <v>‚</v>
          </cell>
          <cell r="CJ229" t="str">
            <v>‚</v>
          </cell>
        </row>
        <row r="230">
          <cell r="BB230" t="str">
            <v>‚</v>
          </cell>
          <cell r="BD230" t="str">
            <v>‚</v>
          </cell>
          <cell r="BF230" t="str">
            <v>‚</v>
          </cell>
          <cell r="BG230" t="str">
            <v>LICENCE FEES</v>
          </cell>
          <cell r="BH230" t="str">
            <v>‚</v>
          </cell>
          <cell r="BJ230" t="str">
            <v>‚</v>
          </cell>
          <cell r="BL230" t="str">
            <v>‚</v>
          </cell>
          <cell r="BN230" t="str">
            <v>‚</v>
          </cell>
          <cell r="BP230" t="str">
            <v>‚</v>
          </cell>
          <cell r="BR230" t="str">
            <v>‚</v>
          </cell>
          <cell r="BT230" t="str">
            <v>‚</v>
          </cell>
          <cell r="BV230" t="str">
            <v>‚</v>
          </cell>
          <cell r="BX230" t="str">
            <v>‚</v>
          </cell>
          <cell r="BZ230" t="str">
            <v>‚</v>
          </cell>
          <cell r="CB230" t="str">
            <v>‚</v>
          </cell>
          <cell r="CD230" t="str">
            <v>‚</v>
          </cell>
          <cell r="CF230" t="str">
            <v>‚</v>
          </cell>
          <cell r="CH230" t="str">
            <v>‚</v>
          </cell>
          <cell r="CJ230" t="str">
            <v>‚</v>
          </cell>
        </row>
        <row r="231">
          <cell r="BB231" t="str">
            <v>‚</v>
          </cell>
          <cell r="BD231" t="str">
            <v>‚</v>
          </cell>
          <cell r="BF231" t="str">
            <v>‚</v>
          </cell>
          <cell r="BG231" t="str">
            <v>MEMBERSHIP FEES &amp; SUBSCRIPTION</v>
          </cell>
          <cell r="BH231" t="str">
            <v>‚</v>
          </cell>
          <cell r="BJ231" t="str">
            <v>‚</v>
          </cell>
          <cell r="BL231" t="str">
            <v>‚</v>
          </cell>
          <cell r="BN231" t="str">
            <v>‚</v>
          </cell>
          <cell r="BP231" t="str">
            <v>‚</v>
          </cell>
          <cell r="BR231" t="str">
            <v>‚</v>
          </cell>
          <cell r="BT231" t="str">
            <v>‚</v>
          </cell>
          <cell r="BV231" t="str">
            <v>‚</v>
          </cell>
          <cell r="BX231" t="str">
            <v>‚</v>
          </cell>
          <cell r="BZ231" t="str">
            <v>‚</v>
          </cell>
          <cell r="CB231" t="str">
            <v>‚</v>
          </cell>
          <cell r="CD231" t="str">
            <v>‚</v>
          </cell>
          <cell r="CF231" t="str">
            <v>‚</v>
          </cell>
          <cell r="CH231" t="str">
            <v>‚</v>
          </cell>
          <cell r="CJ231" t="str">
            <v>‚</v>
          </cell>
        </row>
        <row r="232">
          <cell r="BB232" t="str">
            <v>‚</v>
          </cell>
          <cell r="BD232" t="str">
            <v>‚</v>
          </cell>
          <cell r="BF232" t="str">
            <v>‚</v>
          </cell>
          <cell r="BG232" t="str">
            <v>OTHER REPAIRS</v>
          </cell>
          <cell r="BH232" t="str">
            <v>‚</v>
          </cell>
          <cell r="BJ232" t="str">
            <v>‚</v>
          </cell>
          <cell r="BL232" t="str">
            <v>‚</v>
          </cell>
          <cell r="BN232" t="str">
            <v>‚</v>
          </cell>
          <cell r="BP232" t="str">
            <v>‚</v>
          </cell>
          <cell r="BR232" t="str">
            <v>‚</v>
          </cell>
          <cell r="BT232" t="str">
            <v>‚</v>
          </cell>
          <cell r="BV232" t="str">
            <v>‚</v>
          </cell>
          <cell r="BX232" t="str">
            <v>‚</v>
          </cell>
          <cell r="BZ232" t="str">
            <v>‚</v>
          </cell>
          <cell r="CB232" t="str">
            <v>‚</v>
          </cell>
          <cell r="CD232" t="str">
            <v>‚</v>
          </cell>
          <cell r="CF232" t="str">
            <v>‚</v>
          </cell>
          <cell r="CH232" t="str">
            <v>‚</v>
          </cell>
          <cell r="CJ232" t="str">
            <v>‚</v>
          </cell>
        </row>
        <row r="233">
          <cell r="BB233" t="str">
            <v>‚</v>
          </cell>
          <cell r="BD233" t="str">
            <v>‚</v>
          </cell>
          <cell r="BF233" t="str">
            <v>‚</v>
          </cell>
          <cell r="BG233" t="str">
            <v>PENALTY &amp; FINE</v>
          </cell>
          <cell r="BH233" t="str">
            <v>‚</v>
          </cell>
          <cell r="BJ233" t="str">
            <v>‚</v>
          </cell>
          <cell r="BL233" t="str">
            <v>‚</v>
          </cell>
          <cell r="BN233" t="str">
            <v>‚</v>
          </cell>
          <cell r="BP233" t="str">
            <v>‚</v>
          </cell>
          <cell r="BR233" t="str">
            <v>‚</v>
          </cell>
          <cell r="BT233" t="str">
            <v>‚</v>
          </cell>
          <cell r="BV233" t="str">
            <v>‚</v>
          </cell>
          <cell r="BX233" t="str">
            <v>‚</v>
          </cell>
          <cell r="BZ233" t="str">
            <v>‚</v>
          </cell>
          <cell r="CB233" t="str">
            <v>‚</v>
          </cell>
          <cell r="CD233" t="str">
            <v>‚</v>
          </cell>
          <cell r="CF233" t="str">
            <v>‚</v>
          </cell>
          <cell r="CH233" t="str">
            <v>‚</v>
          </cell>
          <cell r="CJ233" t="str">
            <v>‚</v>
          </cell>
        </row>
        <row r="234">
          <cell r="BB234" t="str">
            <v>‚</v>
          </cell>
          <cell r="BD234" t="str">
            <v>‚</v>
          </cell>
          <cell r="BF234" t="str">
            <v>‚</v>
          </cell>
          <cell r="BG234" t="str">
            <v>P  &amp; M REPAIR</v>
          </cell>
          <cell r="BH234" t="str">
            <v>‚</v>
          </cell>
          <cell r="BJ234" t="str">
            <v>‚</v>
          </cell>
          <cell r="BL234" t="str">
            <v>‚</v>
          </cell>
          <cell r="BN234" t="str">
            <v>‚</v>
          </cell>
          <cell r="BP234" t="str">
            <v>‚</v>
          </cell>
          <cell r="BR234" t="str">
            <v>‚</v>
          </cell>
          <cell r="BT234" t="str">
            <v>‚</v>
          </cell>
          <cell r="BV234" t="str">
            <v>‚</v>
          </cell>
          <cell r="BX234" t="str">
            <v>‚</v>
          </cell>
          <cell r="BZ234" t="str">
            <v>‚</v>
          </cell>
          <cell r="CB234" t="str">
            <v>‚</v>
          </cell>
          <cell r="CD234" t="str">
            <v>‚</v>
          </cell>
          <cell r="CF234" t="str">
            <v>‚</v>
          </cell>
          <cell r="CH234" t="str">
            <v>‚</v>
          </cell>
          <cell r="CJ234" t="str">
            <v>‚</v>
          </cell>
        </row>
        <row r="235">
          <cell r="BB235" t="str">
            <v>‚</v>
          </cell>
          <cell r="BD235" t="str">
            <v>‚</v>
          </cell>
          <cell r="BF235" t="str">
            <v>‚</v>
          </cell>
          <cell r="BG235" t="str">
            <v>POLLUTION CONTROL EXP.</v>
          </cell>
          <cell r="BH235" t="str">
            <v>‚</v>
          </cell>
          <cell r="BJ235" t="str">
            <v>‚</v>
          </cell>
          <cell r="BL235" t="str">
            <v>‚</v>
          </cell>
          <cell r="BN235" t="str">
            <v>‚</v>
          </cell>
          <cell r="BP235" t="str">
            <v>‚</v>
          </cell>
          <cell r="BR235" t="str">
            <v>‚</v>
          </cell>
          <cell r="BT235" t="str">
            <v>‚</v>
          </cell>
          <cell r="BV235" t="str">
            <v>‚</v>
          </cell>
          <cell r="BX235" t="str">
            <v>‚</v>
          </cell>
          <cell r="BZ235" t="str">
            <v>‚</v>
          </cell>
          <cell r="CB235" t="str">
            <v>‚</v>
          </cell>
          <cell r="CD235" t="str">
            <v>‚</v>
          </cell>
          <cell r="CF235" t="str">
            <v>‚</v>
          </cell>
          <cell r="CH235" t="str">
            <v>‚</v>
          </cell>
          <cell r="CJ235" t="str">
            <v>‚</v>
          </cell>
        </row>
        <row r="236">
          <cell r="BB236" t="str">
            <v>‚</v>
          </cell>
          <cell r="BD236" t="str">
            <v>‚</v>
          </cell>
          <cell r="BF236" t="str">
            <v>‚</v>
          </cell>
          <cell r="BG236" t="str">
            <v>POSTAGE &amp; TELEGRAM</v>
          </cell>
          <cell r="BH236" t="str">
            <v>‚</v>
          </cell>
          <cell r="BJ236" t="str">
            <v>‚</v>
          </cell>
          <cell r="BL236" t="str">
            <v>‚</v>
          </cell>
          <cell r="BN236" t="str">
            <v>‚</v>
          </cell>
          <cell r="BP236" t="str">
            <v>‚</v>
          </cell>
          <cell r="BR236" t="str">
            <v>‚</v>
          </cell>
          <cell r="BT236" t="str">
            <v>‚</v>
          </cell>
          <cell r="BV236" t="str">
            <v>‚</v>
          </cell>
          <cell r="BX236" t="str">
            <v>‚</v>
          </cell>
          <cell r="BZ236" t="str">
            <v>‚</v>
          </cell>
          <cell r="CB236" t="str">
            <v>‚</v>
          </cell>
          <cell r="CD236" t="str">
            <v>‚</v>
          </cell>
          <cell r="CF236" t="str">
            <v>‚</v>
          </cell>
          <cell r="CH236" t="str">
            <v>‚</v>
          </cell>
          <cell r="CJ236" t="str">
            <v>‚</v>
          </cell>
        </row>
        <row r="237">
          <cell r="BB237" t="str">
            <v>‚</v>
          </cell>
          <cell r="BD237" t="str">
            <v>‚</v>
          </cell>
          <cell r="BF237" t="str">
            <v>‚</v>
          </cell>
          <cell r="BG237" t="str">
            <v>PRINTING &amp; STATIONARY</v>
          </cell>
          <cell r="BH237" t="str">
            <v>‚</v>
          </cell>
          <cell r="BJ237" t="str">
            <v>‚</v>
          </cell>
          <cell r="BL237" t="str">
            <v>‚</v>
          </cell>
          <cell r="BN237" t="str">
            <v>‚</v>
          </cell>
          <cell r="BP237" t="str">
            <v>‚</v>
          </cell>
          <cell r="BR237" t="str">
            <v>‚</v>
          </cell>
          <cell r="BT237" t="str">
            <v>‚</v>
          </cell>
          <cell r="BV237" t="str">
            <v>‚</v>
          </cell>
          <cell r="BX237" t="str">
            <v>‚</v>
          </cell>
          <cell r="BZ237" t="str">
            <v>‚</v>
          </cell>
          <cell r="CB237" t="str">
            <v>‚</v>
          </cell>
          <cell r="CD237" t="str">
            <v>‚</v>
          </cell>
          <cell r="CF237" t="str">
            <v>‚</v>
          </cell>
          <cell r="CH237" t="str">
            <v>‚</v>
          </cell>
          <cell r="CJ237" t="str">
            <v>‚</v>
          </cell>
        </row>
        <row r="238">
          <cell r="BB238" t="str">
            <v>‚</v>
          </cell>
          <cell r="BD238" t="str">
            <v>‚</v>
          </cell>
          <cell r="BF238" t="str">
            <v>‚</v>
          </cell>
          <cell r="BG238" t="str">
            <v>RATES AND TAXES</v>
          </cell>
          <cell r="BH238" t="str">
            <v>‚</v>
          </cell>
          <cell r="BJ238" t="str">
            <v>‚</v>
          </cell>
          <cell r="BL238" t="str">
            <v>‚</v>
          </cell>
          <cell r="BN238" t="str">
            <v>‚</v>
          </cell>
          <cell r="BP238" t="str">
            <v>‚</v>
          </cell>
          <cell r="BR238" t="str">
            <v>‚</v>
          </cell>
          <cell r="BT238" t="str">
            <v>‚</v>
          </cell>
          <cell r="BV238" t="str">
            <v>‚</v>
          </cell>
          <cell r="BX238" t="str">
            <v>‚</v>
          </cell>
          <cell r="BZ238" t="str">
            <v>‚</v>
          </cell>
          <cell r="CB238" t="str">
            <v>‚</v>
          </cell>
          <cell r="CD238" t="str">
            <v>‚</v>
          </cell>
          <cell r="CF238" t="str">
            <v>‚</v>
          </cell>
          <cell r="CH238" t="str">
            <v>‚</v>
          </cell>
          <cell r="CJ238" t="str">
            <v>‚</v>
          </cell>
        </row>
        <row r="239">
          <cell r="BB239" t="str">
            <v>‚</v>
          </cell>
          <cell r="BD239" t="str">
            <v>‚</v>
          </cell>
          <cell r="BF239" t="str">
            <v>‚</v>
          </cell>
          <cell r="BG239" t="str">
            <v>RENT</v>
          </cell>
          <cell r="BH239" t="str">
            <v>‚</v>
          </cell>
          <cell r="BJ239" t="str">
            <v>‚</v>
          </cell>
          <cell r="BL239" t="str">
            <v>‚</v>
          </cell>
          <cell r="BN239" t="str">
            <v>‚</v>
          </cell>
          <cell r="BP239" t="str">
            <v>‚</v>
          </cell>
          <cell r="BR239" t="str">
            <v>‚</v>
          </cell>
          <cell r="BT239" t="str">
            <v>‚</v>
          </cell>
          <cell r="BV239" t="str">
            <v>‚</v>
          </cell>
          <cell r="BX239" t="str">
            <v>‚</v>
          </cell>
          <cell r="BZ239" t="str">
            <v>‚</v>
          </cell>
          <cell r="CB239" t="str">
            <v>‚</v>
          </cell>
          <cell r="CD239" t="str">
            <v>‚</v>
          </cell>
          <cell r="CF239" t="str">
            <v>‚</v>
          </cell>
          <cell r="CH239" t="str">
            <v>‚</v>
          </cell>
          <cell r="CJ239" t="str">
            <v>‚</v>
          </cell>
        </row>
        <row r="240">
          <cell r="BB240" t="str">
            <v>‚</v>
          </cell>
          <cell r="BD240" t="str">
            <v>‚</v>
          </cell>
          <cell r="BF240" t="str">
            <v>‚</v>
          </cell>
          <cell r="BG240" t="str">
            <v>SALES TAX ADDITIONAL DEMEND</v>
          </cell>
          <cell r="BH240" t="str">
            <v>‚</v>
          </cell>
          <cell r="BJ240" t="str">
            <v>‚</v>
          </cell>
          <cell r="BL240" t="str">
            <v>‚</v>
          </cell>
          <cell r="BN240" t="str">
            <v>‚</v>
          </cell>
          <cell r="BP240" t="str">
            <v>‚</v>
          </cell>
          <cell r="BR240" t="str">
            <v>‚</v>
          </cell>
          <cell r="BT240" t="str">
            <v>‚</v>
          </cell>
          <cell r="BV240" t="str">
            <v>‚</v>
          </cell>
          <cell r="BX240" t="str">
            <v>‚</v>
          </cell>
          <cell r="BZ240" t="str">
            <v>‚</v>
          </cell>
          <cell r="CB240" t="str">
            <v>‚</v>
          </cell>
          <cell r="CD240" t="str">
            <v>‚</v>
          </cell>
          <cell r="CF240" t="str">
            <v>‚</v>
          </cell>
          <cell r="CH240" t="str">
            <v>‚</v>
          </cell>
          <cell r="CJ240" t="str">
            <v>‚</v>
          </cell>
        </row>
        <row r="241">
          <cell r="BB241" t="str">
            <v>‚</v>
          </cell>
          <cell r="BD241" t="str">
            <v>‚</v>
          </cell>
          <cell r="BF241" t="str">
            <v>‚</v>
          </cell>
          <cell r="BG241" t="str">
            <v>TELEPHONE EXP.</v>
          </cell>
          <cell r="BH241" t="str">
            <v>‚</v>
          </cell>
          <cell r="BJ241" t="str">
            <v>‚</v>
          </cell>
          <cell r="BL241" t="str">
            <v>‚</v>
          </cell>
          <cell r="BN241" t="str">
            <v>‚</v>
          </cell>
          <cell r="BP241" t="str">
            <v>‚</v>
          </cell>
          <cell r="BR241" t="str">
            <v>‚</v>
          </cell>
          <cell r="BT241" t="str">
            <v>‚</v>
          </cell>
          <cell r="BV241" t="str">
            <v>‚</v>
          </cell>
          <cell r="BX241" t="str">
            <v>‚</v>
          </cell>
          <cell r="BZ241" t="str">
            <v>‚</v>
          </cell>
          <cell r="CB241" t="str">
            <v>‚</v>
          </cell>
          <cell r="CD241" t="str">
            <v>‚</v>
          </cell>
          <cell r="CF241" t="str">
            <v>‚</v>
          </cell>
          <cell r="CH241" t="str">
            <v>‚</v>
          </cell>
          <cell r="CJ241" t="str">
            <v>‚</v>
          </cell>
        </row>
        <row r="242">
          <cell r="BB242" t="str">
            <v>‚</v>
          </cell>
          <cell r="BD242" t="str">
            <v>‚</v>
          </cell>
          <cell r="BF242" t="str">
            <v>‚</v>
          </cell>
          <cell r="BG242" t="str">
            <v>TESTING EXP.</v>
          </cell>
          <cell r="BH242" t="str">
            <v>‚</v>
          </cell>
          <cell r="BJ242" t="str">
            <v>‚</v>
          </cell>
          <cell r="BL242" t="str">
            <v>‚</v>
          </cell>
          <cell r="BN242" t="str">
            <v>‚</v>
          </cell>
          <cell r="BP242" t="str">
            <v>‚</v>
          </cell>
          <cell r="BR242" t="str">
            <v>‚</v>
          </cell>
          <cell r="BT242" t="str">
            <v>‚</v>
          </cell>
          <cell r="BV242" t="str">
            <v>‚</v>
          </cell>
          <cell r="BX242" t="str">
            <v>‚</v>
          </cell>
          <cell r="BZ242" t="str">
            <v>‚</v>
          </cell>
          <cell r="CB242" t="str">
            <v>‚</v>
          </cell>
          <cell r="CD242" t="str">
            <v>‚</v>
          </cell>
          <cell r="CF242" t="str">
            <v>‚</v>
          </cell>
          <cell r="CH242" t="str">
            <v>‚</v>
          </cell>
          <cell r="CJ242" t="str">
            <v>‚</v>
          </cell>
        </row>
        <row r="243">
          <cell r="BB243" t="str">
            <v>‚</v>
          </cell>
          <cell r="BD243" t="str">
            <v>‚</v>
          </cell>
          <cell r="BF243" t="str">
            <v>‚</v>
          </cell>
          <cell r="BG243" t="str">
            <v>VAN EXP.</v>
          </cell>
          <cell r="BH243" t="str">
            <v>‚</v>
          </cell>
          <cell r="BJ243" t="str">
            <v>‚</v>
          </cell>
          <cell r="BL243" t="str">
            <v>‚</v>
          </cell>
          <cell r="BN243" t="str">
            <v>‚</v>
          </cell>
          <cell r="BP243" t="str">
            <v>‚</v>
          </cell>
          <cell r="BR243" t="str">
            <v>‚</v>
          </cell>
          <cell r="BT243" t="str">
            <v>‚</v>
          </cell>
          <cell r="BV243" t="str">
            <v>‚</v>
          </cell>
          <cell r="BX243" t="str">
            <v>‚</v>
          </cell>
          <cell r="BZ243" t="str">
            <v>‚</v>
          </cell>
          <cell r="CB243" t="str">
            <v>‚</v>
          </cell>
          <cell r="CD243" t="str">
            <v>‚</v>
          </cell>
          <cell r="CF243" t="str">
            <v>‚</v>
          </cell>
          <cell r="CH243" t="str">
            <v>‚</v>
          </cell>
          <cell r="CJ243" t="str">
            <v>‚</v>
          </cell>
        </row>
        <row r="244">
          <cell r="BB244" t="str">
            <v>‚</v>
          </cell>
          <cell r="BD244" t="str">
            <v>‚</v>
          </cell>
          <cell r="BF244" t="str">
            <v>‚</v>
          </cell>
          <cell r="BH244" t="str">
            <v>‚</v>
          </cell>
          <cell r="BJ244" t="str">
            <v>‚</v>
          </cell>
          <cell r="BL244" t="str">
            <v>‚</v>
          </cell>
          <cell r="BN244" t="str">
            <v>‚</v>
          </cell>
          <cell r="BP244" t="str">
            <v>‚</v>
          </cell>
          <cell r="BR244" t="str">
            <v>‚</v>
          </cell>
          <cell r="BT244" t="str">
            <v>‚</v>
          </cell>
          <cell r="BV244" t="str">
            <v>‚</v>
          </cell>
          <cell r="BX244" t="str">
            <v>‚</v>
          </cell>
          <cell r="BZ244" t="str">
            <v>‚</v>
          </cell>
          <cell r="CB244" t="str">
            <v>‚</v>
          </cell>
          <cell r="CD244" t="str">
            <v>‚</v>
          </cell>
          <cell r="CF244" t="str">
            <v>‚</v>
          </cell>
          <cell r="CH244" t="str">
            <v>‚</v>
          </cell>
          <cell r="CJ244" t="str">
            <v>‚</v>
          </cell>
        </row>
        <row r="245">
          <cell r="BB245" t="str">
            <v>‚</v>
          </cell>
          <cell r="BD245" t="str">
            <v>‚</v>
          </cell>
          <cell r="BF245" t="str">
            <v>‚</v>
          </cell>
          <cell r="BH245" t="str">
            <v>‚</v>
          </cell>
          <cell r="BJ245" t="str">
            <v>‚</v>
          </cell>
          <cell r="BL245" t="str">
            <v>‚</v>
          </cell>
          <cell r="BN245" t="str">
            <v>‚</v>
          </cell>
          <cell r="BP245" t="str">
            <v>‚</v>
          </cell>
          <cell r="BR245" t="str">
            <v>‚</v>
          </cell>
          <cell r="BT245" t="str">
            <v>‚</v>
          </cell>
          <cell r="BV245" t="str">
            <v>‚</v>
          </cell>
          <cell r="BX245" t="str">
            <v>‚</v>
          </cell>
          <cell r="BZ245" t="str">
            <v>‚</v>
          </cell>
          <cell r="CB245" t="str">
            <v>‚</v>
          </cell>
          <cell r="CD245" t="str">
            <v>‚</v>
          </cell>
          <cell r="CF245" t="str">
            <v>‚</v>
          </cell>
          <cell r="CH245" t="str">
            <v>‚</v>
          </cell>
          <cell r="CJ245" t="str">
            <v>‚</v>
          </cell>
        </row>
        <row r="246">
          <cell r="BB246" t="str">
            <v>‚</v>
          </cell>
          <cell r="BD246" t="str">
            <v>‚</v>
          </cell>
          <cell r="BF246" t="str">
            <v>‚</v>
          </cell>
          <cell r="BH246" t="str">
            <v>‚</v>
          </cell>
          <cell r="BJ246" t="str">
            <v>‚</v>
          </cell>
          <cell r="BL246" t="str">
            <v>‚</v>
          </cell>
          <cell r="BN246" t="str">
            <v>‚</v>
          </cell>
          <cell r="BP246" t="str">
            <v>‚</v>
          </cell>
          <cell r="BR246" t="str">
            <v>‚</v>
          </cell>
          <cell r="BT246" t="str">
            <v>‚</v>
          </cell>
          <cell r="BV246" t="str">
            <v>‚</v>
          </cell>
          <cell r="BX246" t="str">
            <v>‚</v>
          </cell>
          <cell r="BZ246" t="str">
            <v>‚</v>
          </cell>
          <cell r="CB246" t="str">
            <v>‚</v>
          </cell>
          <cell r="CD246" t="str">
            <v>‚</v>
          </cell>
          <cell r="CF246" t="str">
            <v>‚</v>
          </cell>
          <cell r="CH246" t="str">
            <v>‚</v>
          </cell>
          <cell r="CJ246" t="str">
            <v>‚</v>
          </cell>
        </row>
        <row r="247">
          <cell r="BB247" t="str">
            <v>‚</v>
          </cell>
          <cell r="BD247" t="str">
            <v>‚</v>
          </cell>
          <cell r="BF247" t="str">
            <v>‚</v>
          </cell>
          <cell r="BH247" t="str">
            <v>‚</v>
          </cell>
          <cell r="BJ247" t="str">
            <v>‚</v>
          </cell>
          <cell r="BL247" t="str">
            <v>‚</v>
          </cell>
          <cell r="BN247" t="str">
            <v>‚</v>
          </cell>
          <cell r="BP247" t="str">
            <v>‚</v>
          </cell>
          <cell r="BR247" t="str">
            <v>‚</v>
          </cell>
          <cell r="BT247" t="str">
            <v>‚</v>
          </cell>
          <cell r="BV247" t="str">
            <v>‚</v>
          </cell>
          <cell r="BX247" t="str">
            <v>‚</v>
          </cell>
          <cell r="BZ247" t="str">
            <v>‚</v>
          </cell>
          <cell r="CB247" t="str">
            <v>‚</v>
          </cell>
          <cell r="CD247" t="str">
            <v>‚</v>
          </cell>
          <cell r="CF247" t="str">
            <v>‚</v>
          </cell>
          <cell r="CH247" t="str">
            <v>‚</v>
          </cell>
          <cell r="CJ247" t="str">
            <v>‚</v>
          </cell>
        </row>
        <row r="248">
          <cell r="BB248" t="str">
            <v>‚</v>
          </cell>
          <cell r="BD248" t="str">
            <v>‚</v>
          </cell>
          <cell r="BF248" t="str">
            <v>‚</v>
          </cell>
          <cell r="BH248" t="str">
            <v>‚</v>
          </cell>
          <cell r="BJ248" t="str">
            <v>‚</v>
          </cell>
          <cell r="BL248" t="str">
            <v>‚</v>
          </cell>
          <cell r="BN248" t="str">
            <v>‚</v>
          </cell>
          <cell r="BP248" t="str">
            <v>‚</v>
          </cell>
          <cell r="BR248" t="str">
            <v>‚</v>
          </cell>
          <cell r="BT248" t="str">
            <v>‚</v>
          </cell>
          <cell r="BV248" t="str">
            <v>‚</v>
          </cell>
          <cell r="BX248" t="str">
            <v>‚</v>
          </cell>
          <cell r="BZ248" t="str">
            <v>‚</v>
          </cell>
          <cell r="CB248" t="str">
            <v>‚</v>
          </cell>
          <cell r="CD248" t="str">
            <v>‚</v>
          </cell>
          <cell r="CF248" t="str">
            <v>‚</v>
          </cell>
          <cell r="CH248" t="str">
            <v>‚</v>
          </cell>
          <cell r="CJ248" t="str">
            <v>‚</v>
          </cell>
        </row>
        <row r="249">
          <cell r="BB249" t="str">
            <v>‚</v>
          </cell>
          <cell r="BC249" t="str">
            <v>-</v>
          </cell>
          <cell r="BD249" t="str">
            <v>‚</v>
          </cell>
          <cell r="BE249" t="str">
            <v>-</v>
          </cell>
          <cell r="BF249" t="str">
            <v>‚</v>
          </cell>
          <cell r="BG249" t="str">
            <v>-------------</v>
          </cell>
          <cell r="BH249" t="str">
            <v>‚</v>
          </cell>
          <cell r="BI249" t="str">
            <v>-------------</v>
          </cell>
          <cell r="BJ249" t="str">
            <v>‚</v>
          </cell>
          <cell r="BK249" t="str">
            <v>-------------</v>
          </cell>
          <cell r="BL249" t="str">
            <v>‚</v>
          </cell>
          <cell r="BM249" t="str">
            <v>-------------</v>
          </cell>
          <cell r="BN249" t="str">
            <v>‚</v>
          </cell>
          <cell r="BO249" t="str">
            <v>-------------</v>
          </cell>
          <cell r="BP249" t="str">
            <v>‚</v>
          </cell>
          <cell r="BQ249" t="str">
            <v>-------------</v>
          </cell>
          <cell r="BR249" t="str">
            <v>‚</v>
          </cell>
          <cell r="BS249" t="str">
            <v>-------------</v>
          </cell>
          <cell r="BT249" t="str">
            <v>‚</v>
          </cell>
          <cell r="BU249" t="str">
            <v>-------------</v>
          </cell>
          <cell r="BV249" t="str">
            <v>‚</v>
          </cell>
          <cell r="BW249" t="str">
            <v>-------------</v>
          </cell>
          <cell r="BX249" t="str">
            <v>‚</v>
          </cell>
          <cell r="BY249" t="str">
            <v>-------------</v>
          </cell>
          <cell r="BZ249" t="str">
            <v>‚</v>
          </cell>
          <cell r="CA249" t="str">
            <v>-------------</v>
          </cell>
          <cell r="CB249" t="str">
            <v>‚</v>
          </cell>
          <cell r="CC249" t="str">
            <v>-------------</v>
          </cell>
          <cell r="CD249" t="str">
            <v>‚</v>
          </cell>
          <cell r="CE249" t="str">
            <v>-------------</v>
          </cell>
          <cell r="CF249" t="str">
            <v>‚</v>
          </cell>
          <cell r="CG249" t="str">
            <v>-------------</v>
          </cell>
          <cell r="CH249" t="str">
            <v>‚</v>
          </cell>
          <cell r="CI249" t="str">
            <v>-------------</v>
          </cell>
          <cell r="CJ249" t="str">
            <v>‚</v>
          </cell>
        </row>
        <row r="250">
          <cell r="BB250" t="str">
            <v>‚</v>
          </cell>
          <cell r="BD250" t="str">
            <v>‚</v>
          </cell>
          <cell r="BF250" t="str">
            <v>‚</v>
          </cell>
          <cell r="BG250" t="str">
            <v>TOTAL OVERHEADS</v>
          </cell>
          <cell r="BH250" t="str">
            <v>‚</v>
          </cell>
          <cell r="BJ250" t="str">
            <v>‚</v>
          </cell>
          <cell r="BL250" t="str">
            <v>‚</v>
          </cell>
          <cell r="BN250" t="str">
            <v>‚</v>
          </cell>
          <cell r="BP250" t="str">
            <v>‚</v>
          </cell>
          <cell r="BR250" t="str">
            <v>‚</v>
          </cell>
          <cell r="BT250" t="str">
            <v>‚</v>
          </cell>
          <cell r="BV250" t="str">
            <v>‚</v>
          </cell>
          <cell r="BX250" t="str">
            <v>‚</v>
          </cell>
          <cell r="BZ250" t="str">
            <v>‚</v>
          </cell>
          <cell r="CB250" t="str">
            <v>‚</v>
          </cell>
          <cell r="CD250" t="str">
            <v>‚</v>
          </cell>
          <cell r="CF250" t="str">
            <v>‚</v>
          </cell>
          <cell r="CH250" t="str">
            <v>‚</v>
          </cell>
          <cell r="CJ250" t="str">
            <v>‚</v>
          </cell>
        </row>
        <row r="251">
          <cell r="BB251" t="str">
            <v>‚</v>
          </cell>
          <cell r="BC251" t="str">
            <v>-</v>
          </cell>
          <cell r="BD251" t="str">
            <v>‚</v>
          </cell>
          <cell r="BE251" t="str">
            <v>-</v>
          </cell>
          <cell r="BG251" t="str">
            <v>-------------</v>
          </cell>
          <cell r="BH251" t="str">
            <v>‚</v>
          </cell>
          <cell r="BI251" t="str">
            <v>-------------</v>
          </cell>
          <cell r="BJ251" t="str">
            <v>‚</v>
          </cell>
          <cell r="BK251" t="str">
            <v>-------------</v>
          </cell>
          <cell r="BL251" t="str">
            <v>‚</v>
          </cell>
          <cell r="BM251" t="str">
            <v>-------------</v>
          </cell>
          <cell r="BN251" t="str">
            <v>‚</v>
          </cell>
          <cell r="BO251" t="str">
            <v>-------------</v>
          </cell>
          <cell r="BP251" t="str">
            <v>‚</v>
          </cell>
          <cell r="BQ251" t="str">
            <v>-------------</v>
          </cell>
          <cell r="BR251" t="str">
            <v>‚</v>
          </cell>
          <cell r="BS251" t="str">
            <v>-------------</v>
          </cell>
          <cell r="BT251" t="str">
            <v>‚</v>
          </cell>
          <cell r="BU251" t="str">
            <v>-------------</v>
          </cell>
          <cell r="BV251" t="str">
            <v>‚</v>
          </cell>
          <cell r="BW251" t="str">
            <v>-------------</v>
          </cell>
          <cell r="BX251" t="str">
            <v>‚</v>
          </cell>
          <cell r="BY251" t="str">
            <v>-------------</v>
          </cell>
          <cell r="BZ251" t="str">
            <v>‚</v>
          </cell>
          <cell r="CA251" t="str">
            <v>-------------</v>
          </cell>
          <cell r="CB251" t="str">
            <v>‚</v>
          </cell>
          <cell r="CC251" t="str">
            <v>-------------</v>
          </cell>
          <cell r="CD251" t="str">
            <v>‚</v>
          </cell>
          <cell r="CE251" t="str">
            <v>-------------</v>
          </cell>
          <cell r="CF251" t="str">
            <v>‚</v>
          </cell>
          <cell r="CG251" t="str">
            <v>-------------</v>
          </cell>
          <cell r="CH251" t="str">
            <v>‚</v>
          </cell>
          <cell r="CI251" t="str">
            <v>-------------</v>
          </cell>
          <cell r="CJ251" t="str">
            <v>‚</v>
          </cell>
        </row>
        <row r="256">
          <cell r="BC256" t="str">
            <v>PREPARED BY :</v>
          </cell>
          <cell r="BS256" t="str">
            <v>VERIFIED BY:</v>
          </cell>
          <cell r="CE256" t="str">
            <v>APPROVED BY :</v>
          </cell>
        </row>
        <row r="260">
          <cell r="BC260" t="str">
            <v>CO. NAME : MIL/MRL</v>
          </cell>
        </row>
        <row r="261">
          <cell r="BC261" t="str">
            <v>SBU      : SW/HL/HORNS/HO</v>
          </cell>
        </row>
        <row r="262">
          <cell r="BC262" t="str">
            <v>UNIT     :</v>
          </cell>
        </row>
        <row r="263">
          <cell r="BC263" t="str">
            <v xml:space="preserve">BUDGET   : 1998-99 </v>
          </cell>
          <cell r="CE263" t="str">
            <v>ANNEXURE : VI</v>
          </cell>
        </row>
        <row r="264">
          <cell r="CE264" t="str">
            <v>SCHDULE NO.  : 11</v>
          </cell>
        </row>
        <row r="265">
          <cell r="BC265" t="str">
            <v>SELLING &amp; DISTRIBUTION SCHDULE</v>
          </cell>
        </row>
        <row r="266">
          <cell r="BB266" t="str">
            <v>_</v>
          </cell>
          <cell r="BC266" t="str">
            <v>_</v>
          </cell>
          <cell r="BD266" t="str">
            <v>_</v>
          </cell>
          <cell r="BE266" t="str">
            <v>_</v>
          </cell>
          <cell r="BF266" t="str">
            <v>_</v>
          </cell>
          <cell r="BG266" t="str">
            <v>_</v>
          </cell>
          <cell r="BH266" t="str">
            <v>_</v>
          </cell>
          <cell r="BI266" t="str">
            <v>_</v>
          </cell>
          <cell r="BJ266" t="str">
            <v>_</v>
          </cell>
          <cell r="BK266" t="str">
            <v>_</v>
          </cell>
          <cell r="BL266" t="str">
            <v>_</v>
          </cell>
          <cell r="BM266" t="str">
            <v>_</v>
          </cell>
          <cell r="BN266" t="str">
            <v>_</v>
          </cell>
          <cell r="BO266" t="str">
            <v>_</v>
          </cell>
          <cell r="BP266" t="str">
            <v>_</v>
          </cell>
          <cell r="BQ266" t="str">
            <v>_</v>
          </cell>
          <cell r="BR266" t="str">
            <v>_</v>
          </cell>
          <cell r="BS266" t="str">
            <v>_</v>
          </cell>
          <cell r="BT266" t="str">
            <v>_</v>
          </cell>
          <cell r="BU266" t="str">
            <v>_</v>
          </cell>
          <cell r="BV266" t="str">
            <v>_</v>
          </cell>
          <cell r="BW266" t="str">
            <v>_</v>
          </cell>
          <cell r="BX266" t="str">
            <v>_</v>
          </cell>
          <cell r="BY266" t="str">
            <v>_</v>
          </cell>
          <cell r="BZ266" t="str">
            <v>_</v>
          </cell>
          <cell r="CA266" t="str">
            <v>_</v>
          </cell>
          <cell r="CB266" t="str">
            <v>_</v>
          </cell>
          <cell r="CC266" t="str">
            <v>_</v>
          </cell>
          <cell r="CD266" t="str">
            <v>_</v>
          </cell>
          <cell r="CE266" t="str">
            <v>_</v>
          </cell>
          <cell r="CF266" t="str">
            <v>_</v>
          </cell>
          <cell r="CG266" t="str">
            <v>_</v>
          </cell>
          <cell r="CH266" t="str">
            <v>_</v>
          </cell>
          <cell r="CI266" t="str">
            <v>_</v>
          </cell>
          <cell r="CJ266" t="str">
            <v>_</v>
          </cell>
        </row>
        <row r="267">
          <cell r="BB267" t="str">
            <v>‚</v>
          </cell>
          <cell r="BC267" t="str">
            <v xml:space="preserve">    1997-98</v>
          </cell>
          <cell r="BF267" t="str">
            <v>‚</v>
          </cell>
          <cell r="BH267" t="str">
            <v>‚</v>
          </cell>
          <cell r="BJ267" t="str">
            <v>‚</v>
          </cell>
          <cell r="BL267" t="str">
            <v>‚</v>
          </cell>
          <cell r="BN267" t="str">
            <v>‚</v>
          </cell>
          <cell r="BP267" t="str">
            <v>‚</v>
          </cell>
          <cell r="BR267" t="str">
            <v>‚</v>
          </cell>
          <cell r="BT267" t="str">
            <v>‚</v>
          </cell>
          <cell r="BV267" t="str">
            <v>‚</v>
          </cell>
          <cell r="BX267" t="str">
            <v>‚</v>
          </cell>
          <cell r="BZ267" t="str">
            <v>‚</v>
          </cell>
          <cell r="CB267" t="str">
            <v>‚</v>
          </cell>
          <cell r="CD267" t="str">
            <v>‚</v>
          </cell>
          <cell r="CF267" t="str">
            <v>‚</v>
          </cell>
          <cell r="CH267" t="str">
            <v>‚</v>
          </cell>
          <cell r="CJ267" t="str">
            <v>‚</v>
          </cell>
        </row>
        <row r="268">
          <cell r="BB268" t="str">
            <v>‚</v>
          </cell>
          <cell r="BC268" t="str">
            <v>-</v>
          </cell>
          <cell r="BD268" t="str">
            <v>-</v>
          </cell>
          <cell r="BE268" t="str">
            <v>-</v>
          </cell>
          <cell r="BF268" t="str">
            <v>‚</v>
          </cell>
          <cell r="BG268" t="str">
            <v>PARTICULARS</v>
          </cell>
          <cell r="BH268" t="str">
            <v>‚</v>
          </cell>
          <cell r="BI268" t="str">
            <v>APR</v>
          </cell>
          <cell r="BJ268" t="str">
            <v>‚</v>
          </cell>
          <cell r="BK268" t="str">
            <v>MAY</v>
          </cell>
          <cell r="BL268" t="str">
            <v>‚</v>
          </cell>
          <cell r="BM268" t="str">
            <v>JUN</v>
          </cell>
          <cell r="BN268" t="str">
            <v>‚</v>
          </cell>
          <cell r="BO268" t="str">
            <v>JUL</v>
          </cell>
          <cell r="BP268" t="str">
            <v>‚</v>
          </cell>
          <cell r="BQ268" t="str">
            <v>AUG</v>
          </cell>
          <cell r="BR268" t="str">
            <v>‚</v>
          </cell>
          <cell r="BS268" t="str">
            <v>SEP</v>
          </cell>
          <cell r="BT268" t="str">
            <v>‚</v>
          </cell>
          <cell r="BU268" t="str">
            <v>OCT</v>
          </cell>
          <cell r="BV268" t="str">
            <v>‚</v>
          </cell>
          <cell r="BW268" t="str">
            <v>NOV</v>
          </cell>
          <cell r="BX268" t="str">
            <v>‚</v>
          </cell>
          <cell r="BY268" t="str">
            <v>DEC</v>
          </cell>
          <cell r="BZ268" t="str">
            <v>‚</v>
          </cell>
          <cell r="CA268" t="str">
            <v>JAN</v>
          </cell>
          <cell r="CB268" t="str">
            <v>‚</v>
          </cell>
          <cell r="CC268" t="str">
            <v>FEB</v>
          </cell>
          <cell r="CD268" t="str">
            <v>‚</v>
          </cell>
          <cell r="CE268" t="str">
            <v>MAR</v>
          </cell>
          <cell r="CF268" t="str">
            <v>‚</v>
          </cell>
          <cell r="CG268" t="str">
            <v>TOTAL</v>
          </cell>
          <cell r="CH268" t="str">
            <v>‚</v>
          </cell>
          <cell r="CI268" t="str">
            <v>MRP</v>
          </cell>
          <cell r="CJ268" t="str">
            <v>‚</v>
          </cell>
        </row>
        <row r="269">
          <cell r="BB269" t="str">
            <v>‚</v>
          </cell>
          <cell r="BC269" t="str">
            <v>BUDGET</v>
          </cell>
          <cell r="BD269" t="str">
            <v>‚</v>
          </cell>
          <cell r="BE269" t="str">
            <v>ACTUAL</v>
          </cell>
          <cell r="BF269" t="str">
            <v>‚</v>
          </cell>
          <cell r="BH269" t="str">
            <v>‚</v>
          </cell>
          <cell r="BJ269" t="str">
            <v>‚</v>
          </cell>
          <cell r="BL269" t="str">
            <v>‚</v>
          </cell>
          <cell r="BN269" t="str">
            <v>‚</v>
          </cell>
          <cell r="BP269" t="str">
            <v>‚</v>
          </cell>
          <cell r="BR269" t="str">
            <v>‚</v>
          </cell>
          <cell r="BT269" t="str">
            <v>‚</v>
          </cell>
          <cell r="BV269" t="str">
            <v>‚</v>
          </cell>
          <cell r="BX269" t="str">
            <v>‚</v>
          </cell>
          <cell r="BZ269" t="str">
            <v>‚</v>
          </cell>
          <cell r="CB269" t="str">
            <v>‚</v>
          </cell>
          <cell r="CD269" t="str">
            <v>‚</v>
          </cell>
          <cell r="CF269" t="str">
            <v>‚</v>
          </cell>
          <cell r="CG269" t="str">
            <v>98-99</v>
          </cell>
          <cell r="CH269" t="str">
            <v>‚</v>
          </cell>
          <cell r="CI269" t="str">
            <v>98-99</v>
          </cell>
          <cell r="CJ269" t="str">
            <v>‚</v>
          </cell>
        </row>
        <row r="270">
          <cell r="BB270" t="str">
            <v>‚</v>
          </cell>
          <cell r="BC270" t="str">
            <v>_</v>
          </cell>
          <cell r="BD270" t="str">
            <v>‚</v>
          </cell>
          <cell r="BE270" t="str">
            <v>_</v>
          </cell>
          <cell r="BF270" t="str">
            <v>_</v>
          </cell>
          <cell r="BG270" t="str">
            <v>_</v>
          </cell>
          <cell r="BH270" t="str">
            <v>_</v>
          </cell>
          <cell r="BI270" t="str">
            <v>_</v>
          </cell>
          <cell r="BJ270" t="str">
            <v>_</v>
          </cell>
          <cell r="BK270" t="str">
            <v>_</v>
          </cell>
          <cell r="BL270" t="str">
            <v>_</v>
          </cell>
          <cell r="BM270" t="str">
            <v>_</v>
          </cell>
          <cell r="BN270" t="str">
            <v>_</v>
          </cell>
          <cell r="BO270" t="str">
            <v>_</v>
          </cell>
          <cell r="BP270" t="str">
            <v>_</v>
          </cell>
          <cell r="BQ270" t="str">
            <v>_</v>
          </cell>
          <cell r="BR270" t="str">
            <v>_</v>
          </cell>
          <cell r="BS270" t="str">
            <v>_</v>
          </cell>
          <cell r="BT270" t="str">
            <v>_</v>
          </cell>
          <cell r="BU270" t="str">
            <v>_</v>
          </cell>
          <cell r="BV270" t="str">
            <v>_</v>
          </cell>
          <cell r="BW270" t="str">
            <v>_</v>
          </cell>
          <cell r="BX270" t="str">
            <v>_</v>
          </cell>
          <cell r="BY270" t="str">
            <v>_</v>
          </cell>
          <cell r="BZ270" t="str">
            <v>_</v>
          </cell>
          <cell r="CA270" t="str">
            <v>_</v>
          </cell>
          <cell r="CB270" t="str">
            <v>_</v>
          </cell>
          <cell r="CC270" t="str">
            <v>_</v>
          </cell>
          <cell r="CD270" t="str">
            <v>_</v>
          </cell>
          <cell r="CE270" t="str">
            <v>_</v>
          </cell>
          <cell r="CF270" t="str">
            <v>_</v>
          </cell>
          <cell r="CG270" t="str">
            <v>_</v>
          </cell>
          <cell r="CH270" t="str">
            <v>_</v>
          </cell>
          <cell r="CI270" t="str">
            <v>_</v>
          </cell>
          <cell r="CJ270" t="str">
            <v>_</v>
          </cell>
        </row>
        <row r="271">
          <cell r="BB271" t="str">
            <v>‚</v>
          </cell>
          <cell r="BD271" t="str">
            <v>‚</v>
          </cell>
          <cell r="BF271" t="str">
            <v>‚</v>
          </cell>
          <cell r="BH271" t="str">
            <v>‚</v>
          </cell>
          <cell r="BJ271" t="str">
            <v>‚</v>
          </cell>
          <cell r="BL271" t="str">
            <v>‚</v>
          </cell>
          <cell r="BN271" t="str">
            <v>‚</v>
          </cell>
          <cell r="BP271" t="str">
            <v>‚</v>
          </cell>
          <cell r="BR271" t="str">
            <v>‚</v>
          </cell>
          <cell r="BT271" t="str">
            <v>‚</v>
          </cell>
          <cell r="BV271" t="str">
            <v>‚</v>
          </cell>
          <cell r="BX271" t="str">
            <v>‚</v>
          </cell>
          <cell r="BZ271" t="str">
            <v>‚</v>
          </cell>
          <cell r="CB271" t="str">
            <v>‚</v>
          </cell>
          <cell r="CD271" t="str">
            <v>‚</v>
          </cell>
          <cell r="CF271" t="str">
            <v>‚</v>
          </cell>
          <cell r="CH271" t="str">
            <v>‚</v>
          </cell>
          <cell r="CJ271" t="str">
            <v>‚</v>
          </cell>
        </row>
        <row r="272">
          <cell r="BB272" t="str">
            <v>‚</v>
          </cell>
          <cell r="BD272" t="str">
            <v>‚</v>
          </cell>
          <cell r="BF272" t="str">
            <v>‚</v>
          </cell>
          <cell r="BG272" t="str">
            <v>FIXED EXP. :</v>
          </cell>
          <cell r="BH272" t="str">
            <v>‚</v>
          </cell>
          <cell r="BJ272" t="str">
            <v>‚</v>
          </cell>
          <cell r="BL272" t="str">
            <v>‚</v>
          </cell>
          <cell r="BN272" t="str">
            <v>‚</v>
          </cell>
          <cell r="BP272" t="str">
            <v>‚</v>
          </cell>
          <cell r="BR272" t="str">
            <v>‚</v>
          </cell>
          <cell r="BT272" t="str">
            <v>‚</v>
          </cell>
          <cell r="BV272" t="str">
            <v>‚</v>
          </cell>
          <cell r="BX272" t="str">
            <v>‚</v>
          </cell>
          <cell r="BZ272" t="str">
            <v>‚</v>
          </cell>
          <cell r="CB272" t="str">
            <v>‚</v>
          </cell>
          <cell r="CD272" t="str">
            <v>‚</v>
          </cell>
          <cell r="CF272" t="str">
            <v>‚</v>
          </cell>
          <cell r="CH272" t="str">
            <v>‚</v>
          </cell>
          <cell r="CJ272" t="str">
            <v>‚</v>
          </cell>
        </row>
        <row r="273">
          <cell r="BB273" t="str">
            <v>‚</v>
          </cell>
          <cell r="BD273" t="str">
            <v>‚</v>
          </cell>
          <cell r="BF273" t="str">
            <v>‚</v>
          </cell>
          <cell r="BG273" t="str">
            <v>------------</v>
          </cell>
          <cell r="BH273" t="str">
            <v>‚</v>
          </cell>
          <cell r="BJ273" t="str">
            <v>‚</v>
          </cell>
          <cell r="BL273" t="str">
            <v>‚</v>
          </cell>
          <cell r="BN273" t="str">
            <v>‚</v>
          </cell>
          <cell r="BP273" t="str">
            <v>‚</v>
          </cell>
          <cell r="BR273" t="str">
            <v>‚</v>
          </cell>
          <cell r="BT273" t="str">
            <v>‚</v>
          </cell>
          <cell r="BV273" t="str">
            <v>‚</v>
          </cell>
          <cell r="BX273" t="str">
            <v>‚</v>
          </cell>
          <cell r="BZ273" t="str">
            <v>‚</v>
          </cell>
          <cell r="CB273" t="str">
            <v>‚</v>
          </cell>
          <cell r="CD273" t="str">
            <v>‚</v>
          </cell>
          <cell r="CF273" t="str">
            <v>‚</v>
          </cell>
          <cell r="CH273" t="str">
            <v>‚</v>
          </cell>
          <cell r="CJ273" t="str">
            <v>‚</v>
          </cell>
        </row>
        <row r="274">
          <cell r="BB274" t="str">
            <v>‚</v>
          </cell>
          <cell r="BD274" t="str">
            <v>‚</v>
          </cell>
          <cell r="BF274" t="str">
            <v>‚</v>
          </cell>
          <cell r="BG274" t="str">
            <v>ADVERTISEMENT</v>
          </cell>
          <cell r="BH274" t="str">
            <v>‚</v>
          </cell>
          <cell r="BJ274" t="str">
            <v>‚</v>
          </cell>
          <cell r="BL274" t="str">
            <v>‚</v>
          </cell>
          <cell r="BN274" t="str">
            <v>‚</v>
          </cell>
          <cell r="BP274" t="str">
            <v>‚</v>
          </cell>
          <cell r="BR274" t="str">
            <v>‚</v>
          </cell>
          <cell r="BT274" t="str">
            <v>‚</v>
          </cell>
          <cell r="BV274" t="str">
            <v>‚</v>
          </cell>
          <cell r="BX274" t="str">
            <v>‚</v>
          </cell>
          <cell r="BZ274" t="str">
            <v>‚</v>
          </cell>
          <cell r="CB274" t="str">
            <v>‚</v>
          </cell>
          <cell r="CD274" t="str">
            <v>‚</v>
          </cell>
          <cell r="CF274" t="str">
            <v>‚</v>
          </cell>
          <cell r="CH274" t="str">
            <v>‚</v>
          </cell>
          <cell r="CJ274" t="str">
            <v>‚</v>
          </cell>
        </row>
        <row r="275">
          <cell r="BB275" t="str">
            <v>‚</v>
          </cell>
          <cell r="BD275" t="str">
            <v>‚</v>
          </cell>
          <cell r="BF275" t="str">
            <v>‚</v>
          </cell>
          <cell r="BG275" t="str">
            <v>ENTERTAINMENT EXP.</v>
          </cell>
          <cell r="BH275" t="str">
            <v>‚</v>
          </cell>
          <cell r="BJ275" t="str">
            <v>‚</v>
          </cell>
          <cell r="BL275" t="str">
            <v>‚</v>
          </cell>
          <cell r="BN275" t="str">
            <v>‚</v>
          </cell>
          <cell r="BP275" t="str">
            <v>‚</v>
          </cell>
          <cell r="BR275" t="str">
            <v>‚</v>
          </cell>
          <cell r="BT275" t="str">
            <v>‚</v>
          </cell>
          <cell r="BV275" t="str">
            <v>‚</v>
          </cell>
          <cell r="BX275" t="str">
            <v>‚</v>
          </cell>
          <cell r="BZ275" t="str">
            <v>‚</v>
          </cell>
          <cell r="CB275" t="str">
            <v>‚</v>
          </cell>
          <cell r="CD275" t="str">
            <v>‚</v>
          </cell>
          <cell r="CF275" t="str">
            <v>‚</v>
          </cell>
          <cell r="CH275" t="str">
            <v>‚</v>
          </cell>
          <cell r="CJ275" t="str">
            <v>‚</v>
          </cell>
        </row>
        <row r="276">
          <cell r="BB276" t="str">
            <v>‚</v>
          </cell>
          <cell r="BD276" t="str">
            <v>‚</v>
          </cell>
          <cell r="BF276" t="str">
            <v>‚</v>
          </cell>
          <cell r="BG276" t="str">
            <v>EXHIBITION EXP.</v>
          </cell>
          <cell r="BH276" t="str">
            <v>‚</v>
          </cell>
          <cell r="BJ276" t="str">
            <v>‚</v>
          </cell>
          <cell r="BL276" t="str">
            <v>‚</v>
          </cell>
          <cell r="BN276" t="str">
            <v>‚</v>
          </cell>
          <cell r="BP276" t="str">
            <v>‚</v>
          </cell>
          <cell r="BR276" t="str">
            <v>‚</v>
          </cell>
          <cell r="BT276" t="str">
            <v>‚</v>
          </cell>
          <cell r="BV276" t="str">
            <v>‚</v>
          </cell>
          <cell r="BX276" t="str">
            <v>‚</v>
          </cell>
          <cell r="BZ276" t="str">
            <v>‚</v>
          </cell>
          <cell r="CB276" t="str">
            <v>‚</v>
          </cell>
          <cell r="CD276" t="str">
            <v>‚</v>
          </cell>
          <cell r="CF276" t="str">
            <v>‚</v>
          </cell>
          <cell r="CH276" t="str">
            <v>‚</v>
          </cell>
          <cell r="CJ276" t="str">
            <v>‚</v>
          </cell>
        </row>
        <row r="277">
          <cell r="BB277" t="str">
            <v>‚</v>
          </cell>
          <cell r="BD277" t="str">
            <v>‚</v>
          </cell>
          <cell r="BF277" t="str">
            <v>‚</v>
          </cell>
          <cell r="BG277" t="str">
            <v>SALES PROMOTION</v>
          </cell>
          <cell r="BH277" t="str">
            <v>‚</v>
          </cell>
          <cell r="BJ277" t="str">
            <v>‚</v>
          </cell>
          <cell r="BL277" t="str">
            <v>‚</v>
          </cell>
          <cell r="BN277" t="str">
            <v>‚</v>
          </cell>
          <cell r="BP277" t="str">
            <v>‚</v>
          </cell>
          <cell r="BR277" t="str">
            <v>‚</v>
          </cell>
          <cell r="BT277" t="str">
            <v>‚</v>
          </cell>
          <cell r="BV277" t="str">
            <v>‚</v>
          </cell>
          <cell r="BX277" t="str">
            <v>‚</v>
          </cell>
          <cell r="BZ277" t="str">
            <v>‚</v>
          </cell>
          <cell r="CB277" t="str">
            <v>‚</v>
          </cell>
          <cell r="CD277" t="str">
            <v>‚</v>
          </cell>
          <cell r="CF277" t="str">
            <v>‚</v>
          </cell>
          <cell r="CH277" t="str">
            <v>‚</v>
          </cell>
          <cell r="CJ277" t="str">
            <v>‚</v>
          </cell>
        </row>
        <row r="278">
          <cell r="BB278" t="str">
            <v>‚</v>
          </cell>
          <cell r="BD278" t="str">
            <v>‚</v>
          </cell>
          <cell r="BF278" t="str">
            <v>‚</v>
          </cell>
          <cell r="BH278" t="str">
            <v>‚</v>
          </cell>
          <cell r="BJ278" t="str">
            <v>‚</v>
          </cell>
          <cell r="BL278" t="str">
            <v>‚</v>
          </cell>
          <cell r="BN278" t="str">
            <v>‚</v>
          </cell>
          <cell r="BP278" t="str">
            <v>‚</v>
          </cell>
          <cell r="BR278" t="str">
            <v>‚</v>
          </cell>
          <cell r="BT278" t="str">
            <v>‚</v>
          </cell>
          <cell r="BV278" t="str">
            <v>‚</v>
          </cell>
          <cell r="BX278" t="str">
            <v>‚</v>
          </cell>
          <cell r="BZ278" t="str">
            <v>‚</v>
          </cell>
          <cell r="CB278" t="str">
            <v>‚</v>
          </cell>
          <cell r="CD278" t="str">
            <v>‚</v>
          </cell>
          <cell r="CF278" t="str">
            <v>‚</v>
          </cell>
          <cell r="CH278" t="str">
            <v>‚</v>
          </cell>
          <cell r="CJ278" t="str">
            <v>‚</v>
          </cell>
        </row>
        <row r="279">
          <cell r="BB279" t="str">
            <v>‚</v>
          </cell>
          <cell r="BD279" t="str">
            <v>‚</v>
          </cell>
          <cell r="BF279" t="str">
            <v>‚</v>
          </cell>
          <cell r="BG279" t="str">
            <v>SUB-TOTAL (A)</v>
          </cell>
          <cell r="BH279" t="str">
            <v>‚</v>
          </cell>
          <cell r="BJ279" t="str">
            <v>‚</v>
          </cell>
          <cell r="BL279" t="str">
            <v>‚</v>
          </cell>
          <cell r="BN279" t="str">
            <v>‚</v>
          </cell>
          <cell r="BP279" t="str">
            <v>‚</v>
          </cell>
          <cell r="BR279" t="str">
            <v>‚</v>
          </cell>
          <cell r="BT279" t="str">
            <v>‚</v>
          </cell>
          <cell r="BV279" t="str">
            <v>‚</v>
          </cell>
          <cell r="BX279" t="str">
            <v>‚</v>
          </cell>
          <cell r="BZ279" t="str">
            <v>‚</v>
          </cell>
          <cell r="CB279" t="str">
            <v>‚</v>
          </cell>
          <cell r="CD279" t="str">
            <v>‚</v>
          </cell>
          <cell r="CF279" t="str">
            <v>‚</v>
          </cell>
          <cell r="CH279" t="str">
            <v>‚</v>
          </cell>
          <cell r="CJ279" t="str">
            <v>‚</v>
          </cell>
        </row>
        <row r="280">
          <cell r="BB280" t="str">
            <v>‚</v>
          </cell>
          <cell r="BD280" t="str">
            <v>‚</v>
          </cell>
          <cell r="BF280" t="str">
            <v>‚</v>
          </cell>
          <cell r="BH280" t="str">
            <v>‚</v>
          </cell>
          <cell r="BJ280" t="str">
            <v>‚</v>
          </cell>
          <cell r="BL280" t="str">
            <v>‚</v>
          </cell>
          <cell r="BN280" t="str">
            <v>‚</v>
          </cell>
          <cell r="BP280" t="str">
            <v>‚</v>
          </cell>
          <cell r="BR280" t="str">
            <v>‚</v>
          </cell>
          <cell r="BT280" t="str">
            <v>‚</v>
          </cell>
          <cell r="BV280" t="str">
            <v>‚</v>
          </cell>
          <cell r="BX280" t="str">
            <v>‚</v>
          </cell>
          <cell r="BZ280" t="str">
            <v>‚</v>
          </cell>
          <cell r="CB280" t="str">
            <v>‚</v>
          </cell>
          <cell r="CD280" t="str">
            <v>‚</v>
          </cell>
          <cell r="CF280" t="str">
            <v>‚</v>
          </cell>
          <cell r="CH280" t="str">
            <v>‚</v>
          </cell>
          <cell r="CJ280" t="str">
            <v>‚</v>
          </cell>
        </row>
        <row r="281">
          <cell r="BB281" t="str">
            <v>‚</v>
          </cell>
          <cell r="BD281" t="str">
            <v>‚</v>
          </cell>
          <cell r="BF281" t="str">
            <v>‚</v>
          </cell>
          <cell r="BG281" t="str">
            <v>VARIABLE EXP. :</v>
          </cell>
          <cell r="BH281" t="str">
            <v>‚</v>
          </cell>
          <cell r="BJ281" t="str">
            <v>‚</v>
          </cell>
          <cell r="BL281" t="str">
            <v>‚</v>
          </cell>
          <cell r="BN281" t="str">
            <v>‚</v>
          </cell>
          <cell r="BP281" t="str">
            <v>‚</v>
          </cell>
          <cell r="BR281" t="str">
            <v>‚</v>
          </cell>
          <cell r="BT281" t="str">
            <v>‚</v>
          </cell>
          <cell r="BV281" t="str">
            <v>‚</v>
          </cell>
          <cell r="BX281" t="str">
            <v>‚</v>
          </cell>
          <cell r="BZ281" t="str">
            <v>‚</v>
          </cell>
          <cell r="CB281" t="str">
            <v>‚</v>
          </cell>
          <cell r="CD281" t="str">
            <v>‚</v>
          </cell>
          <cell r="CF281" t="str">
            <v>‚</v>
          </cell>
          <cell r="CH281" t="str">
            <v>‚</v>
          </cell>
          <cell r="CJ281" t="str">
            <v>‚</v>
          </cell>
        </row>
        <row r="282">
          <cell r="BB282" t="str">
            <v>‚</v>
          </cell>
          <cell r="BD282" t="str">
            <v>‚</v>
          </cell>
          <cell r="BF282" t="str">
            <v>‚</v>
          </cell>
          <cell r="BG282" t="str">
            <v>---------------</v>
          </cell>
          <cell r="BH282" t="str">
            <v>‚</v>
          </cell>
          <cell r="BJ282" t="str">
            <v>‚</v>
          </cell>
          <cell r="BL282" t="str">
            <v>‚</v>
          </cell>
          <cell r="BN282" t="str">
            <v>‚</v>
          </cell>
          <cell r="BP282" t="str">
            <v>‚</v>
          </cell>
          <cell r="BR282" t="str">
            <v>‚</v>
          </cell>
          <cell r="BT282" t="str">
            <v>‚</v>
          </cell>
          <cell r="BV282" t="str">
            <v>‚</v>
          </cell>
          <cell r="BX282" t="str">
            <v>‚</v>
          </cell>
          <cell r="BZ282" t="str">
            <v>‚</v>
          </cell>
          <cell r="CB282" t="str">
            <v>‚</v>
          </cell>
          <cell r="CD282" t="str">
            <v>‚</v>
          </cell>
          <cell r="CF282" t="str">
            <v>‚</v>
          </cell>
          <cell r="CH282" t="str">
            <v>‚</v>
          </cell>
          <cell r="CJ282" t="str">
            <v>‚</v>
          </cell>
        </row>
        <row r="283">
          <cell r="BB283" t="str">
            <v>‚</v>
          </cell>
          <cell r="BD283" t="str">
            <v>‚</v>
          </cell>
          <cell r="BF283" t="str">
            <v>‚</v>
          </cell>
          <cell r="BG283" t="str">
            <v>CREDIT NOTE</v>
          </cell>
          <cell r="BH283" t="str">
            <v>‚</v>
          </cell>
          <cell r="BJ283" t="str">
            <v>‚</v>
          </cell>
          <cell r="BL283" t="str">
            <v>‚</v>
          </cell>
          <cell r="BN283" t="str">
            <v>‚</v>
          </cell>
          <cell r="BP283" t="str">
            <v>‚</v>
          </cell>
          <cell r="BR283" t="str">
            <v>‚</v>
          </cell>
          <cell r="BT283" t="str">
            <v>‚</v>
          </cell>
          <cell r="BV283" t="str">
            <v>‚</v>
          </cell>
          <cell r="BX283" t="str">
            <v>‚</v>
          </cell>
          <cell r="BZ283" t="str">
            <v>‚</v>
          </cell>
          <cell r="CB283" t="str">
            <v>‚</v>
          </cell>
          <cell r="CD283" t="str">
            <v>‚</v>
          </cell>
          <cell r="CF283" t="str">
            <v>‚</v>
          </cell>
          <cell r="CH283" t="str">
            <v>‚</v>
          </cell>
          <cell r="CJ283" t="str">
            <v>‚</v>
          </cell>
        </row>
        <row r="284">
          <cell r="BB284" t="str">
            <v>‚</v>
          </cell>
          <cell r="BD284" t="str">
            <v>‚</v>
          </cell>
          <cell r="BF284" t="str">
            <v>‚</v>
          </cell>
          <cell r="BG284" t="str">
            <v>DISCOUNT &amp; COMISSION</v>
          </cell>
          <cell r="BH284" t="str">
            <v>‚</v>
          </cell>
          <cell r="BJ284" t="str">
            <v>‚</v>
          </cell>
          <cell r="BL284" t="str">
            <v>‚</v>
          </cell>
          <cell r="BN284" t="str">
            <v>‚</v>
          </cell>
          <cell r="BP284" t="str">
            <v>‚</v>
          </cell>
          <cell r="BR284" t="str">
            <v>‚</v>
          </cell>
          <cell r="BT284" t="str">
            <v>‚</v>
          </cell>
          <cell r="BV284" t="str">
            <v>‚</v>
          </cell>
          <cell r="BX284" t="str">
            <v>‚</v>
          </cell>
          <cell r="BZ284" t="str">
            <v>‚</v>
          </cell>
          <cell r="CB284" t="str">
            <v>‚</v>
          </cell>
          <cell r="CD284" t="str">
            <v>‚</v>
          </cell>
          <cell r="CF284" t="str">
            <v>‚</v>
          </cell>
          <cell r="CH284" t="str">
            <v>‚</v>
          </cell>
          <cell r="CJ284" t="str">
            <v>‚</v>
          </cell>
        </row>
        <row r="285">
          <cell r="BB285" t="str">
            <v>‚</v>
          </cell>
          <cell r="BD285" t="str">
            <v>‚</v>
          </cell>
          <cell r="BF285" t="str">
            <v>‚</v>
          </cell>
          <cell r="BG285" t="str">
            <v>FORWARDING</v>
          </cell>
          <cell r="BH285" t="str">
            <v>‚</v>
          </cell>
          <cell r="BJ285" t="str">
            <v>‚</v>
          </cell>
          <cell r="BL285" t="str">
            <v>‚</v>
          </cell>
          <cell r="BN285" t="str">
            <v>‚</v>
          </cell>
          <cell r="BP285" t="str">
            <v>‚</v>
          </cell>
          <cell r="BR285" t="str">
            <v>‚</v>
          </cell>
          <cell r="BT285" t="str">
            <v>‚</v>
          </cell>
          <cell r="BV285" t="str">
            <v>‚</v>
          </cell>
          <cell r="BX285" t="str">
            <v>‚</v>
          </cell>
          <cell r="BZ285" t="str">
            <v>‚</v>
          </cell>
          <cell r="CB285" t="str">
            <v>‚</v>
          </cell>
          <cell r="CD285" t="str">
            <v>‚</v>
          </cell>
          <cell r="CF285" t="str">
            <v>‚</v>
          </cell>
          <cell r="CH285" t="str">
            <v>‚</v>
          </cell>
          <cell r="CJ285" t="str">
            <v>‚</v>
          </cell>
        </row>
        <row r="286">
          <cell r="BB286" t="str">
            <v>‚</v>
          </cell>
          <cell r="BD286" t="str">
            <v>‚</v>
          </cell>
          <cell r="BF286" t="str">
            <v>‚</v>
          </cell>
          <cell r="BG286" t="str">
            <v>ROYALTY</v>
          </cell>
          <cell r="BH286" t="str">
            <v>‚</v>
          </cell>
          <cell r="BJ286" t="str">
            <v>‚</v>
          </cell>
          <cell r="BL286" t="str">
            <v>‚</v>
          </cell>
          <cell r="BN286" t="str">
            <v>‚</v>
          </cell>
          <cell r="BP286" t="str">
            <v>‚</v>
          </cell>
          <cell r="BR286" t="str">
            <v>‚</v>
          </cell>
          <cell r="BT286" t="str">
            <v>‚</v>
          </cell>
          <cell r="BV286" t="str">
            <v>‚</v>
          </cell>
          <cell r="BX286" t="str">
            <v>‚</v>
          </cell>
          <cell r="BZ286" t="str">
            <v>‚</v>
          </cell>
          <cell r="CB286" t="str">
            <v>‚</v>
          </cell>
          <cell r="CD286" t="str">
            <v>‚</v>
          </cell>
          <cell r="CF286" t="str">
            <v>‚</v>
          </cell>
          <cell r="CH286" t="str">
            <v>‚</v>
          </cell>
          <cell r="CJ286" t="str">
            <v>‚</v>
          </cell>
        </row>
        <row r="287">
          <cell r="BB287" t="str">
            <v>‚</v>
          </cell>
          <cell r="BD287" t="str">
            <v>‚</v>
          </cell>
          <cell r="BF287" t="str">
            <v>‚</v>
          </cell>
          <cell r="BG287" t="str">
            <v>SEGREGATION CHARGES</v>
          </cell>
          <cell r="BH287" t="str">
            <v>‚</v>
          </cell>
          <cell r="BJ287" t="str">
            <v>‚</v>
          </cell>
          <cell r="BL287" t="str">
            <v>‚</v>
          </cell>
          <cell r="BN287" t="str">
            <v>‚</v>
          </cell>
          <cell r="BP287" t="str">
            <v>‚</v>
          </cell>
          <cell r="BR287" t="str">
            <v>‚</v>
          </cell>
          <cell r="BT287" t="str">
            <v>‚</v>
          </cell>
          <cell r="BV287" t="str">
            <v>‚</v>
          </cell>
          <cell r="BX287" t="str">
            <v>‚</v>
          </cell>
          <cell r="BZ287" t="str">
            <v>‚</v>
          </cell>
          <cell r="CB287" t="str">
            <v>‚</v>
          </cell>
          <cell r="CD287" t="str">
            <v>‚</v>
          </cell>
          <cell r="CF287" t="str">
            <v>‚</v>
          </cell>
          <cell r="CH287" t="str">
            <v>‚</v>
          </cell>
          <cell r="CJ287" t="str">
            <v>‚</v>
          </cell>
        </row>
        <row r="288">
          <cell r="BB288" t="str">
            <v>‚</v>
          </cell>
          <cell r="BD288" t="str">
            <v>‚</v>
          </cell>
          <cell r="BF288" t="str">
            <v>‚</v>
          </cell>
          <cell r="BG288" t="str">
            <v>WARRANTY REJECTION</v>
          </cell>
          <cell r="BH288" t="str">
            <v>‚</v>
          </cell>
          <cell r="BJ288" t="str">
            <v>‚</v>
          </cell>
          <cell r="BL288" t="str">
            <v>‚</v>
          </cell>
          <cell r="BN288" t="str">
            <v>‚</v>
          </cell>
          <cell r="BP288" t="str">
            <v>‚</v>
          </cell>
          <cell r="BR288" t="str">
            <v>‚</v>
          </cell>
          <cell r="BT288" t="str">
            <v>‚</v>
          </cell>
          <cell r="BV288" t="str">
            <v>‚</v>
          </cell>
          <cell r="BX288" t="str">
            <v>‚</v>
          </cell>
          <cell r="BZ288" t="str">
            <v>‚</v>
          </cell>
          <cell r="CB288" t="str">
            <v>‚</v>
          </cell>
          <cell r="CD288" t="str">
            <v>‚</v>
          </cell>
          <cell r="CF288" t="str">
            <v>‚</v>
          </cell>
          <cell r="CH288" t="str">
            <v>‚</v>
          </cell>
          <cell r="CJ288" t="str">
            <v>‚</v>
          </cell>
        </row>
        <row r="289">
          <cell r="BB289" t="str">
            <v>‚</v>
          </cell>
          <cell r="BD289" t="str">
            <v>‚</v>
          </cell>
          <cell r="BF289" t="str">
            <v>‚</v>
          </cell>
          <cell r="BH289" t="str">
            <v>‚</v>
          </cell>
          <cell r="BJ289" t="str">
            <v>‚</v>
          </cell>
          <cell r="BL289" t="str">
            <v>‚</v>
          </cell>
          <cell r="BN289" t="str">
            <v>‚</v>
          </cell>
          <cell r="BP289" t="str">
            <v>‚</v>
          </cell>
          <cell r="BR289" t="str">
            <v>‚</v>
          </cell>
          <cell r="BT289" t="str">
            <v>‚</v>
          </cell>
          <cell r="BV289" t="str">
            <v>‚</v>
          </cell>
          <cell r="BX289" t="str">
            <v>‚</v>
          </cell>
          <cell r="BZ289" t="str">
            <v>‚</v>
          </cell>
          <cell r="CB289" t="str">
            <v>‚</v>
          </cell>
          <cell r="CD289" t="str">
            <v>‚</v>
          </cell>
          <cell r="CF289" t="str">
            <v>‚</v>
          </cell>
          <cell r="CH289" t="str">
            <v>‚</v>
          </cell>
          <cell r="CJ289" t="str">
            <v>‚</v>
          </cell>
        </row>
        <row r="290">
          <cell r="BB290" t="str">
            <v>‚</v>
          </cell>
          <cell r="BD290" t="str">
            <v>‚</v>
          </cell>
          <cell r="BF290" t="str">
            <v>‚</v>
          </cell>
          <cell r="BG290" t="str">
            <v>SUB-TOTAL (B)</v>
          </cell>
          <cell r="BH290" t="str">
            <v>‚</v>
          </cell>
          <cell r="BJ290" t="str">
            <v>‚</v>
          </cell>
          <cell r="BL290" t="str">
            <v>‚</v>
          </cell>
          <cell r="BN290" t="str">
            <v>‚</v>
          </cell>
          <cell r="BP290" t="str">
            <v>‚</v>
          </cell>
          <cell r="BR290" t="str">
            <v>‚</v>
          </cell>
          <cell r="BT290" t="str">
            <v>‚</v>
          </cell>
          <cell r="BV290" t="str">
            <v>‚</v>
          </cell>
          <cell r="BX290" t="str">
            <v>‚</v>
          </cell>
          <cell r="BZ290" t="str">
            <v>‚</v>
          </cell>
          <cell r="CB290" t="str">
            <v>‚</v>
          </cell>
          <cell r="CD290" t="str">
            <v>‚</v>
          </cell>
          <cell r="CF290" t="str">
            <v>‚</v>
          </cell>
          <cell r="CH290" t="str">
            <v>‚</v>
          </cell>
          <cell r="CJ290" t="str">
            <v>‚</v>
          </cell>
        </row>
        <row r="291">
          <cell r="BB291" t="str">
            <v>‚</v>
          </cell>
          <cell r="BC291" t="str">
            <v>-</v>
          </cell>
          <cell r="BD291" t="str">
            <v>‚</v>
          </cell>
          <cell r="BE291" t="str">
            <v>-</v>
          </cell>
          <cell r="BF291" t="str">
            <v>‚</v>
          </cell>
          <cell r="BG291" t="str">
            <v>-</v>
          </cell>
          <cell r="BH291" t="str">
            <v>‚</v>
          </cell>
          <cell r="BI291" t="str">
            <v>-</v>
          </cell>
          <cell r="BJ291" t="str">
            <v>‚</v>
          </cell>
          <cell r="BK291" t="str">
            <v>-</v>
          </cell>
          <cell r="BL291" t="str">
            <v>‚</v>
          </cell>
          <cell r="BM291" t="str">
            <v>-</v>
          </cell>
          <cell r="BN291" t="str">
            <v>‚</v>
          </cell>
          <cell r="BO291" t="str">
            <v>-</v>
          </cell>
          <cell r="BP291" t="str">
            <v>‚</v>
          </cell>
          <cell r="BQ291" t="str">
            <v>-</v>
          </cell>
          <cell r="BR291" t="str">
            <v>‚</v>
          </cell>
          <cell r="BS291" t="str">
            <v>-</v>
          </cell>
          <cell r="BT291" t="str">
            <v>‚</v>
          </cell>
          <cell r="BU291" t="str">
            <v>-</v>
          </cell>
          <cell r="BV291" t="str">
            <v>‚</v>
          </cell>
          <cell r="BW291" t="str">
            <v>-</v>
          </cell>
          <cell r="BX291" t="str">
            <v>‚</v>
          </cell>
          <cell r="BY291" t="str">
            <v>-</v>
          </cell>
          <cell r="BZ291" t="str">
            <v>‚</v>
          </cell>
          <cell r="CA291" t="str">
            <v>-</v>
          </cell>
          <cell r="CB291" t="str">
            <v>‚</v>
          </cell>
          <cell r="CC291" t="str">
            <v>-</v>
          </cell>
          <cell r="CD291" t="str">
            <v>‚</v>
          </cell>
          <cell r="CE291" t="str">
            <v>-</v>
          </cell>
          <cell r="CF291" t="str">
            <v>‚</v>
          </cell>
          <cell r="CG291" t="str">
            <v>-</v>
          </cell>
          <cell r="CH291" t="str">
            <v>‚</v>
          </cell>
          <cell r="CI291" t="str">
            <v>-</v>
          </cell>
          <cell r="CJ291" t="str">
            <v>‚</v>
          </cell>
        </row>
        <row r="292">
          <cell r="BB292" t="str">
            <v>‚</v>
          </cell>
          <cell r="BD292" t="str">
            <v>‚</v>
          </cell>
          <cell r="BF292" t="str">
            <v>‚</v>
          </cell>
          <cell r="BG292" t="str">
            <v>TOTAL(A+B)</v>
          </cell>
          <cell r="BH292" t="str">
            <v>‚</v>
          </cell>
          <cell r="BJ292" t="str">
            <v>‚</v>
          </cell>
          <cell r="BL292" t="str">
            <v>‚</v>
          </cell>
          <cell r="BN292" t="str">
            <v>‚</v>
          </cell>
          <cell r="BP292" t="str">
            <v>‚</v>
          </cell>
          <cell r="BR292" t="str">
            <v>‚</v>
          </cell>
          <cell r="BT292" t="str">
            <v>‚</v>
          </cell>
          <cell r="BV292" t="str">
            <v>‚</v>
          </cell>
          <cell r="BX292" t="str">
            <v>‚</v>
          </cell>
          <cell r="BZ292" t="str">
            <v>‚</v>
          </cell>
          <cell r="CB292" t="str">
            <v>‚</v>
          </cell>
          <cell r="CD292" t="str">
            <v>‚</v>
          </cell>
          <cell r="CF292" t="str">
            <v>‚</v>
          </cell>
          <cell r="CH292" t="str">
            <v>‚</v>
          </cell>
          <cell r="CJ292" t="str">
            <v>‚</v>
          </cell>
        </row>
        <row r="293">
          <cell r="BB293" t="str">
            <v>‚</v>
          </cell>
          <cell r="BC293" t="str">
            <v>-</v>
          </cell>
          <cell r="BD293" t="str">
            <v>‚</v>
          </cell>
          <cell r="BE293" t="str">
            <v>-</v>
          </cell>
          <cell r="BF293" t="str">
            <v>‚</v>
          </cell>
          <cell r="BG293" t="str">
            <v>-</v>
          </cell>
          <cell r="BH293" t="str">
            <v>‚</v>
          </cell>
          <cell r="BI293" t="str">
            <v>-</v>
          </cell>
          <cell r="BJ293" t="str">
            <v>‚</v>
          </cell>
          <cell r="BK293" t="str">
            <v>-</v>
          </cell>
          <cell r="BL293" t="str">
            <v>‚</v>
          </cell>
          <cell r="BM293" t="str">
            <v>-</v>
          </cell>
          <cell r="BN293" t="str">
            <v>‚</v>
          </cell>
          <cell r="BO293" t="str">
            <v>-</v>
          </cell>
          <cell r="BP293" t="str">
            <v>‚</v>
          </cell>
          <cell r="BQ293" t="str">
            <v>-</v>
          </cell>
          <cell r="BR293" t="str">
            <v>‚</v>
          </cell>
          <cell r="BS293" t="str">
            <v>-</v>
          </cell>
          <cell r="BT293" t="str">
            <v>‚</v>
          </cell>
          <cell r="BU293" t="str">
            <v>-</v>
          </cell>
          <cell r="BV293" t="str">
            <v>‚</v>
          </cell>
          <cell r="BW293" t="str">
            <v>-</v>
          </cell>
          <cell r="BX293" t="str">
            <v>‚</v>
          </cell>
          <cell r="BY293" t="str">
            <v>-</v>
          </cell>
          <cell r="BZ293" t="str">
            <v>‚</v>
          </cell>
          <cell r="CA293" t="str">
            <v>-</v>
          </cell>
          <cell r="CB293" t="str">
            <v>‚</v>
          </cell>
          <cell r="CC293" t="str">
            <v>-</v>
          </cell>
          <cell r="CD293" t="str">
            <v>‚</v>
          </cell>
          <cell r="CE293" t="str">
            <v>-</v>
          </cell>
          <cell r="CF293" t="str">
            <v>‚</v>
          </cell>
          <cell r="CG293" t="str">
            <v>-</v>
          </cell>
          <cell r="CH293" t="str">
            <v>‚</v>
          </cell>
          <cell r="CI293" t="str">
            <v>-</v>
          </cell>
          <cell r="CJ293" t="str">
            <v>‚</v>
          </cell>
        </row>
        <row r="300">
          <cell r="BC300" t="str">
            <v>PREPARED BY :</v>
          </cell>
          <cell r="BS300" t="str">
            <v>VERIFIED BY:</v>
          </cell>
          <cell r="CE300" t="str">
            <v>APPROVED BY :</v>
          </cell>
        </row>
        <row r="307">
          <cell r="BC307" t="str">
            <v>CO. NAME : MIL/MRL</v>
          </cell>
        </row>
        <row r="308">
          <cell r="BC308" t="str">
            <v>SBU      : SW/HL/HORNS/HO</v>
          </cell>
        </row>
        <row r="309">
          <cell r="BC309" t="str">
            <v>UNIT     :</v>
          </cell>
        </row>
        <row r="310">
          <cell r="BC310" t="str">
            <v xml:space="preserve">BUDGET   : 1998-99 </v>
          </cell>
          <cell r="CE310" t="str">
            <v>ANNEXURE : VII</v>
          </cell>
        </row>
        <row r="311">
          <cell r="CE311" t="str">
            <v>SCHDULE NO.  : 12</v>
          </cell>
        </row>
        <row r="312">
          <cell r="BC312" t="str">
            <v>INTEREST ON WORKING CAPITAL</v>
          </cell>
        </row>
        <row r="313">
          <cell r="BB313" t="str">
            <v>_</v>
          </cell>
          <cell r="BC313" t="str">
            <v>_</v>
          </cell>
          <cell r="BD313" t="str">
            <v>_</v>
          </cell>
          <cell r="BE313" t="str">
            <v>_</v>
          </cell>
          <cell r="BF313" t="str">
            <v>_</v>
          </cell>
          <cell r="BG313" t="str">
            <v>_</v>
          </cell>
          <cell r="BH313" t="str">
            <v>_</v>
          </cell>
          <cell r="BI313" t="str">
            <v>_</v>
          </cell>
          <cell r="BJ313" t="str">
            <v>_</v>
          </cell>
          <cell r="BK313" t="str">
            <v>_</v>
          </cell>
          <cell r="BL313" t="str">
            <v>_</v>
          </cell>
          <cell r="BM313" t="str">
            <v>_</v>
          </cell>
          <cell r="BN313" t="str">
            <v>_</v>
          </cell>
          <cell r="BO313" t="str">
            <v>_</v>
          </cell>
          <cell r="BP313" t="str">
            <v>_</v>
          </cell>
          <cell r="BQ313" t="str">
            <v>_</v>
          </cell>
          <cell r="BR313" t="str">
            <v>_</v>
          </cell>
          <cell r="BS313" t="str">
            <v>_</v>
          </cell>
          <cell r="BT313" t="str">
            <v>_</v>
          </cell>
          <cell r="BU313" t="str">
            <v>_</v>
          </cell>
          <cell r="BV313" t="str">
            <v>_</v>
          </cell>
          <cell r="BW313" t="str">
            <v>_</v>
          </cell>
          <cell r="BX313" t="str">
            <v>_</v>
          </cell>
          <cell r="BY313" t="str">
            <v>_</v>
          </cell>
          <cell r="BZ313" t="str">
            <v>_</v>
          </cell>
          <cell r="CA313" t="str">
            <v>_</v>
          </cell>
          <cell r="CB313" t="str">
            <v>_</v>
          </cell>
          <cell r="CC313" t="str">
            <v>_</v>
          </cell>
          <cell r="CD313" t="str">
            <v>_</v>
          </cell>
          <cell r="CE313" t="str">
            <v>_</v>
          </cell>
          <cell r="CF313" t="str">
            <v>_</v>
          </cell>
          <cell r="CG313" t="str">
            <v>_</v>
          </cell>
          <cell r="CH313" t="str">
            <v>_</v>
          </cell>
          <cell r="CI313" t="str">
            <v>_</v>
          </cell>
          <cell r="CJ313" t="str">
            <v>_</v>
          </cell>
        </row>
        <row r="314">
          <cell r="BB314" t="str">
            <v>‚</v>
          </cell>
          <cell r="BC314" t="str">
            <v xml:space="preserve">    1997-98</v>
          </cell>
          <cell r="BF314" t="str">
            <v>‚</v>
          </cell>
          <cell r="BH314" t="str">
            <v>‚</v>
          </cell>
          <cell r="BJ314" t="str">
            <v>‚</v>
          </cell>
          <cell r="BL314" t="str">
            <v>‚</v>
          </cell>
          <cell r="BN314" t="str">
            <v>‚</v>
          </cell>
          <cell r="BP314" t="str">
            <v>‚</v>
          </cell>
          <cell r="BR314" t="str">
            <v>‚</v>
          </cell>
          <cell r="BT314" t="str">
            <v>‚</v>
          </cell>
          <cell r="BV314" t="str">
            <v>‚</v>
          </cell>
          <cell r="BX314" t="str">
            <v>‚</v>
          </cell>
          <cell r="BZ314" t="str">
            <v>‚</v>
          </cell>
          <cell r="CB314" t="str">
            <v>‚</v>
          </cell>
          <cell r="CD314" t="str">
            <v>‚</v>
          </cell>
          <cell r="CF314" t="str">
            <v>‚</v>
          </cell>
          <cell r="CH314" t="str">
            <v>‚</v>
          </cell>
          <cell r="CJ314" t="str">
            <v>‚</v>
          </cell>
        </row>
        <row r="315">
          <cell r="BB315" t="str">
            <v>‚</v>
          </cell>
          <cell r="BC315" t="str">
            <v>-</v>
          </cell>
          <cell r="BD315" t="str">
            <v>-</v>
          </cell>
          <cell r="BE315" t="str">
            <v>-</v>
          </cell>
          <cell r="BF315" t="str">
            <v>‚</v>
          </cell>
          <cell r="BG315" t="str">
            <v>PARTICULARS</v>
          </cell>
          <cell r="BH315" t="str">
            <v>‚</v>
          </cell>
          <cell r="BI315" t="str">
            <v>APR</v>
          </cell>
          <cell r="BJ315" t="str">
            <v>‚</v>
          </cell>
          <cell r="BK315" t="str">
            <v>MAY</v>
          </cell>
          <cell r="BL315" t="str">
            <v>‚</v>
          </cell>
          <cell r="BM315" t="str">
            <v>JUN</v>
          </cell>
          <cell r="BN315" t="str">
            <v>‚</v>
          </cell>
          <cell r="BO315" t="str">
            <v>JUL</v>
          </cell>
          <cell r="BP315" t="str">
            <v>‚</v>
          </cell>
          <cell r="BQ315" t="str">
            <v>AUG</v>
          </cell>
          <cell r="BR315" t="str">
            <v>‚</v>
          </cell>
          <cell r="BS315" t="str">
            <v>SEP</v>
          </cell>
          <cell r="BT315" t="str">
            <v>‚</v>
          </cell>
          <cell r="BU315" t="str">
            <v>OCT</v>
          </cell>
          <cell r="BV315" t="str">
            <v>‚</v>
          </cell>
          <cell r="BW315" t="str">
            <v>NOV</v>
          </cell>
          <cell r="BX315" t="str">
            <v>‚</v>
          </cell>
          <cell r="BY315" t="str">
            <v>DEC</v>
          </cell>
          <cell r="BZ315" t="str">
            <v>‚</v>
          </cell>
          <cell r="CA315" t="str">
            <v>JAN</v>
          </cell>
          <cell r="CB315" t="str">
            <v>‚</v>
          </cell>
          <cell r="CC315" t="str">
            <v>FEB</v>
          </cell>
          <cell r="CD315" t="str">
            <v>‚</v>
          </cell>
          <cell r="CE315" t="str">
            <v>MAR</v>
          </cell>
          <cell r="CF315" t="str">
            <v>‚</v>
          </cell>
          <cell r="CG315" t="str">
            <v>TOTAL</v>
          </cell>
          <cell r="CH315" t="str">
            <v>‚</v>
          </cell>
          <cell r="CI315" t="str">
            <v>MRP</v>
          </cell>
          <cell r="CJ315" t="str">
            <v>‚</v>
          </cell>
        </row>
        <row r="316">
          <cell r="BB316" t="str">
            <v>‚</v>
          </cell>
          <cell r="BC316" t="str">
            <v>BUDGET</v>
          </cell>
          <cell r="BD316" t="str">
            <v>‚</v>
          </cell>
          <cell r="BE316" t="str">
            <v>ACTUAL</v>
          </cell>
          <cell r="BF316" t="str">
            <v>‚</v>
          </cell>
          <cell r="BH316" t="str">
            <v>‚</v>
          </cell>
          <cell r="BJ316" t="str">
            <v>‚</v>
          </cell>
          <cell r="BL316" t="str">
            <v>‚</v>
          </cell>
          <cell r="BN316" t="str">
            <v>‚</v>
          </cell>
          <cell r="BP316" t="str">
            <v>‚</v>
          </cell>
          <cell r="BR316" t="str">
            <v>‚</v>
          </cell>
          <cell r="BT316" t="str">
            <v>‚</v>
          </cell>
          <cell r="BV316" t="str">
            <v>‚</v>
          </cell>
          <cell r="BX316" t="str">
            <v>‚</v>
          </cell>
          <cell r="BZ316" t="str">
            <v>‚</v>
          </cell>
          <cell r="CB316" t="str">
            <v>‚</v>
          </cell>
          <cell r="CD316" t="str">
            <v>‚</v>
          </cell>
          <cell r="CF316" t="str">
            <v>‚</v>
          </cell>
          <cell r="CG316" t="str">
            <v>98-99</v>
          </cell>
          <cell r="CH316" t="str">
            <v>‚</v>
          </cell>
          <cell r="CI316" t="str">
            <v>98-99</v>
          </cell>
          <cell r="CJ316" t="str">
            <v>‚</v>
          </cell>
        </row>
        <row r="317">
          <cell r="BB317" t="str">
            <v>‚</v>
          </cell>
          <cell r="BC317" t="str">
            <v>_</v>
          </cell>
          <cell r="BD317" t="str">
            <v>‚</v>
          </cell>
          <cell r="BE317" t="str">
            <v>_</v>
          </cell>
          <cell r="BF317" t="str">
            <v>_</v>
          </cell>
          <cell r="BG317" t="str">
            <v>_</v>
          </cell>
          <cell r="BH317" t="str">
            <v>_</v>
          </cell>
          <cell r="BI317" t="str">
            <v>_</v>
          </cell>
          <cell r="BJ317" t="str">
            <v>_</v>
          </cell>
          <cell r="BK317" t="str">
            <v>_</v>
          </cell>
          <cell r="BL317" t="str">
            <v>_</v>
          </cell>
          <cell r="BM317" t="str">
            <v>_</v>
          </cell>
          <cell r="BN317" t="str">
            <v>_</v>
          </cell>
          <cell r="BO317" t="str">
            <v>_</v>
          </cell>
          <cell r="BP317" t="str">
            <v>_</v>
          </cell>
          <cell r="BQ317" t="str">
            <v>_</v>
          </cell>
          <cell r="BR317" t="str">
            <v>_</v>
          </cell>
          <cell r="BS317" t="str">
            <v>_</v>
          </cell>
          <cell r="BT317" t="str">
            <v>_</v>
          </cell>
          <cell r="BU317" t="str">
            <v>_</v>
          </cell>
          <cell r="BV317" t="str">
            <v>_</v>
          </cell>
          <cell r="BW317" t="str">
            <v>_</v>
          </cell>
          <cell r="BX317" t="str">
            <v>_</v>
          </cell>
          <cell r="BY317" t="str">
            <v>_</v>
          </cell>
          <cell r="BZ317" t="str">
            <v>_</v>
          </cell>
          <cell r="CA317" t="str">
            <v>_</v>
          </cell>
          <cell r="CB317" t="str">
            <v>_</v>
          </cell>
          <cell r="CC317" t="str">
            <v>_</v>
          </cell>
          <cell r="CD317" t="str">
            <v>_</v>
          </cell>
          <cell r="CE317" t="str">
            <v>_</v>
          </cell>
          <cell r="CF317" t="str">
            <v>_</v>
          </cell>
          <cell r="CG317" t="str">
            <v>_</v>
          </cell>
          <cell r="CH317" t="str">
            <v>_</v>
          </cell>
          <cell r="CI317" t="str">
            <v>_</v>
          </cell>
          <cell r="CJ317" t="str">
            <v>_</v>
          </cell>
        </row>
        <row r="318">
          <cell r="BB318" t="str">
            <v>‚</v>
          </cell>
          <cell r="BD318" t="str">
            <v>‚</v>
          </cell>
          <cell r="BF318" t="str">
            <v>‚</v>
          </cell>
          <cell r="BH318" t="str">
            <v>‚</v>
          </cell>
          <cell r="BJ318" t="str">
            <v>‚</v>
          </cell>
          <cell r="BL318" t="str">
            <v>‚</v>
          </cell>
          <cell r="BN318" t="str">
            <v>‚</v>
          </cell>
          <cell r="BP318" t="str">
            <v>‚</v>
          </cell>
          <cell r="BR318" t="str">
            <v>‚</v>
          </cell>
          <cell r="BT318" t="str">
            <v>‚</v>
          </cell>
          <cell r="BV318" t="str">
            <v>‚</v>
          </cell>
          <cell r="BX318" t="str">
            <v>‚</v>
          </cell>
          <cell r="BZ318" t="str">
            <v>‚</v>
          </cell>
          <cell r="CB318" t="str">
            <v>‚</v>
          </cell>
          <cell r="CD318" t="str">
            <v>‚</v>
          </cell>
          <cell r="CF318" t="str">
            <v>‚</v>
          </cell>
          <cell r="CH318" t="str">
            <v>‚</v>
          </cell>
          <cell r="CJ318" t="str">
            <v>‚</v>
          </cell>
        </row>
        <row r="319">
          <cell r="BB319" t="str">
            <v>‚</v>
          </cell>
          <cell r="BD319" t="str">
            <v>‚</v>
          </cell>
          <cell r="BF319" t="str">
            <v>‚</v>
          </cell>
          <cell r="BG319" t="str">
            <v>FIXED EXP. :</v>
          </cell>
          <cell r="BH319" t="str">
            <v>‚</v>
          </cell>
          <cell r="BJ319" t="str">
            <v>‚</v>
          </cell>
          <cell r="BL319" t="str">
            <v>‚</v>
          </cell>
          <cell r="BN319" t="str">
            <v>‚</v>
          </cell>
          <cell r="BP319" t="str">
            <v>‚</v>
          </cell>
          <cell r="BR319" t="str">
            <v>‚</v>
          </cell>
          <cell r="BT319" t="str">
            <v>‚</v>
          </cell>
          <cell r="BV319" t="str">
            <v>‚</v>
          </cell>
          <cell r="BX319" t="str">
            <v>‚</v>
          </cell>
          <cell r="BZ319" t="str">
            <v>‚</v>
          </cell>
          <cell r="CB319" t="str">
            <v>‚</v>
          </cell>
          <cell r="CD319" t="str">
            <v>‚</v>
          </cell>
          <cell r="CF319" t="str">
            <v>‚</v>
          </cell>
          <cell r="CH319" t="str">
            <v>‚</v>
          </cell>
          <cell r="CJ319" t="str">
            <v>‚</v>
          </cell>
        </row>
        <row r="320">
          <cell r="BB320" t="str">
            <v>‚</v>
          </cell>
          <cell r="BD320" t="str">
            <v>‚</v>
          </cell>
          <cell r="BF320" t="str">
            <v>‚</v>
          </cell>
          <cell r="BG320" t="str">
            <v>------------</v>
          </cell>
          <cell r="BH320" t="str">
            <v>‚</v>
          </cell>
          <cell r="BJ320" t="str">
            <v>‚</v>
          </cell>
          <cell r="BL320" t="str">
            <v>‚</v>
          </cell>
          <cell r="BN320" t="str">
            <v>‚</v>
          </cell>
          <cell r="BP320" t="str">
            <v>‚</v>
          </cell>
          <cell r="BR320" t="str">
            <v>‚</v>
          </cell>
          <cell r="BT320" t="str">
            <v>‚</v>
          </cell>
          <cell r="BV320" t="str">
            <v>‚</v>
          </cell>
          <cell r="BX320" t="str">
            <v>‚</v>
          </cell>
          <cell r="BZ320" t="str">
            <v>‚</v>
          </cell>
          <cell r="CB320" t="str">
            <v>‚</v>
          </cell>
          <cell r="CD320" t="str">
            <v>‚</v>
          </cell>
          <cell r="CF320" t="str">
            <v>‚</v>
          </cell>
          <cell r="CH320" t="str">
            <v>‚</v>
          </cell>
          <cell r="CJ320" t="str">
            <v>‚</v>
          </cell>
        </row>
        <row r="321">
          <cell r="BB321" t="str">
            <v>‚</v>
          </cell>
          <cell r="BD321" t="str">
            <v>‚</v>
          </cell>
          <cell r="BF321" t="str">
            <v>‚</v>
          </cell>
          <cell r="BG321" t="str">
            <v>FINANCIAL CHARGES</v>
          </cell>
          <cell r="BH321" t="str">
            <v>‚</v>
          </cell>
          <cell r="BJ321" t="str">
            <v>‚</v>
          </cell>
          <cell r="BL321" t="str">
            <v>‚</v>
          </cell>
          <cell r="BN321" t="str">
            <v>‚</v>
          </cell>
          <cell r="BP321" t="str">
            <v>‚</v>
          </cell>
          <cell r="BR321" t="str">
            <v>‚</v>
          </cell>
          <cell r="BT321" t="str">
            <v>‚</v>
          </cell>
          <cell r="BV321" t="str">
            <v>‚</v>
          </cell>
          <cell r="BX321" t="str">
            <v>‚</v>
          </cell>
          <cell r="BZ321" t="str">
            <v>‚</v>
          </cell>
          <cell r="CB321" t="str">
            <v>‚</v>
          </cell>
          <cell r="CD321" t="str">
            <v>‚</v>
          </cell>
          <cell r="CF321" t="str">
            <v>‚</v>
          </cell>
          <cell r="CH321" t="str">
            <v>‚</v>
          </cell>
          <cell r="CJ321" t="str">
            <v>‚</v>
          </cell>
        </row>
        <row r="322">
          <cell r="BB322" t="str">
            <v>‚</v>
          </cell>
          <cell r="BD322" t="str">
            <v>‚</v>
          </cell>
          <cell r="BF322" t="str">
            <v>‚</v>
          </cell>
          <cell r="BG322" t="str">
            <v>INTEREST ON OTHERS</v>
          </cell>
          <cell r="BH322" t="str">
            <v>‚</v>
          </cell>
          <cell r="BJ322" t="str">
            <v>‚</v>
          </cell>
          <cell r="BL322" t="str">
            <v>‚</v>
          </cell>
          <cell r="BN322" t="str">
            <v>‚</v>
          </cell>
          <cell r="BP322" t="str">
            <v>‚</v>
          </cell>
          <cell r="BR322" t="str">
            <v>‚</v>
          </cell>
          <cell r="BT322" t="str">
            <v>‚</v>
          </cell>
          <cell r="BV322" t="str">
            <v>‚</v>
          </cell>
          <cell r="BX322" t="str">
            <v>‚</v>
          </cell>
          <cell r="BZ322" t="str">
            <v>‚</v>
          </cell>
          <cell r="CB322" t="str">
            <v>‚</v>
          </cell>
          <cell r="CD322" t="str">
            <v>‚</v>
          </cell>
          <cell r="CF322" t="str">
            <v>‚</v>
          </cell>
          <cell r="CH322" t="str">
            <v>‚</v>
          </cell>
          <cell r="CJ322" t="str">
            <v>‚</v>
          </cell>
        </row>
        <row r="323">
          <cell r="BB323" t="str">
            <v>‚</v>
          </cell>
          <cell r="BD323" t="str">
            <v>‚</v>
          </cell>
          <cell r="BF323" t="str">
            <v>‚</v>
          </cell>
          <cell r="BG323" t="str">
            <v>INTEREST ON TERM LOAN</v>
          </cell>
          <cell r="BH323" t="str">
            <v>‚</v>
          </cell>
          <cell r="BJ323" t="str">
            <v>‚</v>
          </cell>
          <cell r="BL323" t="str">
            <v>‚</v>
          </cell>
          <cell r="BN323" t="str">
            <v>‚</v>
          </cell>
          <cell r="BP323" t="str">
            <v>‚</v>
          </cell>
          <cell r="BR323" t="str">
            <v>‚</v>
          </cell>
          <cell r="BT323" t="str">
            <v>‚</v>
          </cell>
          <cell r="BV323" t="str">
            <v>‚</v>
          </cell>
          <cell r="BX323" t="str">
            <v>‚</v>
          </cell>
          <cell r="BZ323" t="str">
            <v>‚</v>
          </cell>
          <cell r="CB323" t="str">
            <v>‚</v>
          </cell>
          <cell r="CD323" t="str">
            <v>‚</v>
          </cell>
          <cell r="CF323" t="str">
            <v>‚</v>
          </cell>
          <cell r="CH323" t="str">
            <v>‚</v>
          </cell>
          <cell r="CJ323" t="str">
            <v>‚</v>
          </cell>
        </row>
        <row r="324">
          <cell r="BB324" t="str">
            <v>‚</v>
          </cell>
          <cell r="BD324" t="str">
            <v>‚</v>
          </cell>
          <cell r="BF324" t="str">
            <v>‚</v>
          </cell>
          <cell r="BG324" t="str">
            <v>LOAN RAISING CHARGES</v>
          </cell>
          <cell r="BH324" t="str">
            <v>‚</v>
          </cell>
          <cell r="BJ324" t="str">
            <v>‚</v>
          </cell>
          <cell r="BL324" t="str">
            <v>‚</v>
          </cell>
          <cell r="BN324" t="str">
            <v>‚</v>
          </cell>
          <cell r="BP324" t="str">
            <v>‚</v>
          </cell>
          <cell r="BR324" t="str">
            <v>‚</v>
          </cell>
          <cell r="BT324" t="str">
            <v>‚</v>
          </cell>
          <cell r="BV324" t="str">
            <v>‚</v>
          </cell>
          <cell r="BX324" t="str">
            <v>‚</v>
          </cell>
          <cell r="BZ324" t="str">
            <v>‚</v>
          </cell>
          <cell r="CB324" t="str">
            <v>‚</v>
          </cell>
          <cell r="CD324" t="str">
            <v>‚</v>
          </cell>
          <cell r="CF324" t="str">
            <v>‚</v>
          </cell>
          <cell r="CH324" t="str">
            <v>‚</v>
          </cell>
          <cell r="CJ324" t="str">
            <v>‚</v>
          </cell>
        </row>
        <row r="325">
          <cell r="BB325" t="str">
            <v>‚</v>
          </cell>
          <cell r="BD325" t="str">
            <v>‚</v>
          </cell>
          <cell r="BF325" t="str">
            <v>‚</v>
          </cell>
          <cell r="BH325" t="str">
            <v>‚</v>
          </cell>
          <cell r="BJ325" t="str">
            <v>‚</v>
          </cell>
          <cell r="BL325" t="str">
            <v>‚</v>
          </cell>
          <cell r="BN325" t="str">
            <v>‚</v>
          </cell>
          <cell r="BP325" t="str">
            <v>‚</v>
          </cell>
          <cell r="BR325" t="str">
            <v>‚</v>
          </cell>
          <cell r="BT325" t="str">
            <v>‚</v>
          </cell>
          <cell r="BV325" t="str">
            <v>‚</v>
          </cell>
          <cell r="BX325" t="str">
            <v>‚</v>
          </cell>
          <cell r="BZ325" t="str">
            <v>‚</v>
          </cell>
          <cell r="CB325" t="str">
            <v>‚</v>
          </cell>
          <cell r="CD325" t="str">
            <v>‚</v>
          </cell>
          <cell r="CF325" t="str">
            <v>‚</v>
          </cell>
          <cell r="CH325" t="str">
            <v>‚</v>
          </cell>
          <cell r="CJ325" t="str">
            <v>‚</v>
          </cell>
        </row>
        <row r="326">
          <cell r="BB326" t="str">
            <v>‚</v>
          </cell>
          <cell r="BD326" t="str">
            <v>‚</v>
          </cell>
          <cell r="BF326" t="str">
            <v>‚</v>
          </cell>
          <cell r="BH326" t="str">
            <v>‚</v>
          </cell>
          <cell r="BJ326" t="str">
            <v>‚</v>
          </cell>
          <cell r="BL326" t="str">
            <v>‚</v>
          </cell>
          <cell r="BN326" t="str">
            <v>‚</v>
          </cell>
          <cell r="BP326" t="str">
            <v>‚</v>
          </cell>
          <cell r="BR326" t="str">
            <v>‚</v>
          </cell>
          <cell r="BT326" t="str">
            <v>‚</v>
          </cell>
          <cell r="BV326" t="str">
            <v>‚</v>
          </cell>
          <cell r="BX326" t="str">
            <v>‚</v>
          </cell>
          <cell r="BZ326" t="str">
            <v>‚</v>
          </cell>
          <cell r="CB326" t="str">
            <v>‚</v>
          </cell>
          <cell r="CD326" t="str">
            <v>‚</v>
          </cell>
          <cell r="CF326" t="str">
            <v>‚</v>
          </cell>
          <cell r="CH326" t="str">
            <v>‚</v>
          </cell>
          <cell r="CJ326" t="str">
            <v>‚</v>
          </cell>
        </row>
        <row r="327">
          <cell r="BB327" t="str">
            <v>‚</v>
          </cell>
          <cell r="BD327" t="str">
            <v>‚</v>
          </cell>
          <cell r="BF327" t="str">
            <v>‚</v>
          </cell>
          <cell r="BG327" t="str">
            <v>SUB-TOTAL (A)</v>
          </cell>
          <cell r="BH327" t="str">
            <v>‚</v>
          </cell>
          <cell r="BJ327" t="str">
            <v>‚</v>
          </cell>
          <cell r="BL327" t="str">
            <v>‚</v>
          </cell>
          <cell r="BN327" t="str">
            <v>‚</v>
          </cell>
          <cell r="BP327" t="str">
            <v>‚</v>
          </cell>
          <cell r="BR327" t="str">
            <v>‚</v>
          </cell>
          <cell r="BT327" t="str">
            <v>‚</v>
          </cell>
          <cell r="BV327" t="str">
            <v>‚</v>
          </cell>
          <cell r="BX327" t="str">
            <v>‚</v>
          </cell>
          <cell r="BZ327" t="str">
            <v>‚</v>
          </cell>
          <cell r="CB327" t="str">
            <v>‚</v>
          </cell>
          <cell r="CD327" t="str">
            <v>‚</v>
          </cell>
          <cell r="CF327" t="str">
            <v>‚</v>
          </cell>
          <cell r="CH327" t="str">
            <v>‚</v>
          </cell>
          <cell r="CJ327" t="str">
            <v>‚</v>
          </cell>
        </row>
        <row r="328">
          <cell r="BB328" t="str">
            <v>‚</v>
          </cell>
          <cell r="BD328" t="str">
            <v>‚</v>
          </cell>
          <cell r="BF328" t="str">
            <v>‚</v>
          </cell>
          <cell r="BH328" t="str">
            <v>‚</v>
          </cell>
          <cell r="BJ328" t="str">
            <v>‚</v>
          </cell>
          <cell r="BL328" t="str">
            <v>‚</v>
          </cell>
          <cell r="BN328" t="str">
            <v>‚</v>
          </cell>
          <cell r="BP328" t="str">
            <v>‚</v>
          </cell>
          <cell r="BR328" t="str">
            <v>‚</v>
          </cell>
          <cell r="BT328" t="str">
            <v>‚</v>
          </cell>
          <cell r="BV328" t="str">
            <v>‚</v>
          </cell>
          <cell r="BX328" t="str">
            <v>‚</v>
          </cell>
          <cell r="BZ328" t="str">
            <v>‚</v>
          </cell>
          <cell r="CB328" t="str">
            <v>‚</v>
          </cell>
          <cell r="CD328" t="str">
            <v>‚</v>
          </cell>
          <cell r="CF328" t="str">
            <v>‚</v>
          </cell>
          <cell r="CH328" t="str">
            <v>‚</v>
          </cell>
          <cell r="CJ328" t="str">
            <v>‚</v>
          </cell>
        </row>
        <row r="329">
          <cell r="BB329" t="str">
            <v>‚</v>
          </cell>
          <cell r="BD329" t="str">
            <v>‚</v>
          </cell>
          <cell r="BF329" t="str">
            <v>‚</v>
          </cell>
          <cell r="BG329" t="str">
            <v>VARIABLE EXP. :</v>
          </cell>
          <cell r="BH329" t="str">
            <v>‚</v>
          </cell>
          <cell r="BJ329" t="str">
            <v>‚</v>
          </cell>
          <cell r="BL329" t="str">
            <v>‚</v>
          </cell>
          <cell r="BN329" t="str">
            <v>‚</v>
          </cell>
          <cell r="BP329" t="str">
            <v>‚</v>
          </cell>
          <cell r="BR329" t="str">
            <v>‚</v>
          </cell>
          <cell r="BT329" t="str">
            <v>‚</v>
          </cell>
          <cell r="BV329" t="str">
            <v>‚</v>
          </cell>
          <cell r="BX329" t="str">
            <v>‚</v>
          </cell>
          <cell r="BZ329" t="str">
            <v>‚</v>
          </cell>
          <cell r="CB329" t="str">
            <v>‚</v>
          </cell>
          <cell r="CD329" t="str">
            <v>‚</v>
          </cell>
          <cell r="CF329" t="str">
            <v>‚</v>
          </cell>
          <cell r="CH329" t="str">
            <v>‚</v>
          </cell>
          <cell r="CJ329" t="str">
            <v>‚</v>
          </cell>
        </row>
        <row r="330">
          <cell r="BB330" t="str">
            <v>‚</v>
          </cell>
          <cell r="BD330" t="str">
            <v>‚</v>
          </cell>
          <cell r="BF330" t="str">
            <v>‚</v>
          </cell>
          <cell r="BG330" t="str">
            <v>---------------</v>
          </cell>
          <cell r="BH330" t="str">
            <v>‚</v>
          </cell>
          <cell r="BJ330" t="str">
            <v>‚</v>
          </cell>
          <cell r="BL330" t="str">
            <v>‚</v>
          </cell>
          <cell r="BN330" t="str">
            <v>‚</v>
          </cell>
          <cell r="BP330" t="str">
            <v>‚</v>
          </cell>
          <cell r="BR330" t="str">
            <v>‚</v>
          </cell>
          <cell r="BT330" t="str">
            <v>‚</v>
          </cell>
          <cell r="BV330" t="str">
            <v>‚</v>
          </cell>
          <cell r="BX330" t="str">
            <v>‚</v>
          </cell>
          <cell r="BZ330" t="str">
            <v>‚</v>
          </cell>
          <cell r="CB330" t="str">
            <v>‚</v>
          </cell>
          <cell r="CD330" t="str">
            <v>‚</v>
          </cell>
          <cell r="CF330" t="str">
            <v>‚</v>
          </cell>
          <cell r="CH330" t="str">
            <v>‚</v>
          </cell>
          <cell r="CJ330" t="str">
            <v>‚</v>
          </cell>
        </row>
        <row r="331">
          <cell r="BB331" t="str">
            <v>‚</v>
          </cell>
          <cell r="BD331" t="str">
            <v>‚</v>
          </cell>
          <cell r="BF331" t="str">
            <v>‚</v>
          </cell>
          <cell r="BG331" t="str">
            <v>BANK CHARGES</v>
          </cell>
          <cell r="BH331" t="str">
            <v>‚</v>
          </cell>
          <cell r="BJ331" t="str">
            <v>‚</v>
          </cell>
          <cell r="BL331" t="str">
            <v>‚</v>
          </cell>
          <cell r="BN331" t="str">
            <v>‚</v>
          </cell>
          <cell r="BP331" t="str">
            <v>‚</v>
          </cell>
          <cell r="BR331" t="str">
            <v>‚</v>
          </cell>
          <cell r="BT331" t="str">
            <v>‚</v>
          </cell>
          <cell r="BV331" t="str">
            <v>‚</v>
          </cell>
          <cell r="BX331" t="str">
            <v>‚</v>
          </cell>
          <cell r="BZ331" t="str">
            <v>‚</v>
          </cell>
          <cell r="CB331" t="str">
            <v>‚</v>
          </cell>
          <cell r="CD331" t="str">
            <v>‚</v>
          </cell>
          <cell r="CF331" t="str">
            <v>‚</v>
          </cell>
          <cell r="CH331" t="str">
            <v>‚</v>
          </cell>
          <cell r="CJ331" t="str">
            <v>‚</v>
          </cell>
        </row>
        <row r="332">
          <cell r="BB332" t="str">
            <v>‚</v>
          </cell>
          <cell r="BD332" t="str">
            <v>‚</v>
          </cell>
          <cell r="BF332" t="str">
            <v>‚</v>
          </cell>
          <cell r="BG332" t="str">
            <v>CASH DISCOUNT</v>
          </cell>
          <cell r="BH332" t="str">
            <v>‚</v>
          </cell>
          <cell r="BJ332" t="str">
            <v>‚</v>
          </cell>
          <cell r="BL332" t="str">
            <v>‚</v>
          </cell>
          <cell r="BN332" t="str">
            <v>‚</v>
          </cell>
          <cell r="BP332" t="str">
            <v>‚</v>
          </cell>
          <cell r="BR332" t="str">
            <v>‚</v>
          </cell>
          <cell r="BT332" t="str">
            <v>‚</v>
          </cell>
          <cell r="BV332" t="str">
            <v>‚</v>
          </cell>
          <cell r="BX332" t="str">
            <v>‚</v>
          </cell>
          <cell r="BZ332" t="str">
            <v>‚</v>
          </cell>
          <cell r="CB332" t="str">
            <v>‚</v>
          </cell>
          <cell r="CD332" t="str">
            <v>‚</v>
          </cell>
          <cell r="CF332" t="str">
            <v>‚</v>
          </cell>
          <cell r="CH332" t="str">
            <v>‚</v>
          </cell>
          <cell r="CJ332" t="str">
            <v>‚</v>
          </cell>
        </row>
        <row r="333">
          <cell r="BB333" t="str">
            <v>‚</v>
          </cell>
          <cell r="BD333" t="str">
            <v>‚</v>
          </cell>
          <cell r="BF333" t="str">
            <v>‚</v>
          </cell>
          <cell r="BG333" t="str">
            <v>HUNDI DISC. CHARGES</v>
          </cell>
          <cell r="BH333" t="str">
            <v>‚</v>
          </cell>
          <cell r="BJ333" t="str">
            <v>‚</v>
          </cell>
          <cell r="BL333" t="str">
            <v>‚</v>
          </cell>
          <cell r="BN333" t="str">
            <v>‚</v>
          </cell>
          <cell r="BP333" t="str">
            <v>‚</v>
          </cell>
          <cell r="BR333" t="str">
            <v>‚</v>
          </cell>
          <cell r="BT333" t="str">
            <v>‚</v>
          </cell>
          <cell r="BV333" t="str">
            <v>‚</v>
          </cell>
          <cell r="BX333" t="str">
            <v>‚</v>
          </cell>
          <cell r="BZ333" t="str">
            <v>‚</v>
          </cell>
          <cell r="CB333" t="str">
            <v>‚</v>
          </cell>
          <cell r="CD333" t="str">
            <v>‚</v>
          </cell>
          <cell r="CF333" t="str">
            <v>‚</v>
          </cell>
          <cell r="CH333" t="str">
            <v>‚</v>
          </cell>
          <cell r="CJ333" t="str">
            <v>‚</v>
          </cell>
        </row>
        <row r="334">
          <cell r="BB334" t="str">
            <v>‚</v>
          </cell>
          <cell r="BD334" t="str">
            <v>‚</v>
          </cell>
          <cell r="BF334" t="str">
            <v>‚</v>
          </cell>
          <cell r="BG334" t="str">
            <v>INTT. ON W.C.-C.BANK</v>
          </cell>
          <cell r="BH334" t="str">
            <v>‚</v>
          </cell>
          <cell r="BJ334" t="str">
            <v>‚</v>
          </cell>
          <cell r="BL334" t="str">
            <v>‚</v>
          </cell>
          <cell r="BN334" t="str">
            <v>‚</v>
          </cell>
          <cell r="BP334" t="str">
            <v>‚</v>
          </cell>
          <cell r="BR334" t="str">
            <v>‚</v>
          </cell>
          <cell r="BT334" t="str">
            <v>‚</v>
          </cell>
          <cell r="BV334" t="str">
            <v>‚</v>
          </cell>
          <cell r="BX334" t="str">
            <v>‚</v>
          </cell>
          <cell r="BZ334" t="str">
            <v>‚</v>
          </cell>
          <cell r="CB334" t="str">
            <v>‚</v>
          </cell>
          <cell r="CD334" t="str">
            <v>‚</v>
          </cell>
          <cell r="CF334" t="str">
            <v>‚</v>
          </cell>
          <cell r="CH334" t="str">
            <v>‚</v>
          </cell>
          <cell r="CJ334" t="str">
            <v>‚</v>
          </cell>
        </row>
        <row r="335">
          <cell r="BB335" t="str">
            <v>‚</v>
          </cell>
          <cell r="BD335" t="str">
            <v>‚</v>
          </cell>
          <cell r="BF335" t="str">
            <v>‚</v>
          </cell>
          <cell r="BG335" t="str">
            <v>SIBDI</v>
          </cell>
          <cell r="BH335" t="str">
            <v>‚</v>
          </cell>
          <cell r="BJ335" t="str">
            <v>‚</v>
          </cell>
          <cell r="BL335" t="str">
            <v>‚</v>
          </cell>
          <cell r="BN335" t="str">
            <v>‚</v>
          </cell>
          <cell r="BP335" t="str">
            <v>‚</v>
          </cell>
          <cell r="BR335" t="str">
            <v>‚</v>
          </cell>
          <cell r="BT335" t="str">
            <v>‚</v>
          </cell>
          <cell r="BV335" t="str">
            <v>‚</v>
          </cell>
          <cell r="BX335" t="str">
            <v>‚</v>
          </cell>
          <cell r="BZ335" t="str">
            <v>‚</v>
          </cell>
          <cell r="CB335" t="str">
            <v>‚</v>
          </cell>
          <cell r="CD335" t="str">
            <v>‚</v>
          </cell>
          <cell r="CF335" t="str">
            <v>‚</v>
          </cell>
          <cell r="CH335" t="str">
            <v>‚</v>
          </cell>
          <cell r="CJ335" t="str">
            <v>‚</v>
          </cell>
        </row>
        <row r="336">
          <cell r="BB336" t="str">
            <v>‚</v>
          </cell>
          <cell r="BD336" t="str">
            <v>‚</v>
          </cell>
          <cell r="BF336" t="str">
            <v>‚</v>
          </cell>
          <cell r="BG336" t="str">
            <v>STAMPING CHARGES</v>
          </cell>
          <cell r="BH336" t="str">
            <v>‚</v>
          </cell>
          <cell r="BJ336" t="str">
            <v>‚</v>
          </cell>
          <cell r="BL336" t="str">
            <v>‚</v>
          </cell>
          <cell r="BN336" t="str">
            <v>‚</v>
          </cell>
          <cell r="BP336" t="str">
            <v>‚</v>
          </cell>
          <cell r="BR336" t="str">
            <v>‚</v>
          </cell>
          <cell r="BT336" t="str">
            <v>‚</v>
          </cell>
          <cell r="BV336" t="str">
            <v>‚</v>
          </cell>
          <cell r="BX336" t="str">
            <v>‚</v>
          </cell>
          <cell r="BZ336" t="str">
            <v>‚</v>
          </cell>
          <cell r="CB336" t="str">
            <v>‚</v>
          </cell>
          <cell r="CD336" t="str">
            <v>‚</v>
          </cell>
          <cell r="CF336" t="str">
            <v>‚</v>
          </cell>
          <cell r="CH336" t="str">
            <v>‚</v>
          </cell>
          <cell r="CJ336" t="str">
            <v>‚</v>
          </cell>
        </row>
        <row r="337">
          <cell r="BB337" t="str">
            <v>‚</v>
          </cell>
          <cell r="BD337" t="str">
            <v>‚</v>
          </cell>
          <cell r="BF337" t="str">
            <v>‚</v>
          </cell>
          <cell r="BH337" t="str">
            <v>‚</v>
          </cell>
          <cell r="BJ337" t="str">
            <v>‚</v>
          </cell>
          <cell r="BL337" t="str">
            <v>‚</v>
          </cell>
          <cell r="BN337" t="str">
            <v>‚</v>
          </cell>
          <cell r="BP337" t="str">
            <v>‚</v>
          </cell>
          <cell r="BR337" t="str">
            <v>‚</v>
          </cell>
          <cell r="BT337" t="str">
            <v>‚</v>
          </cell>
          <cell r="BV337" t="str">
            <v>‚</v>
          </cell>
          <cell r="BX337" t="str">
            <v>‚</v>
          </cell>
          <cell r="BZ337" t="str">
            <v>‚</v>
          </cell>
          <cell r="CB337" t="str">
            <v>‚</v>
          </cell>
          <cell r="CD337" t="str">
            <v>‚</v>
          </cell>
          <cell r="CF337" t="str">
            <v>‚</v>
          </cell>
          <cell r="CH337" t="str">
            <v>‚</v>
          </cell>
          <cell r="CJ337" t="str">
            <v>‚</v>
          </cell>
        </row>
        <row r="338">
          <cell r="BB338" t="str">
            <v>‚</v>
          </cell>
          <cell r="BD338" t="str">
            <v>‚</v>
          </cell>
          <cell r="BF338" t="str">
            <v>‚</v>
          </cell>
          <cell r="BG338" t="str">
            <v>SUB-TOTAL (B)</v>
          </cell>
          <cell r="BH338" t="str">
            <v>‚</v>
          </cell>
          <cell r="BJ338" t="str">
            <v>‚</v>
          </cell>
          <cell r="BL338" t="str">
            <v>‚</v>
          </cell>
          <cell r="BN338" t="str">
            <v>‚</v>
          </cell>
          <cell r="BP338" t="str">
            <v>‚</v>
          </cell>
          <cell r="BR338" t="str">
            <v>‚</v>
          </cell>
          <cell r="BT338" t="str">
            <v>‚</v>
          </cell>
          <cell r="BV338" t="str">
            <v>‚</v>
          </cell>
          <cell r="BX338" t="str">
            <v>‚</v>
          </cell>
          <cell r="BZ338" t="str">
            <v>‚</v>
          </cell>
          <cell r="CB338" t="str">
            <v>‚</v>
          </cell>
          <cell r="CD338" t="str">
            <v>‚</v>
          </cell>
          <cell r="CF338" t="str">
            <v>‚</v>
          </cell>
          <cell r="CH338" t="str">
            <v>‚</v>
          </cell>
          <cell r="CJ338" t="str">
            <v>‚</v>
          </cell>
        </row>
        <row r="339">
          <cell r="BB339" t="str">
            <v>‚</v>
          </cell>
          <cell r="BD339" t="str">
            <v>‚</v>
          </cell>
          <cell r="BF339" t="str">
            <v>‚</v>
          </cell>
          <cell r="BH339" t="str">
            <v>‚</v>
          </cell>
          <cell r="BJ339" t="str">
            <v>‚</v>
          </cell>
          <cell r="BL339" t="str">
            <v>‚</v>
          </cell>
          <cell r="BN339" t="str">
            <v>‚</v>
          </cell>
          <cell r="BP339" t="str">
            <v>‚</v>
          </cell>
          <cell r="BR339" t="str">
            <v>‚</v>
          </cell>
          <cell r="BT339" t="str">
            <v>‚</v>
          </cell>
          <cell r="BV339" t="str">
            <v>‚</v>
          </cell>
          <cell r="BX339" t="str">
            <v>‚</v>
          </cell>
          <cell r="BZ339" t="str">
            <v>‚</v>
          </cell>
          <cell r="CB339" t="str">
            <v>‚</v>
          </cell>
          <cell r="CD339" t="str">
            <v>‚</v>
          </cell>
          <cell r="CF339" t="str">
            <v>‚</v>
          </cell>
          <cell r="CH339" t="str">
            <v>‚</v>
          </cell>
          <cell r="CJ339" t="str">
            <v>‚</v>
          </cell>
        </row>
        <row r="340">
          <cell r="BB340" t="str">
            <v>‚</v>
          </cell>
          <cell r="BC340" t="str">
            <v>-</v>
          </cell>
          <cell r="BD340" t="str">
            <v>‚</v>
          </cell>
          <cell r="BE340" t="str">
            <v>-</v>
          </cell>
          <cell r="BF340" t="str">
            <v>‚</v>
          </cell>
          <cell r="BG340" t="str">
            <v>-</v>
          </cell>
          <cell r="BH340" t="str">
            <v>‚</v>
          </cell>
          <cell r="BI340" t="str">
            <v>-</v>
          </cell>
          <cell r="BJ340" t="str">
            <v>‚</v>
          </cell>
          <cell r="BK340" t="str">
            <v>-</v>
          </cell>
          <cell r="BL340" t="str">
            <v>‚</v>
          </cell>
          <cell r="BM340" t="str">
            <v>-</v>
          </cell>
          <cell r="BN340" t="str">
            <v>‚</v>
          </cell>
          <cell r="BO340" t="str">
            <v>-</v>
          </cell>
          <cell r="BP340" t="str">
            <v>‚</v>
          </cell>
          <cell r="BQ340" t="str">
            <v>-</v>
          </cell>
          <cell r="BR340" t="str">
            <v>‚</v>
          </cell>
          <cell r="BS340" t="str">
            <v>-</v>
          </cell>
          <cell r="BT340" t="str">
            <v>‚</v>
          </cell>
          <cell r="BU340" t="str">
            <v>-</v>
          </cell>
          <cell r="BV340" t="str">
            <v>‚</v>
          </cell>
          <cell r="BW340" t="str">
            <v>-</v>
          </cell>
          <cell r="BX340" t="str">
            <v>‚</v>
          </cell>
          <cell r="BY340" t="str">
            <v>-</v>
          </cell>
          <cell r="BZ340" t="str">
            <v>‚</v>
          </cell>
          <cell r="CA340" t="str">
            <v>-</v>
          </cell>
          <cell r="CB340" t="str">
            <v>‚</v>
          </cell>
          <cell r="CC340" t="str">
            <v>-</v>
          </cell>
          <cell r="CD340" t="str">
            <v>‚</v>
          </cell>
          <cell r="CE340" t="str">
            <v>-</v>
          </cell>
          <cell r="CF340" t="str">
            <v>‚</v>
          </cell>
          <cell r="CG340" t="str">
            <v>-</v>
          </cell>
          <cell r="CH340" t="str">
            <v>‚</v>
          </cell>
          <cell r="CI340" t="str">
            <v>-</v>
          </cell>
          <cell r="CJ340" t="str">
            <v>‚</v>
          </cell>
        </row>
        <row r="341">
          <cell r="BB341" t="str">
            <v>‚</v>
          </cell>
          <cell r="BD341" t="str">
            <v>‚</v>
          </cell>
          <cell r="BF341" t="str">
            <v>‚</v>
          </cell>
          <cell r="BG341" t="str">
            <v>TOTAL (A+B)</v>
          </cell>
          <cell r="BH341" t="str">
            <v>‚</v>
          </cell>
          <cell r="BJ341" t="str">
            <v>‚</v>
          </cell>
          <cell r="BL341" t="str">
            <v>‚</v>
          </cell>
          <cell r="BN341" t="str">
            <v>‚</v>
          </cell>
          <cell r="BP341" t="str">
            <v>‚</v>
          </cell>
          <cell r="BR341" t="str">
            <v>‚</v>
          </cell>
          <cell r="BT341" t="str">
            <v>‚</v>
          </cell>
          <cell r="BV341" t="str">
            <v>‚</v>
          </cell>
          <cell r="BX341" t="str">
            <v>‚</v>
          </cell>
          <cell r="BZ341" t="str">
            <v>‚</v>
          </cell>
          <cell r="CB341" t="str">
            <v>‚</v>
          </cell>
          <cell r="CD341" t="str">
            <v>‚</v>
          </cell>
          <cell r="CF341" t="str">
            <v>‚</v>
          </cell>
          <cell r="CH341" t="str">
            <v>‚</v>
          </cell>
          <cell r="CJ341" t="str">
            <v>‚</v>
          </cell>
        </row>
        <row r="342">
          <cell r="BB342" t="str">
            <v>‚</v>
          </cell>
          <cell r="BC342" t="str">
            <v>-</v>
          </cell>
          <cell r="BD342" t="str">
            <v>‚</v>
          </cell>
          <cell r="BE342" t="str">
            <v>-</v>
          </cell>
          <cell r="BF342" t="str">
            <v>‚</v>
          </cell>
          <cell r="BG342" t="str">
            <v>-</v>
          </cell>
          <cell r="BH342" t="str">
            <v>‚</v>
          </cell>
          <cell r="BI342" t="str">
            <v>-</v>
          </cell>
          <cell r="BJ342" t="str">
            <v>‚</v>
          </cell>
          <cell r="BK342" t="str">
            <v>-</v>
          </cell>
          <cell r="BL342" t="str">
            <v>‚</v>
          </cell>
          <cell r="BM342" t="str">
            <v>-</v>
          </cell>
          <cell r="BN342" t="str">
            <v>‚</v>
          </cell>
          <cell r="BO342" t="str">
            <v>-</v>
          </cell>
          <cell r="BP342" t="str">
            <v>‚</v>
          </cell>
          <cell r="BQ342" t="str">
            <v>-</v>
          </cell>
          <cell r="BR342" t="str">
            <v>‚</v>
          </cell>
          <cell r="BS342" t="str">
            <v>-</v>
          </cell>
          <cell r="BT342" t="str">
            <v>‚</v>
          </cell>
          <cell r="BU342" t="str">
            <v>-</v>
          </cell>
          <cell r="BV342" t="str">
            <v>‚</v>
          </cell>
          <cell r="BW342" t="str">
            <v>-</v>
          </cell>
          <cell r="BX342" t="str">
            <v>‚</v>
          </cell>
          <cell r="BY342" t="str">
            <v>-</v>
          </cell>
          <cell r="BZ342" t="str">
            <v>‚</v>
          </cell>
          <cell r="CA342" t="str">
            <v>-</v>
          </cell>
          <cell r="CB342" t="str">
            <v>‚</v>
          </cell>
          <cell r="CC342" t="str">
            <v>-</v>
          </cell>
          <cell r="CD342" t="str">
            <v>‚</v>
          </cell>
          <cell r="CE342" t="str">
            <v>-</v>
          </cell>
          <cell r="CF342" t="str">
            <v>‚</v>
          </cell>
          <cell r="CG342" t="str">
            <v>-</v>
          </cell>
          <cell r="CH342" t="str">
            <v>‚</v>
          </cell>
          <cell r="CI342" t="str">
            <v>-</v>
          </cell>
          <cell r="CJ342" t="str">
            <v>‚</v>
          </cell>
        </row>
        <row r="349">
          <cell r="BC349" t="str">
            <v>PREPARED BY :</v>
          </cell>
          <cell r="BS349" t="str">
            <v>VERIFIED BY:</v>
          </cell>
          <cell r="CE349" t="str">
            <v>APPROVED BY 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Y DETAILS"/>
      <sheetName val="SCH"/>
      <sheetName val="bank"/>
      <sheetName val="bnc"/>
      <sheetName val="Legal"/>
      <sheetName val="security deposit"/>
      <sheetName val="other credits"/>
      <sheetName val="bnc-OTHER"/>
      <sheetName val="CURING-31-03-02 DETAILS"/>
      <sheetName val="Missing PDC"/>
      <sheetName val="DEUCH BANK -coll"/>
      <sheetName val="DB-BNC"/>
      <sheetName val="Missign PDC- details to WGE"/>
      <sheetName val="Details for WGE"/>
      <sheetName val="DAT DETAILS"/>
      <sheetName val="Comp"/>
      <sheetName val="trial Balance"/>
      <sheetName val="Cash Flow.7"/>
      <sheetName val="Sheet2"/>
      <sheetName val="Main-Material"/>
      <sheetName val="Rate analysis"/>
      <sheetName val="party"/>
      <sheetName val="Aseet199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d"/>
      <sheetName val="Orig SG&amp;A Corp"/>
      <sheetName val="PARTY DETAILS"/>
      <sheetName val="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Sheet1"/>
      <sheetName val="Sheet2"/>
      <sheetName val="Sheet3"/>
      <sheetName val="L,MM"/>
    </sheetNames>
    <sheetDataSet>
      <sheetData sheetId="0">
        <row r="553">
          <cell r="AC553" t="str">
            <v>/FS~R</v>
          </cell>
        </row>
        <row r="554">
          <cell r="AC554" t="str">
            <v>/PPCARSCH~OS\015~P72~MR240~ML10~MT0~MB0~QAGPQ</v>
          </cell>
        </row>
        <row r="561">
          <cell r="AC561" t="str">
            <v>/PPCARSCHP~OS\015~P72~MR240~ML10~QAGPQ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for tax"/>
      <sheetName val="M B-QtyRecn"/>
      <sheetName val="Conditions"/>
      <sheetName val="Liability Mgmt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W"/>
      <sheetName val="OPS_asia"/>
      <sheetName val="Production"/>
      <sheetName val="PRICE"/>
      <sheetName val="Data"/>
      <sheetName val="OPS_SIMPLIFIE"/>
      <sheetName val="CESSION"/>
      <sheetName val="ORDER"/>
      <sheetName val="income"/>
      <sheetName val="AP RA99-06"/>
      <sheetName val="HV RA99-06"/>
      <sheetName val="IN RA99-06"/>
      <sheetName val="CH RA99-06"/>
      <sheetName val="TH RA99-06"/>
      <sheetName val="HZ RA99-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D10">
            <v>8.3000000000000007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lements"/>
      <sheetName val="INDORAMA Group June 02"/>
      <sheetName val="Sheet1"/>
      <sheetName val="Delhi"/>
      <sheetName val="MainComp"/>
      <sheetName val="#REF"/>
      <sheetName val="Comp"/>
      <sheetName val="Other"/>
      <sheetName val="Summary"/>
      <sheetName val="CRITERIA4"/>
      <sheetName val="Conditions"/>
      <sheetName val="Liability Mgmt"/>
      <sheetName val="Sum"/>
      <sheetName val="COA-IPCL"/>
      <sheetName val="AN 2000"/>
      <sheetName val="Utilization"/>
      <sheetName val="Cover"/>
      <sheetName val="Capex - Hry"/>
      <sheetName val="samik - dues"/>
      <sheetName val="Samik"/>
      <sheetName val="Samik (3)"/>
      <sheetName val="FORM-16 Samik"/>
      <sheetName val="dividend"/>
      <sheetName val="alok - for f-16"/>
      <sheetName val="FORM-16"/>
      <sheetName val="alok"/>
      <sheetName val="Tax deposits"/>
      <sheetName val="payslip"/>
      <sheetName val="E_98-99"/>
      <sheetName val="Switch costs lookup"/>
      <sheetName val="Outgoing"/>
      <sheetName val="Incoming"/>
      <sheetName val="Cover "/>
      <sheetName val="TB 2003"/>
      <sheetName val="Nitesh"/>
      <sheetName val="main"/>
      <sheetName val="Perquisites"/>
      <sheetName val="ﾛｲ"/>
      <sheetName val="DIST"/>
      <sheetName val="Schedule A"/>
      <sheetName val="FORM_16"/>
      <sheetName val="Payroll_TDC"/>
      <sheetName val="Assumption"/>
      <sheetName val="Tables"/>
      <sheetName val="Building"/>
      <sheetName val="cover for tax"/>
      <sheetName val="Form"/>
      <sheetName val="Challan"/>
      <sheetName val="LCD"/>
      <sheetName val="Annexure A LTCG"/>
      <sheetName val="Annex A"/>
      <sheetName val="M B-QtyRecn"/>
      <sheetName val="Vat Return"/>
      <sheetName val="Data"/>
      <sheetName val="Actuals"/>
      <sheetName val="P_4517_Plan 06 Basis B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master"/>
      <sheetName val="Notes"/>
      <sheetName val="overseas "/>
      <sheetName val="Indian"/>
      <sheetName val="Cover"/>
      <sheetName val="Ann A"/>
      <sheetName val="Ann B"/>
      <sheetName val="ANN C"/>
      <sheetName val="ann D"/>
      <sheetName val="FORM 3"/>
      <sheetName val="Schedule A"/>
      <sheetName val="Schedule B"/>
      <sheetName val="Schedule C"/>
      <sheetName val="Schedule D"/>
      <sheetName val="Schedule E"/>
      <sheetName val="Schedule F "/>
      <sheetName val="Schedule G"/>
      <sheetName val="Schedule  H"/>
      <sheetName val="Ann E"/>
      <sheetName val="New Form 16"/>
      <sheetName val="Form 12BA"/>
      <sheetName val="Ann-Form 12BA"/>
      <sheetName val="Saral (2)"/>
      <sheetName val="FORM_16"/>
      <sheetName val="entitlements"/>
      <sheetName val="INDORAMA Group June 02"/>
      <sheetName val="PN_01-02_21May02"/>
      <sheetName val="NOA Quaterly Data"/>
      <sheetName val="for challans"/>
      <sheetName val="Input Form"/>
      <sheetName val="Ref"/>
      <sheetName val="overseas_"/>
      <sheetName val="Ann_A"/>
      <sheetName val="Ann_B"/>
      <sheetName val="ANN_C"/>
      <sheetName val="ann_D"/>
      <sheetName val="FORM_3"/>
      <sheetName val="Schedule_A"/>
      <sheetName val="Schedule_B"/>
      <sheetName val="Schedule_C"/>
      <sheetName val="Schedule_D"/>
      <sheetName val="Schedule_E"/>
      <sheetName val="Schedule_F_"/>
      <sheetName val="Schedule_G"/>
      <sheetName val="Schedule__H"/>
      <sheetName val="Ann_E"/>
      <sheetName val="New_Form_16"/>
      <sheetName val="Form_12BA"/>
      <sheetName val="Ann-Form_12BA"/>
      <sheetName val="Saral_(2)"/>
      <sheetName val="Base Data_SCL"/>
      <sheetName val="Challan"/>
      <sheetName val="Sheet1"/>
      <sheetName val="Delhi"/>
      <sheetName val="CRITERIA4"/>
      <sheetName val="COA-IPCL"/>
      <sheetName val="SPS DETAIL"/>
      <sheetName val="Expansion"/>
      <sheetName val="Conditions"/>
      <sheetName val="Liability Mgmt"/>
      <sheetName val="ORIGINAL"/>
      <sheetName val="Orig SG&amp;A Corp"/>
      <sheetName val="Switch costs lookup"/>
      <sheetName val="Other"/>
      <sheetName val="Summary"/>
      <sheetName val="Input"/>
      <sheetName val="Cost Centers"/>
      <sheetName val="MgtRpt Export"/>
      <sheetName val="Form 16"/>
      <sheetName val="Tables"/>
      <sheetName val="PLJAN"/>
      <sheetName val="Switch_costs_lookup"/>
      <sheetName val="Expansion needed"/>
      <sheetName val="ALL"/>
      <sheetName val="AR"/>
      <sheetName val="Dels"/>
      <sheetName val="SC-E-02-03"/>
      <sheetName val="TB-JUNE-2003-18.7.03"/>
      <sheetName val="Performance Report"/>
      <sheetName val="Pub Rts 1.5 Standalone"/>
      <sheetName val="ESI"/>
      <sheetName val="Assume"/>
      <sheetName val="X"/>
      <sheetName val="MAPPINGS"/>
      <sheetName val="ACTIVO"/>
      <sheetName val="P1 RM"/>
      <sheetName val="Comp"/>
      <sheetName val="Perquisites"/>
      <sheetName val="Cost_Centers"/>
      <sheetName val="MgtRpt_Export"/>
      <sheetName val="CLP_Value_Driver (14) Dec Old"/>
      <sheetName val="Other notes"/>
      <sheetName val="Mumbai"/>
      <sheetName val="FORM24"/>
      <sheetName val="M-Rep"/>
      <sheetName val="LANGUAGE"/>
      <sheetName val="Codes"/>
      <sheetName val="Erlang B"/>
      <sheetName val="main"/>
      <sheetName val="Addi Jan - Dec 99"/>
      <sheetName val="Bud-OL Mo"/>
      <sheetName val="Key Assumptions"/>
      <sheetName val="Data"/>
      <sheetName val="MainComp"/>
      <sheetName val="BS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9">
          <cell r="A9" t="str">
            <v xml:space="preserve">    Name and Address of the Employer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Y RT"/>
      <sheetName val="DTY RT"/>
      <sheetName val="Reco gainloss poly &amp; dty"/>
      <sheetName val="SPUN RT"/>
      <sheetName val="reco gainloss irtl"/>
      <sheetName val="POWER WATER AR"/>
      <sheetName val="#REF"/>
      <sheetName val="Intaccrual"/>
      <sheetName val="FORM-16"/>
      <sheetName val="entitlements"/>
      <sheetName val="INDORAMA Group June 02"/>
      <sheetName val="Input"/>
      <sheetName val="AR  FA &amp; GEN AC SEPT04"/>
      <sheetName val="LedM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ION"/>
      <sheetName val="CBDGT979"/>
      <sheetName val="Scenarios"/>
      <sheetName val="tb2002 linked"/>
      <sheetName val="FORM-16"/>
      <sheetName val="Admin"/>
      <sheetName val="entitlements"/>
      <sheetName val="Other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 challans"/>
      <sheetName val="Cover "/>
      <sheetName val="TDS Cert DC AY 03-04"/>
      <sheetName val="MAT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R (9)"/>
      <sheetName val="VR (8)"/>
      <sheetName val="VR (7)"/>
      <sheetName val="Vrp&amp;L"/>
      <sheetName val="VR (6)"/>
      <sheetName val="80901"/>
      <sheetName val="TB 3105"/>
      <sheetName val="FAR Detail"/>
      <sheetName val="Schdule-D"/>
      <sheetName val="VR (10)"/>
      <sheetName val="Testing"/>
      <sheetName val="MISC"/>
      <sheetName val="Leadsheet"/>
      <sheetName val="Fixed asset register"/>
      <sheetName val="XREF"/>
      <sheetName val="UNIT-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GV"/>
      <sheetName val="allocation"/>
      <sheetName val="tb2002 linked"/>
      <sheetName val="TB 2002 unlinked"/>
      <sheetName val="Groupings- linked"/>
      <sheetName val="schedules"/>
      <sheetName val="fixasset"/>
      <sheetName val="Profit &amp; Loss"/>
      <sheetName val="Balsheet"/>
      <sheetName val="Empl Code"/>
      <sheetName val="GL Account"/>
      <sheetName val="for chal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 challans"/>
      <sheetName val="tb2002 linked"/>
      <sheetName val="PART C"/>
      <sheetName val="TDS Cert DC AY 03-04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Sheet 1"/>
      <sheetName val="Macro1"/>
    </sheetNames>
    <sheetDataSet>
      <sheetData sheetId="0" refreshError="1"/>
      <sheetData sheetId="1" refreshError="1"/>
      <sheetData sheetId="2" refreshError="1"/>
      <sheetData sheetId="3">
        <row r="121">
          <cell r="A121" t="str">
            <v>Recover</v>
          </cell>
        </row>
      </sheetData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"/>
      <sheetName val="ap imp mar02"/>
      <sheetName val="ap local mar02"/>
      <sheetName val="ap imp apr02"/>
      <sheetName val="ap local apr02"/>
      <sheetName val="annc"/>
      <sheetName val="ann n b"/>
      <sheetName val="ann n a"/>
      <sheetName val="CURRASSCOMP Nov"/>
      <sheetName val="WORKING CAPITAL"/>
      <sheetName val="BS YARN MAY02"/>
      <sheetName val="Annex-I"/>
      <sheetName val="AnnexII"/>
      <sheetName val="AnnexIII"/>
      <sheetName val="raw matl"/>
      <sheetName val="Table 5"/>
      <sheetName val="INDORAMA Group June 02"/>
      <sheetName val="A"/>
      <sheetName val="Sept-03"/>
      <sheetName val="Phy-4301"/>
      <sheetName val="Sum_ACQ"/>
      <sheetName val="Fact.Equip."/>
      <sheetName val="Sheet1"/>
      <sheetName val="for challans"/>
      <sheetName val="M B-QtyRecn"/>
      <sheetName val="Delhi"/>
      <sheetName val="Original"/>
      <sheetName val="pURCHASES"/>
      <sheetName val="BS-203"/>
      <sheetName val="PL_BS"/>
      <sheetName val="RG-A"/>
      <sheetName val="deb"/>
      <sheetName val="LOCAL RATES"/>
      <sheetName val="PART C"/>
      <sheetName val="Assumption"/>
      <sheetName val="WORKING CAPITAL MAY02 SPUN &amp; DT"/>
      <sheetName val="Payreg (2)"/>
      <sheetName val="CRITERIA4"/>
      <sheetName val="ap_imp_mar02"/>
      <sheetName val="ap_local_mar02"/>
      <sheetName val="ap_imp_apr02"/>
      <sheetName val="ap_local_apr02"/>
      <sheetName val="ann_n_b"/>
      <sheetName val="ann_n_a"/>
      <sheetName val="CURRASSCOMP_Nov"/>
      <sheetName val="WORKING_CAPITAL"/>
      <sheetName val="BS_YARN_MAY02"/>
      <sheetName val="raw_matl"/>
      <sheetName val="BS"/>
      <sheetName val="Page 1A - Proposal Strategy "/>
      <sheetName val="Données"/>
      <sheetName val="Trend 2005-2006"/>
      <sheetName val="Final Bill of Material"/>
      <sheetName val="Pay_Sep06"/>
      <sheetName val="girder"/>
      <sheetName val="Supplier"/>
      <sheetName val="tb2002 linked"/>
      <sheetName val="TB 2003"/>
      <sheetName val="CAPEX"/>
      <sheetName val="sp feature"/>
      <sheetName val="CRITERIA1"/>
      <sheetName val="DI-ESTI"/>
      <sheetName val="C_flow 95"/>
      <sheetName val="Data"/>
    </sheetNames>
    <sheetDataSet>
      <sheetData sheetId="0">
        <row r="5">
          <cell r="O5">
            <v>0.37666666666666665</v>
          </cell>
        </row>
      </sheetData>
      <sheetData sheetId="1">
        <row r="5">
          <cell r="O5">
            <v>0.37666666666666665</v>
          </cell>
        </row>
      </sheetData>
      <sheetData sheetId="2">
        <row r="5">
          <cell r="O5">
            <v>0.37666666666666665</v>
          </cell>
        </row>
      </sheetData>
      <sheetData sheetId="3">
        <row r="5">
          <cell r="O5">
            <v>0.37666666666666665</v>
          </cell>
        </row>
      </sheetData>
      <sheetData sheetId="4">
        <row r="5">
          <cell r="O5">
            <v>0.37666666666666665</v>
          </cell>
        </row>
      </sheetData>
      <sheetData sheetId="5">
        <row r="5">
          <cell r="O5">
            <v>0.37666666666666665</v>
          </cell>
        </row>
      </sheetData>
      <sheetData sheetId="6">
        <row r="5">
          <cell r="O5">
            <v>0.37666666666666665</v>
          </cell>
        </row>
      </sheetData>
      <sheetData sheetId="7">
        <row r="5">
          <cell r="O5">
            <v>0.37666666666666665</v>
          </cell>
        </row>
      </sheetData>
      <sheetData sheetId="8">
        <row r="5">
          <cell r="O5">
            <v>0.37666666666666665</v>
          </cell>
        </row>
      </sheetData>
      <sheetData sheetId="9">
        <row r="5">
          <cell r="O5">
            <v>0.37666666666666665</v>
          </cell>
        </row>
      </sheetData>
      <sheetData sheetId="10">
        <row r="5">
          <cell r="O5">
            <v>0.37666666666666665</v>
          </cell>
        </row>
      </sheetData>
      <sheetData sheetId="11">
        <row r="5">
          <cell r="O5">
            <v>0.37666666666666665</v>
          </cell>
        </row>
      </sheetData>
      <sheetData sheetId="12">
        <row r="5">
          <cell r="O5">
            <v>0.37666666666666665</v>
          </cell>
        </row>
      </sheetData>
      <sheetData sheetId="13">
        <row r="5">
          <cell r="O5">
            <v>0.37666666666666665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 - RATE IND- DEC 01"/>
      <sheetName val="RM - IMP DEC 2001"/>
      <sheetName val="RM3QTR 3"/>
      <sheetName val="RM - RATE IMP"/>
      <sheetName val="RM - RATE IND (2)"/>
      <sheetName val="RMII"/>
      <sheetName val="RM3QTR"/>
      <sheetName val="Sheet1"/>
      <sheetName val="Macro1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GATE_E_NO</v>
          </cell>
          <cell r="B1" t="str">
            <v>RCT_DATE</v>
          </cell>
          <cell r="C1" t="str">
            <v>GRR_DATE</v>
          </cell>
          <cell r="D1" t="str">
            <v>GRR_NO</v>
          </cell>
          <cell r="E1" t="str">
            <v>PO_NO</v>
          </cell>
          <cell r="F1" t="str">
            <v>GRR_SL_NO</v>
          </cell>
          <cell r="G1" t="str">
            <v>ITEM_CODE</v>
          </cell>
          <cell r="H1" t="str">
            <v>QTY_REC</v>
          </cell>
          <cell r="I1" t="str">
            <v>QTY_REJ</v>
          </cell>
          <cell r="J1" t="str">
            <v>QTY_PASS</v>
          </cell>
          <cell r="K1" t="str">
            <v>VR NO</v>
          </cell>
          <cell r="L1" t="str">
            <v>UNIT_RATE</v>
          </cell>
          <cell r="M1" t="str">
            <v>EDUTY_RATE</v>
          </cell>
          <cell r="N1" t="str">
            <v>EDUTY_AMT</v>
          </cell>
          <cell r="O1" t="str">
            <v>ST_RATE</v>
          </cell>
          <cell r="P1" t="str">
            <v>ST_AMOUNT</v>
          </cell>
          <cell r="Q1" t="str">
            <v>GROSS AMT</v>
          </cell>
          <cell r="R1" t="str">
            <v>PO_SL_NO</v>
          </cell>
          <cell r="S1" t="str">
            <v>SUPP_CODE</v>
          </cell>
          <cell r="T1" t="str">
            <v>SUPP_NAME</v>
          </cell>
        </row>
        <row r="2">
          <cell r="A2" t="str">
            <v>001588</v>
          </cell>
          <cell r="B2">
            <v>37080</v>
          </cell>
          <cell r="C2">
            <v>37083</v>
          </cell>
          <cell r="D2" t="str">
            <v>1851</v>
          </cell>
          <cell r="E2" t="str">
            <v>BR/N010357</v>
          </cell>
          <cell r="F2">
            <v>1</v>
          </cell>
          <cell r="G2" t="str">
            <v>5805911010</v>
          </cell>
          <cell r="H2">
            <v>504</v>
          </cell>
          <cell r="I2">
            <v>0</v>
          </cell>
          <cell r="J2">
            <v>504</v>
          </cell>
          <cell r="K2">
            <v>31001033</v>
          </cell>
          <cell r="L2">
            <v>47.5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23940</v>
          </cell>
          <cell r="R2">
            <v>1</v>
          </cell>
          <cell r="S2" t="str">
            <v>789000</v>
          </cell>
          <cell r="T2" t="str">
            <v>METAL &amp; STEEL TRADERS</v>
          </cell>
        </row>
        <row r="4">
          <cell r="A4" t="str">
            <v>001588</v>
          </cell>
          <cell r="B4">
            <v>37080</v>
          </cell>
          <cell r="C4">
            <v>37083</v>
          </cell>
          <cell r="D4" t="str">
            <v>1602</v>
          </cell>
          <cell r="E4" t="str">
            <v>BR/N010142</v>
          </cell>
          <cell r="F4">
            <v>1</v>
          </cell>
          <cell r="G4" t="str">
            <v>5805913420</v>
          </cell>
          <cell r="H4">
            <v>1292</v>
          </cell>
          <cell r="I4">
            <v>0</v>
          </cell>
          <cell r="J4">
            <v>1292</v>
          </cell>
          <cell r="K4">
            <v>31001030</v>
          </cell>
          <cell r="L4">
            <v>47.5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61370</v>
          </cell>
          <cell r="R4">
            <v>1</v>
          </cell>
          <cell r="S4" t="str">
            <v>789000</v>
          </cell>
          <cell r="T4" t="str">
            <v>METAL &amp; STEEL TRADERS</v>
          </cell>
        </row>
        <row r="5">
          <cell r="A5" t="str">
            <v>001588</v>
          </cell>
          <cell r="B5">
            <v>37080</v>
          </cell>
          <cell r="C5">
            <v>37083</v>
          </cell>
          <cell r="D5" t="str">
            <v>2644</v>
          </cell>
          <cell r="E5" t="str">
            <v>BR/N010501</v>
          </cell>
          <cell r="F5">
            <v>1</v>
          </cell>
          <cell r="G5" t="str">
            <v>5805913420</v>
          </cell>
          <cell r="H5">
            <v>102</v>
          </cell>
          <cell r="I5">
            <v>0</v>
          </cell>
          <cell r="K5">
            <v>31001060</v>
          </cell>
          <cell r="L5">
            <v>44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4488</v>
          </cell>
          <cell r="R5">
            <v>1</v>
          </cell>
          <cell r="S5" t="str">
            <v>789000</v>
          </cell>
          <cell r="T5" t="str">
            <v>METAL &amp; STEEL TRADERS</v>
          </cell>
        </row>
        <row r="7">
          <cell r="A7" t="str">
            <v>001837</v>
          </cell>
          <cell r="B7">
            <v>37094</v>
          </cell>
          <cell r="C7">
            <v>37094</v>
          </cell>
          <cell r="D7" t="str">
            <v>1400</v>
          </cell>
          <cell r="E7" t="str">
            <v>BR/N010253</v>
          </cell>
          <cell r="F7">
            <v>1</v>
          </cell>
          <cell r="G7" t="str">
            <v>5805924008</v>
          </cell>
          <cell r="H7">
            <v>928</v>
          </cell>
          <cell r="I7">
            <v>0</v>
          </cell>
          <cell r="J7">
            <v>928</v>
          </cell>
          <cell r="K7">
            <v>31001026</v>
          </cell>
          <cell r="L7">
            <v>80</v>
          </cell>
          <cell r="M7">
            <v>16</v>
          </cell>
          <cell r="N7">
            <v>11878.4</v>
          </cell>
          <cell r="O7">
            <v>3</v>
          </cell>
          <cell r="P7">
            <v>2583.5519999999997</v>
          </cell>
          <cell r="Q7">
            <v>88701</v>
          </cell>
          <cell r="R7">
            <v>1</v>
          </cell>
          <cell r="S7" t="str">
            <v>840664</v>
          </cell>
          <cell r="T7" t="str">
            <v>STAR WIRE INDIA LTD</v>
          </cell>
        </row>
        <row r="8">
          <cell r="A8" t="str">
            <v>001869</v>
          </cell>
          <cell r="B8">
            <v>37095</v>
          </cell>
          <cell r="C8">
            <v>37097</v>
          </cell>
          <cell r="D8" t="str">
            <v>1553</v>
          </cell>
          <cell r="E8" t="str">
            <v>BR/N010233</v>
          </cell>
          <cell r="F8">
            <v>1</v>
          </cell>
          <cell r="G8" t="str">
            <v>5805924008</v>
          </cell>
          <cell r="H8">
            <v>1118</v>
          </cell>
          <cell r="I8">
            <v>0</v>
          </cell>
          <cell r="J8">
            <v>1118</v>
          </cell>
          <cell r="K8">
            <v>31001031</v>
          </cell>
          <cell r="L8">
            <v>86</v>
          </cell>
          <cell r="M8">
            <v>0</v>
          </cell>
          <cell r="N8">
            <v>15384</v>
          </cell>
          <cell r="O8">
            <v>0</v>
          </cell>
          <cell r="P8">
            <v>0</v>
          </cell>
          <cell r="Q8">
            <v>115635.52</v>
          </cell>
          <cell r="R8">
            <v>1</v>
          </cell>
          <cell r="S8" t="str">
            <v>740124</v>
          </cell>
          <cell r="T8" t="str">
            <v>KALYANI CARPENTER SPECIAL STEEL LTD</v>
          </cell>
        </row>
        <row r="9">
          <cell r="A9" t="str">
            <v>001869</v>
          </cell>
          <cell r="B9">
            <v>37095</v>
          </cell>
          <cell r="C9">
            <v>37097</v>
          </cell>
          <cell r="D9" t="str">
            <v>1589</v>
          </cell>
          <cell r="E9" t="str">
            <v>BR/N010296</v>
          </cell>
          <cell r="F9">
            <v>1</v>
          </cell>
          <cell r="G9" t="str">
            <v>5805924008</v>
          </cell>
          <cell r="H9">
            <v>933</v>
          </cell>
          <cell r="I9">
            <v>0</v>
          </cell>
          <cell r="J9">
            <v>933</v>
          </cell>
          <cell r="K9">
            <v>31001029</v>
          </cell>
          <cell r="L9">
            <v>80</v>
          </cell>
          <cell r="M9">
            <v>16</v>
          </cell>
          <cell r="N9">
            <v>11942.4</v>
          </cell>
          <cell r="O9">
            <v>3</v>
          </cell>
          <cell r="P9">
            <v>2597.4699999999998</v>
          </cell>
          <cell r="Q9">
            <v>89179.87</v>
          </cell>
          <cell r="R9">
            <v>1</v>
          </cell>
          <cell r="S9" t="str">
            <v>840664</v>
          </cell>
          <cell r="T9" t="str">
            <v>STAR WIRE INDIA LTD</v>
          </cell>
        </row>
        <row r="10">
          <cell r="A10" t="str">
            <v>001869</v>
          </cell>
          <cell r="B10">
            <v>37095</v>
          </cell>
          <cell r="C10">
            <v>37097</v>
          </cell>
          <cell r="D10" t="str">
            <v>1846</v>
          </cell>
          <cell r="E10" t="str">
            <v>BR/N010378</v>
          </cell>
          <cell r="F10">
            <v>1</v>
          </cell>
          <cell r="G10" t="str">
            <v>5805924008</v>
          </cell>
          <cell r="H10">
            <v>462</v>
          </cell>
          <cell r="I10">
            <v>0</v>
          </cell>
          <cell r="J10">
            <v>462</v>
          </cell>
          <cell r="K10">
            <v>31001039</v>
          </cell>
          <cell r="L10">
            <v>80</v>
          </cell>
          <cell r="M10">
            <v>16</v>
          </cell>
          <cell r="N10">
            <v>5913.6</v>
          </cell>
          <cell r="O10">
            <v>4</v>
          </cell>
          <cell r="P10">
            <v>1714.94</v>
          </cell>
          <cell r="Q10">
            <v>44588.54</v>
          </cell>
          <cell r="R10">
            <v>3</v>
          </cell>
          <cell r="S10" t="str">
            <v>790137</v>
          </cell>
          <cell r="T10" t="str">
            <v>NTM STEEL &amp; ALLOYS LTD.</v>
          </cell>
        </row>
        <row r="11">
          <cell r="A11" t="str">
            <v>001869</v>
          </cell>
          <cell r="B11">
            <v>37095</v>
          </cell>
          <cell r="C11">
            <v>37097</v>
          </cell>
          <cell r="D11" t="str">
            <v>2131</v>
          </cell>
          <cell r="E11" t="str">
            <v>BR/N010296</v>
          </cell>
          <cell r="F11">
            <v>1</v>
          </cell>
          <cell r="G11" t="str">
            <v>5805924008</v>
          </cell>
          <cell r="H11">
            <v>1068</v>
          </cell>
          <cell r="I11">
            <v>0</v>
          </cell>
          <cell r="J11">
            <v>1068</v>
          </cell>
          <cell r="K11">
            <v>31001055</v>
          </cell>
          <cell r="L11">
            <v>80</v>
          </cell>
          <cell r="M11">
            <v>16</v>
          </cell>
          <cell r="N11">
            <v>13670.4</v>
          </cell>
          <cell r="O11">
            <v>3</v>
          </cell>
          <cell r="P11">
            <v>2973.31</v>
          </cell>
          <cell r="Q11">
            <v>102083.71</v>
          </cell>
          <cell r="R11">
            <v>1</v>
          </cell>
          <cell r="S11" t="str">
            <v>840664</v>
          </cell>
          <cell r="T11" t="str">
            <v>STAR WIRE INDIA LTD</v>
          </cell>
        </row>
        <row r="12">
          <cell r="A12" t="str">
            <v>001899</v>
          </cell>
          <cell r="B12">
            <v>37097</v>
          </cell>
          <cell r="C12">
            <v>37097</v>
          </cell>
          <cell r="D12" t="str">
            <v>2254</v>
          </cell>
          <cell r="E12" t="str">
            <v>BR/N010233</v>
          </cell>
          <cell r="F12">
            <v>1</v>
          </cell>
          <cell r="G12" t="str">
            <v>5805924008</v>
          </cell>
          <cell r="H12">
            <v>730</v>
          </cell>
          <cell r="I12">
            <v>0</v>
          </cell>
          <cell r="J12">
            <v>730</v>
          </cell>
          <cell r="K12">
            <v>31001052</v>
          </cell>
          <cell r="L12">
            <v>86</v>
          </cell>
          <cell r="M12">
            <v>0</v>
          </cell>
          <cell r="N12">
            <v>10045</v>
          </cell>
          <cell r="O12">
            <v>0</v>
          </cell>
          <cell r="P12">
            <v>0</v>
          </cell>
          <cell r="Q12">
            <v>75504.399999999994</v>
          </cell>
          <cell r="R12">
            <v>1</v>
          </cell>
          <cell r="S12" t="str">
            <v>740124</v>
          </cell>
          <cell r="T12" t="str">
            <v>KALYANI CARPENTER SPECIAL STEEL LTD</v>
          </cell>
        </row>
        <row r="14">
          <cell r="A14" t="str">
            <v>001946</v>
          </cell>
          <cell r="B14">
            <v>37101</v>
          </cell>
          <cell r="C14">
            <v>37102</v>
          </cell>
          <cell r="D14" t="str">
            <v>1400</v>
          </cell>
          <cell r="E14" t="str">
            <v>BR/N010253</v>
          </cell>
          <cell r="F14">
            <v>2</v>
          </cell>
          <cell r="G14" t="str">
            <v>5805924009</v>
          </cell>
          <cell r="H14">
            <v>2600</v>
          </cell>
          <cell r="I14">
            <v>0</v>
          </cell>
          <cell r="J14">
            <v>2600</v>
          </cell>
          <cell r="K14">
            <v>31001026</v>
          </cell>
          <cell r="L14">
            <v>80</v>
          </cell>
          <cell r="M14">
            <v>16</v>
          </cell>
          <cell r="N14">
            <v>33280</v>
          </cell>
          <cell r="O14">
            <v>3</v>
          </cell>
          <cell r="P14">
            <v>7238.4</v>
          </cell>
          <cell r="Q14">
            <v>248518</v>
          </cell>
          <cell r="R14">
            <v>2</v>
          </cell>
          <cell r="S14" t="str">
            <v>840664</v>
          </cell>
          <cell r="T14" t="str">
            <v>STAR WIRE INDIA LTD</v>
          </cell>
        </row>
        <row r="15">
          <cell r="A15" t="str">
            <v>001946</v>
          </cell>
          <cell r="B15">
            <v>37101</v>
          </cell>
          <cell r="C15">
            <v>37102</v>
          </cell>
          <cell r="D15" t="str">
            <v>1589</v>
          </cell>
          <cell r="E15" t="str">
            <v>BR/N010296</v>
          </cell>
          <cell r="F15">
            <v>2</v>
          </cell>
          <cell r="G15" t="str">
            <v>5805924009</v>
          </cell>
          <cell r="H15">
            <v>1876</v>
          </cell>
          <cell r="I15">
            <v>0</v>
          </cell>
          <cell r="J15">
            <v>1876</v>
          </cell>
          <cell r="K15">
            <v>31001029</v>
          </cell>
          <cell r="L15">
            <v>80</v>
          </cell>
          <cell r="M15">
            <v>16</v>
          </cell>
          <cell r="N15">
            <v>24012.799999999999</v>
          </cell>
          <cell r="O15">
            <v>3</v>
          </cell>
          <cell r="P15">
            <v>5222.78</v>
          </cell>
          <cell r="Q15">
            <v>179315.58</v>
          </cell>
          <cell r="R15">
            <v>2</v>
          </cell>
          <cell r="S15" t="str">
            <v>840664</v>
          </cell>
          <cell r="T15" t="str">
            <v>STAR WIRE INDIA LTD</v>
          </cell>
        </row>
        <row r="16">
          <cell r="A16" t="str">
            <v>002067</v>
          </cell>
          <cell r="B16">
            <v>37109</v>
          </cell>
          <cell r="C16">
            <v>37110</v>
          </cell>
          <cell r="D16" t="str">
            <v>1846</v>
          </cell>
          <cell r="E16" t="str">
            <v>BR/N010378</v>
          </cell>
          <cell r="F16">
            <v>2</v>
          </cell>
          <cell r="G16" t="str">
            <v>5805924009</v>
          </cell>
          <cell r="H16">
            <v>1000</v>
          </cell>
          <cell r="I16">
            <v>0</v>
          </cell>
          <cell r="J16">
            <v>1000</v>
          </cell>
          <cell r="K16">
            <v>31001039</v>
          </cell>
          <cell r="L16">
            <v>75</v>
          </cell>
          <cell r="M16">
            <v>16</v>
          </cell>
          <cell r="N16">
            <v>12000</v>
          </cell>
          <cell r="O16">
            <v>4</v>
          </cell>
          <cell r="P16">
            <v>3480</v>
          </cell>
          <cell r="Q16">
            <v>90480</v>
          </cell>
          <cell r="R16">
            <v>2</v>
          </cell>
          <cell r="S16" t="str">
            <v>790137</v>
          </cell>
          <cell r="T16" t="str">
            <v>NTM STEEL &amp; ALLOYS LTD.</v>
          </cell>
        </row>
        <row r="17">
          <cell r="A17" t="str">
            <v>001978</v>
          </cell>
          <cell r="B17">
            <v>37103</v>
          </cell>
          <cell r="C17">
            <v>37115</v>
          </cell>
          <cell r="D17" t="str">
            <v>1846</v>
          </cell>
          <cell r="E17" t="str">
            <v>BR/N010378</v>
          </cell>
          <cell r="F17">
            <v>3</v>
          </cell>
          <cell r="G17" t="str">
            <v>5805924009</v>
          </cell>
          <cell r="H17">
            <v>196</v>
          </cell>
          <cell r="I17">
            <v>0</v>
          </cell>
          <cell r="J17">
            <v>196</v>
          </cell>
          <cell r="K17">
            <v>31001039</v>
          </cell>
          <cell r="L17">
            <v>75</v>
          </cell>
          <cell r="M17">
            <v>16</v>
          </cell>
          <cell r="N17">
            <v>2352</v>
          </cell>
          <cell r="O17">
            <v>4</v>
          </cell>
          <cell r="P17">
            <v>682.08</v>
          </cell>
          <cell r="Q17">
            <v>17734.080000000002</v>
          </cell>
          <cell r="R17">
            <v>1</v>
          </cell>
          <cell r="S17" t="str">
            <v>790137</v>
          </cell>
          <cell r="T17" t="str">
            <v>NTM STEEL &amp; ALLOYS LTD.</v>
          </cell>
        </row>
        <row r="18">
          <cell r="A18" t="str">
            <v>001978</v>
          </cell>
          <cell r="B18">
            <v>37103</v>
          </cell>
          <cell r="C18">
            <v>37115</v>
          </cell>
          <cell r="D18" t="str">
            <v>1849</v>
          </cell>
          <cell r="E18" t="str">
            <v>BR/N010342</v>
          </cell>
          <cell r="F18">
            <v>1</v>
          </cell>
          <cell r="G18" t="str">
            <v>5805924009</v>
          </cell>
          <cell r="H18">
            <v>1298</v>
          </cell>
          <cell r="I18">
            <v>0</v>
          </cell>
          <cell r="J18">
            <v>1298</v>
          </cell>
          <cell r="K18">
            <v>31001035</v>
          </cell>
          <cell r="L18">
            <v>80</v>
          </cell>
          <cell r="M18">
            <v>16</v>
          </cell>
          <cell r="N18">
            <v>16614.400000000001</v>
          </cell>
          <cell r="O18">
            <v>3</v>
          </cell>
          <cell r="P18">
            <v>3613.63</v>
          </cell>
          <cell r="Q18">
            <v>124068.03</v>
          </cell>
          <cell r="R18">
            <v>1</v>
          </cell>
          <cell r="S18" t="str">
            <v>840664</v>
          </cell>
          <cell r="T18" t="str">
            <v>STAR WIRE INDIA LTD</v>
          </cell>
        </row>
        <row r="19">
          <cell r="A19" t="str">
            <v>001978</v>
          </cell>
          <cell r="B19">
            <v>37103</v>
          </cell>
          <cell r="C19">
            <v>37115</v>
          </cell>
          <cell r="D19" t="str">
            <v>1856</v>
          </cell>
          <cell r="E19" t="str">
            <v>BR/N010298</v>
          </cell>
          <cell r="F19">
            <v>1</v>
          </cell>
          <cell r="G19" t="str">
            <v>5805924009</v>
          </cell>
          <cell r="H19">
            <v>60</v>
          </cell>
          <cell r="I19">
            <v>0</v>
          </cell>
          <cell r="J19">
            <v>60</v>
          </cell>
          <cell r="K19">
            <v>31001038</v>
          </cell>
          <cell r="L19">
            <v>78</v>
          </cell>
          <cell r="M19">
            <v>16</v>
          </cell>
          <cell r="N19">
            <v>748.8</v>
          </cell>
          <cell r="O19">
            <v>0</v>
          </cell>
          <cell r="P19">
            <v>0</v>
          </cell>
          <cell r="Q19">
            <v>5428.8</v>
          </cell>
          <cell r="R19">
            <v>2</v>
          </cell>
          <cell r="S19" t="str">
            <v>740124</v>
          </cell>
          <cell r="T19" t="str">
            <v>KALYANI CARPENTER SPECIAL STEEL LTD</v>
          </cell>
        </row>
        <row r="20">
          <cell r="A20" t="str">
            <v>002066</v>
          </cell>
          <cell r="B20">
            <v>37109</v>
          </cell>
          <cell r="C20">
            <v>37115</v>
          </cell>
          <cell r="D20" t="str">
            <v>1768</v>
          </cell>
          <cell r="E20" t="str">
            <v>BR/N010298</v>
          </cell>
          <cell r="F20">
            <v>1</v>
          </cell>
          <cell r="G20" t="str">
            <v>5805924009</v>
          </cell>
          <cell r="H20">
            <v>992</v>
          </cell>
          <cell r="I20">
            <v>0</v>
          </cell>
          <cell r="J20">
            <v>992</v>
          </cell>
          <cell r="K20">
            <v>31001037</v>
          </cell>
          <cell r="L20">
            <v>78</v>
          </cell>
          <cell r="M20">
            <v>16</v>
          </cell>
          <cell r="N20">
            <v>12380.16</v>
          </cell>
          <cell r="O20">
            <v>0</v>
          </cell>
          <cell r="P20">
            <v>0</v>
          </cell>
          <cell r="Q20">
            <v>93191.49</v>
          </cell>
          <cell r="R20">
            <v>2</v>
          </cell>
          <cell r="S20" t="str">
            <v>740124</v>
          </cell>
          <cell r="T20" t="str">
            <v>KALYANI CARPENTER SPECIAL STEEL LTD</v>
          </cell>
        </row>
        <row r="21">
          <cell r="A21" t="str">
            <v>002066</v>
          </cell>
          <cell r="B21">
            <v>37109</v>
          </cell>
          <cell r="C21">
            <v>37115</v>
          </cell>
          <cell r="D21" t="str">
            <v>2131</v>
          </cell>
          <cell r="E21" t="str">
            <v>BR/N010296</v>
          </cell>
          <cell r="F21">
            <v>2</v>
          </cell>
          <cell r="G21" t="str">
            <v>5805924009</v>
          </cell>
          <cell r="H21">
            <v>1557</v>
          </cell>
          <cell r="I21">
            <v>0</v>
          </cell>
          <cell r="J21">
            <v>1557</v>
          </cell>
          <cell r="K21">
            <v>31001055</v>
          </cell>
          <cell r="L21">
            <v>80</v>
          </cell>
          <cell r="M21">
            <v>16</v>
          </cell>
          <cell r="N21">
            <v>19929.599999999999</v>
          </cell>
          <cell r="O21">
            <v>3</v>
          </cell>
          <cell r="P21">
            <v>4334.6899999999996</v>
          </cell>
          <cell r="Q21">
            <v>148824.29</v>
          </cell>
          <cell r="R21">
            <v>2</v>
          </cell>
          <cell r="S21" t="str">
            <v>840664</v>
          </cell>
          <cell r="T21" t="str">
            <v>STAR WIRE INDIA LTD</v>
          </cell>
        </row>
        <row r="22">
          <cell r="A22" t="str">
            <v>002066</v>
          </cell>
          <cell r="B22">
            <v>37109</v>
          </cell>
          <cell r="C22">
            <v>37115</v>
          </cell>
          <cell r="D22" t="str">
            <v>2152</v>
          </cell>
          <cell r="E22" t="str">
            <v>BR/N010296</v>
          </cell>
          <cell r="F22">
            <v>1</v>
          </cell>
          <cell r="G22" t="str">
            <v>5805924009</v>
          </cell>
          <cell r="H22">
            <v>1637</v>
          </cell>
          <cell r="I22">
            <v>0</v>
          </cell>
          <cell r="J22">
            <v>1637</v>
          </cell>
          <cell r="K22">
            <v>31001054</v>
          </cell>
          <cell r="L22">
            <v>80</v>
          </cell>
          <cell r="M22">
            <v>16</v>
          </cell>
          <cell r="N22">
            <v>20953.599999999999</v>
          </cell>
          <cell r="O22">
            <v>3</v>
          </cell>
          <cell r="P22">
            <v>4557.41</v>
          </cell>
          <cell r="Q22">
            <v>156471.01</v>
          </cell>
          <cell r="R22">
            <v>2</v>
          </cell>
          <cell r="S22" t="str">
            <v>840664</v>
          </cell>
          <cell r="T22" t="str">
            <v>STAR WIRE INDIA LTD</v>
          </cell>
        </row>
        <row r="23">
          <cell r="A23" t="str">
            <v>002125</v>
          </cell>
          <cell r="B23">
            <v>37111</v>
          </cell>
          <cell r="C23">
            <v>37115</v>
          </cell>
          <cell r="D23" t="str">
            <v>2650</v>
          </cell>
          <cell r="E23" t="str">
            <v>BR/N010452</v>
          </cell>
          <cell r="F23">
            <v>1</v>
          </cell>
          <cell r="G23" t="str">
            <v>5805924009</v>
          </cell>
          <cell r="H23">
            <v>908</v>
          </cell>
          <cell r="I23">
            <v>0</v>
          </cell>
          <cell r="J23">
            <v>908</v>
          </cell>
          <cell r="K23">
            <v>31001057</v>
          </cell>
          <cell r="L23">
            <v>80</v>
          </cell>
          <cell r="M23">
            <v>16</v>
          </cell>
          <cell r="N23">
            <v>11622.4</v>
          </cell>
          <cell r="O23">
            <v>3</v>
          </cell>
          <cell r="P23">
            <v>2527.87</v>
          </cell>
          <cell r="Q23">
            <v>86790.27</v>
          </cell>
          <cell r="R23">
            <v>1</v>
          </cell>
          <cell r="S23" t="str">
            <v>840664</v>
          </cell>
          <cell r="T23" t="str">
            <v>STAR WIRE INDIA LTD</v>
          </cell>
        </row>
        <row r="25">
          <cell r="A25" t="str">
            <v>002064</v>
          </cell>
          <cell r="B25">
            <v>37108</v>
          </cell>
          <cell r="C25">
            <v>37115</v>
          </cell>
          <cell r="D25" t="str">
            <v>1849</v>
          </cell>
          <cell r="E25" t="str">
            <v>BR/N010342</v>
          </cell>
          <cell r="F25">
            <v>2</v>
          </cell>
          <cell r="G25" t="str">
            <v>5805924010</v>
          </cell>
          <cell r="H25">
            <v>3768</v>
          </cell>
          <cell r="I25">
            <v>0</v>
          </cell>
          <cell r="J25">
            <v>3768</v>
          </cell>
          <cell r="K25">
            <v>31001035</v>
          </cell>
          <cell r="L25">
            <v>80</v>
          </cell>
          <cell r="M25">
            <v>16</v>
          </cell>
          <cell r="N25">
            <v>48230.400000000001</v>
          </cell>
          <cell r="O25">
            <v>3</v>
          </cell>
          <cell r="P25">
            <v>10490.11</v>
          </cell>
          <cell r="Q25">
            <v>360160.51</v>
          </cell>
          <cell r="R25">
            <v>2</v>
          </cell>
          <cell r="S25" t="str">
            <v>840664</v>
          </cell>
          <cell r="T25" t="str">
            <v>STAR WIRE INDIA LTD</v>
          </cell>
        </row>
        <row r="26">
          <cell r="A26" t="str">
            <v>002064</v>
          </cell>
          <cell r="B26">
            <v>37108</v>
          </cell>
          <cell r="C26">
            <v>37115</v>
          </cell>
          <cell r="D26" t="str">
            <v>2480</v>
          </cell>
          <cell r="E26" t="str">
            <v>BR/N010474</v>
          </cell>
          <cell r="F26">
            <v>1</v>
          </cell>
          <cell r="G26" t="str">
            <v>5805924010</v>
          </cell>
          <cell r="H26">
            <v>776</v>
          </cell>
          <cell r="I26">
            <v>0</v>
          </cell>
          <cell r="J26">
            <v>776</v>
          </cell>
          <cell r="K26">
            <v>31001056</v>
          </cell>
          <cell r="L26">
            <v>78</v>
          </cell>
          <cell r="M26">
            <v>16</v>
          </cell>
          <cell r="N26">
            <v>9684.48</v>
          </cell>
          <cell r="O26">
            <v>4</v>
          </cell>
          <cell r="P26">
            <v>2808.5</v>
          </cell>
          <cell r="Q26">
            <v>72899.42</v>
          </cell>
          <cell r="R26">
            <v>5</v>
          </cell>
          <cell r="S26" t="str">
            <v>740149</v>
          </cell>
          <cell r="T26" t="str">
            <v>KALYANI CARPENTER METAL CENTERS LTD</v>
          </cell>
        </row>
        <row r="27">
          <cell r="A27" t="str">
            <v>002063</v>
          </cell>
          <cell r="B27">
            <v>37108</v>
          </cell>
          <cell r="C27">
            <v>37110</v>
          </cell>
          <cell r="D27" t="str">
            <v>2650</v>
          </cell>
          <cell r="E27" t="str">
            <v>BR/N010452</v>
          </cell>
          <cell r="F27">
            <v>2</v>
          </cell>
          <cell r="G27" t="str">
            <v>5805924010</v>
          </cell>
          <cell r="H27">
            <v>1018</v>
          </cell>
          <cell r="I27">
            <v>0</v>
          </cell>
          <cell r="J27">
            <v>1018</v>
          </cell>
          <cell r="K27">
            <v>31001057</v>
          </cell>
          <cell r="L27">
            <v>80</v>
          </cell>
          <cell r="M27">
            <v>16</v>
          </cell>
          <cell r="N27">
            <v>13030.4</v>
          </cell>
          <cell r="O27">
            <v>3</v>
          </cell>
          <cell r="P27">
            <v>2834.11</v>
          </cell>
          <cell r="Q27">
            <v>97304.51</v>
          </cell>
          <cell r="R27">
            <v>2</v>
          </cell>
          <cell r="S27" t="str">
            <v>840664</v>
          </cell>
          <cell r="T27" t="str">
            <v>STAR WIRE INDIA LTD</v>
          </cell>
        </row>
        <row r="29">
          <cell r="A29" t="str">
            <v>002444</v>
          </cell>
          <cell r="B29">
            <v>37130</v>
          </cell>
          <cell r="C29">
            <v>37133</v>
          </cell>
          <cell r="D29" t="str">
            <v>1400</v>
          </cell>
          <cell r="E29" t="str">
            <v>BR/N010253</v>
          </cell>
          <cell r="F29">
            <v>3</v>
          </cell>
          <cell r="G29" t="str">
            <v>5805924011</v>
          </cell>
          <cell r="H29">
            <v>1507</v>
          </cell>
          <cell r="I29">
            <v>0</v>
          </cell>
          <cell r="J29">
            <v>1507</v>
          </cell>
          <cell r="K29">
            <v>31001026</v>
          </cell>
          <cell r="L29">
            <v>80</v>
          </cell>
          <cell r="M29">
            <v>16</v>
          </cell>
          <cell r="N29">
            <v>19289.599999999999</v>
          </cell>
          <cell r="O29">
            <v>3</v>
          </cell>
          <cell r="P29">
            <v>4195.4880000000003</v>
          </cell>
          <cell r="Q29">
            <v>144045</v>
          </cell>
          <cell r="R29">
            <v>3</v>
          </cell>
          <cell r="S29" t="str">
            <v>840664</v>
          </cell>
          <cell r="T29" t="str">
            <v>STAR WIRE INDIA LTD</v>
          </cell>
        </row>
        <row r="30">
          <cell r="A30" t="str">
            <v>002444</v>
          </cell>
          <cell r="B30">
            <v>37130</v>
          </cell>
          <cell r="C30">
            <v>37133</v>
          </cell>
          <cell r="D30" t="str">
            <v>1589</v>
          </cell>
          <cell r="E30" t="str">
            <v>BR/N010296</v>
          </cell>
          <cell r="F30">
            <v>3</v>
          </cell>
          <cell r="G30" t="str">
            <v>5805924011</v>
          </cell>
          <cell r="H30">
            <v>2665</v>
          </cell>
          <cell r="I30">
            <v>0</v>
          </cell>
          <cell r="J30">
            <v>2665</v>
          </cell>
          <cell r="K30">
            <v>31001029</v>
          </cell>
          <cell r="L30">
            <v>80</v>
          </cell>
          <cell r="M30">
            <v>16</v>
          </cell>
          <cell r="N30">
            <v>34112</v>
          </cell>
          <cell r="O30">
            <v>3</v>
          </cell>
          <cell r="P30">
            <v>7419.36</v>
          </cell>
          <cell r="Q30">
            <v>254731.36</v>
          </cell>
          <cell r="R30">
            <v>3</v>
          </cell>
          <cell r="S30" t="str">
            <v>840664</v>
          </cell>
          <cell r="T30" t="str">
            <v>STAR WIRE INDIA LTD</v>
          </cell>
        </row>
        <row r="31">
          <cell r="A31" t="str">
            <v>002444</v>
          </cell>
          <cell r="B31">
            <v>37130</v>
          </cell>
          <cell r="C31">
            <v>37133</v>
          </cell>
          <cell r="D31" t="str">
            <v>2131</v>
          </cell>
          <cell r="E31" t="str">
            <v>BR/N010296</v>
          </cell>
          <cell r="F31">
            <v>3</v>
          </cell>
          <cell r="G31" t="str">
            <v>5805924011</v>
          </cell>
          <cell r="H31">
            <v>2001</v>
          </cell>
          <cell r="I31">
            <v>0</v>
          </cell>
          <cell r="J31">
            <v>2001</v>
          </cell>
          <cell r="K31">
            <v>31001055</v>
          </cell>
          <cell r="L31">
            <v>80</v>
          </cell>
          <cell r="M31">
            <v>16</v>
          </cell>
          <cell r="N31">
            <v>25612.799999999999</v>
          </cell>
          <cell r="O31">
            <v>3</v>
          </cell>
          <cell r="P31">
            <v>5570.78</v>
          </cell>
          <cell r="Q31">
            <v>191263.58</v>
          </cell>
          <cell r="R31">
            <v>3</v>
          </cell>
          <cell r="S31" t="str">
            <v>840664</v>
          </cell>
          <cell r="T31" t="str">
            <v>STAR WIRE INDIA LTD</v>
          </cell>
        </row>
        <row r="32">
          <cell r="A32" t="str">
            <v>002482</v>
          </cell>
          <cell r="B32">
            <v>37131</v>
          </cell>
          <cell r="C32">
            <v>37134</v>
          </cell>
          <cell r="D32" t="str">
            <v>2152</v>
          </cell>
          <cell r="E32" t="str">
            <v>BR/N010296</v>
          </cell>
          <cell r="F32">
            <v>2</v>
          </cell>
          <cell r="G32" t="str">
            <v>5805924011</v>
          </cell>
          <cell r="H32">
            <v>2111</v>
          </cell>
          <cell r="I32">
            <v>0</v>
          </cell>
          <cell r="J32">
            <v>2111</v>
          </cell>
          <cell r="K32">
            <v>31001054</v>
          </cell>
          <cell r="L32">
            <v>80</v>
          </cell>
          <cell r="M32">
            <v>16</v>
          </cell>
          <cell r="N32">
            <v>27020.799999999999</v>
          </cell>
          <cell r="O32">
            <v>3</v>
          </cell>
          <cell r="P32">
            <v>5877.02</v>
          </cell>
          <cell r="Q32">
            <v>201777.82</v>
          </cell>
          <cell r="R32">
            <v>3</v>
          </cell>
          <cell r="S32" t="str">
            <v>840664</v>
          </cell>
          <cell r="T32" t="str">
            <v>STAR WIRE INDIA LTD</v>
          </cell>
        </row>
        <row r="33">
          <cell r="A33" t="str">
            <v>002482</v>
          </cell>
          <cell r="B33">
            <v>37131</v>
          </cell>
          <cell r="C33">
            <v>37134</v>
          </cell>
          <cell r="D33" t="str">
            <v>2650</v>
          </cell>
          <cell r="E33" t="str">
            <v>BR/N010452</v>
          </cell>
          <cell r="F33">
            <v>3</v>
          </cell>
          <cell r="G33" t="str">
            <v>5805924011</v>
          </cell>
          <cell r="H33">
            <v>2994</v>
          </cell>
          <cell r="I33">
            <v>0</v>
          </cell>
          <cell r="J33">
            <v>2994</v>
          </cell>
          <cell r="K33">
            <v>31001057</v>
          </cell>
          <cell r="L33">
            <v>80</v>
          </cell>
          <cell r="M33">
            <v>16</v>
          </cell>
          <cell r="N33">
            <v>38323.199999999997</v>
          </cell>
          <cell r="O33">
            <v>3</v>
          </cell>
          <cell r="P33">
            <v>8335.2999999999993</v>
          </cell>
          <cell r="Q33">
            <v>286178.5</v>
          </cell>
          <cell r="R33">
            <v>3</v>
          </cell>
          <cell r="S33" t="str">
            <v>840664</v>
          </cell>
          <cell r="T33" t="str">
            <v>STAR WIRE INDIA LTD</v>
          </cell>
        </row>
        <row r="35">
          <cell r="A35" t="str">
            <v>AA2482</v>
          </cell>
          <cell r="B35">
            <v>37131</v>
          </cell>
          <cell r="C35">
            <v>37134</v>
          </cell>
          <cell r="D35" t="str">
            <v>1856</v>
          </cell>
          <cell r="E35" t="str">
            <v>BR/N010298</v>
          </cell>
          <cell r="F35">
            <v>2</v>
          </cell>
          <cell r="G35" t="str">
            <v>5805924013</v>
          </cell>
          <cell r="H35">
            <v>716</v>
          </cell>
          <cell r="I35">
            <v>0</v>
          </cell>
          <cell r="J35">
            <v>716</v>
          </cell>
          <cell r="K35">
            <v>31001038</v>
          </cell>
          <cell r="L35">
            <v>78</v>
          </cell>
          <cell r="M35">
            <v>16</v>
          </cell>
          <cell r="N35">
            <v>8935.68</v>
          </cell>
          <cell r="O35">
            <v>0</v>
          </cell>
          <cell r="P35">
            <v>0</v>
          </cell>
          <cell r="Q35">
            <v>64783.68</v>
          </cell>
          <cell r="R35">
            <v>3</v>
          </cell>
          <cell r="S35" t="str">
            <v>740124</v>
          </cell>
          <cell r="T35" t="str">
            <v>KALYANI CARPENTER SPECIAL STEEL LTD</v>
          </cell>
        </row>
        <row r="37">
          <cell r="A37" t="str">
            <v>002643</v>
          </cell>
          <cell r="B37">
            <v>37140</v>
          </cell>
          <cell r="C37">
            <v>37140</v>
          </cell>
          <cell r="D37" t="str">
            <v>1589</v>
          </cell>
          <cell r="E37" t="str">
            <v>BR/N010296</v>
          </cell>
          <cell r="F37">
            <v>4</v>
          </cell>
          <cell r="G37" t="str">
            <v>5805924017</v>
          </cell>
          <cell r="H37">
            <v>369</v>
          </cell>
          <cell r="I37">
            <v>0</v>
          </cell>
          <cell r="J37">
            <v>369</v>
          </cell>
          <cell r="K37">
            <v>31001029</v>
          </cell>
          <cell r="L37">
            <v>80</v>
          </cell>
          <cell r="M37">
            <v>16</v>
          </cell>
          <cell r="N37">
            <v>4723.2</v>
          </cell>
          <cell r="O37">
            <v>3</v>
          </cell>
          <cell r="P37">
            <v>1027.3</v>
          </cell>
          <cell r="Q37">
            <v>35270.5</v>
          </cell>
          <cell r="R37">
            <v>4</v>
          </cell>
          <cell r="S37" t="str">
            <v>840664</v>
          </cell>
          <cell r="T37" t="str">
            <v>STAR WIRE INDIA LTD</v>
          </cell>
        </row>
        <row r="39">
          <cell r="A39" t="str">
            <v>002922</v>
          </cell>
          <cell r="B39">
            <v>37153</v>
          </cell>
          <cell r="C39">
            <v>37154</v>
          </cell>
          <cell r="D39" t="str">
            <v>1650</v>
          </cell>
          <cell r="E39" t="str">
            <v>BR/N010297</v>
          </cell>
          <cell r="F39">
            <v>1</v>
          </cell>
          <cell r="G39" t="str">
            <v>5807448008</v>
          </cell>
          <cell r="H39">
            <v>389</v>
          </cell>
          <cell r="I39">
            <v>0</v>
          </cell>
          <cell r="J39">
            <v>389</v>
          </cell>
          <cell r="K39">
            <v>31001034</v>
          </cell>
          <cell r="L39">
            <v>165</v>
          </cell>
          <cell r="M39">
            <v>16</v>
          </cell>
          <cell r="N39">
            <v>10269.6</v>
          </cell>
          <cell r="O39">
            <v>3</v>
          </cell>
          <cell r="P39">
            <v>2233.64</v>
          </cell>
          <cell r="Q39">
            <v>76688.240000000005</v>
          </cell>
          <cell r="R39">
            <v>1</v>
          </cell>
          <cell r="S39" t="str">
            <v>840664</v>
          </cell>
          <cell r="T39" t="str">
            <v>STAR WIRE INDIA LTD</v>
          </cell>
        </row>
        <row r="41">
          <cell r="A41" t="str">
            <v>003103</v>
          </cell>
          <cell r="B41">
            <v>37162</v>
          </cell>
          <cell r="C41">
            <v>37162</v>
          </cell>
          <cell r="D41" t="str">
            <v>1650</v>
          </cell>
          <cell r="E41" t="str">
            <v>BR/N010297</v>
          </cell>
          <cell r="F41">
            <v>2</v>
          </cell>
          <cell r="G41" t="str">
            <v>5807448009</v>
          </cell>
          <cell r="H41">
            <v>1032</v>
          </cell>
          <cell r="I41">
            <v>0</v>
          </cell>
          <cell r="J41">
            <v>1032</v>
          </cell>
          <cell r="K41">
            <v>31001034</v>
          </cell>
          <cell r="L41">
            <v>165</v>
          </cell>
          <cell r="M41">
            <v>16</v>
          </cell>
          <cell r="N41">
            <v>27244.799999999999</v>
          </cell>
          <cell r="O41">
            <v>3</v>
          </cell>
          <cell r="P41">
            <v>5925.74</v>
          </cell>
          <cell r="Q41">
            <v>203450.54</v>
          </cell>
          <cell r="R41">
            <v>2</v>
          </cell>
          <cell r="S41" t="str">
            <v>840664</v>
          </cell>
          <cell r="T41" t="str">
            <v>STAR WIRE INDIA LTD</v>
          </cell>
        </row>
        <row r="42">
          <cell r="A42" t="str">
            <v>003112</v>
          </cell>
          <cell r="B42">
            <v>37164</v>
          </cell>
          <cell r="C42">
            <v>37164</v>
          </cell>
          <cell r="D42" t="str">
            <v>1769</v>
          </cell>
          <cell r="E42" t="str">
            <v>BR/N010297</v>
          </cell>
          <cell r="F42">
            <v>1</v>
          </cell>
          <cell r="G42" t="str">
            <v>5807448009</v>
          </cell>
          <cell r="H42">
            <v>1003</v>
          </cell>
          <cell r="I42">
            <v>0</v>
          </cell>
          <cell r="J42">
            <v>1003</v>
          </cell>
          <cell r="K42">
            <v>31001036</v>
          </cell>
          <cell r="L42">
            <v>165</v>
          </cell>
          <cell r="M42">
            <v>16</v>
          </cell>
          <cell r="N42">
            <v>26479.200000000001</v>
          </cell>
          <cell r="O42">
            <v>3</v>
          </cell>
          <cell r="P42">
            <v>5759.23</v>
          </cell>
          <cell r="Q42">
            <v>197733.43</v>
          </cell>
          <cell r="R42">
            <v>2</v>
          </cell>
          <cell r="S42" t="str">
            <v>840664</v>
          </cell>
          <cell r="T42" t="str">
            <v>STAR WIRE INDIA LTD</v>
          </cell>
        </row>
        <row r="44">
          <cell r="A44" t="str">
            <v>003112</v>
          </cell>
          <cell r="B44">
            <v>37164</v>
          </cell>
          <cell r="C44">
            <v>37164</v>
          </cell>
          <cell r="D44" t="str">
            <v>1849</v>
          </cell>
          <cell r="E44" t="str">
            <v>BR/N010342</v>
          </cell>
          <cell r="F44">
            <v>3</v>
          </cell>
          <cell r="G44" t="str">
            <v>5807448010</v>
          </cell>
          <cell r="H44">
            <v>1028</v>
          </cell>
          <cell r="I44">
            <v>0</v>
          </cell>
          <cell r="J44">
            <v>1028</v>
          </cell>
          <cell r="K44">
            <v>31001035</v>
          </cell>
          <cell r="L44">
            <v>165</v>
          </cell>
          <cell r="M44">
            <v>16</v>
          </cell>
          <cell r="N44">
            <v>27139.200000000001</v>
          </cell>
          <cell r="O44">
            <v>3</v>
          </cell>
          <cell r="P44">
            <v>5902.78</v>
          </cell>
          <cell r="Q44">
            <v>202661.98</v>
          </cell>
          <cell r="R44">
            <v>3</v>
          </cell>
          <cell r="S44" t="str">
            <v>840664</v>
          </cell>
          <cell r="T44" t="str">
            <v>STAR WIRE INDIA LTD</v>
          </cell>
        </row>
        <row r="45">
          <cell r="A45" t="str">
            <v>003112</v>
          </cell>
          <cell r="B45">
            <v>37164</v>
          </cell>
          <cell r="C45">
            <v>37164</v>
          </cell>
          <cell r="D45" t="str">
            <v>2153</v>
          </cell>
          <cell r="E45" t="str">
            <v>BR/N010342</v>
          </cell>
          <cell r="F45">
            <v>1</v>
          </cell>
          <cell r="G45" t="str">
            <v>5807448010</v>
          </cell>
          <cell r="H45">
            <v>1048</v>
          </cell>
          <cell r="I45">
            <v>0</v>
          </cell>
          <cell r="J45">
            <v>1048</v>
          </cell>
          <cell r="K45">
            <v>31001054</v>
          </cell>
          <cell r="L45">
            <v>165</v>
          </cell>
          <cell r="M45">
            <v>16</v>
          </cell>
          <cell r="N45">
            <v>27667.200000000001</v>
          </cell>
          <cell r="O45">
            <v>3</v>
          </cell>
          <cell r="P45">
            <v>6017.62</v>
          </cell>
          <cell r="Q45">
            <v>206604.82</v>
          </cell>
          <cell r="R45">
            <v>3</v>
          </cell>
          <cell r="S45" t="str">
            <v>840664</v>
          </cell>
          <cell r="T45" t="str">
            <v>STAR WIRE INDIA LTD</v>
          </cell>
        </row>
      </sheetData>
      <sheetData sheetId="6"/>
      <sheetData sheetId="7"/>
      <sheetData sheetId="8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 SCH 1.4 TO 31.3"/>
      <sheetName val="SCH-ALL"/>
      <sheetName val=" Bul"/>
      <sheetName val="P&amp;M EW"/>
      <sheetName val="EI"/>
      <sheetName val="OE"/>
      <sheetName val="FF "/>
      <sheetName val="VH"/>
      <sheetName val="Add"/>
      <sheetName val="Del"/>
      <sheetName val="SUM IT"/>
      <sheetName val="Office Furniture- client"/>
      <sheetName val="Office Equipment-client"/>
      <sheetName val="AnnexIII"/>
      <sheetName val="Sum_ACQ"/>
      <sheetName val="BHA d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andum -Grouping"/>
      <sheetName val="Clause 32 - WOKING (2)"/>
      <sheetName val="Clause32(F) - FINAL (2)"/>
      <sheetName val="Schedule 5"/>
      <sheetName val="bsrupee"/>
      <sheetName val="MAR 05 GROUPINGS"/>
      <sheetName val="Sheet1 (2)"/>
      <sheetName val="Reviewed Results - march 07"/>
      <sheetName val="Segment Disclosure March 07"/>
      <sheetName val="Instructions"/>
      <sheetName val="Seg Report Mar 07-Work sheet"/>
      <sheetName val="Seg Report Mar 06-Work sheet"/>
      <sheetName val="Extra Info - Segment"/>
      <sheetName val="Grouping"/>
      <sheetName val="JV Posted"/>
      <sheetName val="TB-Spentex BMT"/>
      <sheetName val="Tally trial balance"/>
      <sheetName val="Sheet1"/>
      <sheetName val="TBAMIT0607 (2)"/>
      <sheetName val="Cash Flow"/>
      <sheetName val="Working"/>
      <sheetName val="Share Capital Movement"/>
      <sheetName val="Loan Repayment"/>
      <sheetName val="BS &amp; P&amp;L"/>
      <sheetName val="Sch I &amp; II"/>
      <sheetName val="Sch III &amp; IV"/>
      <sheetName val="SCH-V"/>
      <sheetName val="Sch VI &amp; VII"/>
      <sheetName val="Sch VIII &amp; IX"/>
      <sheetName val="Sch X &amp; IX"/>
      <sheetName val="Sch XII &amp; XIII"/>
      <sheetName val="Sch XIV &amp; XV"/>
      <sheetName val="Sch XVI"/>
      <sheetName val="Creditors"/>
      <sheetName val="creditors (2)"/>
      <sheetName val="Debtors"/>
      <sheetName val="Debtors-1"/>
      <sheetName val="creditors (3)"/>
      <sheetName val="Ageing- Debtors"/>
      <sheetName val="TB June 06"/>
      <sheetName val="TBSEP16.10.06 (2)"/>
      <sheetName val="Segment disclo Jun 06"/>
      <sheetName val="Sebi - Format"/>
      <sheetName val="sundry lib."/>
      <sheetName val="loans &amp; adv."/>
      <sheetName val="stock"/>
      <sheetName val="memorandum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ExportVar"/>
      <sheetName val="Part A"/>
      <sheetName val="Business_Organisation"/>
      <sheetName val="Directors"/>
      <sheetName val="Subsidiary Companies"/>
      <sheetName val="Beneficial Owners"/>
      <sheetName val="Balance sheet"/>
      <sheetName val="Profit and Loss"/>
      <sheetName val="Other Information"/>
      <sheetName val="Principal Item -Trading"/>
      <sheetName val="Principal Item - Raw material"/>
      <sheetName val="Principal Item - Products"/>
      <sheetName val="Schedule TI"/>
      <sheetName val="Part C"/>
      <sheetName val="Bank Accounts"/>
      <sheetName val="Schedule HP"/>
      <sheetName val="Schedule BP"/>
      <sheetName val="Schedule DPM"/>
      <sheetName val="Schedule DOA"/>
      <sheetName val="Schedule DEP"/>
      <sheetName val="Schedule DCG"/>
      <sheetName val="Schedule ESR"/>
      <sheetName val="Schedule CG"/>
      <sheetName val="Schedule OS"/>
      <sheetName val="Schedule CFL"/>
      <sheetName val="Schedule 10"/>
      <sheetName val="Schedule 80G"/>
      <sheetName val="Schedule 80"/>
      <sheetName val="Schedule VIA"/>
      <sheetName val="SCHEDULE STTR"/>
      <sheetName val="Schedule SI"/>
      <sheetName val="Schedule EI"/>
      <sheetName val="Schedule MAT"/>
      <sheetName val="Schedule MATC"/>
      <sheetName val="Schedule DDT"/>
      <sheetName val="Schedule FB"/>
      <sheetName val="Schedule IT - Adv"/>
      <sheetName val="Schedule IT - Self"/>
      <sheetName val="Schedule FBT"/>
      <sheetName val="Schedule DDTP"/>
      <sheetName val="Schedule TDS2"/>
      <sheetName val="Schedule TCS"/>
    </sheetNames>
    <sheetDataSet>
      <sheetData sheetId="0" refreshError="1">
        <row r="16">
          <cell r="A16" t="str">
            <v xml:space="preserve">01 - ANDAMAN AND NICOBAR ISLANDS </v>
          </cell>
        </row>
        <row r="17">
          <cell r="A17" t="str">
            <v xml:space="preserve">02 - ANDHRA PRADESH </v>
          </cell>
        </row>
        <row r="18">
          <cell r="A18" t="str">
            <v xml:space="preserve">03 - ARUNACHAL PRADESH </v>
          </cell>
        </row>
        <row r="19">
          <cell r="A19" t="str">
            <v xml:space="preserve">04 - ASSAM </v>
          </cell>
        </row>
        <row r="20">
          <cell r="A20" t="str">
            <v xml:space="preserve">05 - BIHAR </v>
          </cell>
        </row>
        <row r="21">
          <cell r="A21" t="str">
            <v xml:space="preserve">06 - CHANDIGARH </v>
          </cell>
        </row>
        <row r="22">
          <cell r="A22" t="str">
            <v xml:space="preserve">07 - DADRA &amp; NAGAR HAVELI </v>
          </cell>
        </row>
        <row r="23">
          <cell r="A23" t="str">
            <v xml:space="preserve">08 - DAMAN &amp; DIU </v>
          </cell>
        </row>
        <row r="24">
          <cell r="A24" t="str">
            <v xml:space="preserve">09 - DELHI </v>
          </cell>
        </row>
        <row r="25">
          <cell r="A25" t="str">
            <v xml:space="preserve">10 - GOA </v>
          </cell>
        </row>
        <row r="26">
          <cell r="A26" t="str">
            <v xml:space="preserve">11 - GUJARAT </v>
          </cell>
        </row>
        <row r="27">
          <cell r="A27" t="str">
            <v xml:space="preserve">12 - HARYANA </v>
          </cell>
        </row>
        <row r="28">
          <cell r="A28" t="str">
            <v xml:space="preserve">13 - HIMACHAL PRADESH </v>
          </cell>
        </row>
        <row r="29">
          <cell r="A29" t="str">
            <v xml:space="preserve">14 - JAMMU &amp; KASHMIR </v>
          </cell>
        </row>
        <row r="30">
          <cell r="A30" t="str">
            <v xml:space="preserve">15 - KARNATAKA </v>
          </cell>
        </row>
        <row r="31">
          <cell r="A31" t="str">
            <v xml:space="preserve">16 - KERALA </v>
          </cell>
        </row>
        <row r="32">
          <cell r="A32" t="str">
            <v xml:space="preserve">17 - LAKHSWADEEP </v>
          </cell>
        </row>
        <row r="33">
          <cell r="A33" t="str">
            <v xml:space="preserve">18 - MADHYA PRADESH </v>
          </cell>
        </row>
        <row r="34">
          <cell r="A34" t="str">
            <v xml:space="preserve">19 - MAHARASHTRA </v>
          </cell>
        </row>
        <row r="35">
          <cell r="A35" t="str">
            <v xml:space="preserve">20 - MANIPUR </v>
          </cell>
        </row>
        <row r="36">
          <cell r="A36" t="str">
            <v xml:space="preserve">21 - MEGHALAYA </v>
          </cell>
        </row>
        <row r="37">
          <cell r="A37" t="str">
            <v xml:space="preserve">22 - MIZORAM </v>
          </cell>
        </row>
        <row r="38">
          <cell r="A38" t="str">
            <v xml:space="preserve">23 - NAGALAND </v>
          </cell>
        </row>
        <row r="39">
          <cell r="A39" t="str">
            <v xml:space="preserve">24 - ORISSA </v>
          </cell>
        </row>
        <row r="40">
          <cell r="A40" t="str">
            <v xml:space="preserve">25 - PONDICHERRY </v>
          </cell>
        </row>
        <row r="41">
          <cell r="A41" t="str">
            <v xml:space="preserve">26 - PUNJAB </v>
          </cell>
        </row>
        <row r="42">
          <cell r="A42" t="str">
            <v xml:space="preserve">27 - RAJASTHAN </v>
          </cell>
        </row>
        <row r="43">
          <cell r="A43" t="str">
            <v xml:space="preserve">28 - SIKKIM </v>
          </cell>
        </row>
        <row r="44">
          <cell r="A44" t="str">
            <v xml:space="preserve">29 - TAMILNADU </v>
          </cell>
        </row>
        <row r="45">
          <cell r="A45" t="str">
            <v xml:space="preserve">30 - TRIPURA </v>
          </cell>
        </row>
        <row r="46">
          <cell r="A46" t="str">
            <v xml:space="preserve">31 - UTTAR PRADESH </v>
          </cell>
        </row>
        <row r="47">
          <cell r="A47" t="str">
            <v xml:space="preserve">32 - WEST BENGAL </v>
          </cell>
        </row>
        <row r="48">
          <cell r="A48" t="str">
            <v xml:space="preserve">33 - CHHATISHGARH </v>
          </cell>
        </row>
        <row r="49">
          <cell r="A49" t="str">
            <v xml:space="preserve">34 - UTTARANCHAL </v>
          </cell>
        </row>
        <row r="50">
          <cell r="A50" t="str">
            <v>35 - JHARKHAND</v>
          </cell>
        </row>
        <row r="51">
          <cell r="A51" t="str">
            <v>99 - Foreign Person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ip FG"/>
    </sheetNames>
    <sheetDataSet>
      <sheetData sheetId="0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act"/>
      <sheetName val="Stores"/>
      <sheetName val="Trial-Sub"/>
      <sheetName val="pack pnl-99"/>
      <sheetName val="Sheet1"/>
      <sheetName val="apract.xls"/>
      <sheetName val="Hidden"/>
      <sheetName val="for challans"/>
      <sheetName val="Boq"/>
      <sheetName val="AnnexIII"/>
      <sheetName val="MFG FORE"/>
      <sheetName val="Part A General"/>
      <sheetName val="MISC"/>
      <sheetName val="Database"/>
      <sheetName val="Balance Sht"/>
      <sheetName val="Sum_ACQ"/>
      <sheetName val="Data Lists"/>
      <sheetName val="September"/>
      <sheetName val="Parameters&amp;Notes"/>
      <sheetName val="Datasheet"/>
      <sheetName val="LANGUAGE"/>
      <sheetName val="STK07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count"/>
      <sheetName val="Chart"/>
      <sheetName val="Analysis"/>
      <sheetName val="Analysis 2"/>
      <sheetName val="Business review"/>
      <sheetName val="Phased"/>
      <sheetName val="Global(i)"/>
      <sheetName val="Global"/>
      <sheetName val="MTP"/>
      <sheetName val="Summary"/>
      <sheetName val="Period"/>
      <sheetName val="104060"/>
      <sheetName val="104070"/>
      <sheetName val="104090"/>
      <sheetName val="104240"/>
      <sheetName val="104250"/>
      <sheetName val="104910"/>
      <sheetName val="HR"/>
      <sheetName val="104260"/>
      <sheetName val="GIS"/>
      <sheetName val="104635"/>
      <sheetName val="104680"/>
      <sheetName val="104685"/>
      <sheetName val="Sheet1"/>
      <sheetName val="Budget"/>
      <sheetName val="Le Adj"/>
      <sheetName val="Sheet6"/>
      <sheetName val="Current Yr"/>
      <sheetName val="Prior Yr"/>
      <sheetName val="Sum by Area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415">
          <cell r="B415" t="str">
            <v>Cost Centre</v>
          </cell>
          <cell r="D415" t="str">
            <v>Period 01</v>
          </cell>
          <cell r="E415" t="str">
            <v>Period 02</v>
          </cell>
          <cell r="F415" t="str">
            <v>Period 03</v>
          </cell>
          <cell r="G415" t="str">
            <v>Period 04</v>
          </cell>
          <cell r="H415" t="str">
            <v>Period 05</v>
          </cell>
          <cell r="I415" t="str">
            <v>Period 06</v>
          </cell>
          <cell r="J415" t="str">
            <v>Period 07</v>
          </cell>
          <cell r="K415" t="str">
            <v>Period 08</v>
          </cell>
          <cell r="L415" t="str">
            <v>Period 09</v>
          </cell>
          <cell r="M415" t="str">
            <v>Period 10</v>
          </cell>
          <cell r="N415" t="str">
            <v>Period 11</v>
          </cell>
          <cell r="O415" t="str">
            <v>Period 12</v>
          </cell>
          <cell r="Q415" t="str">
            <v>YTD P1</v>
          </cell>
          <cell r="R415" t="str">
            <v>YTD P2</v>
          </cell>
          <cell r="S415" t="str">
            <v>YTD P3</v>
          </cell>
          <cell r="T415" t="str">
            <v>YTD P4</v>
          </cell>
          <cell r="U415" t="str">
            <v>YTD P5</v>
          </cell>
          <cell r="V415" t="str">
            <v>YTD P6</v>
          </cell>
          <cell r="W415" t="str">
            <v>YTD P7</v>
          </cell>
          <cell r="X415" t="str">
            <v>YTD P8</v>
          </cell>
          <cell r="Y415" t="str">
            <v>YTD P9</v>
          </cell>
          <cell r="Z415" t="str">
            <v>YTD P10</v>
          </cell>
          <cell r="AA415" t="str">
            <v>YTD P11</v>
          </cell>
          <cell r="AB415" t="str">
            <v>YTD P12</v>
          </cell>
          <cell r="AD415" t="str">
            <v>Q1</v>
          </cell>
          <cell r="AE415" t="str">
            <v>Q2</v>
          </cell>
          <cell r="AF415" t="str">
            <v>Q3</v>
          </cell>
          <cell r="AG415" t="str">
            <v>Q4</v>
          </cell>
          <cell r="AH415" t="str">
            <v>Full year</v>
          </cell>
          <cell r="AI415" t="str">
            <v>check</v>
          </cell>
        </row>
        <row r="416">
          <cell r="B416" t="str">
            <v>104010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B417" t="str">
            <v>104025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B418" t="str">
            <v>104060</v>
          </cell>
          <cell r="D418">
            <v>25291.050000000007</v>
          </cell>
          <cell r="E418">
            <v>27057.990000000005</v>
          </cell>
          <cell r="F418">
            <v>33831.269999999997</v>
          </cell>
          <cell r="G418">
            <v>33564.660000000003</v>
          </cell>
          <cell r="H418">
            <v>38009.930000000008</v>
          </cell>
          <cell r="I418">
            <v>73960.510000000009</v>
          </cell>
          <cell r="J418">
            <v>27118.42</v>
          </cell>
          <cell r="K418">
            <v>25907.470000000005</v>
          </cell>
          <cell r="L418">
            <v>26125.270000000004</v>
          </cell>
          <cell r="M418">
            <v>20955.169999999984</v>
          </cell>
          <cell r="N418">
            <v>20265.61</v>
          </cell>
          <cell r="O418">
            <v>507127.29000000004</v>
          </cell>
          <cell r="Q418">
            <v>25291.050000000007</v>
          </cell>
          <cell r="R418">
            <v>52349.040000000008</v>
          </cell>
          <cell r="S418">
            <v>86180.31</v>
          </cell>
          <cell r="T418">
            <v>119744.96999999997</v>
          </cell>
          <cell r="U418">
            <v>157754.90000000005</v>
          </cell>
          <cell r="V418">
            <v>231715.41000000003</v>
          </cell>
          <cell r="W418">
            <v>258833.83000000005</v>
          </cell>
          <cell r="X418">
            <v>284741.30000000005</v>
          </cell>
          <cell r="Y418">
            <v>310866.57000000007</v>
          </cell>
          <cell r="Z418">
            <v>331821.74</v>
          </cell>
          <cell r="AA418">
            <v>352087.35000000003</v>
          </cell>
          <cell r="AB418">
            <v>859214.64</v>
          </cell>
          <cell r="AD418">
            <v>86180.31</v>
          </cell>
          <cell r="AE418">
            <v>145535.10000000003</v>
          </cell>
          <cell r="AF418">
            <v>79151.16</v>
          </cell>
          <cell r="AG418">
            <v>548348.07000000007</v>
          </cell>
          <cell r="AH418">
            <v>859214.64000000013</v>
          </cell>
          <cell r="AI418">
            <v>0</v>
          </cell>
        </row>
        <row r="419">
          <cell r="B419" t="str">
            <v>104070</v>
          </cell>
          <cell r="D419">
            <v>28805.479999999996</v>
          </cell>
          <cell r="E419">
            <v>34609.020000000004</v>
          </cell>
          <cell r="F419">
            <v>38608.189999999995</v>
          </cell>
          <cell r="G419">
            <v>31684.059999999998</v>
          </cell>
          <cell r="H419">
            <v>34054.99</v>
          </cell>
          <cell r="I419">
            <v>29965.08</v>
          </cell>
          <cell r="J419">
            <v>30754.39</v>
          </cell>
          <cell r="K419">
            <v>34538.18</v>
          </cell>
          <cell r="L419">
            <v>30012.809999999998</v>
          </cell>
          <cell r="M419">
            <v>30570.28</v>
          </cell>
          <cell r="N419">
            <v>29391.62</v>
          </cell>
          <cell r="O419">
            <v>34261.81</v>
          </cell>
          <cell r="Q419">
            <v>28805.479999999996</v>
          </cell>
          <cell r="R419">
            <v>63414.499999999993</v>
          </cell>
          <cell r="S419">
            <v>102022.69</v>
          </cell>
          <cell r="T419">
            <v>133706.75</v>
          </cell>
          <cell r="U419">
            <v>167761.74</v>
          </cell>
          <cell r="V419">
            <v>197726.82</v>
          </cell>
          <cell r="W419">
            <v>228481.21000000002</v>
          </cell>
          <cell r="X419">
            <v>263019.39</v>
          </cell>
          <cell r="Y419">
            <v>293032.19999999995</v>
          </cell>
          <cell r="Z419">
            <v>323602.48</v>
          </cell>
          <cell r="AA419">
            <v>352994.1</v>
          </cell>
          <cell r="AB419">
            <v>387255.90999999992</v>
          </cell>
          <cell r="AD419">
            <v>102022.69</v>
          </cell>
          <cell r="AE419">
            <v>95704.12999999999</v>
          </cell>
          <cell r="AF419">
            <v>95305.38</v>
          </cell>
          <cell r="AG419">
            <v>94223.709999999992</v>
          </cell>
          <cell r="AH419">
            <v>387255.91</v>
          </cell>
          <cell r="AI419">
            <v>0</v>
          </cell>
        </row>
        <row r="420">
          <cell r="B420" t="str">
            <v>104085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B421" t="str">
            <v>104090</v>
          </cell>
          <cell r="D421">
            <v>67492.569999999992</v>
          </cell>
          <cell r="E421">
            <v>72441.84</v>
          </cell>
          <cell r="F421">
            <v>80089.409999999989</v>
          </cell>
          <cell r="G421">
            <v>51837.29</v>
          </cell>
          <cell r="H421">
            <v>71170.490000000005</v>
          </cell>
          <cell r="I421">
            <v>70928.31</v>
          </cell>
          <cell r="J421">
            <v>68564.09</v>
          </cell>
          <cell r="K421">
            <v>58406.630000000005</v>
          </cell>
          <cell r="L421">
            <v>42585.020000000004</v>
          </cell>
          <cell r="M421">
            <v>41232.450000000004</v>
          </cell>
          <cell r="N421">
            <v>49152.7</v>
          </cell>
          <cell r="O421">
            <v>83461.41</v>
          </cell>
          <cell r="Q421">
            <v>67492.569999999992</v>
          </cell>
          <cell r="R421">
            <v>139934.40999999997</v>
          </cell>
          <cell r="S421">
            <v>220023.81999999998</v>
          </cell>
          <cell r="T421">
            <v>271861.11000000004</v>
          </cell>
          <cell r="U421">
            <v>343031.60000000003</v>
          </cell>
          <cell r="V421">
            <v>413959.91000000003</v>
          </cell>
          <cell r="W421">
            <v>482524.00000000006</v>
          </cell>
          <cell r="X421">
            <v>540930.63</v>
          </cell>
          <cell r="Y421">
            <v>583515.65</v>
          </cell>
          <cell r="Z421">
            <v>624748.1</v>
          </cell>
          <cell r="AA421">
            <v>673900.79999999993</v>
          </cell>
          <cell r="AB421">
            <v>757362.21000000008</v>
          </cell>
          <cell r="AD421">
            <v>220023.81999999995</v>
          </cell>
          <cell r="AE421">
            <v>193936.09</v>
          </cell>
          <cell r="AF421">
            <v>169555.74</v>
          </cell>
          <cell r="AG421">
            <v>173846.56</v>
          </cell>
          <cell r="AH421">
            <v>757362.20999999985</v>
          </cell>
          <cell r="AI421">
            <v>0</v>
          </cell>
        </row>
        <row r="422">
          <cell r="B422" t="str">
            <v>104240</v>
          </cell>
          <cell r="D422">
            <v>36634.899999999994</v>
          </cell>
          <cell r="E422">
            <v>43453.319999999992</v>
          </cell>
          <cell r="F422">
            <v>172259.6</v>
          </cell>
          <cell r="G422">
            <v>62282.540000000008</v>
          </cell>
          <cell r="H422">
            <v>210155.94000000003</v>
          </cell>
          <cell r="I422">
            <v>13732.380000000001</v>
          </cell>
          <cell r="J422">
            <v>143732.44</v>
          </cell>
          <cell r="K422">
            <v>44261.239999999976</v>
          </cell>
          <cell r="L422">
            <v>253070.57000000004</v>
          </cell>
          <cell r="M422">
            <v>101485.79000000001</v>
          </cell>
          <cell r="N422">
            <v>64427.049999999988</v>
          </cell>
          <cell r="O422">
            <v>279921.23000000004</v>
          </cell>
          <cell r="Q422">
            <v>36634.899999999994</v>
          </cell>
          <cell r="R422">
            <v>80088.22</v>
          </cell>
          <cell r="S422">
            <v>252347.81999999998</v>
          </cell>
          <cell r="T422">
            <v>314630.36000000004</v>
          </cell>
          <cell r="U422">
            <v>524786.30000000005</v>
          </cell>
          <cell r="V422">
            <v>538518.68000000017</v>
          </cell>
          <cell r="W422">
            <v>682251.12</v>
          </cell>
          <cell r="X422">
            <v>726512.3600000001</v>
          </cell>
          <cell r="Y422">
            <v>979582.93</v>
          </cell>
          <cell r="Z422">
            <v>1081068.72</v>
          </cell>
          <cell r="AA422">
            <v>1145495.77</v>
          </cell>
          <cell r="AB422">
            <v>1425416.9999999998</v>
          </cell>
          <cell r="AD422">
            <v>252347.82</v>
          </cell>
          <cell r="AE422">
            <v>286170.86000000004</v>
          </cell>
          <cell r="AF422">
            <v>441064.25</v>
          </cell>
          <cell r="AG422">
            <v>445834.07000000007</v>
          </cell>
          <cell r="AH422">
            <v>1425417.0000000002</v>
          </cell>
          <cell r="AI422">
            <v>0</v>
          </cell>
        </row>
        <row r="423">
          <cell r="B423" t="str">
            <v>104250</v>
          </cell>
          <cell r="D423">
            <v>29867.51</v>
          </cell>
          <cell r="E423">
            <v>30702.47</v>
          </cell>
          <cell r="F423">
            <v>21434.76</v>
          </cell>
          <cell r="G423">
            <v>16999.98</v>
          </cell>
          <cell r="H423">
            <v>17392.420000000002</v>
          </cell>
          <cell r="I423">
            <v>15508.949999999999</v>
          </cell>
          <cell r="J423">
            <v>19645.75</v>
          </cell>
          <cell r="K423">
            <v>13398.440000000002</v>
          </cell>
          <cell r="L423">
            <v>28001.800000000003</v>
          </cell>
          <cell r="M423">
            <v>22605.920000000002</v>
          </cell>
          <cell r="N423">
            <v>23423</v>
          </cell>
          <cell r="O423">
            <v>21122.77</v>
          </cell>
          <cell r="Q423">
            <v>29867.51</v>
          </cell>
          <cell r="R423">
            <v>60569.979999999996</v>
          </cell>
          <cell r="S423">
            <v>82004.740000000005</v>
          </cell>
          <cell r="T423">
            <v>99004.72</v>
          </cell>
          <cell r="U423">
            <v>116397.14</v>
          </cell>
          <cell r="V423">
            <v>131906.09000000003</v>
          </cell>
          <cell r="W423">
            <v>151551.84</v>
          </cell>
          <cell r="X423">
            <v>164950.28</v>
          </cell>
          <cell r="Y423">
            <v>192952.08000000002</v>
          </cell>
          <cell r="Z423">
            <v>215558</v>
          </cell>
          <cell r="AA423">
            <v>238981.00000000003</v>
          </cell>
          <cell r="AB423">
            <v>260103.77000000002</v>
          </cell>
          <cell r="AD423">
            <v>82004.739999999991</v>
          </cell>
          <cell r="AE423">
            <v>49901.35</v>
          </cell>
          <cell r="AF423">
            <v>61045.990000000005</v>
          </cell>
          <cell r="AG423">
            <v>67151.69</v>
          </cell>
          <cell r="AH423">
            <v>260103.77000000002</v>
          </cell>
          <cell r="AI423">
            <v>0</v>
          </cell>
        </row>
        <row r="424">
          <cell r="B424" t="str">
            <v>104260</v>
          </cell>
          <cell r="D424">
            <v>36012.35</v>
          </cell>
          <cell r="E424">
            <v>26707.95</v>
          </cell>
          <cell r="F424">
            <v>28351.100000000006</v>
          </cell>
          <cell r="G424">
            <v>22214.39</v>
          </cell>
          <cell r="H424">
            <v>52525.84</v>
          </cell>
          <cell r="I424">
            <v>22168.82</v>
          </cell>
          <cell r="J424">
            <v>18872.519999999997</v>
          </cell>
          <cell r="K424">
            <v>6672.39</v>
          </cell>
          <cell r="L424">
            <v>7580.2199999999993</v>
          </cell>
          <cell r="M424">
            <v>5360.46</v>
          </cell>
          <cell r="N424">
            <v>1504.31</v>
          </cell>
          <cell r="O424">
            <v>-3892.39</v>
          </cell>
          <cell r="Q424">
            <v>36012.35</v>
          </cell>
          <cell r="R424">
            <v>62720.3</v>
          </cell>
          <cell r="S424">
            <v>91071.4</v>
          </cell>
          <cell r="T424">
            <v>113285.79</v>
          </cell>
          <cell r="U424">
            <v>165811.63</v>
          </cell>
          <cell r="V424">
            <v>187980.45</v>
          </cell>
          <cell r="W424">
            <v>206852.97</v>
          </cell>
          <cell r="X424">
            <v>213525.35999999996</v>
          </cell>
          <cell r="Y424">
            <v>221105.58</v>
          </cell>
          <cell r="Z424">
            <v>226466.04</v>
          </cell>
          <cell r="AA424">
            <v>227970.35</v>
          </cell>
          <cell r="AB424">
            <v>224077.96</v>
          </cell>
          <cell r="AD424">
            <v>91071.400000000009</v>
          </cell>
          <cell r="AE424">
            <v>96909.049999999988</v>
          </cell>
          <cell r="AF424">
            <v>33125.129999999997</v>
          </cell>
          <cell r="AG424">
            <v>2972.3800000000006</v>
          </cell>
          <cell r="AH424">
            <v>224077.96</v>
          </cell>
          <cell r="AI424">
            <v>0</v>
          </cell>
        </row>
        <row r="425">
          <cell r="B425" t="str">
            <v>104910</v>
          </cell>
          <cell r="D425">
            <v>83616.100000000006</v>
          </cell>
          <cell r="E425">
            <v>83616.100000000006</v>
          </cell>
          <cell r="F425">
            <v>-266383.89999999997</v>
          </cell>
          <cell r="G425">
            <v>83616.100000000006</v>
          </cell>
          <cell r="H425">
            <v>83616.100000000006</v>
          </cell>
          <cell r="I425">
            <v>83616.100000000006</v>
          </cell>
          <cell r="J425">
            <v>83616.100000000006</v>
          </cell>
          <cell r="K425">
            <v>83616.100000000006</v>
          </cell>
          <cell r="L425">
            <v>83616.100000000006</v>
          </cell>
          <cell r="M425">
            <v>83616.100000000006</v>
          </cell>
          <cell r="N425">
            <v>83616.100000000006</v>
          </cell>
          <cell r="O425">
            <v>-78883.899999999994</v>
          </cell>
          <cell r="Q425">
            <v>83616.100000000006</v>
          </cell>
          <cell r="R425">
            <v>167232.20000000001</v>
          </cell>
          <cell r="S425">
            <v>-99151.699999999953</v>
          </cell>
          <cell r="T425">
            <v>-15535.599999999919</v>
          </cell>
          <cell r="U425">
            <v>68080.499999999942</v>
          </cell>
          <cell r="V425">
            <v>151696.59999999992</v>
          </cell>
          <cell r="W425">
            <v>235312.69999999995</v>
          </cell>
          <cell r="X425">
            <v>318928.8</v>
          </cell>
          <cell r="Y425">
            <v>402544.9</v>
          </cell>
          <cell r="Z425">
            <v>486161</v>
          </cell>
          <cell r="AA425">
            <v>569777.1</v>
          </cell>
          <cell r="AB425">
            <v>490893.2</v>
          </cell>
          <cell r="AD425">
            <v>-99151.699999999953</v>
          </cell>
          <cell r="AE425">
            <v>250848.30000000002</v>
          </cell>
          <cell r="AF425">
            <v>250848.30000000002</v>
          </cell>
          <cell r="AG425">
            <v>88348.300000000017</v>
          </cell>
          <cell r="AH425">
            <v>490893.19999999995</v>
          </cell>
          <cell r="AI425">
            <v>0</v>
          </cell>
        </row>
        <row r="426">
          <cell r="B426" t="str">
            <v>104920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</row>
        <row r="427">
          <cell r="B427" t="str">
            <v>104930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B428" t="str">
            <v>104630</v>
          </cell>
          <cell r="D428">
            <v>310793.35000000003</v>
          </cell>
          <cell r="E428">
            <v>333634.10000000003</v>
          </cell>
          <cell r="F428">
            <v>343892.39</v>
          </cell>
          <cell r="G428">
            <v>334765.17000000004</v>
          </cell>
          <cell r="H428">
            <v>352809.34</v>
          </cell>
          <cell r="I428">
            <v>371332.07999999996</v>
          </cell>
          <cell r="J428">
            <v>367246.18</v>
          </cell>
          <cell r="K428">
            <v>323798.36000000004</v>
          </cell>
          <cell r="L428">
            <v>313319.21000000002</v>
          </cell>
          <cell r="M428">
            <v>380696.41</v>
          </cell>
          <cell r="N428">
            <v>304825.38999999996</v>
          </cell>
          <cell r="O428">
            <v>548986.2300000001</v>
          </cell>
          <cell r="Q428">
            <v>310793.35000000003</v>
          </cell>
          <cell r="R428">
            <v>644427.44999999995</v>
          </cell>
          <cell r="S428">
            <v>988319.84</v>
          </cell>
          <cell r="T428">
            <v>1323085.01</v>
          </cell>
          <cell r="U428">
            <v>1675894.35</v>
          </cell>
          <cell r="V428">
            <v>2047226.4300000009</v>
          </cell>
          <cell r="W428">
            <v>2414472.6100000003</v>
          </cell>
          <cell r="X428">
            <v>2738270.9700000007</v>
          </cell>
          <cell r="Y428">
            <v>3051590.18</v>
          </cell>
          <cell r="Z428">
            <v>3432286.5900000008</v>
          </cell>
          <cell r="AA428">
            <v>3737111.9800000004</v>
          </cell>
          <cell r="AB428">
            <v>4286098.2100000009</v>
          </cell>
          <cell r="AD428">
            <v>988319.84</v>
          </cell>
          <cell r="AE428">
            <v>1058906.5900000001</v>
          </cell>
          <cell r="AF428">
            <v>1004363.7500000001</v>
          </cell>
          <cell r="AG428">
            <v>1234508.03</v>
          </cell>
          <cell r="AH428">
            <v>4286098.2100000009</v>
          </cell>
          <cell r="AI428">
            <v>0</v>
          </cell>
        </row>
        <row r="429">
          <cell r="B429" t="str">
            <v>104635</v>
          </cell>
          <cell r="D429">
            <v>45660.869999999988</v>
          </cell>
          <cell r="E429">
            <v>48371.299999999996</v>
          </cell>
          <cell r="F429">
            <v>63122.78</v>
          </cell>
          <cell r="G429">
            <v>58141.099999999991</v>
          </cell>
          <cell r="H429">
            <v>51898.39</v>
          </cell>
          <cell r="I429">
            <v>88520.48</v>
          </cell>
          <cell r="J429">
            <v>80483.790000000008</v>
          </cell>
          <cell r="K429">
            <v>51683.88</v>
          </cell>
          <cell r="L429">
            <v>63189.42</v>
          </cell>
          <cell r="M429">
            <v>74326.959999999992</v>
          </cell>
          <cell r="N429">
            <v>171905.12</v>
          </cell>
          <cell r="O429">
            <v>70094.669999999984</v>
          </cell>
          <cell r="Q429">
            <v>45660.869999999988</v>
          </cell>
          <cell r="R429">
            <v>94032.169999999984</v>
          </cell>
          <cell r="S429">
            <v>157154.95000000004</v>
          </cell>
          <cell r="T429">
            <v>215296.05000000002</v>
          </cell>
          <cell r="U429">
            <v>267194.44000000006</v>
          </cell>
          <cell r="V429">
            <v>355714.91999999993</v>
          </cell>
          <cell r="W429">
            <v>436198.70999999996</v>
          </cell>
          <cell r="X429">
            <v>487882.59</v>
          </cell>
          <cell r="Y429">
            <v>551072.00999999989</v>
          </cell>
          <cell r="Z429">
            <v>625398.97</v>
          </cell>
          <cell r="AA429">
            <v>797304.09000000008</v>
          </cell>
          <cell r="AB429">
            <v>867398.76</v>
          </cell>
          <cell r="AD429">
            <v>157154.95000000004</v>
          </cell>
          <cell r="AE429">
            <v>198559.96999999997</v>
          </cell>
          <cell r="AF429">
            <v>195357.09000000003</v>
          </cell>
          <cell r="AG429">
            <v>316326.75</v>
          </cell>
          <cell r="AH429">
            <v>867398.76</v>
          </cell>
          <cell r="AI429">
            <v>0</v>
          </cell>
        </row>
        <row r="430">
          <cell r="B430" t="str">
            <v>104660</v>
          </cell>
          <cell r="D430">
            <v>133587.63</v>
          </cell>
          <cell r="E430">
            <v>109604.44000000002</v>
          </cell>
          <cell r="F430">
            <v>139798.43</v>
          </cell>
          <cell r="G430">
            <v>106475.45</v>
          </cell>
          <cell r="H430">
            <v>85309.959999999977</v>
          </cell>
          <cell r="I430">
            <v>99273.39999999998</v>
          </cell>
          <cell r="J430">
            <v>160019.33999999997</v>
          </cell>
          <cell r="K430">
            <v>119749.09000000001</v>
          </cell>
          <cell r="L430">
            <v>101268.95</v>
          </cell>
          <cell r="M430">
            <v>109173.33</v>
          </cell>
          <cell r="N430">
            <v>146887.32</v>
          </cell>
          <cell r="O430">
            <v>137817.12</v>
          </cell>
          <cell r="Q430">
            <v>133587.63</v>
          </cell>
          <cell r="R430">
            <v>243192.07000000004</v>
          </cell>
          <cell r="S430">
            <v>382990.5</v>
          </cell>
          <cell r="T430">
            <v>489465.9499999999</v>
          </cell>
          <cell r="U430">
            <v>574775.9099999998</v>
          </cell>
          <cell r="V430">
            <v>674049.31000000029</v>
          </cell>
          <cell r="W430">
            <v>834068.65000000037</v>
          </cell>
          <cell r="X430">
            <v>953817.74000000034</v>
          </cell>
          <cell r="Y430">
            <v>1055086.6900000004</v>
          </cell>
          <cell r="Z430">
            <v>1164260.0200000003</v>
          </cell>
          <cell r="AA430">
            <v>1311147.3400000001</v>
          </cell>
          <cell r="AB430">
            <v>1448964.46</v>
          </cell>
          <cell r="AD430">
            <v>382990.5</v>
          </cell>
          <cell r="AE430">
            <v>291058.81</v>
          </cell>
          <cell r="AF430">
            <v>381037.37999999995</v>
          </cell>
          <cell r="AG430">
            <v>393877.77000000008</v>
          </cell>
          <cell r="AH430">
            <v>1448964.46</v>
          </cell>
          <cell r="AI430">
            <v>0</v>
          </cell>
        </row>
        <row r="431">
          <cell r="B431" t="str">
            <v>104665</v>
          </cell>
          <cell r="D431">
            <v>1.74</v>
          </cell>
          <cell r="E431">
            <v>158.26</v>
          </cell>
          <cell r="F431">
            <v>0</v>
          </cell>
          <cell r="G431">
            <v>0</v>
          </cell>
          <cell r="H431">
            <v>931.24</v>
          </cell>
          <cell r="I431">
            <v>48831.62</v>
          </cell>
          <cell r="J431">
            <v>-47900.38</v>
          </cell>
          <cell r="K431">
            <v>-1862.48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Q431">
            <v>1.74</v>
          </cell>
          <cell r="R431">
            <v>160</v>
          </cell>
          <cell r="S431">
            <v>160</v>
          </cell>
          <cell r="T431">
            <v>160</v>
          </cell>
          <cell r="U431">
            <v>1091.24</v>
          </cell>
          <cell r="V431">
            <v>49922.86</v>
          </cell>
          <cell r="W431">
            <v>2022.48</v>
          </cell>
          <cell r="X431">
            <v>160</v>
          </cell>
          <cell r="Y431">
            <v>160</v>
          </cell>
          <cell r="Z431">
            <v>160</v>
          </cell>
          <cell r="AA431">
            <v>160</v>
          </cell>
          <cell r="AB431">
            <v>160</v>
          </cell>
          <cell r="AD431">
            <v>160</v>
          </cell>
          <cell r="AE431">
            <v>49762.86</v>
          </cell>
          <cell r="AF431">
            <v>-49762.86</v>
          </cell>
          <cell r="AG431">
            <v>0</v>
          </cell>
          <cell r="AH431">
            <v>160</v>
          </cell>
          <cell r="AI431">
            <v>0</v>
          </cell>
        </row>
        <row r="432">
          <cell r="B432" t="str">
            <v>104670</v>
          </cell>
          <cell r="D432">
            <v>0</v>
          </cell>
          <cell r="E432">
            <v>205</v>
          </cell>
          <cell r="F432">
            <v>345</v>
          </cell>
          <cell r="G432">
            <v>0</v>
          </cell>
          <cell r="H432">
            <v>205</v>
          </cell>
          <cell r="I432">
            <v>1070</v>
          </cell>
          <cell r="J432">
            <v>0</v>
          </cell>
          <cell r="K432">
            <v>450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Q432">
            <v>0</v>
          </cell>
          <cell r="R432">
            <v>205</v>
          </cell>
          <cell r="S432">
            <v>550</v>
          </cell>
          <cell r="T432">
            <v>550</v>
          </cell>
          <cell r="U432">
            <v>755</v>
          </cell>
          <cell r="V432">
            <v>1825</v>
          </cell>
          <cell r="W432">
            <v>1825</v>
          </cell>
          <cell r="X432">
            <v>2275</v>
          </cell>
          <cell r="Y432">
            <v>2275</v>
          </cell>
          <cell r="Z432">
            <v>2275</v>
          </cell>
          <cell r="AA432">
            <v>2275</v>
          </cell>
          <cell r="AB432">
            <v>2275</v>
          </cell>
          <cell r="AD432">
            <v>550</v>
          </cell>
          <cell r="AE432">
            <v>1275</v>
          </cell>
          <cell r="AF432">
            <v>450</v>
          </cell>
          <cell r="AG432">
            <v>0</v>
          </cell>
          <cell r="AH432">
            <v>2275</v>
          </cell>
          <cell r="AI432">
            <v>0</v>
          </cell>
        </row>
        <row r="433">
          <cell r="B433" t="str">
            <v>104680</v>
          </cell>
          <cell r="D433">
            <v>200675.31000000006</v>
          </cell>
          <cell r="E433">
            <v>187124.20999999996</v>
          </cell>
          <cell r="F433">
            <v>196875.19999999998</v>
          </cell>
          <cell r="G433">
            <v>182959.86</v>
          </cell>
          <cell r="H433">
            <v>198492.86000000007</v>
          </cell>
          <cell r="I433">
            <v>204930.58000000007</v>
          </cell>
          <cell r="J433">
            <v>209134.03999999995</v>
          </cell>
          <cell r="K433">
            <v>228430.04</v>
          </cell>
          <cell r="L433">
            <v>172229.93000000002</v>
          </cell>
          <cell r="M433">
            <v>169188.50999999992</v>
          </cell>
          <cell r="N433">
            <v>191650.65000000005</v>
          </cell>
          <cell r="O433">
            <v>289378.73000000004</v>
          </cell>
          <cell r="Q433">
            <v>200675.31000000006</v>
          </cell>
          <cell r="R433">
            <v>387799.52000000008</v>
          </cell>
          <cell r="S433">
            <v>584674.72</v>
          </cell>
          <cell r="T433">
            <v>767634.58000000019</v>
          </cell>
          <cell r="U433">
            <v>966127.44000000018</v>
          </cell>
          <cell r="V433">
            <v>1171058.0199999998</v>
          </cell>
          <cell r="W433">
            <v>1380192.0600000005</v>
          </cell>
          <cell r="X433">
            <v>1608622.1</v>
          </cell>
          <cell r="Y433">
            <v>1780852.0299999998</v>
          </cell>
          <cell r="Z433">
            <v>1950040.5399999996</v>
          </cell>
          <cell r="AA433">
            <v>2141691.19</v>
          </cell>
          <cell r="AB433">
            <v>2431069.9200000018</v>
          </cell>
          <cell r="AD433">
            <v>584674.72</v>
          </cell>
          <cell r="AE433">
            <v>586383.29999999981</v>
          </cell>
          <cell r="AF433">
            <v>609794.01</v>
          </cell>
          <cell r="AG433">
            <v>650217.88999999978</v>
          </cell>
          <cell r="AH433">
            <v>2431069.9200000018</v>
          </cell>
          <cell r="AI433">
            <v>0</v>
          </cell>
        </row>
        <row r="434">
          <cell r="B434" t="str">
            <v>104685</v>
          </cell>
          <cell r="D434">
            <v>43265.609999999993</v>
          </cell>
          <cell r="E434">
            <v>59238.020000000011</v>
          </cell>
          <cell r="F434">
            <v>54546.049999999996</v>
          </cell>
          <cell r="G434">
            <v>53086.149999999987</v>
          </cell>
          <cell r="H434">
            <v>51063.989999999991</v>
          </cell>
          <cell r="I434">
            <v>52503.58</v>
          </cell>
          <cell r="J434">
            <v>-27558.37</v>
          </cell>
          <cell r="K434">
            <v>3432.22</v>
          </cell>
          <cell r="L434">
            <v>18003.730000000003</v>
          </cell>
          <cell r="M434">
            <v>12128.2</v>
          </cell>
          <cell r="N434">
            <v>1527.2199999999998</v>
          </cell>
          <cell r="O434">
            <v>3600.46</v>
          </cell>
          <cell r="Q434">
            <v>43265.609999999993</v>
          </cell>
          <cell r="R434">
            <v>102503.63</v>
          </cell>
          <cell r="S434">
            <v>157049.67999999996</v>
          </cell>
          <cell r="T434">
            <v>210135.83</v>
          </cell>
          <cell r="U434">
            <v>261199.82</v>
          </cell>
          <cell r="V434">
            <v>313703.40000000002</v>
          </cell>
          <cell r="W434">
            <v>286145.02999999997</v>
          </cell>
          <cell r="X434">
            <v>289577.24999999994</v>
          </cell>
          <cell r="Y434">
            <v>307580.98</v>
          </cell>
          <cell r="Z434">
            <v>319709.17999999993</v>
          </cell>
          <cell r="AA434">
            <v>321236.39999999991</v>
          </cell>
          <cell r="AB434">
            <v>324836.85999999993</v>
          </cell>
          <cell r="AD434">
            <v>157049.67999999996</v>
          </cell>
          <cell r="AE434">
            <v>156653.71999999997</v>
          </cell>
          <cell r="AF434">
            <v>-6122.4199999999964</v>
          </cell>
          <cell r="AG434">
            <v>17255.88</v>
          </cell>
          <cell r="AH434">
            <v>324836.85999999993</v>
          </cell>
          <cell r="AI434">
            <v>0</v>
          </cell>
        </row>
        <row r="436">
          <cell r="B436" t="str">
            <v>Total</v>
          </cell>
          <cell r="D436">
            <v>1041704.4700000001</v>
          </cell>
          <cell r="E436">
            <v>1056924.02</v>
          </cell>
          <cell r="F436">
            <v>906770.28</v>
          </cell>
          <cell r="G436">
            <v>1037626.75</v>
          </cell>
          <cell r="H436">
            <v>1247636.49</v>
          </cell>
          <cell r="I436">
            <v>1176341.8900000001</v>
          </cell>
          <cell r="J436">
            <v>1133728.3099999998</v>
          </cell>
          <cell r="K436">
            <v>992481.56</v>
          </cell>
          <cell r="L436">
            <v>1139003.03</v>
          </cell>
          <cell r="M436">
            <v>1051339.5799999998</v>
          </cell>
          <cell r="N436">
            <v>1088576.0900000001</v>
          </cell>
          <cell r="O436">
            <v>1892995.4300000002</v>
          </cell>
          <cell r="Q436">
            <v>1041704.4700000001</v>
          </cell>
          <cell r="R436">
            <v>2098628.4899999998</v>
          </cell>
          <cell r="S436">
            <v>3005398.77</v>
          </cell>
          <cell r="T436">
            <v>4043025.52</v>
          </cell>
          <cell r="U436">
            <v>5290662.0100000007</v>
          </cell>
          <cell r="V436">
            <v>6467003.9000000013</v>
          </cell>
          <cell r="W436">
            <v>7600732.2100000018</v>
          </cell>
          <cell r="X436">
            <v>8593213.7700000014</v>
          </cell>
          <cell r="Y436">
            <v>9732216.8000000007</v>
          </cell>
          <cell r="Z436">
            <v>10783556.379999999</v>
          </cell>
          <cell r="AA436">
            <v>11872132.470000001</v>
          </cell>
          <cell r="AB436">
            <v>13765127.900000002</v>
          </cell>
          <cell r="AD436">
            <v>3005398.77</v>
          </cell>
          <cell r="AE436">
            <v>3461605.13</v>
          </cell>
          <cell r="AF436">
            <v>3265212.9000000004</v>
          </cell>
          <cell r="AG436">
            <v>4032911.0999999996</v>
          </cell>
          <cell r="AH436">
            <v>13765127.900000002</v>
          </cell>
          <cell r="AI436">
            <v>0</v>
          </cell>
        </row>
        <row r="437">
          <cell r="B437" t="str">
            <v>check</v>
          </cell>
          <cell r="D437">
            <v>0</v>
          </cell>
          <cell r="E437">
            <v>0</v>
          </cell>
          <cell r="F437">
            <v>9.3132257461547852E-10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</row>
        <row r="441">
          <cell r="C441" t="str">
            <v>GL</v>
          </cell>
          <cell r="D441" t="str">
            <v>Period 01</v>
          </cell>
          <cell r="E441" t="str">
            <v>Period 02</v>
          </cell>
          <cell r="F441" t="str">
            <v>Period 03</v>
          </cell>
          <cell r="G441" t="str">
            <v>Period 04</v>
          </cell>
          <cell r="H441" t="str">
            <v>Period 05</v>
          </cell>
          <cell r="I441" t="str">
            <v>Period 06</v>
          </cell>
          <cell r="J441" t="str">
            <v>Period 07</v>
          </cell>
          <cell r="K441" t="str">
            <v>Period 08</v>
          </cell>
          <cell r="L441" t="str">
            <v>Period 09</v>
          </cell>
          <cell r="M441" t="str">
            <v>Period 10</v>
          </cell>
          <cell r="N441" t="str">
            <v>Period 11</v>
          </cell>
          <cell r="O441" t="str">
            <v>Period 12</v>
          </cell>
          <cell r="Q441" t="str">
            <v>YTD P1</v>
          </cell>
          <cell r="R441" t="str">
            <v>YTD P2</v>
          </cell>
          <cell r="S441" t="str">
            <v>YTD P3</v>
          </cell>
          <cell r="T441" t="str">
            <v>YTD P4</v>
          </cell>
          <cell r="U441" t="str">
            <v>YTD P5</v>
          </cell>
          <cell r="V441" t="str">
            <v>YTD P6</v>
          </cell>
          <cell r="W441" t="str">
            <v>YTD P7</v>
          </cell>
          <cell r="X441" t="str">
            <v>YTD P8</v>
          </cell>
          <cell r="Y441" t="str">
            <v>YTD P9</v>
          </cell>
          <cell r="Z441" t="str">
            <v>YTD P10</v>
          </cell>
          <cell r="AA441" t="str">
            <v>YTD P11</v>
          </cell>
          <cell r="AB441" t="str">
            <v>YTD P12</v>
          </cell>
          <cell r="AD441" t="str">
            <v>Q1</v>
          </cell>
          <cell r="AE441" t="str">
            <v>Q2</v>
          </cell>
          <cell r="AF441" t="str">
            <v>Q3</v>
          </cell>
          <cell r="AG441" t="str">
            <v>Q4</v>
          </cell>
          <cell r="AH441" t="str">
            <v>Full year</v>
          </cell>
          <cell r="AI441" t="str">
            <v>check</v>
          </cell>
        </row>
        <row r="442">
          <cell r="C442" t="str">
            <v>211130</v>
          </cell>
          <cell r="D442">
            <v>1109.9100000000001</v>
          </cell>
          <cell r="E442">
            <v>1109.93</v>
          </cell>
          <cell r="F442">
            <v>1109.92</v>
          </cell>
          <cell r="G442">
            <v>1066.48</v>
          </cell>
          <cell r="H442">
            <v>1145.1200000000001</v>
          </cell>
          <cell r="I442">
            <v>1105.81</v>
          </cell>
          <cell r="J442">
            <v>1105.79</v>
          </cell>
          <cell r="K442">
            <v>1105.79</v>
          </cell>
          <cell r="L442">
            <v>1105.83</v>
          </cell>
          <cell r="M442">
            <v>1105.79</v>
          </cell>
          <cell r="N442">
            <v>1105.81</v>
          </cell>
          <cell r="O442">
            <v>1105.79</v>
          </cell>
          <cell r="Q442">
            <v>1109.9100000000001</v>
          </cell>
          <cell r="R442">
            <v>2219.84</v>
          </cell>
          <cell r="S442">
            <v>3329.76</v>
          </cell>
          <cell r="T442">
            <v>4396.24</v>
          </cell>
          <cell r="U442">
            <v>5541.36</v>
          </cell>
          <cell r="V442">
            <v>6647.17</v>
          </cell>
          <cell r="W442">
            <v>7752.96</v>
          </cell>
          <cell r="X442">
            <v>8858.75</v>
          </cell>
          <cell r="Y442">
            <v>9964.58</v>
          </cell>
          <cell r="Z442">
            <v>11070.369999999999</v>
          </cell>
          <cell r="AA442">
            <v>12176.18</v>
          </cell>
          <cell r="AB442">
            <v>13281.97</v>
          </cell>
          <cell r="AD442">
            <v>3329.76</v>
          </cell>
          <cell r="AE442">
            <v>3317.4100000000003</v>
          </cell>
          <cell r="AF442">
            <v>3317.41</v>
          </cell>
          <cell r="AG442">
            <v>3317.39</v>
          </cell>
          <cell r="AH442">
            <v>13281.969999999998</v>
          </cell>
          <cell r="AI442">
            <v>0</v>
          </cell>
        </row>
        <row r="443">
          <cell r="C443" t="str">
            <v>211140</v>
          </cell>
          <cell r="D443">
            <v>24844.97</v>
          </cell>
          <cell r="E443">
            <v>24844.959999999999</v>
          </cell>
          <cell r="F443">
            <v>24845.010000000002</v>
          </cell>
          <cell r="G443">
            <v>24827.569999999996</v>
          </cell>
          <cell r="H443">
            <v>24705.109999999997</v>
          </cell>
          <cell r="I443">
            <v>24597.300000000003</v>
          </cell>
          <cell r="J443">
            <v>24597.120000000003</v>
          </cell>
          <cell r="K443">
            <v>24597.13</v>
          </cell>
          <cell r="L443">
            <v>24597.25</v>
          </cell>
          <cell r="M443">
            <v>24597.170000000002</v>
          </cell>
          <cell r="N443">
            <v>20940.670000000002</v>
          </cell>
          <cell r="O443">
            <v>19472.140000000003</v>
          </cell>
          <cell r="Q443">
            <v>24844.97</v>
          </cell>
          <cell r="R443">
            <v>49689.93</v>
          </cell>
          <cell r="S443">
            <v>74534.94</v>
          </cell>
          <cell r="T443">
            <v>99362.510000000009</v>
          </cell>
          <cell r="U443">
            <v>124067.62</v>
          </cell>
          <cell r="V443">
            <v>148664.92000000001</v>
          </cell>
          <cell r="W443">
            <v>173262.04</v>
          </cell>
          <cell r="X443">
            <v>197859.17</v>
          </cell>
          <cell r="Y443">
            <v>222456.41999999998</v>
          </cell>
          <cell r="Z443">
            <v>247053.59</v>
          </cell>
          <cell r="AA443">
            <v>267994.26</v>
          </cell>
          <cell r="AB443">
            <v>287466.40000000002</v>
          </cell>
          <cell r="AD443">
            <v>74534.94</v>
          </cell>
          <cell r="AE443">
            <v>74129.98</v>
          </cell>
          <cell r="AF443">
            <v>73791.5</v>
          </cell>
          <cell r="AG443">
            <v>65009.98000000001</v>
          </cell>
          <cell r="AH443">
            <v>287466.40000000002</v>
          </cell>
          <cell r="AI443">
            <v>0</v>
          </cell>
        </row>
        <row r="444">
          <cell r="C444" t="str">
            <v>211160</v>
          </cell>
          <cell r="D444">
            <v>64925.48</v>
          </cell>
          <cell r="E444">
            <v>53254.340000000004</v>
          </cell>
          <cell r="F444">
            <v>61273.98</v>
          </cell>
          <cell r="G444">
            <v>60059.75</v>
          </cell>
          <cell r="H444">
            <v>60160.630000000005</v>
          </cell>
          <cell r="I444">
            <v>58938.46</v>
          </cell>
          <cell r="J444">
            <v>41060.49</v>
          </cell>
          <cell r="K444">
            <v>48992.920000000006</v>
          </cell>
          <cell r="L444">
            <v>60938.31</v>
          </cell>
          <cell r="M444">
            <v>42918.68</v>
          </cell>
          <cell r="N444">
            <v>60436.7</v>
          </cell>
          <cell r="O444">
            <v>158956.99000000002</v>
          </cell>
          <cell r="Q444">
            <v>64925.48</v>
          </cell>
          <cell r="R444">
            <v>118179.82</v>
          </cell>
          <cell r="S444">
            <v>179453.8</v>
          </cell>
          <cell r="T444">
            <v>239513.55</v>
          </cell>
          <cell r="U444">
            <v>299674.18</v>
          </cell>
          <cell r="V444">
            <v>358612.64</v>
          </cell>
          <cell r="W444">
            <v>399673.13</v>
          </cell>
          <cell r="X444">
            <v>448666.05</v>
          </cell>
          <cell r="Y444">
            <v>509604.36000000004</v>
          </cell>
          <cell r="Z444">
            <v>552523.04</v>
          </cell>
          <cell r="AA444">
            <v>612959.74000000011</v>
          </cell>
          <cell r="AB444">
            <v>771916.7300000001</v>
          </cell>
          <cell r="AD444">
            <v>179453.80000000002</v>
          </cell>
          <cell r="AE444">
            <v>179158.84</v>
          </cell>
          <cell r="AF444">
            <v>150991.72</v>
          </cell>
          <cell r="AG444">
            <v>262312.37</v>
          </cell>
          <cell r="AH444">
            <v>771916.73</v>
          </cell>
          <cell r="AI444">
            <v>0</v>
          </cell>
        </row>
        <row r="445">
          <cell r="C445" t="str">
            <v>214040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</row>
        <row r="446">
          <cell r="C446" t="str">
            <v>220020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</row>
        <row r="447">
          <cell r="C447" t="str">
            <v>220030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</row>
        <row r="448">
          <cell r="C448" t="str">
            <v>220040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</row>
        <row r="449">
          <cell r="C449" t="str">
            <v>220050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</row>
        <row r="450">
          <cell r="C450" t="str">
            <v>220060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</row>
        <row r="451">
          <cell r="C451" t="str">
            <v>230000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</row>
        <row r="452">
          <cell r="C452" t="str">
            <v>230010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</row>
        <row r="453">
          <cell r="C453" t="str">
            <v>230100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</row>
        <row r="454">
          <cell r="C454" t="str">
            <v>420000</v>
          </cell>
          <cell r="D454">
            <v>239911.46</v>
          </cell>
          <cell r="E454">
            <v>253918.53000000003</v>
          </cell>
          <cell r="F454">
            <v>239608.79</v>
          </cell>
          <cell r="G454">
            <v>235912.41</v>
          </cell>
          <cell r="H454">
            <v>237408.62</v>
          </cell>
          <cell r="I454">
            <v>233679.95</v>
          </cell>
          <cell r="J454">
            <v>228298.93</v>
          </cell>
          <cell r="K454">
            <v>218319.96</v>
          </cell>
          <cell r="L454">
            <v>204176.69</v>
          </cell>
          <cell r="M454">
            <v>190854.74</v>
          </cell>
          <cell r="N454">
            <v>181687.28999999998</v>
          </cell>
          <cell r="O454">
            <v>175845.94999999995</v>
          </cell>
          <cell r="Q454">
            <v>239911.46</v>
          </cell>
          <cell r="R454">
            <v>493829.99</v>
          </cell>
          <cell r="S454">
            <v>733438.78</v>
          </cell>
          <cell r="T454">
            <v>969351.19000000006</v>
          </cell>
          <cell r="U454">
            <v>1206759.81</v>
          </cell>
          <cell r="V454">
            <v>1440439.76</v>
          </cell>
          <cell r="W454">
            <v>1668738.69</v>
          </cell>
          <cell r="X454">
            <v>1887058.65</v>
          </cell>
          <cell r="Y454">
            <v>2091235.3400000003</v>
          </cell>
          <cell r="Z454">
            <v>2282090.08</v>
          </cell>
          <cell r="AA454">
            <v>2463777.3699999996</v>
          </cell>
          <cell r="AB454">
            <v>2639623.3199999998</v>
          </cell>
          <cell r="AD454">
            <v>733438.78</v>
          </cell>
          <cell r="AE454">
            <v>707000.98</v>
          </cell>
          <cell r="AF454">
            <v>650795.58000000007</v>
          </cell>
          <cell r="AG454">
            <v>548387.98</v>
          </cell>
          <cell r="AH454">
            <v>2639623.3200000003</v>
          </cell>
          <cell r="AI454">
            <v>0</v>
          </cell>
        </row>
        <row r="455">
          <cell r="C455" t="str">
            <v>420010</v>
          </cell>
          <cell r="D455">
            <v>175</v>
          </cell>
          <cell r="E455">
            <v>245.92</v>
          </cell>
          <cell r="F455">
            <v>190</v>
          </cell>
          <cell r="G455">
            <v>50</v>
          </cell>
          <cell r="H455">
            <v>0</v>
          </cell>
          <cell r="I455">
            <v>0</v>
          </cell>
          <cell r="J455">
            <v>492.96</v>
          </cell>
          <cell r="K455">
            <v>69.53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Q455">
            <v>175</v>
          </cell>
          <cell r="R455">
            <v>420.91999999999996</v>
          </cell>
          <cell r="S455">
            <v>610.91999999999996</v>
          </cell>
          <cell r="T455">
            <v>660.92</v>
          </cell>
          <cell r="U455">
            <v>660.92</v>
          </cell>
          <cell r="V455">
            <v>660.92</v>
          </cell>
          <cell r="W455">
            <v>1153.8800000000001</v>
          </cell>
          <cell r="X455">
            <v>1223.4099999999999</v>
          </cell>
          <cell r="Y455">
            <v>1223.4099999999999</v>
          </cell>
          <cell r="Z455">
            <v>1223.4099999999999</v>
          </cell>
          <cell r="AA455">
            <v>1223.4099999999999</v>
          </cell>
          <cell r="AB455">
            <v>1223.4099999999999</v>
          </cell>
          <cell r="AD455">
            <v>610.91999999999996</v>
          </cell>
          <cell r="AE455">
            <v>50</v>
          </cell>
          <cell r="AF455">
            <v>562.49</v>
          </cell>
          <cell r="AG455">
            <v>0</v>
          </cell>
          <cell r="AH455">
            <v>1223.4099999999999</v>
          </cell>
          <cell r="AI455">
            <v>0</v>
          </cell>
        </row>
        <row r="456">
          <cell r="C456" t="str">
            <v>420030</v>
          </cell>
          <cell r="D456">
            <v>33254.410000000003</v>
          </cell>
          <cell r="E456">
            <v>34737.890000000007</v>
          </cell>
          <cell r="F456">
            <v>53275.409999999996</v>
          </cell>
          <cell r="G456">
            <v>32213.87</v>
          </cell>
          <cell r="H456">
            <v>32317.96</v>
          </cell>
          <cell r="I456">
            <v>32032.05</v>
          </cell>
          <cell r="J456">
            <v>32411.61</v>
          </cell>
          <cell r="K456">
            <v>30261.5</v>
          </cell>
          <cell r="L456">
            <v>27738.43</v>
          </cell>
          <cell r="M456">
            <v>26785.379999999997</v>
          </cell>
          <cell r="N456">
            <v>26370.06</v>
          </cell>
          <cell r="O456">
            <v>24451.329999999998</v>
          </cell>
          <cell r="Q456">
            <v>33254.410000000003</v>
          </cell>
          <cell r="R456">
            <v>67992.3</v>
          </cell>
          <cell r="S456">
            <v>121267.70999999999</v>
          </cell>
          <cell r="T456">
            <v>153481.57999999999</v>
          </cell>
          <cell r="U456">
            <v>185799.53999999998</v>
          </cell>
          <cell r="V456">
            <v>217831.59</v>
          </cell>
          <cell r="W456">
            <v>250243.19999999995</v>
          </cell>
          <cell r="X456">
            <v>280504.7</v>
          </cell>
          <cell r="Y456">
            <v>308243.13</v>
          </cell>
          <cell r="Z456">
            <v>335028.51000000007</v>
          </cell>
          <cell r="AA456">
            <v>361398.57</v>
          </cell>
          <cell r="AB456">
            <v>385849.90000000008</v>
          </cell>
          <cell r="AD456">
            <v>121267.71000000002</v>
          </cell>
          <cell r="AE456">
            <v>96563.88</v>
          </cell>
          <cell r="AF456">
            <v>90411.540000000008</v>
          </cell>
          <cell r="AG456">
            <v>77606.77</v>
          </cell>
          <cell r="AH456">
            <v>385849.9</v>
          </cell>
          <cell r="AI456">
            <v>0</v>
          </cell>
        </row>
        <row r="457">
          <cell r="C457" t="str">
            <v>420040</v>
          </cell>
          <cell r="D457">
            <v>3359.37</v>
          </cell>
          <cell r="E457">
            <v>56717.49</v>
          </cell>
          <cell r="F457">
            <v>21178.639999999999</v>
          </cell>
          <cell r="G457">
            <v>18944.580000000002</v>
          </cell>
          <cell r="H457">
            <v>34804.46</v>
          </cell>
          <cell r="I457">
            <v>47765.85</v>
          </cell>
          <cell r="J457">
            <v>40411.81</v>
          </cell>
          <cell r="K457">
            <v>31088.68</v>
          </cell>
          <cell r="L457">
            <v>21978.03</v>
          </cell>
          <cell r="M457">
            <v>15645.400000000001</v>
          </cell>
          <cell r="N457">
            <v>43249.57</v>
          </cell>
          <cell r="O457">
            <v>90664.599999999991</v>
          </cell>
          <cell r="Q457">
            <v>3359.37</v>
          </cell>
          <cell r="R457">
            <v>60076.86</v>
          </cell>
          <cell r="S457">
            <v>81255.500000000015</v>
          </cell>
          <cell r="T457">
            <v>100200.08</v>
          </cell>
          <cell r="U457">
            <v>135004.54</v>
          </cell>
          <cell r="V457">
            <v>182770.39</v>
          </cell>
          <cell r="W457">
            <v>223182.2</v>
          </cell>
          <cell r="X457">
            <v>254270.88</v>
          </cell>
          <cell r="Y457">
            <v>276248.90999999997</v>
          </cell>
          <cell r="Z457">
            <v>291894.31</v>
          </cell>
          <cell r="AA457">
            <v>335143.88</v>
          </cell>
          <cell r="AB457">
            <v>425808.48000000004</v>
          </cell>
          <cell r="AD457">
            <v>81255.5</v>
          </cell>
          <cell r="AE457">
            <v>101514.89</v>
          </cell>
          <cell r="AF457">
            <v>93478.51999999999</v>
          </cell>
          <cell r="AG457">
            <v>149559.57</v>
          </cell>
          <cell r="AH457">
            <v>425808.48000000004</v>
          </cell>
          <cell r="AI457">
            <v>0</v>
          </cell>
        </row>
        <row r="458">
          <cell r="C458" t="str">
            <v>420060</v>
          </cell>
          <cell r="D458">
            <v>42082.53</v>
          </cell>
          <cell r="E458">
            <v>38751.009999999995</v>
          </cell>
          <cell r="F458">
            <v>-277924.92</v>
          </cell>
          <cell r="G458">
            <v>37840.410000000003</v>
          </cell>
          <cell r="H458">
            <v>38434.69</v>
          </cell>
          <cell r="I458">
            <v>39135.220000000008</v>
          </cell>
          <cell r="J458">
            <v>42699.140000000007</v>
          </cell>
          <cell r="K458">
            <v>37080.219999999994</v>
          </cell>
          <cell r="L458">
            <v>32665.41</v>
          </cell>
          <cell r="M458">
            <v>35461.15</v>
          </cell>
          <cell r="N458">
            <v>39304.42</v>
          </cell>
          <cell r="O458">
            <v>-131514.71</v>
          </cell>
          <cell r="Q458">
            <v>42082.53</v>
          </cell>
          <cell r="R458">
            <v>80833.540000000008</v>
          </cell>
          <cell r="S458">
            <v>-197091.38000000003</v>
          </cell>
          <cell r="T458">
            <v>-159250.97</v>
          </cell>
          <cell r="U458">
            <v>-120816.28</v>
          </cell>
          <cell r="V458">
            <v>-81681.06</v>
          </cell>
          <cell r="W458">
            <v>-38981.919999999984</v>
          </cell>
          <cell r="X458">
            <v>-1901.7000000000116</v>
          </cell>
          <cell r="Y458">
            <v>30763.710000000021</v>
          </cell>
          <cell r="Z458">
            <v>66224.859999999986</v>
          </cell>
          <cell r="AA458">
            <v>105529.27999999997</v>
          </cell>
          <cell r="AB458">
            <v>-25985.430000000051</v>
          </cell>
          <cell r="AD458">
            <v>-197091.38</v>
          </cell>
          <cell r="AE458">
            <v>115410.32</v>
          </cell>
          <cell r="AF458">
            <v>112444.77</v>
          </cell>
          <cell r="AG458">
            <v>-56749.139999999985</v>
          </cell>
          <cell r="AH458">
            <v>-25985.429999999993</v>
          </cell>
          <cell r="AI458">
            <v>0</v>
          </cell>
        </row>
        <row r="459">
          <cell r="C459" t="str">
            <v>420070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-516.83000000000004</v>
          </cell>
          <cell r="I459">
            <v>287.25</v>
          </cell>
          <cell r="J459">
            <v>4307.26</v>
          </cell>
          <cell r="K459">
            <v>28.23</v>
          </cell>
          <cell r="L459">
            <v>2225.1</v>
          </cell>
          <cell r="M459">
            <v>2203.19</v>
          </cell>
          <cell r="N459">
            <v>2925.88</v>
          </cell>
          <cell r="O459">
            <v>2483.59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-516.83000000000004</v>
          </cell>
          <cell r="V459">
            <v>-229.57999999999998</v>
          </cell>
          <cell r="W459">
            <v>4077.6800000000003</v>
          </cell>
          <cell r="X459">
            <v>4105.91</v>
          </cell>
          <cell r="Y459">
            <v>6331.01</v>
          </cell>
          <cell r="Z459">
            <v>8534.2000000000007</v>
          </cell>
          <cell r="AA459">
            <v>11460.08</v>
          </cell>
          <cell r="AB459">
            <v>13943.669999999998</v>
          </cell>
          <cell r="AD459">
            <v>0</v>
          </cell>
          <cell r="AE459">
            <v>-229.58000000000004</v>
          </cell>
          <cell r="AF459">
            <v>6560.59</v>
          </cell>
          <cell r="AG459">
            <v>7612.66</v>
          </cell>
          <cell r="AH459">
            <v>13943.670000000002</v>
          </cell>
          <cell r="AI459">
            <v>0</v>
          </cell>
        </row>
        <row r="460">
          <cell r="C460" t="str">
            <v>421000</v>
          </cell>
          <cell r="D460">
            <v>14372.509999999998</v>
          </cell>
          <cell r="E460">
            <v>14372.509999999998</v>
          </cell>
          <cell r="F460">
            <v>14372.509999999998</v>
          </cell>
          <cell r="G460">
            <v>14777.509999999998</v>
          </cell>
          <cell r="H460">
            <v>14777.509999999998</v>
          </cell>
          <cell r="I460">
            <v>15527.21</v>
          </cell>
          <cell r="J460">
            <v>15417.969999999998</v>
          </cell>
          <cell r="K460">
            <v>14518.54</v>
          </cell>
          <cell r="L460">
            <v>14518.54</v>
          </cell>
          <cell r="M460">
            <v>12955.279999999999</v>
          </cell>
          <cell r="N460">
            <v>12737.039999999997</v>
          </cell>
          <cell r="O460">
            <v>12110.829999999998</v>
          </cell>
          <cell r="Q460">
            <v>14372.509999999998</v>
          </cell>
          <cell r="R460">
            <v>28745.019999999997</v>
          </cell>
          <cell r="S460">
            <v>43117.530000000006</v>
          </cell>
          <cell r="T460">
            <v>57895.039999999994</v>
          </cell>
          <cell r="U460">
            <v>72672.55</v>
          </cell>
          <cell r="V460">
            <v>88199.760000000009</v>
          </cell>
          <cell r="W460">
            <v>103617.73</v>
          </cell>
          <cell r="X460">
            <v>118136.27</v>
          </cell>
          <cell r="Y460">
            <v>132654.81</v>
          </cell>
          <cell r="Z460">
            <v>145610.09</v>
          </cell>
          <cell r="AA460">
            <v>158347.13</v>
          </cell>
          <cell r="AB460">
            <v>170457.96</v>
          </cell>
          <cell r="AD460">
            <v>43117.53</v>
          </cell>
          <cell r="AE460">
            <v>45082.229999999996</v>
          </cell>
          <cell r="AF460">
            <v>44455.05</v>
          </cell>
          <cell r="AG460">
            <v>37803.149999999994</v>
          </cell>
          <cell r="AH460">
            <v>170457.96</v>
          </cell>
          <cell r="AI460">
            <v>0</v>
          </cell>
        </row>
        <row r="461">
          <cell r="C461" t="str">
            <v>421010</v>
          </cell>
          <cell r="D461">
            <v>3331</v>
          </cell>
          <cell r="E461">
            <v>3331</v>
          </cell>
          <cell r="F461">
            <v>3137</v>
          </cell>
          <cell r="G461">
            <v>-5863</v>
          </cell>
          <cell r="H461">
            <v>887</v>
          </cell>
          <cell r="I461">
            <v>887</v>
          </cell>
          <cell r="J461">
            <v>887</v>
          </cell>
          <cell r="K461">
            <v>887</v>
          </cell>
          <cell r="L461">
            <v>665</v>
          </cell>
          <cell r="M461">
            <v>665</v>
          </cell>
          <cell r="N461">
            <v>665</v>
          </cell>
          <cell r="O461">
            <v>665</v>
          </cell>
          <cell r="Q461">
            <v>3331</v>
          </cell>
          <cell r="R461">
            <v>6662</v>
          </cell>
          <cell r="S461">
            <v>9799</v>
          </cell>
          <cell r="T461">
            <v>3936</v>
          </cell>
          <cell r="U461">
            <v>4823</v>
          </cell>
          <cell r="V461">
            <v>5710</v>
          </cell>
          <cell r="W461">
            <v>6597</v>
          </cell>
          <cell r="X461">
            <v>7484</v>
          </cell>
          <cell r="Y461">
            <v>8149</v>
          </cell>
          <cell r="Z461">
            <v>8814</v>
          </cell>
          <cell r="AA461">
            <v>9479</v>
          </cell>
          <cell r="AB461">
            <v>10144</v>
          </cell>
          <cell r="AD461">
            <v>9799</v>
          </cell>
          <cell r="AE461">
            <v>-4089</v>
          </cell>
          <cell r="AF461">
            <v>2439</v>
          </cell>
          <cell r="AG461">
            <v>1995</v>
          </cell>
          <cell r="AH461">
            <v>10144</v>
          </cell>
          <cell r="AI461">
            <v>0</v>
          </cell>
        </row>
        <row r="462">
          <cell r="C462" t="str">
            <v>421020</v>
          </cell>
          <cell r="D462">
            <v>0</v>
          </cell>
          <cell r="E462">
            <v>902.97</v>
          </cell>
          <cell r="F462">
            <v>0</v>
          </cell>
          <cell r="G462">
            <v>739.7</v>
          </cell>
          <cell r="H462">
            <v>2016.6</v>
          </cell>
          <cell r="I462">
            <v>392.48</v>
          </cell>
          <cell r="J462">
            <v>400</v>
          </cell>
          <cell r="K462">
            <v>0</v>
          </cell>
          <cell r="L462">
            <v>0</v>
          </cell>
          <cell r="M462">
            <v>100</v>
          </cell>
          <cell r="N462">
            <v>0</v>
          </cell>
          <cell r="O462">
            <v>196.02</v>
          </cell>
          <cell r="Q462">
            <v>0</v>
          </cell>
          <cell r="R462">
            <v>902.97</v>
          </cell>
          <cell r="S462">
            <v>902.97</v>
          </cell>
          <cell r="T462">
            <v>1642.67</v>
          </cell>
          <cell r="U462">
            <v>3659.27</v>
          </cell>
          <cell r="V462">
            <v>4051.75</v>
          </cell>
          <cell r="W462">
            <v>4451.75</v>
          </cell>
          <cell r="X462">
            <v>4451.75</v>
          </cell>
          <cell r="Y462">
            <v>4451.75</v>
          </cell>
          <cell r="Z462">
            <v>4551.75</v>
          </cell>
          <cell r="AA462">
            <v>4551.75</v>
          </cell>
          <cell r="AB462">
            <v>4747.7700000000004</v>
          </cell>
          <cell r="AD462">
            <v>902.97</v>
          </cell>
          <cell r="AE462">
            <v>3148.78</v>
          </cell>
          <cell r="AF462">
            <v>400</v>
          </cell>
          <cell r="AG462">
            <v>296.02</v>
          </cell>
          <cell r="AH462">
            <v>4747.7700000000004</v>
          </cell>
          <cell r="AI462">
            <v>0</v>
          </cell>
        </row>
        <row r="463">
          <cell r="C463" t="str">
            <v>421040</v>
          </cell>
          <cell r="D463">
            <v>0</v>
          </cell>
          <cell r="E463">
            <v>0</v>
          </cell>
          <cell r="F463">
            <v>0</v>
          </cell>
          <cell r="G463">
            <v>501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501</v>
          </cell>
          <cell r="U463">
            <v>501</v>
          </cell>
          <cell r="V463">
            <v>501</v>
          </cell>
          <cell r="W463">
            <v>501</v>
          </cell>
          <cell r="X463">
            <v>501</v>
          </cell>
          <cell r="Y463">
            <v>501</v>
          </cell>
          <cell r="Z463">
            <v>501</v>
          </cell>
          <cell r="AA463">
            <v>501</v>
          </cell>
          <cell r="AB463">
            <v>501</v>
          </cell>
          <cell r="AD463">
            <v>0</v>
          </cell>
          <cell r="AE463">
            <v>501</v>
          </cell>
          <cell r="AF463">
            <v>0</v>
          </cell>
          <cell r="AG463">
            <v>0</v>
          </cell>
          <cell r="AH463">
            <v>501</v>
          </cell>
          <cell r="AI463">
            <v>0</v>
          </cell>
        </row>
        <row r="464">
          <cell r="C464" t="str">
            <v>421045</v>
          </cell>
          <cell r="D464">
            <v>1875.23</v>
          </cell>
          <cell r="E464">
            <v>7509.91</v>
          </cell>
          <cell r="F464">
            <v>13113.34</v>
          </cell>
          <cell r="G464">
            <v>3297.4</v>
          </cell>
          <cell r="H464">
            <v>14361.15</v>
          </cell>
          <cell r="I464">
            <v>2333.2399999999998</v>
          </cell>
          <cell r="J464">
            <v>324.5</v>
          </cell>
          <cell r="K464">
            <v>10496.9</v>
          </cell>
          <cell r="L464">
            <v>5495.02</v>
          </cell>
          <cell r="M464">
            <v>1724</v>
          </cell>
          <cell r="N464">
            <v>1550</v>
          </cell>
          <cell r="O464">
            <v>5384.72</v>
          </cell>
          <cell r="Q464">
            <v>1875.23</v>
          </cell>
          <cell r="R464">
            <v>9385.14</v>
          </cell>
          <cell r="S464">
            <v>22498.480000000003</v>
          </cell>
          <cell r="T464">
            <v>25795.88</v>
          </cell>
          <cell r="U464">
            <v>40157.030000000006</v>
          </cell>
          <cell r="V464">
            <v>42490.270000000004</v>
          </cell>
          <cell r="W464">
            <v>42814.770000000004</v>
          </cell>
          <cell r="X464">
            <v>53311.67</v>
          </cell>
          <cell r="Y464">
            <v>58806.689999999995</v>
          </cell>
          <cell r="Z464">
            <v>60530.689999999995</v>
          </cell>
          <cell r="AA464">
            <v>62080.689999999995</v>
          </cell>
          <cell r="AB464">
            <v>67465.41</v>
          </cell>
          <cell r="AD464">
            <v>22498.48</v>
          </cell>
          <cell r="AE464">
            <v>19991.79</v>
          </cell>
          <cell r="AF464">
            <v>16316.42</v>
          </cell>
          <cell r="AG464">
            <v>8658.7200000000012</v>
          </cell>
          <cell r="AH464">
            <v>67465.41</v>
          </cell>
          <cell r="AI464">
            <v>0</v>
          </cell>
        </row>
        <row r="465">
          <cell r="C465" t="str">
            <v>421050</v>
          </cell>
          <cell r="D465">
            <v>25450.32</v>
          </cell>
          <cell r="E465">
            <v>20438.32</v>
          </cell>
          <cell r="F465">
            <v>7935.02</v>
          </cell>
          <cell r="G465">
            <v>19413.63</v>
          </cell>
          <cell r="H465">
            <v>17757.63</v>
          </cell>
          <cell r="I465">
            <v>29519.63</v>
          </cell>
          <cell r="J465">
            <v>17740.63</v>
          </cell>
          <cell r="K465">
            <v>17740.63</v>
          </cell>
          <cell r="L465">
            <v>18171.63</v>
          </cell>
          <cell r="M465">
            <v>17740.63</v>
          </cell>
          <cell r="N465">
            <v>17740.63</v>
          </cell>
          <cell r="O465">
            <v>17740.63</v>
          </cell>
          <cell r="Q465">
            <v>25450.32</v>
          </cell>
          <cell r="R465">
            <v>45888.639999999999</v>
          </cell>
          <cell r="S465">
            <v>53823.66</v>
          </cell>
          <cell r="T465">
            <v>73237.290000000008</v>
          </cell>
          <cell r="U465">
            <v>90994.920000000013</v>
          </cell>
          <cell r="V465">
            <v>120514.55000000002</v>
          </cell>
          <cell r="W465">
            <v>138255.18000000002</v>
          </cell>
          <cell r="X465">
            <v>155995.81000000003</v>
          </cell>
          <cell r="Y465">
            <v>174167.44000000003</v>
          </cell>
          <cell r="Z465">
            <v>191908.07000000004</v>
          </cell>
          <cell r="AA465">
            <v>209648.70000000004</v>
          </cell>
          <cell r="AB465">
            <v>227389.33000000005</v>
          </cell>
          <cell r="AD465">
            <v>53823.66</v>
          </cell>
          <cell r="AE465">
            <v>66690.89</v>
          </cell>
          <cell r="AF465">
            <v>53652.89</v>
          </cell>
          <cell r="AG465">
            <v>53221.89</v>
          </cell>
          <cell r="AH465">
            <v>227389.33000000005</v>
          </cell>
          <cell r="AI465">
            <v>0</v>
          </cell>
        </row>
        <row r="466">
          <cell r="C466" t="str">
            <v>421055</v>
          </cell>
          <cell r="D466">
            <v>191.7</v>
          </cell>
          <cell r="E466">
            <v>19.95</v>
          </cell>
          <cell r="F466">
            <v>319.95</v>
          </cell>
          <cell r="G466">
            <v>169.95</v>
          </cell>
          <cell r="H466">
            <v>166.05</v>
          </cell>
          <cell r="I466">
            <v>168.75</v>
          </cell>
          <cell r="J466">
            <v>158.9</v>
          </cell>
          <cell r="K466">
            <v>169.9</v>
          </cell>
          <cell r="L466">
            <v>329.9</v>
          </cell>
          <cell r="M466">
            <v>332.4</v>
          </cell>
          <cell r="N466">
            <v>407.4</v>
          </cell>
          <cell r="O466">
            <v>176.4</v>
          </cell>
          <cell r="Q466">
            <v>191.7</v>
          </cell>
          <cell r="R466">
            <v>211.64999999999998</v>
          </cell>
          <cell r="S466">
            <v>531.59999999999991</v>
          </cell>
          <cell r="T466">
            <v>701.55</v>
          </cell>
          <cell r="U466">
            <v>867.59999999999991</v>
          </cell>
          <cell r="V466">
            <v>1036.3499999999999</v>
          </cell>
          <cell r="W466">
            <v>1195.25</v>
          </cell>
          <cell r="X466">
            <v>1365.15</v>
          </cell>
          <cell r="Y466">
            <v>1695.0500000000002</v>
          </cell>
          <cell r="Z466">
            <v>2027.4500000000003</v>
          </cell>
          <cell r="AA466">
            <v>2434.8500000000004</v>
          </cell>
          <cell r="AB466">
            <v>2611.2500000000005</v>
          </cell>
          <cell r="AD466">
            <v>531.59999999999991</v>
          </cell>
          <cell r="AE466">
            <v>504.75</v>
          </cell>
          <cell r="AF466">
            <v>658.7</v>
          </cell>
          <cell r="AG466">
            <v>916.19999999999993</v>
          </cell>
          <cell r="AH466">
            <v>2611.2500000000005</v>
          </cell>
          <cell r="AI466">
            <v>0</v>
          </cell>
        </row>
        <row r="467">
          <cell r="C467" t="str">
            <v>421060</v>
          </cell>
          <cell r="D467">
            <v>0</v>
          </cell>
          <cell r="E467">
            <v>0</v>
          </cell>
          <cell r="F467">
            <v>0</v>
          </cell>
          <cell r="G467">
            <v>250</v>
          </cell>
          <cell r="H467">
            <v>0</v>
          </cell>
          <cell r="I467">
            <v>0</v>
          </cell>
          <cell r="J467">
            <v>0</v>
          </cell>
          <cell r="K467">
            <v>1648.25</v>
          </cell>
          <cell r="L467">
            <v>551.25</v>
          </cell>
          <cell r="M467">
            <v>250</v>
          </cell>
          <cell r="N467">
            <v>551.25</v>
          </cell>
          <cell r="O467">
            <v>350</v>
          </cell>
          <cell r="Q467">
            <v>0</v>
          </cell>
          <cell r="R467">
            <v>0</v>
          </cell>
          <cell r="S467">
            <v>0</v>
          </cell>
          <cell r="T467">
            <v>250</v>
          </cell>
          <cell r="U467">
            <v>250</v>
          </cell>
          <cell r="V467">
            <v>250</v>
          </cell>
          <cell r="W467">
            <v>250</v>
          </cell>
          <cell r="X467">
            <v>1898.25</v>
          </cell>
          <cell r="Y467">
            <v>2449.5</v>
          </cell>
          <cell r="Z467">
            <v>2699.5</v>
          </cell>
          <cell r="AA467">
            <v>3250.75</v>
          </cell>
          <cell r="AB467">
            <v>3600.75</v>
          </cell>
          <cell r="AD467">
            <v>0</v>
          </cell>
          <cell r="AE467">
            <v>250</v>
          </cell>
          <cell r="AF467">
            <v>2199.5</v>
          </cell>
          <cell r="AG467">
            <v>1151.25</v>
          </cell>
          <cell r="AH467">
            <v>3600.75</v>
          </cell>
          <cell r="AI467">
            <v>0</v>
          </cell>
        </row>
        <row r="468">
          <cell r="C468" t="str">
            <v>421070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</row>
        <row r="469">
          <cell r="C469" t="str">
            <v>421090</v>
          </cell>
          <cell r="D469">
            <v>1315.22</v>
          </cell>
          <cell r="E469">
            <v>4609.62</v>
          </cell>
          <cell r="F469">
            <v>2496.3900000000003</v>
          </cell>
          <cell r="G469">
            <v>9818.1400000000012</v>
          </cell>
          <cell r="H469">
            <v>0</v>
          </cell>
          <cell r="I469">
            <v>4934.0700000000006</v>
          </cell>
          <cell r="J469">
            <v>4909.0700000000006</v>
          </cell>
          <cell r="K469">
            <v>4953.0700000000006</v>
          </cell>
          <cell r="L469">
            <v>0</v>
          </cell>
          <cell r="M469">
            <v>19698.399999999998</v>
          </cell>
          <cell r="N469">
            <v>5736.6800000000012</v>
          </cell>
          <cell r="O469">
            <v>8691.7999999999993</v>
          </cell>
          <cell r="Q469">
            <v>1315.22</v>
          </cell>
          <cell r="R469">
            <v>5924.84</v>
          </cell>
          <cell r="S469">
            <v>8421.2300000000014</v>
          </cell>
          <cell r="T469">
            <v>18239.37</v>
          </cell>
          <cell r="U469">
            <v>18239.37</v>
          </cell>
          <cell r="V469">
            <v>23173.440000000006</v>
          </cell>
          <cell r="W469">
            <v>28082.510000000002</v>
          </cell>
          <cell r="X469">
            <v>33035.58</v>
          </cell>
          <cell r="Y469">
            <v>33035.58</v>
          </cell>
          <cell r="Z469">
            <v>52733.98</v>
          </cell>
          <cell r="AA469">
            <v>58470.660000000011</v>
          </cell>
          <cell r="AB469">
            <v>67162.460000000006</v>
          </cell>
          <cell r="AD469">
            <v>8421.23</v>
          </cell>
          <cell r="AE469">
            <v>14752.210000000003</v>
          </cell>
          <cell r="AF469">
            <v>9862.1400000000012</v>
          </cell>
          <cell r="AG469">
            <v>34126.879999999997</v>
          </cell>
          <cell r="AH469">
            <v>67162.459999999992</v>
          </cell>
          <cell r="AI469">
            <v>0</v>
          </cell>
        </row>
        <row r="470">
          <cell r="C470" t="str">
            <v>421100</v>
          </cell>
          <cell r="D470">
            <v>54829.01</v>
          </cell>
          <cell r="E470">
            <v>16576.04</v>
          </cell>
          <cell r="F470">
            <v>11326.04</v>
          </cell>
          <cell r="G470">
            <v>26170.12</v>
          </cell>
          <cell r="H470">
            <v>15037.06</v>
          </cell>
          <cell r="I470">
            <v>12940.04</v>
          </cell>
          <cell r="J470">
            <v>17134.080000000002</v>
          </cell>
          <cell r="K470">
            <v>18976.509999999998</v>
          </cell>
          <cell r="L470">
            <v>28649.38</v>
          </cell>
          <cell r="M470">
            <v>16562.16</v>
          </cell>
          <cell r="N470">
            <v>16562.16</v>
          </cell>
          <cell r="O470">
            <v>16562.16</v>
          </cell>
          <cell r="Q470">
            <v>54829.01</v>
          </cell>
          <cell r="R470">
            <v>71405.05</v>
          </cell>
          <cell r="S470">
            <v>82731.09</v>
          </cell>
          <cell r="T470">
            <v>108901.20999999999</v>
          </cell>
          <cell r="U470">
            <v>123938.26999999999</v>
          </cell>
          <cell r="V470">
            <v>136878.31</v>
          </cell>
          <cell r="W470">
            <v>154012.39000000001</v>
          </cell>
          <cell r="X470">
            <v>172988.90000000002</v>
          </cell>
          <cell r="Y470">
            <v>201638.28000000003</v>
          </cell>
          <cell r="Z470">
            <v>218200.44000000003</v>
          </cell>
          <cell r="AA470">
            <v>234762.60000000003</v>
          </cell>
          <cell r="AB470">
            <v>251324.76000000004</v>
          </cell>
          <cell r="AD470">
            <v>82731.09</v>
          </cell>
          <cell r="AE470">
            <v>54147.22</v>
          </cell>
          <cell r="AF470">
            <v>64759.97</v>
          </cell>
          <cell r="AG470">
            <v>49686.479999999996</v>
          </cell>
          <cell r="AH470">
            <v>251324.76000000004</v>
          </cell>
          <cell r="AI470">
            <v>0</v>
          </cell>
        </row>
        <row r="471">
          <cell r="C471" t="str">
            <v>430020</v>
          </cell>
          <cell r="D471">
            <v>51.5</v>
          </cell>
          <cell r="E471">
            <v>56.2</v>
          </cell>
          <cell r="F471">
            <v>52.88</v>
          </cell>
          <cell r="G471">
            <v>39.909999999999997</v>
          </cell>
          <cell r="H471">
            <v>122.2</v>
          </cell>
          <cell r="I471">
            <v>725.62</v>
          </cell>
          <cell r="J471">
            <v>0</v>
          </cell>
          <cell r="K471">
            <v>186.89</v>
          </cell>
          <cell r="L471">
            <v>0</v>
          </cell>
          <cell r="M471">
            <v>28.97</v>
          </cell>
          <cell r="N471">
            <v>255.81</v>
          </cell>
          <cell r="O471">
            <v>187.61</v>
          </cell>
          <cell r="Q471">
            <v>51.5</v>
          </cell>
          <cell r="R471">
            <v>107.7</v>
          </cell>
          <cell r="S471">
            <v>160.58000000000001</v>
          </cell>
          <cell r="T471">
            <v>200.49</v>
          </cell>
          <cell r="U471">
            <v>322.69</v>
          </cell>
          <cell r="V471">
            <v>1048.31</v>
          </cell>
          <cell r="W471">
            <v>1048.31</v>
          </cell>
          <cell r="X471">
            <v>1235.2</v>
          </cell>
          <cell r="Y471">
            <v>1235.2</v>
          </cell>
          <cell r="Z471">
            <v>1264.17</v>
          </cell>
          <cell r="AA471">
            <v>1519.98</v>
          </cell>
          <cell r="AB471">
            <v>1707.5900000000001</v>
          </cell>
          <cell r="AD471">
            <v>160.58000000000001</v>
          </cell>
          <cell r="AE471">
            <v>887.73</v>
          </cell>
          <cell r="AF471">
            <v>186.89</v>
          </cell>
          <cell r="AG471">
            <v>472.39</v>
          </cell>
          <cell r="AH471">
            <v>1707.5899999999997</v>
          </cell>
          <cell r="AI471">
            <v>0</v>
          </cell>
        </row>
        <row r="472">
          <cell r="C472" t="str">
            <v>432030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</row>
        <row r="473">
          <cell r="C473" t="str">
            <v>433000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</row>
        <row r="474">
          <cell r="C474" t="str">
            <v>433010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</row>
        <row r="475">
          <cell r="C475" t="str">
            <v>433110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</row>
        <row r="476">
          <cell r="C476" t="str">
            <v>450000</v>
          </cell>
          <cell r="D476">
            <v>29.31</v>
          </cell>
          <cell r="E476">
            <v>0</v>
          </cell>
          <cell r="F476">
            <v>125</v>
          </cell>
          <cell r="G476">
            <v>1547.24</v>
          </cell>
          <cell r="H476">
            <v>2391.02</v>
          </cell>
          <cell r="I476">
            <v>430.01</v>
          </cell>
          <cell r="J476">
            <v>891.55</v>
          </cell>
          <cell r="K476">
            <v>215.56</v>
          </cell>
          <cell r="L476">
            <v>260.87</v>
          </cell>
          <cell r="M476">
            <v>517.64</v>
          </cell>
          <cell r="N476">
            <v>82.77</v>
          </cell>
          <cell r="O476">
            <v>52</v>
          </cell>
          <cell r="Q476">
            <v>29.31</v>
          </cell>
          <cell r="R476">
            <v>29.31</v>
          </cell>
          <cell r="S476">
            <v>154.31</v>
          </cell>
          <cell r="T476">
            <v>1701.55</v>
          </cell>
          <cell r="U476">
            <v>4092.5699999999997</v>
          </cell>
          <cell r="V476">
            <v>4522.58</v>
          </cell>
          <cell r="W476">
            <v>5414.13</v>
          </cell>
          <cell r="X476">
            <v>5629.6900000000005</v>
          </cell>
          <cell r="Y476">
            <v>5890.56</v>
          </cell>
          <cell r="Z476">
            <v>6408.2</v>
          </cell>
          <cell r="AA476">
            <v>6490.97</v>
          </cell>
          <cell r="AB476">
            <v>6542.97</v>
          </cell>
          <cell r="AD476">
            <v>154.31</v>
          </cell>
          <cell r="AE476">
            <v>4368.2700000000004</v>
          </cell>
          <cell r="AF476">
            <v>1367.98</v>
          </cell>
          <cell r="AG476">
            <v>652.41</v>
          </cell>
          <cell r="AH476">
            <v>6542.9700000000012</v>
          </cell>
          <cell r="AI476">
            <v>0</v>
          </cell>
        </row>
        <row r="477">
          <cell r="C477" t="str">
            <v>450010</v>
          </cell>
          <cell r="D477">
            <v>2121.5300000000002</v>
          </cell>
          <cell r="E477">
            <v>9833.76</v>
          </cell>
          <cell r="F477">
            <v>3226.12</v>
          </cell>
          <cell r="G477">
            <v>3550.4700000000003</v>
          </cell>
          <cell r="H477">
            <v>7103.51</v>
          </cell>
          <cell r="I477">
            <v>4371.34</v>
          </cell>
          <cell r="J477">
            <v>2365.88</v>
          </cell>
          <cell r="K477">
            <v>10937.53</v>
          </cell>
          <cell r="L477">
            <v>2168.75</v>
          </cell>
          <cell r="M477">
            <v>1818.54</v>
          </cell>
          <cell r="N477">
            <v>9532.77</v>
          </cell>
          <cell r="O477">
            <v>5090.24</v>
          </cell>
          <cell r="Q477">
            <v>2121.5300000000002</v>
          </cell>
          <cell r="R477">
            <v>11955.29</v>
          </cell>
          <cell r="S477">
            <v>15181.41</v>
          </cell>
          <cell r="T477">
            <v>18731.88</v>
          </cell>
          <cell r="U477">
            <v>25835.39</v>
          </cell>
          <cell r="V477">
            <v>30206.730000000003</v>
          </cell>
          <cell r="W477">
            <v>32572.61</v>
          </cell>
          <cell r="X477">
            <v>43510.140000000007</v>
          </cell>
          <cell r="Y477">
            <v>45678.890000000007</v>
          </cell>
          <cell r="Z477">
            <v>47497.43</v>
          </cell>
          <cell r="AA477">
            <v>57030.200000000004</v>
          </cell>
          <cell r="AB477">
            <v>62120.44</v>
          </cell>
          <cell r="AD477">
            <v>15181.41</v>
          </cell>
          <cell r="AE477">
            <v>15025.32</v>
          </cell>
          <cell r="AF477">
            <v>15472.16</v>
          </cell>
          <cell r="AG477">
            <v>16441.550000000003</v>
          </cell>
          <cell r="AH477">
            <v>62120.439999999995</v>
          </cell>
          <cell r="AI477">
            <v>0</v>
          </cell>
        </row>
        <row r="478">
          <cell r="C478" t="str">
            <v>450020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26.4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28.57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26.4</v>
          </cell>
          <cell r="W478">
            <v>26.4</v>
          </cell>
          <cell r="X478">
            <v>26.4</v>
          </cell>
          <cell r="Y478">
            <v>26.4</v>
          </cell>
          <cell r="Z478">
            <v>26.4</v>
          </cell>
          <cell r="AA478">
            <v>26.4</v>
          </cell>
          <cell r="AB478">
            <v>54.97</v>
          </cell>
          <cell r="AD478">
            <v>0</v>
          </cell>
          <cell r="AE478">
            <v>26.4</v>
          </cell>
          <cell r="AF478">
            <v>0</v>
          </cell>
          <cell r="AG478">
            <v>28.57</v>
          </cell>
          <cell r="AH478">
            <v>54.97</v>
          </cell>
          <cell r="AI478">
            <v>0</v>
          </cell>
        </row>
        <row r="479">
          <cell r="C479" t="str">
            <v>450030</v>
          </cell>
          <cell r="D479">
            <v>8016.87</v>
          </cell>
          <cell r="E479">
            <v>5800.13</v>
          </cell>
          <cell r="F479">
            <v>12889.8</v>
          </cell>
          <cell r="G479">
            <v>10557.67</v>
          </cell>
          <cell r="H479">
            <v>8385.630000000001</v>
          </cell>
          <cell r="I479">
            <v>20204.05</v>
          </cell>
          <cell r="J479">
            <v>22105.72</v>
          </cell>
          <cell r="K479">
            <v>18266.759999999998</v>
          </cell>
          <cell r="L479">
            <v>8754.02</v>
          </cell>
          <cell r="M479">
            <v>6120.69</v>
          </cell>
          <cell r="N479">
            <v>9103.82</v>
          </cell>
          <cell r="O479">
            <v>59453.66</v>
          </cell>
          <cell r="Q479">
            <v>8016.87</v>
          </cell>
          <cell r="R479">
            <v>13817</v>
          </cell>
          <cell r="S479">
            <v>26706.799999999999</v>
          </cell>
          <cell r="T479">
            <v>37264.469999999994</v>
          </cell>
          <cell r="U479">
            <v>45650.099999999991</v>
          </cell>
          <cell r="V479">
            <v>65854.149999999994</v>
          </cell>
          <cell r="W479">
            <v>87959.87</v>
          </cell>
          <cell r="X479">
            <v>106226.62999999999</v>
          </cell>
          <cell r="Y479">
            <v>114980.65</v>
          </cell>
          <cell r="Z479">
            <v>121101.34</v>
          </cell>
          <cell r="AA479">
            <v>130205.16</v>
          </cell>
          <cell r="AB479">
            <v>189658.82</v>
          </cell>
          <cell r="AD479">
            <v>26706.799999999999</v>
          </cell>
          <cell r="AE479">
            <v>39147.350000000006</v>
          </cell>
          <cell r="AF479">
            <v>49126.5</v>
          </cell>
          <cell r="AG479">
            <v>74678.17</v>
          </cell>
          <cell r="AH479">
            <v>189658.82</v>
          </cell>
          <cell r="AI479">
            <v>0</v>
          </cell>
        </row>
        <row r="480">
          <cell r="C480" t="str">
            <v>450040</v>
          </cell>
          <cell r="D480">
            <v>7110.12</v>
          </cell>
          <cell r="E480">
            <v>-6189</v>
          </cell>
          <cell r="F480">
            <v>12248.6</v>
          </cell>
          <cell r="G480">
            <v>19368.47</v>
          </cell>
          <cell r="H480">
            <v>1035</v>
          </cell>
          <cell r="I480">
            <v>-373.09</v>
          </cell>
          <cell r="J480">
            <v>12816.01</v>
          </cell>
          <cell r="K480">
            <v>5928.94</v>
          </cell>
          <cell r="L480">
            <v>1035</v>
          </cell>
          <cell r="M480">
            <v>16802.66</v>
          </cell>
          <cell r="N480">
            <v>773.44</v>
          </cell>
          <cell r="O480">
            <v>2226.7200000000003</v>
          </cell>
          <cell r="Q480">
            <v>7110.12</v>
          </cell>
          <cell r="R480">
            <v>921.11999999999989</v>
          </cell>
          <cell r="S480">
            <v>13169.720000000001</v>
          </cell>
          <cell r="T480">
            <v>32538.190000000002</v>
          </cell>
          <cell r="U480">
            <v>33573.19</v>
          </cell>
          <cell r="V480">
            <v>33200.100000000006</v>
          </cell>
          <cell r="W480">
            <v>46016.110000000008</v>
          </cell>
          <cell r="X480">
            <v>51945.05000000001</v>
          </cell>
          <cell r="Y480">
            <v>52980.05000000001</v>
          </cell>
          <cell r="Z480">
            <v>69782.710000000006</v>
          </cell>
          <cell r="AA480">
            <v>70556.150000000009</v>
          </cell>
          <cell r="AB480">
            <v>72782.87000000001</v>
          </cell>
          <cell r="AD480">
            <v>13169.720000000001</v>
          </cell>
          <cell r="AE480">
            <v>20030.38</v>
          </cell>
          <cell r="AF480">
            <v>19779.95</v>
          </cell>
          <cell r="AG480">
            <v>19802.82</v>
          </cell>
          <cell r="AH480">
            <v>72782.87000000001</v>
          </cell>
          <cell r="AI480">
            <v>0</v>
          </cell>
        </row>
        <row r="481">
          <cell r="C481" t="str">
            <v>450060</v>
          </cell>
          <cell r="D481">
            <v>56.5</v>
          </cell>
          <cell r="E481">
            <v>0</v>
          </cell>
          <cell r="F481">
            <v>647.05999999999995</v>
          </cell>
          <cell r="G481">
            <v>0</v>
          </cell>
          <cell r="H481">
            <v>31.26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840</v>
          </cell>
          <cell r="N481">
            <v>342</v>
          </cell>
          <cell r="O481">
            <v>5109</v>
          </cell>
          <cell r="Q481">
            <v>56.5</v>
          </cell>
          <cell r="R481">
            <v>56.5</v>
          </cell>
          <cell r="S481">
            <v>703.56</v>
          </cell>
          <cell r="T481">
            <v>703.56</v>
          </cell>
          <cell r="U481">
            <v>734.81999999999994</v>
          </cell>
          <cell r="V481">
            <v>734.81999999999994</v>
          </cell>
          <cell r="W481">
            <v>734.81999999999994</v>
          </cell>
          <cell r="X481">
            <v>734.81999999999994</v>
          </cell>
          <cell r="Y481">
            <v>734.81999999999994</v>
          </cell>
          <cell r="Z481">
            <v>1574.82</v>
          </cell>
          <cell r="AA481">
            <v>1916.82</v>
          </cell>
          <cell r="AB481">
            <v>7025.82</v>
          </cell>
          <cell r="AD481">
            <v>703.56</v>
          </cell>
          <cell r="AE481">
            <v>31.26</v>
          </cell>
          <cell r="AF481">
            <v>0</v>
          </cell>
          <cell r="AG481">
            <v>6291</v>
          </cell>
          <cell r="AH481">
            <v>7025.82</v>
          </cell>
          <cell r="AI481">
            <v>0</v>
          </cell>
        </row>
        <row r="482">
          <cell r="C482" t="str">
            <v>450070</v>
          </cell>
          <cell r="D482">
            <v>38.950000000000003</v>
          </cell>
          <cell r="E482">
            <v>0</v>
          </cell>
          <cell r="F482">
            <v>111.36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Q482">
            <v>38.950000000000003</v>
          </cell>
          <cell r="R482">
            <v>38.950000000000003</v>
          </cell>
          <cell r="S482">
            <v>150.31</v>
          </cell>
          <cell r="T482">
            <v>150.31</v>
          </cell>
          <cell r="U482">
            <v>150.31</v>
          </cell>
          <cell r="V482">
            <v>150.31</v>
          </cell>
          <cell r="W482">
            <v>150.31</v>
          </cell>
          <cell r="X482">
            <v>150.31</v>
          </cell>
          <cell r="Y482">
            <v>150.31</v>
          </cell>
          <cell r="Z482">
            <v>150.31</v>
          </cell>
          <cell r="AA482">
            <v>150.31</v>
          </cell>
          <cell r="AB482">
            <v>150.31</v>
          </cell>
          <cell r="AD482">
            <v>150.31</v>
          </cell>
          <cell r="AE482">
            <v>0</v>
          </cell>
          <cell r="AF482">
            <v>0</v>
          </cell>
          <cell r="AG482">
            <v>0</v>
          </cell>
          <cell r="AH482">
            <v>150.31</v>
          </cell>
          <cell r="AI482">
            <v>0</v>
          </cell>
        </row>
        <row r="483">
          <cell r="C483" t="str">
            <v>450080</v>
          </cell>
          <cell r="D483">
            <v>0</v>
          </cell>
          <cell r="E483">
            <v>0</v>
          </cell>
          <cell r="F483">
            <v>87.5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Q483">
            <v>0</v>
          </cell>
          <cell r="R483">
            <v>0</v>
          </cell>
          <cell r="S483">
            <v>87.5</v>
          </cell>
          <cell r="T483">
            <v>87.5</v>
          </cell>
          <cell r="U483">
            <v>87.5</v>
          </cell>
          <cell r="V483">
            <v>87.5</v>
          </cell>
          <cell r="W483">
            <v>87.5</v>
          </cell>
          <cell r="X483">
            <v>87.5</v>
          </cell>
          <cell r="Y483">
            <v>87.5</v>
          </cell>
          <cell r="Z483">
            <v>87.5</v>
          </cell>
          <cell r="AA483">
            <v>87.5</v>
          </cell>
          <cell r="AB483">
            <v>87.5</v>
          </cell>
          <cell r="AD483">
            <v>87.5</v>
          </cell>
          <cell r="AE483">
            <v>0</v>
          </cell>
          <cell r="AF483">
            <v>0</v>
          </cell>
          <cell r="AG483">
            <v>0</v>
          </cell>
          <cell r="AH483">
            <v>87.5</v>
          </cell>
          <cell r="AI483">
            <v>0</v>
          </cell>
        </row>
        <row r="484">
          <cell r="C484" t="str">
            <v>450120</v>
          </cell>
          <cell r="D484">
            <v>254.01</v>
          </cell>
          <cell r="E484">
            <v>475</v>
          </cell>
          <cell r="F484">
            <v>-11</v>
          </cell>
          <cell r="G484">
            <v>308.85000000000002</v>
          </cell>
          <cell r="H484">
            <v>0</v>
          </cell>
          <cell r="I484">
            <v>29828</v>
          </cell>
          <cell r="J484">
            <v>222</v>
          </cell>
          <cell r="K484">
            <v>833</v>
          </cell>
          <cell r="L484">
            <v>1563</v>
          </cell>
          <cell r="M484">
            <v>857.4</v>
          </cell>
          <cell r="N484">
            <v>356</v>
          </cell>
          <cell r="O484">
            <v>724</v>
          </cell>
          <cell r="Q484">
            <v>254.01</v>
          </cell>
          <cell r="R484">
            <v>729.01</v>
          </cell>
          <cell r="S484">
            <v>718.01</v>
          </cell>
          <cell r="T484">
            <v>1026.8599999999999</v>
          </cell>
          <cell r="U484">
            <v>1026.8599999999999</v>
          </cell>
          <cell r="V484">
            <v>30854.859999999997</v>
          </cell>
          <cell r="W484">
            <v>31076.859999999997</v>
          </cell>
          <cell r="X484">
            <v>31909.859999999997</v>
          </cell>
          <cell r="Y484">
            <v>33472.859999999993</v>
          </cell>
          <cell r="Z484">
            <v>34330.259999999995</v>
          </cell>
          <cell r="AA484">
            <v>34686.259999999995</v>
          </cell>
          <cell r="AB484">
            <v>35410.259999999995</v>
          </cell>
          <cell r="AD484">
            <v>718.01</v>
          </cell>
          <cell r="AE484">
            <v>30136.85</v>
          </cell>
          <cell r="AF484">
            <v>2618</v>
          </cell>
          <cell r="AG484">
            <v>1937.4</v>
          </cell>
          <cell r="AH484">
            <v>35410.26</v>
          </cell>
          <cell r="AI484">
            <v>0</v>
          </cell>
        </row>
        <row r="485">
          <cell r="C485" t="str">
            <v>450130</v>
          </cell>
          <cell r="D485">
            <v>0</v>
          </cell>
          <cell r="E485">
            <v>0</v>
          </cell>
          <cell r="F485">
            <v>200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Q485">
            <v>0</v>
          </cell>
          <cell r="R485">
            <v>0</v>
          </cell>
          <cell r="S485">
            <v>200</v>
          </cell>
          <cell r="T485">
            <v>200</v>
          </cell>
          <cell r="U485">
            <v>200</v>
          </cell>
          <cell r="V485">
            <v>200</v>
          </cell>
          <cell r="W485">
            <v>200</v>
          </cell>
          <cell r="X485">
            <v>200</v>
          </cell>
          <cell r="Y485">
            <v>200</v>
          </cell>
          <cell r="Z485">
            <v>200</v>
          </cell>
          <cell r="AA485">
            <v>200</v>
          </cell>
          <cell r="AB485">
            <v>200</v>
          </cell>
          <cell r="AD485">
            <v>200</v>
          </cell>
          <cell r="AE485">
            <v>0</v>
          </cell>
          <cell r="AF485">
            <v>0</v>
          </cell>
          <cell r="AG485">
            <v>0</v>
          </cell>
          <cell r="AH485">
            <v>200</v>
          </cell>
          <cell r="AI485">
            <v>0</v>
          </cell>
        </row>
        <row r="486">
          <cell r="C486" t="str">
            <v>450140</v>
          </cell>
          <cell r="D486">
            <v>18528.290000000005</v>
          </cell>
          <cell r="E486">
            <v>22049.57</v>
          </cell>
          <cell r="F486">
            <v>53997.66</v>
          </cell>
          <cell r="G486">
            <v>22305.34</v>
          </cell>
          <cell r="H486">
            <v>18762.849999999999</v>
          </cell>
          <cell r="I486">
            <v>36479.360000000001</v>
          </cell>
          <cell r="J486">
            <v>45763.880000000005</v>
          </cell>
          <cell r="K486">
            <v>30673.83</v>
          </cell>
          <cell r="L486">
            <v>20043.07</v>
          </cell>
          <cell r="M486">
            <v>26964.239999999998</v>
          </cell>
          <cell r="N486">
            <v>31418.68</v>
          </cell>
          <cell r="O486">
            <v>23784.870000000003</v>
          </cell>
          <cell r="Q486">
            <v>18528.290000000005</v>
          </cell>
          <cell r="R486">
            <v>40577.86</v>
          </cell>
          <cell r="S486">
            <v>94575.51999999999</v>
          </cell>
          <cell r="T486">
            <v>116880.86</v>
          </cell>
          <cell r="U486">
            <v>135643.71000000002</v>
          </cell>
          <cell r="V486">
            <v>172123.07</v>
          </cell>
          <cell r="W486">
            <v>217886.95</v>
          </cell>
          <cell r="X486">
            <v>248560.78</v>
          </cell>
          <cell r="Y486">
            <v>268603.84999999998</v>
          </cell>
          <cell r="Z486">
            <v>295568.09000000003</v>
          </cell>
          <cell r="AA486">
            <v>326986.77</v>
          </cell>
          <cell r="AB486">
            <v>350771.64</v>
          </cell>
          <cell r="AD486">
            <v>94575.52</v>
          </cell>
          <cell r="AE486">
            <v>77547.55</v>
          </cell>
          <cell r="AF486">
            <v>96480.78</v>
          </cell>
          <cell r="AG486">
            <v>82167.790000000008</v>
          </cell>
          <cell r="AH486">
            <v>350771.64</v>
          </cell>
          <cell r="AI486">
            <v>0</v>
          </cell>
        </row>
        <row r="487">
          <cell r="C487" t="str">
            <v>450150</v>
          </cell>
          <cell r="D487">
            <v>6300</v>
          </cell>
          <cell r="E487">
            <v>6300</v>
          </cell>
          <cell r="F487">
            <v>10321.33</v>
          </cell>
          <cell r="G487">
            <v>7305.33</v>
          </cell>
          <cell r="H487">
            <v>7305.33</v>
          </cell>
          <cell r="I487">
            <v>7305.34</v>
          </cell>
          <cell r="J487">
            <v>-7305.33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Q487">
            <v>6300</v>
          </cell>
          <cell r="R487">
            <v>12600</v>
          </cell>
          <cell r="S487">
            <v>22921.33</v>
          </cell>
          <cell r="T487">
            <v>30226.660000000003</v>
          </cell>
          <cell r="U487">
            <v>37531.990000000005</v>
          </cell>
          <cell r="V487">
            <v>44837.33</v>
          </cell>
          <cell r="W487">
            <v>37532</v>
          </cell>
          <cell r="X487">
            <v>37532</v>
          </cell>
          <cell r="Y487">
            <v>37532</v>
          </cell>
          <cell r="Z487">
            <v>37532</v>
          </cell>
          <cell r="AA487">
            <v>37532</v>
          </cell>
          <cell r="AB487">
            <v>37532</v>
          </cell>
          <cell r="AD487">
            <v>22921.33</v>
          </cell>
          <cell r="AE487">
            <v>21916</v>
          </cell>
          <cell r="AF487">
            <v>-7305.33</v>
          </cell>
          <cell r="AG487">
            <v>0</v>
          </cell>
          <cell r="AH487">
            <v>37532</v>
          </cell>
          <cell r="AI487">
            <v>0</v>
          </cell>
        </row>
        <row r="488">
          <cell r="C488" t="str">
            <v>460000</v>
          </cell>
          <cell r="D488">
            <v>3621.01</v>
          </cell>
          <cell r="E488">
            <v>2912.34</v>
          </cell>
          <cell r="F488">
            <v>2522.16</v>
          </cell>
          <cell r="G488">
            <v>2336.09</v>
          </cell>
          <cell r="H488">
            <v>2454.61</v>
          </cell>
          <cell r="I488">
            <v>972.52</v>
          </cell>
          <cell r="J488">
            <v>1228.8499999999999</v>
          </cell>
          <cell r="K488">
            <v>609.45000000000027</v>
          </cell>
          <cell r="L488">
            <v>6310.7099999999991</v>
          </cell>
          <cell r="M488">
            <v>1454.54</v>
          </cell>
          <cell r="N488">
            <v>2720.01</v>
          </cell>
          <cell r="O488">
            <v>1014.8800000000001</v>
          </cell>
          <cell r="Q488">
            <v>3621.01</v>
          </cell>
          <cell r="R488">
            <v>6533.35</v>
          </cell>
          <cell r="S488">
            <v>9055.51</v>
          </cell>
          <cell r="T488">
            <v>11391.6</v>
          </cell>
          <cell r="U488">
            <v>13846.21</v>
          </cell>
          <cell r="V488">
            <v>14818.729999999998</v>
          </cell>
          <cell r="W488">
            <v>16047.579999999996</v>
          </cell>
          <cell r="X488">
            <v>16657.029999999995</v>
          </cell>
          <cell r="Y488">
            <v>22967.739999999991</v>
          </cell>
          <cell r="Z488">
            <v>24422.279999999992</v>
          </cell>
          <cell r="AA488">
            <v>27142.28999999999</v>
          </cell>
          <cell r="AB488">
            <v>28157.169999999987</v>
          </cell>
          <cell r="AD488">
            <v>9055.51</v>
          </cell>
          <cell r="AE488">
            <v>5763.2200000000012</v>
          </cell>
          <cell r="AF488">
            <v>8149.0099999999993</v>
          </cell>
          <cell r="AG488">
            <v>5189.43</v>
          </cell>
          <cell r="AH488">
            <v>28157.170000000002</v>
          </cell>
          <cell r="AI488">
            <v>0</v>
          </cell>
        </row>
        <row r="489">
          <cell r="C489" t="str">
            <v>460010</v>
          </cell>
          <cell r="D489">
            <v>1159.82</v>
          </cell>
          <cell r="E489">
            <v>1159.82</v>
          </cell>
          <cell r="F489">
            <v>1159.82</v>
          </cell>
          <cell r="G489">
            <v>17276.55</v>
          </cell>
          <cell r="H489">
            <v>1159.82</v>
          </cell>
          <cell r="I489">
            <v>1159.82</v>
          </cell>
          <cell r="J489">
            <v>1159.82</v>
          </cell>
          <cell r="K489">
            <v>1159.82</v>
          </cell>
          <cell r="L489">
            <v>1159.82</v>
          </cell>
          <cell r="M489">
            <v>1159.82</v>
          </cell>
          <cell r="N489">
            <v>1159.82</v>
          </cell>
          <cell r="O489">
            <v>1159.82</v>
          </cell>
          <cell r="Q489">
            <v>1159.82</v>
          </cell>
          <cell r="R489">
            <v>2319.64</v>
          </cell>
          <cell r="S489">
            <v>3479.46</v>
          </cell>
          <cell r="T489">
            <v>20756.009999999998</v>
          </cell>
          <cell r="U489">
            <v>21915.829999999998</v>
          </cell>
          <cell r="V489">
            <v>23075.649999999998</v>
          </cell>
          <cell r="W489">
            <v>24235.469999999998</v>
          </cell>
          <cell r="X489">
            <v>25395.29</v>
          </cell>
          <cell r="Y489">
            <v>26555.11</v>
          </cell>
          <cell r="Z489">
            <v>27714.93</v>
          </cell>
          <cell r="AA489">
            <v>28874.75</v>
          </cell>
          <cell r="AB489">
            <v>30034.57</v>
          </cell>
          <cell r="AD489">
            <v>3479.46</v>
          </cell>
          <cell r="AE489">
            <v>19596.189999999999</v>
          </cell>
          <cell r="AF489">
            <v>3479.46</v>
          </cell>
          <cell r="AG489">
            <v>3479.46</v>
          </cell>
          <cell r="AH489">
            <v>30034.569999999996</v>
          </cell>
          <cell r="AI489">
            <v>0</v>
          </cell>
        </row>
        <row r="490">
          <cell r="C490" t="str">
            <v>460020</v>
          </cell>
          <cell r="D490">
            <v>3104.58</v>
          </cell>
          <cell r="E490">
            <v>3104.58</v>
          </cell>
          <cell r="F490">
            <v>3104.58</v>
          </cell>
          <cell r="G490">
            <v>3104.58</v>
          </cell>
          <cell r="H490">
            <v>3104.58</v>
          </cell>
          <cell r="I490">
            <v>3104.58</v>
          </cell>
          <cell r="J490">
            <v>3104.58</v>
          </cell>
          <cell r="K490">
            <v>3104.58</v>
          </cell>
          <cell r="L490">
            <v>3104.58</v>
          </cell>
          <cell r="M490">
            <v>3104.58</v>
          </cell>
          <cell r="N490">
            <v>3104.58</v>
          </cell>
          <cell r="O490">
            <v>3104.58</v>
          </cell>
          <cell r="Q490">
            <v>3104.58</v>
          </cell>
          <cell r="R490">
            <v>6209.16</v>
          </cell>
          <cell r="S490">
            <v>9313.74</v>
          </cell>
          <cell r="T490">
            <v>12418.32</v>
          </cell>
          <cell r="U490">
            <v>15522.9</v>
          </cell>
          <cell r="V490">
            <v>18627.48</v>
          </cell>
          <cell r="W490">
            <v>21732.059999999998</v>
          </cell>
          <cell r="X490">
            <v>24836.639999999999</v>
          </cell>
          <cell r="Y490">
            <v>27941.22</v>
          </cell>
          <cell r="Z490">
            <v>31045.800000000003</v>
          </cell>
          <cell r="AA490">
            <v>34150.380000000005</v>
          </cell>
          <cell r="AB490">
            <v>37254.960000000006</v>
          </cell>
          <cell r="AD490">
            <v>9313.74</v>
          </cell>
          <cell r="AE490">
            <v>9313.74</v>
          </cell>
          <cell r="AF490">
            <v>9313.74</v>
          </cell>
          <cell r="AG490">
            <v>9313.74</v>
          </cell>
          <cell r="AH490">
            <v>37254.960000000006</v>
          </cell>
          <cell r="AI490">
            <v>0</v>
          </cell>
        </row>
        <row r="491">
          <cell r="C491" t="str">
            <v>460030</v>
          </cell>
          <cell r="D491">
            <v>5004.74</v>
          </cell>
          <cell r="E491">
            <v>5004.74</v>
          </cell>
          <cell r="F491">
            <v>5004.74</v>
          </cell>
          <cell r="G491">
            <v>5004.74</v>
          </cell>
          <cell r="H491">
            <v>5004.74</v>
          </cell>
          <cell r="I491">
            <v>5004.74</v>
          </cell>
          <cell r="J491">
            <v>5004.74</v>
          </cell>
          <cell r="K491">
            <v>5004.74</v>
          </cell>
          <cell r="L491">
            <v>5004.74</v>
          </cell>
          <cell r="M491">
            <v>5004.74</v>
          </cell>
          <cell r="N491">
            <v>5004.74</v>
          </cell>
          <cell r="O491">
            <v>5004.74</v>
          </cell>
          <cell r="Q491">
            <v>5004.74</v>
          </cell>
          <cell r="R491">
            <v>10009.48</v>
          </cell>
          <cell r="S491">
            <v>15014.22</v>
          </cell>
          <cell r="T491">
            <v>20018.96</v>
          </cell>
          <cell r="U491">
            <v>25023.699999999997</v>
          </cell>
          <cell r="V491">
            <v>30028.439999999995</v>
          </cell>
          <cell r="W491">
            <v>35033.179999999993</v>
          </cell>
          <cell r="X491">
            <v>40037.919999999991</v>
          </cell>
          <cell r="Y491">
            <v>45042.659999999989</v>
          </cell>
          <cell r="Z491">
            <v>50047.399999999987</v>
          </cell>
          <cell r="AA491">
            <v>55052.139999999985</v>
          </cell>
          <cell r="AB491">
            <v>60056.879999999983</v>
          </cell>
          <cell r="AD491">
            <v>15014.22</v>
          </cell>
          <cell r="AE491">
            <v>15014.22</v>
          </cell>
          <cell r="AF491">
            <v>15014.22</v>
          </cell>
          <cell r="AG491">
            <v>15014.22</v>
          </cell>
          <cell r="AH491">
            <v>60056.879999999983</v>
          </cell>
          <cell r="AI491">
            <v>0</v>
          </cell>
        </row>
        <row r="492">
          <cell r="C492" t="str">
            <v>460050</v>
          </cell>
          <cell r="D492">
            <v>2505.25</v>
          </cell>
          <cell r="E492">
            <v>2505.25</v>
          </cell>
          <cell r="F492">
            <v>2505.25</v>
          </cell>
          <cell r="G492">
            <v>2505.25</v>
          </cell>
          <cell r="H492">
            <v>2505.25</v>
          </cell>
          <cell r="I492">
            <v>2505.25</v>
          </cell>
          <cell r="J492">
            <v>2505.25</v>
          </cell>
          <cell r="K492">
            <v>2505.25</v>
          </cell>
          <cell r="L492">
            <v>2505.25</v>
          </cell>
          <cell r="M492">
            <v>2505.25</v>
          </cell>
          <cell r="N492">
            <v>2505.25</v>
          </cell>
          <cell r="O492">
            <v>2505.25</v>
          </cell>
          <cell r="Q492">
            <v>2505.25</v>
          </cell>
          <cell r="R492">
            <v>5010.5</v>
          </cell>
          <cell r="S492">
            <v>7515.75</v>
          </cell>
          <cell r="T492">
            <v>10021</v>
          </cell>
          <cell r="U492">
            <v>12526.25</v>
          </cell>
          <cell r="V492">
            <v>15031.5</v>
          </cell>
          <cell r="W492">
            <v>17536.75</v>
          </cell>
          <cell r="X492">
            <v>20042</v>
          </cell>
          <cell r="Y492">
            <v>22547.25</v>
          </cell>
          <cell r="Z492">
            <v>25052.5</v>
          </cell>
          <cell r="AA492">
            <v>27557.75</v>
          </cell>
          <cell r="AB492">
            <v>30063</v>
          </cell>
          <cell r="AD492">
            <v>7515.75</v>
          </cell>
          <cell r="AE492">
            <v>7515.75</v>
          </cell>
          <cell r="AF492">
            <v>7515.75</v>
          </cell>
          <cell r="AG492">
            <v>7515.75</v>
          </cell>
          <cell r="AH492">
            <v>30063</v>
          </cell>
          <cell r="AI492">
            <v>0</v>
          </cell>
        </row>
        <row r="493">
          <cell r="C493" t="str">
            <v>460060</v>
          </cell>
          <cell r="D493">
            <v>349.03</v>
          </cell>
          <cell r="E493">
            <v>349.03</v>
          </cell>
          <cell r="F493">
            <v>349.03</v>
          </cell>
          <cell r="G493">
            <v>-15767.699999999999</v>
          </cell>
          <cell r="H493">
            <v>349.03</v>
          </cell>
          <cell r="I493">
            <v>349.03</v>
          </cell>
          <cell r="J493">
            <v>349.03</v>
          </cell>
          <cell r="K493">
            <v>349.03</v>
          </cell>
          <cell r="L493">
            <v>349.03</v>
          </cell>
          <cell r="M493">
            <v>349.03</v>
          </cell>
          <cell r="N493">
            <v>349.03</v>
          </cell>
          <cell r="O493">
            <v>349.03</v>
          </cell>
          <cell r="Q493">
            <v>349.03</v>
          </cell>
          <cell r="R493">
            <v>698.06</v>
          </cell>
          <cell r="S493">
            <v>1047.0899999999999</v>
          </cell>
          <cell r="T493">
            <v>-14720.61</v>
          </cell>
          <cell r="U493">
            <v>-14371.58</v>
          </cell>
          <cell r="V493">
            <v>-14022.55</v>
          </cell>
          <cell r="W493">
            <v>-13673.52</v>
          </cell>
          <cell r="X493">
            <v>-13324.49</v>
          </cell>
          <cell r="Y493">
            <v>-12975.46</v>
          </cell>
          <cell r="Z493">
            <v>-12626.43</v>
          </cell>
          <cell r="AA493">
            <v>-12277.400000000001</v>
          </cell>
          <cell r="AB493">
            <v>-11928.37</v>
          </cell>
          <cell r="AD493">
            <v>1047.0899999999999</v>
          </cell>
          <cell r="AE493">
            <v>-15069.639999999998</v>
          </cell>
          <cell r="AF493">
            <v>1047.0899999999999</v>
          </cell>
          <cell r="AG493">
            <v>1047.0899999999999</v>
          </cell>
          <cell r="AH493">
            <v>-11928.369999999994</v>
          </cell>
          <cell r="AI493">
            <v>0</v>
          </cell>
        </row>
        <row r="494">
          <cell r="C494" t="str">
            <v>460090</v>
          </cell>
          <cell r="D494">
            <v>3757.88</v>
          </cell>
          <cell r="E494">
            <v>3757.88</v>
          </cell>
          <cell r="F494">
            <v>3757.88</v>
          </cell>
          <cell r="G494">
            <v>3757.88</v>
          </cell>
          <cell r="H494">
            <v>3757.88</v>
          </cell>
          <cell r="I494">
            <v>3757.88</v>
          </cell>
          <cell r="J494">
            <v>3757.88</v>
          </cell>
          <cell r="K494">
            <v>3757.88</v>
          </cell>
          <cell r="L494">
            <v>3757.88</v>
          </cell>
          <cell r="M494">
            <v>3757.88</v>
          </cell>
          <cell r="N494">
            <v>3757.88</v>
          </cell>
          <cell r="O494">
            <v>3757.88</v>
          </cell>
          <cell r="Q494">
            <v>3757.88</v>
          </cell>
          <cell r="R494">
            <v>7515.76</v>
          </cell>
          <cell r="S494">
            <v>11273.64</v>
          </cell>
          <cell r="T494">
            <v>15031.52</v>
          </cell>
          <cell r="U494">
            <v>18789.400000000001</v>
          </cell>
          <cell r="V494">
            <v>22547.280000000002</v>
          </cell>
          <cell r="W494">
            <v>26305.160000000003</v>
          </cell>
          <cell r="X494">
            <v>30063.040000000005</v>
          </cell>
          <cell r="Y494">
            <v>33820.920000000006</v>
          </cell>
          <cell r="Z494">
            <v>37578.800000000003</v>
          </cell>
          <cell r="AA494">
            <v>41336.68</v>
          </cell>
          <cell r="AB494">
            <v>45094.559999999998</v>
          </cell>
          <cell r="AD494">
            <v>11273.64</v>
          </cell>
          <cell r="AE494">
            <v>11273.64</v>
          </cell>
          <cell r="AF494">
            <v>11273.64</v>
          </cell>
          <cell r="AG494">
            <v>11273.64</v>
          </cell>
          <cell r="AH494">
            <v>45094.559999999998</v>
          </cell>
          <cell r="AI494">
            <v>0</v>
          </cell>
        </row>
        <row r="495">
          <cell r="C495" t="str">
            <v>460100</v>
          </cell>
          <cell r="D495">
            <v>891.31</v>
          </cell>
          <cell r="E495">
            <v>891.31</v>
          </cell>
          <cell r="F495">
            <v>891.31</v>
          </cell>
          <cell r="G495">
            <v>891.31</v>
          </cell>
          <cell r="H495">
            <v>891.31</v>
          </cell>
          <cell r="I495">
            <v>891.31</v>
          </cell>
          <cell r="J495">
            <v>891.31</v>
          </cell>
          <cell r="K495">
            <v>891.31</v>
          </cell>
          <cell r="L495">
            <v>891.31</v>
          </cell>
          <cell r="M495">
            <v>891.31</v>
          </cell>
          <cell r="N495">
            <v>891.31</v>
          </cell>
          <cell r="O495">
            <v>891.31</v>
          </cell>
          <cell r="Q495">
            <v>891.31</v>
          </cell>
          <cell r="R495">
            <v>1782.62</v>
          </cell>
          <cell r="S495">
            <v>2673.93</v>
          </cell>
          <cell r="T495">
            <v>3565.24</v>
          </cell>
          <cell r="U495">
            <v>4456.5499999999993</v>
          </cell>
          <cell r="V495">
            <v>5347.8599999999988</v>
          </cell>
          <cell r="W495">
            <v>6239.1699999999983</v>
          </cell>
          <cell r="X495">
            <v>7130.4799999999977</v>
          </cell>
          <cell r="Y495">
            <v>8021.7899999999972</v>
          </cell>
          <cell r="Z495">
            <v>8913.0999999999967</v>
          </cell>
          <cell r="AA495">
            <v>9804.4099999999962</v>
          </cell>
          <cell r="AB495">
            <v>10695.719999999996</v>
          </cell>
          <cell r="AD495">
            <v>2673.93</v>
          </cell>
          <cell r="AE495">
            <v>2673.93</v>
          </cell>
          <cell r="AF495">
            <v>2673.93</v>
          </cell>
          <cell r="AG495">
            <v>2673.93</v>
          </cell>
          <cell r="AH495">
            <v>10695.719999999996</v>
          </cell>
          <cell r="AI495">
            <v>0</v>
          </cell>
        </row>
        <row r="496">
          <cell r="C496" t="str">
            <v>460110</v>
          </cell>
          <cell r="D496">
            <v>233.88</v>
          </cell>
          <cell r="E496">
            <v>233.88</v>
          </cell>
          <cell r="F496">
            <v>233.88</v>
          </cell>
          <cell r="G496">
            <v>233.88</v>
          </cell>
          <cell r="H496">
            <v>233.88</v>
          </cell>
          <cell r="I496">
            <v>233.88</v>
          </cell>
          <cell r="J496">
            <v>233.88</v>
          </cell>
          <cell r="K496">
            <v>233.88</v>
          </cell>
          <cell r="L496">
            <v>233.88</v>
          </cell>
          <cell r="M496">
            <v>233.88</v>
          </cell>
          <cell r="N496">
            <v>233.88</v>
          </cell>
          <cell r="O496">
            <v>233.88</v>
          </cell>
          <cell r="Q496">
            <v>233.88</v>
          </cell>
          <cell r="R496">
            <v>467.76</v>
          </cell>
          <cell r="S496">
            <v>701.64</v>
          </cell>
          <cell r="T496">
            <v>935.52</v>
          </cell>
          <cell r="U496">
            <v>1169.4000000000001</v>
          </cell>
          <cell r="V496">
            <v>1403.2800000000002</v>
          </cell>
          <cell r="W496">
            <v>1637.1600000000003</v>
          </cell>
          <cell r="X496">
            <v>1871.0400000000004</v>
          </cell>
          <cell r="Y496">
            <v>2104.9200000000005</v>
          </cell>
          <cell r="Z496">
            <v>2338.8000000000006</v>
          </cell>
          <cell r="AA496">
            <v>2572.6800000000007</v>
          </cell>
          <cell r="AB496">
            <v>2806.5600000000009</v>
          </cell>
          <cell r="AD496">
            <v>701.64</v>
          </cell>
          <cell r="AE496">
            <v>701.64</v>
          </cell>
          <cell r="AF496">
            <v>701.64</v>
          </cell>
          <cell r="AG496">
            <v>701.64</v>
          </cell>
          <cell r="AH496">
            <v>2806.5600000000009</v>
          </cell>
          <cell r="AI496">
            <v>0</v>
          </cell>
        </row>
        <row r="497">
          <cell r="C497" t="str">
            <v>460120</v>
          </cell>
          <cell r="D497">
            <v>2184.91</v>
          </cell>
          <cell r="E497">
            <v>2184.91</v>
          </cell>
          <cell r="F497">
            <v>2184.91</v>
          </cell>
          <cell r="G497">
            <v>2184.91</v>
          </cell>
          <cell r="H497">
            <v>2184.91</v>
          </cell>
          <cell r="I497">
            <v>2184.91</v>
          </cell>
          <cell r="J497">
            <v>2184.91</v>
          </cell>
          <cell r="K497">
            <v>2184.91</v>
          </cell>
          <cell r="L497">
            <v>2184.91</v>
          </cell>
          <cell r="M497">
            <v>2184.91</v>
          </cell>
          <cell r="N497">
            <v>2184.91</v>
          </cell>
          <cell r="O497">
            <v>2184.91</v>
          </cell>
          <cell r="Q497">
            <v>2184.91</v>
          </cell>
          <cell r="R497">
            <v>4369.82</v>
          </cell>
          <cell r="S497">
            <v>6554.73</v>
          </cell>
          <cell r="T497">
            <v>8739.64</v>
          </cell>
          <cell r="U497">
            <v>10924.55</v>
          </cell>
          <cell r="V497">
            <v>13109.46</v>
          </cell>
          <cell r="W497">
            <v>15294.369999999999</v>
          </cell>
          <cell r="X497">
            <v>17479.28</v>
          </cell>
          <cell r="Y497">
            <v>19664.189999999999</v>
          </cell>
          <cell r="Z497">
            <v>21849.1</v>
          </cell>
          <cell r="AA497">
            <v>24034.01</v>
          </cell>
          <cell r="AB497">
            <v>26218.92</v>
          </cell>
          <cell r="AD497">
            <v>6554.73</v>
          </cell>
          <cell r="AE497">
            <v>6554.73</v>
          </cell>
          <cell r="AF497">
            <v>6554.73</v>
          </cell>
          <cell r="AG497">
            <v>6554.73</v>
          </cell>
          <cell r="AH497">
            <v>26218.92</v>
          </cell>
          <cell r="AI497">
            <v>0</v>
          </cell>
        </row>
        <row r="498">
          <cell r="C498" t="str">
            <v>460130</v>
          </cell>
          <cell r="D498">
            <v>436.81</v>
          </cell>
          <cell r="E498">
            <v>436.81</v>
          </cell>
          <cell r="F498">
            <v>436.81</v>
          </cell>
          <cell r="G498">
            <v>436.81</v>
          </cell>
          <cell r="H498">
            <v>436.81</v>
          </cell>
          <cell r="I498">
            <v>436.81</v>
          </cell>
          <cell r="J498">
            <v>436.81</v>
          </cell>
          <cell r="K498">
            <v>436.81</v>
          </cell>
          <cell r="L498">
            <v>436.81</v>
          </cell>
          <cell r="M498">
            <v>436.81</v>
          </cell>
          <cell r="N498">
            <v>436.81</v>
          </cell>
          <cell r="O498">
            <v>436.81</v>
          </cell>
          <cell r="Q498">
            <v>436.81</v>
          </cell>
          <cell r="R498">
            <v>873.62</v>
          </cell>
          <cell r="S498">
            <v>1310.43</v>
          </cell>
          <cell r="T498">
            <v>1747.24</v>
          </cell>
          <cell r="U498">
            <v>2184.0500000000002</v>
          </cell>
          <cell r="V498">
            <v>2620.86</v>
          </cell>
          <cell r="W498">
            <v>3057.67</v>
          </cell>
          <cell r="X498">
            <v>3494.48</v>
          </cell>
          <cell r="Y498">
            <v>3931.29</v>
          </cell>
          <cell r="Z498">
            <v>4368.1000000000004</v>
          </cell>
          <cell r="AA498">
            <v>4804.9100000000008</v>
          </cell>
          <cell r="AB498">
            <v>5241.7200000000012</v>
          </cell>
          <cell r="AD498">
            <v>1310.43</v>
          </cell>
          <cell r="AE498">
            <v>1310.43</v>
          </cell>
          <cell r="AF498">
            <v>1310.43</v>
          </cell>
          <cell r="AG498">
            <v>1310.43</v>
          </cell>
          <cell r="AH498">
            <v>5241.7200000000012</v>
          </cell>
          <cell r="AI498">
            <v>0</v>
          </cell>
        </row>
        <row r="499">
          <cell r="C499" t="str">
            <v>460140</v>
          </cell>
          <cell r="D499">
            <v>876.53</v>
          </cell>
          <cell r="E499">
            <v>876.53</v>
          </cell>
          <cell r="F499">
            <v>876.53</v>
          </cell>
          <cell r="G499">
            <v>876.53</v>
          </cell>
          <cell r="H499">
            <v>876.53</v>
          </cell>
          <cell r="I499">
            <v>876.53</v>
          </cell>
          <cell r="J499">
            <v>876.53</v>
          </cell>
          <cell r="K499">
            <v>876.53</v>
          </cell>
          <cell r="L499">
            <v>876.53</v>
          </cell>
          <cell r="M499">
            <v>876.53</v>
          </cell>
          <cell r="N499">
            <v>876.53</v>
          </cell>
          <cell r="O499">
            <v>876.53</v>
          </cell>
          <cell r="Q499">
            <v>876.53</v>
          </cell>
          <cell r="R499">
            <v>1753.06</v>
          </cell>
          <cell r="S499">
            <v>2629.59</v>
          </cell>
          <cell r="T499">
            <v>3506.12</v>
          </cell>
          <cell r="U499">
            <v>4382.6499999999996</v>
          </cell>
          <cell r="V499">
            <v>5259.1799999999994</v>
          </cell>
          <cell r="W499">
            <v>6135.7099999999991</v>
          </cell>
          <cell r="X499">
            <v>7012.2399999999989</v>
          </cell>
          <cell r="Y499">
            <v>7888.7699999999986</v>
          </cell>
          <cell r="Z499">
            <v>8765.2999999999993</v>
          </cell>
          <cell r="AA499">
            <v>9641.83</v>
          </cell>
          <cell r="AB499">
            <v>10518.36</v>
          </cell>
          <cell r="AD499">
            <v>2629.59</v>
          </cell>
          <cell r="AE499">
            <v>2629.59</v>
          </cell>
          <cell r="AF499">
            <v>2629.59</v>
          </cell>
          <cell r="AG499">
            <v>2629.59</v>
          </cell>
          <cell r="AH499">
            <v>10518.36</v>
          </cell>
          <cell r="AI499">
            <v>0</v>
          </cell>
        </row>
        <row r="500">
          <cell r="C500" t="str">
            <v>460150</v>
          </cell>
          <cell r="D500">
            <v>8128.19</v>
          </cell>
          <cell r="E500">
            <v>8128.19</v>
          </cell>
          <cell r="F500">
            <v>8128.19</v>
          </cell>
          <cell r="G500">
            <v>8128.19</v>
          </cell>
          <cell r="H500">
            <v>8128.19</v>
          </cell>
          <cell r="I500">
            <v>8128.19</v>
          </cell>
          <cell r="J500">
            <v>8128.19</v>
          </cell>
          <cell r="K500">
            <v>33735.1</v>
          </cell>
          <cell r="L500">
            <v>8128.19</v>
          </cell>
          <cell r="M500">
            <v>8128.19</v>
          </cell>
          <cell r="N500">
            <v>8128.19</v>
          </cell>
          <cell r="O500">
            <v>-71.8100000000004</v>
          </cell>
          <cell r="Q500">
            <v>8128.19</v>
          </cell>
          <cell r="R500">
            <v>16256.38</v>
          </cell>
          <cell r="S500">
            <v>24384.57</v>
          </cell>
          <cell r="T500">
            <v>32512.76</v>
          </cell>
          <cell r="U500">
            <v>40640.949999999997</v>
          </cell>
          <cell r="V500">
            <v>48769.14</v>
          </cell>
          <cell r="W500">
            <v>56897.33</v>
          </cell>
          <cell r="X500">
            <v>90632.430000000008</v>
          </cell>
          <cell r="Y500">
            <v>98760.62000000001</v>
          </cell>
          <cell r="Z500">
            <v>106888.81000000001</v>
          </cell>
          <cell r="AA500">
            <v>115017.00000000001</v>
          </cell>
          <cell r="AB500">
            <v>114945.19000000002</v>
          </cell>
          <cell r="AD500">
            <v>24384.57</v>
          </cell>
          <cell r="AE500">
            <v>24384.57</v>
          </cell>
          <cell r="AF500">
            <v>49991.48</v>
          </cell>
          <cell r="AG500">
            <v>16184.57</v>
          </cell>
          <cell r="AH500">
            <v>114945.19</v>
          </cell>
          <cell r="AI500">
            <v>0</v>
          </cell>
        </row>
        <row r="501">
          <cell r="C501" t="str">
            <v>460160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</row>
        <row r="502">
          <cell r="C502" t="str">
            <v>460200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</row>
        <row r="503">
          <cell r="C503" t="str">
            <v>470000</v>
          </cell>
          <cell r="D503">
            <v>30000</v>
          </cell>
          <cell r="E503">
            <v>30785</v>
          </cell>
          <cell r="F503">
            <v>30392.5</v>
          </cell>
          <cell r="G503">
            <v>30392.5</v>
          </cell>
          <cell r="H503">
            <v>30392.5</v>
          </cell>
          <cell r="I503">
            <v>30392.5</v>
          </cell>
          <cell r="J503">
            <v>12627.5</v>
          </cell>
          <cell r="K503">
            <v>21510</v>
          </cell>
          <cell r="L503">
            <v>21510</v>
          </cell>
          <cell r="M503">
            <v>21510</v>
          </cell>
          <cell r="N503">
            <v>21510</v>
          </cell>
          <cell r="O503">
            <v>21510</v>
          </cell>
          <cell r="Q503">
            <v>30000</v>
          </cell>
          <cell r="R503">
            <v>60785</v>
          </cell>
          <cell r="S503">
            <v>91177.5</v>
          </cell>
          <cell r="T503">
            <v>121570</v>
          </cell>
          <cell r="U503">
            <v>151962.5</v>
          </cell>
          <cell r="V503">
            <v>182355</v>
          </cell>
          <cell r="W503">
            <v>194982.5</v>
          </cell>
          <cell r="X503">
            <v>216492.5</v>
          </cell>
          <cell r="Y503">
            <v>238002.5</v>
          </cell>
          <cell r="Z503">
            <v>259512.5</v>
          </cell>
          <cell r="AA503">
            <v>281022.5</v>
          </cell>
          <cell r="AB503">
            <v>302532.5</v>
          </cell>
          <cell r="AD503">
            <v>91177.5</v>
          </cell>
          <cell r="AE503">
            <v>91177.5</v>
          </cell>
          <cell r="AF503">
            <v>55647.5</v>
          </cell>
          <cell r="AG503">
            <v>64530</v>
          </cell>
          <cell r="AH503">
            <v>302532.5</v>
          </cell>
          <cell r="AI503">
            <v>0</v>
          </cell>
        </row>
        <row r="504">
          <cell r="C504" t="str">
            <v>470010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</row>
        <row r="505">
          <cell r="C505" t="str">
            <v>470100</v>
          </cell>
          <cell r="D505">
            <v>95626.37</v>
          </cell>
          <cell r="E505">
            <v>95626.37</v>
          </cell>
          <cell r="F505">
            <v>95626.37</v>
          </cell>
          <cell r="G505">
            <v>95626.37</v>
          </cell>
          <cell r="H505">
            <v>95626.37</v>
          </cell>
          <cell r="I505">
            <v>95626.37</v>
          </cell>
          <cell r="J505">
            <v>58170.630000000005</v>
          </cell>
          <cell r="K505">
            <v>76898.5</v>
          </cell>
          <cell r="L505">
            <v>76898.5</v>
          </cell>
          <cell r="M505">
            <v>76898.5</v>
          </cell>
          <cell r="N505">
            <v>76898.5</v>
          </cell>
          <cell r="O505">
            <v>76898.5</v>
          </cell>
          <cell r="Q505">
            <v>95626.37</v>
          </cell>
          <cell r="R505">
            <v>191252.74</v>
          </cell>
          <cell r="S505">
            <v>286879.11</v>
          </cell>
          <cell r="T505">
            <v>382505.48</v>
          </cell>
          <cell r="U505">
            <v>478131.85</v>
          </cell>
          <cell r="V505">
            <v>573758.22</v>
          </cell>
          <cell r="W505">
            <v>631928.85</v>
          </cell>
          <cell r="X505">
            <v>708827.35</v>
          </cell>
          <cell r="Y505">
            <v>785725.85</v>
          </cell>
          <cell r="Z505">
            <v>862624.35</v>
          </cell>
          <cell r="AA505">
            <v>939522.85</v>
          </cell>
          <cell r="AB505">
            <v>1016421.35</v>
          </cell>
          <cell r="AD505">
            <v>286879.11</v>
          </cell>
          <cell r="AE505">
            <v>286879.11</v>
          </cell>
          <cell r="AF505">
            <v>211967.63</v>
          </cell>
          <cell r="AG505">
            <v>230695.5</v>
          </cell>
          <cell r="AH505">
            <v>1016421.35</v>
          </cell>
          <cell r="AI505">
            <v>0</v>
          </cell>
        </row>
        <row r="506">
          <cell r="C506" t="str">
            <v>472000</v>
          </cell>
          <cell r="D506">
            <v>0</v>
          </cell>
          <cell r="E506">
            <v>201.4</v>
          </cell>
          <cell r="F506">
            <v>402.8</v>
          </cell>
          <cell r="G506">
            <v>257.10000000000002</v>
          </cell>
          <cell r="H506">
            <v>1.75</v>
          </cell>
          <cell r="I506">
            <v>425.1</v>
          </cell>
          <cell r="J506">
            <v>238.3</v>
          </cell>
          <cell r="K506">
            <v>232.8</v>
          </cell>
          <cell r="L506">
            <v>22.6</v>
          </cell>
          <cell r="M506">
            <v>425.8</v>
          </cell>
          <cell r="N506">
            <v>1562.95</v>
          </cell>
          <cell r="O506">
            <v>140.6</v>
          </cell>
          <cell r="Q506">
            <v>0</v>
          </cell>
          <cell r="R506">
            <v>201.4</v>
          </cell>
          <cell r="S506">
            <v>604.20000000000005</v>
          </cell>
          <cell r="T506">
            <v>861.30000000000007</v>
          </cell>
          <cell r="U506">
            <v>863.05000000000007</v>
          </cell>
          <cell r="V506">
            <v>1288.1500000000001</v>
          </cell>
          <cell r="W506">
            <v>1526.45</v>
          </cell>
          <cell r="X506">
            <v>1759.25</v>
          </cell>
          <cell r="Y506">
            <v>1781.85</v>
          </cell>
          <cell r="Z506">
            <v>2207.65</v>
          </cell>
          <cell r="AA506">
            <v>3770.6000000000004</v>
          </cell>
          <cell r="AB506">
            <v>3911.2000000000003</v>
          </cell>
          <cell r="AD506">
            <v>604.20000000000005</v>
          </cell>
          <cell r="AE506">
            <v>683.95</v>
          </cell>
          <cell r="AF506">
            <v>493.70000000000005</v>
          </cell>
          <cell r="AG506">
            <v>2129.35</v>
          </cell>
          <cell r="AH506">
            <v>3911.2000000000003</v>
          </cell>
          <cell r="AI506">
            <v>0</v>
          </cell>
        </row>
        <row r="507">
          <cell r="C507" t="str">
            <v>472020</v>
          </cell>
          <cell r="D507">
            <v>143.31</v>
          </cell>
          <cell r="E507">
            <v>143.31</v>
          </cell>
          <cell r="F507">
            <v>143.31</v>
          </cell>
          <cell r="G507">
            <v>143.31</v>
          </cell>
          <cell r="H507">
            <v>143.31</v>
          </cell>
          <cell r="I507">
            <v>143.31</v>
          </cell>
          <cell r="J507">
            <v>1809.98</v>
          </cell>
          <cell r="K507">
            <v>1809.98</v>
          </cell>
          <cell r="L507">
            <v>1809.98</v>
          </cell>
          <cell r="M507">
            <v>3219.98</v>
          </cell>
          <cell r="N507">
            <v>1809.98</v>
          </cell>
          <cell r="O507">
            <v>9629.93</v>
          </cell>
          <cell r="Q507">
            <v>143.31</v>
          </cell>
          <cell r="R507">
            <v>286.62</v>
          </cell>
          <cell r="S507">
            <v>429.93</v>
          </cell>
          <cell r="T507">
            <v>573.24</v>
          </cell>
          <cell r="U507">
            <v>716.55</v>
          </cell>
          <cell r="V507">
            <v>859.8599999999999</v>
          </cell>
          <cell r="W507">
            <v>2669.84</v>
          </cell>
          <cell r="X507">
            <v>4479.82</v>
          </cell>
          <cell r="Y507">
            <v>6289.7999999999993</v>
          </cell>
          <cell r="Z507">
            <v>9509.7799999999988</v>
          </cell>
          <cell r="AA507">
            <v>11319.759999999998</v>
          </cell>
          <cell r="AB507">
            <v>20949.689999999999</v>
          </cell>
          <cell r="AD507">
            <v>429.93</v>
          </cell>
          <cell r="AE507">
            <v>429.93</v>
          </cell>
          <cell r="AF507">
            <v>5429.9400000000005</v>
          </cell>
          <cell r="AG507">
            <v>14659.89</v>
          </cell>
          <cell r="AH507">
            <v>20949.689999999999</v>
          </cell>
          <cell r="AI507">
            <v>0</v>
          </cell>
        </row>
        <row r="508">
          <cell r="C508" t="str">
            <v>473000</v>
          </cell>
          <cell r="D508">
            <v>9290.09</v>
          </cell>
          <cell r="E508">
            <v>8040.04</v>
          </cell>
          <cell r="F508">
            <v>9013.06</v>
          </cell>
          <cell r="G508">
            <v>0</v>
          </cell>
          <cell r="H508">
            <v>15934.07</v>
          </cell>
          <cell r="I508">
            <v>24256.6</v>
          </cell>
          <cell r="J508">
            <v>12820.72</v>
          </cell>
          <cell r="K508">
            <v>10575.44</v>
          </cell>
          <cell r="L508">
            <v>7433.04</v>
          </cell>
          <cell r="M508">
            <v>12378.21</v>
          </cell>
          <cell r="N508">
            <v>7961.65</v>
          </cell>
          <cell r="O508">
            <v>9743.5499999999993</v>
          </cell>
          <cell r="Q508">
            <v>9290.09</v>
          </cell>
          <cell r="R508">
            <v>17330.13</v>
          </cell>
          <cell r="S508">
            <v>26343.19</v>
          </cell>
          <cell r="T508">
            <v>26343.19</v>
          </cell>
          <cell r="U508">
            <v>42277.26</v>
          </cell>
          <cell r="V508">
            <v>66533.86</v>
          </cell>
          <cell r="W508">
            <v>79354.579999999987</v>
          </cell>
          <cell r="X508">
            <v>89930.01999999999</v>
          </cell>
          <cell r="Y508">
            <v>97363.059999999983</v>
          </cell>
          <cell r="Z508">
            <v>109741.26999999997</v>
          </cell>
          <cell r="AA508">
            <v>117702.91999999997</v>
          </cell>
          <cell r="AB508">
            <v>127446.46999999997</v>
          </cell>
          <cell r="AD508">
            <v>26343.190000000002</v>
          </cell>
          <cell r="AE508">
            <v>40190.67</v>
          </cell>
          <cell r="AF508">
            <v>30829.200000000001</v>
          </cell>
          <cell r="AG508">
            <v>30083.41</v>
          </cell>
          <cell r="AH508">
            <v>127446.46999999999</v>
          </cell>
          <cell r="AI508">
            <v>0</v>
          </cell>
        </row>
        <row r="509">
          <cell r="C509" t="str">
            <v>473010</v>
          </cell>
          <cell r="D509">
            <v>8658.2199999999993</v>
          </cell>
          <cell r="E509">
            <v>4070.09</v>
          </cell>
          <cell r="F509">
            <v>4942.51</v>
          </cell>
          <cell r="G509">
            <v>10146.07</v>
          </cell>
          <cell r="H509">
            <v>0</v>
          </cell>
          <cell r="I509">
            <v>-7004.66</v>
          </cell>
          <cell r="J509">
            <v>2370.0100000000002</v>
          </cell>
          <cell r="K509">
            <v>3590.18</v>
          </cell>
          <cell r="L509">
            <v>3640.5</v>
          </cell>
          <cell r="M509">
            <v>3968.62</v>
          </cell>
          <cell r="N509">
            <v>0</v>
          </cell>
          <cell r="O509">
            <v>11934.01</v>
          </cell>
          <cell r="Q509">
            <v>8658.2199999999993</v>
          </cell>
          <cell r="R509">
            <v>12728.31</v>
          </cell>
          <cell r="S509">
            <v>17670.82</v>
          </cell>
          <cell r="T509">
            <v>27816.89</v>
          </cell>
          <cell r="U509">
            <v>27816.89</v>
          </cell>
          <cell r="V509">
            <v>20812.23</v>
          </cell>
          <cell r="W509">
            <v>23182.239999999998</v>
          </cell>
          <cell r="X509">
            <v>26772.42</v>
          </cell>
          <cell r="Y509">
            <v>30412.92</v>
          </cell>
          <cell r="Z509">
            <v>34381.54</v>
          </cell>
          <cell r="AA509">
            <v>34381.54</v>
          </cell>
          <cell r="AB509">
            <v>46315.55</v>
          </cell>
          <cell r="AD509">
            <v>17670.82</v>
          </cell>
          <cell r="AE509">
            <v>3141.41</v>
          </cell>
          <cell r="AF509">
            <v>9600.69</v>
          </cell>
          <cell r="AG509">
            <v>15902.630000000001</v>
          </cell>
          <cell r="AH509">
            <v>46315.55</v>
          </cell>
          <cell r="AI509">
            <v>0</v>
          </cell>
        </row>
        <row r="510">
          <cell r="C510" t="str">
            <v>473030</v>
          </cell>
          <cell r="D510">
            <v>284.97000000000003</v>
          </cell>
          <cell r="E510">
            <v>270.39</v>
          </cell>
          <cell r="F510">
            <v>332.98</v>
          </cell>
          <cell r="G510">
            <v>478.39</v>
          </cell>
          <cell r="H510">
            <v>255.51</v>
          </cell>
          <cell r="I510">
            <v>385.79</v>
          </cell>
          <cell r="J510">
            <v>502.78</v>
          </cell>
          <cell r="K510">
            <v>488.8</v>
          </cell>
          <cell r="L510">
            <v>152.51</v>
          </cell>
          <cell r="M510">
            <v>343.27</v>
          </cell>
          <cell r="N510">
            <v>810.88</v>
          </cell>
          <cell r="O510">
            <v>147.09</v>
          </cell>
          <cell r="Q510">
            <v>284.97000000000003</v>
          </cell>
          <cell r="R510">
            <v>555.36</v>
          </cell>
          <cell r="S510">
            <v>888.34</v>
          </cell>
          <cell r="T510">
            <v>1366.73</v>
          </cell>
          <cell r="U510">
            <v>1622.24</v>
          </cell>
          <cell r="V510">
            <v>2008.03</v>
          </cell>
          <cell r="W510">
            <v>2510.81</v>
          </cell>
          <cell r="X510">
            <v>2999.61</v>
          </cell>
          <cell r="Y510">
            <v>3152.12</v>
          </cell>
          <cell r="Z510">
            <v>3495.39</v>
          </cell>
          <cell r="AA510">
            <v>4306.2699999999995</v>
          </cell>
          <cell r="AB510">
            <v>4453.3599999999997</v>
          </cell>
          <cell r="AD510">
            <v>888.34</v>
          </cell>
          <cell r="AE510">
            <v>1119.69</v>
          </cell>
          <cell r="AF510">
            <v>1144.0899999999999</v>
          </cell>
          <cell r="AG510">
            <v>1301.24</v>
          </cell>
          <cell r="AH510">
            <v>4453.3599999999997</v>
          </cell>
          <cell r="AI510">
            <v>0</v>
          </cell>
        </row>
        <row r="511">
          <cell r="C511" t="str">
            <v>473040</v>
          </cell>
          <cell r="D511">
            <v>0</v>
          </cell>
          <cell r="E511">
            <v>1243.55</v>
          </cell>
          <cell r="F511">
            <v>1302.45</v>
          </cell>
          <cell r="G511">
            <v>474</v>
          </cell>
          <cell r="H511">
            <v>880.5</v>
          </cell>
          <cell r="I511">
            <v>2008.05</v>
          </cell>
          <cell r="J511">
            <v>349</v>
          </cell>
          <cell r="K511">
            <v>2815.75</v>
          </cell>
          <cell r="L511">
            <v>566.5</v>
          </cell>
          <cell r="M511">
            <v>527.86</v>
          </cell>
          <cell r="N511">
            <v>1567.75</v>
          </cell>
          <cell r="O511">
            <v>538.01</v>
          </cell>
          <cell r="Q511">
            <v>0</v>
          </cell>
          <cell r="R511">
            <v>1243.55</v>
          </cell>
          <cell r="S511">
            <v>2546</v>
          </cell>
          <cell r="T511">
            <v>3020</v>
          </cell>
          <cell r="U511">
            <v>3900.5</v>
          </cell>
          <cell r="V511">
            <v>5908.55</v>
          </cell>
          <cell r="W511">
            <v>6257.55</v>
          </cell>
          <cell r="X511">
            <v>9073.3000000000011</v>
          </cell>
          <cell r="Y511">
            <v>9639.8000000000011</v>
          </cell>
          <cell r="Z511">
            <v>10167.660000000002</v>
          </cell>
          <cell r="AA511">
            <v>11735.410000000002</v>
          </cell>
          <cell r="AB511">
            <v>12273.420000000002</v>
          </cell>
          <cell r="AD511">
            <v>2546</v>
          </cell>
          <cell r="AE511">
            <v>3362.55</v>
          </cell>
          <cell r="AF511">
            <v>3731.25</v>
          </cell>
          <cell r="AG511">
            <v>2633.62</v>
          </cell>
          <cell r="AH511">
            <v>12273.42</v>
          </cell>
          <cell r="AI511">
            <v>0</v>
          </cell>
        </row>
        <row r="512">
          <cell r="C512" t="str">
            <v>473050</v>
          </cell>
          <cell r="D512">
            <v>11683.32</v>
          </cell>
          <cell r="E512">
            <v>14471.52</v>
          </cell>
          <cell r="F512">
            <v>16803.34</v>
          </cell>
          <cell r="G512">
            <v>16854.009999999998</v>
          </cell>
          <cell r="H512">
            <v>12080.140000000001</v>
          </cell>
          <cell r="I512">
            <v>15013.400000000001</v>
          </cell>
          <cell r="J512">
            <v>23668.43</v>
          </cell>
          <cell r="K512">
            <v>14175.82</v>
          </cell>
          <cell r="L512">
            <v>15573.73</v>
          </cell>
          <cell r="M512">
            <v>18856.64</v>
          </cell>
          <cell r="N512">
            <v>27992.15</v>
          </cell>
          <cell r="O512">
            <v>17689.79</v>
          </cell>
          <cell r="Q512">
            <v>11683.32</v>
          </cell>
          <cell r="R512">
            <v>26154.84</v>
          </cell>
          <cell r="S512">
            <v>42958.179999999993</v>
          </cell>
          <cell r="T512">
            <v>59812.19</v>
          </cell>
          <cell r="U512">
            <v>71892.33</v>
          </cell>
          <cell r="V512">
            <v>86905.73</v>
          </cell>
          <cell r="W512">
            <v>110574.16</v>
          </cell>
          <cell r="X512">
            <v>124749.98</v>
          </cell>
          <cell r="Y512">
            <v>140323.71</v>
          </cell>
          <cell r="Z512">
            <v>159180.35000000003</v>
          </cell>
          <cell r="AA512">
            <v>187172.50000000003</v>
          </cell>
          <cell r="AB512">
            <v>204862.29000000004</v>
          </cell>
          <cell r="AD512">
            <v>42958.18</v>
          </cell>
          <cell r="AE512">
            <v>43947.55</v>
          </cell>
          <cell r="AF512">
            <v>53417.979999999996</v>
          </cell>
          <cell r="AG512">
            <v>64538.58</v>
          </cell>
          <cell r="AH512">
            <v>204862.29000000004</v>
          </cell>
          <cell r="AI512">
            <v>0</v>
          </cell>
        </row>
        <row r="513">
          <cell r="C513" t="str">
            <v>473055</v>
          </cell>
          <cell r="D513">
            <v>18989.419999999998</v>
          </cell>
          <cell r="E513">
            <v>20300.78</v>
          </cell>
          <cell r="F513">
            <v>20360.060000000001</v>
          </cell>
          <cell r="G513">
            <v>18245.37</v>
          </cell>
          <cell r="H513">
            <v>22126.49</v>
          </cell>
          <cell r="I513">
            <v>20838.82</v>
          </cell>
          <cell r="J513">
            <v>28326.43</v>
          </cell>
          <cell r="K513">
            <v>15990.96</v>
          </cell>
          <cell r="L513">
            <v>21577.94</v>
          </cell>
          <cell r="M513">
            <v>2222.8200000000002</v>
          </cell>
          <cell r="N513">
            <v>78794.22</v>
          </cell>
          <cell r="O513">
            <v>24569.9</v>
          </cell>
          <cell r="Q513">
            <v>18989.419999999998</v>
          </cell>
          <cell r="R513">
            <v>39290.199999999997</v>
          </cell>
          <cell r="S513">
            <v>59650.259999999995</v>
          </cell>
          <cell r="T513">
            <v>77895.62999999999</v>
          </cell>
          <cell r="U513">
            <v>100022.12</v>
          </cell>
          <cell r="V513">
            <v>120860.94</v>
          </cell>
          <cell r="W513">
            <v>149187.37</v>
          </cell>
          <cell r="X513">
            <v>165178.32999999999</v>
          </cell>
          <cell r="Y513">
            <v>186756.27</v>
          </cell>
          <cell r="Z513">
            <v>188979.09</v>
          </cell>
          <cell r="AA513">
            <v>267773.31</v>
          </cell>
          <cell r="AB513">
            <v>292343.21000000002</v>
          </cell>
          <cell r="AD513">
            <v>59650.259999999995</v>
          </cell>
          <cell r="AE513">
            <v>61210.68</v>
          </cell>
          <cell r="AF513">
            <v>65895.33</v>
          </cell>
          <cell r="AG513">
            <v>105586.94</v>
          </cell>
          <cell r="AH513">
            <v>292343.21000000002</v>
          </cell>
          <cell r="AI513">
            <v>0</v>
          </cell>
        </row>
        <row r="514">
          <cell r="C514" t="str">
            <v>473060</v>
          </cell>
          <cell r="D514">
            <v>1759.08</v>
          </cell>
          <cell r="E514">
            <v>3829.8200000000006</v>
          </cell>
          <cell r="F514">
            <v>2389.9700000000003</v>
          </cell>
          <cell r="G514">
            <v>0</v>
          </cell>
          <cell r="H514">
            <v>3655.1</v>
          </cell>
          <cell r="I514">
            <v>1250</v>
          </cell>
          <cell r="J514">
            <v>2458.2999999999997</v>
          </cell>
          <cell r="K514">
            <v>0</v>
          </cell>
          <cell r="L514">
            <v>-1017.5</v>
          </cell>
          <cell r="M514">
            <v>1904.59</v>
          </cell>
          <cell r="N514">
            <v>0</v>
          </cell>
          <cell r="O514">
            <v>4991.08</v>
          </cell>
          <cell r="Q514">
            <v>1759.08</v>
          </cell>
          <cell r="R514">
            <v>5588.8999999999987</v>
          </cell>
          <cell r="S514">
            <v>7978.869999999999</v>
          </cell>
          <cell r="T514">
            <v>7978.869999999999</v>
          </cell>
          <cell r="U514">
            <v>11633.97</v>
          </cell>
          <cell r="V514">
            <v>12883.97</v>
          </cell>
          <cell r="W514">
            <v>15342.27</v>
          </cell>
          <cell r="X514">
            <v>15342.27</v>
          </cell>
          <cell r="Y514">
            <v>14324.77</v>
          </cell>
          <cell r="Z514">
            <v>16229.36</v>
          </cell>
          <cell r="AA514">
            <v>16229.36</v>
          </cell>
          <cell r="AB514">
            <v>21220.440000000002</v>
          </cell>
          <cell r="AD514">
            <v>7978.8700000000008</v>
          </cell>
          <cell r="AE514">
            <v>4905.1000000000004</v>
          </cell>
          <cell r="AF514">
            <v>1440.7999999999997</v>
          </cell>
          <cell r="AG514">
            <v>6895.67</v>
          </cell>
          <cell r="AH514">
            <v>21220.440000000002</v>
          </cell>
          <cell r="AI514">
            <v>0</v>
          </cell>
        </row>
        <row r="515">
          <cell r="C515" t="str">
            <v>473070</v>
          </cell>
          <cell r="D515">
            <v>5851.12</v>
          </cell>
          <cell r="E515">
            <v>476.19</v>
          </cell>
          <cell r="F515">
            <v>1014.83</v>
          </cell>
          <cell r="G515">
            <v>0</v>
          </cell>
          <cell r="H515">
            <v>6117.42</v>
          </cell>
          <cell r="I515">
            <v>934.06</v>
          </cell>
          <cell r="J515">
            <v>813.53</v>
          </cell>
          <cell r="K515">
            <v>5579.92</v>
          </cell>
          <cell r="L515">
            <v>221.39</v>
          </cell>
          <cell r="M515">
            <v>5000</v>
          </cell>
          <cell r="N515">
            <v>684.24</v>
          </cell>
          <cell r="O515">
            <v>87.38</v>
          </cell>
          <cell r="Q515">
            <v>5851.12</v>
          </cell>
          <cell r="R515">
            <v>6327.31</v>
          </cell>
          <cell r="S515">
            <v>7342.14</v>
          </cell>
          <cell r="T515">
            <v>7342.14</v>
          </cell>
          <cell r="U515">
            <v>13459.56</v>
          </cell>
          <cell r="V515">
            <v>14393.619999999999</v>
          </cell>
          <cell r="W515">
            <v>15207.15</v>
          </cell>
          <cell r="X515">
            <v>20787.07</v>
          </cell>
          <cell r="Y515">
            <v>21008.46</v>
          </cell>
          <cell r="Z515">
            <v>26008.46</v>
          </cell>
          <cell r="AA515">
            <v>26692.7</v>
          </cell>
          <cell r="AB515">
            <v>26780.080000000002</v>
          </cell>
          <cell r="AD515">
            <v>7342.1399999999994</v>
          </cell>
          <cell r="AE515">
            <v>7051.48</v>
          </cell>
          <cell r="AF515">
            <v>6614.84</v>
          </cell>
          <cell r="AG515">
            <v>5771.62</v>
          </cell>
          <cell r="AH515">
            <v>26780.080000000002</v>
          </cell>
          <cell r="AI515">
            <v>0</v>
          </cell>
        </row>
        <row r="516">
          <cell r="C516" t="str">
            <v>473080</v>
          </cell>
          <cell r="D516">
            <v>8374.08</v>
          </cell>
          <cell r="E516">
            <v>3908.93</v>
          </cell>
          <cell r="F516">
            <v>4542.79</v>
          </cell>
          <cell r="G516">
            <v>1007.28</v>
          </cell>
          <cell r="H516">
            <v>3296.29</v>
          </cell>
          <cell r="I516">
            <v>1595.01</v>
          </cell>
          <cell r="J516">
            <v>7819.68</v>
          </cell>
          <cell r="K516">
            <v>6120.45</v>
          </cell>
          <cell r="L516">
            <v>6747.46</v>
          </cell>
          <cell r="M516">
            <v>1068.82</v>
          </cell>
          <cell r="N516">
            <v>716.04000000000008</v>
          </cell>
          <cell r="O516">
            <v>8060.45</v>
          </cell>
          <cell r="Q516">
            <v>8374.08</v>
          </cell>
          <cell r="R516">
            <v>12283.01</v>
          </cell>
          <cell r="S516">
            <v>16825.8</v>
          </cell>
          <cell r="T516">
            <v>17833.079999999998</v>
          </cell>
          <cell r="U516">
            <v>21129.37</v>
          </cell>
          <cell r="V516">
            <v>22724.379999999997</v>
          </cell>
          <cell r="W516">
            <v>30544.059999999998</v>
          </cell>
          <cell r="X516">
            <v>36664.509999999995</v>
          </cell>
          <cell r="Y516">
            <v>43411.969999999994</v>
          </cell>
          <cell r="Z516">
            <v>44480.789999999994</v>
          </cell>
          <cell r="AA516">
            <v>45196.829999999994</v>
          </cell>
          <cell r="AB516">
            <v>53257.279999999999</v>
          </cell>
          <cell r="AD516">
            <v>16825.8</v>
          </cell>
          <cell r="AE516">
            <v>5898.58</v>
          </cell>
          <cell r="AF516">
            <v>20687.59</v>
          </cell>
          <cell r="AG516">
            <v>9845.31</v>
          </cell>
          <cell r="AH516">
            <v>53257.279999999992</v>
          </cell>
          <cell r="AI516">
            <v>0</v>
          </cell>
        </row>
        <row r="517">
          <cell r="C517" t="str">
            <v>473090</v>
          </cell>
          <cell r="D517">
            <v>147.15</v>
          </cell>
          <cell r="E517">
            <v>-403.59000000000003</v>
          </cell>
          <cell r="F517">
            <v>1321.91</v>
          </cell>
          <cell r="G517">
            <v>-1693.77</v>
          </cell>
          <cell r="H517">
            <v>3448.05</v>
          </cell>
          <cell r="I517">
            <v>5179.46</v>
          </cell>
          <cell r="J517">
            <v>-1523.1799999999998</v>
          </cell>
          <cell r="K517">
            <v>2792.89</v>
          </cell>
          <cell r="L517">
            <v>1765.7</v>
          </cell>
          <cell r="M517">
            <v>-410.72</v>
          </cell>
          <cell r="N517">
            <v>2856.56</v>
          </cell>
          <cell r="O517">
            <v>-621.25</v>
          </cell>
          <cell r="Q517">
            <v>147.15</v>
          </cell>
          <cell r="R517">
            <v>-256.44</v>
          </cell>
          <cell r="S517">
            <v>1065.47</v>
          </cell>
          <cell r="T517">
            <v>-628.30000000000007</v>
          </cell>
          <cell r="U517">
            <v>2819.75</v>
          </cell>
          <cell r="V517">
            <v>7999.2099999999991</v>
          </cell>
          <cell r="W517">
            <v>6476.0299999999988</v>
          </cell>
          <cell r="X517">
            <v>9268.92</v>
          </cell>
          <cell r="Y517">
            <v>11034.619999999999</v>
          </cell>
          <cell r="Z517">
            <v>10623.9</v>
          </cell>
          <cell r="AA517">
            <v>13480.46</v>
          </cell>
          <cell r="AB517">
            <v>12859.21</v>
          </cell>
          <cell r="AD517">
            <v>1065.47</v>
          </cell>
          <cell r="AE517">
            <v>6933.74</v>
          </cell>
          <cell r="AF517">
            <v>3035.41</v>
          </cell>
          <cell r="AG517">
            <v>1824.5900000000001</v>
          </cell>
          <cell r="AH517">
            <v>12859.210000000001</v>
          </cell>
          <cell r="AI517">
            <v>0</v>
          </cell>
        </row>
        <row r="518">
          <cell r="C518" t="str">
            <v>473095</v>
          </cell>
          <cell r="D518">
            <v>0</v>
          </cell>
          <cell r="E518">
            <v>1731.48</v>
          </cell>
          <cell r="F518">
            <v>567.12</v>
          </cell>
          <cell r="G518">
            <v>149.76</v>
          </cell>
          <cell r="H518">
            <v>0</v>
          </cell>
          <cell r="I518">
            <v>3036.4399999999996</v>
          </cell>
          <cell r="J518">
            <v>-4609.3999999999996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1731.48</v>
          </cell>
          <cell r="S518">
            <v>2298.6</v>
          </cell>
          <cell r="T518">
            <v>2448.3599999999997</v>
          </cell>
          <cell r="U518">
            <v>2448.3599999999997</v>
          </cell>
          <cell r="V518">
            <v>5484.7999999999993</v>
          </cell>
          <cell r="W518">
            <v>875.39999999999964</v>
          </cell>
          <cell r="X518">
            <v>875.39999999999964</v>
          </cell>
          <cell r="Y518">
            <v>875.39999999999964</v>
          </cell>
          <cell r="Z518">
            <v>875.39999999999964</v>
          </cell>
          <cell r="AA518">
            <v>875.39999999999964</v>
          </cell>
          <cell r="AB518">
            <v>875.39999999999964</v>
          </cell>
          <cell r="AD518">
            <v>2298.6</v>
          </cell>
          <cell r="AE518">
            <v>3186.2</v>
          </cell>
          <cell r="AF518">
            <v>-4609.3999999999996</v>
          </cell>
          <cell r="AG518">
            <v>0</v>
          </cell>
          <cell r="AH518">
            <v>875.39999999999964</v>
          </cell>
          <cell r="AI518">
            <v>0</v>
          </cell>
        </row>
        <row r="519">
          <cell r="C519" t="str">
            <v>474000</v>
          </cell>
          <cell r="D519">
            <v>4098.68</v>
          </cell>
          <cell r="E519">
            <v>3524.51</v>
          </cell>
          <cell r="F519">
            <v>4860.1400000000003</v>
          </cell>
          <cell r="G519">
            <v>2244.63</v>
          </cell>
          <cell r="H519">
            <v>2781.2</v>
          </cell>
          <cell r="I519">
            <v>1124.68</v>
          </cell>
          <cell r="J519">
            <v>2826.11</v>
          </cell>
          <cell r="K519">
            <v>1620.4400000000003</v>
          </cell>
          <cell r="L519">
            <v>3694.6800000000003</v>
          </cell>
          <cell r="M519">
            <v>1702.6</v>
          </cell>
          <cell r="N519">
            <v>1798.5</v>
          </cell>
          <cell r="O519">
            <v>3121.4300000000003</v>
          </cell>
          <cell r="Q519">
            <v>4098.68</v>
          </cell>
          <cell r="R519">
            <v>7623.1900000000005</v>
          </cell>
          <cell r="S519">
            <v>12483.330000000002</v>
          </cell>
          <cell r="T519">
            <v>14727.960000000001</v>
          </cell>
          <cell r="U519">
            <v>17509.160000000003</v>
          </cell>
          <cell r="V519">
            <v>18633.840000000004</v>
          </cell>
          <cell r="W519">
            <v>21459.950000000004</v>
          </cell>
          <cell r="X519">
            <v>23080.390000000003</v>
          </cell>
          <cell r="Y519">
            <v>26775.070000000003</v>
          </cell>
          <cell r="Z519">
            <v>28477.670000000002</v>
          </cell>
          <cell r="AA519">
            <v>30276.170000000002</v>
          </cell>
          <cell r="AB519">
            <v>33397.599999999999</v>
          </cell>
          <cell r="AD519">
            <v>12483.330000000002</v>
          </cell>
          <cell r="AE519">
            <v>6150.51</v>
          </cell>
          <cell r="AF519">
            <v>8141.2300000000005</v>
          </cell>
          <cell r="AG519">
            <v>6622.5300000000007</v>
          </cell>
          <cell r="AH519">
            <v>33397.600000000006</v>
          </cell>
          <cell r="AI519">
            <v>0</v>
          </cell>
        </row>
        <row r="520">
          <cell r="C520" t="str">
            <v>474010</v>
          </cell>
          <cell r="D520">
            <v>1950.37</v>
          </cell>
          <cell r="E520">
            <v>46.839999999999996</v>
          </cell>
          <cell r="F520">
            <v>806.16</v>
          </cell>
          <cell r="G520">
            <v>33.400000000000006</v>
          </cell>
          <cell r="H520">
            <v>400.89</v>
          </cell>
          <cell r="I520">
            <v>1247.93</v>
          </cell>
          <cell r="J520">
            <v>1597.3100000000002</v>
          </cell>
          <cell r="K520">
            <v>735.83999999999992</v>
          </cell>
          <cell r="L520">
            <v>1051.44</v>
          </cell>
          <cell r="M520">
            <v>1924.3000000000002</v>
          </cell>
          <cell r="N520">
            <v>1674.94</v>
          </cell>
          <cell r="O520">
            <v>2574.56</v>
          </cell>
          <cell r="Q520">
            <v>1950.37</v>
          </cell>
          <cell r="R520">
            <v>1997.21</v>
          </cell>
          <cell r="S520">
            <v>2803.37</v>
          </cell>
          <cell r="T520">
            <v>2836.7699999999995</v>
          </cell>
          <cell r="U520">
            <v>3237.66</v>
          </cell>
          <cell r="V520">
            <v>4485.59</v>
          </cell>
          <cell r="W520">
            <v>6082.9</v>
          </cell>
          <cell r="X520">
            <v>6818.74</v>
          </cell>
          <cell r="Y520">
            <v>7870.1799999999994</v>
          </cell>
          <cell r="Z520">
            <v>9794.48</v>
          </cell>
          <cell r="AA520">
            <v>11469.420000000002</v>
          </cell>
          <cell r="AB520">
            <v>14043.980000000001</v>
          </cell>
          <cell r="AD520">
            <v>2803.37</v>
          </cell>
          <cell r="AE520">
            <v>1682.22</v>
          </cell>
          <cell r="AF520">
            <v>3384.59</v>
          </cell>
          <cell r="AG520">
            <v>6173.8</v>
          </cell>
          <cell r="AH520">
            <v>14043.98</v>
          </cell>
          <cell r="AI520">
            <v>0</v>
          </cell>
        </row>
        <row r="521">
          <cell r="C521" t="str">
            <v>474020</v>
          </cell>
          <cell r="D521">
            <v>1447.8999999999999</v>
          </cell>
          <cell r="E521">
            <v>8926.0700000000015</v>
          </cell>
          <cell r="F521">
            <v>13662.810000000001</v>
          </cell>
          <cell r="G521">
            <v>6148.67</v>
          </cell>
          <cell r="H521">
            <v>8355.27</v>
          </cell>
          <cell r="I521">
            <v>3986.6000000000004</v>
          </cell>
          <cell r="J521">
            <v>2318.4899999999998</v>
          </cell>
          <cell r="K521">
            <v>3024.81</v>
          </cell>
          <cell r="L521">
            <v>-1590.79</v>
          </cell>
          <cell r="M521">
            <v>4333.6399999999994</v>
          </cell>
          <cell r="N521">
            <v>6238.84</v>
          </cell>
          <cell r="O521">
            <v>22515.77</v>
          </cell>
          <cell r="Q521">
            <v>1447.8999999999999</v>
          </cell>
          <cell r="R521">
            <v>10373.970000000001</v>
          </cell>
          <cell r="S521">
            <v>24036.780000000002</v>
          </cell>
          <cell r="T521">
            <v>30185.45</v>
          </cell>
          <cell r="U521">
            <v>38540.720000000001</v>
          </cell>
          <cell r="V521">
            <v>42527.32</v>
          </cell>
          <cell r="W521">
            <v>44845.81</v>
          </cell>
          <cell r="X521">
            <v>47870.62</v>
          </cell>
          <cell r="Y521">
            <v>46279.83</v>
          </cell>
          <cell r="Z521">
            <v>50613.47</v>
          </cell>
          <cell r="AA521">
            <v>56852.31</v>
          </cell>
          <cell r="AB521">
            <v>79368.08</v>
          </cell>
          <cell r="AD521">
            <v>24036.780000000002</v>
          </cell>
          <cell r="AE521">
            <v>18490.54</v>
          </cell>
          <cell r="AF521">
            <v>3752.5099999999993</v>
          </cell>
          <cell r="AG521">
            <v>33088.25</v>
          </cell>
          <cell r="AH521">
            <v>79368.08</v>
          </cell>
          <cell r="AI521">
            <v>0</v>
          </cell>
        </row>
        <row r="522">
          <cell r="C522" t="str">
            <v>474030</v>
          </cell>
          <cell r="D522">
            <v>2089.23</v>
          </cell>
          <cell r="E522">
            <v>-108.38000000000002</v>
          </cell>
          <cell r="F522">
            <v>1555.92</v>
          </cell>
          <cell r="G522">
            <v>1062.6799999999998</v>
          </cell>
          <cell r="H522">
            <v>3853.1800000000003</v>
          </cell>
          <cell r="I522">
            <v>0</v>
          </cell>
          <cell r="J522">
            <v>2001.91</v>
          </cell>
          <cell r="K522">
            <v>2820.0499999999997</v>
          </cell>
          <cell r="L522">
            <v>1591.2600000000002</v>
          </cell>
          <cell r="M522">
            <v>220.95</v>
          </cell>
          <cell r="N522">
            <v>0</v>
          </cell>
          <cell r="O522">
            <v>6140.26</v>
          </cell>
          <cell r="Q522">
            <v>2089.23</v>
          </cell>
          <cell r="R522">
            <v>1980.8500000000001</v>
          </cell>
          <cell r="S522">
            <v>3536.7700000000004</v>
          </cell>
          <cell r="T522">
            <v>4599.45</v>
          </cell>
          <cell r="U522">
            <v>8452.6299999999992</v>
          </cell>
          <cell r="V522">
            <v>8452.6299999999992</v>
          </cell>
          <cell r="W522">
            <v>10454.539999999999</v>
          </cell>
          <cell r="X522">
            <v>13274.589999999998</v>
          </cell>
          <cell r="Y522">
            <v>14865.849999999999</v>
          </cell>
          <cell r="Z522">
            <v>15086.8</v>
          </cell>
          <cell r="AA522">
            <v>15086.8</v>
          </cell>
          <cell r="AB522">
            <v>21227.059999999998</v>
          </cell>
          <cell r="AD522">
            <v>3536.77</v>
          </cell>
          <cell r="AE522">
            <v>4915.8600000000006</v>
          </cell>
          <cell r="AF522">
            <v>6413.22</v>
          </cell>
          <cell r="AG522">
            <v>6361.21</v>
          </cell>
          <cell r="AH522">
            <v>21227.06</v>
          </cell>
          <cell r="AI522">
            <v>0</v>
          </cell>
        </row>
        <row r="523">
          <cell r="C523" t="str">
            <v>474040</v>
          </cell>
          <cell r="D523">
            <v>-64.27</v>
          </cell>
          <cell r="E523">
            <v>3556.2799999999997</v>
          </cell>
          <cell r="F523">
            <v>1131.03</v>
          </cell>
          <cell r="G523">
            <v>-57.32</v>
          </cell>
          <cell r="H523">
            <v>1740.79</v>
          </cell>
          <cell r="I523">
            <v>2571.58</v>
          </cell>
          <cell r="J523">
            <v>-68.92</v>
          </cell>
          <cell r="K523">
            <v>1601.94</v>
          </cell>
          <cell r="L523">
            <v>1677.3100000000002</v>
          </cell>
          <cell r="M523">
            <v>1759.95</v>
          </cell>
          <cell r="N523">
            <v>1656.5600000000002</v>
          </cell>
          <cell r="O523">
            <v>1216.8300000000002</v>
          </cell>
          <cell r="Q523">
            <v>-64.27</v>
          </cell>
          <cell r="R523">
            <v>3492.0099999999998</v>
          </cell>
          <cell r="S523">
            <v>4623.04</v>
          </cell>
          <cell r="T523">
            <v>4565.7199999999993</v>
          </cell>
          <cell r="U523">
            <v>6306.51</v>
          </cell>
          <cell r="V523">
            <v>8878.09</v>
          </cell>
          <cell r="W523">
            <v>8809.1699999999983</v>
          </cell>
          <cell r="X523">
            <v>10411.109999999999</v>
          </cell>
          <cell r="Y523">
            <v>12088.419999999998</v>
          </cell>
          <cell r="Z523">
            <v>13848.369999999997</v>
          </cell>
          <cell r="AA523">
            <v>15504.929999999997</v>
          </cell>
          <cell r="AB523">
            <v>16721.759999999998</v>
          </cell>
          <cell r="AD523">
            <v>4623.04</v>
          </cell>
          <cell r="AE523">
            <v>4255.05</v>
          </cell>
          <cell r="AF523">
            <v>3210.33</v>
          </cell>
          <cell r="AG523">
            <v>4633.34</v>
          </cell>
          <cell r="AH523">
            <v>16721.760000000002</v>
          </cell>
          <cell r="AI523">
            <v>0</v>
          </cell>
        </row>
        <row r="524">
          <cell r="C524" t="str">
            <v>474045</v>
          </cell>
          <cell r="D524">
            <v>102.31</v>
          </cell>
          <cell r="E524">
            <v>66.2</v>
          </cell>
          <cell r="F524">
            <v>15.34</v>
          </cell>
          <cell r="G524">
            <v>50.75</v>
          </cell>
          <cell r="H524">
            <v>82.63</v>
          </cell>
          <cell r="I524">
            <v>1005.03</v>
          </cell>
          <cell r="J524">
            <v>1889.33</v>
          </cell>
          <cell r="K524">
            <v>53.39</v>
          </cell>
          <cell r="L524">
            <v>182.7</v>
          </cell>
          <cell r="M524">
            <v>327.60000000000002</v>
          </cell>
          <cell r="N524">
            <v>617.77</v>
          </cell>
          <cell r="O524">
            <v>329.93</v>
          </cell>
          <cell r="Q524">
            <v>102.31</v>
          </cell>
          <cell r="R524">
            <v>168.51000000000002</v>
          </cell>
          <cell r="S524">
            <v>183.85000000000002</v>
          </cell>
          <cell r="T524">
            <v>234.60000000000002</v>
          </cell>
          <cell r="U524">
            <v>317.23</v>
          </cell>
          <cell r="V524">
            <v>1322.26</v>
          </cell>
          <cell r="W524">
            <v>3211.5899999999997</v>
          </cell>
          <cell r="X524">
            <v>3264.98</v>
          </cell>
          <cell r="Y524">
            <v>3447.68</v>
          </cell>
          <cell r="Z524">
            <v>3775.2799999999997</v>
          </cell>
          <cell r="AA524">
            <v>4393.05</v>
          </cell>
          <cell r="AB524">
            <v>4722.9799999999996</v>
          </cell>
          <cell r="AD524">
            <v>183.85</v>
          </cell>
          <cell r="AE524">
            <v>1138.4099999999999</v>
          </cell>
          <cell r="AF524">
            <v>2125.42</v>
          </cell>
          <cell r="AG524">
            <v>1275.3</v>
          </cell>
          <cell r="AH524">
            <v>4722.9799999999996</v>
          </cell>
          <cell r="AI524">
            <v>0</v>
          </cell>
        </row>
        <row r="525">
          <cell r="C525" t="str">
            <v>474050</v>
          </cell>
          <cell r="D525">
            <v>0</v>
          </cell>
          <cell r="E525">
            <v>1114.8</v>
          </cell>
          <cell r="F525">
            <v>624.4</v>
          </cell>
          <cell r="G525">
            <v>935.54</v>
          </cell>
          <cell r="H525">
            <v>695.76</v>
          </cell>
          <cell r="I525">
            <v>1465.86</v>
          </cell>
          <cell r="J525">
            <v>624.4</v>
          </cell>
          <cell r="K525">
            <v>1001.66</v>
          </cell>
          <cell r="L525">
            <v>0</v>
          </cell>
          <cell r="M525">
            <v>582.81000000000006</v>
          </cell>
          <cell r="N525">
            <v>0</v>
          </cell>
          <cell r="O525">
            <v>0</v>
          </cell>
          <cell r="Q525">
            <v>0</v>
          </cell>
          <cell r="R525">
            <v>1114.8</v>
          </cell>
          <cell r="S525">
            <v>1739.1999999999998</v>
          </cell>
          <cell r="T525">
            <v>2674.74</v>
          </cell>
          <cell r="U525">
            <v>3370.5</v>
          </cell>
          <cell r="V525">
            <v>4836.3599999999997</v>
          </cell>
          <cell r="W525">
            <v>5460.7599999999993</v>
          </cell>
          <cell r="X525">
            <v>6462.4199999999992</v>
          </cell>
          <cell r="Y525">
            <v>6462.4199999999992</v>
          </cell>
          <cell r="Z525">
            <v>7045.23</v>
          </cell>
          <cell r="AA525">
            <v>7045.23</v>
          </cell>
          <cell r="AB525">
            <v>7045.23</v>
          </cell>
          <cell r="AD525">
            <v>1739.1999999999998</v>
          </cell>
          <cell r="AE525">
            <v>3097.16</v>
          </cell>
          <cell r="AF525">
            <v>1626.06</v>
          </cell>
          <cell r="AG525">
            <v>582.81000000000006</v>
          </cell>
          <cell r="AH525">
            <v>7045.23</v>
          </cell>
          <cell r="AI525">
            <v>0</v>
          </cell>
        </row>
        <row r="526">
          <cell r="C526" t="str">
            <v>474500</v>
          </cell>
          <cell r="D526">
            <v>307.35000000000002</v>
          </cell>
          <cell r="E526">
            <v>75.349999999999994</v>
          </cell>
          <cell r="F526">
            <v>1139.4699999999998</v>
          </cell>
          <cell r="G526">
            <v>1412.2700000000002</v>
          </cell>
          <cell r="H526">
            <v>2099.67</v>
          </cell>
          <cell r="I526">
            <v>-120</v>
          </cell>
          <cell r="J526">
            <v>2375.38</v>
          </cell>
          <cell r="K526">
            <v>9974.25</v>
          </cell>
          <cell r="L526">
            <v>2047.4800000000002</v>
          </cell>
          <cell r="M526">
            <v>2996.17</v>
          </cell>
          <cell r="N526">
            <v>2263.96</v>
          </cell>
          <cell r="O526">
            <v>3628.62</v>
          </cell>
          <cell r="Q526">
            <v>307.35000000000002</v>
          </cell>
          <cell r="R526">
            <v>382.7</v>
          </cell>
          <cell r="S526">
            <v>1522.1699999999998</v>
          </cell>
          <cell r="T526">
            <v>2934.4400000000005</v>
          </cell>
          <cell r="U526">
            <v>5034.1100000000006</v>
          </cell>
          <cell r="V526">
            <v>4914.1100000000006</v>
          </cell>
          <cell r="W526">
            <v>7289.49</v>
          </cell>
          <cell r="X526">
            <v>17263.740000000002</v>
          </cell>
          <cell r="Y526">
            <v>19311.219999999998</v>
          </cell>
          <cell r="Z526">
            <v>22307.39</v>
          </cell>
          <cell r="AA526">
            <v>24571.35</v>
          </cell>
          <cell r="AB526">
            <v>28199.969999999994</v>
          </cell>
          <cell r="AD526">
            <v>1522.1699999999998</v>
          </cell>
          <cell r="AE526">
            <v>3391.9400000000005</v>
          </cell>
          <cell r="AF526">
            <v>14397.11</v>
          </cell>
          <cell r="AG526">
            <v>8888.75</v>
          </cell>
          <cell r="AH526">
            <v>28199.969999999998</v>
          </cell>
          <cell r="AI526">
            <v>0</v>
          </cell>
        </row>
        <row r="527">
          <cell r="C527" t="str">
            <v>474510</v>
          </cell>
          <cell r="D527">
            <v>58.75</v>
          </cell>
          <cell r="E527">
            <v>0</v>
          </cell>
          <cell r="F527">
            <v>0</v>
          </cell>
          <cell r="G527">
            <v>69.739999999999995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63.1</v>
          </cell>
          <cell r="N527">
            <v>372.75</v>
          </cell>
          <cell r="O527">
            <v>119.37</v>
          </cell>
          <cell r="Q527">
            <v>58.75</v>
          </cell>
          <cell r="R527">
            <v>58.75</v>
          </cell>
          <cell r="S527">
            <v>58.75</v>
          </cell>
          <cell r="T527">
            <v>128.49</v>
          </cell>
          <cell r="U527">
            <v>128.49</v>
          </cell>
          <cell r="V527">
            <v>128.49</v>
          </cell>
          <cell r="W527">
            <v>128.49</v>
          </cell>
          <cell r="X527">
            <v>128.49</v>
          </cell>
          <cell r="Y527">
            <v>128.49</v>
          </cell>
          <cell r="Z527">
            <v>191.58999999999997</v>
          </cell>
          <cell r="AA527">
            <v>564.34</v>
          </cell>
          <cell r="AB527">
            <v>683.71</v>
          </cell>
          <cell r="AD527">
            <v>58.75</v>
          </cell>
          <cell r="AE527">
            <v>69.739999999999995</v>
          </cell>
          <cell r="AF527">
            <v>0</v>
          </cell>
          <cell r="AG527">
            <v>555.22</v>
          </cell>
          <cell r="AH527">
            <v>683.71</v>
          </cell>
          <cell r="AI527">
            <v>0</v>
          </cell>
        </row>
        <row r="528">
          <cell r="C528" t="str">
            <v>474520</v>
          </cell>
          <cell r="D528">
            <v>49.739999999999995</v>
          </cell>
          <cell r="E528">
            <v>42.7</v>
          </cell>
          <cell r="F528">
            <v>152.47</v>
          </cell>
          <cell r="G528">
            <v>117.97</v>
          </cell>
          <cell r="H528">
            <v>212.66</v>
          </cell>
          <cell r="I528">
            <v>30.42</v>
          </cell>
          <cell r="J528">
            <v>771.51</v>
          </cell>
          <cell r="K528">
            <v>0</v>
          </cell>
          <cell r="L528">
            <v>0</v>
          </cell>
          <cell r="M528">
            <v>119.77</v>
          </cell>
          <cell r="N528">
            <v>44.9</v>
          </cell>
          <cell r="O528">
            <v>0</v>
          </cell>
          <cell r="Q528">
            <v>49.739999999999995</v>
          </cell>
          <cell r="R528">
            <v>92.44</v>
          </cell>
          <cell r="S528">
            <v>244.91</v>
          </cell>
          <cell r="T528">
            <v>362.88</v>
          </cell>
          <cell r="U528">
            <v>575.54</v>
          </cell>
          <cell r="V528">
            <v>605.96</v>
          </cell>
          <cell r="W528">
            <v>1377.4699999999998</v>
          </cell>
          <cell r="X528">
            <v>1377.4699999999998</v>
          </cell>
          <cell r="Y528">
            <v>1377.4699999999998</v>
          </cell>
          <cell r="Z528">
            <v>1497.2399999999998</v>
          </cell>
          <cell r="AA528">
            <v>1542.1399999999999</v>
          </cell>
          <cell r="AB528">
            <v>1542.1399999999999</v>
          </cell>
          <cell r="AD528">
            <v>244.91</v>
          </cell>
          <cell r="AE528">
            <v>361.05</v>
          </cell>
          <cell r="AF528">
            <v>771.51</v>
          </cell>
          <cell r="AG528">
            <v>164.67</v>
          </cell>
          <cell r="AH528">
            <v>1542.1399999999999</v>
          </cell>
          <cell r="AI528">
            <v>0</v>
          </cell>
        </row>
        <row r="529">
          <cell r="C529" t="str">
            <v>475060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</row>
        <row r="530">
          <cell r="C530" t="str">
            <v>476000</v>
          </cell>
          <cell r="D530">
            <v>27.32</v>
          </cell>
          <cell r="E530">
            <v>0</v>
          </cell>
          <cell r="F530">
            <v>0</v>
          </cell>
          <cell r="G530">
            <v>3566.3900000000003</v>
          </cell>
          <cell r="H530">
            <v>27</v>
          </cell>
          <cell r="I530">
            <v>0</v>
          </cell>
          <cell r="J530">
            <v>0</v>
          </cell>
          <cell r="K530">
            <v>344.15</v>
          </cell>
          <cell r="L530">
            <v>1367.9</v>
          </cell>
          <cell r="M530">
            <v>195.39</v>
          </cell>
          <cell r="N530">
            <v>0</v>
          </cell>
          <cell r="O530">
            <v>6064.8</v>
          </cell>
          <cell r="Q530">
            <v>27.32</v>
          </cell>
          <cell r="R530">
            <v>27.32</v>
          </cell>
          <cell r="S530">
            <v>27.32</v>
          </cell>
          <cell r="T530">
            <v>3593.7100000000005</v>
          </cell>
          <cell r="U530">
            <v>3620.7100000000005</v>
          </cell>
          <cell r="V530">
            <v>3620.7100000000005</v>
          </cell>
          <cell r="W530">
            <v>3620.7100000000005</v>
          </cell>
          <cell r="X530">
            <v>3964.8600000000006</v>
          </cell>
          <cell r="Y530">
            <v>5332.7599999999993</v>
          </cell>
          <cell r="Z530">
            <v>5528.15</v>
          </cell>
          <cell r="AA530">
            <v>5528.15</v>
          </cell>
          <cell r="AB530">
            <v>11592.95</v>
          </cell>
          <cell r="AD530">
            <v>27.32</v>
          </cell>
          <cell r="AE530">
            <v>3593.3900000000003</v>
          </cell>
          <cell r="AF530">
            <v>1712.0500000000002</v>
          </cell>
          <cell r="AG530">
            <v>6260.1900000000005</v>
          </cell>
          <cell r="AH530">
            <v>11592.95</v>
          </cell>
          <cell r="AI530">
            <v>0</v>
          </cell>
        </row>
        <row r="531">
          <cell r="C531" t="str">
            <v>476010</v>
          </cell>
          <cell r="D531">
            <v>1650.46</v>
          </cell>
          <cell r="E531">
            <v>2448.9499999999998</v>
          </cell>
          <cell r="F531">
            <v>3697.23</v>
          </cell>
          <cell r="G531">
            <v>1800</v>
          </cell>
          <cell r="H531">
            <v>705</v>
          </cell>
          <cell r="I531">
            <v>-1129.5999999999999</v>
          </cell>
          <cell r="J531">
            <v>5199.4799999999996</v>
          </cell>
          <cell r="K531">
            <v>14024.49</v>
          </cell>
          <cell r="L531">
            <v>2559.88</v>
          </cell>
          <cell r="M531">
            <v>22049.13</v>
          </cell>
          <cell r="N531">
            <v>5894</v>
          </cell>
          <cell r="O531">
            <v>62269.9</v>
          </cell>
          <cell r="Q531">
            <v>1650.46</v>
          </cell>
          <cell r="R531">
            <v>4099.41</v>
          </cell>
          <cell r="S531">
            <v>7796.64</v>
          </cell>
          <cell r="T531">
            <v>9596.64</v>
          </cell>
          <cell r="U531">
            <v>10301.64</v>
          </cell>
          <cell r="V531">
            <v>9172.0400000000009</v>
          </cell>
          <cell r="W531">
            <v>14371.52</v>
          </cell>
          <cell r="X531">
            <v>28396.010000000002</v>
          </cell>
          <cell r="Y531">
            <v>30955.89</v>
          </cell>
          <cell r="Z531">
            <v>53005.020000000004</v>
          </cell>
          <cell r="AA531">
            <v>58899.020000000004</v>
          </cell>
          <cell r="AB531">
            <v>121168.92</v>
          </cell>
          <cell r="AD531">
            <v>7796.6399999999994</v>
          </cell>
          <cell r="AE531">
            <v>1375.4</v>
          </cell>
          <cell r="AF531">
            <v>21783.850000000002</v>
          </cell>
          <cell r="AG531">
            <v>90213.03</v>
          </cell>
          <cell r="AH531">
            <v>121168.92000000001</v>
          </cell>
          <cell r="AI531">
            <v>0</v>
          </cell>
        </row>
        <row r="532">
          <cell r="C532" t="str">
            <v>476030</v>
          </cell>
          <cell r="D532">
            <v>13342.970000000001</v>
          </cell>
          <cell r="E532">
            <v>7853.22</v>
          </cell>
          <cell r="F532">
            <v>9693.17</v>
          </cell>
          <cell r="G532">
            <v>10088.06</v>
          </cell>
          <cell r="H532">
            <v>14108.79</v>
          </cell>
          <cell r="I532">
            <v>4243.9799999999996</v>
          </cell>
          <cell r="J532">
            <v>23756.690000000002</v>
          </cell>
          <cell r="K532">
            <v>11183.89</v>
          </cell>
          <cell r="L532">
            <v>15648.65</v>
          </cell>
          <cell r="M532">
            <v>2463.62</v>
          </cell>
          <cell r="N532">
            <v>4221.3599999999997</v>
          </cell>
          <cell r="O532">
            <v>25263.72</v>
          </cell>
          <cell r="Q532">
            <v>13342.970000000001</v>
          </cell>
          <cell r="R532">
            <v>21196.19</v>
          </cell>
          <cell r="S532">
            <v>30889.360000000001</v>
          </cell>
          <cell r="T532">
            <v>40977.42</v>
          </cell>
          <cell r="U532">
            <v>55086.210000000006</v>
          </cell>
          <cell r="V532">
            <v>59330.19</v>
          </cell>
          <cell r="W532">
            <v>83086.87999999999</v>
          </cell>
          <cell r="X532">
            <v>94270.77</v>
          </cell>
          <cell r="Y532">
            <v>109919.42</v>
          </cell>
          <cell r="Z532">
            <v>112383.03999999999</v>
          </cell>
          <cell r="AA532">
            <v>116604.40000000001</v>
          </cell>
          <cell r="AB532">
            <v>141868.12000000002</v>
          </cell>
          <cell r="AD532">
            <v>30889.360000000001</v>
          </cell>
          <cell r="AE532">
            <v>28440.829999999998</v>
          </cell>
          <cell r="AF532">
            <v>50589.23</v>
          </cell>
          <cell r="AG532">
            <v>31948.7</v>
          </cell>
          <cell r="AH532">
            <v>141868.12</v>
          </cell>
          <cell r="AI532">
            <v>0</v>
          </cell>
        </row>
        <row r="533">
          <cell r="C533" t="str">
            <v>476040</v>
          </cell>
          <cell r="D533">
            <v>160.07</v>
          </cell>
          <cell r="E533">
            <v>469.2</v>
          </cell>
          <cell r="F533">
            <v>-152.78</v>
          </cell>
          <cell r="G533">
            <v>453.19</v>
          </cell>
          <cell r="H533">
            <v>-281.58</v>
          </cell>
          <cell r="I533">
            <v>269.14</v>
          </cell>
          <cell r="J533">
            <v>-173.99</v>
          </cell>
          <cell r="K533">
            <v>277.92</v>
          </cell>
          <cell r="L533">
            <v>-2457.27</v>
          </cell>
          <cell r="M533">
            <v>-195.95</v>
          </cell>
          <cell r="N533">
            <v>-1903.11</v>
          </cell>
          <cell r="O533">
            <v>-690.66</v>
          </cell>
          <cell r="Q533">
            <v>160.07</v>
          </cell>
          <cell r="R533">
            <v>629.27</v>
          </cell>
          <cell r="S533">
            <v>476.49</v>
          </cell>
          <cell r="T533">
            <v>929.68000000000006</v>
          </cell>
          <cell r="U533">
            <v>648.10000000000014</v>
          </cell>
          <cell r="V533">
            <v>917.24000000000012</v>
          </cell>
          <cell r="W533">
            <v>743.25000000000011</v>
          </cell>
          <cell r="X533">
            <v>1021.1700000000001</v>
          </cell>
          <cell r="Y533">
            <v>-1436.1</v>
          </cell>
          <cell r="Z533">
            <v>-1632.05</v>
          </cell>
          <cell r="AA533">
            <v>-3535.16</v>
          </cell>
          <cell r="AB533">
            <v>-4225.82</v>
          </cell>
          <cell r="AD533">
            <v>476.49</v>
          </cell>
          <cell r="AE533">
            <v>440.75</v>
          </cell>
          <cell r="AF533">
            <v>-2353.34</v>
          </cell>
          <cell r="AG533">
            <v>-2789.72</v>
          </cell>
          <cell r="AH533">
            <v>-4225.82</v>
          </cell>
          <cell r="AI533">
            <v>0</v>
          </cell>
        </row>
        <row r="534">
          <cell r="C534" t="str">
            <v>476050</v>
          </cell>
          <cell r="D534">
            <v>3109</v>
          </cell>
          <cell r="E534">
            <v>648</v>
          </cell>
          <cell r="F534">
            <v>2098.17</v>
          </cell>
          <cell r="G534">
            <v>500</v>
          </cell>
          <cell r="H534">
            <v>0</v>
          </cell>
          <cell r="I534">
            <v>195</v>
          </cell>
          <cell r="J534">
            <v>5931.18</v>
          </cell>
          <cell r="K534">
            <v>320</v>
          </cell>
          <cell r="L534">
            <v>1000</v>
          </cell>
          <cell r="M534">
            <v>417</v>
          </cell>
          <cell r="N534">
            <v>375.94</v>
          </cell>
          <cell r="O534">
            <v>44045.5</v>
          </cell>
          <cell r="Q534">
            <v>3109</v>
          </cell>
          <cell r="R534">
            <v>3757</v>
          </cell>
          <cell r="S534">
            <v>5855.17</v>
          </cell>
          <cell r="T534">
            <v>6355.17</v>
          </cell>
          <cell r="U534">
            <v>6355.17</v>
          </cell>
          <cell r="V534">
            <v>6550.17</v>
          </cell>
          <cell r="W534">
            <v>12481.35</v>
          </cell>
          <cell r="X534">
            <v>12801.35</v>
          </cell>
          <cell r="Y534">
            <v>13801.35</v>
          </cell>
          <cell r="Z534">
            <v>14218.35</v>
          </cell>
          <cell r="AA534">
            <v>14594.29</v>
          </cell>
          <cell r="AB534">
            <v>58639.79</v>
          </cell>
          <cell r="AD534">
            <v>5855.17</v>
          </cell>
          <cell r="AE534">
            <v>695</v>
          </cell>
          <cell r="AF534">
            <v>7251.18</v>
          </cell>
          <cell r="AG534">
            <v>44838.44</v>
          </cell>
          <cell r="AH534">
            <v>58639.79</v>
          </cell>
          <cell r="AI534">
            <v>0</v>
          </cell>
        </row>
        <row r="535">
          <cell r="C535" t="str">
            <v>476060</v>
          </cell>
          <cell r="D535">
            <v>1020.04</v>
          </cell>
          <cell r="E535">
            <v>443.87</v>
          </cell>
          <cell r="F535">
            <v>332.57</v>
          </cell>
          <cell r="G535">
            <v>1500.7</v>
          </cell>
          <cell r="H535">
            <v>0</v>
          </cell>
          <cell r="I535">
            <v>265</v>
          </cell>
          <cell r="J535">
            <v>1477.0100000000002</v>
          </cell>
          <cell r="K535">
            <v>0</v>
          </cell>
          <cell r="L535">
            <v>0</v>
          </cell>
          <cell r="M535">
            <v>966.55</v>
          </cell>
          <cell r="N535">
            <v>0</v>
          </cell>
          <cell r="O535">
            <v>1065.4000000000001</v>
          </cell>
          <cell r="Q535">
            <v>1020.04</v>
          </cell>
          <cell r="R535">
            <v>1463.9099999999999</v>
          </cell>
          <cell r="S535">
            <v>1796.48</v>
          </cell>
          <cell r="T535">
            <v>3297.18</v>
          </cell>
          <cell r="U535">
            <v>3297.18</v>
          </cell>
          <cell r="V535">
            <v>3562.18</v>
          </cell>
          <cell r="W535">
            <v>5039.1900000000005</v>
          </cell>
          <cell r="X535">
            <v>5039.1900000000005</v>
          </cell>
          <cell r="Y535">
            <v>5039.1900000000005</v>
          </cell>
          <cell r="Z535">
            <v>6005.74</v>
          </cell>
          <cell r="AA535">
            <v>6005.74</v>
          </cell>
          <cell r="AB535">
            <v>7071.1399999999994</v>
          </cell>
          <cell r="AD535">
            <v>1796.4799999999998</v>
          </cell>
          <cell r="AE535">
            <v>1765.7</v>
          </cell>
          <cell r="AF535">
            <v>1477.0100000000002</v>
          </cell>
          <cell r="AG535">
            <v>2031.95</v>
          </cell>
          <cell r="AH535">
            <v>7071.1400000000012</v>
          </cell>
          <cell r="AI535">
            <v>0</v>
          </cell>
        </row>
        <row r="536">
          <cell r="C536" t="str">
            <v>476070</v>
          </cell>
          <cell r="D536">
            <v>0</v>
          </cell>
          <cell r="E536">
            <v>1101.67</v>
          </cell>
          <cell r="F536">
            <v>0</v>
          </cell>
          <cell r="G536">
            <v>0</v>
          </cell>
          <cell r="H536">
            <v>0</v>
          </cell>
          <cell r="I536">
            <v>473.58</v>
          </cell>
          <cell r="J536">
            <v>0</v>
          </cell>
          <cell r="K536">
            <v>0</v>
          </cell>
          <cell r="L536">
            <v>0</v>
          </cell>
          <cell r="M536">
            <v>-3022.25</v>
          </cell>
          <cell r="N536">
            <v>81.87</v>
          </cell>
          <cell r="O536">
            <v>0</v>
          </cell>
          <cell r="Q536">
            <v>0</v>
          </cell>
          <cell r="R536">
            <v>1101.67</v>
          </cell>
          <cell r="S536">
            <v>1101.67</v>
          </cell>
          <cell r="T536">
            <v>1101.67</v>
          </cell>
          <cell r="U536">
            <v>1101.67</v>
          </cell>
          <cell r="V536">
            <v>1575.25</v>
          </cell>
          <cell r="W536">
            <v>1575.25</v>
          </cell>
          <cell r="X536">
            <v>1575.25</v>
          </cell>
          <cell r="Y536">
            <v>1575.25</v>
          </cell>
          <cell r="Z536">
            <v>-1447</v>
          </cell>
          <cell r="AA536">
            <v>-1365.1299999999999</v>
          </cell>
          <cell r="AB536">
            <v>-1365.1299999999999</v>
          </cell>
          <cell r="AD536">
            <v>1101.67</v>
          </cell>
          <cell r="AE536">
            <v>473.58</v>
          </cell>
          <cell r="AF536">
            <v>0</v>
          </cell>
          <cell r="AG536">
            <v>-2940.38</v>
          </cell>
          <cell r="AH536">
            <v>-1365.13</v>
          </cell>
          <cell r="AI536">
            <v>0</v>
          </cell>
        </row>
        <row r="537">
          <cell r="C537" t="str">
            <v>476080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2000</v>
          </cell>
          <cell r="M537">
            <v>0</v>
          </cell>
          <cell r="N537">
            <v>0</v>
          </cell>
          <cell r="O537">
            <v>412.45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2000</v>
          </cell>
          <cell r="Z537">
            <v>2000</v>
          </cell>
          <cell r="AA537">
            <v>2000</v>
          </cell>
          <cell r="AB537">
            <v>2412.4499999999998</v>
          </cell>
          <cell r="AD537">
            <v>0</v>
          </cell>
          <cell r="AE537">
            <v>0</v>
          </cell>
          <cell r="AF537">
            <v>2000</v>
          </cell>
          <cell r="AG537">
            <v>412.45</v>
          </cell>
          <cell r="AH537">
            <v>2412.4499999999998</v>
          </cell>
          <cell r="AI537">
            <v>0</v>
          </cell>
        </row>
        <row r="538">
          <cell r="C538" t="str">
            <v>476105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</row>
        <row r="539">
          <cell r="C539" t="str">
            <v>476110</v>
          </cell>
          <cell r="D539">
            <v>464.18</v>
          </cell>
          <cell r="E539">
            <v>267.8</v>
          </cell>
          <cell r="F539">
            <v>424.5</v>
          </cell>
          <cell r="G539">
            <v>267.8</v>
          </cell>
          <cell r="H539">
            <v>0</v>
          </cell>
          <cell r="I539">
            <v>535.6</v>
          </cell>
          <cell r="J539">
            <v>1809.68</v>
          </cell>
          <cell r="K539">
            <v>203</v>
          </cell>
          <cell r="L539">
            <v>841.4</v>
          </cell>
          <cell r="M539">
            <v>0</v>
          </cell>
          <cell r="N539">
            <v>463</v>
          </cell>
          <cell r="O539">
            <v>0</v>
          </cell>
          <cell r="Q539">
            <v>464.18</v>
          </cell>
          <cell r="R539">
            <v>731.98</v>
          </cell>
          <cell r="S539">
            <v>1156.48</v>
          </cell>
          <cell r="T539">
            <v>1424.28</v>
          </cell>
          <cell r="U539">
            <v>1424.28</v>
          </cell>
          <cell r="V539">
            <v>1959.88</v>
          </cell>
          <cell r="W539">
            <v>3769.5600000000004</v>
          </cell>
          <cell r="X539">
            <v>3972.5600000000004</v>
          </cell>
          <cell r="Y539">
            <v>4813.96</v>
          </cell>
          <cell r="Z539">
            <v>4813.96</v>
          </cell>
          <cell r="AA539">
            <v>5276.96</v>
          </cell>
          <cell r="AB539">
            <v>5276.96</v>
          </cell>
          <cell r="AD539">
            <v>1156.48</v>
          </cell>
          <cell r="AE539">
            <v>803.40000000000009</v>
          </cell>
          <cell r="AF539">
            <v>2854.08</v>
          </cell>
          <cell r="AG539">
            <v>463</v>
          </cell>
          <cell r="AH539">
            <v>5276.96</v>
          </cell>
          <cell r="AI539">
            <v>0</v>
          </cell>
        </row>
        <row r="540">
          <cell r="C540" t="str">
            <v>476200</v>
          </cell>
          <cell r="D540">
            <v>0</v>
          </cell>
          <cell r="E540">
            <v>5922</v>
          </cell>
          <cell r="F540">
            <v>0</v>
          </cell>
          <cell r="G540">
            <v>356.5</v>
          </cell>
          <cell r="H540">
            <v>0</v>
          </cell>
          <cell r="I540">
            <v>0</v>
          </cell>
          <cell r="J540">
            <v>-3.42</v>
          </cell>
          <cell r="K540">
            <v>429.25</v>
          </cell>
          <cell r="L540">
            <v>4453.63</v>
          </cell>
          <cell r="M540">
            <v>3759.01</v>
          </cell>
          <cell r="N540">
            <v>2040.5</v>
          </cell>
          <cell r="O540">
            <v>-813.12</v>
          </cell>
          <cell r="Q540">
            <v>0</v>
          </cell>
          <cell r="R540">
            <v>5922</v>
          </cell>
          <cell r="S540">
            <v>5922</v>
          </cell>
          <cell r="T540">
            <v>6278.5</v>
          </cell>
          <cell r="U540">
            <v>6278.5</v>
          </cell>
          <cell r="V540">
            <v>6278.5</v>
          </cell>
          <cell r="W540">
            <v>6275.08</v>
          </cell>
          <cell r="X540">
            <v>6704.33</v>
          </cell>
          <cell r="Y540">
            <v>11157.96</v>
          </cell>
          <cell r="Z540">
            <v>14916.97</v>
          </cell>
          <cell r="AA540">
            <v>16957.47</v>
          </cell>
          <cell r="AB540">
            <v>16144.35</v>
          </cell>
          <cell r="AD540">
            <v>5922</v>
          </cell>
          <cell r="AE540">
            <v>356.5</v>
          </cell>
          <cell r="AF540">
            <v>4879.46</v>
          </cell>
          <cell r="AG540">
            <v>4986.3900000000003</v>
          </cell>
          <cell r="AH540">
            <v>16144.35</v>
          </cell>
          <cell r="AI540">
            <v>0</v>
          </cell>
        </row>
        <row r="541">
          <cell r="C541" t="str">
            <v>476205</v>
          </cell>
          <cell r="D541">
            <v>0</v>
          </cell>
          <cell r="E541">
            <v>136.49</v>
          </cell>
          <cell r="F541">
            <v>166.79</v>
          </cell>
          <cell r="G541">
            <v>150.13999999999999</v>
          </cell>
          <cell r="H541">
            <v>145.25</v>
          </cell>
          <cell r="I541">
            <v>122.84</v>
          </cell>
          <cell r="J541">
            <v>109.19</v>
          </cell>
          <cell r="K541">
            <v>124.48</v>
          </cell>
          <cell r="L541">
            <v>0</v>
          </cell>
          <cell r="M541">
            <v>253.69</v>
          </cell>
          <cell r="N541">
            <v>195.23</v>
          </cell>
          <cell r="O541">
            <v>109.19</v>
          </cell>
          <cell r="Q541">
            <v>0</v>
          </cell>
          <cell r="R541">
            <v>136.49</v>
          </cell>
          <cell r="S541">
            <v>303.27999999999997</v>
          </cell>
          <cell r="T541">
            <v>453.41999999999996</v>
          </cell>
          <cell r="U541">
            <v>598.66999999999996</v>
          </cell>
          <cell r="V541">
            <v>721.51</v>
          </cell>
          <cell r="W541">
            <v>830.7</v>
          </cell>
          <cell r="X541">
            <v>955.18000000000006</v>
          </cell>
          <cell r="Y541">
            <v>955.18000000000006</v>
          </cell>
          <cell r="Z541">
            <v>1208.8700000000001</v>
          </cell>
          <cell r="AA541">
            <v>1404.1000000000001</v>
          </cell>
          <cell r="AB541">
            <v>1513.2900000000002</v>
          </cell>
          <cell r="AD541">
            <v>303.27999999999997</v>
          </cell>
          <cell r="AE541">
            <v>418.23</v>
          </cell>
          <cell r="AF541">
            <v>233.67000000000002</v>
          </cell>
          <cell r="AG541">
            <v>558.1099999999999</v>
          </cell>
          <cell r="AH541">
            <v>1513.2900000000002</v>
          </cell>
          <cell r="AI541">
            <v>0</v>
          </cell>
        </row>
        <row r="542">
          <cell r="C542" t="str">
            <v>476230</v>
          </cell>
          <cell r="D542">
            <v>10478.33</v>
          </cell>
          <cell r="E542">
            <v>5367.38</v>
          </cell>
          <cell r="F542">
            <v>5880</v>
          </cell>
          <cell r="G542">
            <v>4922.05</v>
          </cell>
          <cell r="H542">
            <v>5208.33</v>
          </cell>
          <cell r="I542">
            <v>0.81</v>
          </cell>
          <cell r="J542">
            <v>1655.2</v>
          </cell>
          <cell r="K542">
            <v>4857.55</v>
          </cell>
          <cell r="L542">
            <v>8553.61</v>
          </cell>
          <cell r="M542">
            <v>6667.38</v>
          </cell>
          <cell r="N542">
            <v>8024.46</v>
          </cell>
          <cell r="O542">
            <v>4571.51</v>
          </cell>
          <cell r="Q542">
            <v>10478.33</v>
          </cell>
          <cell r="R542">
            <v>15845.71</v>
          </cell>
          <cell r="S542">
            <v>21725.71</v>
          </cell>
          <cell r="T542">
            <v>26647.759999999998</v>
          </cell>
          <cell r="U542">
            <v>31856.089999999997</v>
          </cell>
          <cell r="V542">
            <v>31856.899999999998</v>
          </cell>
          <cell r="W542">
            <v>33512.1</v>
          </cell>
          <cell r="X542">
            <v>38369.65</v>
          </cell>
          <cell r="Y542">
            <v>46923.26</v>
          </cell>
          <cell r="Z542">
            <v>53590.64</v>
          </cell>
          <cell r="AA542">
            <v>61615.1</v>
          </cell>
          <cell r="AB542">
            <v>66186.61</v>
          </cell>
          <cell r="AD542">
            <v>21725.71</v>
          </cell>
          <cell r="AE542">
            <v>10131.19</v>
          </cell>
          <cell r="AF542">
            <v>15066.36</v>
          </cell>
          <cell r="AG542">
            <v>19263.349999999999</v>
          </cell>
          <cell r="AH542">
            <v>66186.61</v>
          </cell>
          <cell r="AI542">
            <v>0</v>
          </cell>
        </row>
        <row r="543">
          <cell r="C543" t="str">
            <v>476270</v>
          </cell>
          <cell r="D543">
            <v>15</v>
          </cell>
          <cell r="E543">
            <v>699.91</v>
          </cell>
          <cell r="F543">
            <v>9</v>
          </cell>
          <cell r="G543">
            <v>6.97</v>
          </cell>
          <cell r="H543">
            <v>66</v>
          </cell>
          <cell r="I543">
            <v>0</v>
          </cell>
          <cell r="J543">
            <v>98</v>
          </cell>
          <cell r="K543">
            <v>22</v>
          </cell>
          <cell r="L543">
            <v>0</v>
          </cell>
          <cell r="M543">
            <v>14</v>
          </cell>
          <cell r="N543">
            <v>5</v>
          </cell>
          <cell r="O543">
            <v>5</v>
          </cell>
          <cell r="Q543">
            <v>15</v>
          </cell>
          <cell r="R543">
            <v>714.91</v>
          </cell>
          <cell r="S543">
            <v>723.91</v>
          </cell>
          <cell r="T543">
            <v>730.88</v>
          </cell>
          <cell r="U543">
            <v>796.88</v>
          </cell>
          <cell r="V543">
            <v>796.88</v>
          </cell>
          <cell r="W543">
            <v>894.88</v>
          </cell>
          <cell r="X543">
            <v>916.88</v>
          </cell>
          <cell r="Y543">
            <v>916.88</v>
          </cell>
          <cell r="Z543">
            <v>930.88</v>
          </cell>
          <cell r="AA543">
            <v>935.88</v>
          </cell>
          <cell r="AB543">
            <v>940.88</v>
          </cell>
          <cell r="AD543">
            <v>723.91</v>
          </cell>
          <cell r="AE543">
            <v>72.97</v>
          </cell>
          <cell r="AF543">
            <v>120</v>
          </cell>
          <cell r="AG543">
            <v>24</v>
          </cell>
          <cell r="AH543">
            <v>940.88</v>
          </cell>
          <cell r="AI543">
            <v>0</v>
          </cell>
        </row>
        <row r="544">
          <cell r="C544" t="str">
            <v>476290</v>
          </cell>
          <cell r="D544">
            <v>51250</v>
          </cell>
          <cell r="E544">
            <v>51250</v>
          </cell>
          <cell r="F544">
            <v>51250</v>
          </cell>
          <cell r="G544">
            <v>51250</v>
          </cell>
          <cell r="H544">
            <v>51250</v>
          </cell>
          <cell r="I544">
            <v>51250</v>
          </cell>
          <cell r="J544">
            <v>51250</v>
          </cell>
          <cell r="K544">
            <v>51250</v>
          </cell>
          <cell r="L544">
            <v>51250</v>
          </cell>
          <cell r="M544">
            <v>51250</v>
          </cell>
          <cell r="N544">
            <v>51250</v>
          </cell>
          <cell r="O544">
            <v>51250</v>
          </cell>
          <cell r="Q544">
            <v>51250</v>
          </cell>
          <cell r="R544">
            <v>102500</v>
          </cell>
          <cell r="S544">
            <v>153750</v>
          </cell>
          <cell r="T544">
            <v>205000</v>
          </cell>
          <cell r="U544">
            <v>256250</v>
          </cell>
          <cell r="V544">
            <v>307500</v>
          </cell>
          <cell r="W544">
            <v>358750</v>
          </cell>
          <cell r="X544">
            <v>410000</v>
          </cell>
          <cell r="Y544">
            <v>461250</v>
          </cell>
          <cell r="Z544">
            <v>512500</v>
          </cell>
          <cell r="AA544">
            <v>563750</v>
          </cell>
          <cell r="AB544">
            <v>615000</v>
          </cell>
          <cell r="AD544">
            <v>153750</v>
          </cell>
          <cell r="AE544">
            <v>153750</v>
          </cell>
          <cell r="AF544">
            <v>153750</v>
          </cell>
          <cell r="AG544">
            <v>153750</v>
          </cell>
          <cell r="AH544">
            <v>615000</v>
          </cell>
          <cell r="AI544">
            <v>0</v>
          </cell>
        </row>
        <row r="545">
          <cell r="C545" t="str">
            <v>476340</v>
          </cell>
          <cell r="D545">
            <v>1912.5</v>
          </cell>
          <cell r="E545">
            <v>2166.9499999999998</v>
          </cell>
          <cell r="F545">
            <v>1823.18</v>
          </cell>
          <cell r="G545">
            <v>2228.38</v>
          </cell>
          <cell r="H545">
            <v>1959.65</v>
          </cell>
          <cell r="I545">
            <v>2131.89</v>
          </cell>
          <cell r="J545">
            <v>4285.5600000000004</v>
          </cell>
          <cell r="K545">
            <v>2247.4299999999998</v>
          </cell>
          <cell r="L545">
            <v>1083.06</v>
          </cell>
          <cell r="M545">
            <v>2192.46</v>
          </cell>
          <cell r="N545">
            <v>1556.24</v>
          </cell>
          <cell r="O545">
            <v>3322.44</v>
          </cell>
          <cell r="Q545">
            <v>1912.5</v>
          </cell>
          <cell r="R545">
            <v>4079.45</v>
          </cell>
          <cell r="S545">
            <v>5902.63</v>
          </cell>
          <cell r="T545">
            <v>8131.01</v>
          </cell>
          <cell r="U545">
            <v>10090.66</v>
          </cell>
          <cell r="V545">
            <v>12222.55</v>
          </cell>
          <cell r="W545">
            <v>16508.11</v>
          </cell>
          <cell r="X545">
            <v>18755.54</v>
          </cell>
          <cell r="Y545">
            <v>19838.600000000002</v>
          </cell>
          <cell r="Z545">
            <v>22031.06</v>
          </cell>
          <cell r="AA545">
            <v>23587.300000000003</v>
          </cell>
          <cell r="AB545">
            <v>26909.74</v>
          </cell>
          <cell r="AD545">
            <v>5902.63</v>
          </cell>
          <cell r="AE545">
            <v>6319.92</v>
          </cell>
          <cell r="AF545">
            <v>7616.0499999999993</v>
          </cell>
          <cell r="AG545">
            <v>7071.1399999999994</v>
          </cell>
          <cell r="AH545">
            <v>26909.74</v>
          </cell>
          <cell r="AI545">
            <v>0</v>
          </cell>
        </row>
        <row r="546">
          <cell r="C546" t="str">
            <v>476350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60000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60000</v>
          </cell>
          <cell r="X546">
            <v>60000</v>
          </cell>
          <cell r="Y546">
            <v>60000</v>
          </cell>
          <cell r="Z546">
            <v>60000</v>
          </cell>
          <cell r="AA546">
            <v>60000</v>
          </cell>
          <cell r="AB546">
            <v>60000</v>
          </cell>
          <cell r="AD546">
            <v>0</v>
          </cell>
          <cell r="AE546">
            <v>0</v>
          </cell>
          <cell r="AF546">
            <v>60000</v>
          </cell>
          <cell r="AG546">
            <v>0</v>
          </cell>
          <cell r="AH546">
            <v>60000</v>
          </cell>
          <cell r="AI546">
            <v>0</v>
          </cell>
        </row>
        <row r="547">
          <cell r="C547" t="str">
            <v>476360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</row>
        <row r="548">
          <cell r="C548" t="str">
            <v>476500</v>
          </cell>
          <cell r="D548">
            <v>-117.26</v>
          </cell>
          <cell r="E548">
            <v>-113.77</v>
          </cell>
          <cell r="F548">
            <v>-112.62</v>
          </cell>
          <cell r="G548">
            <v>-108.53</v>
          </cell>
          <cell r="H548">
            <v>-106.22</v>
          </cell>
          <cell r="I548">
            <v>-107.57</v>
          </cell>
          <cell r="J548">
            <v>-106.12</v>
          </cell>
          <cell r="K548">
            <v>-105.72</v>
          </cell>
          <cell r="L548">
            <v>-105.76</v>
          </cell>
          <cell r="M548">
            <v>-104.51</v>
          </cell>
          <cell r="N548">
            <v>-103.92</v>
          </cell>
          <cell r="O548">
            <v>-103.95</v>
          </cell>
          <cell r="Q548">
            <v>-117.26</v>
          </cell>
          <cell r="R548">
            <v>-231.03</v>
          </cell>
          <cell r="S548">
            <v>-343.65</v>
          </cell>
          <cell r="T548">
            <v>-452.17999999999995</v>
          </cell>
          <cell r="U548">
            <v>-558.4</v>
          </cell>
          <cell r="V548">
            <v>-665.97</v>
          </cell>
          <cell r="W548">
            <v>-772.09</v>
          </cell>
          <cell r="X548">
            <v>-877.81000000000006</v>
          </cell>
          <cell r="Y548">
            <v>-983.57</v>
          </cell>
          <cell r="Z548">
            <v>-1088.0800000000002</v>
          </cell>
          <cell r="AA548">
            <v>-1192.0000000000002</v>
          </cell>
          <cell r="AB548">
            <v>-1295.9500000000003</v>
          </cell>
          <cell r="AD548">
            <v>-343.65</v>
          </cell>
          <cell r="AE548">
            <v>-322.32</v>
          </cell>
          <cell r="AF548">
            <v>-317.60000000000002</v>
          </cell>
          <cell r="AG548">
            <v>-312.38</v>
          </cell>
          <cell r="AH548">
            <v>-1295.9500000000003</v>
          </cell>
          <cell r="AI548">
            <v>0</v>
          </cell>
        </row>
        <row r="549">
          <cell r="C549" t="str">
            <v>476690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</row>
        <row r="550">
          <cell r="C550" t="str">
            <v>476700</v>
          </cell>
          <cell r="D550">
            <v>135.26</v>
          </cell>
          <cell r="E550">
            <v>1127.8699999999999</v>
          </cell>
          <cell r="F550">
            <v>1049.44</v>
          </cell>
          <cell r="G550">
            <v>17.920000000000002</v>
          </cell>
          <cell r="H550">
            <v>251.67000000000002</v>
          </cell>
          <cell r="I550">
            <v>-158.03</v>
          </cell>
          <cell r="J550">
            <v>246.22</v>
          </cell>
          <cell r="K550">
            <v>2899.85</v>
          </cell>
          <cell r="L550">
            <v>1429.26</v>
          </cell>
          <cell r="M550">
            <v>0</v>
          </cell>
          <cell r="N550">
            <v>490.65999999999997</v>
          </cell>
          <cell r="O550">
            <v>1221.76</v>
          </cell>
          <cell r="Q550">
            <v>135.26</v>
          </cell>
          <cell r="R550">
            <v>1263.1299999999999</v>
          </cell>
          <cell r="S550">
            <v>2312.5699999999997</v>
          </cell>
          <cell r="T550">
            <v>2330.4899999999998</v>
          </cell>
          <cell r="U550">
            <v>2582.16</v>
          </cell>
          <cell r="V550">
            <v>2424.13</v>
          </cell>
          <cell r="W550">
            <v>2670.3500000000004</v>
          </cell>
          <cell r="X550">
            <v>5570.2000000000007</v>
          </cell>
          <cell r="Y550">
            <v>6999.4600000000009</v>
          </cell>
          <cell r="Z550">
            <v>6999.4600000000009</v>
          </cell>
          <cell r="AA550">
            <v>7490.1200000000008</v>
          </cell>
          <cell r="AB550">
            <v>8711.880000000001</v>
          </cell>
          <cell r="AD550">
            <v>2312.5699999999997</v>
          </cell>
          <cell r="AE550">
            <v>111.56000000000003</v>
          </cell>
          <cell r="AF550">
            <v>4575.33</v>
          </cell>
          <cell r="AG550">
            <v>1712.42</v>
          </cell>
          <cell r="AH550">
            <v>8711.8799999999992</v>
          </cell>
          <cell r="AI550">
            <v>0</v>
          </cell>
        </row>
        <row r="551">
          <cell r="C551" t="str">
            <v>477100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</row>
        <row r="552">
          <cell r="C552" t="str">
            <v>477200</v>
          </cell>
          <cell r="D552">
            <v>-1100</v>
          </cell>
          <cell r="E552">
            <v>0</v>
          </cell>
          <cell r="F552">
            <v>0</v>
          </cell>
          <cell r="G552">
            <v>2391.84</v>
          </cell>
          <cell r="H552">
            <v>15192.5</v>
          </cell>
          <cell r="I552">
            <v>5000</v>
          </cell>
          <cell r="J552">
            <v>10</v>
          </cell>
          <cell r="K552">
            <v>0</v>
          </cell>
          <cell r="L552">
            <v>500</v>
          </cell>
          <cell r="M552">
            <v>4067.6</v>
          </cell>
          <cell r="N552">
            <v>620</v>
          </cell>
          <cell r="O552">
            <v>-4912</v>
          </cell>
          <cell r="Q552">
            <v>-1100</v>
          </cell>
          <cell r="R552">
            <v>-1100</v>
          </cell>
          <cell r="S552">
            <v>-1100</v>
          </cell>
          <cell r="T552">
            <v>1291.8400000000001</v>
          </cell>
          <cell r="U552">
            <v>16484.34</v>
          </cell>
          <cell r="V552">
            <v>21484.34</v>
          </cell>
          <cell r="W552">
            <v>21494.34</v>
          </cell>
          <cell r="X552">
            <v>21494.34</v>
          </cell>
          <cell r="Y552">
            <v>21994.34</v>
          </cell>
          <cell r="Z552">
            <v>26061.94</v>
          </cell>
          <cell r="AA552">
            <v>26681.94</v>
          </cell>
          <cell r="AB552">
            <v>21769.94</v>
          </cell>
          <cell r="AD552">
            <v>-1100</v>
          </cell>
          <cell r="AE552">
            <v>22584.34</v>
          </cell>
          <cell r="AF552">
            <v>510</v>
          </cell>
          <cell r="AG552">
            <v>-224.39999999999964</v>
          </cell>
          <cell r="AH552">
            <v>21769.94</v>
          </cell>
          <cell r="AI552">
            <v>0</v>
          </cell>
        </row>
        <row r="553">
          <cell r="C553" t="str">
            <v>477210</v>
          </cell>
          <cell r="D553">
            <v>21149</v>
          </cell>
          <cell r="E553">
            <v>0</v>
          </cell>
          <cell r="F553">
            <v>0</v>
          </cell>
          <cell r="G553">
            <v>732</v>
          </cell>
          <cell r="H553">
            <v>815</v>
          </cell>
          <cell r="I553">
            <v>375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Q553">
            <v>21149</v>
          </cell>
          <cell r="R553">
            <v>21149</v>
          </cell>
          <cell r="S553">
            <v>21149</v>
          </cell>
          <cell r="T553">
            <v>21881</v>
          </cell>
          <cell r="U553">
            <v>22696</v>
          </cell>
          <cell r="V553">
            <v>23071</v>
          </cell>
          <cell r="W553">
            <v>23071</v>
          </cell>
          <cell r="X553">
            <v>23071</v>
          </cell>
          <cell r="Y553">
            <v>23071</v>
          </cell>
          <cell r="Z553">
            <v>23071</v>
          </cell>
          <cell r="AA553">
            <v>23071</v>
          </cell>
          <cell r="AB553">
            <v>23071</v>
          </cell>
          <cell r="AD553">
            <v>21149</v>
          </cell>
          <cell r="AE553">
            <v>1922</v>
          </cell>
          <cell r="AF553">
            <v>0</v>
          </cell>
          <cell r="AG553">
            <v>0</v>
          </cell>
          <cell r="AH553">
            <v>23071</v>
          </cell>
          <cell r="AI553">
            <v>0</v>
          </cell>
        </row>
        <row r="554">
          <cell r="C554" t="str">
            <v>477220</v>
          </cell>
          <cell r="D554">
            <v>0</v>
          </cell>
          <cell r="E554">
            <v>1425</v>
          </cell>
          <cell r="F554">
            <v>0</v>
          </cell>
          <cell r="G554">
            <v>2287.5</v>
          </cell>
          <cell r="H554">
            <v>4750</v>
          </cell>
          <cell r="I554">
            <v>600</v>
          </cell>
          <cell r="J554">
            <v>550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1425</v>
          </cell>
          <cell r="S554">
            <v>1425</v>
          </cell>
          <cell r="T554">
            <v>3712.5</v>
          </cell>
          <cell r="U554">
            <v>8462.5</v>
          </cell>
          <cell r="V554">
            <v>9062.5</v>
          </cell>
          <cell r="W554">
            <v>9612.5</v>
          </cell>
          <cell r="X554">
            <v>9612.5</v>
          </cell>
          <cell r="Y554">
            <v>9612.5</v>
          </cell>
          <cell r="Z554">
            <v>9612.5</v>
          </cell>
          <cell r="AA554">
            <v>9612.5</v>
          </cell>
          <cell r="AB554">
            <v>9612.5</v>
          </cell>
          <cell r="AD554">
            <v>1425</v>
          </cell>
          <cell r="AE554">
            <v>7637.5</v>
          </cell>
          <cell r="AF554">
            <v>550</v>
          </cell>
          <cell r="AG554">
            <v>0</v>
          </cell>
          <cell r="AH554">
            <v>9612.5</v>
          </cell>
          <cell r="AI554">
            <v>0</v>
          </cell>
        </row>
        <row r="555">
          <cell r="C555" t="str">
            <v>477230</v>
          </cell>
          <cell r="D555">
            <v>0</v>
          </cell>
          <cell r="E555">
            <v>250.8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8.66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1955</v>
          </cell>
          <cell r="Q555">
            <v>0</v>
          </cell>
          <cell r="R555">
            <v>250.8</v>
          </cell>
          <cell r="S555">
            <v>250.8</v>
          </cell>
          <cell r="T555">
            <v>250.8</v>
          </cell>
          <cell r="U555">
            <v>250.8</v>
          </cell>
          <cell r="V555">
            <v>250.8</v>
          </cell>
          <cell r="W555">
            <v>259.46000000000004</v>
          </cell>
          <cell r="X555">
            <v>259.46000000000004</v>
          </cell>
          <cell r="Y555">
            <v>259.46000000000004</v>
          </cell>
          <cell r="Z555">
            <v>259.46000000000004</v>
          </cell>
          <cell r="AA555">
            <v>259.46000000000004</v>
          </cell>
          <cell r="AB555">
            <v>2214.46</v>
          </cell>
          <cell r="AD555">
            <v>250.8</v>
          </cell>
          <cell r="AE555">
            <v>0</v>
          </cell>
          <cell r="AF555">
            <v>8.66</v>
          </cell>
          <cell r="AG555">
            <v>1955</v>
          </cell>
          <cell r="AH555">
            <v>2214.46</v>
          </cell>
          <cell r="AI555">
            <v>0</v>
          </cell>
        </row>
        <row r="556">
          <cell r="C556" t="str">
            <v>477240</v>
          </cell>
          <cell r="D556">
            <v>80</v>
          </cell>
          <cell r="E556">
            <v>8253.2000000000007</v>
          </cell>
          <cell r="F556">
            <v>8890.5</v>
          </cell>
          <cell r="G556">
            <v>57.75</v>
          </cell>
          <cell r="H556">
            <v>14325</v>
          </cell>
          <cell r="I556">
            <v>180</v>
          </cell>
          <cell r="J556">
            <v>1265</v>
          </cell>
          <cell r="K556">
            <v>0</v>
          </cell>
          <cell r="L556">
            <v>0</v>
          </cell>
          <cell r="M556">
            <v>0</v>
          </cell>
          <cell r="N556">
            <v>309</v>
          </cell>
          <cell r="O556">
            <v>0</v>
          </cell>
          <cell r="Q556">
            <v>80</v>
          </cell>
          <cell r="R556">
            <v>8333.2000000000007</v>
          </cell>
          <cell r="S556">
            <v>17223.7</v>
          </cell>
          <cell r="T556">
            <v>17281.45</v>
          </cell>
          <cell r="U556">
            <v>31606.45</v>
          </cell>
          <cell r="V556">
            <v>31786.45</v>
          </cell>
          <cell r="W556">
            <v>33051.449999999997</v>
          </cell>
          <cell r="X556">
            <v>33051.449999999997</v>
          </cell>
          <cell r="Y556">
            <v>33051.449999999997</v>
          </cell>
          <cell r="Z556">
            <v>33051.449999999997</v>
          </cell>
          <cell r="AA556">
            <v>33360.449999999997</v>
          </cell>
          <cell r="AB556">
            <v>33360.449999999997</v>
          </cell>
          <cell r="AD556">
            <v>17223.7</v>
          </cell>
          <cell r="AE556">
            <v>14562.75</v>
          </cell>
          <cell r="AF556">
            <v>1265</v>
          </cell>
          <cell r="AG556">
            <v>309</v>
          </cell>
          <cell r="AH556">
            <v>33360.449999999997</v>
          </cell>
          <cell r="AI556">
            <v>0</v>
          </cell>
        </row>
        <row r="557">
          <cell r="C557" t="str">
            <v>477300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</row>
        <row r="558">
          <cell r="C558" t="str">
            <v>477310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</row>
        <row r="559">
          <cell r="C559" t="str">
            <v>477400</v>
          </cell>
          <cell r="D559">
            <v>1418.42</v>
          </cell>
          <cell r="E559">
            <v>13816.48</v>
          </cell>
          <cell r="F559">
            <v>8255.9599999999991</v>
          </cell>
          <cell r="G559">
            <v>14191.33</v>
          </cell>
          <cell r="H559">
            <v>630.82999999999993</v>
          </cell>
          <cell r="I559">
            <v>14705.380000000001</v>
          </cell>
          <cell r="J559">
            <v>430.83</v>
          </cell>
          <cell r="K559">
            <v>5850.01</v>
          </cell>
          <cell r="L559">
            <v>568.34</v>
          </cell>
          <cell r="M559">
            <v>430.83</v>
          </cell>
          <cell r="N559">
            <v>6137.75</v>
          </cell>
          <cell r="O559">
            <v>15053.64</v>
          </cell>
          <cell r="Q559">
            <v>1418.42</v>
          </cell>
          <cell r="R559">
            <v>15234.900000000001</v>
          </cell>
          <cell r="S559">
            <v>23490.86</v>
          </cell>
          <cell r="T559">
            <v>37682.19</v>
          </cell>
          <cell r="U559">
            <v>38313.020000000004</v>
          </cell>
          <cell r="V559">
            <v>53018.400000000009</v>
          </cell>
          <cell r="W559">
            <v>53449.23000000001</v>
          </cell>
          <cell r="X559">
            <v>59299.240000000005</v>
          </cell>
          <cell r="Y559">
            <v>59867.58</v>
          </cell>
          <cell r="Z559">
            <v>60298.41</v>
          </cell>
          <cell r="AA559">
            <v>66436.160000000003</v>
          </cell>
          <cell r="AB559">
            <v>81489.800000000017</v>
          </cell>
          <cell r="AD559">
            <v>23490.86</v>
          </cell>
          <cell r="AE559">
            <v>29527.54</v>
          </cell>
          <cell r="AF559">
            <v>6849.18</v>
          </cell>
          <cell r="AG559">
            <v>21622.22</v>
          </cell>
          <cell r="AH559">
            <v>81489.8</v>
          </cell>
          <cell r="AI559">
            <v>0</v>
          </cell>
        </row>
        <row r="560">
          <cell r="C560" t="str">
            <v>477440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48.5</v>
          </cell>
          <cell r="O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48.5</v>
          </cell>
          <cell r="AB560">
            <v>48.5</v>
          </cell>
          <cell r="AD560">
            <v>0</v>
          </cell>
          <cell r="AE560">
            <v>0</v>
          </cell>
          <cell r="AF560">
            <v>0</v>
          </cell>
          <cell r="AG560">
            <v>48.5</v>
          </cell>
          <cell r="AH560">
            <v>48.5</v>
          </cell>
          <cell r="AI560">
            <v>0</v>
          </cell>
        </row>
        <row r="561">
          <cell r="C561" t="str">
            <v>477450</v>
          </cell>
          <cell r="D561">
            <v>0</v>
          </cell>
          <cell r="E561">
            <v>7637.43</v>
          </cell>
          <cell r="F561">
            <v>10997.02</v>
          </cell>
          <cell r="G561">
            <v>5851.99</v>
          </cell>
          <cell r="H561">
            <v>5256.34</v>
          </cell>
          <cell r="I561">
            <v>6287.14</v>
          </cell>
          <cell r="J561">
            <v>5235.4399999999996</v>
          </cell>
          <cell r="K561">
            <v>5141.3900000000003</v>
          </cell>
          <cell r="L561">
            <v>335</v>
          </cell>
          <cell r="M561">
            <v>2620.25</v>
          </cell>
          <cell r="N561">
            <v>10168.94</v>
          </cell>
          <cell r="O561">
            <v>15800.78</v>
          </cell>
          <cell r="Q561">
            <v>0</v>
          </cell>
          <cell r="R561">
            <v>7637.43</v>
          </cell>
          <cell r="S561">
            <v>18634.45</v>
          </cell>
          <cell r="T561">
            <v>24486.440000000002</v>
          </cell>
          <cell r="U561">
            <v>29742.780000000002</v>
          </cell>
          <cell r="V561">
            <v>36029.920000000006</v>
          </cell>
          <cell r="W561">
            <v>41265.360000000008</v>
          </cell>
          <cell r="X561">
            <v>46406.750000000007</v>
          </cell>
          <cell r="Y561">
            <v>46741.750000000007</v>
          </cell>
          <cell r="Z561">
            <v>49362.000000000007</v>
          </cell>
          <cell r="AA561">
            <v>59530.94000000001</v>
          </cell>
          <cell r="AB561">
            <v>75331.720000000016</v>
          </cell>
          <cell r="AD561">
            <v>18634.45</v>
          </cell>
          <cell r="AE561">
            <v>17395.47</v>
          </cell>
          <cell r="AF561">
            <v>10711.83</v>
          </cell>
          <cell r="AG561">
            <v>28589.97</v>
          </cell>
          <cell r="AH561">
            <v>75331.720000000016</v>
          </cell>
          <cell r="AI561">
            <v>0</v>
          </cell>
        </row>
        <row r="562">
          <cell r="C562" t="str">
            <v>477460</v>
          </cell>
          <cell r="D562">
            <v>0</v>
          </cell>
          <cell r="E562">
            <v>0</v>
          </cell>
          <cell r="F562">
            <v>0</v>
          </cell>
          <cell r="G562">
            <v>450</v>
          </cell>
          <cell r="H562">
            <v>0</v>
          </cell>
          <cell r="I562">
            <v>1520.25</v>
          </cell>
          <cell r="J562">
            <v>0</v>
          </cell>
          <cell r="K562">
            <v>500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450</v>
          </cell>
          <cell r="U562">
            <v>450</v>
          </cell>
          <cell r="V562">
            <v>1970.25</v>
          </cell>
          <cell r="W562">
            <v>1970.25</v>
          </cell>
          <cell r="X562">
            <v>2470.25</v>
          </cell>
          <cell r="Y562">
            <v>2470.25</v>
          </cell>
          <cell r="Z562">
            <v>2470.25</v>
          </cell>
          <cell r="AA562">
            <v>2470.25</v>
          </cell>
          <cell r="AB562">
            <v>2470.25</v>
          </cell>
          <cell r="AD562">
            <v>0</v>
          </cell>
          <cell r="AE562">
            <v>1970.25</v>
          </cell>
          <cell r="AF562">
            <v>500</v>
          </cell>
          <cell r="AG562">
            <v>0</v>
          </cell>
          <cell r="AH562">
            <v>2470.25</v>
          </cell>
          <cell r="AI562">
            <v>0</v>
          </cell>
        </row>
        <row r="563">
          <cell r="C563" t="str">
            <v>478000</v>
          </cell>
          <cell r="D563">
            <v>484.92</v>
          </cell>
          <cell r="E563">
            <v>636.92000000000007</v>
          </cell>
          <cell r="F563">
            <v>397</v>
          </cell>
          <cell r="G563">
            <v>335.62</v>
          </cell>
          <cell r="H563">
            <v>150254.53</v>
          </cell>
          <cell r="I563">
            <v>-149502.51999999999</v>
          </cell>
          <cell r="J563">
            <v>1016.01</v>
          </cell>
          <cell r="K563">
            <v>1526</v>
          </cell>
          <cell r="L563">
            <v>150159.9</v>
          </cell>
          <cell r="M563">
            <v>65.94</v>
          </cell>
          <cell r="N563">
            <v>153.75</v>
          </cell>
          <cell r="O563">
            <v>-0.14999999999999147</v>
          </cell>
          <cell r="Q563">
            <v>484.92</v>
          </cell>
          <cell r="R563">
            <v>1121.8400000000001</v>
          </cell>
          <cell r="S563">
            <v>1518.8400000000001</v>
          </cell>
          <cell r="T563">
            <v>1854.46</v>
          </cell>
          <cell r="U563">
            <v>152108.99</v>
          </cell>
          <cell r="V563">
            <v>2606.4699999999966</v>
          </cell>
          <cell r="W563">
            <v>3622.4799999999964</v>
          </cell>
          <cell r="X563">
            <v>5148.4799999999968</v>
          </cell>
          <cell r="Y563">
            <v>155308.37999999998</v>
          </cell>
          <cell r="Z563">
            <v>155374.31999999998</v>
          </cell>
          <cell r="AA563">
            <v>155528.06999999998</v>
          </cell>
          <cell r="AB563">
            <v>155527.91999999998</v>
          </cell>
          <cell r="AD563">
            <v>1518.8400000000001</v>
          </cell>
          <cell r="AE563">
            <v>1087.6300000000047</v>
          </cell>
          <cell r="AF563">
            <v>152701.91</v>
          </cell>
          <cell r="AG563">
            <v>219.54000000000002</v>
          </cell>
          <cell r="AH563">
            <v>155527.92000000001</v>
          </cell>
          <cell r="AI563">
            <v>0</v>
          </cell>
        </row>
        <row r="564">
          <cell r="C564" t="str">
            <v>478200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</row>
        <row r="565">
          <cell r="C565" t="str">
            <v>480000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</row>
        <row r="566">
          <cell r="C566" t="str">
            <v>480030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</row>
        <row r="567">
          <cell r="C567" t="str">
            <v>480060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</row>
        <row r="568">
          <cell r="C568" t="str">
            <v>490000</v>
          </cell>
          <cell r="D568">
            <v>0</v>
          </cell>
          <cell r="E568">
            <v>0</v>
          </cell>
          <cell r="F568">
            <v>9000</v>
          </cell>
          <cell r="G568">
            <v>0</v>
          </cell>
          <cell r="H568">
            <v>0</v>
          </cell>
          <cell r="I568">
            <v>9000</v>
          </cell>
          <cell r="J568">
            <v>0</v>
          </cell>
          <cell r="K568">
            <v>0</v>
          </cell>
          <cell r="L568">
            <v>9000</v>
          </cell>
          <cell r="M568">
            <v>0</v>
          </cell>
          <cell r="N568">
            <v>0</v>
          </cell>
          <cell r="O568">
            <v>223366.91</v>
          </cell>
          <cell r="Q568">
            <v>0</v>
          </cell>
          <cell r="R568">
            <v>0</v>
          </cell>
          <cell r="S568">
            <v>9000</v>
          </cell>
          <cell r="T568">
            <v>9000</v>
          </cell>
          <cell r="U568">
            <v>9000</v>
          </cell>
          <cell r="V568">
            <v>18000</v>
          </cell>
          <cell r="W568">
            <v>18000</v>
          </cell>
          <cell r="X568">
            <v>18000</v>
          </cell>
          <cell r="Y568">
            <v>27000</v>
          </cell>
          <cell r="Z568">
            <v>27000</v>
          </cell>
          <cell r="AA568">
            <v>27000</v>
          </cell>
          <cell r="AB568">
            <v>250366.91</v>
          </cell>
          <cell r="AD568">
            <v>9000</v>
          </cell>
          <cell r="AE568">
            <v>9000</v>
          </cell>
          <cell r="AF568">
            <v>9000</v>
          </cell>
          <cell r="AG568">
            <v>223366.91</v>
          </cell>
          <cell r="AH568">
            <v>250366.91</v>
          </cell>
          <cell r="AI568">
            <v>0</v>
          </cell>
        </row>
        <row r="569">
          <cell r="C569" t="str">
            <v>490010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</row>
        <row r="570">
          <cell r="C570" t="str">
            <v>490020</v>
          </cell>
          <cell r="D570">
            <v>16821.080000000002</v>
          </cell>
          <cell r="E570">
            <v>29475.57</v>
          </cell>
          <cell r="F570">
            <v>88368.189999999988</v>
          </cell>
          <cell r="G570">
            <v>34278.17</v>
          </cell>
          <cell r="H570">
            <v>23214.889999999996</v>
          </cell>
          <cell r="I570">
            <v>128693.14</v>
          </cell>
          <cell r="J570">
            <v>25632.449999999997</v>
          </cell>
          <cell r="K570">
            <v>21793.72</v>
          </cell>
          <cell r="L570">
            <v>92951.61</v>
          </cell>
          <cell r="M570">
            <v>28791.78</v>
          </cell>
          <cell r="N570">
            <v>48255.17</v>
          </cell>
          <cell r="O570">
            <v>41654.29</v>
          </cell>
          <cell r="Q570">
            <v>16821.080000000002</v>
          </cell>
          <cell r="R570">
            <v>46296.649999999987</v>
          </cell>
          <cell r="S570">
            <v>134664.84</v>
          </cell>
          <cell r="T570">
            <v>168943.00999999998</v>
          </cell>
          <cell r="U570">
            <v>192157.90000000002</v>
          </cell>
          <cell r="V570">
            <v>320851.03999999998</v>
          </cell>
          <cell r="W570">
            <v>346483.48999999993</v>
          </cell>
          <cell r="X570">
            <v>368277.20999999996</v>
          </cell>
          <cell r="Y570">
            <v>461228.81999999989</v>
          </cell>
          <cell r="Z570">
            <v>490020.59999999986</v>
          </cell>
          <cell r="AA570">
            <v>538275.7699999999</v>
          </cell>
          <cell r="AB570">
            <v>579930.05999999994</v>
          </cell>
          <cell r="AD570">
            <v>134664.84</v>
          </cell>
          <cell r="AE570">
            <v>186186.2</v>
          </cell>
          <cell r="AF570">
            <v>140377.78</v>
          </cell>
          <cell r="AG570">
            <v>118701.23999999999</v>
          </cell>
          <cell r="AH570">
            <v>579930.06000000006</v>
          </cell>
          <cell r="AI570">
            <v>0</v>
          </cell>
        </row>
        <row r="571">
          <cell r="C571" t="str">
            <v>490030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</row>
        <row r="572">
          <cell r="C572" t="str">
            <v>490040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</row>
        <row r="573">
          <cell r="C573" t="str">
            <v>490050</v>
          </cell>
          <cell r="D573">
            <v>38314.79</v>
          </cell>
          <cell r="E573">
            <v>19261.53</v>
          </cell>
          <cell r="F573">
            <v>25891.4</v>
          </cell>
          <cell r="G573">
            <v>16698.150000000001</v>
          </cell>
          <cell r="H573">
            <v>57074.43</v>
          </cell>
          <cell r="I573">
            <v>77986.23</v>
          </cell>
          <cell r="J573">
            <v>-102956.01000000001</v>
          </cell>
          <cell r="K573">
            <v>-36883.24</v>
          </cell>
          <cell r="L573">
            <v>-3741.329999999999</v>
          </cell>
          <cell r="M573">
            <v>-119073.55000000002</v>
          </cell>
          <cell r="N573">
            <v>-33588.74</v>
          </cell>
          <cell r="O573">
            <v>504793.89000000007</v>
          </cell>
          <cell r="Q573">
            <v>38314.79</v>
          </cell>
          <cell r="R573">
            <v>57576.319999999992</v>
          </cell>
          <cell r="S573">
            <v>83467.72</v>
          </cell>
          <cell r="T573">
            <v>100165.87000000001</v>
          </cell>
          <cell r="U573">
            <v>157240.29999999999</v>
          </cell>
          <cell r="V573">
            <v>235226.53000000003</v>
          </cell>
          <cell r="W573">
            <v>132270.52000000002</v>
          </cell>
          <cell r="X573">
            <v>95387.280000000028</v>
          </cell>
          <cell r="Y573">
            <v>91645.950000000026</v>
          </cell>
          <cell r="Z573">
            <v>-27427.600000000006</v>
          </cell>
          <cell r="AA573">
            <v>-61016.340000000011</v>
          </cell>
          <cell r="AB573">
            <v>443777.55000000005</v>
          </cell>
          <cell r="AD573">
            <v>83467.72</v>
          </cell>
          <cell r="AE573">
            <v>151758.81</v>
          </cell>
          <cell r="AF573">
            <v>-143580.57999999999</v>
          </cell>
          <cell r="AG573">
            <v>352131.60000000009</v>
          </cell>
          <cell r="AH573">
            <v>443777.55000000005</v>
          </cell>
          <cell r="AI573">
            <v>0</v>
          </cell>
        </row>
        <row r="574">
          <cell r="C574" t="str">
            <v>490060</v>
          </cell>
          <cell r="D574">
            <v>5610</v>
          </cell>
          <cell r="E574">
            <v>0</v>
          </cell>
          <cell r="F574">
            <v>0</v>
          </cell>
          <cell r="G574">
            <v>529.32000000000005</v>
          </cell>
          <cell r="H574">
            <v>0</v>
          </cell>
          <cell r="I574">
            <v>0</v>
          </cell>
          <cell r="J574">
            <v>8633.33</v>
          </cell>
          <cell r="K574">
            <v>0</v>
          </cell>
          <cell r="L574">
            <v>0</v>
          </cell>
          <cell r="M574">
            <v>0</v>
          </cell>
          <cell r="N574">
            <v>7000</v>
          </cell>
          <cell r="O574">
            <v>1400</v>
          </cell>
          <cell r="Q574">
            <v>5610</v>
          </cell>
          <cell r="R574">
            <v>5610</v>
          </cell>
          <cell r="S574">
            <v>5610</v>
          </cell>
          <cell r="T574">
            <v>6139.32</v>
          </cell>
          <cell r="U574">
            <v>6139.32</v>
          </cell>
          <cell r="V574">
            <v>6139.32</v>
          </cell>
          <cell r="W574">
            <v>14772.65</v>
          </cell>
          <cell r="X574">
            <v>14772.65</v>
          </cell>
          <cell r="Y574">
            <v>14772.65</v>
          </cell>
          <cell r="Z574">
            <v>14772.65</v>
          </cell>
          <cell r="AA574">
            <v>21772.65</v>
          </cell>
          <cell r="AB574">
            <v>23172.65</v>
          </cell>
          <cell r="AD574">
            <v>5610</v>
          </cell>
          <cell r="AE574">
            <v>529.32000000000005</v>
          </cell>
          <cell r="AF574">
            <v>8633.33</v>
          </cell>
          <cell r="AG574">
            <v>8400</v>
          </cell>
          <cell r="AH574">
            <v>23172.65</v>
          </cell>
          <cell r="AI574">
            <v>0</v>
          </cell>
        </row>
        <row r="575">
          <cell r="C575" t="str">
            <v>490070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</row>
        <row r="576">
          <cell r="C576" t="str">
            <v>490080</v>
          </cell>
          <cell r="D576">
            <v>1500</v>
          </cell>
          <cell r="E576">
            <v>614.53</v>
          </cell>
          <cell r="F576">
            <v>11728</v>
          </cell>
          <cell r="G576">
            <v>4026</v>
          </cell>
          <cell r="H576">
            <v>3203.27</v>
          </cell>
          <cell r="I576">
            <v>3155</v>
          </cell>
          <cell r="J576">
            <v>6133.02</v>
          </cell>
          <cell r="K576">
            <v>5557</v>
          </cell>
          <cell r="L576">
            <v>4630</v>
          </cell>
          <cell r="M576">
            <v>2880</v>
          </cell>
          <cell r="N576">
            <v>30044.32</v>
          </cell>
          <cell r="O576">
            <v>4194</v>
          </cell>
          <cell r="Q576">
            <v>1500</v>
          </cell>
          <cell r="R576">
            <v>2114.5299999999997</v>
          </cell>
          <cell r="S576">
            <v>13842.529999999999</v>
          </cell>
          <cell r="T576">
            <v>17868.53</v>
          </cell>
          <cell r="U576">
            <v>21071.8</v>
          </cell>
          <cell r="V576">
            <v>24226.799999999999</v>
          </cell>
          <cell r="W576">
            <v>30359.82</v>
          </cell>
          <cell r="X576">
            <v>35916.82</v>
          </cell>
          <cell r="Y576">
            <v>40546.82</v>
          </cell>
          <cell r="Z576">
            <v>43426.82</v>
          </cell>
          <cell r="AA576">
            <v>73471.14</v>
          </cell>
          <cell r="AB576">
            <v>77665.14</v>
          </cell>
          <cell r="AD576">
            <v>13842.529999999999</v>
          </cell>
          <cell r="AE576">
            <v>10384.27</v>
          </cell>
          <cell r="AF576">
            <v>16320.02</v>
          </cell>
          <cell r="AG576">
            <v>37118.32</v>
          </cell>
          <cell r="AH576">
            <v>77665.14</v>
          </cell>
          <cell r="AI576">
            <v>0</v>
          </cell>
        </row>
        <row r="577">
          <cell r="C577" t="str">
            <v>490090</v>
          </cell>
          <cell r="D577">
            <v>1608.5</v>
          </cell>
          <cell r="E577">
            <v>2038.29</v>
          </cell>
          <cell r="F577">
            <v>1856.41</v>
          </cell>
          <cell r="G577">
            <v>1853.89</v>
          </cell>
          <cell r="H577">
            <v>1628.47</v>
          </cell>
          <cell r="I577">
            <v>1781.04</v>
          </cell>
          <cell r="J577">
            <v>1900.94</v>
          </cell>
          <cell r="K577">
            <v>2352.7399999999998</v>
          </cell>
          <cell r="L577">
            <v>2324.35</v>
          </cell>
          <cell r="M577">
            <v>1564.71</v>
          </cell>
          <cell r="N577">
            <v>2268.42</v>
          </cell>
          <cell r="O577">
            <v>2776.09</v>
          </cell>
          <cell r="Q577">
            <v>1608.5</v>
          </cell>
          <cell r="R577">
            <v>3646.79</v>
          </cell>
          <cell r="S577">
            <v>5503.2</v>
          </cell>
          <cell r="T577">
            <v>7357.09</v>
          </cell>
          <cell r="U577">
            <v>8985.56</v>
          </cell>
          <cell r="V577">
            <v>10766.599999999999</v>
          </cell>
          <cell r="W577">
            <v>12667.539999999999</v>
          </cell>
          <cell r="X577">
            <v>15020.279999999999</v>
          </cell>
          <cell r="Y577">
            <v>17344.629999999997</v>
          </cell>
          <cell r="Z577">
            <v>18909.339999999997</v>
          </cell>
          <cell r="AA577">
            <v>21177.759999999995</v>
          </cell>
          <cell r="AB577">
            <v>23953.849999999995</v>
          </cell>
          <cell r="AD577">
            <v>5503.2</v>
          </cell>
          <cell r="AE577">
            <v>5263.4</v>
          </cell>
          <cell r="AF577">
            <v>6578.0300000000007</v>
          </cell>
          <cell r="AG577">
            <v>6609.22</v>
          </cell>
          <cell r="AH577">
            <v>23953.849999999995</v>
          </cell>
          <cell r="AI577">
            <v>0</v>
          </cell>
        </row>
        <row r="578">
          <cell r="C578" t="str">
            <v>490100</v>
          </cell>
          <cell r="D578">
            <v>-27142.75</v>
          </cell>
          <cell r="E578">
            <v>7586.71</v>
          </cell>
          <cell r="F578">
            <v>34917.1</v>
          </cell>
          <cell r="G578">
            <v>3850</v>
          </cell>
          <cell r="H578">
            <v>446.94</v>
          </cell>
          <cell r="I578">
            <v>18746.66</v>
          </cell>
          <cell r="J578">
            <v>27326.52</v>
          </cell>
          <cell r="K578">
            <v>11841.55</v>
          </cell>
          <cell r="L578">
            <v>-3051.09</v>
          </cell>
          <cell r="M578">
            <v>45689.79</v>
          </cell>
          <cell r="N578">
            <v>12993.98</v>
          </cell>
          <cell r="O578">
            <v>34277.160000000003</v>
          </cell>
          <cell r="Q578">
            <v>-27142.75</v>
          </cell>
          <cell r="R578">
            <v>-19556.04</v>
          </cell>
          <cell r="S578">
            <v>15361.059999999998</v>
          </cell>
          <cell r="T578">
            <v>19211.059999999998</v>
          </cell>
          <cell r="U578">
            <v>19657.999999999996</v>
          </cell>
          <cell r="V578">
            <v>38404.659999999996</v>
          </cell>
          <cell r="W578">
            <v>65731.179999999993</v>
          </cell>
          <cell r="X578">
            <v>77572.73</v>
          </cell>
          <cell r="Y578">
            <v>74521.639999999985</v>
          </cell>
          <cell r="Z578">
            <v>120211.43</v>
          </cell>
          <cell r="AA578">
            <v>133205.40999999997</v>
          </cell>
          <cell r="AB578">
            <v>167482.57</v>
          </cell>
          <cell r="AD578">
            <v>15361.059999999998</v>
          </cell>
          <cell r="AE578">
            <v>23043.599999999999</v>
          </cell>
          <cell r="AF578">
            <v>36116.979999999996</v>
          </cell>
          <cell r="AG578">
            <v>92960.930000000008</v>
          </cell>
          <cell r="AH578">
            <v>167482.57</v>
          </cell>
          <cell r="AI578">
            <v>0</v>
          </cell>
        </row>
        <row r="579">
          <cell r="C579" t="str">
            <v>490120</v>
          </cell>
          <cell r="D579">
            <v>108242.98</v>
          </cell>
          <cell r="E579">
            <v>77641.75</v>
          </cell>
          <cell r="F579">
            <v>111264.5</v>
          </cell>
          <cell r="G579">
            <v>108219.75</v>
          </cell>
          <cell r="H579">
            <v>108218.75</v>
          </cell>
          <cell r="I579">
            <v>108218.75</v>
          </cell>
          <cell r="J579">
            <v>108217.75</v>
          </cell>
          <cell r="K579">
            <v>105172</v>
          </cell>
          <cell r="L579">
            <v>112829.67</v>
          </cell>
          <cell r="M579">
            <v>109265.67</v>
          </cell>
          <cell r="N579">
            <v>109265.67</v>
          </cell>
          <cell r="O579">
            <v>107436.68</v>
          </cell>
          <cell r="Q579">
            <v>108242.98</v>
          </cell>
          <cell r="R579">
            <v>185884.72999999998</v>
          </cell>
          <cell r="S579">
            <v>297149.23</v>
          </cell>
          <cell r="T579">
            <v>405368.98</v>
          </cell>
          <cell r="U579">
            <v>513587.73</v>
          </cell>
          <cell r="V579">
            <v>621806.48</v>
          </cell>
          <cell r="W579">
            <v>730024.23</v>
          </cell>
          <cell r="X579">
            <v>835196.23</v>
          </cell>
          <cell r="Y579">
            <v>948025.9</v>
          </cell>
          <cell r="Z579">
            <v>1057291.57</v>
          </cell>
          <cell r="AA579">
            <v>1166557.24</v>
          </cell>
          <cell r="AB579">
            <v>1273993.92</v>
          </cell>
          <cell r="AD579">
            <v>297149.23</v>
          </cell>
          <cell r="AE579">
            <v>324657.25</v>
          </cell>
          <cell r="AF579">
            <v>326219.42</v>
          </cell>
          <cell r="AG579">
            <v>325968.02</v>
          </cell>
          <cell r="AH579">
            <v>1273993.92</v>
          </cell>
          <cell r="AI579">
            <v>0</v>
          </cell>
        </row>
        <row r="580">
          <cell r="C580" t="str">
            <v>490130</v>
          </cell>
          <cell r="D580">
            <v>4633.33</v>
          </cell>
          <cell r="E580">
            <v>4633.33</v>
          </cell>
          <cell r="F580">
            <v>4633.33</v>
          </cell>
          <cell r="G580">
            <v>4633.33</v>
          </cell>
          <cell r="H580">
            <v>5425</v>
          </cell>
          <cell r="I580">
            <v>5425</v>
          </cell>
          <cell r="J580">
            <v>-1141.6600000000001</v>
          </cell>
          <cell r="K580">
            <v>791.67</v>
          </cell>
          <cell r="L580">
            <v>791.67</v>
          </cell>
          <cell r="M580">
            <v>1044.96</v>
          </cell>
          <cell r="N580">
            <v>853.03</v>
          </cell>
          <cell r="O580">
            <v>791.67</v>
          </cell>
          <cell r="Q580">
            <v>4633.33</v>
          </cell>
          <cell r="R580">
            <v>9266.66</v>
          </cell>
          <cell r="S580">
            <v>13899.99</v>
          </cell>
          <cell r="T580">
            <v>18533.32</v>
          </cell>
          <cell r="U580">
            <v>23958.32</v>
          </cell>
          <cell r="V580">
            <v>29383.32</v>
          </cell>
          <cell r="W580">
            <v>28241.66</v>
          </cell>
          <cell r="X580">
            <v>29033.329999999998</v>
          </cell>
          <cell r="Y580">
            <v>29824.999999999996</v>
          </cell>
          <cell r="Z580">
            <v>30869.959999999995</v>
          </cell>
          <cell r="AA580">
            <v>31722.989999999994</v>
          </cell>
          <cell r="AB580">
            <v>32514.659999999993</v>
          </cell>
          <cell r="AD580">
            <v>13899.99</v>
          </cell>
          <cell r="AE580">
            <v>15483.33</v>
          </cell>
          <cell r="AF580">
            <v>441.67999999999984</v>
          </cell>
          <cell r="AG580">
            <v>2689.66</v>
          </cell>
          <cell r="AH580">
            <v>32514.659999999993</v>
          </cell>
          <cell r="AI580">
            <v>0</v>
          </cell>
        </row>
        <row r="581">
          <cell r="C581" t="str">
            <v>600250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</row>
        <row r="582">
          <cell r="C582" t="str">
            <v>601010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</row>
        <row r="583">
          <cell r="C583" t="str">
            <v>601030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816.95</v>
          </cell>
          <cell r="J583">
            <v>592.70000000000005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816.95</v>
          </cell>
          <cell r="W583">
            <v>1409.65</v>
          </cell>
          <cell r="X583">
            <v>1409.65</v>
          </cell>
          <cell r="Y583">
            <v>1409.65</v>
          </cell>
          <cell r="Z583">
            <v>1409.65</v>
          </cell>
          <cell r="AA583">
            <v>1409.65</v>
          </cell>
          <cell r="AB583">
            <v>1409.65</v>
          </cell>
          <cell r="AD583">
            <v>0</v>
          </cell>
          <cell r="AE583">
            <v>816.95</v>
          </cell>
          <cell r="AF583">
            <v>592.70000000000005</v>
          </cell>
          <cell r="AG583">
            <v>0</v>
          </cell>
          <cell r="AH583">
            <v>1409.65</v>
          </cell>
          <cell r="AI583">
            <v>0</v>
          </cell>
        </row>
        <row r="584">
          <cell r="C584" t="str">
            <v>601050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</row>
        <row r="585">
          <cell r="C585" t="str">
            <v>601080</v>
          </cell>
          <cell r="D585">
            <v>0</v>
          </cell>
          <cell r="E585">
            <v>711.97</v>
          </cell>
          <cell r="F585">
            <v>0</v>
          </cell>
          <cell r="G585">
            <v>0</v>
          </cell>
          <cell r="H585">
            <v>0</v>
          </cell>
          <cell r="I585">
            <v>47022.09</v>
          </cell>
          <cell r="J585">
            <v>156000</v>
          </cell>
          <cell r="K585">
            <v>14520</v>
          </cell>
          <cell r="L585">
            <v>5950</v>
          </cell>
          <cell r="M585">
            <v>231503.82</v>
          </cell>
          <cell r="N585">
            <v>68433.14</v>
          </cell>
          <cell r="O585">
            <v>0</v>
          </cell>
          <cell r="Q585">
            <v>0</v>
          </cell>
          <cell r="R585">
            <v>711.97</v>
          </cell>
          <cell r="S585">
            <v>711.97</v>
          </cell>
          <cell r="T585">
            <v>711.97</v>
          </cell>
          <cell r="U585">
            <v>711.97</v>
          </cell>
          <cell r="V585">
            <v>47734.06</v>
          </cell>
          <cell r="W585">
            <v>203734.06</v>
          </cell>
          <cell r="X585">
            <v>218254.06</v>
          </cell>
          <cell r="Y585">
            <v>224204.06</v>
          </cell>
          <cell r="Z585">
            <v>455707.88</v>
          </cell>
          <cell r="AA585">
            <v>524141.02</v>
          </cell>
          <cell r="AB585">
            <v>524141.02</v>
          </cell>
          <cell r="AD585">
            <v>711.97</v>
          </cell>
          <cell r="AE585">
            <v>47022.09</v>
          </cell>
          <cell r="AF585">
            <v>176470</v>
          </cell>
          <cell r="AG585">
            <v>299936.96000000002</v>
          </cell>
          <cell r="AH585">
            <v>524141.02</v>
          </cell>
          <cell r="AI585">
            <v>0</v>
          </cell>
        </row>
        <row r="586">
          <cell r="C586" t="str">
            <v>601090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</row>
        <row r="587">
          <cell r="C587" t="str">
            <v>601150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</row>
        <row r="588">
          <cell r="C588" t="str">
            <v>601190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-1.0477378964424133E-9</v>
          </cell>
          <cell r="G590">
            <v>0</v>
          </cell>
          <cell r="H590">
            <v>0</v>
          </cell>
          <cell r="I590">
            <v>0</v>
          </cell>
          <cell r="J590">
            <v>-81.669999999925494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-81.669999998062849</v>
          </cell>
          <cell r="X590">
            <v>-81.669999998062849</v>
          </cell>
          <cell r="Y590">
            <v>-81.669999998062849</v>
          </cell>
          <cell r="Z590">
            <v>-81.669999998062849</v>
          </cell>
          <cell r="AA590">
            <v>-81.669999996200204</v>
          </cell>
          <cell r="AB590">
            <v>-81.669999996200204</v>
          </cell>
          <cell r="AD590">
            <v>0</v>
          </cell>
          <cell r="AE590">
            <v>0</v>
          </cell>
          <cell r="AF590">
            <v>-81.670000003650784</v>
          </cell>
          <cell r="AG590">
            <v>0</v>
          </cell>
          <cell r="AH590">
            <v>-81.669999996200204</v>
          </cell>
          <cell r="AI590">
            <v>-2.9103830456733704E-11</v>
          </cell>
        </row>
      </sheetData>
      <sheetData sheetId="29">
        <row r="415">
          <cell r="B415" t="str">
            <v>Cost Centre</v>
          </cell>
        </row>
      </sheetData>
      <sheetData sheetId="3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utation - LN 0304"/>
      <sheetName val="Computation - SI 0203"/>
      <sheetName val="1) London p&amp;l 0304"/>
      <sheetName val="2) London BS 0304"/>
      <sheetName val="Singapore p&amp;l 0203"/>
      <sheetName val="Singapore BS 0203"/>
      <sheetName val="Indirect Expenses 0304"/>
      <sheetName val="LN Tax Note 0304"/>
      <sheetName val="SI Tax Note 0203"/>
      <sheetName val="Debtor Summary 0304"/>
      <sheetName val="Debtors ln 0304"/>
      <sheetName val="Debtors SI 0304"/>
      <sheetName val="3) LN Comparitive p &amp; l 0304"/>
      <sheetName val="4) Profit &amp; Loss - London 0304"/>
      <sheetName val="E R"/>
      <sheetName val="Fees For Weighted Avge Rate"/>
      <sheetName val="SI Comparitive p &amp; l  0203"/>
      <sheetName val="Profit &amp; Loss - Sin 0203"/>
      <sheetName val="ER"/>
      <sheetName val="Fees for weighted av xch rate"/>
      <sheetName val="Computation - LN 0203"/>
      <sheetName val="India Fin Accs 0304 FINAL"/>
      <sheetName val="Stores"/>
    </sheetNames>
    <definedNames>
      <definedName name="strik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7">
          <cell r="D7">
            <v>69.14</v>
          </cell>
        </row>
      </sheetData>
      <sheetData sheetId="21" refreshError="1"/>
      <sheetData sheetId="22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CK JUNE-05"/>
      <sheetName val="SACK July'05"/>
      <sheetName val="SACK Aug'05"/>
      <sheetName val="SACK Sep'05"/>
      <sheetName val="SACK Oct'05"/>
      <sheetName val="SACK Nov'05"/>
      <sheetName val="SACK Dec'05"/>
      <sheetName val="SACK Jan'06"/>
      <sheetName val="SACK Feb'06"/>
      <sheetName val="SACK Mar'06"/>
      <sheetName val="SACK Apr'06"/>
      <sheetName val="SACK May'06"/>
      <sheetName val="SACK June'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tion"/>
      <sheetName val="Sheet1"/>
    </sheetNames>
    <sheetDataSet>
      <sheetData sheetId="0"/>
      <sheetData sheetId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ERY"/>
      <sheetName val="Detail Report"/>
      <sheetName val="Macro1"/>
      <sheetName val="Sheet1"/>
      <sheetName val="MONTH_WISE_EXPN"/>
      <sheetName val="PLANT_WISE_EXPN"/>
    </sheetNames>
    <sheetDataSet>
      <sheetData sheetId="0" refreshError="1"/>
      <sheetData sheetId="1" refreshError="1"/>
      <sheetData sheetId="2">
        <row r="56">
          <cell r="A56" t="str">
            <v>Recover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 Partner"/>
      <sheetName val="enums"/>
    </sheetNames>
    <sheetDataSet>
      <sheetData sheetId="0"/>
      <sheetData sheetId="1">
        <row r="3">
          <cell r="B3" t="str">
            <v>No roles</v>
          </cell>
          <cell r="D3" t="str">
            <v>Prospect</v>
          </cell>
        </row>
        <row r="4">
          <cell r="B4" t="str">
            <v>Customer</v>
          </cell>
          <cell r="D4" t="str">
            <v>Active</v>
          </cell>
        </row>
        <row r="5">
          <cell r="B5" t="str">
            <v>Supplier</v>
          </cell>
          <cell r="D5" t="str">
            <v>Inactive</v>
          </cell>
        </row>
        <row r="6">
          <cell r="B6" t="str">
            <v>Customer and Supplier</v>
          </cell>
        </row>
      </sheetData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"/>
      <sheetName val="P&amp;LAc"/>
      <sheetName val="IAS-TB (Coding)"/>
      <sheetName val="TB (Grouping)"/>
      <sheetName val="TB P&amp;L"/>
      <sheetName val="Export"/>
      <sheetName val="Input"/>
      <sheetName val="Building"/>
      <sheetName val="WORK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 Instructions"/>
      <sheetName val="Testing of Crs."/>
      <sheetName val="TB"/>
      <sheetName val="Dr. balances"/>
      <sheetName val="4.CMA"/>
      <sheetName val="6. Confirmation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enums"/>
    </sheetNames>
    <sheetDataSet>
      <sheetData sheetId="0"/>
      <sheetData sheetId="1">
        <row r="3">
          <cell r="B3" t="str">
            <v>Journal Vouchers</v>
          </cell>
          <cell r="D3" t="str">
            <v>Real Time Processing</v>
          </cell>
        </row>
        <row r="4">
          <cell r="B4" t="str">
            <v>Recurring/Reversing Journals</v>
          </cell>
          <cell r="D4" t="str">
            <v>End of Session</v>
          </cell>
        </row>
        <row r="5">
          <cell r="B5" t="str">
            <v>Sales Invoices</v>
          </cell>
          <cell r="D5" t="str">
            <v>Batch Processing</v>
          </cell>
        </row>
        <row r="6">
          <cell r="B6" t="str">
            <v>Sales Credit Notes</v>
          </cell>
        </row>
        <row r="7">
          <cell r="B7" t="str">
            <v>Sales Corrections</v>
          </cell>
        </row>
        <row r="8">
          <cell r="B8" t="str">
            <v>Purchase Invoices</v>
          </cell>
        </row>
        <row r="9">
          <cell r="B9" t="str">
            <v>Purchase Credit Notes</v>
          </cell>
        </row>
        <row r="10">
          <cell r="B10" t="str">
            <v>Purchase Corrections</v>
          </cell>
        </row>
        <row r="11">
          <cell r="B11" t="str">
            <v>Opening Balance</v>
          </cell>
        </row>
        <row r="12">
          <cell r="B12" t="str">
            <v>Cash</v>
          </cell>
        </row>
        <row r="13">
          <cell r="B13" t="str">
            <v>Not Applicable</v>
          </cell>
        </row>
      </sheetData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enums"/>
    </sheetNames>
    <sheetDataSet>
      <sheetData sheetId="0" refreshError="1"/>
      <sheetData sheetId="1">
        <row r="3">
          <cell r="B3" t="str">
            <v>Specific Company</v>
          </cell>
          <cell r="D3" t="str">
            <v>Fiscal</v>
          </cell>
          <cell r="F3" t="str">
            <v>Statutory</v>
          </cell>
        </row>
        <row r="4">
          <cell r="B4" t="str">
            <v>All Companies</v>
          </cell>
          <cell r="D4" t="str">
            <v>Reporting</v>
          </cell>
          <cell r="F4" t="str">
            <v>Complementary</v>
          </cell>
        </row>
        <row r="5">
          <cell r="D5" t="str">
            <v>Tax</v>
          </cell>
          <cell r="F5" t="str">
            <v>Both</v>
          </cell>
        </row>
      </sheetData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BITDA Margins summary"/>
      <sheetName val="TGBL-SOTP Summary'19"/>
      <sheetName val="Tata Coffee-SoTP summary"/>
      <sheetName val="TGBL-SoTP summary-OLD"/>
      <sheetName val="TGBL-SoTP"/>
      <sheetName val="Multiples - India FMCG"/>
      <sheetName val="Multiples - Global Foods"/>
      <sheetName val="Multiple summary-India"/>
      <sheetName val="Multiples Summary-Coffee"/>
      <sheetName val="Multiple Summary - QSR"/>
      <sheetName val="Multiples - Global Water"/>
      <sheetName val="Multiple Summary-past"/>
      <sheetName val="Multiple summary-India-old"/>
      <sheetName val="Multiples Summary-TeaCoff-India"/>
      <sheetName val="Multiples - India Plantation"/>
      <sheetName val="Multiple - Global Plantation"/>
      <sheetName val="Bottom-up_Pro-rata of TGBL"/>
      <sheetName val="Top-down_Pro-rata of TGBL"/>
      <sheetName val="PL_TGBL Consol"/>
      <sheetName val="BS_TGBL Consol"/>
      <sheetName val="PL_TGBL(Standalone)"/>
      <sheetName val="BS_TGBL (Standalone)"/>
      <sheetName val="Direct Subsidiary&gt;&gt;&gt;"/>
      <sheetName val="PL_ZTTE"/>
      <sheetName val="BS_ZTTE"/>
      <sheetName val="PL_TTE"/>
      <sheetName val="BS_TTE"/>
      <sheetName val="PL_TGB Capital"/>
      <sheetName val="BS_TGB Capital"/>
      <sheetName val="PL_TTH"/>
      <sheetName val="BS_TTH"/>
      <sheetName val="TCL&gt;&gt;"/>
      <sheetName val="TCL-Pro rata consol"/>
      <sheetName val="PL_TCL"/>
      <sheetName val="BS_TCL"/>
      <sheetName val="Lead PL-TataCoffee-Plantation"/>
      <sheetName val="Lead PL-Tata Coffee - residual"/>
      <sheetName val="Lead BS-TataCoffee-Plantation"/>
      <sheetName val="PL_CCI"/>
      <sheetName val="BS_CCI"/>
      <sheetName val="PL_Eight"/>
      <sheetName val="BS_Eight"/>
      <sheetName val="PL_Eight Company"/>
      <sheetName val="BS_Eight Company"/>
      <sheetName val="Net Debt and EBITDA "/>
      <sheetName val="TGBGL UK &gt;&gt;"/>
      <sheetName val="Pro-rata of TGBGL"/>
      <sheetName val="PL_TGBGL"/>
      <sheetName val="BS_TGBGL"/>
      <sheetName val="PL_Kahutara"/>
      <sheetName val="BS_Kahutara"/>
      <sheetName val="PL_Suntyco"/>
      <sheetName val="BS_Suntyco"/>
      <sheetName val="PL_Onomento"/>
      <sheetName val="BS_Onomento"/>
      <sheetName val="PL_OOO Sunty"/>
      <sheetName val="BS_OOO Sunty"/>
      <sheetName val="PL_OOO Teatrade"/>
      <sheetName val="BS_OOO Teatrade"/>
      <sheetName val="JVs&gt;&gt;&gt;"/>
      <sheetName val="PL_Nourishco"/>
      <sheetName val="BS_Nourishco"/>
      <sheetName val="PL_Starbucks"/>
      <sheetName val="BS_Starbucks"/>
      <sheetName val="BS_KDHP"/>
      <sheetName val="PL_KDHP"/>
      <sheetName val="PL_Amal"/>
      <sheetName val="BS_Amal"/>
      <sheetName val="Input"/>
      <sheetName val="Client Data&gt;&gt;"/>
      <sheetName val="TGBL_S&gt;&gt;"/>
      <sheetName val="P&amp;L"/>
      <sheetName val="Balance Sheet"/>
      <sheetName val="TCL_S&gt;&gt;"/>
      <sheetName val="P&amp;L (2)"/>
      <sheetName val="Balance Sheet (2)"/>
      <sheetName val="_CIQHiddenCacheSheet"/>
      <sheetName val="Sheet8S"/>
      <sheetName val="Sheet4S"/>
      <sheetName val="Sheet01S"/>
      <sheetName val="Sheet12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6">
          <cell r="K6">
            <v>1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Overall"/>
      <sheetName val="BUSUNITKEYFIN"/>
      <sheetName val="P&amp;L Overall preview version"/>
      <sheetName val="BUSUNITSKEYFIN 2"/>
      <sheetName val="BUSUNITSKEYFIN preview version"/>
      <sheetName val="COS Budget"/>
      <sheetName val="A&amp;P Budget"/>
      <sheetName val="FC Budget"/>
      <sheetName val="EBIT to PAT"/>
      <sheetName val="P&amp;L Prior year"/>
      <sheetName val="BalSheet summary"/>
      <sheetName val="Cash Overall"/>
      <sheetName val="WC"/>
      <sheetName val="OV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lco"/>
      <sheetName val="Tisco"/>
      <sheetName val="Chem"/>
      <sheetName val="Power"/>
      <sheetName val="Tea"/>
      <sheetName val="Voltas"/>
      <sheetName val="Rallis"/>
      <sheetName val="Hotels"/>
      <sheetName val="Titan"/>
      <sheetName val="Intl"/>
      <sheetName val="Infotech"/>
      <sheetName val="Form (1)"/>
      <sheetName val="Form (2)"/>
      <sheetName val="DB"/>
      <sheetName val="ALL"/>
      <sheetName val="M&amp;M"/>
      <sheetName val="NFert"/>
      <sheetName val="BSES"/>
      <sheetName val="A'Elec"/>
      <sheetName val="L&amp;T"/>
      <sheetName val="BASF"/>
      <sheetName val="EIH"/>
      <sheetName val="ITC Hotels"/>
      <sheetName val="Leela"/>
      <sheetName val="Timex"/>
      <sheetName val="Wipro"/>
      <sheetName val="Infy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 Input"/>
      <sheetName val="Summary"/>
      <sheetName val="Market Performance"/>
      <sheetName val="Financials - Actuals"/>
      <sheetName val="Financials - Forecast"/>
      <sheetName val="Brand Profitability"/>
      <sheetName val="Working Capital"/>
    </sheetNames>
    <sheetDataSet>
      <sheetData sheetId="0" refreshError="1">
        <row r="196">
          <cell r="D196" t="str">
            <v>May P1 Monthly Report</v>
          </cell>
        </row>
        <row r="197">
          <cell r="D197" t="str">
            <v>June P2 Monthly Report</v>
          </cell>
        </row>
        <row r="198">
          <cell r="D198" t="str">
            <v>July P3 Monthly Report</v>
          </cell>
        </row>
        <row r="199">
          <cell r="D199" t="str">
            <v>August P4 Monthly Report</v>
          </cell>
        </row>
        <row r="200">
          <cell r="D200" t="str">
            <v>September P5 Monthly Report</v>
          </cell>
        </row>
        <row r="201">
          <cell r="D201" t="str">
            <v>October P6 Monthly Report</v>
          </cell>
        </row>
        <row r="202">
          <cell r="D202" t="str">
            <v>November P7 Monthly Report</v>
          </cell>
        </row>
        <row r="203">
          <cell r="D203" t="str">
            <v>December P8 Monthly Report</v>
          </cell>
        </row>
        <row r="204">
          <cell r="D204" t="str">
            <v>January P9 Monthly Report</v>
          </cell>
        </row>
        <row r="205">
          <cell r="D205" t="str">
            <v>February P10 Monthly Report</v>
          </cell>
        </row>
        <row r="206">
          <cell r="D206" t="str">
            <v>March P11 Monthly Report</v>
          </cell>
        </row>
        <row r="207">
          <cell r="D207" t="str">
            <v>April Year End Report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Cost_Red_Ram"/>
      <sheetName val="Sheet1"/>
      <sheetName val="Cost_Reduction"/>
      <sheetName val="Sum_Comparison"/>
      <sheetName val="RMSP_comparison"/>
      <sheetName val="Old_Detailed"/>
      <sheetName val="Revised_Unit"/>
      <sheetName val="Revised_Detailed"/>
      <sheetName val="Tool_Working"/>
      <sheetName val="Tool_Comparison"/>
      <sheetName val="TW_Working"/>
      <sheetName val="Tot_Min"/>
      <sheetName val="Res_Rate_Working"/>
      <sheetName val="Res_Rate_Comp"/>
      <sheetName val="Old_Sum"/>
      <sheetName val="Min_Comp"/>
      <sheetName val="Revised_Total"/>
      <sheetName val="RM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A4" t="str">
            <v>Item</v>
          </cell>
          <cell r="B4" t="str">
            <v>Segment</v>
          </cell>
          <cell r="C4" t="str">
            <v>Location</v>
          </cell>
          <cell r="D4" t="str">
            <v>Sales  Qty</v>
          </cell>
          <cell r="E4" t="str">
            <v>Sales Price</v>
          </cell>
          <cell r="F4" t="str">
            <v>Qty per Set</v>
          </cell>
          <cell r="G4" t="str">
            <v>Total Qty</v>
          </cell>
          <cell r="I4" t="str">
            <v>Tool Cost per Set</v>
          </cell>
        </row>
        <row r="5">
          <cell r="A5" t="str">
            <v>B.006.4.00.003</v>
          </cell>
          <cell r="B5" t="str">
            <v>SPD</v>
          </cell>
          <cell r="C5" t="str">
            <v>Nagar</v>
          </cell>
          <cell r="D5">
            <v>455</v>
          </cell>
          <cell r="E5">
            <v>304449.59999999998</v>
          </cell>
          <cell r="F5">
            <v>12</v>
          </cell>
          <cell r="G5">
            <v>5460</v>
          </cell>
          <cell r="I5">
            <v>4.5649674557756663</v>
          </cell>
        </row>
        <row r="6">
          <cell r="A6" t="str">
            <v>B.006.4.00.013</v>
          </cell>
          <cell r="B6" t="str">
            <v>SPD</v>
          </cell>
          <cell r="C6" t="str">
            <v>Nagar</v>
          </cell>
          <cell r="D6">
            <v>100</v>
          </cell>
          <cell r="E6">
            <v>68880</v>
          </cell>
          <cell r="F6">
            <v>12</v>
          </cell>
          <cell r="G6">
            <v>1200</v>
          </cell>
          <cell r="I6">
            <v>4.5649674557756663</v>
          </cell>
        </row>
        <row r="7">
          <cell r="A7" t="str">
            <v>B.006.4.00.043</v>
          </cell>
          <cell r="B7" t="str">
            <v>SPD</v>
          </cell>
          <cell r="C7" t="str">
            <v>Nagar</v>
          </cell>
          <cell r="D7">
            <v>130</v>
          </cell>
          <cell r="E7">
            <v>88894</v>
          </cell>
          <cell r="F7">
            <v>12</v>
          </cell>
          <cell r="G7">
            <v>1560</v>
          </cell>
          <cell r="I7">
            <v>4.5649674557756663</v>
          </cell>
        </row>
        <row r="8">
          <cell r="A8" t="str">
            <v>B.006.4.00.053</v>
          </cell>
          <cell r="B8" t="str">
            <v>SPD</v>
          </cell>
          <cell r="C8" t="str">
            <v>Nagar</v>
          </cell>
          <cell r="D8">
            <v>167</v>
          </cell>
          <cell r="E8">
            <v>114194.6</v>
          </cell>
          <cell r="F8">
            <v>12</v>
          </cell>
          <cell r="G8">
            <v>2004</v>
          </cell>
          <cell r="I8">
            <v>4.5649674557756663</v>
          </cell>
        </row>
        <row r="9">
          <cell r="A9" t="str">
            <v>B.006.4.30.003</v>
          </cell>
          <cell r="B9" t="str">
            <v>SPD</v>
          </cell>
          <cell r="C9" t="str">
            <v>Nagar</v>
          </cell>
          <cell r="D9">
            <v>100</v>
          </cell>
          <cell r="E9">
            <v>44784</v>
          </cell>
          <cell r="F9">
            <v>8</v>
          </cell>
          <cell r="G9">
            <v>800</v>
          </cell>
          <cell r="I9">
            <v>3.0433116371837774</v>
          </cell>
        </row>
        <row r="10">
          <cell r="A10" t="str">
            <v>B.012.4.00.003</v>
          </cell>
          <cell r="B10" t="str">
            <v>SPD</v>
          </cell>
          <cell r="C10" t="str">
            <v>Nagar</v>
          </cell>
          <cell r="D10">
            <v>20</v>
          </cell>
          <cell r="E10">
            <v>3643.8</v>
          </cell>
          <cell r="F10">
            <v>4</v>
          </cell>
          <cell r="G10">
            <v>80</v>
          </cell>
          <cell r="I10">
            <v>1.5216558185918887</v>
          </cell>
        </row>
        <row r="11">
          <cell r="A11" t="str">
            <v>B.012.4.00.013</v>
          </cell>
          <cell r="B11" t="str">
            <v>SPD</v>
          </cell>
          <cell r="C11" t="str">
            <v>Nagar</v>
          </cell>
          <cell r="D11">
            <v>10</v>
          </cell>
          <cell r="E11">
            <v>1965.6</v>
          </cell>
          <cell r="F11">
            <v>4</v>
          </cell>
          <cell r="G11">
            <v>40</v>
          </cell>
          <cell r="I11">
            <v>1.5216558185918887</v>
          </cell>
        </row>
        <row r="12">
          <cell r="A12" t="str">
            <v>B.012.4.00.023</v>
          </cell>
          <cell r="B12" t="str">
            <v>SPD</v>
          </cell>
          <cell r="C12" t="str">
            <v>Nagar</v>
          </cell>
          <cell r="D12">
            <v>10</v>
          </cell>
          <cell r="E12">
            <v>2010.3</v>
          </cell>
          <cell r="F12">
            <v>4</v>
          </cell>
          <cell r="G12">
            <v>40</v>
          </cell>
          <cell r="I12">
            <v>1.5216558185918887</v>
          </cell>
        </row>
        <row r="13">
          <cell r="A13" t="str">
            <v>B.012.4.00.033</v>
          </cell>
          <cell r="B13" t="str">
            <v>SPD</v>
          </cell>
          <cell r="C13" t="str">
            <v>Nagar</v>
          </cell>
          <cell r="D13">
            <v>10</v>
          </cell>
          <cell r="E13">
            <v>2010.3</v>
          </cell>
          <cell r="F13">
            <v>4</v>
          </cell>
          <cell r="G13">
            <v>40</v>
          </cell>
          <cell r="I13">
            <v>1.5216558185918887</v>
          </cell>
        </row>
        <row r="14">
          <cell r="A14" t="str">
            <v>B.038.4.00.003</v>
          </cell>
          <cell r="B14" t="str">
            <v>Export</v>
          </cell>
          <cell r="C14" t="str">
            <v>Nagar</v>
          </cell>
          <cell r="D14">
            <v>10206</v>
          </cell>
          <cell r="E14">
            <v>2986434.1</v>
          </cell>
          <cell r="F14">
            <v>6</v>
          </cell>
          <cell r="G14">
            <v>61236</v>
          </cell>
          <cell r="I14">
            <v>2.2824837278878332</v>
          </cell>
        </row>
        <row r="15">
          <cell r="A15" t="str">
            <v>B.038.4.00.013</v>
          </cell>
          <cell r="B15" t="str">
            <v>Export</v>
          </cell>
          <cell r="C15" t="str">
            <v>Nagar</v>
          </cell>
          <cell r="D15">
            <v>15442</v>
          </cell>
          <cell r="E15">
            <v>4588048.37</v>
          </cell>
          <cell r="F15">
            <v>6</v>
          </cell>
          <cell r="G15">
            <v>92652</v>
          </cell>
          <cell r="I15">
            <v>2.2824837278878332</v>
          </cell>
        </row>
        <row r="16">
          <cell r="A16" t="str">
            <v>B.038.4.00.023</v>
          </cell>
          <cell r="B16" t="str">
            <v>Export</v>
          </cell>
          <cell r="C16" t="str">
            <v>Nagar</v>
          </cell>
          <cell r="D16">
            <v>7273</v>
          </cell>
          <cell r="E16">
            <v>2197703.02</v>
          </cell>
          <cell r="F16">
            <v>6</v>
          </cell>
          <cell r="G16">
            <v>43638</v>
          </cell>
          <cell r="I16">
            <v>2.2824837278878332</v>
          </cell>
        </row>
        <row r="17">
          <cell r="A17" t="str">
            <v>B.038.4.00.033</v>
          </cell>
          <cell r="B17" t="str">
            <v>Export</v>
          </cell>
          <cell r="C17" t="str">
            <v>Nagar</v>
          </cell>
          <cell r="D17">
            <v>4802</v>
          </cell>
          <cell r="E17">
            <v>1423432.13</v>
          </cell>
          <cell r="F17">
            <v>6</v>
          </cell>
          <cell r="G17">
            <v>28812</v>
          </cell>
          <cell r="I17">
            <v>2.2824837278878332</v>
          </cell>
        </row>
        <row r="18">
          <cell r="A18" t="str">
            <v>B.038.4.00.043</v>
          </cell>
          <cell r="B18" t="str">
            <v>Market</v>
          </cell>
          <cell r="C18" t="str">
            <v>Nagar</v>
          </cell>
          <cell r="D18">
            <v>2355</v>
          </cell>
          <cell r="E18">
            <v>732748.17</v>
          </cell>
          <cell r="F18">
            <v>6</v>
          </cell>
          <cell r="G18">
            <v>14130</v>
          </cell>
          <cell r="I18">
            <v>2.2824837278878332</v>
          </cell>
        </row>
        <row r="19">
          <cell r="A19" t="str">
            <v>B.038.4.00.053</v>
          </cell>
          <cell r="B19" t="str">
            <v>Market</v>
          </cell>
          <cell r="C19" t="str">
            <v>Nagar</v>
          </cell>
          <cell r="D19">
            <v>1559</v>
          </cell>
          <cell r="E19">
            <v>476980.3</v>
          </cell>
          <cell r="F19">
            <v>6</v>
          </cell>
          <cell r="G19">
            <v>9354</v>
          </cell>
          <cell r="I19">
            <v>2.2824837278878332</v>
          </cell>
        </row>
        <row r="20">
          <cell r="A20" t="str">
            <v>B.038.4.00.063</v>
          </cell>
          <cell r="B20" t="str">
            <v>Market</v>
          </cell>
          <cell r="C20" t="str">
            <v>Nagar</v>
          </cell>
          <cell r="D20">
            <v>1014</v>
          </cell>
          <cell r="E20">
            <v>316152.90999999997</v>
          </cell>
          <cell r="F20">
            <v>6</v>
          </cell>
          <cell r="G20">
            <v>6084</v>
          </cell>
          <cell r="I20">
            <v>2.2824837278878332</v>
          </cell>
        </row>
        <row r="21">
          <cell r="A21" t="str">
            <v>B.038.4.00.073</v>
          </cell>
          <cell r="B21" t="str">
            <v>Market</v>
          </cell>
          <cell r="C21" t="str">
            <v>Nagar</v>
          </cell>
          <cell r="D21">
            <v>452</v>
          </cell>
          <cell r="E21">
            <v>143652.59</v>
          </cell>
          <cell r="F21">
            <v>6</v>
          </cell>
          <cell r="G21">
            <v>2712</v>
          </cell>
          <cell r="I21">
            <v>2.2824837278878332</v>
          </cell>
        </row>
        <row r="22">
          <cell r="A22" t="str">
            <v>B.038.4.00.083</v>
          </cell>
          <cell r="B22" t="str">
            <v>Market</v>
          </cell>
          <cell r="C22" t="str">
            <v>Nagar</v>
          </cell>
          <cell r="D22">
            <v>204</v>
          </cell>
          <cell r="E22">
            <v>65568.28</v>
          </cell>
          <cell r="F22">
            <v>6</v>
          </cell>
          <cell r="G22">
            <v>1224</v>
          </cell>
          <cell r="I22">
            <v>2.2824837278878332</v>
          </cell>
        </row>
        <row r="23">
          <cell r="A23" t="str">
            <v>B.040.4.00.003</v>
          </cell>
          <cell r="B23" t="str">
            <v>SPD</v>
          </cell>
          <cell r="C23" t="str">
            <v>Nagar</v>
          </cell>
          <cell r="D23">
            <v>250</v>
          </cell>
          <cell r="E23">
            <v>94032</v>
          </cell>
          <cell r="F23">
            <v>8</v>
          </cell>
          <cell r="G23">
            <v>2000</v>
          </cell>
          <cell r="I23">
            <v>3.0433116371837774</v>
          </cell>
        </row>
        <row r="24">
          <cell r="A24" t="str">
            <v>B.040.4.00.013</v>
          </cell>
          <cell r="B24" t="str">
            <v>SPD</v>
          </cell>
          <cell r="C24" t="str">
            <v>Nagar</v>
          </cell>
          <cell r="D24">
            <v>240</v>
          </cell>
          <cell r="E24">
            <v>90439.2</v>
          </cell>
          <cell r="F24">
            <v>8</v>
          </cell>
          <cell r="G24">
            <v>1920</v>
          </cell>
          <cell r="I24">
            <v>3.0433116371837774</v>
          </cell>
        </row>
        <row r="25">
          <cell r="A25" t="str">
            <v>B.040.4.00.023</v>
          </cell>
          <cell r="B25" t="str">
            <v>SPD</v>
          </cell>
          <cell r="C25" t="str">
            <v>Nagar</v>
          </cell>
          <cell r="D25">
            <v>150</v>
          </cell>
          <cell r="E25">
            <v>59854.05</v>
          </cell>
          <cell r="F25">
            <v>8</v>
          </cell>
          <cell r="G25">
            <v>1200</v>
          </cell>
          <cell r="I25">
            <v>3.0433116371837774</v>
          </cell>
        </row>
        <row r="26">
          <cell r="A26" t="str">
            <v>B.040.4.00.033</v>
          </cell>
          <cell r="B26" t="str">
            <v>SPD</v>
          </cell>
          <cell r="C26" t="str">
            <v>Nagar</v>
          </cell>
          <cell r="D26">
            <v>150</v>
          </cell>
          <cell r="E26">
            <v>59863</v>
          </cell>
          <cell r="F26">
            <v>8</v>
          </cell>
          <cell r="G26">
            <v>1200</v>
          </cell>
          <cell r="I26">
            <v>3.0433116371837774</v>
          </cell>
        </row>
        <row r="27">
          <cell r="A27" t="str">
            <v>B.040.4.00.043</v>
          </cell>
          <cell r="B27" t="str">
            <v>SPD</v>
          </cell>
          <cell r="C27" t="str">
            <v>Nagar</v>
          </cell>
          <cell r="D27">
            <v>75</v>
          </cell>
          <cell r="E27">
            <v>30764.5</v>
          </cell>
          <cell r="F27">
            <v>8</v>
          </cell>
          <cell r="G27">
            <v>600</v>
          </cell>
          <cell r="I27">
            <v>3.0433116371837774</v>
          </cell>
        </row>
        <row r="28">
          <cell r="A28" t="str">
            <v>B.040.4.00.053</v>
          </cell>
          <cell r="B28" t="str">
            <v>SPD</v>
          </cell>
          <cell r="C28" t="str">
            <v>Nagar</v>
          </cell>
          <cell r="D28">
            <v>20</v>
          </cell>
          <cell r="E28">
            <v>8270.6</v>
          </cell>
          <cell r="F28">
            <v>8</v>
          </cell>
          <cell r="G28">
            <v>160</v>
          </cell>
          <cell r="I28">
            <v>3.0433116371837774</v>
          </cell>
        </row>
        <row r="29">
          <cell r="A29" t="str">
            <v>B.041.4.00.003</v>
          </cell>
          <cell r="B29" t="str">
            <v>SPD</v>
          </cell>
          <cell r="C29" t="str">
            <v>Nagar</v>
          </cell>
          <cell r="D29">
            <v>45</v>
          </cell>
          <cell r="E29">
            <v>26141.4</v>
          </cell>
          <cell r="F29">
            <v>12</v>
          </cell>
          <cell r="G29">
            <v>540</v>
          </cell>
          <cell r="I29">
            <v>4.5649674557756663</v>
          </cell>
        </row>
        <row r="30">
          <cell r="A30" t="str">
            <v>B.041.4.00.013</v>
          </cell>
          <cell r="B30" t="str">
            <v>SPD</v>
          </cell>
          <cell r="C30" t="str">
            <v>Nagar</v>
          </cell>
          <cell r="D30">
            <v>50</v>
          </cell>
          <cell r="E30">
            <v>28180.799999999999</v>
          </cell>
          <cell r="F30">
            <v>12</v>
          </cell>
          <cell r="G30">
            <v>600</v>
          </cell>
          <cell r="I30">
            <v>4.5649674557756663</v>
          </cell>
        </row>
        <row r="31">
          <cell r="A31" t="str">
            <v>B.041.4.00.023</v>
          </cell>
          <cell r="B31" t="str">
            <v>SPD</v>
          </cell>
          <cell r="C31" t="str">
            <v>Nagar</v>
          </cell>
          <cell r="D31">
            <v>40</v>
          </cell>
          <cell r="E31">
            <v>22552.400000000001</v>
          </cell>
          <cell r="F31">
            <v>12</v>
          </cell>
          <cell r="G31">
            <v>480</v>
          </cell>
          <cell r="I31">
            <v>4.5649674557756663</v>
          </cell>
        </row>
        <row r="32">
          <cell r="A32" t="str">
            <v>B.041.4.00.033</v>
          </cell>
          <cell r="B32" t="str">
            <v>SPD</v>
          </cell>
          <cell r="C32" t="str">
            <v>Nagar</v>
          </cell>
          <cell r="D32">
            <v>28</v>
          </cell>
          <cell r="E32">
            <v>14686.56</v>
          </cell>
          <cell r="F32">
            <v>12</v>
          </cell>
          <cell r="G32">
            <v>336</v>
          </cell>
          <cell r="I32">
            <v>4.5649674557756663</v>
          </cell>
        </row>
        <row r="33">
          <cell r="A33" t="str">
            <v>B.055.4.00.003</v>
          </cell>
          <cell r="B33" t="str">
            <v>SPD</v>
          </cell>
          <cell r="C33" t="str">
            <v>Nagar</v>
          </cell>
          <cell r="D33">
            <v>410</v>
          </cell>
          <cell r="E33">
            <v>468558</v>
          </cell>
          <cell r="F33">
            <v>12</v>
          </cell>
          <cell r="G33">
            <v>4920</v>
          </cell>
          <cell r="I33">
            <v>4.5649674557756663</v>
          </cell>
        </row>
        <row r="34">
          <cell r="A34" t="str">
            <v>B.055.4.00.013</v>
          </cell>
          <cell r="B34" t="str">
            <v>SPD</v>
          </cell>
          <cell r="C34" t="str">
            <v>Nagar</v>
          </cell>
          <cell r="D34">
            <v>190</v>
          </cell>
          <cell r="E34">
            <v>225264</v>
          </cell>
          <cell r="F34">
            <v>12</v>
          </cell>
          <cell r="G34">
            <v>2280</v>
          </cell>
          <cell r="I34">
            <v>4.5649674557756663</v>
          </cell>
        </row>
        <row r="35">
          <cell r="A35" t="str">
            <v>B.055.4.00.033</v>
          </cell>
          <cell r="B35" t="str">
            <v>SPD</v>
          </cell>
          <cell r="C35" t="str">
            <v>Nagar</v>
          </cell>
          <cell r="D35">
            <v>125</v>
          </cell>
          <cell r="E35">
            <v>148200</v>
          </cell>
          <cell r="F35">
            <v>12</v>
          </cell>
          <cell r="G35">
            <v>1500</v>
          </cell>
          <cell r="I35">
            <v>4.5649674557756663</v>
          </cell>
        </row>
        <row r="36">
          <cell r="A36" t="str">
            <v>B.055.4.00.053</v>
          </cell>
          <cell r="B36" t="str">
            <v>SPD</v>
          </cell>
          <cell r="C36" t="str">
            <v>Nagar</v>
          </cell>
          <cell r="D36">
            <v>81</v>
          </cell>
          <cell r="E36">
            <v>98716.32</v>
          </cell>
          <cell r="F36">
            <v>12</v>
          </cell>
          <cell r="G36">
            <v>972</v>
          </cell>
          <cell r="I36">
            <v>4.5649674557756663</v>
          </cell>
        </row>
        <row r="37">
          <cell r="A37" t="str">
            <v>B.055.4.00.063</v>
          </cell>
          <cell r="B37" t="str">
            <v>SPD</v>
          </cell>
          <cell r="C37" t="str">
            <v>Nagar</v>
          </cell>
          <cell r="D37">
            <v>90</v>
          </cell>
          <cell r="E37">
            <v>109684.8</v>
          </cell>
          <cell r="F37">
            <v>12</v>
          </cell>
          <cell r="G37">
            <v>1080</v>
          </cell>
          <cell r="I37">
            <v>4.5649674557756663</v>
          </cell>
        </row>
        <row r="38">
          <cell r="A38" t="str">
            <v>B.055.4.10.003</v>
          </cell>
          <cell r="B38" t="str">
            <v>SPD</v>
          </cell>
          <cell r="C38" t="str">
            <v>Nagar</v>
          </cell>
          <cell r="D38">
            <v>100</v>
          </cell>
          <cell r="E38">
            <v>113750</v>
          </cell>
          <cell r="F38">
            <v>12</v>
          </cell>
          <cell r="G38">
            <v>1200</v>
          </cell>
          <cell r="I38">
            <v>4.5649674557756663</v>
          </cell>
        </row>
        <row r="39">
          <cell r="A39" t="str">
            <v>B.055.4.10.013</v>
          </cell>
          <cell r="B39" t="str">
            <v>SPD</v>
          </cell>
          <cell r="C39" t="str">
            <v>Nagar</v>
          </cell>
          <cell r="D39">
            <v>80</v>
          </cell>
          <cell r="E39">
            <v>94848</v>
          </cell>
          <cell r="F39">
            <v>12</v>
          </cell>
          <cell r="G39">
            <v>960</v>
          </cell>
          <cell r="I39">
            <v>4.5649674557756663</v>
          </cell>
        </row>
        <row r="40">
          <cell r="A40" t="str">
            <v>B.055.4.10.023</v>
          </cell>
          <cell r="B40" t="str">
            <v>SPD</v>
          </cell>
          <cell r="C40" t="str">
            <v>Nagar</v>
          </cell>
          <cell r="D40">
            <v>100</v>
          </cell>
          <cell r="E40">
            <v>118560</v>
          </cell>
          <cell r="F40">
            <v>12</v>
          </cell>
          <cell r="G40">
            <v>1200</v>
          </cell>
          <cell r="I40">
            <v>4.5649674557756663</v>
          </cell>
        </row>
        <row r="41">
          <cell r="A41" t="str">
            <v>B.055.4.10.033</v>
          </cell>
          <cell r="B41" t="str">
            <v>SPD</v>
          </cell>
          <cell r="C41" t="str">
            <v>Nagar</v>
          </cell>
          <cell r="D41">
            <v>100</v>
          </cell>
          <cell r="E41">
            <v>118560</v>
          </cell>
          <cell r="F41">
            <v>12</v>
          </cell>
          <cell r="G41">
            <v>1200</v>
          </cell>
          <cell r="I41">
            <v>4.5649674557756663</v>
          </cell>
        </row>
        <row r="42">
          <cell r="A42" t="str">
            <v>B.055.4.10.043</v>
          </cell>
          <cell r="B42" t="str">
            <v>SPD</v>
          </cell>
          <cell r="C42" t="str">
            <v>Nagar</v>
          </cell>
          <cell r="D42">
            <v>100</v>
          </cell>
          <cell r="E42">
            <v>121872</v>
          </cell>
          <cell r="F42">
            <v>12</v>
          </cell>
          <cell r="G42">
            <v>1200</v>
          </cell>
          <cell r="I42">
            <v>4.5649674557756663</v>
          </cell>
        </row>
        <row r="43">
          <cell r="A43" t="str">
            <v>B.066.4.00.003</v>
          </cell>
          <cell r="B43" t="str">
            <v>Market</v>
          </cell>
          <cell r="C43" t="str">
            <v>Nagar</v>
          </cell>
          <cell r="D43">
            <v>3620</v>
          </cell>
          <cell r="E43">
            <v>81646.960000000006</v>
          </cell>
          <cell r="F43">
            <v>2</v>
          </cell>
          <cell r="G43">
            <v>7240</v>
          </cell>
          <cell r="I43">
            <v>0.76082790929594435</v>
          </cell>
        </row>
        <row r="44">
          <cell r="A44" t="str">
            <v>B.066.4.00.013</v>
          </cell>
          <cell r="B44" t="str">
            <v>Market</v>
          </cell>
          <cell r="C44" t="str">
            <v>Nagar</v>
          </cell>
          <cell r="D44">
            <v>1156</v>
          </cell>
          <cell r="E44">
            <v>27660.720000000001</v>
          </cell>
          <cell r="F44">
            <v>2</v>
          </cell>
          <cell r="G44">
            <v>2312</v>
          </cell>
          <cell r="I44">
            <v>0.76082790929594435</v>
          </cell>
        </row>
        <row r="45">
          <cell r="A45" t="str">
            <v>B.066.4.00.023</v>
          </cell>
          <cell r="B45" t="str">
            <v>Market</v>
          </cell>
          <cell r="C45" t="str">
            <v>Nagar</v>
          </cell>
          <cell r="D45">
            <v>967</v>
          </cell>
          <cell r="E45">
            <v>23031.48</v>
          </cell>
          <cell r="F45">
            <v>2</v>
          </cell>
          <cell r="G45">
            <v>1934</v>
          </cell>
          <cell r="I45">
            <v>0.76082790929594435</v>
          </cell>
        </row>
        <row r="46">
          <cell r="A46" t="str">
            <v>B.066.4.00.033</v>
          </cell>
          <cell r="B46" t="str">
            <v>Market</v>
          </cell>
          <cell r="C46" t="str">
            <v>Nagar</v>
          </cell>
          <cell r="D46">
            <v>723</v>
          </cell>
          <cell r="E46">
            <v>16860.68</v>
          </cell>
          <cell r="F46">
            <v>2</v>
          </cell>
          <cell r="G46">
            <v>1446</v>
          </cell>
          <cell r="I46">
            <v>0.76082790929594435</v>
          </cell>
        </row>
        <row r="47">
          <cell r="A47" t="str">
            <v>B.066.4.00.043</v>
          </cell>
          <cell r="B47" t="str">
            <v>Market</v>
          </cell>
          <cell r="C47" t="str">
            <v>Nagar</v>
          </cell>
          <cell r="D47">
            <v>481</v>
          </cell>
          <cell r="E47">
            <v>12225.42</v>
          </cell>
          <cell r="F47">
            <v>2</v>
          </cell>
          <cell r="G47">
            <v>962</v>
          </cell>
          <cell r="I47">
            <v>0.76082790929594435</v>
          </cell>
        </row>
        <row r="48">
          <cell r="A48" t="str">
            <v>B.066.4.00.053</v>
          </cell>
          <cell r="B48" t="str">
            <v>Market</v>
          </cell>
          <cell r="C48" t="str">
            <v>Nagar</v>
          </cell>
          <cell r="D48">
            <v>35</v>
          </cell>
          <cell r="E48">
            <v>897.25</v>
          </cell>
          <cell r="F48">
            <v>2</v>
          </cell>
          <cell r="G48">
            <v>70</v>
          </cell>
          <cell r="I48">
            <v>0.76082790929594435</v>
          </cell>
        </row>
        <row r="49">
          <cell r="A49" t="str">
            <v>B.073.4.00.003</v>
          </cell>
          <cell r="B49" t="str">
            <v>Market</v>
          </cell>
          <cell r="C49" t="str">
            <v>Nagar</v>
          </cell>
          <cell r="D49">
            <v>5806</v>
          </cell>
          <cell r="E49">
            <v>2359756.5499999998</v>
          </cell>
          <cell r="F49">
            <v>6</v>
          </cell>
          <cell r="G49">
            <v>34836</v>
          </cell>
          <cell r="I49">
            <v>2.2824837278878332</v>
          </cell>
        </row>
        <row r="50">
          <cell r="A50" t="str">
            <v>B.073.4.00.013</v>
          </cell>
          <cell r="B50" t="str">
            <v>Export</v>
          </cell>
          <cell r="C50" t="str">
            <v>Nagar</v>
          </cell>
          <cell r="D50">
            <v>4558</v>
          </cell>
          <cell r="E50">
            <v>1909926.94</v>
          </cell>
          <cell r="F50">
            <v>6</v>
          </cell>
          <cell r="G50">
            <v>27348</v>
          </cell>
          <cell r="I50">
            <v>2.2824837278878332</v>
          </cell>
        </row>
        <row r="51">
          <cell r="A51" t="str">
            <v>B.073.4.00.023</v>
          </cell>
          <cell r="B51" t="str">
            <v>Export</v>
          </cell>
          <cell r="C51" t="str">
            <v>Nagar</v>
          </cell>
          <cell r="D51">
            <v>2073</v>
          </cell>
          <cell r="E51">
            <v>881118.1</v>
          </cell>
          <cell r="F51">
            <v>6</v>
          </cell>
          <cell r="G51">
            <v>12438</v>
          </cell>
          <cell r="I51">
            <v>2.2824837278878332</v>
          </cell>
        </row>
        <row r="52">
          <cell r="A52" t="str">
            <v>B.073.4.00.033</v>
          </cell>
          <cell r="B52" t="str">
            <v>Export</v>
          </cell>
          <cell r="C52" t="str">
            <v>Nagar</v>
          </cell>
          <cell r="D52">
            <v>1098</v>
          </cell>
          <cell r="E52">
            <v>478624.69</v>
          </cell>
          <cell r="F52">
            <v>6</v>
          </cell>
          <cell r="G52">
            <v>6588</v>
          </cell>
          <cell r="I52">
            <v>2.2824837278878332</v>
          </cell>
        </row>
        <row r="53">
          <cell r="A53" t="str">
            <v>B.073.4.00.043</v>
          </cell>
          <cell r="B53" t="str">
            <v>Market</v>
          </cell>
          <cell r="C53" t="str">
            <v>Nagar</v>
          </cell>
          <cell r="D53">
            <v>438</v>
          </cell>
          <cell r="E53">
            <v>198133.79</v>
          </cell>
          <cell r="F53">
            <v>6</v>
          </cell>
          <cell r="G53">
            <v>2628</v>
          </cell>
          <cell r="I53">
            <v>2.2824837278878332</v>
          </cell>
        </row>
        <row r="54">
          <cell r="A54" t="str">
            <v>B.073.4.00.053</v>
          </cell>
          <cell r="B54" t="str">
            <v>Market</v>
          </cell>
          <cell r="C54" t="str">
            <v>Nagar</v>
          </cell>
          <cell r="D54">
            <v>238</v>
          </cell>
          <cell r="E54">
            <v>108961.23</v>
          </cell>
          <cell r="F54">
            <v>6</v>
          </cell>
          <cell r="G54">
            <v>1428</v>
          </cell>
          <cell r="I54">
            <v>2.2824837278878332</v>
          </cell>
        </row>
        <row r="55">
          <cell r="A55" t="str">
            <v>B.073.4.00.063</v>
          </cell>
          <cell r="B55" t="str">
            <v>Market</v>
          </cell>
          <cell r="C55" t="str">
            <v>Nagar</v>
          </cell>
          <cell r="D55">
            <v>219</v>
          </cell>
          <cell r="E55">
            <v>100270.68</v>
          </cell>
          <cell r="F55">
            <v>6</v>
          </cell>
          <cell r="G55">
            <v>1314</v>
          </cell>
          <cell r="I55">
            <v>2.2824837278878332</v>
          </cell>
        </row>
        <row r="56">
          <cell r="A56" t="str">
            <v>B.074.4.00.003</v>
          </cell>
          <cell r="B56" t="str">
            <v>SPD</v>
          </cell>
          <cell r="C56" t="str">
            <v>Nagar</v>
          </cell>
          <cell r="D56">
            <v>755</v>
          </cell>
          <cell r="E56">
            <v>385593.59999999998</v>
          </cell>
          <cell r="F56">
            <v>8</v>
          </cell>
          <cell r="G56">
            <v>6040</v>
          </cell>
          <cell r="I56">
            <v>3.0433116371837774</v>
          </cell>
        </row>
        <row r="57">
          <cell r="A57" t="str">
            <v>B.074.4.00.013</v>
          </cell>
          <cell r="B57" t="str">
            <v>SPD</v>
          </cell>
          <cell r="C57" t="str">
            <v>Nagar</v>
          </cell>
          <cell r="D57">
            <v>750</v>
          </cell>
          <cell r="E57">
            <v>393120</v>
          </cell>
          <cell r="F57">
            <v>8</v>
          </cell>
          <cell r="G57">
            <v>6000</v>
          </cell>
          <cell r="I57">
            <v>3.0433116371837774</v>
          </cell>
        </row>
        <row r="58">
          <cell r="A58" t="str">
            <v>B.074.4.00.023</v>
          </cell>
          <cell r="B58" t="str">
            <v>SPD</v>
          </cell>
          <cell r="C58" t="str">
            <v>Nagar</v>
          </cell>
          <cell r="D58">
            <v>252</v>
          </cell>
          <cell r="E58">
            <v>132088.32000000001</v>
          </cell>
          <cell r="F58">
            <v>8</v>
          </cell>
          <cell r="G58">
            <v>2016</v>
          </cell>
          <cell r="I58">
            <v>3.0433116371837774</v>
          </cell>
        </row>
        <row r="59">
          <cell r="A59" t="str">
            <v>B.074.4.00.033</v>
          </cell>
          <cell r="B59" t="str">
            <v>SPD</v>
          </cell>
          <cell r="C59" t="str">
            <v>Nagar</v>
          </cell>
          <cell r="D59">
            <v>248</v>
          </cell>
          <cell r="E59">
            <v>129991.67999999999</v>
          </cell>
          <cell r="F59">
            <v>8</v>
          </cell>
          <cell r="G59">
            <v>1984</v>
          </cell>
          <cell r="I59">
            <v>3.0433116371837774</v>
          </cell>
        </row>
        <row r="60">
          <cell r="A60" t="str">
            <v>B.074.4.00.043</v>
          </cell>
          <cell r="B60" t="str">
            <v>SPD</v>
          </cell>
          <cell r="C60" t="str">
            <v>Nagar</v>
          </cell>
          <cell r="D60">
            <v>50</v>
          </cell>
          <cell r="E60">
            <v>27072</v>
          </cell>
          <cell r="F60">
            <v>8</v>
          </cell>
          <cell r="G60">
            <v>400</v>
          </cell>
          <cell r="I60">
            <v>3.0433116371837774</v>
          </cell>
        </row>
        <row r="61">
          <cell r="A61" t="str">
            <v>B.075.4.00.003</v>
          </cell>
          <cell r="B61" t="str">
            <v>SPD</v>
          </cell>
          <cell r="C61" t="str">
            <v>Nagar</v>
          </cell>
          <cell r="D61">
            <v>208</v>
          </cell>
          <cell r="E61">
            <v>159344.64000000001</v>
          </cell>
          <cell r="F61">
            <v>12</v>
          </cell>
          <cell r="G61">
            <v>2496</v>
          </cell>
          <cell r="I61">
            <v>4.5649674557756663</v>
          </cell>
        </row>
        <row r="62">
          <cell r="A62" t="str">
            <v>B.075.4.00.013</v>
          </cell>
          <cell r="B62" t="str">
            <v>SPD</v>
          </cell>
          <cell r="C62" t="str">
            <v>Nagar</v>
          </cell>
          <cell r="D62">
            <v>100</v>
          </cell>
          <cell r="E62">
            <v>78624</v>
          </cell>
          <cell r="F62">
            <v>12</v>
          </cell>
          <cell r="G62">
            <v>1200</v>
          </cell>
          <cell r="I62">
            <v>4.5649674557756663</v>
          </cell>
        </row>
        <row r="63">
          <cell r="A63" t="str">
            <v>B.075.4.00.023</v>
          </cell>
          <cell r="B63" t="str">
            <v>SPD</v>
          </cell>
          <cell r="C63" t="str">
            <v>Nagar</v>
          </cell>
          <cell r="D63">
            <v>60</v>
          </cell>
          <cell r="E63">
            <v>47174.400000000001</v>
          </cell>
          <cell r="F63">
            <v>12</v>
          </cell>
          <cell r="G63">
            <v>720</v>
          </cell>
          <cell r="I63">
            <v>4.5649674557756663</v>
          </cell>
        </row>
        <row r="64">
          <cell r="A64" t="str">
            <v>B.075.4.00.033</v>
          </cell>
          <cell r="B64" t="str">
            <v>SPD</v>
          </cell>
          <cell r="C64" t="str">
            <v>Nagar</v>
          </cell>
          <cell r="D64">
            <v>40</v>
          </cell>
          <cell r="E64">
            <v>31449.599999999999</v>
          </cell>
          <cell r="F64">
            <v>12</v>
          </cell>
          <cell r="G64">
            <v>480</v>
          </cell>
          <cell r="I64">
            <v>4.5649674557756663</v>
          </cell>
        </row>
        <row r="65">
          <cell r="A65" t="str">
            <v>B.093.4.00.003</v>
          </cell>
          <cell r="B65" t="str">
            <v>SPD</v>
          </cell>
          <cell r="C65" t="str">
            <v>Nagar</v>
          </cell>
          <cell r="D65">
            <v>184</v>
          </cell>
          <cell r="E65">
            <v>46986.239999999998</v>
          </cell>
          <cell r="F65">
            <v>4</v>
          </cell>
          <cell r="G65">
            <v>736</v>
          </cell>
          <cell r="I65">
            <v>1.5216558185918887</v>
          </cell>
        </row>
        <row r="66">
          <cell r="A66" t="str">
            <v>B.093.4.00.013</v>
          </cell>
          <cell r="B66" t="str">
            <v>SPD</v>
          </cell>
          <cell r="C66" t="str">
            <v>Nagar</v>
          </cell>
          <cell r="D66">
            <v>95</v>
          </cell>
          <cell r="E66">
            <v>24897.599999999999</v>
          </cell>
          <cell r="F66">
            <v>4</v>
          </cell>
          <cell r="G66">
            <v>380</v>
          </cell>
          <cell r="I66">
            <v>1.5216558185918887</v>
          </cell>
        </row>
        <row r="67">
          <cell r="A67" t="str">
            <v>B.093.4.00.023</v>
          </cell>
          <cell r="B67" t="str">
            <v>SPD</v>
          </cell>
          <cell r="C67" t="str">
            <v>Nagar</v>
          </cell>
          <cell r="D67">
            <v>40</v>
          </cell>
          <cell r="E67">
            <v>10483.200000000001</v>
          </cell>
          <cell r="F67">
            <v>4</v>
          </cell>
          <cell r="G67">
            <v>160</v>
          </cell>
          <cell r="I67">
            <v>1.5216558185918887</v>
          </cell>
        </row>
        <row r="68">
          <cell r="A68" t="str">
            <v>B.093.4.00.033</v>
          </cell>
          <cell r="B68" t="str">
            <v>SPD</v>
          </cell>
          <cell r="C68" t="str">
            <v>Nagar</v>
          </cell>
          <cell r="D68">
            <v>20</v>
          </cell>
          <cell r="E68">
            <v>5241.6000000000004</v>
          </cell>
          <cell r="F68">
            <v>4</v>
          </cell>
          <cell r="G68">
            <v>80</v>
          </cell>
          <cell r="I68">
            <v>1.5216558185918887</v>
          </cell>
        </row>
        <row r="69">
          <cell r="A69" t="str">
            <v>B.093.4.00.043</v>
          </cell>
          <cell r="B69" t="str">
            <v>SPD</v>
          </cell>
          <cell r="C69" t="str">
            <v>Nagar</v>
          </cell>
          <cell r="D69">
            <v>21</v>
          </cell>
          <cell r="E69">
            <v>5685.12</v>
          </cell>
          <cell r="F69">
            <v>4</v>
          </cell>
          <cell r="G69">
            <v>84</v>
          </cell>
          <cell r="I69">
            <v>1.5216558185918887</v>
          </cell>
        </row>
        <row r="70">
          <cell r="A70" t="str">
            <v>B.111.3.00.003</v>
          </cell>
          <cell r="B70" t="str">
            <v>Market</v>
          </cell>
          <cell r="C70" t="str">
            <v>Nagar</v>
          </cell>
          <cell r="D70">
            <v>455</v>
          </cell>
          <cell r="E70">
            <v>84448.61</v>
          </cell>
          <cell r="F70">
            <v>8</v>
          </cell>
          <cell r="G70">
            <v>3640</v>
          </cell>
          <cell r="I70">
            <v>3.0433116371837774</v>
          </cell>
        </row>
        <row r="71">
          <cell r="A71" t="str">
            <v>B.111.3.00.013</v>
          </cell>
          <cell r="B71" t="str">
            <v>Market</v>
          </cell>
          <cell r="C71" t="str">
            <v>Nagar</v>
          </cell>
          <cell r="D71">
            <v>679</v>
          </cell>
          <cell r="E71">
            <v>139156.25</v>
          </cell>
          <cell r="F71">
            <v>8</v>
          </cell>
          <cell r="G71">
            <v>5432</v>
          </cell>
          <cell r="I71">
            <v>3.0433116371837774</v>
          </cell>
        </row>
        <row r="72">
          <cell r="A72" t="str">
            <v>B.111.3.00.023</v>
          </cell>
          <cell r="B72" t="str">
            <v>Market</v>
          </cell>
          <cell r="C72" t="str">
            <v>Nagar</v>
          </cell>
          <cell r="D72">
            <v>389</v>
          </cell>
          <cell r="E72">
            <v>80010.62</v>
          </cell>
          <cell r="F72">
            <v>8</v>
          </cell>
          <cell r="G72">
            <v>3112</v>
          </cell>
          <cell r="I72">
            <v>3.0433116371837774</v>
          </cell>
        </row>
        <row r="73">
          <cell r="A73" t="str">
            <v>B.111.3.00.033</v>
          </cell>
          <cell r="B73" t="str">
            <v>Market</v>
          </cell>
          <cell r="C73" t="str">
            <v>Nagar</v>
          </cell>
          <cell r="D73">
            <v>84</v>
          </cell>
          <cell r="E73">
            <v>17568.669999999998</v>
          </cell>
          <cell r="F73">
            <v>8</v>
          </cell>
          <cell r="G73">
            <v>672</v>
          </cell>
          <cell r="I73">
            <v>3.0433116371837774</v>
          </cell>
        </row>
        <row r="74">
          <cell r="A74" t="str">
            <v>B.111.3.00.043</v>
          </cell>
          <cell r="B74" t="str">
            <v>Market</v>
          </cell>
          <cell r="C74" t="str">
            <v>Nagar</v>
          </cell>
          <cell r="D74">
            <v>39</v>
          </cell>
          <cell r="E74">
            <v>9006.52</v>
          </cell>
          <cell r="F74">
            <v>8</v>
          </cell>
          <cell r="G74">
            <v>312</v>
          </cell>
          <cell r="I74">
            <v>3.0433116371837774</v>
          </cell>
        </row>
        <row r="75">
          <cell r="A75" t="str">
            <v>B.119.4.00.003</v>
          </cell>
          <cell r="B75" t="str">
            <v>Export</v>
          </cell>
          <cell r="C75" t="str">
            <v>Nagar</v>
          </cell>
          <cell r="D75">
            <v>3015</v>
          </cell>
          <cell r="E75">
            <v>514562.18</v>
          </cell>
          <cell r="F75">
            <v>8</v>
          </cell>
          <cell r="G75">
            <v>24120</v>
          </cell>
          <cell r="I75">
            <v>3.0433116371837774</v>
          </cell>
        </row>
        <row r="76">
          <cell r="A76" t="str">
            <v>B.119.4.00.013</v>
          </cell>
          <cell r="B76" t="str">
            <v>Export</v>
          </cell>
          <cell r="C76" t="str">
            <v>Nagar</v>
          </cell>
          <cell r="D76">
            <v>3979</v>
          </cell>
          <cell r="E76">
            <v>701492.37</v>
          </cell>
          <cell r="F76">
            <v>8</v>
          </cell>
          <cell r="G76">
            <v>31832</v>
          </cell>
          <cell r="I76">
            <v>3.0433116371837774</v>
          </cell>
        </row>
        <row r="77">
          <cell r="A77" t="str">
            <v>B.119.4.00.023</v>
          </cell>
          <cell r="B77" t="str">
            <v>Export</v>
          </cell>
          <cell r="C77" t="str">
            <v>Nagar</v>
          </cell>
          <cell r="D77">
            <v>1076</v>
          </cell>
          <cell r="E77">
            <v>187867.14</v>
          </cell>
          <cell r="F77">
            <v>8</v>
          </cell>
          <cell r="G77">
            <v>8608</v>
          </cell>
          <cell r="I77">
            <v>3.0433116371837774</v>
          </cell>
        </row>
        <row r="78">
          <cell r="A78" t="str">
            <v>B.205.3.09.003</v>
          </cell>
          <cell r="B78" t="str">
            <v>Market</v>
          </cell>
          <cell r="C78" t="str">
            <v>Nagar</v>
          </cell>
          <cell r="D78">
            <v>2306</v>
          </cell>
          <cell r="E78">
            <v>776164.63</v>
          </cell>
          <cell r="F78">
            <v>12</v>
          </cell>
          <cell r="G78">
            <v>27672</v>
          </cell>
          <cell r="I78">
            <v>4.5649674557756663</v>
          </cell>
        </row>
        <row r="79">
          <cell r="A79" t="str">
            <v>B.205.3.09.013</v>
          </cell>
          <cell r="B79" t="str">
            <v>Export</v>
          </cell>
          <cell r="C79" t="str">
            <v>Nagar</v>
          </cell>
          <cell r="D79">
            <v>2369</v>
          </cell>
          <cell r="E79">
            <v>842143.79</v>
          </cell>
          <cell r="F79">
            <v>12</v>
          </cell>
          <cell r="G79">
            <v>28428</v>
          </cell>
          <cell r="I79">
            <v>4.5649674557756663</v>
          </cell>
        </row>
        <row r="80">
          <cell r="A80" t="str">
            <v>B.205.3.09.023</v>
          </cell>
          <cell r="B80" t="str">
            <v>Export</v>
          </cell>
          <cell r="C80" t="str">
            <v>Nagar</v>
          </cell>
          <cell r="D80">
            <v>1333</v>
          </cell>
          <cell r="E80">
            <v>477300.7</v>
          </cell>
          <cell r="F80">
            <v>12</v>
          </cell>
          <cell r="G80">
            <v>15996</v>
          </cell>
          <cell r="I80">
            <v>4.5649674557756663</v>
          </cell>
        </row>
        <row r="81">
          <cell r="A81" t="str">
            <v>B.205.3.09.033</v>
          </cell>
          <cell r="B81" t="str">
            <v>Export</v>
          </cell>
          <cell r="C81" t="str">
            <v>Nagar</v>
          </cell>
          <cell r="D81">
            <v>791</v>
          </cell>
          <cell r="E81">
            <v>284199.94</v>
          </cell>
          <cell r="F81">
            <v>12</v>
          </cell>
          <cell r="G81">
            <v>9492</v>
          </cell>
          <cell r="I81">
            <v>4.5649674557756663</v>
          </cell>
        </row>
        <row r="82">
          <cell r="A82" t="str">
            <v>B.205.3.09.043</v>
          </cell>
          <cell r="B82" t="str">
            <v>Export</v>
          </cell>
          <cell r="C82" t="str">
            <v>Nagar</v>
          </cell>
          <cell r="D82">
            <v>367</v>
          </cell>
          <cell r="E82">
            <v>141315.70000000001</v>
          </cell>
          <cell r="F82">
            <v>12</v>
          </cell>
          <cell r="G82">
            <v>4404</v>
          </cell>
          <cell r="I82">
            <v>4.5649674557756663</v>
          </cell>
        </row>
        <row r="83">
          <cell r="A83" t="str">
            <v>B.205.3.09.053</v>
          </cell>
          <cell r="B83" t="str">
            <v>Market</v>
          </cell>
          <cell r="C83" t="str">
            <v>Nagar</v>
          </cell>
          <cell r="D83">
            <v>161</v>
          </cell>
          <cell r="E83">
            <v>61095.53</v>
          </cell>
          <cell r="F83">
            <v>12</v>
          </cell>
          <cell r="G83">
            <v>1932</v>
          </cell>
          <cell r="I83">
            <v>4.5649674557756663</v>
          </cell>
        </row>
        <row r="84">
          <cell r="A84" t="str">
            <v>B.205.3.09.063</v>
          </cell>
          <cell r="B84" t="str">
            <v>Market</v>
          </cell>
          <cell r="C84" t="str">
            <v>Nagar</v>
          </cell>
          <cell r="D84">
            <v>27</v>
          </cell>
          <cell r="E84">
            <v>10274.94</v>
          </cell>
          <cell r="F84">
            <v>12</v>
          </cell>
          <cell r="G84">
            <v>324</v>
          </cell>
          <cell r="I84">
            <v>4.5649674557756663</v>
          </cell>
        </row>
        <row r="85">
          <cell r="A85" t="str">
            <v>B.205.3.09.073</v>
          </cell>
          <cell r="B85" t="str">
            <v>Market</v>
          </cell>
          <cell r="C85" t="str">
            <v>Nagar</v>
          </cell>
          <cell r="D85">
            <v>12</v>
          </cell>
          <cell r="E85">
            <v>4627.29</v>
          </cell>
          <cell r="F85">
            <v>12</v>
          </cell>
          <cell r="G85">
            <v>144</v>
          </cell>
          <cell r="I85">
            <v>4.5649674557756663</v>
          </cell>
        </row>
        <row r="86">
          <cell r="A86" t="str">
            <v>B.205.3.09.313</v>
          </cell>
          <cell r="B86" t="str">
            <v>Market</v>
          </cell>
          <cell r="C86" t="str">
            <v>Nagar</v>
          </cell>
          <cell r="D86">
            <v>30</v>
          </cell>
          <cell r="E86">
            <v>11106.46</v>
          </cell>
          <cell r="F86">
            <v>12</v>
          </cell>
          <cell r="G86">
            <v>360</v>
          </cell>
          <cell r="I86">
            <v>4.5649674557756663</v>
          </cell>
        </row>
        <row r="87">
          <cell r="A87" t="str">
            <v>B.205.3.10.016</v>
          </cell>
          <cell r="B87" t="str">
            <v>Export</v>
          </cell>
          <cell r="C87" t="str">
            <v>Nagar</v>
          </cell>
          <cell r="D87">
            <v>80</v>
          </cell>
          <cell r="E87">
            <v>24815.7</v>
          </cell>
          <cell r="F87">
            <v>12</v>
          </cell>
          <cell r="G87">
            <v>960</v>
          </cell>
          <cell r="I87">
            <v>4.5649674557756663</v>
          </cell>
        </row>
        <row r="88">
          <cell r="A88" t="str">
            <v>B.205.3.10.026</v>
          </cell>
          <cell r="B88" t="str">
            <v>Export</v>
          </cell>
          <cell r="C88" t="str">
            <v>Nagar</v>
          </cell>
          <cell r="D88">
            <v>91</v>
          </cell>
          <cell r="E88">
            <v>28218.644999999997</v>
          </cell>
          <cell r="F88">
            <v>12</v>
          </cell>
          <cell r="G88">
            <v>1092</v>
          </cell>
          <cell r="I88">
            <v>4.5649674557756663</v>
          </cell>
        </row>
        <row r="89">
          <cell r="A89" t="str">
            <v>B.205.3.10.046</v>
          </cell>
          <cell r="B89" t="str">
            <v>Export</v>
          </cell>
          <cell r="C89" t="str">
            <v>Nagar</v>
          </cell>
          <cell r="D89">
            <v>46</v>
          </cell>
          <cell r="E89">
            <v>14301.63</v>
          </cell>
          <cell r="F89">
            <v>12</v>
          </cell>
          <cell r="G89">
            <v>552</v>
          </cell>
          <cell r="I89">
            <v>4.5649674557756663</v>
          </cell>
        </row>
        <row r="90">
          <cell r="A90" t="str">
            <v>B.205.3.10.056</v>
          </cell>
          <cell r="B90" t="str">
            <v>Export</v>
          </cell>
          <cell r="C90" t="str">
            <v>Nagar</v>
          </cell>
          <cell r="D90">
            <v>46</v>
          </cell>
          <cell r="E90">
            <v>14301.63</v>
          </cell>
          <cell r="F90">
            <v>12</v>
          </cell>
          <cell r="G90">
            <v>552</v>
          </cell>
          <cell r="I90">
            <v>4.5649674557756663</v>
          </cell>
        </row>
        <row r="91">
          <cell r="A91" t="str">
            <v>B.205.3.10.066</v>
          </cell>
          <cell r="B91" t="str">
            <v>Export</v>
          </cell>
          <cell r="C91" t="str">
            <v>Nagar</v>
          </cell>
          <cell r="D91">
            <v>47</v>
          </cell>
          <cell r="E91">
            <v>14612.535</v>
          </cell>
          <cell r="F91">
            <v>12</v>
          </cell>
          <cell r="G91">
            <v>564</v>
          </cell>
          <cell r="I91">
            <v>4.5649674557756663</v>
          </cell>
        </row>
        <row r="92">
          <cell r="A92" t="str">
            <v>B.205.4.09.003</v>
          </cell>
          <cell r="B92" t="str">
            <v>Market</v>
          </cell>
          <cell r="C92" t="str">
            <v>Nagar</v>
          </cell>
          <cell r="D92">
            <v>295</v>
          </cell>
          <cell r="E92">
            <v>96195.88</v>
          </cell>
          <cell r="F92">
            <v>12</v>
          </cell>
          <cell r="G92">
            <v>3540</v>
          </cell>
          <cell r="I92">
            <v>4.5649674557756663</v>
          </cell>
        </row>
        <row r="93">
          <cell r="A93" t="str">
            <v>B.205.4.09.013</v>
          </cell>
          <cell r="B93" t="str">
            <v>Market</v>
          </cell>
          <cell r="C93" t="str">
            <v>Nagar</v>
          </cell>
          <cell r="D93">
            <v>305</v>
          </cell>
          <cell r="E93">
            <v>104615.17</v>
          </cell>
          <cell r="F93">
            <v>12</v>
          </cell>
          <cell r="G93">
            <v>3660</v>
          </cell>
          <cell r="I93">
            <v>4.5649674557756663</v>
          </cell>
        </row>
        <row r="94">
          <cell r="A94" t="str">
            <v>B.205.4.09.023</v>
          </cell>
          <cell r="B94" t="str">
            <v>Market</v>
          </cell>
          <cell r="C94" t="str">
            <v>Nagar</v>
          </cell>
          <cell r="D94">
            <v>224</v>
          </cell>
          <cell r="E94">
            <v>76389.33</v>
          </cell>
          <cell r="F94">
            <v>12</v>
          </cell>
          <cell r="G94">
            <v>2688</v>
          </cell>
          <cell r="I94">
            <v>4.5649674557756663</v>
          </cell>
        </row>
        <row r="95">
          <cell r="A95" t="str">
            <v>B.205.4.09.033</v>
          </cell>
          <cell r="B95" t="str">
            <v>Market</v>
          </cell>
          <cell r="C95" t="str">
            <v>Nagar</v>
          </cell>
          <cell r="D95">
            <v>112</v>
          </cell>
          <cell r="E95">
            <v>38460.86</v>
          </cell>
          <cell r="F95">
            <v>12</v>
          </cell>
          <cell r="G95">
            <v>1344</v>
          </cell>
          <cell r="I95">
            <v>4.5649674557756663</v>
          </cell>
        </row>
        <row r="96">
          <cell r="A96" t="str">
            <v>B.205.4.09.043</v>
          </cell>
          <cell r="B96" t="str">
            <v>Market</v>
          </cell>
          <cell r="C96" t="str">
            <v>Nagar</v>
          </cell>
          <cell r="D96">
            <v>13</v>
          </cell>
          <cell r="E96">
            <v>4625.93</v>
          </cell>
          <cell r="F96">
            <v>12</v>
          </cell>
          <cell r="G96">
            <v>156</v>
          </cell>
          <cell r="I96">
            <v>4.5649674557756663</v>
          </cell>
        </row>
        <row r="97">
          <cell r="A97" t="str">
            <v>B.210.3.00.003</v>
          </cell>
          <cell r="B97" t="str">
            <v>Market</v>
          </cell>
          <cell r="C97" t="str">
            <v>Nagar</v>
          </cell>
          <cell r="D97">
            <v>6371</v>
          </cell>
          <cell r="E97">
            <v>728951</v>
          </cell>
          <cell r="F97">
            <v>6</v>
          </cell>
          <cell r="G97">
            <v>38226</v>
          </cell>
          <cell r="I97">
            <v>2.2824837278878332</v>
          </cell>
        </row>
        <row r="98">
          <cell r="A98" t="str">
            <v>B.210.3.00.013</v>
          </cell>
          <cell r="B98" t="str">
            <v>Export</v>
          </cell>
          <cell r="C98" t="str">
            <v>Nagar</v>
          </cell>
          <cell r="D98">
            <v>9239</v>
          </cell>
          <cell r="E98">
            <v>1146939.3999999999</v>
          </cell>
          <cell r="F98">
            <v>6</v>
          </cell>
          <cell r="G98">
            <v>55434</v>
          </cell>
          <cell r="I98">
            <v>2.2824837278878332</v>
          </cell>
        </row>
        <row r="99">
          <cell r="A99" t="str">
            <v>B.210.3.00.023</v>
          </cell>
          <cell r="B99" t="str">
            <v>Export</v>
          </cell>
          <cell r="C99" t="str">
            <v>Nagar</v>
          </cell>
          <cell r="D99">
            <v>6008</v>
          </cell>
          <cell r="E99">
            <v>744355.29</v>
          </cell>
          <cell r="F99">
            <v>6</v>
          </cell>
          <cell r="G99">
            <v>36048</v>
          </cell>
          <cell r="I99">
            <v>2.2824837278878332</v>
          </cell>
        </row>
        <row r="100">
          <cell r="A100" t="str">
            <v>B.210.3.00.033</v>
          </cell>
          <cell r="B100" t="str">
            <v>Export</v>
          </cell>
          <cell r="C100" t="str">
            <v>Nagar</v>
          </cell>
          <cell r="D100">
            <v>3709</v>
          </cell>
          <cell r="E100">
            <v>464044.99</v>
          </cell>
          <cell r="F100">
            <v>6</v>
          </cell>
          <cell r="G100">
            <v>22254</v>
          </cell>
          <cell r="I100">
            <v>2.2824837278878332</v>
          </cell>
        </row>
        <row r="101">
          <cell r="A101" t="str">
            <v>B.210.3.00.043</v>
          </cell>
          <cell r="B101" t="str">
            <v>Export</v>
          </cell>
          <cell r="C101" t="str">
            <v>Nagar</v>
          </cell>
          <cell r="D101">
            <v>2253</v>
          </cell>
          <cell r="E101">
            <v>300035</v>
          </cell>
          <cell r="F101">
            <v>6</v>
          </cell>
          <cell r="G101">
            <v>13518</v>
          </cell>
          <cell r="I101">
            <v>2.2824837278878332</v>
          </cell>
        </row>
        <row r="102">
          <cell r="A102" t="str">
            <v>B.210.3.00.053</v>
          </cell>
          <cell r="B102" t="str">
            <v>Export</v>
          </cell>
          <cell r="C102" t="str">
            <v>Nagar</v>
          </cell>
          <cell r="D102">
            <v>1201</v>
          </cell>
          <cell r="E102">
            <v>160558.12</v>
          </cell>
          <cell r="F102">
            <v>6</v>
          </cell>
          <cell r="G102">
            <v>7206</v>
          </cell>
          <cell r="I102">
            <v>2.2824837278878332</v>
          </cell>
        </row>
        <row r="103">
          <cell r="A103" t="str">
            <v>B.210.3.00.063</v>
          </cell>
          <cell r="B103" t="str">
            <v>Export</v>
          </cell>
          <cell r="C103" t="str">
            <v>Nagar</v>
          </cell>
          <cell r="D103">
            <v>569</v>
          </cell>
          <cell r="E103">
            <v>75520.160000000003</v>
          </cell>
          <cell r="F103">
            <v>6</v>
          </cell>
          <cell r="G103">
            <v>3414</v>
          </cell>
          <cell r="I103">
            <v>2.2824837278878332</v>
          </cell>
        </row>
        <row r="104">
          <cell r="A104" t="str">
            <v>B.210.3.00.073</v>
          </cell>
          <cell r="B104" t="str">
            <v>Market</v>
          </cell>
          <cell r="C104" t="str">
            <v>Nagar</v>
          </cell>
          <cell r="D104">
            <v>169</v>
          </cell>
          <cell r="E104">
            <v>22117.919999999998</v>
          </cell>
          <cell r="F104">
            <v>6</v>
          </cell>
          <cell r="G104">
            <v>1014</v>
          </cell>
          <cell r="I104">
            <v>2.2824837278878332</v>
          </cell>
        </row>
        <row r="105">
          <cell r="A105" t="str">
            <v>B.210.3.00.083</v>
          </cell>
          <cell r="B105" t="str">
            <v>Market</v>
          </cell>
          <cell r="C105" t="str">
            <v>Nagar</v>
          </cell>
          <cell r="D105">
            <v>22</v>
          </cell>
          <cell r="E105">
            <v>2909.52</v>
          </cell>
          <cell r="F105">
            <v>6</v>
          </cell>
          <cell r="G105">
            <v>132</v>
          </cell>
          <cell r="I105">
            <v>2.2824837278878332</v>
          </cell>
        </row>
        <row r="106">
          <cell r="A106" t="str">
            <v>B.210.3.00.093</v>
          </cell>
          <cell r="B106" t="str">
            <v>Market</v>
          </cell>
          <cell r="C106" t="str">
            <v>Nagar</v>
          </cell>
          <cell r="D106">
            <v>1</v>
          </cell>
          <cell r="E106">
            <v>130.5</v>
          </cell>
          <cell r="F106">
            <v>6</v>
          </cell>
          <cell r="G106">
            <v>6</v>
          </cell>
          <cell r="I106">
            <v>2.2824837278878332</v>
          </cell>
        </row>
        <row r="107">
          <cell r="A107" t="str">
            <v>B.210.4.00.003</v>
          </cell>
          <cell r="B107" t="str">
            <v>Market</v>
          </cell>
          <cell r="C107" t="str">
            <v>Nagar</v>
          </cell>
          <cell r="D107">
            <v>518</v>
          </cell>
          <cell r="E107">
            <v>59652.77</v>
          </cell>
          <cell r="F107">
            <v>6</v>
          </cell>
          <cell r="G107">
            <v>3108</v>
          </cell>
          <cell r="I107">
            <v>2.2824837278878332</v>
          </cell>
        </row>
        <row r="108">
          <cell r="A108" t="str">
            <v>B.210.4.00.013</v>
          </cell>
          <cell r="B108" t="str">
            <v>Market</v>
          </cell>
          <cell r="C108" t="str">
            <v>Nagar</v>
          </cell>
          <cell r="D108">
            <v>1492</v>
          </cell>
          <cell r="E108">
            <v>185910.33</v>
          </cell>
          <cell r="F108">
            <v>6</v>
          </cell>
          <cell r="G108">
            <v>8952</v>
          </cell>
          <cell r="I108">
            <v>2.2824837278878332</v>
          </cell>
        </row>
        <row r="109">
          <cell r="A109" t="str">
            <v>B.210.4.00.023</v>
          </cell>
          <cell r="B109" t="str">
            <v>Market</v>
          </cell>
          <cell r="C109" t="str">
            <v>Nagar</v>
          </cell>
          <cell r="D109">
            <v>1220</v>
          </cell>
          <cell r="E109">
            <v>153050.85999999999</v>
          </cell>
          <cell r="F109">
            <v>6</v>
          </cell>
          <cell r="G109">
            <v>7320</v>
          </cell>
          <cell r="I109">
            <v>2.2824837278878332</v>
          </cell>
        </row>
        <row r="110">
          <cell r="A110" t="str">
            <v>B.210.4.00.033</v>
          </cell>
          <cell r="B110" t="str">
            <v>Market</v>
          </cell>
          <cell r="C110" t="str">
            <v>Nagar</v>
          </cell>
          <cell r="D110">
            <v>960</v>
          </cell>
          <cell r="E110">
            <v>119492.47</v>
          </cell>
          <cell r="F110">
            <v>6</v>
          </cell>
          <cell r="G110">
            <v>5760</v>
          </cell>
          <cell r="I110">
            <v>2.2824837278878332</v>
          </cell>
        </row>
        <row r="111">
          <cell r="A111" t="str">
            <v>B.210.4.00.043</v>
          </cell>
          <cell r="B111" t="str">
            <v>Market</v>
          </cell>
          <cell r="C111" t="str">
            <v>Nagar</v>
          </cell>
          <cell r="D111">
            <v>672</v>
          </cell>
          <cell r="E111">
            <v>86600.63</v>
          </cell>
          <cell r="F111">
            <v>6</v>
          </cell>
          <cell r="G111">
            <v>4032</v>
          </cell>
          <cell r="I111">
            <v>2.2824837278878332</v>
          </cell>
        </row>
        <row r="112">
          <cell r="A112" t="str">
            <v>B.210.4.00.053</v>
          </cell>
          <cell r="B112" t="str">
            <v>Market</v>
          </cell>
          <cell r="C112" t="str">
            <v>Nagar</v>
          </cell>
          <cell r="D112">
            <v>483</v>
          </cell>
          <cell r="E112">
            <v>62849.440000000002</v>
          </cell>
          <cell r="F112">
            <v>6</v>
          </cell>
          <cell r="G112">
            <v>2898</v>
          </cell>
          <cell r="I112">
            <v>2.2824837278878332</v>
          </cell>
        </row>
        <row r="113">
          <cell r="A113" t="str">
            <v>B.210.4.00.063</v>
          </cell>
          <cell r="B113" t="str">
            <v>Market</v>
          </cell>
          <cell r="C113" t="str">
            <v>Nagar</v>
          </cell>
          <cell r="D113">
            <v>206</v>
          </cell>
          <cell r="E113">
            <v>26677.08</v>
          </cell>
          <cell r="F113">
            <v>6</v>
          </cell>
          <cell r="G113">
            <v>1236</v>
          </cell>
          <cell r="I113">
            <v>2.2824837278878332</v>
          </cell>
        </row>
        <row r="114">
          <cell r="A114" t="str">
            <v>B.210.4.00.073</v>
          </cell>
          <cell r="B114" t="str">
            <v>Market</v>
          </cell>
          <cell r="C114" t="str">
            <v>Nagar</v>
          </cell>
          <cell r="D114">
            <v>204</v>
          </cell>
          <cell r="E114">
            <v>26968.560000000001</v>
          </cell>
          <cell r="F114">
            <v>6</v>
          </cell>
          <cell r="G114">
            <v>1224</v>
          </cell>
          <cell r="I114">
            <v>2.2824837278878332</v>
          </cell>
        </row>
        <row r="115">
          <cell r="A115" t="str">
            <v>B.210.4.00.083</v>
          </cell>
          <cell r="B115" t="str">
            <v>Market</v>
          </cell>
          <cell r="C115" t="str">
            <v>Nagar</v>
          </cell>
          <cell r="D115">
            <v>14</v>
          </cell>
          <cell r="E115">
            <v>1827</v>
          </cell>
          <cell r="F115">
            <v>6</v>
          </cell>
          <cell r="G115">
            <v>84</v>
          </cell>
          <cell r="I115">
            <v>2.2824837278878332</v>
          </cell>
        </row>
        <row r="116">
          <cell r="A116" t="str">
            <v>B.210.4.00.093</v>
          </cell>
          <cell r="B116" t="str">
            <v>Market</v>
          </cell>
          <cell r="C116" t="str">
            <v>Nagar</v>
          </cell>
          <cell r="D116">
            <v>35</v>
          </cell>
          <cell r="E116">
            <v>4668.8999999999996</v>
          </cell>
          <cell r="F116">
            <v>6</v>
          </cell>
          <cell r="G116">
            <v>210</v>
          </cell>
          <cell r="I116">
            <v>2.2824837278878332</v>
          </cell>
        </row>
        <row r="117">
          <cell r="A117" t="str">
            <v>B.210.5.00.003</v>
          </cell>
          <cell r="B117" t="str">
            <v>Market</v>
          </cell>
          <cell r="C117" t="str">
            <v>Nagar</v>
          </cell>
          <cell r="D117">
            <v>1497</v>
          </cell>
          <cell r="E117">
            <v>230852.4</v>
          </cell>
          <cell r="F117">
            <v>6</v>
          </cell>
          <cell r="G117">
            <v>8982</v>
          </cell>
          <cell r="I117">
            <v>2.2824837278878332</v>
          </cell>
        </row>
        <row r="118">
          <cell r="A118" t="str">
            <v>B.210.5.00.013</v>
          </cell>
          <cell r="B118" t="str">
            <v>Market</v>
          </cell>
          <cell r="C118" t="str">
            <v>Nagar</v>
          </cell>
          <cell r="D118">
            <v>2363</v>
          </cell>
          <cell r="E118">
            <v>386441.43</v>
          </cell>
          <cell r="F118">
            <v>6</v>
          </cell>
          <cell r="G118">
            <v>14178</v>
          </cell>
          <cell r="I118">
            <v>2.2824837278878332</v>
          </cell>
        </row>
        <row r="119">
          <cell r="A119" t="str">
            <v>B.210.5.00.023</v>
          </cell>
          <cell r="B119" t="str">
            <v>Market</v>
          </cell>
          <cell r="C119" t="str">
            <v>Nagar</v>
          </cell>
          <cell r="D119">
            <v>1688</v>
          </cell>
          <cell r="E119">
            <v>275149.24</v>
          </cell>
          <cell r="F119">
            <v>6</v>
          </cell>
          <cell r="G119">
            <v>10128</v>
          </cell>
          <cell r="I119">
            <v>2.2824837278878332</v>
          </cell>
        </row>
        <row r="120">
          <cell r="A120" t="str">
            <v>B.210.5.00.033</v>
          </cell>
          <cell r="B120" t="str">
            <v>Market</v>
          </cell>
          <cell r="C120" t="str">
            <v>Nagar</v>
          </cell>
          <cell r="D120">
            <v>887</v>
          </cell>
          <cell r="E120">
            <v>145270.89000000001</v>
          </cell>
          <cell r="F120">
            <v>6</v>
          </cell>
          <cell r="G120">
            <v>5322</v>
          </cell>
          <cell r="I120">
            <v>2.2824837278878332</v>
          </cell>
        </row>
        <row r="121">
          <cell r="A121" t="str">
            <v>B.210.5.00.043</v>
          </cell>
          <cell r="B121" t="str">
            <v>Market</v>
          </cell>
          <cell r="C121" t="str">
            <v>Nagar</v>
          </cell>
          <cell r="D121">
            <v>813</v>
          </cell>
          <cell r="E121">
            <v>141098.22</v>
          </cell>
          <cell r="F121">
            <v>6</v>
          </cell>
          <cell r="G121">
            <v>4878</v>
          </cell>
          <cell r="I121">
            <v>2.2824837278878332</v>
          </cell>
        </row>
        <row r="122">
          <cell r="A122" t="str">
            <v>B.210.5.00.053</v>
          </cell>
          <cell r="B122" t="str">
            <v>Market</v>
          </cell>
          <cell r="C122" t="str">
            <v>Nagar</v>
          </cell>
          <cell r="D122">
            <v>467</v>
          </cell>
          <cell r="E122">
            <v>79898.759999999995</v>
          </cell>
          <cell r="F122">
            <v>6</v>
          </cell>
          <cell r="G122">
            <v>2802</v>
          </cell>
          <cell r="I122">
            <v>2.2824837278878332</v>
          </cell>
        </row>
        <row r="123">
          <cell r="A123" t="str">
            <v>B.210.5.00.063</v>
          </cell>
          <cell r="B123" t="str">
            <v>Market</v>
          </cell>
          <cell r="C123" t="str">
            <v>Nagar</v>
          </cell>
          <cell r="D123">
            <v>211</v>
          </cell>
          <cell r="E123">
            <v>36189.97</v>
          </cell>
          <cell r="F123">
            <v>6</v>
          </cell>
          <cell r="G123">
            <v>1266</v>
          </cell>
          <cell r="I123">
            <v>2.2824837278878332</v>
          </cell>
        </row>
        <row r="124">
          <cell r="A124" t="str">
            <v>B.210.5.00.073</v>
          </cell>
          <cell r="B124" t="str">
            <v>Market</v>
          </cell>
          <cell r="C124" t="str">
            <v>Nagar</v>
          </cell>
          <cell r="D124">
            <v>92</v>
          </cell>
          <cell r="E124">
            <v>16822.37</v>
          </cell>
          <cell r="F124">
            <v>6</v>
          </cell>
          <cell r="G124">
            <v>552</v>
          </cell>
          <cell r="I124">
            <v>2.2824837278878332</v>
          </cell>
        </row>
        <row r="125">
          <cell r="A125" t="str">
            <v>B.210.5.00.083</v>
          </cell>
          <cell r="B125" t="str">
            <v>Market</v>
          </cell>
          <cell r="C125" t="str">
            <v>Nagar</v>
          </cell>
          <cell r="D125">
            <v>26</v>
          </cell>
          <cell r="E125">
            <v>4755.2</v>
          </cell>
          <cell r="F125">
            <v>6</v>
          </cell>
          <cell r="G125">
            <v>156</v>
          </cell>
          <cell r="I125">
            <v>2.2824837278878332</v>
          </cell>
        </row>
        <row r="126">
          <cell r="A126" t="str">
            <v>B.210.5.00.093</v>
          </cell>
          <cell r="B126" t="str">
            <v>Market</v>
          </cell>
          <cell r="C126" t="str">
            <v>Nagar</v>
          </cell>
          <cell r="D126">
            <v>1</v>
          </cell>
          <cell r="E126">
            <v>171</v>
          </cell>
          <cell r="F126">
            <v>6</v>
          </cell>
          <cell r="G126">
            <v>6</v>
          </cell>
          <cell r="I126">
            <v>2.2824837278878332</v>
          </cell>
        </row>
        <row r="127">
          <cell r="A127" t="str">
            <v>B.211.3.00.003</v>
          </cell>
          <cell r="B127" t="str">
            <v>Market</v>
          </cell>
          <cell r="C127" t="str">
            <v>Nagar</v>
          </cell>
          <cell r="D127">
            <v>320</v>
          </cell>
          <cell r="E127">
            <v>51451.92</v>
          </cell>
          <cell r="F127">
            <v>8</v>
          </cell>
          <cell r="G127">
            <v>2560</v>
          </cell>
          <cell r="I127">
            <v>3.0433116371837774</v>
          </cell>
        </row>
        <row r="128">
          <cell r="A128" t="str">
            <v>B.211.3.00.013</v>
          </cell>
          <cell r="B128" t="str">
            <v>Market</v>
          </cell>
          <cell r="C128" t="str">
            <v>Nagar</v>
          </cell>
          <cell r="D128">
            <v>477</v>
          </cell>
          <cell r="E128">
            <v>81982.42</v>
          </cell>
          <cell r="F128">
            <v>8</v>
          </cell>
          <cell r="G128">
            <v>3816</v>
          </cell>
          <cell r="I128">
            <v>3.0433116371837774</v>
          </cell>
        </row>
        <row r="129">
          <cell r="A129" t="str">
            <v>B.211.3.00.023</v>
          </cell>
          <cell r="B129" t="str">
            <v>Market</v>
          </cell>
          <cell r="C129" t="str">
            <v>Nagar</v>
          </cell>
          <cell r="D129">
            <v>272</v>
          </cell>
          <cell r="E129">
            <v>46818.09</v>
          </cell>
          <cell r="F129">
            <v>8</v>
          </cell>
          <cell r="G129">
            <v>2176</v>
          </cell>
          <cell r="I129">
            <v>3.0433116371837774</v>
          </cell>
        </row>
        <row r="130">
          <cell r="A130" t="str">
            <v>B.211.3.00.033</v>
          </cell>
          <cell r="B130" t="str">
            <v>Market</v>
          </cell>
          <cell r="C130" t="str">
            <v>Nagar</v>
          </cell>
          <cell r="D130">
            <v>134</v>
          </cell>
          <cell r="E130">
            <v>22974.400000000001</v>
          </cell>
          <cell r="F130">
            <v>8</v>
          </cell>
          <cell r="G130">
            <v>1072</v>
          </cell>
          <cell r="I130">
            <v>3.0433116371837774</v>
          </cell>
        </row>
        <row r="131">
          <cell r="A131" t="str">
            <v>B.211.3.00.043</v>
          </cell>
          <cell r="B131" t="str">
            <v>Market</v>
          </cell>
          <cell r="C131" t="str">
            <v>Nagar</v>
          </cell>
          <cell r="D131">
            <v>66</v>
          </cell>
          <cell r="E131">
            <v>12212.64</v>
          </cell>
          <cell r="F131">
            <v>8</v>
          </cell>
          <cell r="G131">
            <v>528</v>
          </cell>
          <cell r="I131">
            <v>3.0433116371837774</v>
          </cell>
        </row>
        <row r="132">
          <cell r="A132" t="str">
            <v>B.211.3.00.053</v>
          </cell>
          <cell r="B132" t="str">
            <v>Market</v>
          </cell>
          <cell r="C132" t="str">
            <v>Nagar</v>
          </cell>
          <cell r="D132">
            <v>85</v>
          </cell>
          <cell r="E132">
            <v>15686.98</v>
          </cell>
          <cell r="F132">
            <v>8</v>
          </cell>
          <cell r="G132">
            <v>680</v>
          </cell>
          <cell r="I132">
            <v>3.0433116371837774</v>
          </cell>
        </row>
        <row r="133">
          <cell r="A133" t="str">
            <v>B.211.3.00.063</v>
          </cell>
          <cell r="B133" t="str">
            <v>Market</v>
          </cell>
          <cell r="C133" t="str">
            <v>Nagar</v>
          </cell>
          <cell r="D133">
            <v>29</v>
          </cell>
          <cell r="E133">
            <v>5337.46</v>
          </cell>
          <cell r="F133">
            <v>8</v>
          </cell>
          <cell r="G133">
            <v>232</v>
          </cell>
          <cell r="I133">
            <v>3.0433116371837774</v>
          </cell>
        </row>
        <row r="134">
          <cell r="A134" t="str">
            <v>B.211.3.00.073</v>
          </cell>
          <cell r="B134" t="str">
            <v>Market</v>
          </cell>
          <cell r="C134" t="str">
            <v>Nagar</v>
          </cell>
          <cell r="D134">
            <v>3</v>
          </cell>
          <cell r="E134">
            <v>527.29999999999995</v>
          </cell>
          <cell r="F134">
            <v>8</v>
          </cell>
          <cell r="G134">
            <v>24</v>
          </cell>
          <cell r="I134">
            <v>3.0433116371837774</v>
          </cell>
        </row>
        <row r="135">
          <cell r="A135" t="str">
            <v>B.211.3.00.083</v>
          </cell>
          <cell r="B135" t="str">
            <v>Market</v>
          </cell>
          <cell r="C135" t="str">
            <v>Nagar</v>
          </cell>
          <cell r="D135">
            <v>1</v>
          </cell>
          <cell r="E135">
            <v>179.3</v>
          </cell>
          <cell r="F135">
            <v>8</v>
          </cell>
          <cell r="G135">
            <v>8</v>
          </cell>
          <cell r="I135">
            <v>3.0433116371837774</v>
          </cell>
        </row>
        <row r="136">
          <cell r="A136" t="str">
            <v>B.211.5.00.003</v>
          </cell>
          <cell r="B136" t="str">
            <v>Market</v>
          </cell>
          <cell r="C136" t="str">
            <v>Nagar</v>
          </cell>
          <cell r="D136">
            <v>83</v>
          </cell>
          <cell r="E136">
            <v>17032.5</v>
          </cell>
          <cell r="F136">
            <v>8</v>
          </cell>
          <cell r="G136">
            <v>664</v>
          </cell>
          <cell r="I136">
            <v>3.0433116371837774</v>
          </cell>
        </row>
        <row r="137">
          <cell r="A137" t="str">
            <v>B.211.5.00.013</v>
          </cell>
          <cell r="B137" t="str">
            <v>Export</v>
          </cell>
          <cell r="C137" t="str">
            <v>Nagar</v>
          </cell>
          <cell r="D137">
            <v>171</v>
          </cell>
          <cell r="E137">
            <v>37263.5</v>
          </cell>
          <cell r="F137">
            <v>8</v>
          </cell>
          <cell r="G137">
            <v>1368</v>
          </cell>
          <cell r="I137">
            <v>3.0433116371837774</v>
          </cell>
        </row>
        <row r="138">
          <cell r="A138" t="str">
            <v>B.211.5.00.023</v>
          </cell>
          <cell r="B138" t="str">
            <v>Export</v>
          </cell>
          <cell r="C138" t="str">
            <v>Nagar</v>
          </cell>
          <cell r="D138">
            <v>90</v>
          </cell>
          <cell r="E138">
            <v>19653.599999999999</v>
          </cell>
          <cell r="F138">
            <v>8</v>
          </cell>
          <cell r="G138">
            <v>720</v>
          </cell>
          <cell r="I138">
            <v>3.0433116371837774</v>
          </cell>
        </row>
        <row r="139">
          <cell r="A139" t="str">
            <v>B.211.5.00.033</v>
          </cell>
          <cell r="B139" t="str">
            <v>Export</v>
          </cell>
          <cell r="C139" t="str">
            <v>Nagar</v>
          </cell>
          <cell r="D139">
            <v>54</v>
          </cell>
          <cell r="E139">
            <v>11790.92</v>
          </cell>
          <cell r="F139">
            <v>8</v>
          </cell>
          <cell r="G139">
            <v>432</v>
          </cell>
          <cell r="I139">
            <v>3.0433116371837774</v>
          </cell>
        </row>
        <row r="140">
          <cell r="A140" t="str">
            <v>B.211.5.00.043</v>
          </cell>
          <cell r="B140" t="str">
            <v>Export</v>
          </cell>
          <cell r="C140" t="str">
            <v>Nagar</v>
          </cell>
          <cell r="D140">
            <v>46</v>
          </cell>
          <cell r="E140">
            <v>10704.36</v>
          </cell>
          <cell r="F140">
            <v>8</v>
          </cell>
          <cell r="G140">
            <v>368</v>
          </cell>
          <cell r="I140">
            <v>3.0433116371837774</v>
          </cell>
        </row>
        <row r="141">
          <cell r="A141" t="str">
            <v>B.211.5.00.053</v>
          </cell>
          <cell r="B141" t="str">
            <v>Export</v>
          </cell>
          <cell r="C141" t="str">
            <v>Nagar</v>
          </cell>
          <cell r="D141">
            <v>18</v>
          </cell>
          <cell r="E141">
            <v>4168.32</v>
          </cell>
          <cell r="F141">
            <v>8</v>
          </cell>
          <cell r="G141">
            <v>144</v>
          </cell>
          <cell r="I141">
            <v>3.0433116371837774</v>
          </cell>
        </row>
        <row r="142">
          <cell r="A142" t="str">
            <v>B.211.5.00.063</v>
          </cell>
          <cell r="B142" t="str">
            <v>Market</v>
          </cell>
          <cell r="C142" t="str">
            <v>Nagar</v>
          </cell>
          <cell r="D142">
            <v>7</v>
          </cell>
          <cell r="E142">
            <v>1626.03</v>
          </cell>
          <cell r="F142">
            <v>8</v>
          </cell>
          <cell r="G142">
            <v>56</v>
          </cell>
          <cell r="I142">
            <v>3.0433116371837774</v>
          </cell>
        </row>
        <row r="143">
          <cell r="A143" t="str">
            <v>B.212.3.00.003</v>
          </cell>
          <cell r="B143" t="str">
            <v>Market</v>
          </cell>
          <cell r="C143" t="str">
            <v>Nagar</v>
          </cell>
          <cell r="D143">
            <v>30</v>
          </cell>
          <cell r="E143">
            <v>7221.3</v>
          </cell>
          <cell r="F143">
            <v>12</v>
          </cell>
          <cell r="G143">
            <v>360</v>
          </cell>
          <cell r="I143">
            <v>4.5649674557756663</v>
          </cell>
        </row>
        <row r="144">
          <cell r="A144" t="str">
            <v>B.212.3.00.013</v>
          </cell>
          <cell r="B144" t="str">
            <v>Market</v>
          </cell>
          <cell r="C144" t="str">
            <v>Nagar</v>
          </cell>
          <cell r="D144">
            <v>15</v>
          </cell>
          <cell r="E144">
            <v>3810</v>
          </cell>
          <cell r="F144">
            <v>12</v>
          </cell>
          <cell r="G144">
            <v>180</v>
          </cell>
          <cell r="I144">
            <v>4.5649674557756663</v>
          </cell>
        </row>
        <row r="145">
          <cell r="A145" t="str">
            <v>B.212.3.00.033</v>
          </cell>
          <cell r="B145" t="str">
            <v>Market</v>
          </cell>
          <cell r="C145" t="str">
            <v>Nagar</v>
          </cell>
          <cell r="D145">
            <v>5</v>
          </cell>
          <cell r="E145">
            <v>1259.5</v>
          </cell>
          <cell r="F145">
            <v>12</v>
          </cell>
          <cell r="G145">
            <v>60</v>
          </cell>
          <cell r="I145">
            <v>4.5649674557756663</v>
          </cell>
        </row>
        <row r="146">
          <cell r="A146" t="str">
            <v>B.212.5.00.003</v>
          </cell>
          <cell r="B146" t="str">
            <v>Market</v>
          </cell>
          <cell r="C146" t="str">
            <v>Nagar</v>
          </cell>
          <cell r="D146">
            <v>2</v>
          </cell>
          <cell r="E146">
            <v>559.12</v>
          </cell>
          <cell r="F146">
            <v>12</v>
          </cell>
          <cell r="G146">
            <v>24</v>
          </cell>
          <cell r="I146">
            <v>4.5649674557756663</v>
          </cell>
        </row>
        <row r="147">
          <cell r="A147" t="str">
            <v>B.212.5.00.053</v>
          </cell>
          <cell r="B147" t="str">
            <v>Market</v>
          </cell>
          <cell r="C147" t="str">
            <v>Nagar</v>
          </cell>
          <cell r="D147">
            <v>2</v>
          </cell>
          <cell r="E147">
            <v>699.74</v>
          </cell>
          <cell r="F147">
            <v>12</v>
          </cell>
          <cell r="G147">
            <v>24</v>
          </cell>
          <cell r="I147">
            <v>4.5649674557756663</v>
          </cell>
        </row>
        <row r="148">
          <cell r="A148" t="str">
            <v>B.213.3.00.033</v>
          </cell>
          <cell r="B148" t="str">
            <v>Market</v>
          </cell>
          <cell r="C148" t="str">
            <v>Nagar</v>
          </cell>
          <cell r="D148">
            <v>122</v>
          </cell>
          <cell r="E148">
            <v>54456.4</v>
          </cell>
          <cell r="F148">
            <v>12</v>
          </cell>
          <cell r="G148">
            <v>1464</v>
          </cell>
          <cell r="I148">
            <v>4.5649674557756663</v>
          </cell>
        </row>
        <row r="149">
          <cell r="A149" t="str">
            <v>B.217.3.00.003</v>
          </cell>
          <cell r="B149" t="str">
            <v>Export</v>
          </cell>
          <cell r="C149" t="str">
            <v>Nagar</v>
          </cell>
          <cell r="D149">
            <v>6390</v>
          </cell>
          <cell r="E149">
            <v>2828553.11</v>
          </cell>
          <cell r="F149">
            <v>12</v>
          </cell>
          <cell r="G149">
            <v>76680</v>
          </cell>
          <cell r="I149">
            <v>4.5649674557756663</v>
          </cell>
        </row>
        <row r="150">
          <cell r="A150" t="str">
            <v>B.217.3.00.006</v>
          </cell>
          <cell r="B150" t="str">
            <v>Export</v>
          </cell>
          <cell r="C150" t="str">
            <v>Nagar</v>
          </cell>
          <cell r="D150">
            <v>600</v>
          </cell>
          <cell r="E150">
            <v>172656.25</v>
          </cell>
          <cell r="F150">
            <v>12</v>
          </cell>
          <cell r="G150">
            <v>7200</v>
          </cell>
          <cell r="I150">
            <v>4.5649674557756663</v>
          </cell>
        </row>
        <row r="151">
          <cell r="A151" t="str">
            <v>B.217.3.00.013</v>
          </cell>
          <cell r="B151" t="str">
            <v>Export</v>
          </cell>
          <cell r="C151" t="str">
            <v>Nagar</v>
          </cell>
          <cell r="D151">
            <v>8356</v>
          </cell>
          <cell r="E151">
            <v>3879087.46</v>
          </cell>
          <cell r="F151">
            <v>12</v>
          </cell>
          <cell r="G151">
            <v>100272</v>
          </cell>
          <cell r="I151">
            <v>4.5649674557756663</v>
          </cell>
        </row>
        <row r="152">
          <cell r="A152" t="str">
            <v>B.217.3.00.016</v>
          </cell>
          <cell r="B152" t="str">
            <v>Export</v>
          </cell>
          <cell r="C152" t="str">
            <v>Nagar</v>
          </cell>
          <cell r="D152">
            <v>450</v>
          </cell>
          <cell r="E152">
            <v>129396.875</v>
          </cell>
          <cell r="F152">
            <v>12</v>
          </cell>
          <cell r="G152">
            <v>5400</v>
          </cell>
          <cell r="I152">
            <v>4.5649674557756663</v>
          </cell>
        </row>
        <row r="153">
          <cell r="A153" t="str">
            <v>B.217.3.00.023</v>
          </cell>
          <cell r="B153" t="str">
            <v>Export</v>
          </cell>
          <cell r="C153" t="str">
            <v>Nagar</v>
          </cell>
          <cell r="D153">
            <v>5861</v>
          </cell>
          <cell r="E153">
            <v>2753032.26</v>
          </cell>
          <cell r="F153">
            <v>12</v>
          </cell>
          <cell r="G153">
            <v>70332</v>
          </cell>
          <cell r="I153">
            <v>4.5649674557756663</v>
          </cell>
        </row>
        <row r="154">
          <cell r="A154" t="str">
            <v>B.217.3.00.026</v>
          </cell>
          <cell r="B154" t="str">
            <v>Export</v>
          </cell>
          <cell r="C154" t="str">
            <v>Nagar</v>
          </cell>
          <cell r="D154">
            <v>300</v>
          </cell>
          <cell r="E154">
            <v>86137.5</v>
          </cell>
          <cell r="F154">
            <v>12</v>
          </cell>
          <cell r="G154">
            <v>3600</v>
          </cell>
          <cell r="I154">
            <v>4.5649674557756663</v>
          </cell>
        </row>
        <row r="155">
          <cell r="A155" t="str">
            <v>B.217.3.00.033</v>
          </cell>
          <cell r="B155" t="str">
            <v>Export</v>
          </cell>
          <cell r="C155" t="str">
            <v>Nagar</v>
          </cell>
          <cell r="D155">
            <v>2860</v>
          </cell>
          <cell r="E155">
            <v>1338690.03</v>
          </cell>
          <cell r="F155">
            <v>12</v>
          </cell>
          <cell r="G155">
            <v>34320</v>
          </cell>
          <cell r="I155">
            <v>4.5649674557756663</v>
          </cell>
        </row>
        <row r="156">
          <cell r="A156" t="str">
            <v>B.217.3.00.043</v>
          </cell>
          <cell r="B156" t="str">
            <v>Export</v>
          </cell>
          <cell r="C156" t="str">
            <v>Nagar</v>
          </cell>
          <cell r="D156">
            <v>1072</v>
          </cell>
          <cell r="E156">
            <v>533285.72</v>
          </cell>
          <cell r="F156">
            <v>12</v>
          </cell>
          <cell r="G156">
            <v>12864</v>
          </cell>
          <cell r="I156">
            <v>4.5649674557756663</v>
          </cell>
        </row>
        <row r="157">
          <cell r="A157" t="str">
            <v>B.217.3.00.053</v>
          </cell>
          <cell r="B157" t="str">
            <v>Export</v>
          </cell>
          <cell r="C157" t="str">
            <v>Nagar</v>
          </cell>
          <cell r="D157">
            <v>428</v>
          </cell>
          <cell r="E157">
            <v>211678.53</v>
          </cell>
          <cell r="F157">
            <v>12</v>
          </cell>
          <cell r="G157">
            <v>5136</v>
          </cell>
          <cell r="I157">
            <v>4.5649674557756663</v>
          </cell>
        </row>
        <row r="158">
          <cell r="A158" t="str">
            <v>B.217.3.00.063</v>
          </cell>
          <cell r="B158" t="str">
            <v>Export</v>
          </cell>
          <cell r="C158" t="str">
            <v>Nagar</v>
          </cell>
          <cell r="D158">
            <v>200</v>
          </cell>
          <cell r="E158">
            <v>99847.1</v>
          </cell>
          <cell r="F158">
            <v>12</v>
          </cell>
          <cell r="G158">
            <v>2400</v>
          </cell>
          <cell r="I158">
            <v>4.5649674557756663</v>
          </cell>
        </row>
        <row r="159">
          <cell r="A159" t="str">
            <v>B.217.3.00.313</v>
          </cell>
          <cell r="B159" t="str">
            <v>Market</v>
          </cell>
          <cell r="C159" t="str">
            <v>Nagar</v>
          </cell>
          <cell r="D159">
            <v>608</v>
          </cell>
          <cell r="E159">
            <v>294175.05</v>
          </cell>
          <cell r="F159">
            <v>12</v>
          </cell>
          <cell r="G159">
            <v>7296</v>
          </cell>
          <cell r="I159">
            <v>4.5649674557756663</v>
          </cell>
        </row>
        <row r="160">
          <cell r="A160" t="str">
            <v>B.217.4.00.003</v>
          </cell>
          <cell r="B160" t="str">
            <v>Market</v>
          </cell>
          <cell r="C160" t="str">
            <v>Nagar</v>
          </cell>
          <cell r="D160">
            <v>952</v>
          </cell>
          <cell r="E160">
            <v>335219.06</v>
          </cell>
          <cell r="F160">
            <v>12</v>
          </cell>
          <cell r="G160">
            <v>11424</v>
          </cell>
          <cell r="I160">
            <v>4.5649674557756663</v>
          </cell>
        </row>
        <row r="161">
          <cell r="A161" t="str">
            <v>B.217.4.00.013</v>
          </cell>
          <cell r="B161" t="str">
            <v>Market</v>
          </cell>
          <cell r="C161" t="str">
            <v>Nagar</v>
          </cell>
          <cell r="D161">
            <v>1418</v>
          </cell>
          <cell r="E161">
            <v>521460.8</v>
          </cell>
          <cell r="F161">
            <v>12</v>
          </cell>
          <cell r="G161">
            <v>17016</v>
          </cell>
          <cell r="I161">
            <v>4.5649674557756663</v>
          </cell>
        </row>
        <row r="162">
          <cell r="A162" t="str">
            <v>B.217.4.00.023</v>
          </cell>
          <cell r="B162" t="str">
            <v>Market</v>
          </cell>
          <cell r="C162" t="str">
            <v>Nagar</v>
          </cell>
          <cell r="D162">
            <v>873</v>
          </cell>
          <cell r="E162">
            <v>321512.38</v>
          </cell>
          <cell r="F162">
            <v>12</v>
          </cell>
          <cell r="G162">
            <v>10476</v>
          </cell>
          <cell r="I162">
            <v>4.5649674557756663</v>
          </cell>
        </row>
        <row r="163">
          <cell r="A163" t="str">
            <v>B.217.4.00.033</v>
          </cell>
          <cell r="B163" t="str">
            <v>Market</v>
          </cell>
          <cell r="C163" t="str">
            <v>Nagar</v>
          </cell>
          <cell r="D163">
            <v>355</v>
          </cell>
          <cell r="E163">
            <v>130819.6</v>
          </cell>
          <cell r="F163">
            <v>12</v>
          </cell>
          <cell r="G163">
            <v>4260</v>
          </cell>
          <cell r="I163">
            <v>4.5649674557756663</v>
          </cell>
        </row>
        <row r="164">
          <cell r="A164" t="str">
            <v>B.217.4.00.043</v>
          </cell>
          <cell r="B164" t="str">
            <v>Market</v>
          </cell>
          <cell r="C164" t="str">
            <v>Nagar</v>
          </cell>
          <cell r="D164">
            <v>122</v>
          </cell>
          <cell r="E164">
            <v>47497.120000000003</v>
          </cell>
          <cell r="F164">
            <v>12</v>
          </cell>
          <cell r="G164">
            <v>1464</v>
          </cell>
          <cell r="I164">
            <v>4.5649674557756663</v>
          </cell>
        </row>
        <row r="165">
          <cell r="A165" t="str">
            <v>B.217.4.00.053</v>
          </cell>
          <cell r="B165" t="str">
            <v>Market</v>
          </cell>
          <cell r="C165" t="str">
            <v>Nagar</v>
          </cell>
          <cell r="D165">
            <v>45</v>
          </cell>
          <cell r="E165">
            <v>17578.439999999999</v>
          </cell>
          <cell r="F165">
            <v>12</v>
          </cell>
          <cell r="G165">
            <v>540</v>
          </cell>
          <cell r="I165">
            <v>4.5649674557756663</v>
          </cell>
        </row>
        <row r="166">
          <cell r="A166" t="str">
            <v>B.217.4.00.063</v>
          </cell>
          <cell r="B166" t="str">
            <v>Market</v>
          </cell>
          <cell r="C166" t="str">
            <v>Nagar</v>
          </cell>
          <cell r="D166">
            <v>22</v>
          </cell>
          <cell r="E166">
            <v>8572.7800000000007</v>
          </cell>
          <cell r="F166">
            <v>12</v>
          </cell>
          <cell r="G166">
            <v>264</v>
          </cell>
          <cell r="I166">
            <v>4.5649674557756663</v>
          </cell>
        </row>
        <row r="167">
          <cell r="A167" t="str">
            <v>B.217.4.00.313</v>
          </cell>
          <cell r="B167" t="str">
            <v>Market</v>
          </cell>
          <cell r="C167" t="str">
            <v>Nagar</v>
          </cell>
          <cell r="D167">
            <v>185</v>
          </cell>
          <cell r="E167">
            <v>68844.3</v>
          </cell>
          <cell r="F167">
            <v>12</v>
          </cell>
          <cell r="G167">
            <v>2220</v>
          </cell>
          <cell r="I167">
            <v>4.5649674557756663</v>
          </cell>
        </row>
        <row r="168">
          <cell r="A168" t="str">
            <v>B.218.3.00.003</v>
          </cell>
          <cell r="B168" t="str">
            <v>Market</v>
          </cell>
          <cell r="C168" t="str">
            <v>Nagar</v>
          </cell>
          <cell r="D168">
            <v>80</v>
          </cell>
          <cell r="E168">
            <v>9162.26</v>
          </cell>
          <cell r="F168">
            <v>6</v>
          </cell>
          <cell r="G168">
            <v>480</v>
          </cell>
          <cell r="I168">
            <v>2.2824837278878332</v>
          </cell>
        </row>
        <row r="169">
          <cell r="A169" t="str">
            <v>B.218.3.00.013</v>
          </cell>
          <cell r="B169" t="str">
            <v>Market</v>
          </cell>
          <cell r="C169" t="str">
            <v>Nagar</v>
          </cell>
          <cell r="D169">
            <v>150</v>
          </cell>
          <cell r="E169">
            <v>19047.37</v>
          </cell>
          <cell r="F169">
            <v>6</v>
          </cell>
          <cell r="G169">
            <v>900</v>
          </cell>
          <cell r="I169">
            <v>2.2824837278878332</v>
          </cell>
        </row>
        <row r="170">
          <cell r="A170" t="str">
            <v>B.218.3.00.023</v>
          </cell>
          <cell r="B170" t="str">
            <v>Market</v>
          </cell>
          <cell r="C170" t="str">
            <v>Nagar</v>
          </cell>
          <cell r="D170">
            <v>125</v>
          </cell>
          <cell r="E170">
            <v>15408.42</v>
          </cell>
          <cell r="F170">
            <v>6</v>
          </cell>
          <cell r="G170">
            <v>750</v>
          </cell>
          <cell r="I170">
            <v>2.2824837278878332</v>
          </cell>
        </row>
        <row r="171">
          <cell r="A171" t="str">
            <v>B.218.3.00.033</v>
          </cell>
          <cell r="B171" t="str">
            <v>Market</v>
          </cell>
          <cell r="C171" t="str">
            <v>Nagar</v>
          </cell>
          <cell r="D171">
            <v>75</v>
          </cell>
          <cell r="E171">
            <v>9423.74</v>
          </cell>
          <cell r="F171">
            <v>6</v>
          </cell>
          <cell r="G171">
            <v>450</v>
          </cell>
          <cell r="I171">
            <v>2.2824837278878332</v>
          </cell>
        </row>
        <row r="172">
          <cell r="A172" t="str">
            <v>B.218.3.00.043</v>
          </cell>
          <cell r="B172" t="str">
            <v>Market</v>
          </cell>
          <cell r="C172" t="str">
            <v>Nagar</v>
          </cell>
          <cell r="D172">
            <v>52</v>
          </cell>
          <cell r="E172">
            <v>6964.68</v>
          </cell>
          <cell r="F172">
            <v>6</v>
          </cell>
          <cell r="G172">
            <v>312</v>
          </cell>
          <cell r="I172">
            <v>2.2824837278878332</v>
          </cell>
        </row>
        <row r="173">
          <cell r="A173" t="str">
            <v>B.218.3.00.053</v>
          </cell>
          <cell r="B173" t="str">
            <v>Market</v>
          </cell>
          <cell r="C173" t="str">
            <v>Nagar</v>
          </cell>
          <cell r="D173">
            <v>10</v>
          </cell>
          <cell r="E173">
            <v>1298.8800000000001</v>
          </cell>
          <cell r="F173">
            <v>6</v>
          </cell>
          <cell r="G173">
            <v>60</v>
          </cell>
          <cell r="I173">
            <v>2.2824837278878332</v>
          </cell>
        </row>
        <row r="174">
          <cell r="A174" t="str">
            <v>B.218.3.10.003</v>
          </cell>
          <cell r="B174" t="str">
            <v>Market</v>
          </cell>
          <cell r="C174" t="str">
            <v>Nagar</v>
          </cell>
          <cell r="D174">
            <v>11</v>
          </cell>
          <cell r="E174">
            <v>856.8</v>
          </cell>
          <cell r="F174">
            <v>4</v>
          </cell>
          <cell r="G174">
            <v>44</v>
          </cell>
          <cell r="I174">
            <v>1.5216558185918887</v>
          </cell>
        </row>
        <row r="175">
          <cell r="A175" t="str">
            <v>B.218.3.10.013</v>
          </cell>
          <cell r="B175" t="str">
            <v>Market</v>
          </cell>
          <cell r="C175" t="str">
            <v>Nagar</v>
          </cell>
          <cell r="D175">
            <v>34</v>
          </cell>
          <cell r="E175">
            <v>2937.57</v>
          </cell>
          <cell r="F175">
            <v>4</v>
          </cell>
          <cell r="G175">
            <v>136</v>
          </cell>
          <cell r="I175">
            <v>1.5216558185918887</v>
          </cell>
        </row>
        <row r="176">
          <cell r="A176" t="str">
            <v>B.218.3.10.033</v>
          </cell>
          <cell r="B176" t="str">
            <v>Market</v>
          </cell>
          <cell r="C176" t="str">
            <v>Nagar</v>
          </cell>
          <cell r="D176">
            <v>1</v>
          </cell>
          <cell r="E176">
            <v>81</v>
          </cell>
          <cell r="F176">
            <v>6</v>
          </cell>
          <cell r="G176">
            <v>6</v>
          </cell>
          <cell r="I176">
            <v>2.2824837278878332</v>
          </cell>
        </row>
        <row r="177">
          <cell r="A177" t="str">
            <v>B.231.3.00.003</v>
          </cell>
          <cell r="B177" t="str">
            <v>Market</v>
          </cell>
          <cell r="C177" t="str">
            <v>Nagar</v>
          </cell>
          <cell r="D177">
            <v>23</v>
          </cell>
          <cell r="E177">
            <v>3714.67</v>
          </cell>
          <cell r="F177">
            <v>8</v>
          </cell>
          <cell r="G177">
            <v>184</v>
          </cell>
          <cell r="I177">
            <v>3.0433116371837774</v>
          </cell>
        </row>
        <row r="178">
          <cell r="A178" t="str">
            <v>B.231.3.00.013</v>
          </cell>
          <cell r="B178" t="str">
            <v>Market</v>
          </cell>
          <cell r="C178" t="str">
            <v>Nagar</v>
          </cell>
          <cell r="D178">
            <v>41</v>
          </cell>
          <cell r="E178">
            <v>7194.89</v>
          </cell>
          <cell r="F178">
            <v>8</v>
          </cell>
          <cell r="G178">
            <v>328</v>
          </cell>
          <cell r="I178">
            <v>3.0433116371837774</v>
          </cell>
        </row>
        <row r="179">
          <cell r="A179" t="str">
            <v>B.231.3.00.023</v>
          </cell>
          <cell r="B179" t="str">
            <v>Market</v>
          </cell>
          <cell r="C179" t="str">
            <v>Nagar</v>
          </cell>
          <cell r="D179">
            <v>29</v>
          </cell>
          <cell r="E179">
            <v>5065.01</v>
          </cell>
          <cell r="F179">
            <v>8</v>
          </cell>
          <cell r="G179">
            <v>232</v>
          </cell>
          <cell r="I179">
            <v>3.0433116371837774</v>
          </cell>
        </row>
        <row r="180">
          <cell r="A180" t="str">
            <v>B.231.3.00.033</v>
          </cell>
          <cell r="B180" t="str">
            <v>Market</v>
          </cell>
          <cell r="C180" t="str">
            <v>Nagar</v>
          </cell>
          <cell r="D180">
            <v>15</v>
          </cell>
          <cell r="E180">
            <v>2614.89</v>
          </cell>
          <cell r="F180">
            <v>8</v>
          </cell>
          <cell r="G180">
            <v>120</v>
          </cell>
          <cell r="I180">
            <v>3.0433116371837774</v>
          </cell>
        </row>
        <row r="181">
          <cell r="A181" t="str">
            <v>B.231.3.00.043</v>
          </cell>
          <cell r="B181" t="str">
            <v>Market</v>
          </cell>
          <cell r="C181" t="str">
            <v>Nagar</v>
          </cell>
          <cell r="D181">
            <v>4</v>
          </cell>
          <cell r="E181">
            <v>705.38</v>
          </cell>
          <cell r="F181">
            <v>8</v>
          </cell>
          <cell r="G181">
            <v>32</v>
          </cell>
          <cell r="I181">
            <v>3.0433116371837774</v>
          </cell>
        </row>
        <row r="182">
          <cell r="A182" t="str">
            <v>B.234.4.00.003</v>
          </cell>
          <cell r="B182" t="str">
            <v>Market</v>
          </cell>
          <cell r="C182" t="str">
            <v>Nagar</v>
          </cell>
          <cell r="D182">
            <v>1466</v>
          </cell>
          <cell r="E182">
            <v>192416.78</v>
          </cell>
          <cell r="F182">
            <v>8</v>
          </cell>
          <cell r="G182">
            <v>11728</v>
          </cell>
          <cell r="I182">
            <v>3.0433116371837774</v>
          </cell>
        </row>
        <row r="183">
          <cell r="A183" t="str">
            <v>B.234.4.00.013</v>
          </cell>
          <cell r="B183" t="str">
            <v>Market</v>
          </cell>
          <cell r="C183" t="str">
            <v>Nagar</v>
          </cell>
          <cell r="D183">
            <v>2070</v>
          </cell>
          <cell r="E183">
            <v>325407.38</v>
          </cell>
          <cell r="F183">
            <v>8</v>
          </cell>
          <cell r="G183">
            <v>16560</v>
          </cell>
          <cell r="I183">
            <v>3.0433116371837774</v>
          </cell>
        </row>
        <row r="184">
          <cell r="A184" t="str">
            <v>B.234.4.00.023</v>
          </cell>
          <cell r="B184" t="str">
            <v>Export</v>
          </cell>
          <cell r="C184" t="str">
            <v>Nagar</v>
          </cell>
          <cell r="D184">
            <v>1407</v>
          </cell>
          <cell r="E184">
            <v>223082.15</v>
          </cell>
          <cell r="F184">
            <v>8</v>
          </cell>
          <cell r="G184">
            <v>11256</v>
          </cell>
          <cell r="I184">
            <v>3.0433116371837774</v>
          </cell>
        </row>
        <row r="185">
          <cell r="A185" t="str">
            <v>B.234.4.00.033</v>
          </cell>
          <cell r="B185" t="str">
            <v>Export</v>
          </cell>
          <cell r="C185" t="str">
            <v>Nagar</v>
          </cell>
          <cell r="D185">
            <v>924</v>
          </cell>
          <cell r="E185">
            <v>148629.75</v>
          </cell>
          <cell r="F185">
            <v>8</v>
          </cell>
          <cell r="G185">
            <v>7392</v>
          </cell>
          <cell r="I185">
            <v>3.0433116371837774</v>
          </cell>
        </row>
        <row r="186">
          <cell r="A186" t="str">
            <v>B.234.4.00.043</v>
          </cell>
          <cell r="B186" t="str">
            <v>Market</v>
          </cell>
          <cell r="C186" t="str">
            <v>Nagar</v>
          </cell>
          <cell r="D186">
            <v>285</v>
          </cell>
          <cell r="E186">
            <v>52596.63</v>
          </cell>
          <cell r="F186">
            <v>8</v>
          </cell>
          <cell r="G186">
            <v>2280</v>
          </cell>
          <cell r="I186">
            <v>3.0433116371837774</v>
          </cell>
        </row>
        <row r="187">
          <cell r="A187" t="str">
            <v>B.235.4.00.003</v>
          </cell>
          <cell r="B187" t="str">
            <v>Market</v>
          </cell>
          <cell r="C187" t="str">
            <v>Nagar</v>
          </cell>
          <cell r="D187">
            <v>244</v>
          </cell>
          <cell r="E187">
            <v>85174.42</v>
          </cell>
          <cell r="F187">
            <v>8</v>
          </cell>
          <cell r="G187">
            <v>1952</v>
          </cell>
          <cell r="I187">
            <v>3.0433116371837774</v>
          </cell>
        </row>
        <row r="188">
          <cell r="A188" t="str">
            <v>B.235.4.00.013</v>
          </cell>
          <cell r="B188" t="str">
            <v>Market</v>
          </cell>
          <cell r="C188" t="str">
            <v>Nagar</v>
          </cell>
          <cell r="D188">
            <v>322</v>
          </cell>
          <cell r="E188">
            <v>122207.95</v>
          </cell>
          <cell r="F188">
            <v>8</v>
          </cell>
          <cell r="G188">
            <v>2576</v>
          </cell>
          <cell r="I188">
            <v>3.0433116371837774</v>
          </cell>
        </row>
        <row r="189">
          <cell r="A189" t="str">
            <v>B.235.4.00.023</v>
          </cell>
          <cell r="B189" t="str">
            <v>Market</v>
          </cell>
          <cell r="C189" t="str">
            <v>Nagar</v>
          </cell>
          <cell r="D189">
            <v>92</v>
          </cell>
          <cell r="E189">
            <v>35179.25</v>
          </cell>
          <cell r="F189">
            <v>8</v>
          </cell>
          <cell r="G189">
            <v>736</v>
          </cell>
          <cell r="I189">
            <v>3.0433116371837774</v>
          </cell>
        </row>
        <row r="190">
          <cell r="A190" t="str">
            <v>B.235.4.00.033</v>
          </cell>
          <cell r="B190" t="str">
            <v>Export</v>
          </cell>
          <cell r="C190" t="str">
            <v>Nagar</v>
          </cell>
          <cell r="D190">
            <v>125</v>
          </cell>
          <cell r="E190">
            <v>47988.79</v>
          </cell>
          <cell r="F190">
            <v>8</v>
          </cell>
          <cell r="G190">
            <v>1000</v>
          </cell>
          <cell r="I190">
            <v>3.0433116371837774</v>
          </cell>
        </row>
        <row r="191">
          <cell r="A191" t="str">
            <v>B.235.4.00.043</v>
          </cell>
          <cell r="B191" t="str">
            <v>Market</v>
          </cell>
          <cell r="C191" t="str">
            <v>Nagar</v>
          </cell>
          <cell r="D191">
            <v>47</v>
          </cell>
          <cell r="E191">
            <v>19154.349999999999</v>
          </cell>
          <cell r="F191">
            <v>8</v>
          </cell>
          <cell r="G191">
            <v>376</v>
          </cell>
          <cell r="I191">
            <v>3.0433116371837774</v>
          </cell>
        </row>
        <row r="192">
          <cell r="A192" t="str">
            <v>B.236.3.00.003</v>
          </cell>
          <cell r="B192" t="str">
            <v>Market</v>
          </cell>
          <cell r="C192" t="str">
            <v>Nagar</v>
          </cell>
          <cell r="D192">
            <v>3444</v>
          </cell>
          <cell r="E192">
            <v>1009764.57</v>
          </cell>
          <cell r="F192">
            <v>8</v>
          </cell>
          <cell r="G192">
            <v>27552</v>
          </cell>
          <cell r="I192">
            <v>3.0433116371837774</v>
          </cell>
        </row>
        <row r="193">
          <cell r="A193" t="str">
            <v>B.236.3.00.013</v>
          </cell>
          <cell r="B193" t="str">
            <v>Market</v>
          </cell>
          <cell r="C193" t="str">
            <v>Nagar</v>
          </cell>
          <cell r="D193">
            <v>4581</v>
          </cell>
          <cell r="E193">
            <v>1430455.26</v>
          </cell>
          <cell r="F193">
            <v>8</v>
          </cell>
          <cell r="G193">
            <v>36648</v>
          </cell>
          <cell r="I193">
            <v>3.0433116371837774</v>
          </cell>
        </row>
        <row r="194">
          <cell r="A194" t="str">
            <v>B.236.3.00.023</v>
          </cell>
          <cell r="B194" t="str">
            <v>Market</v>
          </cell>
          <cell r="C194" t="str">
            <v>Nagar</v>
          </cell>
          <cell r="D194">
            <v>2598</v>
          </cell>
          <cell r="E194">
            <v>810513.48</v>
          </cell>
          <cell r="F194">
            <v>8</v>
          </cell>
          <cell r="G194">
            <v>20784</v>
          </cell>
          <cell r="I194">
            <v>3.0433116371837774</v>
          </cell>
        </row>
        <row r="195">
          <cell r="A195" t="str">
            <v>B.236.3.00.033</v>
          </cell>
          <cell r="B195" t="str">
            <v>Market</v>
          </cell>
          <cell r="C195" t="str">
            <v>Nagar</v>
          </cell>
          <cell r="D195">
            <v>1242</v>
          </cell>
          <cell r="E195">
            <v>388778.67</v>
          </cell>
          <cell r="F195">
            <v>8</v>
          </cell>
          <cell r="G195">
            <v>9936</v>
          </cell>
          <cell r="I195">
            <v>3.0433116371837774</v>
          </cell>
        </row>
        <row r="196">
          <cell r="A196" t="str">
            <v>B.236.3.00.043</v>
          </cell>
          <cell r="B196" t="str">
            <v>Market</v>
          </cell>
          <cell r="C196" t="str">
            <v>Nagar</v>
          </cell>
          <cell r="D196">
            <v>436</v>
          </cell>
          <cell r="E196">
            <v>143780.29999999999</v>
          </cell>
          <cell r="F196">
            <v>8</v>
          </cell>
          <cell r="G196">
            <v>3488</v>
          </cell>
          <cell r="I196">
            <v>3.0433116371837774</v>
          </cell>
        </row>
        <row r="197">
          <cell r="A197" t="str">
            <v>B.236.3.00.053</v>
          </cell>
          <cell r="B197" t="str">
            <v>Market</v>
          </cell>
          <cell r="C197" t="str">
            <v>Nagar</v>
          </cell>
          <cell r="D197">
            <v>93</v>
          </cell>
          <cell r="E197">
            <v>30678.47</v>
          </cell>
          <cell r="F197">
            <v>8</v>
          </cell>
          <cell r="G197">
            <v>744</v>
          </cell>
          <cell r="I197">
            <v>3.0433116371837774</v>
          </cell>
        </row>
        <row r="198">
          <cell r="A198" t="str">
            <v>B.236.3.00.063</v>
          </cell>
          <cell r="B198" t="str">
            <v>Market</v>
          </cell>
          <cell r="C198" t="str">
            <v>Nagar</v>
          </cell>
          <cell r="D198">
            <v>44</v>
          </cell>
          <cell r="E198">
            <v>14599.07</v>
          </cell>
          <cell r="F198">
            <v>8</v>
          </cell>
          <cell r="G198">
            <v>352</v>
          </cell>
          <cell r="I198">
            <v>3.0433116371837774</v>
          </cell>
        </row>
        <row r="199">
          <cell r="A199" t="str">
            <v>B.236.3.00.313</v>
          </cell>
          <cell r="B199" t="str">
            <v>Market</v>
          </cell>
          <cell r="C199" t="str">
            <v>Nagar</v>
          </cell>
          <cell r="D199">
            <v>280</v>
          </cell>
          <cell r="E199">
            <v>88621.25</v>
          </cell>
          <cell r="F199">
            <v>8</v>
          </cell>
          <cell r="G199">
            <v>2240</v>
          </cell>
          <cell r="I199">
            <v>3.0433116371837774</v>
          </cell>
        </row>
        <row r="200">
          <cell r="A200" t="str">
            <v>B.236.4.00.003</v>
          </cell>
          <cell r="B200" t="str">
            <v>Market</v>
          </cell>
          <cell r="C200" t="str">
            <v>Nagar</v>
          </cell>
          <cell r="D200">
            <v>21</v>
          </cell>
          <cell r="E200">
            <v>5124.8999999999996</v>
          </cell>
          <cell r="F200">
            <v>8</v>
          </cell>
          <cell r="G200">
            <v>168</v>
          </cell>
          <cell r="I200">
            <v>3.0433116371837774</v>
          </cell>
        </row>
        <row r="201">
          <cell r="A201" t="str">
            <v>B.236.4.00.013</v>
          </cell>
          <cell r="B201" t="str">
            <v>Market</v>
          </cell>
          <cell r="C201" t="str">
            <v>Nagar</v>
          </cell>
          <cell r="D201">
            <v>15</v>
          </cell>
          <cell r="E201">
            <v>3864.75</v>
          </cell>
          <cell r="F201">
            <v>8</v>
          </cell>
          <cell r="G201">
            <v>120</v>
          </cell>
          <cell r="I201">
            <v>3.0433116371837774</v>
          </cell>
        </row>
        <row r="202">
          <cell r="A202" t="str">
            <v>B.236.4.00.023</v>
          </cell>
          <cell r="B202" t="str">
            <v>Market</v>
          </cell>
          <cell r="C202" t="str">
            <v>Nagar</v>
          </cell>
          <cell r="D202">
            <v>26</v>
          </cell>
          <cell r="E202">
            <v>6698.9</v>
          </cell>
          <cell r="F202">
            <v>8</v>
          </cell>
          <cell r="G202">
            <v>208</v>
          </cell>
          <cell r="I202">
            <v>3.0433116371837774</v>
          </cell>
        </row>
        <row r="203">
          <cell r="A203" t="str">
            <v>B.236.4.00.033</v>
          </cell>
          <cell r="B203" t="str">
            <v>Market</v>
          </cell>
          <cell r="C203" t="str">
            <v>Nagar</v>
          </cell>
          <cell r="D203">
            <v>17</v>
          </cell>
          <cell r="E203">
            <v>4380.05</v>
          </cell>
          <cell r="F203">
            <v>8</v>
          </cell>
          <cell r="G203">
            <v>136</v>
          </cell>
          <cell r="I203">
            <v>3.0433116371837774</v>
          </cell>
        </row>
        <row r="204">
          <cell r="A204" t="str">
            <v>B.241.4.00.003</v>
          </cell>
          <cell r="B204" t="str">
            <v>Market</v>
          </cell>
          <cell r="C204" t="str">
            <v>Nagar</v>
          </cell>
          <cell r="D204">
            <v>623</v>
          </cell>
          <cell r="E204">
            <v>267457.42</v>
          </cell>
          <cell r="F204">
            <v>12</v>
          </cell>
          <cell r="G204">
            <v>7476</v>
          </cell>
          <cell r="I204">
            <v>4.5649674557756663</v>
          </cell>
        </row>
        <row r="205">
          <cell r="A205" t="str">
            <v>B.241.4.00.013</v>
          </cell>
          <cell r="B205" t="str">
            <v>Market</v>
          </cell>
          <cell r="C205" t="str">
            <v>Nagar</v>
          </cell>
          <cell r="D205">
            <v>202</v>
          </cell>
          <cell r="E205">
            <v>91715.1</v>
          </cell>
          <cell r="F205">
            <v>12</v>
          </cell>
          <cell r="G205">
            <v>2424</v>
          </cell>
          <cell r="I205">
            <v>4.5649674557756663</v>
          </cell>
        </row>
        <row r="206">
          <cell r="A206" t="str">
            <v>B.241.4.00.023</v>
          </cell>
          <cell r="B206" t="str">
            <v>Market</v>
          </cell>
          <cell r="C206" t="str">
            <v>Nagar</v>
          </cell>
          <cell r="D206">
            <v>120</v>
          </cell>
          <cell r="E206">
            <v>55468.34</v>
          </cell>
          <cell r="F206">
            <v>12</v>
          </cell>
          <cell r="G206">
            <v>1440</v>
          </cell>
          <cell r="I206">
            <v>4.5649674557756663</v>
          </cell>
        </row>
        <row r="207">
          <cell r="A207" t="str">
            <v>B.241.4.00.033</v>
          </cell>
          <cell r="B207" t="str">
            <v>Market</v>
          </cell>
          <cell r="C207" t="str">
            <v>Nagar</v>
          </cell>
          <cell r="D207">
            <v>89</v>
          </cell>
          <cell r="E207">
            <v>41628.92</v>
          </cell>
          <cell r="F207">
            <v>12</v>
          </cell>
          <cell r="G207">
            <v>1068</v>
          </cell>
          <cell r="I207">
            <v>4.5649674557756663</v>
          </cell>
        </row>
        <row r="208">
          <cell r="A208" t="str">
            <v>B.249.4.00.003</v>
          </cell>
          <cell r="B208" t="str">
            <v>Market</v>
          </cell>
          <cell r="C208" t="str">
            <v>Nagar</v>
          </cell>
          <cell r="D208">
            <v>3341</v>
          </cell>
          <cell r="E208">
            <v>141996.21</v>
          </cell>
          <cell r="F208">
            <v>2</v>
          </cell>
          <cell r="G208">
            <v>6682</v>
          </cell>
          <cell r="I208">
            <v>0.76082790929594435</v>
          </cell>
        </row>
        <row r="209">
          <cell r="A209" t="str">
            <v>B.249.4.00.013</v>
          </cell>
          <cell r="B209" t="str">
            <v>Market</v>
          </cell>
          <cell r="C209" t="str">
            <v>Nagar</v>
          </cell>
          <cell r="D209">
            <v>1356</v>
          </cell>
          <cell r="E209">
            <v>57785.69</v>
          </cell>
          <cell r="F209">
            <v>2</v>
          </cell>
          <cell r="G209">
            <v>2712</v>
          </cell>
          <cell r="I209">
            <v>0.76082790929594435</v>
          </cell>
        </row>
        <row r="210">
          <cell r="A210" t="str">
            <v>B.259.4.00.006</v>
          </cell>
          <cell r="B210" t="str">
            <v>Export</v>
          </cell>
          <cell r="C210" t="str">
            <v>Nagar</v>
          </cell>
          <cell r="D210">
            <v>492</v>
          </cell>
          <cell r="E210">
            <v>230828.3928</v>
          </cell>
          <cell r="F210">
            <v>12</v>
          </cell>
          <cell r="G210">
            <v>5904</v>
          </cell>
          <cell r="I210">
            <v>4.5649674557756663</v>
          </cell>
        </row>
        <row r="211">
          <cell r="A211" t="str">
            <v>B.259.4.00.016</v>
          </cell>
          <cell r="B211" t="str">
            <v>Export</v>
          </cell>
          <cell r="C211" t="str">
            <v>Nagar</v>
          </cell>
          <cell r="D211">
            <v>396</v>
          </cell>
          <cell r="E211">
            <v>185788.7064</v>
          </cell>
          <cell r="F211">
            <v>12</v>
          </cell>
          <cell r="G211">
            <v>4752</v>
          </cell>
          <cell r="I211">
            <v>4.5649674557756663</v>
          </cell>
        </row>
        <row r="212">
          <cell r="A212" t="str">
            <v>B.259.4.00.026</v>
          </cell>
          <cell r="B212" t="str">
            <v>Export</v>
          </cell>
          <cell r="C212" t="str">
            <v>Nagar</v>
          </cell>
          <cell r="D212">
            <v>280</v>
          </cell>
          <cell r="E212">
            <v>131365.75200000001</v>
          </cell>
          <cell r="F212">
            <v>12</v>
          </cell>
          <cell r="G212">
            <v>3360</v>
          </cell>
          <cell r="I212">
            <v>4.5649674557756663</v>
          </cell>
        </row>
        <row r="213">
          <cell r="A213" t="str">
            <v>B.259.4.00.036</v>
          </cell>
          <cell r="B213" t="str">
            <v>Export</v>
          </cell>
          <cell r="C213" t="str">
            <v>Nagar</v>
          </cell>
          <cell r="D213">
            <v>250</v>
          </cell>
          <cell r="E213">
            <v>117290.85</v>
          </cell>
          <cell r="F213">
            <v>12</v>
          </cell>
          <cell r="G213">
            <v>3000</v>
          </cell>
          <cell r="I213">
            <v>4.5649674557756663</v>
          </cell>
        </row>
        <row r="214">
          <cell r="A214" t="str">
            <v>B.259.4.10.006</v>
          </cell>
          <cell r="B214" t="str">
            <v>Export</v>
          </cell>
          <cell r="C214" t="str">
            <v>Nagar</v>
          </cell>
          <cell r="D214">
            <v>150</v>
          </cell>
          <cell r="E214">
            <v>61020</v>
          </cell>
          <cell r="F214">
            <v>12</v>
          </cell>
          <cell r="G214">
            <v>1800</v>
          </cell>
          <cell r="I214">
            <v>4.5649674557756663</v>
          </cell>
        </row>
        <row r="215">
          <cell r="A215" t="str">
            <v>B.259.4.10.016</v>
          </cell>
          <cell r="B215" t="str">
            <v>Export</v>
          </cell>
          <cell r="C215" t="str">
            <v>Nagar</v>
          </cell>
          <cell r="D215">
            <v>87</v>
          </cell>
          <cell r="E215">
            <v>35391.599999999999</v>
          </cell>
          <cell r="F215">
            <v>12</v>
          </cell>
          <cell r="G215">
            <v>1044</v>
          </cell>
          <cell r="I215">
            <v>4.5649674557756663</v>
          </cell>
        </row>
        <row r="216">
          <cell r="A216" t="str">
            <v>B.259.4.10.026</v>
          </cell>
          <cell r="B216" t="str">
            <v>Export</v>
          </cell>
          <cell r="C216" t="str">
            <v>Nagar</v>
          </cell>
          <cell r="D216">
            <v>100</v>
          </cell>
          <cell r="E216">
            <v>40680</v>
          </cell>
          <cell r="F216">
            <v>12</v>
          </cell>
          <cell r="G216">
            <v>1200</v>
          </cell>
          <cell r="I216">
            <v>4.5649674557756663</v>
          </cell>
        </row>
        <row r="217">
          <cell r="A217" t="str">
            <v>B.259.4.10.046</v>
          </cell>
          <cell r="B217" t="str">
            <v>Export</v>
          </cell>
          <cell r="C217" t="str">
            <v>Nagar</v>
          </cell>
          <cell r="D217">
            <v>238</v>
          </cell>
          <cell r="E217">
            <v>132946.79999999999</v>
          </cell>
          <cell r="F217">
            <v>12</v>
          </cell>
          <cell r="G217">
            <v>2856</v>
          </cell>
          <cell r="I217">
            <v>4.5649674557756663</v>
          </cell>
        </row>
        <row r="218">
          <cell r="A218" t="str">
            <v>B.300.4.00.003</v>
          </cell>
          <cell r="B218" t="str">
            <v>Market</v>
          </cell>
          <cell r="C218" t="str">
            <v>Nagar</v>
          </cell>
          <cell r="D218">
            <v>2373</v>
          </cell>
          <cell r="E218">
            <v>443075.99</v>
          </cell>
          <cell r="F218">
            <v>4</v>
          </cell>
          <cell r="G218">
            <v>9492</v>
          </cell>
          <cell r="I218">
            <v>1.5216558185918887</v>
          </cell>
        </row>
        <row r="219">
          <cell r="A219" t="str">
            <v>B.300.4.01.002</v>
          </cell>
          <cell r="B219" t="str">
            <v>OER</v>
          </cell>
          <cell r="C219" t="str">
            <v>Nagar</v>
          </cell>
          <cell r="D219">
            <v>100</v>
          </cell>
          <cell r="E219">
            <v>12875</v>
          </cell>
          <cell r="F219">
            <v>4</v>
          </cell>
          <cell r="G219">
            <v>400</v>
          </cell>
          <cell r="I219">
            <v>1.5216558185918887</v>
          </cell>
        </row>
        <row r="220">
          <cell r="A220" t="str">
            <v>B.300.4.01.003</v>
          </cell>
          <cell r="B220" t="str">
            <v>Market</v>
          </cell>
          <cell r="C220" t="str">
            <v>Nagar</v>
          </cell>
          <cell r="D220">
            <v>3112</v>
          </cell>
          <cell r="E220">
            <v>518422.59</v>
          </cell>
          <cell r="F220">
            <v>4</v>
          </cell>
          <cell r="G220">
            <v>12448</v>
          </cell>
          <cell r="I220">
            <v>1.5216558185918887</v>
          </cell>
        </row>
        <row r="221">
          <cell r="A221" t="str">
            <v>B.300.4.01.012</v>
          </cell>
          <cell r="B221" t="str">
            <v>OER</v>
          </cell>
          <cell r="C221" t="str">
            <v>Nagar</v>
          </cell>
          <cell r="D221">
            <v>50</v>
          </cell>
          <cell r="E221">
            <v>7605</v>
          </cell>
          <cell r="F221">
            <v>4</v>
          </cell>
          <cell r="G221">
            <v>200</v>
          </cell>
          <cell r="I221">
            <v>1.5216558185918887</v>
          </cell>
        </row>
        <row r="222">
          <cell r="A222" t="str">
            <v>B.300.4.01.013</v>
          </cell>
          <cell r="B222" t="str">
            <v>Market</v>
          </cell>
          <cell r="C222" t="str">
            <v>Nagar</v>
          </cell>
          <cell r="D222">
            <v>4931</v>
          </cell>
          <cell r="E222">
            <v>857836.73</v>
          </cell>
          <cell r="F222">
            <v>4</v>
          </cell>
          <cell r="G222">
            <v>19724</v>
          </cell>
          <cell r="I222">
            <v>1.5216558185918887</v>
          </cell>
        </row>
        <row r="223">
          <cell r="A223" t="str">
            <v>B.300.4.01.023</v>
          </cell>
          <cell r="B223" t="str">
            <v>Export</v>
          </cell>
          <cell r="C223" t="str">
            <v>Nagar</v>
          </cell>
          <cell r="D223">
            <v>2865</v>
          </cell>
          <cell r="E223">
            <v>506327.86</v>
          </cell>
          <cell r="F223">
            <v>4</v>
          </cell>
          <cell r="G223">
            <v>11460</v>
          </cell>
          <cell r="I223">
            <v>1.5216558185918887</v>
          </cell>
        </row>
        <row r="224">
          <cell r="A224" t="str">
            <v>B.300.4.01.033</v>
          </cell>
          <cell r="B224" t="str">
            <v>Market</v>
          </cell>
          <cell r="C224" t="str">
            <v>Nagar</v>
          </cell>
          <cell r="D224">
            <v>2281</v>
          </cell>
          <cell r="E224">
            <v>403310.82</v>
          </cell>
          <cell r="F224">
            <v>4</v>
          </cell>
          <cell r="G224">
            <v>9124</v>
          </cell>
          <cell r="I224">
            <v>1.5216558185918887</v>
          </cell>
        </row>
        <row r="225">
          <cell r="A225" t="str">
            <v>B.300.4.01.043</v>
          </cell>
          <cell r="B225" t="str">
            <v>Export</v>
          </cell>
          <cell r="C225" t="str">
            <v>Nagar</v>
          </cell>
          <cell r="D225">
            <v>1275</v>
          </cell>
          <cell r="E225">
            <v>225967.63</v>
          </cell>
          <cell r="F225">
            <v>4</v>
          </cell>
          <cell r="G225">
            <v>5100</v>
          </cell>
          <cell r="I225">
            <v>1.5216558185918887</v>
          </cell>
        </row>
        <row r="226">
          <cell r="A226" t="str">
            <v>B.300.4.01.053</v>
          </cell>
          <cell r="B226" t="str">
            <v>Export</v>
          </cell>
          <cell r="C226" t="str">
            <v>Nagar</v>
          </cell>
          <cell r="D226">
            <v>847</v>
          </cell>
          <cell r="E226">
            <v>175750.49</v>
          </cell>
          <cell r="F226">
            <v>4</v>
          </cell>
          <cell r="G226">
            <v>3388</v>
          </cell>
          <cell r="I226">
            <v>1.5216558185918887</v>
          </cell>
        </row>
        <row r="227">
          <cell r="A227" t="str">
            <v>B.300.4.01.063</v>
          </cell>
          <cell r="B227" t="str">
            <v>Export</v>
          </cell>
          <cell r="C227" t="str">
            <v>Nagar</v>
          </cell>
          <cell r="D227">
            <v>405</v>
          </cell>
          <cell r="E227">
            <v>83979.49</v>
          </cell>
          <cell r="F227">
            <v>4</v>
          </cell>
          <cell r="G227">
            <v>1620</v>
          </cell>
          <cell r="I227">
            <v>1.5216558185918887</v>
          </cell>
        </row>
        <row r="228">
          <cell r="A228" t="str">
            <v>B.301.3.00.006</v>
          </cell>
          <cell r="B228" t="str">
            <v>Export</v>
          </cell>
          <cell r="C228" t="str">
            <v>Nagar</v>
          </cell>
          <cell r="D228">
            <v>110</v>
          </cell>
          <cell r="E228">
            <v>9146.6539999999986</v>
          </cell>
          <cell r="F228">
            <v>4</v>
          </cell>
          <cell r="G228">
            <v>440</v>
          </cell>
          <cell r="I228">
            <v>1.5216558185918887</v>
          </cell>
        </row>
        <row r="229">
          <cell r="A229" t="str">
            <v>B.301.3.00.016</v>
          </cell>
          <cell r="B229" t="str">
            <v>Export</v>
          </cell>
          <cell r="C229" t="str">
            <v>Nagar</v>
          </cell>
          <cell r="D229">
            <v>605</v>
          </cell>
          <cell r="E229">
            <v>50337.439400000003</v>
          </cell>
          <cell r="F229">
            <v>4</v>
          </cell>
          <cell r="G229">
            <v>2420</v>
          </cell>
          <cell r="I229">
            <v>1.5216558185918887</v>
          </cell>
        </row>
        <row r="230">
          <cell r="A230" t="str">
            <v>B.301.3.00.026</v>
          </cell>
          <cell r="B230" t="str">
            <v>Export</v>
          </cell>
          <cell r="C230" t="str">
            <v>Nagar</v>
          </cell>
          <cell r="D230">
            <v>85</v>
          </cell>
          <cell r="E230">
            <v>7086.3310000000001</v>
          </cell>
          <cell r="F230">
            <v>4</v>
          </cell>
          <cell r="G230">
            <v>340</v>
          </cell>
          <cell r="I230">
            <v>1.5216558185918887</v>
          </cell>
        </row>
        <row r="231">
          <cell r="A231" t="str">
            <v>B.301.3.00.036</v>
          </cell>
          <cell r="B231" t="str">
            <v>Export</v>
          </cell>
          <cell r="C231" t="str">
            <v>Nagar</v>
          </cell>
          <cell r="D231">
            <v>21</v>
          </cell>
          <cell r="E231">
            <v>1750.7406000000001</v>
          </cell>
          <cell r="F231">
            <v>4</v>
          </cell>
          <cell r="G231">
            <v>84</v>
          </cell>
          <cell r="I231">
            <v>1.5216558185918887</v>
          </cell>
        </row>
        <row r="232">
          <cell r="A232" t="str">
            <v>B.301.3.00.046</v>
          </cell>
          <cell r="B232" t="str">
            <v>Export</v>
          </cell>
          <cell r="C232" t="str">
            <v>Nagar</v>
          </cell>
          <cell r="D232">
            <v>120</v>
          </cell>
          <cell r="E232">
            <v>9980.34</v>
          </cell>
          <cell r="F232">
            <v>4</v>
          </cell>
          <cell r="G232">
            <v>480</v>
          </cell>
          <cell r="I232">
            <v>1.5216558185918887</v>
          </cell>
        </row>
        <row r="233">
          <cell r="A233" t="str">
            <v>B.301.3.00.056</v>
          </cell>
          <cell r="B233" t="str">
            <v>Export</v>
          </cell>
          <cell r="C233" t="str">
            <v>Nagar</v>
          </cell>
          <cell r="D233">
            <v>109</v>
          </cell>
          <cell r="E233">
            <v>9176.9443499999998</v>
          </cell>
          <cell r="F233">
            <v>4</v>
          </cell>
          <cell r="G233">
            <v>436</v>
          </cell>
          <cell r="I233">
            <v>1.5216558185918887</v>
          </cell>
        </row>
        <row r="234">
          <cell r="A234" t="str">
            <v>B.304.4.00.023</v>
          </cell>
          <cell r="B234" t="str">
            <v>Market</v>
          </cell>
          <cell r="C234" t="str">
            <v>Nagar</v>
          </cell>
          <cell r="D234">
            <v>384</v>
          </cell>
          <cell r="E234">
            <v>60523.93</v>
          </cell>
          <cell r="F234">
            <v>8</v>
          </cell>
          <cell r="G234">
            <v>3072</v>
          </cell>
          <cell r="I234">
            <v>3.0433116371837774</v>
          </cell>
        </row>
        <row r="235">
          <cell r="A235" t="str">
            <v>B.304.4.00.033</v>
          </cell>
          <cell r="B235" t="str">
            <v>Market</v>
          </cell>
          <cell r="C235" t="str">
            <v>Nagar</v>
          </cell>
          <cell r="D235">
            <v>204</v>
          </cell>
          <cell r="E235">
            <v>32889.58</v>
          </cell>
          <cell r="F235">
            <v>8</v>
          </cell>
          <cell r="G235">
            <v>1632</v>
          </cell>
          <cell r="I235">
            <v>3.0433116371837774</v>
          </cell>
        </row>
        <row r="236">
          <cell r="A236" t="str">
            <v>B.305.4.00.003</v>
          </cell>
          <cell r="B236" t="str">
            <v>Market</v>
          </cell>
          <cell r="C236" t="str">
            <v>Nagar</v>
          </cell>
          <cell r="D236">
            <v>2153</v>
          </cell>
          <cell r="E236">
            <v>209391.8</v>
          </cell>
          <cell r="F236">
            <v>2</v>
          </cell>
          <cell r="G236">
            <v>4306</v>
          </cell>
          <cell r="I236">
            <v>0.76082790929594435</v>
          </cell>
        </row>
        <row r="237">
          <cell r="A237" t="str">
            <v>B.305.4.00.013</v>
          </cell>
          <cell r="B237" t="str">
            <v>Market</v>
          </cell>
          <cell r="C237" t="str">
            <v>Nagar</v>
          </cell>
          <cell r="D237">
            <v>953</v>
          </cell>
          <cell r="E237">
            <v>92904.42</v>
          </cell>
          <cell r="F237">
            <v>2</v>
          </cell>
          <cell r="G237">
            <v>1906</v>
          </cell>
          <cell r="I237">
            <v>0.76082790929594435</v>
          </cell>
        </row>
        <row r="238">
          <cell r="A238" t="str">
            <v>B.305.4.00.023</v>
          </cell>
          <cell r="B238" t="str">
            <v>Market</v>
          </cell>
          <cell r="C238" t="str">
            <v>Nagar</v>
          </cell>
          <cell r="D238">
            <v>859</v>
          </cell>
          <cell r="E238">
            <v>83976.18</v>
          </cell>
          <cell r="F238">
            <v>2</v>
          </cell>
          <cell r="G238">
            <v>1718</v>
          </cell>
          <cell r="I238">
            <v>0.76082790929594435</v>
          </cell>
        </row>
        <row r="239">
          <cell r="A239" t="str">
            <v>B.305.4.00.033</v>
          </cell>
          <cell r="B239" t="str">
            <v>Market</v>
          </cell>
          <cell r="C239" t="str">
            <v>Nagar</v>
          </cell>
          <cell r="D239">
            <v>505</v>
          </cell>
          <cell r="E239">
            <v>50170.38</v>
          </cell>
          <cell r="F239">
            <v>2</v>
          </cell>
          <cell r="G239">
            <v>1010</v>
          </cell>
          <cell r="I239">
            <v>0.76082790929594435</v>
          </cell>
        </row>
        <row r="240">
          <cell r="A240" t="str">
            <v>B.305.4.00.043</v>
          </cell>
          <cell r="B240" t="str">
            <v>SPD</v>
          </cell>
          <cell r="C240" t="str">
            <v>Nagar</v>
          </cell>
          <cell r="D240">
            <v>9</v>
          </cell>
          <cell r="E240">
            <v>865.8</v>
          </cell>
          <cell r="F240">
            <v>2</v>
          </cell>
          <cell r="G240">
            <v>18</v>
          </cell>
          <cell r="I240">
            <v>0.76082790929594435</v>
          </cell>
        </row>
        <row r="241">
          <cell r="A241" t="str">
            <v>B.305.4.00.053</v>
          </cell>
          <cell r="B241" t="str">
            <v>Market</v>
          </cell>
          <cell r="C241" t="str">
            <v>Nagar</v>
          </cell>
          <cell r="D241">
            <v>338</v>
          </cell>
          <cell r="E241">
            <v>34916.82</v>
          </cell>
          <cell r="F241">
            <v>2</v>
          </cell>
          <cell r="G241">
            <v>676</v>
          </cell>
          <cell r="I241">
            <v>0.76082790929594435</v>
          </cell>
        </row>
        <row r="242">
          <cell r="A242" t="str">
            <v>B.305.4.00.063</v>
          </cell>
          <cell r="B242" t="str">
            <v>Market</v>
          </cell>
          <cell r="C242" t="str">
            <v>Nagar</v>
          </cell>
          <cell r="D242">
            <v>248</v>
          </cell>
          <cell r="E242">
            <v>24988.86</v>
          </cell>
          <cell r="F242">
            <v>2</v>
          </cell>
          <cell r="G242">
            <v>496</v>
          </cell>
          <cell r="I242">
            <v>0.76082790929594435</v>
          </cell>
        </row>
        <row r="243">
          <cell r="A243" t="str">
            <v>B.307.3.00.001</v>
          </cell>
          <cell r="B243" t="str">
            <v>OEM</v>
          </cell>
          <cell r="C243" t="str">
            <v>Nagar</v>
          </cell>
          <cell r="D243">
            <v>450</v>
          </cell>
          <cell r="E243">
            <v>39524.5</v>
          </cell>
          <cell r="F243">
            <v>4</v>
          </cell>
          <cell r="G243">
            <v>1800</v>
          </cell>
          <cell r="I243">
            <v>1.5216558185918887</v>
          </cell>
        </row>
        <row r="244">
          <cell r="A244" t="str">
            <v>B.307.3.00.003</v>
          </cell>
          <cell r="B244" t="str">
            <v>Market</v>
          </cell>
          <cell r="C244" t="str">
            <v>Nagar</v>
          </cell>
          <cell r="D244">
            <v>2790</v>
          </cell>
          <cell r="E244">
            <v>445878.16</v>
          </cell>
          <cell r="F244">
            <v>4</v>
          </cell>
          <cell r="G244">
            <v>11160</v>
          </cell>
          <cell r="I244">
            <v>1.5216558185918887</v>
          </cell>
        </row>
        <row r="245">
          <cell r="A245" t="str">
            <v>B.307.3.00.013</v>
          </cell>
          <cell r="B245" t="str">
            <v>Export</v>
          </cell>
          <cell r="C245" t="str">
            <v>Nagar</v>
          </cell>
          <cell r="D245">
            <v>4686</v>
          </cell>
          <cell r="E245">
            <v>776220.16000000003</v>
          </cell>
          <cell r="F245">
            <v>4</v>
          </cell>
          <cell r="G245">
            <v>18744</v>
          </cell>
          <cell r="I245">
            <v>1.5216558185918887</v>
          </cell>
        </row>
        <row r="246">
          <cell r="A246" t="str">
            <v>B.307.3.00.023</v>
          </cell>
          <cell r="B246" t="str">
            <v>Market</v>
          </cell>
          <cell r="C246" t="str">
            <v>Nagar</v>
          </cell>
          <cell r="D246">
            <v>3110</v>
          </cell>
          <cell r="E246">
            <v>514412.18</v>
          </cell>
          <cell r="F246">
            <v>4</v>
          </cell>
          <cell r="G246">
            <v>12440</v>
          </cell>
          <cell r="I246">
            <v>1.5216558185918887</v>
          </cell>
        </row>
        <row r="247">
          <cell r="A247" t="str">
            <v>B.307.3.00.033</v>
          </cell>
          <cell r="B247" t="str">
            <v>Market</v>
          </cell>
          <cell r="C247" t="str">
            <v>Nagar</v>
          </cell>
          <cell r="D247">
            <v>1904</v>
          </cell>
          <cell r="E247">
            <v>315806.03000000003</v>
          </cell>
          <cell r="F247">
            <v>4</v>
          </cell>
          <cell r="G247">
            <v>7616</v>
          </cell>
          <cell r="I247">
            <v>1.5216558185918887</v>
          </cell>
        </row>
        <row r="248">
          <cell r="A248" t="str">
            <v>B.307.3.00.043</v>
          </cell>
          <cell r="B248" t="str">
            <v>Market</v>
          </cell>
          <cell r="C248" t="str">
            <v>Nagar</v>
          </cell>
          <cell r="D248">
            <v>1252</v>
          </cell>
          <cell r="E248">
            <v>216579.43</v>
          </cell>
          <cell r="F248">
            <v>4</v>
          </cell>
          <cell r="G248">
            <v>5008</v>
          </cell>
          <cell r="I248">
            <v>1.5216558185918887</v>
          </cell>
        </row>
        <row r="249">
          <cell r="A249" t="str">
            <v>B.307.3.00.053</v>
          </cell>
          <cell r="B249" t="str">
            <v>Market</v>
          </cell>
          <cell r="C249" t="str">
            <v>Nagar</v>
          </cell>
          <cell r="D249">
            <v>729</v>
          </cell>
          <cell r="E249">
            <v>126326.74</v>
          </cell>
          <cell r="F249">
            <v>4</v>
          </cell>
          <cell r="G249">
            <v>2916</v>
          </cell>
          <cell r="I249">
            <v>1.5216558185918887</v>
          </cell>
        </row>
        <row r="250">
          <cell r="A250" t="str">
            <v>B.307.3.00.063</v>
          </cell>
          <cell r="B250" t="str">
            <v>Market</v>
          </cell>
          <cell r="C250" t="str">
            <v>Nagar</v>
          </cell>
          <cell r="D250">
            <v>299</v>
          </cell>
          <cell r="E250">
            <v>51625.94</v>
          </cell>
          <cell r="F250">
            <v>4</v>
          </cell>
          <cell r="G250">
            <v>1196</v>
          </cell>
          <cell r="I250">
            <v>1.5216558185918887</v>
          </cell>
        </row>
        <row r="251">
          <cell r="A251" t="str">
            <v>B.307.3.10.006</v>
          </cell>
          <cell r="B251" t="str">
            <v>Export</v>
          </cell>
          <cell r="C251" t="str">
            <v>Nagar</v>
          </cell>
          <cell r="D251">
            <v>311</v>
          </cell>
          <cell r="E251">
            <v>31798.314300000005</v>
          </cell>
          <cell r="F251">
            <v>8</v>
          </cell>
          <cell r="G251">
            <v>2488</v>
          </cell>
          <cell r="I251">
            <v>3.0433116371837774</v>
          </cell>
        </row>
        <row r="252">
          <cell r="A252" t="str">
            <v>B.307.3.10.016</v>
          </cell>
          <cell r="B252" t="str">
            <v>Export</v>
          </cell>
          <cell r="C252" t="str">
            <v>Nagar</v>
          </cell>
          <cell r="D252">
            <v>565</v>
          </cell>
          <cell r="E252">
            <v>57749.659200000009</v>
          </cell>
          <cell r="F252">
            <v>8</v>
          </cell>
          <cell r="G252">
            <v>4520</v>
          </cell>
          <cell r="I252">
            <v>3.0433116371837774</v>
          </cell>
        </row>
        <row r="253">
          <cell r="A253" t="str">
            <v>B.307.3.10.026</v>
          </cell>
          <cell r="B253" t="str">
            <v>Export</v>
          </cell>
          <cell r="C253" t="str">
            <v>Nagar</v>
          </cell>
          <cell r="D253">
            <v>428</v>
          </cell>
          <cell r="E253">
            <v>43738.062600000005</v>
          </cell>
          <cell r="F253">
            <v>8</v>
          </cell>
          <cell r="G253">
            <v>3424</v>
          </cell>
          <cell r="I253">
            <v>3.0433116371837774</v>
          </cell>
        </row>
        <row r="254">
          <cell r="A254" t="str">
            <v>B.307.3.10.036</v>
          </cell>
          <cell r="B254" t="str">
            <v>Export</v>
          </cell>
          <cell r="C254" t="str">
            <v>Nagar</v>
          </cell>
          <cell r="D254">
            <v>477</v>
          </cell>
          <cell r="E254">
            <v>48834.183600000004</v>
          </cell>
          <cell r="F254">
            <v>8</v>
          </cell>
          <cell r="G254">
            <v>3816</v>
          </cell>
          <cell r="I254">
            <v>3.0433116371837774</v>
          </cell>
        </row>
        <row r="255">
          <cell r="A255" t="str">
            <v>B.307.3.10.046</v>
          </cell>
          <cell r="B255" t="str">
            <v>Export</v>
          </cell>
          <cell r="C255" t="str">
            <v>Nagar</v>
          </cell>
          <cell r="D255">
            <v>224</v>
          </cell>
          <cell r="E255">
            <v>22875.412800000002</v>
          </cell>
          <cell r="F255">
            <v>8</v>
          </cell>
          <cell r="G255">
            <v>1792</v>
          </cell>
          <cell r="I255">
            <v>3.0433116371837774</v>
          </cell>
        </row>
        <row r="256">
          <cell r="A256" t="str">
            <v>B.307.3.10.056</v>
          </cell>
          <cell r="B256" t="str">
            <v>Export</v>
          </cell>
          <cell r="C256" t="str">
            <v>Nagar</v>
          </cell>
          <cell r="D256">
            <v>150</v>
          </cell>
          <cell r="E256">
            <v>15298.02</v>
          </cell>
          <cell r="F256">
            <v>8</v>
          </cell>
          <cell r="G256">
            <v>1200</v>
          </cell>
          <cell r="I256">
            <v>3.0433116371837774</v>
          </cell>
        </row>
        <row r="257">
          <cell r="A257" t="str">
            <v>B.308.3.00.001</v>
          </cell>
          <cell r="B257" t="str">
            <v>OEM</v>
          </cell>
          <cell r="C257" t="str">
            <v>Nagar</v>
          </cell>
          <cell r="D257">
            <v>4837</v>
          </cell>
          <cell r="E257">
            <v>580241.67000000004</v>
          </cell>
          <cell r="F257">
            <v>6</v>
          </cell>
          <cell r="G257">
            <v>29022</v>
          </cell>
          <cell r="I257">
            <v>2.2824837278878332</v>
          </cell>
        </row>
        <row r="258">
          <cell r="A258" t="str">
            <v>B.308.3.00.002</v>
          </cell>
          <cell r="B258" t="str">
            <v>OER</v>
          </cell>
          <cell r="C258" t="str">
            <v>Nagar</v>
          </cell>
          <cell r="D258">
            <v>225</v>
          </cell>
          <cell r="E258">
            <v>38463.75</v>
          </cell>
          <cell r="F258">
            <v>6</v>
          </cell>
          <cell r="G258">
            <v>1350</v>
          </cell>
          <cell r="I258">
            <v>2.2824837278878332</v>
          </cell>
        </row>
        <row r="259">
          <cell r="A259" t="str">
            <v>B.308.3.00.003</v>
          </cell>
          <cell r="B259" t="str">
            <v>Market</v>
          </cell>
          <cell r="C259" t="str">
            <v>Nagar</v>
          </cell>
          <cell r="D259">
            <v>1312</v>
          </cell>
          <cell r="E259">
            <v>313560.99</v>
          </cell>
          <cell r="F259">
            <v>6</v>
          </cell>
          <cell r="G259">
            <v>7872</v>
          </cell>
          <cell r="I259">
            <v>2.2824837278878332</v>
          </cell>
        </row>
        <row r="260">
          <cell r="A260" t="str">
            <v>B.308.3.00.012</v>
          </cell>
          <cell r="B260" t="str">
            <v>OER</v>
          </cell>
          <cell r="C260" t="str">
            <v>Nagar</v>
          </cell>
          <cell r="D260">
            <v>225</v>
          </cell>
          <cell r="E260">
            <v>40511.25</v>
          </cell>
          <cell r="F260">
            <v>6</v>
          </cell>
          <cell r="G260">
            <v>1350</v>
          </cell>
          <cell r="I260">
            <v>2.2824837278878332</v>
          </cell>
        </row>
        <row r="261">
          <cell r="A261" t="str">
            <v>B.308.3.00.013</v>
          </cell>
          <cell r="B261" t="str">
            <v>Export</v>
          </cell>
          <cell r="C261" t="str">
            <v>Nagar</v>
          </cell>
          <cell r="D261">
            <v>2743</v>
          </cell>
          <cell r="E261">
            <v>684711.9</v>
          </cell>
          <cell r="F261">
            <v>6</v>
          </cell>
          <cell r="G261">
            <v>16458</v>
          </cell>
          <cell r="I261">
            <v>2.2824837278878332</v>
          </cell>
        </row>
        <row r="262">
          <cell r="A262" t="str">
            <v>B.308.3.00.023</v>
          </cell>
          <cell r="B262" t="str">
            <v>Market</v>
          </cell>
          <cell r="C262" t="str">
            <v>Nagar</v>
          </cell>
          <cell r="D262">
            <v>1844</v>
          </cell>
          <cell r="E262">
            <v>460535.62</v>
          </cell>
          <cell r="F262">
            <v>6</v>
          </cell>
          <cell r="G262">
            <v>11064</v>
          </cell>
          <cell r="I262">
            <v>2.2824837278878332</v>
          </cell>
        </row>
        <row r="263">
          <cell r="A263" t="str">
            <v>B.308.3.00.033</v>
          </cell>
          <cell r="B263" t="str">
            <v>Market</v>
          </cell>
          <cell r="C263" t="str">
            <v>Nagar</v>
          </cell>
          <cell r="D263">
            <v>998</v>
          </cell>
          <cell r="E263">
            <v>249943.38</v>
          </cell>
          <cell r="F263">
            <v>6</v>
          </cell>
          <cell r="G263">
            <v>5988</v>
          </cell>
          <cell r="I263">
            <v>2.2824837278878332</v>
          </cell>
        </row>
        <row r="264">
          <cell r="A264" t="str">
            <v>B.308.3.00.043</v>
          </cell>
          <cell r="B264" t="str">
            <v>Market</v>
          </cell>
          <cell r="C264" t="str">
            <v>Nagar</v>
          </cell>
          <cell r="D264">
            <v>451</v>
          </cell>
          <cell r="E264">
            <v>117697.58</v>
          </cell>
          <cell r="F264">
            <v>6</v>
          </cell>
          <cell r="G264">
            <v>2706</v>
          </cell>
          <cell r="I264">
            <v>2.2824837278878332</v>
          </cell>
        </row>
        <row r="265">
          <cell r="A265" t="str">
            <v>B.308.3.00.053</v>
          </cell>
          <cell r="B265" t="str">
            <v>Market</v>
          </cell>
          <cell r="C265" t="str">
            <v>Nagar</v>
          </cell>
          <cell r="D265">
            <v>292</v>
          </cell>
          <cell r="E265">
            <v>75864.539999999994</v>
          </cell>
          <cell r="F265">
            <v>6</v>
          </cell>
          <cell r="G265">
            <v>1752</v>
          </cell>
          <cell r="I265">
            <v>2.2824837278878332</v>
          </cell>
        </row>
        <row r="266">
          <cell r="A266" t="str">
            <v>B.308.3.00.063</v>
          </cell>
          <cell r="B266" t="str">
            <v>Market</v>
          </cell>
          <cell r="C266" t="str">
            <v>Nagar</v>
          </cell>
          <cell r="D266">
            <v>90</v>
          </cell>
          <cell r="E266">
            <v>23415.63</v>
          </cell>
          <cell r="F266">
            <v>6</v>
          </cell>
          <cell r="G266">
            <v>540</v>
          </cell>
          <cell r="I266">
            <v>2.2824837278878332</v>
          </cell>
        </row>
        <row r="267">
          <cell r="A267" t="str">
            <v>B.309.3.00.003</v>
          </cell>
          <cell r="B267" t="str">
            <v>Market</v>
          </cell>
          <cell r="C267" t="str">
            <v>Nagar</v>
          </cell>
          <cell r="D267">
            <v>683</v>
          </cell>
          <cell r="E267">
            <v>218887.84</v>
          </cell>
          <cell r="F267">
            <v>8</v>
          </cell>
          <cell r="G267">
            <v>5464</v>
          </cell>
          <cell r="I267">
            <v>3.0433116371837774</v>
          </cell>
        </row>
        <row r="268">
          <cell r="A268" t="str">
            <v>B.309.3.00.013</v>
          </cell>
          <cell r="B268" t="str">
            <v>Market</v>
          </cell>
          <cell r="C268" t="str">
            <v>Nagar</v>
          </cell>
          <cell r="D268">
            <v>1354</v>
          </cell>
          <cell r="E268">
            <v>455184.88</v>
          </cell>
          <cell r="F268">
            <v>8</v>
          </cell>
          <cell r="G268">
            <v>10832</v>
          </cell>
          <cell r="I268">
            <v>3.0433116371837774</v>
          </cell>
        </row>
        <row r="269">
          <cell r="A269" t="str">
            <v>B.309.3.00.023</v>
          </cell>
          <cell r="B269" t="str">
            <v>Market</v>
          </cell>
          <cell r="C269" t="str">
            <v>Nagar</v>
          </cell>
          <cell r="D269">
            <v>801</v>
          </cell>
          <cell r="E269">
            <v>268588.88</v>
          </cell>
          <cell r="F269">
            <v>8</v>
          </cell>
          <cell r="G269">
            <v>6408</v>
          </cell>
          <cell r="I269">
            <v>3.0433116371837774</v>
          </cell>
        </row>
        <row r="270">
          <cell r="A270" t="str">
            <v>B.309.3.00.033</v>
          </cell>
          <cell r="B270" t="str">
            <v>Market</v>
          </cell>
          <cell r="C270" t="str">
            <v>Nagar</v>
          </cell>
          <cell r="D270">
            <v>471</v>
          </cell>
          <cell r="E270">
            <v>157610.73000000001</v>
          </cell>
          <cell r="F270">
            <v>8</v>
          </cell>
          <cell r="G270">
            <v>3768</v>
          </cell>
          <cell r="I270">
            <v>3.0433116371837774</v>
          </cell>
        </row>
        <row r="271">
          <cell r="A271" t="str">
            <v>B.309.3.00.043</v>
          </cell>
          <cell r="B271" t="str">
            <v>Market</v>
          </cell>
          <cell r="C271" t="str">
            <v>Nagar</v>
          </cell>
          <cell r="D271">
            <v>215</v>
          </cell>
          <cell r="E271">
            <v>75933.59</v>
          </cell>
          <cell r="F271">
            <v>8</v>
          </cell>
          <cell r="G271">
            <v>1720</v>
          </cell>
          <cell r="I271">
            <v>3.0433116371837774</v>
          </cell>
        </row>
        <row r="272">
          <cell r="A272" t="str">
            <v>B.309.3.00.053</v>
          </cell>
          <cell r="B272" t="str">
            <v>Market</v>
          </cell>
          <cell r="C272" t="str">
            <v>Nagar</v>
          </cell>
          <cell r="D272">
            <v>158</v>
          </cell>
          <cell r="E272">
            <v>54951.39</v>
          </cell>
          <cell r="F272">
            <v>8</v>
          </cell>
          <cell r="G272">
            <v>1264</v>
          </cell>
          <cell r="I272">
            <v>3.0433116371837774</v>
          </cell>
        </row>
        <row r="273">
          <cell r="A273" t="str">
            <v>B.309.3.00.063</v>
          </cell>
          <cell r="B273" t="str">
            <v>Market</v>
          </cell>
          <cell r="C273" t="str">
            <v>Nagar</v>
          </cell>
          <cell r="D273">
            <v>27</v>
          </cell>
          <cell r="E273">
            <v>9539.91</v>
          </cell>
          <cell r="F273">
            <v>8</v>
          </cell>
          <cell r="G273">
            <v>216</v>
          </cell>
          <cell r="I273">
            <v>3.0433116371837774</v>
          </cell>
        </row>
        <row r="274">
          <cell r="A274" t="str">
            <v>B.314.4.00.003</v>
          </cell>
          <cell r="B274" t="str">
            <v>Export</v>
          </cell>
          <cell r="C274" t="str">
            <v>Nagar</v>
          </cell>
          <cell r="D274">
            <v>516</v>
          </cell>
          <cell r="E274">
            <v>35830.53</v>
          </cell>
          <cell r="F274">
            <v>2</v>
          </cell>
          <cell r="G274">
            <v>1032</v>
          </cell>
          <cell r="I274">
            <v>0.76082790929594435</v>
          </cell>
        </row>
        <row r="275">
          <cell r="A275" t="str">
            <v>B.314.4.00.013</v>
          </cell>
          <cell r="B275" t="str">
            <v>Export</v>
          </cell>
          <cell r="C275" t="str">
            <v>Nagar</v>
          </cell>
          <cell r="D275">
            <v>399</v>
          </cell>
          <cell r="E275">
            <v>31087.45</v>
          </cell>
          <cell r="F275">
            <v>2</v>
          </cell>
          <cell r="G275">
            <v>798</v>
          </cell>
          <cell r="I275">
            <v>0.76082790929594435</v>
          </cell>
        </row>
        <row r="276">
          <cell r="A276" t="str">
            <v>B.314.4.00.023</v>
          </cell>
          <cell r="B276" t="str">
            <v>Market</v>
          </cell>
          <cell r="C276" t="str">
            <v>Nagar</v>
          </cell>
          <cell r="D276">
            <v>9</v>
          </cell>
          <cell r="E276">
            <v>667.89</v>
          </cell>
          <cell r="F276">
            <v>2</v>
          </cell>
          <cell r="G276">
            <v>18</v>
          </cell>
          <cell r="I276">
            <v>0.76082790929594435</v>
          </cell>
        </row>
        <row r="277">
          <cell r="A277" t="str">
            <v>B.314.4.00.033</v>
          </cell>
          <cell r="B277" t="str">
            <v>Market</v>
          </cell>
          <cell r="C277" t="str">
            <v>Nagar</v>
          </cell>
          <cell r="D277">
            <v>13</v>
          </cell>
          <cell r="E277">
            <v>990.99</v>
          </cell>
          <cell r="F277">
            <v>2</v>
          </cell>
          <cell r="G277">
            <v>26</v>
          </cell>
          <cell r="I277">
            <v>0.76082790929594435</v>
          </cell>
        </row>
        <row r="278">
          <cell r="A278" t="str">
            <v>B.314.4.00.043</v>
          </cell>
          <cell r="B278" t="str">
            <v>Market</v>
          </cell>
          <cell r="C278" t="str">
            <v>Nagar</v>
          </cell>
          <cell r="D278">
            <v>29</v>
          </cell>
          <cell r="E278">
            <v>2235.39</v>
          </cell>
          <cell r="F278">
            <v>2</v>
          </cell>
          <cell r="G278">
            <v>58</v>
          </cell>
          <cell r="I278">
            <v>0.76082790929594435</v>
          </cell>
        </row>
        <row r="279">
          <cell r="A279" t="str">
            <v>B.317.4.00.003</v>
          </cell>
          <cell r="B279" t="str">
            <v>Market</v>
          </cell>
          <cell r="C279" t="str">
            <v>Nagar</v>
          </cell>
          <cell r="D279">
            <v>70</v>
          </cell>
          <cell r="E279">
            <v>19189.79</v>
          </cell>
          <cell r="F279">
            <v>6</v>
          </cell>
          <cell r="G279">
            <v>420</v>
          </cell>
          <cell r="I279">
            <v>2.2824837278878332</v>
          </cell>
        </row>
        <row r="280">
          <cell r="A280" t="str">
            <v>B.317.4.00.012</v>
          </cell>
          <cell r="B280" t="str">
            <v>OER</v>
          </cell>
          <cell r="C280" t="str">
            <v>Nagar</v>
          </cell>
          <cell r="D280">
            <v>25</v>
          </cell>
          <cell r="E280">
            <v>6337.5</v>
          </cell>
          <cell r="F280">
            <v>6</v>
          </cell>
          <cell r="G280">
            <v>150</v>
          </cell>
          <cell r="I280">
            <v>2.2824837278878332</v>
          </cell>
        </row>
        <row r="281">
          <cell r="A281" t="str">
            <v>B.317.4.00.013</v>
          </cell>
          <cell r="B281" t="str">
            <v>Export</v>
          </cell>
          <cell r="C281" t="str">
            <v>Nagar</v>
          </cell>
          <cell r="D281">
            <v>144</v>
          </cell>
          <cell r="E281">
            <v>42201.88</v>
          </cell>
          <cell r="F281">
            <v>6</v>
          </cell>
          <cell r="G281">
            <v>864</v>
          </cell>
          <cell r="I281">
            <v>2.2824837278878332</v>
          </cell>
        </row>
        <row r="282">
          <cell r="A282" t="str">
            <v>B.317.4.00.023</v>
          </cell>
          <cell r="B282" t="str">
            <v>Export</v>
          </cell>
          <cell r="C282" t="str">
            <v>Nagar</v>
          </cell>
          <cell r="D282">
            <v>81</v>
          </cell>
          <cell r="E282">
            <v>23787.439999999999</v>
          </cell>
          <cell r="F282">
            <v>6</v>
          </cell>
          <cell r="G282">
            <v>486</v>
          </cell>
          <cell r="I282">
            <v>2.2824837278878332</v>
          </cell>
        </row>
        <row r="283">
          <cell r="A283" t="str">
            <v>B.317.4.00.032</v>
          </cell>
          <cell r="B283" t="str">
            <v>OER</v>
          </cell>
          <cell r="C283" t="str">
            <v>Nagar</v>
          </cell>
          <cell r="D283">
            <v>25</v>
          </cell>
          <cell r="E283">
            <v>6337.5</v>
          </cell>
          <cell r="F283">
            <v>6</v>
          </cell>
          <cell r="G283">
            <v>150</v>
          </cell>
          <cell r="I283">
            <v>2.2824837278878332</v>
          </cell>
        </row>
        <row r="284">
          <cell r="A284" t="str">
            <v>B.317.4.00.033</v>
          </cell>
          <cell r="B284" t="str">
            <v>Export</v>
          </cell>
          <cell r="C284" t="str">
            <v>Nagar</v>
          </cell>
          <cell r="D284">
            <v>82</v>
          </cell>
          <cell r="E284">
            <v>24292.68</v>
          </cell>
          <cell r="F284">
            <v>6</v>
          </cell>
          <cell r="G284">
            <v>492</v>
          </cell>
          <cell r="I284">
            <v>2.2824837278878332</v>
          </cell>
        </row>
        <row r="285">
          <cell r="A285" t="str">
            <v>B.317.4.00.043</v>
          </cell>
          <cell r="B285" t="str">
            <v>Export</v>
          </cell>
          <cell r="C285" t="str">
            <v>Nagar</v>
          </cell>
          <cell r="D285">
            <v>52</v>
          </cell>
          <cell r="E285">
            <v>15271.32</v>
          </cell>
          <cell r="F285">
            <v>6</v>
          </cell>
          <cell r="G285">
            <v>312</v>
          </cell>
          <cell r="I285">
            <v>2.2824837278878332</v>
          </cell>
        </row>
        <row r="286">
          <cell r="A286" t="str">
            <v>B.317.4.00.053</v>
          </cell>
          <cell r="B286" t="str">
            <v>Market</v>
          </cell>
          <cell r="C286" t="str">
            <v>Nagar</v>
          </cell>
          <cell r="D286">
            <v>40</v>
          </cell>
          <cell r="E286">
            <v>13170.44</v>
          </cell>
          <cell r="F286">
            <v>6</v>
          </cell>
          <cell r="G286">
            <v>240</v>
          </cell>
          <cell r="I286">
            <v>2.2824837278878332</v>
          </cell>
        </row>
        <row r="287">
          <cell r="A287" t="str">
            <v>B.317.4.00.063</v>
          </cell>
          <cell r="B287" t="str">
            <v>Market</v>
          </cell>
          <cell r="C287" t="str">
            <v>Nagar</v>
          </cell>
          <cell r="D287">
            <v>14</v>
          </cell>
          <cell r="E287">
            <v>4415.43</v>
          </cell>
          <cell r="F287">
            <v>6</v>
          </cell>
          <cell r="G287">
            <v>84</v>
          </cell>
          <cell r="I287">
            <v>2.2824837278878332</v>
          </cell>
        </row>
        <row r="288">
          <cell r="A288" t="str">
            <v>B.318.4.00.002</v>
          </cell>
          <cell r="B288" t="str">
            <v>OER</v>
          </cell>
          <cell r="C288" t="str">
            <v>Nagar</v>
          </cell>
          <cell r="D288">
            <v>200</v>
          </cell>
          <cell r="E288">
            <v>34388</v>
          </cell>
          <cell r="F288">
            <v>6</v>
          </cell>
          <cell r="G288">
            <v>1200</v>
          </cell>
          <cell r="I288">
            <v>2.2824837278878332</v>
          </cell>
        </row>
        <row r="289">
          <cell r="A289" t="str">
            <v>B.318.4.00.003</v>
          </cell>
          <cell r="B289" t="str">
            <v>Market</v>
          </cell>
          <cell r="C289" t="str">
            <v>Nagar</v>
          </cell>
          <cell r="D289">
            <v>1219</v>
          </cell>
          <cell r="E289">
            <v>272493.15000000002</v>
          </cell>
          <cell r="F289">
            <v>6</v>
          </cell>
          <cell r="G289">
            <v>7314</v>
          </cell>
          <cell r="I289">
            <v>2.2824837278878332</v>
          </cell>
        </row>
        <row r="290">
          <cell r="A290" t="str">
            <v>B.318.4.00.013</v>
          </cell>
          <cell r="B290" t="str">
            <v>Export</v>
          </cell>
          <cell r="C290" t="str">
            <v>Nagar</v>
          </cell>
          <cell r="D290">
            <v>1159</v>
          </cell>
          <cell r="E290">
            <v>285563.78999999998</v>
          </cell>
          <cell r="F290">
            <v>6</v>
          </cell>
          <cell r="G290">
            <v>6954</v>
          </cell>
          <cell r="I290">
            <v>2.2824837278878332</v>
          </cell>
        </row>
        <row r="291">
          <cell r="A291" t="str">
            <v>B.318.4.00.022</v>
          </cell>
          <cell r="B291" t="str">
            <v>OER</v>
          </cell>
          <cell r="C291" t="str">
            <v>Nagar</v>
          </cell>
          <cell r="D291">
            <v>479</v>
          </cell>
          <cell r="E291">
            <v>85420.07</v>
          </cell>
          <cell r="F291">
            <v>6</v>
          </cell>
          <cell r="G291">
            <v>2874</v>
          </cell>
          <cell r="I291">
            <v>2.2824837278878332</v>
          </cell>
        </row>
        <row r="292">
          <cell r="A292" t="str">
            <v>B.318.4.00.023</v>
          </cell>
          <cell r="B292" t="str">
            <v>Export</v>
          </cell>
          <cell r="C292" t="str">
            <v>Nagar</v>
          </cell>
          <cell r="D292">
            <v>507</v>
          </cell>
          <cell r="E292">
            <v>124492.46</v>
          </cell>
          <cell r="F292">
            <v>6</v>
          </cell>
          <cell r="G292">
            <v>3042</v>
          </cell>
          <cell r="I292">
            <v>2.2824837278878332</v>
          </cell>
        </row>
        <row r="293">
          <cell r="A293" t="str">
            <v>B.318.4.00.033</v>
          </cell>
          <cell r="B293" t="str">
            <v>Export</v>
          </cell>
          <cell r="C293" t="str">
            <v>Nagar</v>
          </cell>
          <cell r="D293">
            <v>229</v>
          </cell>
          <cell r="E293">
            <v>56728.01</v>
          </cell>
          <cell r="F293">
            <v>6</v>
          </cell>
          <cell r="G293">
            <v>1374</v>
          </cell>
          <cell r="I293">
            <v>2.2824837278878332</v>
          </cell>
        </row>
        <row r="294">
          <cell r="A294" t="str">
            <v>B.318.4.00.043</v>
          </cell>
          <cell r="B294" t="str">
            <v>Market</v>
          </cell>
          <cell r="C294" t="str">
            <v>Nagar</v>
          </cell>
          <cell r="D294">
            <v>25</v>
          </cell>
          <cell r="E294">
            <v>6432.45</v>
          </cell>
          <cell r="F294">
            <v>6</v>
          </cell>
          <cell r="G294">
            <v>150</v>
          </cell>
          <cell r="I294">
            <v>2.2824837278878332</v>
          </cell>
        </row>
        <row r="295">
          <cell r="A295" t="str">
            <v>B.318.4.00.053</v>
          </cell>
          <cell r="B295" t="str">
            <v>Market</v>
          </cell>
          <cell r="C295" t="str">
            <v>Nagar</v>
          </cell>
          <cell r="D295">
            <v>16</v>
          </cell>
          <cell r="E295">
            <v>4184.6400000000003</v>
          </cell>
          <cell r="F295">
            <v>6</v>
          </cell>
          <cell r="G295">
            <v>96</v>
          </cell>
          <cell r="I295">
            <v>2.2824837278878332</v>
          </cell>
        </row>
        <row r="296">
          <cell r="A296" t="str">
            <v>B.320.4.00.003</v>
          </cell>
          <cell r="B296" t="str">
            <v>Market</v>
          </cell>
          <cell r="C296" t="str">
            <v>Nagar</v>
          </cell>
          <cell r="D296">
            <v>370</v>
          </cell>
          <cell r="E296">
            <v>55670.720000000001</v>
          </cell>
          <cell r="F296">
            <v>8</v>
          </cell>
          <cell r="G296">
            <v>2960</v>
          </cell>
          <cell r="I296">
            <v>3.0433116371837774</v>
          </cell>
        </row>
        <row r="297">
          <cell r="A297" t="str">
            <v>B.320.4.00.013</v>
          </cell>
          <cell r="B297" t="str">
            <v>Market</v>
          </cell>
          <cell r="C297" t="str">
            <v>Nagar</v>
          </cell>
          <cell r="D297">
            <v>751</v>
          </cell>
          <cell r="E297">
            <v>338611.91</v>
          </cell>
          <cell r="F297">
            <v>8</v>
          </cell>
          <cell r="G297">
            <v>6008</v>
          </cell>
          <cell r="I297">
            <v>3.0433116371837774</v>
          </cell>
        </row>
        <row r="298">
          <cell r="A298" t="str">
            <v>B.320.4.00.023</v>
          </cell>
          <cell r="B298" t="str">
            <v>Market</v>
          </cell>
          <cell r="C298" t="str">
            <v>Nagar</v>
          </cell>
          <cell r="D298">
            <v>212</v>
          </cell>
          <cell r="E298">
            <v>98715.15</v>
          </cell>
          <cell r="F298">
            <v>8</v>
          </cell>
          <cell r="G298">
            <v>1696</v>
          </cell>
          <cell r="I298">
            <v>3.0433116371837774</v>
          </cell>
        </row>
        <row r="299">
          <cell r="A299" t="str">
            <v>B.320.4.00.033</v>
          </cell>
          <cell r="B299" t="str">
            <v>Market</v>
          </cell>
          <cell r="C299" t="str">
            <v>Nagar</v>
          </cell>
          <cell r="D299">
            <v>107</v>
          </cell>
          <cell r="E299">
            <v>42129.45</v>
          </cell>
          <cell r="F299">
            <v>8</v>
          </cell>
          <cell r="G299">
            <v>856</v>
          </cell>
          <cell r="I299">
            <v>3.0433116371837774</v>
          </cell>
        </row>
        <row r="300">
          <cell r="A300" t="str">
            <v>B.330.4.00.002</v>
          </cell>
          <cell r="B300" t="str">
            <v>OER</v>
          </cell>
          <cell r="C300" t="str">
            <v>Nagar</v>
          </cell>
          <cell r="D300">
            <v>350</v>
          </cell>
          <cell r="E300">
            <v>92765</v>
          </cell>
          <cell r="F300">
            <v>6</v>
          </cell>
          <cell r="G300">
            <v>2100</v>
          </cell>
          <cell r="I300">
            <v>2.2824837278878332</v>
          </cell>
        </row>
        <row r="301">
          <cell r="A301" t="str">
            <v>B.330.4.00.003</v>
          </cell>
          <cell r="B301" t="str">
            <v>Market</v>
          </cell>
          <cell r="C301" t="str">
            <v>Nagar</v>
          </cell>
          <cell r="D301">
            <v>1623</v>
          </cell>
          <cell r="E301">
            <v>548356.65</v>
          </cell>
          <cell r="F301">
            <v>6</v>
          </cell>
          <cell r="G301">
            <v>9738</v>
          </cell>
          <cell r="I301">
            <v>2.2824837278878332</v>
          </cell>
        </row>
        <row r="302">
          <cell r="A302" t="str">
            <v>B.330.4.00.012</v>
          </cell>
          <cell r="B302" t="str">
            <v>OER</v>
          </cell>
          <cell r="C302" t="str">
            <v>Nagar</v>
          </cell>
          <cell r="D302">
            <v>300</v>
          </cell>
          <cell r="E302">
            <v>86700</v>
          </cell>
          <cell r="F302">
            <v>6</v>
          </cell>
          <cell r="G302">
            <v>1800</v>
          </cell>
          <cell r="I302">
            <v>2.2824837278878332</v>
          </cell>
        </row>
        <row r="303">
          <cell r="A303" t="str">
            <v>B.330.4.00.013</v>
          </cell>
          <cell r="B303" t="str">
            <v>Export</v>
          </cell>
          <cell r="C303" t="str">
            <v>Nagar</v>
          </cell>
          <cell r="D303">
            <v>1468</v>
          </cell>
          <cell r="E303">
            <v>558701.21</v>
          </cell>
          <cell r="F303">
            <v>6</v>
          </cell>
          <cell r="G303">
            <v>8808</v>
          </cell>
          <cell r="I303">
            <v>2.2824837278878332</v>
          </cell>
        </row>
        <row r="304">
          <cell r="A304" t="str">
            <v>B.330.4.00.022</v>
          </cell>
          <cell r="B304" t="str">
            <v>OER</v>
          </cell>
          <cell r="C304" t="str">
            <v>Nagar</v>
          </cell>
          <cell r="D304">
            <v>100</v>
          </cell>
          <cell r="E304">
            <v>31200</v>
          </cell>
          <cell r="F304">
            <v>6</v>
          </cell>
          <cell r="G304">
            <v>600</v>
          </cell>
          <cell r="I304">
            <v>2.2824837278878332</v>
          </cell>
        </row>
        <row r="305">
          <cell r="A305" t="str">
            <v>B.330.4.00.023</v>
          </cell>
          <cell r="B305" t="str">
            <v>Export</v>
          </cell>
          <cell r="C305" t="str">
            <v>Nagar</v>
          </cell>
          <cell r="D305">
            <v>468</v>
          </cell>
          <cell r="E305">
            <v>177680.7</v>
          </cell>
          <cell r="F305">
            <v>6</v>
          </cell>
          <cell r="G305">
            <v>2808</v>
          </cell>
          <cell r="I305">
            <v>2.2824837278878332</v>
          </cell>
        </row>
        <row r="306">
          <cell r="A306" t="str">
            <v>B.330.4.00.033</v>
          </cell>
          <cell r="B306" t="str">
            <v>Market</v>
          </cell>
          <cell r="C306" t="str">
            <v>Nagar</v>
          </cell>
          <cell r="D306">
            <v>225</v>
          </cell>
          <cell r="E306">
            <v>85108.11</v>
          </cell>
          <cell r="F306">
            <v>6</v>
          </cell>
          <cell r="G306">
            <v>1350</v>
          </cell>
          <cell r="I306">
            <v>2.2824837278878332</v>
          </cell>
        </row>
        <row r="307">
          <cell r="A307" t="str">
            <v>B.330.4.00.043</v>
          </cell>
          <cell r="B307" t="str">
            <v>Export</v>
          </cell>
          <cell r="C307" t="str">
            <v>Nagar</v>
          </cell>
          <cell r="D307">
            <v>76</v>
          </cell>
          <cell r="E307">
            <v>31415.42</v>
          </cell>
          <cell r="F307">
            <v>6</v>
          </cell>
          <cell r="G307">
            <v>456</v>
          </cell>
          <cell r="I307">
            <v>2.2824837278878332</v>
          </cell>
        </row>
        <row r="308">
          <cell r="A308" t="str">
            <v>B.333.3.00.003</v>
          </cell>
          <cell r="B308" t="str">
            <v>Market</v>
          </cell>
          <cell r="C308" t="str">
            <v>Nagar</v>
          </cell>
          <cell r="D308">
            <v>953</v>
          </cell>
          <cell r="E308">
            <v>228366.09</v>
          </cell>
          <cell r="F308">
            <v>8</v>
          </cell>
          <cell r="G308">
            <v>7624</v>
          </cell>
          <cell r="I308">
            <v>3.0433116371837774</v>
          </cell>
        </row>
        <row r="309">
          <cell r="A309" t="str">
            <v>B.333.3.00.013</v>
          </cell>
          <cell r="B309" t="str">
            <v>Market</v>
          </cell>
          <cell r="C309" t="str">
            <v>Nagar</v>
          </cell>
          <cell r="D309">
            <v>966</v>
          </cell>
          <cell r="E309">
            <v>235621.3</v>
          </cell>
          <cell r="F309">
            <v>8</v>
          </cell>
          <cell r="G309">
            <v>7728</v>
          </cell>
          <cell r="I309">
            <v>3.0433116371837774</v>
          </cell>
        </row>
        <row r="310">
          <cell r="A310" t="str">
            <v>B.333.3.00.023</v>
          </cell>
          <cell r="B310" t="str">
            <v>Market</v>
          </cell>
          <cell r="C310" t="str">
            <v>Nagar</v>
          </cell>
          <cell r="D310">
            <v>488</v>
          </cell>
          <cell r="E310">
            <v>119544.07</v>
          </cell>
          <cell r="F310">
            <v>8</v>
          </cell>
          <cell r="G310">
            <v>3904</v>
          </cell>
          <cell r="I310">
            <v>3.0433116371837774</v>
          </cell>
        </row>
        <row r="311">
          <cell r="A311" t="str">
            <v>B.333.3.00.033</v>
          </cell>
          <cell r="B311" t="str">
            <v>Market</v>
          </cell>
          <cell r="C311" t="str">
            <v>Nagar</v>
          </cell>
          <cell r="D311">
            <v>226</v>
          </cell>
          <cell r="E311">
            <v>55625.58</v>
          </cell>
          <cell r="F311">
            <v>8</v>
          </cell>
          <cell r="G311">
            <v>1808</v>
          </cell>
          <cell r="I311">
            <v>3.0433116371837774</v>
          </cell>
        </row>
        <row r="312">
          <cell r="A312" t="str">
            <v>B.333.4.00.002</v>
          </cell>
          <cell r="B312" t="str">
            <v>OER</v>
          </cell>
          <cell r="C312" t="str">
            <v>Nagar</v>
          </cell>
          <cell r="D312">
            <v>440</v>
          </cell>
          <cell r="E312">
            <v>120083</v>
          </cell>
          <cell r="F312">
            <v>8</v>
          </cell>
          <cell r="G312">
            <v>3520</v>
          </cell>
          <cell r="I312">
            <v>3.0433116371837774</v>
          </cell>
        </row>
        <row r="313">
          <cell r="A313" t="str">
            <v>B.333.4.00.003</v>
          </cell>
          <cell r="B313" t="str">
            <v>Export</v>
          </cell>
          <cell r="C313" t="str">
            <v>Nagar</v>
          </cell>
          <cell r="D313">
            <v>110</v>
          </cell>
          <cell r="E313">
            <v>43508.1</v>
          </cell>
          <cell r="F313">
            <v>8</v>
          </cell>
          <cell r="G313">
            <v>880</v>
          </cell>
          <cell r="I313">
            <v>3.0433116371837774</v>
          </cell>
        </row>
        <row r="314">
          <cell r="A314" t="str">
            <v>B.333.4.00.013</v>
          </cell>
          <cell r="B314" t="str">
            <v>Export</v>
          </cell>
          <cell r="C314" t="str">
            <v>Nagar</v>
          </cell>
          <cell r="D314">
            <v>110</v>
          </cell>
          <cell r="E314">
            <v>47040.67</v>
          </cell>
          <cell r="F314">
            <v>8</v>
          </cell>
          <cell r="G314">
            <v>880</v>
          </cell>
          <cell r="I314">
            <v>3.0433116371837774</v>
          </cell>
        </row>
        <row r="315">
          <cell r="A315" t="str">
            <v>B.333.4.00.022</v>
          </cell>
          <cell r="B315" t="str">
            <v>OER</v>
          </cell>
          <cell r="C315" t="str">
            <v>Nagar</v>
          </cell>
          <cell r="D315">
            <v>170</v>
          </cell>
          <cell r="E315">
            <v>52490.9</v>
          </cell>
          <cell r="F315">
            <v>8</v>
          </cell>
          <cell r="G315">
            <v>1360</v>
          </cell>
          <cell r="I315">
            <v>3.0433116371837774</v>
          </cell>
        </row>
        <row r="316">
          <cell r="A316" t="str">
            <v>B.333.4.00.023</v>
          </cell>
          <cell r="B316" t="str">
            <v>Export</v>
          </cell>
          <cell r="C316" t="str">
            <v>Nagar</v>
          </cell>
          <cell r="D316">
            <v>100</v>
          </cell>
          <cell r="E316">
            <v>42631.12</v>
          </cell>
          <cell r="F316">
            <v>8</v>
          </cell>
          <cell r="G316">
            <v>800</v>
          </cell>
          <cell r="I316">
            <v>3.0433116371837774</v>
          </cell>
        </row>
        <row r="317">
          <cell r="A317" t="str">
            <v>B.371.4.00.003</v>
          </cell>
          <cell r="B317" t="str">
            <v>Market</v>
          </cell>
          <cell r="C317" t="str">
            <v>Nagar</v>
          </cell>
          <cell r="D317">
            <v>67</v>
          </cell>
          <cell r="E317">
            <v>5115.82</v>
          </cell>
          <cell r="F317">
            <v>4</v>
          </cell>
          <cell r="G317">
            <v>268</v>
          </cell>
          <cell r="I317">
            <v>1.5216558185918887</v>
          </cell>
        </row>
        <row r="318">
          <cell r="A318" t="str">
            <v>B.371.4.00.023</v>
          </cell>
          <cell r="B318" t="str">
            <v>Market</v>
          </cell>
          <cell r="C318" t="str">
            <v>Nagar</v>
          </cell>
          <cell r="D318">
            <v>6</v>
          </cell>
          <cell r="E318">
            <v>459.46</v>
          </cell>
          <cell r="F318">
            <v>4</v>
          </cell>
          <cell r="G318">
            <v>24</v>
          </cell>
          <cell r="I318">
            <v>1.5216558185918887</v>
          </cell>
        </row>
        <row r="319">
          <cell r="A319" t="str">
            <v>B.371.4.00.033</v>
          </cell>
          <cell r="B319" t="str">
            <v>Market</v>
          </cell>
          <cell r="C319" t="str">
            <v>Nagar</v>
          </cell>
          <cell r="D319">
            <v>20</v>
          </cell>
          <cell r="E319">
            <v>1596.88</v>
          </cell>
          <cell r="F319">
            <v>4</v>
          </cell>
          <cell r="G319">
            <v>80</v>
          </cell>
          <cell r="I319">
            <v>1.5216558185918887</v>
          </cell>
        </row>
        <row r="320">
          <cell r="A320" t="str">
            <v>B.372.4.00.003</v>
          </cell>
          <cell r="B320" t="str">
            <v>Market</v>
          </cell>
          <cell r="C320" t="str">
            <v>Nagar</v>
          </cell>
          <cell r="D320">
            <v>501</v>
          </cell>
          <cell r="E320">
            <v>56761.63</v>
          </cell>
          <cell r="F320">
            <v>6</v>
          </cell>
          <cell r="G320">
            <v>3006</v>
          </cell>
          <cell r="I320">
            <v>2.2824837278878332</v>
          </cell>
        </row>
        <row r="321">
          <cell r="A321" t="str">
            <v>B.372.4.00.013</v>
          </cell>
          <cell r="B321" t="str">
            <v>Market</v>
          </cell>
          <cell r="C321" t="str">
            <v>Nagar</v>
          </cell>
          <cell r="D321">
            <v>430</v>
          </cell>
          <cell r="E321">
            <v>50492.5</v>
          </cell>
          <cell r="F321">
            <v>6</v>
          </cell>
          <cell r="G321">
            <v>2580</v>
          </cell>
          <cell r="I321">
            <v>2.2824837278878332</v>
          </cell>
        </row>
        <row r="322">
          <cell r="A322" t="str">
            <v>B.372.4.00.023</v>
          </cell>
          <cell r="B322" t="str">
            <v>Market</v>
          </cell>
          <cell r="C322" t="str">
            <v>Nagar</v>
          </cell>
          <cell r="D322">
            <v>164</v>
          </cell>
          <cell r="E322">
            <v>19119.3</v>
          </cell>
          <cell r="F322">
            <v>6</v>
          </cell>
          <cell r="G322">
            <v>984</v>
          </cell>
          <cell r="I322">
            <v>2.2824837278878332</v>
          </cell>
        </row>
        <row r="323">
          <cell r="A323" t="str">
            <v>B.372.4.00.033</v>
          </cell>
          <cell r="B323" t="str">
            <v>Market</v>
          </cell>
          <cell r="C323" t="str">
            <v>Nagar</v>
          </cell>
          <cell r="D323">
            <v>143</v>
          </cell>
          <cell r="E323">
            <v>17877.349999999999</v>
          </cell>
          <cell r="F323">
            <v>6</v>
          </cell>
          <cell r="G323">
            <v>858</v>
          </cell>
          <cell r="I323">
            <v>2.2824837278878332</v>
          </cell>
        </row>
        <row r="324">
          <cell r="A324" t="str">
            <v>B.383.4.00.003</v>
          </cell>
          <cell r="B324" t="str">
            <v>Market</v>
          </cell>
          <cell r="C324" t="str">
            <v>Nagar</v>
          </cell>
          <cell r="D324">
            <v>126</v>
          </cell>
          <cell r="E324">
            <v>49785.04</v>
          </cell>
          <cell r="F324">
            <v>12</v>
          </cell>
          <cell r="G324">
            <v>1512</v>
          </cell>
          <cell r="I324">
            <v>4.5649674557756663</v>
          </cell>
        </row>
        <row r="325">
          <cell r="A325" t="str">
            <v>B.383.4.00.013</v>
          </cell>
          <cell r="B325" t="str">
            <v>Market</v>
          </cell>
          <cell r="C325" t="str">
            <v>Nagar</v>
          </cell>
          <cell r="D325">
            <v>225</v>
          </cell>
          <cell r="E325">
            <v>91601.03</v>
          </cell>
          <cell r="F325">
            <v>12</v>
          </cell>
          <cell r="G325">
            <v>2700</v>
          </cell>
          <cell r="I325">
            <v>4.5649674557756663</v>
          </cell>
        </row>
        <row r="326">
          <cell r="A326" t="str">
            <v>B.383.4.00.023</v>
          </cell>
          <cell r="B326" t="str">
            <v>Market</v>
          </cell>
          <cell r="C326" t="str">
            <v>Nagar</v>
          </cell>
          <cell r="D326">
            <v>206</v>
          </cell>
          <cell r="E326">
            <v>84024.62</v>
          </cell>
          <cell r="F326">
            <v>12</v>
          </cell>
          <cell r="G326">
            <v>2472</v>
          </cell>
          <cell r="I326">
            <v>4.5649674557756663</v>
          </cell>
        </row>
        <row r="327">
          <cell r="A327" t="str">
            <v>B.383.4.00.033</v>
          </cell>
          <cell r="B327" t="str">
            <v>Market</v>
          </cell>
          <cell r="C327" t="str">
            <v>Nagar</v>
          </cell>
          <cell r="D327">
            <v>91</v>
          </cell>
          <cell r="E327">
            <v>36894.44</v>
          </cell>
          <cell r="F327">
            <v>12</v>
          </cell>
          <cell r="G327">
            <v>1092</v>
          </cell>
          <cell r="I327">
            <v>4.5649674557756663</v>
          </cell>
        </row>
        <row r="328">
          <cell r="A328" t="str">
            <v>B.383.4.00.043</v>
          </cell>
          <cell r="B328" t="str">
            <v>Market</v>
          </cell>
          <cell r="C328" t="str">
            <v>Nagar</v>
          </cell>
          <cell r="D328">
            <v>80</v>
          </cell>
          <cell r="E328">
            <v>34234.370000000003</v>
          </cell>
          <cell r="F328">
            <v>12</v>
          </cell>
          <cell r="G328">
            <v>960</v>
          </cell>
          <cell r="I328">
            <v>4.5649674557756663</v>
          </cell>
        </row>
        <row r="329">
          <cell r="A329" t="str">
            <v>B.540.4.00.006</v>
          </cell>
          <cell r="B329" t="str">
            <v>Export</v>
          </cell>
          <cell r="C329" t="str">
            <v>Nagar</v>
          </cell>
          <cell r="D329">
            <v>330</v>
          </cell>
          <cell r="E329">
            <v>131350.79759290259</v>
          </cell>
          <cell r="F329">
            <v>12</v>
          </cell>
          <cell r="G329">
            <v>3960</v>
          </cell>
          <cell r="I329">
            <v>4.5649674557756663</v>
          </cell>
        </row>
        <row r="330">
          <cell r="A330" t="str">
            <v>B.540.4.00.016</v>
          </cell>
          <cell r="B330" t="str">
            <v>Export</v>
          </cell>
          <cell r="C330" t="str">
            <v>Nagar</v>
          </cell>
          <cell r="D330">
            <v>278</v>
          </cell>
          <cell r="E330">
            <v>110603.54710000001</v>
          </cell>
          <cell r="F330">
            <v>12</v>
          </cell>
          <cell r="G330">
            <v>3336</v>
          </cell>
          <cell r="I330">
            <v>4.5649674557756663</v>
          </cell>
        </row>
        <row r="331">
          <cell r="A331" t="str">
            <v>B.540.4.00.026</v>
          </cell>
          <cell r="B331" t="str">
            <v>Export</v>
          </cell>
          <cell r="C331" t="str">
            <v>Nagar</v>
          </cell>
          <cell r="D331">
            <v>218</v>
          </cell>
          <cell r="E331">
            <v>86518.080100000006</v>
          </cell>
          <cell r="F331">
            <v>12</v>
          </cell>
          <cell r="G331">
            <v>2616</v>
          </cell>
          <cell r="I331">
            <v>4.5649674557756663</v>
          </cell>
        </row>
        <row r="332">
          <cell r="A332" t="str">
            <v>B.540.4.00.036</v>
          </cell>
          <cell r="B332" t="str">
            <v>Export</v>
          </cell>
          <cell r="C332" t="str">
            <v>Nagar</v>
          </cell>
          <cell r="D332">
            <v>227</v>
          </cell>
          <cell r="E332">
            <v>90130.900150000001</v>
          </cell>
          <cell r="F332">
            <v>12</v>
          </cell>
          <cell r="G332">
            <v>2724</v>
          </cell>
          <cell r="I332">
            <v>4.5649674557756663</v>
          </cell>
        </row>
        <row r="333">
          <cell r="A333" t="str">
            <v>B.540.4.00.046</v>
          </cell>
          <cell r="B333" t="str">
            <v>Export</v>
          </cell>
          <cell r="C333" t="str">
            <v>Nagar</v>
          </cell>
          <cell r="D333">
            <v>210</v>
          </cell>
          <cell r="E333">
            <v>83306.684500000003</v>
          </cell>
          <cell r="F333">
            <v>12</v>
          </cell>
          <cell r="G333">
            <v>2520</v>
          </cell>
          <cell r="I333">
            <v>4.5649674557756663</v>
          </cell>
        </row>
        <row r="334">
          <cell r="A334" t="str">
            <v>B.540.4.00.056</v>
          </cell>
          <cell r="B334" t="str">
            <v>Export</v>
          </cell>
          <cell r="C334" t="str">
            <v>Nagar</v>
          </cell>
          <cell r="D334">
            <v>120</v>
          </cell>
          <cell r="E334">
            <v>47575.464000000007</v>
          </cell>
          <cell r="F334">
            <v>12</v>
          </cell>
          <cell r="G334">
            <v>1440</v>
          </cell>
          <cell r="I334">
            <v>4.5649674557756663</v>
          </cell>
        </row>
        <row r="335">
          <cell r="A335" t="str">
            <v>B.554.4.00.003</v>
          </cell>
          <cell r="B335" t="str">
            <v>SPD</v>
          </cell>
          <cell r="C335" t="str">
            <v>Nagar</v>
          </cell>
          <cell r="D335">
            <v>150</v>
          </cell>
          <cell r="E335">
            <v>8928</v>
          </cell>
          <cell r="F335">
            <v>2</v>
          </cell>
          <cell r="G335">
            <v>300</v>
          </cell>
          <cell r="I335">
            <v>0.76082790929594435</v>
          </cell>
        </row>
        <row r="336">
          <cell r="A336" t="str">
            <v>B.604.3.00.002</v>
          </cell>
          <cell r="B336" t="str">
            <v>OER</v>
          </cell>
          <cell r="C336" t="str">
            <v>Nagar</v>
          </cell>
          <cell r="D336">
            <v>974052</v>
          </cell>
          <cell r="E336">
            <v>29124154.800000001</v>
          </cell>
          <cell r="F336">
            <v>2</v>
          </cell>
          <cell r="G336">
            <v>1948104</v>
          </cell>
          <cell r="I336">
            <v>0.76082790929594435</v>
          </cell>
        </row>
        <row r="337">
          <cell r="A337" t="str">
            <v>B.638.4.00.003</v>
          </cell>
          <cell r="B337" t="str">
            <v>Market</v>
          </cell>
          <cell r="C337" t="str">
            <v>Nagar</v>
          </cell>
          <cell r="D337">
            <v>6767</v>
          </cell>
          <cell r="E337">
            <v>431379.64</v>
          </cell>
          <cell r="F337">
            <v>2</v>
          </cell>
          <cell r="G337">
            <v>13534</v>
          </cell>
          <cell r="I337">
            <v>0.76082790929594435</v>
          </cell>
        </row>
        <row r="338">
          <cell r="A338" t="str">
            <v>B.638.4.00.013</v>
          </cell>
          <cell r="B338" t="str">
            <v>Market</v>
          </cell>
          <cell r="C338" t="str">
            <v>Nagar</v>
          </cell>
          <cell r="D338">
            <v>4114</v>
          </cell>
          <cell r="E338">
            <v>276163.53999999998</v>
          </cell>
          <cell r="F338">
            <v>2</v>
          </cell>
          <cell r="G338">
            <v>8228</v>
          </cell>
          <cell r="I338">
            <v>0.76082790929594435</v>
          </cell>
        </row>
        <row r="339">
          <cell r="A339" t="str">
            <v>B.638.4.00.023</v>
          </cell>
          <cell r="B339" t="str">
            <v>Market</v>
          </cell>
          <cell r="C339" t="str">
            <v>Nagar</v>
          </cell>
          <cell r="D339">
            <v>3717</v>
          </cell>
          <cell r="E339">
            <v>252453.98</v>
          </cell>
          <cell r="F339">
            <v>2</v>
          </cell>
          <cell r="G339">
            <v>7434</v>
          </cell>
          <cell r="I339">
            <v>0.76082790929594435</v>
          </cell>
        </row>
        <row r="340">
          <cell r="A340" t="str">
            <v>B.638.4.00.033</v>
          </cell>
          <cell r="B340" t="str">
            <v>Market</v>
          </cell>
          <cell r="C340" t="str">
            <v>Nagar</v>
          </cell>
          <cell r="D340">
            <v>1866</v>
          </cell>
          <cell r="E340">
            <v>128408.52</v>
          </cell>
          <cell r="F340">
            <v>2</v>
          </cell>
          <cell r="G340">
            <v>3732</v>
          </cell>
          <cell r="I340">
            <v>0.76082790929594435</v>
          </cell>
        </row>
        <row r="341">
          <cell r="A341" t="str">
            <v>B.638.4.00.043</v>
          </cell>
          <cell r="B341" t="str">
            <v>Market</v>
          </cell>
          <cell r="C341" t="str">
            <v>Nagar</v>
          </cell>
          <cell r="D341">
            <v>1649</v>
          </cell>
          <cell r="E341">
            <v>114466.83</v>
          </cell>
          <cell r="F341">
            <v>2</v>
          </cell>
          <cell r="G341">
            <v>3298</v>
          </cell>
          <cell r="I341">
            <v>0.76082790929594435</v>
          </cell>
        </row>
        <row r="342">
          <cell r="A342" t="str">
            <v>B.638.4.00.053</v>
          </cell>
          <cell r="B342" t="str">
            <v>Market</v>
          </cell>
          <cell r="C342" t="str">
            <v>Nagar</v>
          </cell>
          <cell r="D342">
            <v>2010</v>
          </cell>
          <cell r="E342">
            <v>138169.68</v>
          </cell>
          <cell r="F342">
            <v>2</v>
          </cell>
          <cell r="G342">
            <v>4020</v>
          </cell>
          <cell r="I342">
            <v>0.76082790929594435</v>
          </cell>
        </row>
        <row r="343">
          <cell r="A343" t="str">
            <v>B.638.4.00.063</v>
          </cell>
          <cell r="B343" t="str">
            <v>Market</v>
          </cell>
          <cell r="C343" t="str">
            <v>Nagar</v>
          </cell>
          <cell r="D343">
            <v>1754</v>
          </cell>
          <cell r="E343">
            <v>120474.02</v>
          </cell>
          <cell r="F343">
            <v>2</v>
          </cell>
          <cell r="G343">
            <v>3508</v>
          </cell>
          <cell r="I343">
            <v>0.76082790929594435</v>
          </cell>
        </row>
        <row r="344">
          <cell r="A344" t="str">
            <v>B.701.3.00.063</v>
          </cell>
          <cell r="B344" t="str">
            <v>Market</v>
          </cell>
          <cell r="C344" t="str">
            <v>Nagar</v>
          </cell>
          <cell r="D344">
            <v>150</v>
          </cell>
          <cell r="E344">
            <v>3000</v>
          </cell>
          <cell r="F344">
            <v>2</v>
          </cell>
          <cell r="G344">
            <v>300</v>
          </cell>
          <cell r="I344">
            <v>0.76082790929594435</v>
          </cell>
        </row>
        <row r="345">
          <cell r="A345" t="str">
            <v>C.217.7.00.006</v>
          </cell>
          <cell r="B345" t="str">
            <v>Export</v>
          </cell>
          <cell r="C345" t="str">
            <v>Nagar</v>
          </cell>
          <cell r="D345">
            <v>360</v>
          </cell>
          <cell r="E345">
            <v>33076.800000000003</v>
          </cell>
          <cell r="F345">
            <v>4</v>
          </cell>
          <cell r="G345">
            <v>1440</v>
          </cell>
          <cell r="I345">
            <v>1.5216558185918887</v>
          </cell>
        </row>
        <row r="346">
          <cell r="A346" t="str">
            <v>C.217.7.00.213</v>
          </cell>
          <cell r="B346" t="str">
            <v>Export</v>
          </cell>
          <cell r="C346" t="str">
            <v>Nagar</v>
          </cell>
          <cell r="D346">
            <v>200</v>
          </cell>
          <cell r="E346">
            <v>18424</v>
          </cell>
          <cell r="F346">
            <v>4</v>
          </cell>
          <cell r="G346">
            <v>800</v>
          </cell>
          <cell r="I346">
            <v>1.5216558185918887</v>
          </cell>
        </row>
        <row r="347">
          <cell r="A347" t="str">
            <v>C.217.7.00.703</v>
          </cell>
          <cell r="B347" t="str">
            <v>Export</v>
          </cell>
          <cell r="C347" t="str">
            <v>Nagar</v>
          </cell>
          <cell r="D347">
            <v>400</v>
          </cell>
          <cell r="E347">
            <v>36848</v>
          </cell>
          <cell r="F347">
            <v>4</v>
          </cell>
          <cell r="G347">
            <v>1600</v>
          </cell>
          <cell r="I347">
            <v>1.5216558185918887</v>
          </cell>
        </row>
        <row r="348">
          <cell r="A348" t="str">
            <v>C.246.5.00.703</v>
          </cell>
          <cell r="B348" t="str">
            <v>Market</v>
          </cell>
          <cell r="C348" t="str">
            <v>Nagar</v>
          </cell>
          <cell r="D348">
            <v>8</v>
          </cell>
          <cell r="E348">
            <v>1438.72</v>
          </cell>
          <cell r="F348">
            <v>4</v>
          </cell>
          <cell r="G348">
            <v>32</v>
          </cell>
          <cell r="I348">
            <v>1.5216558185918887</v>
          </cell>
        </row>
        <row r="349">
          <cell r="A349" t="str">
            <v>C.333.5.00.702</v>
          </cell>
          <cell r="B349" t="str">
            <v>OER</v>
          </cell>
          <cell r="C349" t="str">
            <v>Nagar</v>
          </cell>
          <cell r="D349">
            <v>410</v>
          </cell>
          <cell r="E349">
            <v>72139.5</v>
          </cell>
          <cell r="F349">
            <v>5</v>
          </cell>
          <cell r="G349">
            <v>2050</v>
          </cell>
          <cell r="I349">
            <v>1.9020697732398608</v>
          </cell>
        </row>
        <row r="350">
          <cell r="A350" t="str">
            <v>C.333.5.00.703</v>
          </cell>
          <cell r="B350" t="str">
            <v>Export</v>
          </cell>
          <cell r="C350" t="str">
            <v>Nagar</v>
          </cell>
          <cell r="D350">
            <v>339</v>
          </cell>
          <cell r="E350">
            <v>83386.149999999994</v>
          </cell>
          <cell r="F350">
            <v>5</v>
          </cell>
          <cell r="G350">
            <v>1695</v>
          </cell>
          <cell r="I350">
            <v>1.9020697732398608</v>
          </cell>
        </row>
        <row r="351">
          <cell r="A351" t="str">
            <v>F.006.4.40.006</v>
          </cell>
          <cell r="B351" t="str">
            <v>Export</v>
          </cell>
          <cell r="C351" t="str">
            <v>Nagar</v>
          </cell>
          <cell r="D351">
            <v>486</v>
          </cell>
          <cell r="E351">
            <v>40257.567000000003</v>
          </cell>
          <cell r="F351">
            <v>2</v>
          </cell>
          <cell r="G351">
            <v>972</v>
          </cell>
          <cell r="I351">
            <v>0.76082790929594435</v>
          </cell>
        </row>
        <row r="352">
          <cell r="A352" t="str">
            <v>F.006.4.40.016</v>
          </cell>
          <cell r="B352" t="str">
            <v>Export</v>
          </cell>
          <cell r="C352" t="str">
            <v>Nagar</v>
          </cell>
          <cell r="D352">
            <v>978</v>
          </cell>
          <cell r="E352">
            <v>72586.54800000001</v>
          </cell>
          <cell r="F352">
            <v>2</v>
          </cell>
          <cell r="G352">
            <v>1956</v>
          </cell>
          <cell r="I352">
            <v>0.76082790929594435</v>
          </cell>
        </row>
        <row r="353">
          <cell r="A353" t="str">
            <v>F.006.4.50.016</v>
          </cell>
          <cell r="B353" t="str">
            <v>Export</v>
          </cell>
          <cell r="C353" t="str">
            <v>Nagar</v>
          </cell>
          <cell r="D353">
            <v>100</v>
          </cell>
          <cell r="E353">
            <v>7235.11</v>
          </cell>
          <cell r="F353">
            <v>2</v>
          </cell>
          <cell r="G353">
            <v>200</v>
          </cell>
          <cell r="I353">
            <v>0.76082790929594435</v>
          </cell>
        </row>
        <row r="354">
          <cell r="A354" t="str">
            <v>F.038.4.00.013</v>
          </cell>
          <cell r="B354" t="str">
            <v>SPD</v>
          </cell>
          <cell r="C354" t="str">
            <v>Nagar</v>
          </cell>
          <cell r="D354">
            <v>540</v>
          </cell>
          <cell r="E354">
            <v>46186.2</v>
          </cell>
          <cell r="F354">
            <v>2</v>
          </cell>
          <cell r="G354">
            <v>1080</v>
          </cell>
          <cell r="H354" t="str">
            <v>No BOM</v>
          </cell>
          <cell r="I354">
            <v>0.76082790929594435</v>
          </cell>
        </row>
        <row r="355">
          <cell r="A355" t="str">
            <v>F.038.4.00.023</v>
          </cell>
          <cell r="B355" t="str">
            <v>SPD</v>
          </cell>
          <cell r="C355" t="str">
            <v>Nagar</v>
          </cell>
          <cell r="D355">
            <v>60</v>
          </cell>
          <cell r="E355">
            <v>5131.8</v>
          </cell>
          <cell r="F355">
            <v>2</v>
          </cell>
          <cell r="G355">
            <v>120</v>
          </cell>
          <cell r="I355">
            <v>0.76082790929594435</v>
          </cell>
        </row>
        <row r="356">
          <cell r="A356" t="str">
            <v>F.038.4.00.033</v>
          </cell>
          <cell r="B356" t="str">
            <v>SPD</v>
          </cell>
          <cell r="C356" t="str">
            <v>Nagar</v>
          </cell>
          <cell r="D356">
            <v>128</v>
          </cell>
          <cell r="E356">
            <v>10947.84</v>
          </cell>
          <cell r="F356">
            <v>2</v>
          </cell>
          <cell r="G356">
            <v>256</v>
          </cell>
          <cell r="I356">
            <v>0.76082790929594435</v>
          </cell>
        </row>
        <row r="357">
          <cell r="A357" t="str">
            <v>F.038.4.01.003</v>
          </cell>
          <cell r="B357" t="str">
            <v>SPD</v>
          </cell>
          <cell r="C357" t="str">
            <v>Nagar</v>
          </cell>
          <cell r="D357">
            <v>250</v>
          </cell>
          <cell r="E357">
            <v>20782.5</v>
          </cell>
          <cell r="F357">
            <v>2</v>
          </cell>
          <cell r="G357">
            <v>500</v>
          </cell>
          <cell r="I357">
            <v>0.76082790929594435</v>
          </cell>
        </row>
        <row r="358">
          <cell r="A358" t="str">
            <v>F.038.4.01.013</v>
          </cell>
          <cell r="B358" t="str">
            <v>SPD</v>
          </cell>
          <cell r="C358" t="str">
            <v>Nagar</v>
          </cell>
          <cell r="D358">
            <v>635</v>
          </cell>
          <cell r="E358">
            <v>54311.55</v>
          </cell>
          <cell r="F358">
            <v>2</v>
          </cell>
          <cell r="G358">
            <v>1270</v>
          </cell>
          <cell r="I358">
            <v>0.76082790929594435</v>
          </cell>
        </row>
        <row r="359">
          <cell r="A359" t="str">
            <v>F.038.4.01.023</v>
          </cell>
          <cell r="B359" t="str">
            <v>SPD</v>
          </cell>
          <cell r="C359" t="str">
            <v>Nagar</v>
          </cell>
          <cell r="D359">
            <v>890</v>
          </cell>
          <cell r="E359">
            <v>76121.7</v>
          </cell>
          <cell r="F359">
            <v>2</v>
          </cell>
          <cell r="G359">
            <v>1780</v>
          </cell>
          <cell r="I359">
            <v>0.76082790929594435</v>
          </cell>
        </row>
        <row r="360">
          <cell r="A360" t="str">
            <v>F.038.4.01.033</v>
          </cell>
          <cell r="B360" t="str">
            <v>SPD</v>
          </cell>
          <cell r="C360" t="str">
            <v>Nagar</v>
          </cell>
          <cell r="D360">
            <v>497</v>
          </cell>
          <cell r="E360">
            <v>42508.41</v>
          </cell>
          <cell r="F360">
            <v>2</v>
          </cell>
          <cell r="G360">
            <v>994</v>
          </cell>
          <cell r="I360">
            <v>0.76082790929594435</v>
          </cell>
        </row>
        <row r="361">
          <cell r="A361" t="str">
            <v>F.073.4.00.003</v>
          </cell>
          <cell r="B361" t="str">
            <v>SPD</v>
          </cell>
          <cell r="C361" t="str">
            <v>Nagar</v>
          </cell>
          <cell r="D361">
            <v>400</v>
          </cell>
          <cell r="E361">
            <v>51264</v>
          </cell>
          <cell r="F361">
            <v>2</v>
          </cell>
          <cell r="G361">
            <v>800</v>
          </cell>
          <cell r="I361">
            <v>0.76082790929594435</v>
          </cell>
        </row>
        <row r="362">
          <cell r="A362" t="str">
            <v>F.073.4.00.013</v>
          </cell>
          <cell r="B362" t="str">
            <v>SPD</v>
          </cell>
          <cell r="C362" t="str">
            <v>Nagar</v>
          </cell>
          <cell r="D362">
            <v>900</v>
          </cell>
          <cell r="E362">
            <v>120096</v>
          </cell>
          <cell r="F362">
            <v>2</v>
          </cell>
          <cell r="G362">
            <v>1800</v>
          </cell>
          <cell r="I362">
            <v>0.76082790929594435</v>
          </cell>
        </row>
        <row r="363">
          <cell r="A363" t="str">
            <v>F.073.4.00.023</v>
          </cell>
          <cell r="B363" t="str">
            <v>SPD</v>
          </cell>
          <cell r="C363" t="str">
            <v>Nagar</v>
          </cell>
          <cell r="D363">
            <v>300</v>
          </cell>
          <cell r="E363">
            <v>40032</v>
          </cell>
          <cell r="F363">
            <v>2</v>
          </cell>
          <cell r="G363">
            <v>600</v>
          </cell>
          <cell r="I363">
            <v>0.76082790929594435</v>
          </cell>
        </row>
        <row r="364">
          <cell r="A364" t="str">
            <v>F.073.4.00.033</v>
          </cell>
          <cell r="B364" t="str">
            <v>SPD</v>
          </cell>
          <cell r="C364" t="str">
            <v>Nagar</v>
          </cell>
          <cell r="D364">
            <v>110</v>
          </cell>
          <cell r="E364">
            <v>14678.4</v>
          </cell>
          <cell r="F364">
            <v>2</v>
          </cell>
          <cell r="G364">
            <v>220</v>
          </cell>
          <cell r="I364">
            <v>0.76082790929594435</v>
          </cell>
        </row>
        <row r="365">
          <cell r="A365" t="str">
            <v>F.073.4.00.043</v>
          </cell>
          <cell r="B365" t="str">
            <v>SPD</v>
          </cell>
          <cell r="C365" t="str">
            <v>Nagar</v>
          </cell>
          <cell r="D365">
            <v>100</v>
          </cell>
          <cell r="E365">
            <v>13680</v>
          </cell>
          <cell r="F365">
            <v>2</v>
          </cell>
          <cell r="G365">
            <v>200</v>
          </cell>
          <cell r="I365">
            <v>0.76082790929594435</v>
          </cell>
        </row>
        <row r="366">
          <cell r="A366" t="str">
            <v>F.073.4.00.053</v>
          </cell>
          <cell r="B366" t="str">
            <v>SPD</v>
          </cell>
          <cell r="C366" t="str">
            <v>Nagar</v>
          </cell>
          <cell r="D366">
            <v>20</v>
          </cell>
          <cell r="E366">
            <v>2736</v>
          </cell>
          <cell r="F366">
            <v>2</v>
          </cell>
          <cell r="G366">
            <v>40</v>
          </cell>
          <cell r="I366">
            <v>0.76082790929594435</v>
          </cell>
        </row>
        <row r="367">
          <cell r="A367" t="str">
            <v>F.073.4.00.063</v>
          </cell>
          <cell r="B367" t="str">
            <v>SPD</v>
          </cell>
          <cell r="C367" t="str">
            <v>Nagar</v>
          </cell>
          <cell r="D367">
            <v>20</v>
          </cell>
          <cell r="E367">
            <v>2736</v>
          </cell>
          <cell r="F367">
            <v>2</v>
          </cell>
          <cell r="G367">
            <v>40</v>
          </cell>
          <cell r="I367">
            <v>0.76082790929594435</v>
          </cell>
        </row>
        <row r="368">
          <cell r="A368" t="str">
            <v>F.540.4.00.016</v>
          </cell>
          <cell r="B368" t="str">
            <v>Export</v>
          </cell>
          <cell r="C368" t="str">
            <v>Nagar</v>
          </cell>
          <cell r="D368">
            <v>50</v>
          </cell>
          <cell r="E368">
            <v>27820.827874555671</v>
          </cell>
          <cell r="F368">
            <v>2</v>
          </cell>
          <cell r="G368">
            <v>100</v>
          </cell>
          <cell r="I368">
            <v>0.76082790929594435</v>
          </cell>
        </row>
        <row r="369">
          <cell r="A369" t="str">
            <v>F.540.4.00.026</v>
          </cell>
          <cell r="B369" t="str">
            <v>Export</v>
          </cell>
          <cell r="C369" t="str">
            <v>Nagar</v>
          </cell>
          <cell r="D369">
            <v>50</v>
          </cell>
          <cell r="E369">
            <v>27820.827874555671</v>
          </cell>
          <cell r="F369">
            <v>2</v>
          </cell>
          <cell r="G369">
            <v>100</v>
          </cell>
          <cell r="I369">
            <v>0.76082790929594435</v>
          </cell>
        </row>
        <row r="370">
          <cell r="A370" t="str">
            <v>F.540.4.00.036</v>
          </cell>
          <cell r="B370" t="str">
            <v>Export</v>
          </cell>
          <cell r="C370" t="str">
            <v>Nagar</v>
          </cell>
          <cell r="D370">
            <v>49</v>
          </cell>
          <cell r="E370">
            <v>27264.411317064554</v>
          </cell>
          <cell r="F370">
            <v>2</v>
          </cell>
          <cell r="G370">
            <v>98</v>
          </cell>
          <cell r="I370">
            <v>0.76082790929594435</v>
          </cell>
        </row>
        <row r="371">
          <cell r="A371" t="str">
            <v>F.540.4.00.046</v>
          </cell>
          <cell r="B371" t="str">
            <v>Export</v>
          </cell>
          <cell r="C371" t="str">
            <v>Nagar</v>
          </cell>
          <cell r="D371">
            <v>50</v>
          </cell>
          <cell r="E371">
            <v>27820.827874555671</v>
          </cell>
          <cell r="F371">
            <v>2</v>
          </cell>
          <cell r="G371">
            <v>100</v>
          </cell>
          <cell r="I371">
            <v>0.76082790929594435</v>
          </cell>
        </row>
        <row r="372">
          <cell r="A372" t="str">
            <v>F.540.4.00.056</v>
          </cell>
          <cell r="B372" t="str">
            <v>Export</v>
          </cell>
          <cell r="C372" t="str">
            <v>Nagar</v>
          </cell>
          <cell r="D372">
            <v>26</v>
          </cell>
          <cell r="E372">
            <v>14466.830494768947</v>
          </cell>
          <cell r="F372">
            <v>2</v>
          </cell>
          <cell r="G372">
            <v>52</v>
          </cell>
          <cell r="I372">
            <v>0.76082790929594435</v>
          </cell>
        </row>
        <row r="373">
          <cell r="A373" t="str">
            <v>F.541.4.00.006</v>
          </cell>
          <cell r="B373" t="str">
            <v>Export</v>
          </cell>
          <cell r="C373" t="str">
            <v>Nagar</v>
          </cell>
          <cell r="D373">
            <v>9376</v>
          </cell>
          <cell r="E373">
            <v>520029.696</v>
          </cell>
          <cell r="F373">
            <v>2</v>
          </cell>
          <cell r="G373">
            <v>18752</v>
          </cell>
          <cell r="I373">
            <v>0.76082790929594435</v>
          </cell>
        </row>
        <row r="374">
          <cell r="A374" t="str">
            <v>F.541.4.00.016</v>
          </cell>
          <cell r="B374" t="str">
            <v>Export</v>
          </cell>
          <cell r="C374" t="str">
            <v>Nagar</v>
          </cell>
          <cell r="D374">
            <v>2750</v>
          </cell>
          <cell r="E374">
            <v>152105.06879999998</v>
          </cell>
          <cell r="F374">
            <v>2</v>
          </cell>
          <cell r="G374">
            <v>5500</v>
          </cell>
          <cell r="I374">
            <v>0.76082790929594435</v>
          </cell>
        </row>
        <row r="375">
          <cell r="A375" t="str">
            <v>F.541.4.00.026</v>
          </cell>
          <cell r="B375" t="str">
            <v>Export</v>
          </cell>
          <cell r="C375" t="str">
            <v>Nagar</v>
          </cell>
          <cell r="D375">
            <v>1648</v>
          </cell>
          <cell r="E375">
            <v>90169.843199999988</v>
          </cell>
          <cell r="F375">
            <v>2</v>
          </cell>
          <cell r="G375">
            <v>3296</v>
          </cell>
          <cell r="I375">
            <v>0.76082790929594435</v>
          </cell>
        </row>
        <row r="376">
          <cell r="A376" t="str">
            <v>F.541.4.00.036</v>
          </cell>
          <cell r="B376" t="str">
            <v>Export</v>
          </cell>
          <cell r="C376" t="str">
            <v>Nagar</v>
          </cell>
          <cell r="D376">
            <v>662</v>
          </cell>
          <cell r="E376">
            <v>36577.881600000001</v>
          </cell>
          <cell r="F376">
            <v>2</v>
          </cell>
          <cell r="G376">
            <v>1324</v>
          </cell>
          <cell r="I376">
            <v>0.76082790929594435</v>
          </cell>
        </row>
        <row r="377">
          <cell r="A377" t="str">
            <v>F.541.4.00.046</v>
          </cell>
          <cell r="B377" t="str">
            <v>Export</v>
          </cell>
          <cell r="C377" t="str">
            <v>Nagar</v>
          </cell>
          <cell r="D377">
            <v>256</v>
          </cell>
          <cell r="E377">
            <v>13848.575999999999</v>
          </cell>
          <cell r="F377">
            <v>2</v>
          </cell>
          <cell r="G377">
            <v>512</v>
          </cell>
          <cell r="I377">
            <v>0.76082790929594435</v>
          </cell>
        </row>
        <row r="378">
          <cell r="A378" t="str">
            <v>F.541.4.10.006</v>
          </cell>
          <cell r="B378" t="str">
            <v>Export</v>
          </cell>
          <cell r="C378" t="str">
            <v>Nagar</v>
          </cell>
          <cell r="D378">
            <v>1170</v>
          </cell>
          <cell r="E378">
            <v>63292.32</v>
          </cell>
          <cell r="F378">
            <v>2</v>
          </cell>
          <cell r="G378">
            <v>2340</v>
          </cell>
          <cell r="I378">
            <v>0.76082790929594435</v>
          </cell>
        </row>
        <row r="379">
          <cell r="A379" t="str">
            <v>F.541.4.10.016</v>
          </cell>
          <cell r="B379" t="str">
            <v>Export</v>
          </cell>
          <cell r="C379" t="str">
            <v>Nagar</v>
          </cell>
          <cell r="D379">
            <v>821</v>
          </cell>
          <cell r="E379">
            <v>44412.815999999999</v>
          </cell>
          <cell r="F379">
            <v>2</v>
          </cell>
          <cell r="G379">
            <v>1642</v>
          </cell>
          <cell r="I379">
            <v>0.76082790929594435</v>
          </cell>
        </row>
        <row r="380">
          <cell r="A380" t="str">
            <v>F.541.4.10.026</v>
          </cell>
          <cell r="B380" t="str">
            <v>Export</v>
          </cell>
          <cell r="C380" t="str">
            <v>Nagar</v>
          </cell>
          <cell r="D380">
            <v>620</v>
          </cell>
          <cell r="E380">
            <v>33539.519999999997</v>
          </cell>
          <cell r="F380">
            <v>2</v>
          </cell>
          <cell r="G380">
            <v>1240</v>
          </cell>
          <cell r="I380">
            <v>0.76082790929594435</v>
          </cell>
        </row>
        <row r="381">
          <cell r="A381" t="str">
            <v>F.541.4.40.006</v>
          </cell>
          <cell r="B381" t="str">
            <v>Export</v>
          </cell>
          <cell r="C381" t="str">
            <v>Nagar</v>
          </cell>
          <cell r="D381">
            <v>269</v>
          </cell>
          <cell r="E381">
            <v>13244.484</v>
          </cell>
          <cell r="F381">
            <v>2</v>
          </cell>
          <cell r="G381">
            <v>538</v>
          </cell>
          <cell r="I381">
            <v>0.76082790929594435</v>
          </cell>
        </row>
        <row r="382">
          <cell r="A382" t="str">
            <v>F.541.4.40.016</v>
          </cell>
          <cell r="B382" t="str">
            <v>Export</v>
          </cell>
          <cell r="C382" t="str">
            <v>Nagar</v>
          </cell>
          <cell r="D382">
            <v>109</v>
          </cell>
          <cell r="E382">
            <v>5366.7240000000002</v>
          </cell>
          <cell r="F382">
            <v>2</v>
          </cell>
          <cell r="G382">
            <v>218</v>
          </cell>
          <cell r="I382">
            <v>0.76082790929594435</v>
          </cell>
        </row>
        <row r="383">
          <cell r="A383" t="str">
            <v>F.541.4.40.026</v>
          </cell>
          <cell r="B383" t="str">
            <v>Export</v>
          </cell>
          <cell r="C383" t="str">
            <v>Nagar</v>
          </cell>
          <cell r="D383">
            <v>137</v>
          </cell>
          <cell r="E383">
            <v>6745.3320000000003</v>
          </cell>
          <cell r="F383">
            <v>2</v>
          </cell>
          <cell r="G383">
            <v>274</v>
          </cell>
          <cell r="I383">
            <v>0.76082790929594435</v>
          </cell>
        </row>
        <row r="384">
          <cell r="A384" t="str">
            <v>F.541.4.40.036</v>
          </cell>
          <cell r="B384" t="str">
            <v>Export</v>
          </cell>
          <cell r="C384" t="str">
            <v>Nagar</v>
          </cell>
          <cell r="D384">
            <v>127</v>
          </cell>
          <cell r="E384">
            <v>6252.9720000000007</v>
          </cell>
          <cell r="F384">
            <v>2</v>
          </cell>
          <cell r="G384">
            <v>254</v>
          </cell>
          <cell r="I384">
            <v>0.76082790929594435</v>
          </cell>
        </row>
        <row r="385">
          <cell r="A385" t="str">
            <v>F.647.4.00.016</v>
          </cell>
          <cell r="B385" t="str">
            <v>Export</v>
          </cell>
          <cell r="C385" t="str">
            <v>Nagar</v>
          </cell>
          <cell r="D385">
            <v>59</v>
          </cell>
          <cell r="E385">
            <v>5096.8211999999994</v>
          </cell>
          <cell r="F385">
            <v>2</v>
          </cell>
          <cell r="G385">
            <v>118</v>
          </cell>
          <cell r="I385">
            <v>0.76082790929594435</v>
          </cell>
        </row>
        <row r="386">
          <cell r="A386" t="str">
            <v>F.647.4.00.036</v>
          </cell>
          <cell r="B386" t="str">
            <v>Export</v>
          </cell>
          <cell r="C386" t="str">
            <v>Nagar</v>
          </cell>
          <cell r="D386">
            <v>115</v>
          </cell>
          <cell r="E386">
            <v>9934.4819999999982</v>
          </cell>
          <cell r="F386">
            <v>2</v>
          </cell>
          <cell r="G386">
            <v>230</v>
          </cell>
          <cell r="I386">
            <v>0.76082790929594435</v>
          </cell>
        </row>
        <row r="387">
          <cell r="A387" t="str">
            <v>H.006.4.40.006</v>
          </cell>
          <cell r="B387" t="str">
            <v>Export</v>
          </cell>
          <cell r="C387" t="str">
            <v>Nagar</v>
          </cell>
          <cell r="D387">
            <v>665</v>
          </cell>
          <cell r="E387">
            <v>46840.9375</v>
          </cell>
          <cell r="F387">
            <v>2</v>
          </cell>
          <cell r="G387">
            <v>1330</v>
          </cell>
          <cell r="I387">
            <v>0.76082790929594435</v>
          </cell>
        </row>
        <row r="388">
          <cell r="A388" t="str">
            <v>H.006.4.40.016</v>
          </cell>
          <cell r="B388" t="str">
            <v>Export</v>
          </cell>
          <cell r="C388" t="str">
            <v>Nagar</v>
          </cell>
          <cell r="D388">
            <v>455</v>
          </cell>
          <cell r="E388">
            <v>32049.0625</v>
          </cell>
          <cell r="F388">
            <v>2</v>
          </cell>
          <cell r="G388">
            <v>910</v>
          </cell>
          <cell r="I388">
            <v>0.76082790929594435</v>
          </cell>
        </row>
        <row r="389">
          <cell r="A389" t="str">
            <v>H.006.4.50.006</v>
          </cell>
          <cell r="B389" t="str">
            <v>Export</v>
          </cell>
          <cell r="C389" t="str">
            <v>Nagar</v>
          </cell>
          <cell r="D389">
            <v>75</v>
          </cell>
          <cell r="E389">
            <v>4772.5574999999999</v>
          </cell>
          <cell r="F389">
            <v>2</v>
          </cell>
          <cell r="G389">
            <v>150</v>
          </cell>
          <cell r="I389">
            <v>0.76082790929594435</v>
          </cell>
        </row>
        <row r="390">
          <cell r="A390" t="str">
            <v>H.038.4.00.003</v>
          </cell>
          <cell r="B390" t="str">
            <v>SPD</v>
          </cell>
          <cell r="C390" t="str">
            <v>Nagar</v>
          </cell>
          <cell r="D390">
            <v>1098</v>
          </cell>
          <cell r="E390">
            <v>92791.98</v>
          </cell>
          <cell r="F390">
            <v>2</v>
          </cell>
          <cell r="G390">
            <v>2196</v>
          </cell>
          <cell r="I390">
            <v>0.76082790929594435</v>
          </cell>
        </row>
        <row r="391">
          <cell r="A391" t="str">
            <v>H.038.4.00.013</v>
          </cell>
          <cell r="B391" t="str">
            <v>SPD</v>
          </cell>
          <cell r="C391" t="str">
            <v>Nagar</v>
          </cell>
          <cell r="D391">
            <v>1148</v>
          </cell>
          <cell r="E391">
            <v>100323.72</v>
          </cell>
          <cell r="F391">
            <v>2</v>
          </cell>
          <cell r="G391">
            <v>2296</v>
          </cell>
          <cell r="I391">
            <v>0.76082790929594435</v>
          </cell>
        </row>
        <row r="392">
          <cell r="A392" t="str">
            <v>H.038.4.00.023</v>
          </cell>
          <cell r="B392" t="str">
            <v>SPD</v>
          </cell>
          <cell r="C392" t="str">
            <v>Nagar</v>
          </cell>
          <cell r="D392">
            <v>732</v>
          </cell>
          <cell r="E392">
            <v>63969.48</v>
          </cell>
          <cell r="F392">
            <v>2</v>
          </cell>
          <cell r="G392">
            <v>1464</v>
          </cell>
          <cell r="I392">
            <v>0.76082790929594435</v>
          </cell>
        </row>
        <row r="393">
          <cell r="A393" t="str">
            <v>H.038.4.00.033</v>
          </cell>
          <cell r="B393" t="str">
            <v>SPD</v>
          </cell>
          <cell r="C393" t="str">
            <v>Nagar</v>
          </cell>
          <cell r="D393">
            <v>513</v>
          </cell>
          <cell r="E393">
            <v>44831.07</v>
          </cell>
          <cell r="F393">
            <v>2</v>
          </cell>
          <cell r="G393">
            <v>1026</v>
          </cell>
          <cell r="I393">
            <v>0.76082790929594435</v>
          </cell>
        </row>
        <row r="394">
          <cell r="A394" t="str">
            <v>H.073.4.00.003</v>
          </cell>
          <cell r="B394" t="str">
            <v>SPD</v>
          </cell>
          <cell r="C394" t="str">
            <v>Nagar</v>
          </cell>
          <cell r="D394">
            <v>1794</v>
          </cell>
          <cell r="E394">
            <v>229919.04</v>
          </cell>
          <cell r="F394">
            <v>2</v>
          </cell>
          <cell r="G394">
            <v>3588</v>
          </cell>
          <cell r="I394">
            <v>0.76082790929594435</v>
          </cell>
        </row>
        <row r="395">
          <cell r="A395" t="str">
            <v>H.073.4.00.013</v>
          </cell>
          <cell r="B395" t="str">
            <v>SPD</v>
          </cell>
          <cell r="C395" t="str">
            <v>Nagar</v>
          </cell>
          <cell r="D395">
            <v>875</v>
          </cell>
          <cell r="E395">
            <v>116760</v>
          </cell>
          <cell r="F395">
            <v>2</v>
          </cell>
          <cell r="G395">
            <v>1750</v>
          </cell>
          <cell r="I395">
            <v>0.76082790929594435</v>
          </cell>
        </row>
        <row r="396">
          <cell r="A396" t="str">
            <v>H.073.4.00.023</v>
          </cell>
          <cell r="B396" t="str">
            <v>SPD</v>
          </cell>
          <cell r="C396" t="str">
            <v>Nagar</v>
          </cell>
          <cell r="D396">
            <v>300</v>
          </cell>
          <cell r="E396">
            <v>40032</v>
          </cell>
          <cell r="F396">
            <v>2</v>
          </cell>
          <cell r="G396">
            <v>600</v>
          </cell>
          <cell r="I396">
            <v>0.76082790929594435</v>
          </cell>
        </row>
        <row r="397">
          <cell r="A397" t="str">
            <v>H.073.4.00.033</v>
          </cell>
          <cell r="B397" t="str">
            <v>SPD</v>
          </cell>
          <cell r="C397" t="str">
            <v>Nagar</v>
          </cell>
          <cell r="D397">
            <v>210</v>
          </cell>
          <cell r="E397">
            <v>28022.400000000001</v>
          </cell>
          <cell r="F397">
            <v>2</v>
          </cell>
          <cell r="G397">
            <v>420</v>
          </cell>
          <cell r="I397">
            <v>0.76082790929594435</v>
          </cell>
        </row>
        <row r="398">
          <cell r="A398" t="str">
            <v>H.073.4.00.043</v>
          </cell>
          <cell r="B398" t="str">
            <v>SPD</v>
          </cell>
          <cell r="C398" t="str">
            <v>Nagar</v>
          </cell>
          <cell r="D398">
            <v>129</v>
          </cell>
          <cell r="E398">
            <v>17647.2</v>
          </cell>
          <cell r="F398">
            <v>2</v>
          </cell>
          <cell r="G398">
            <v>258</v>
          </cell>
          <cell r="I398">
            <v>0.76082790929594435</v>
          </cell>
        </row>
        <row r="399">
          <cell r="A399" t="str">
            <v>H.081.6.00.001</v>
          </cell>
          <cell r="B399" t="str">
            <v>OEM</v>
          </cell>
          <cell r="C399" t="str">
            <v>Nagar</v>
          </cell>
          <cell r="D399">
            <v>888</v>
          </cell>
          <cell r="E399">
            <v>137055</v>
          </cell>
          <cell r="F399">
            <v>2</v>
          </cell>
          <cell r="G399">
            <v>1776</v>
          </cell>
          <cell r="I399">
            <v>0.76082790929594435</v>
          </cell>
        </row>
        <row r="400">
          <cell r="A400" t="str">
            <v>H.333.3.00.012</v>
          </cell>
          <cell r="B400" t="str">
            <v>OER</v>
          </cell>
          <cell r="C400" t="str">
            <v>Nagar</v>
          </cell>
          <cell r="D400">
            <v>724</v>
          </cell>
          <cell r="E400">
            <v>30017.040000000001</v>
          </cell>
          <cell r="F400">
            <v>2</v>
          </cell>
          <cell r="G400">
            <v>1448</v>
          </cell>
          <cell r="I400">
            <v>0.76082790929594435</v>
          </cell>
        </row>
        <row r="401">
          <cell r="A401" t="str">
            <v>H.346.4.00.016</v>
          </cell>
          <cell r="B401" t="str">
            <v>Export</v>
          </cell>
          <cell r="C401" t="str">
            <v>Nagar</v>
          </cell>
          <cell r="D401">
            <v>924</v>
          </cell>
          <cell r="E401">
            <v>16175.568922851002</v>
          </cell>
          <cell r="F401">
            <v>2</v>
          </cell>
          <cell r="G401">
            <v>1848</v>
          </cell>
          <cell r="I401">
            <v>0.76082790929594435</v>
          </cell>
        </row>
        <row r="402">
          <cell r="A402" t="str">
            <v>H.541.4.00.006</v>
          </cell>
          <cell r="B402" t="str">
            <v>Export</v>
          </cell>
          <cell r="C402" t="str">
            <v>Nagar</v>
          </cell>
          <cell r="D402">
            <v>9120</v>
          </cell>
          <cell r="E402">
            <v>442908.48</v>
          </cell>
          <cell r="F402">
            <v>2</v>
          </cell>
          <cell r="G402">
            <v>18240</v>
          </cell>
          <cell r="I402">
            <v>0.76082790929594435</v>
          </cell>
        </row>
        <row r="403">
          <cell r="A403" t="str">
            <v>H.541.4.00.016</v>
          </cell>
          <cell r="B403" t="str">
            <v>Export</v>
          </cell>
          <cell r="C403" t="str">
            <v>Nagar</v>
          </cell>
          <cell r="D403">
            <v>500</v>
          </cell>
          <cell r="E403">
            <v>25069.8</v>
          </cell>
          <cell r="F403">
            <v>2</v>
          </cell>
          <cell r="G403">
            <v>1000</v>
          </cell>
          <cell r="I403">
            <v>0.76082790929594435</v>
          </cell>
        </row>
        <row r="404">
          <cell r="A404" t="str">
            <v>H.541.4.00.026</v>
          </cell>
          <cell r="B404" t="str">
            <v>Export</v>
          </cell>
          <cell r="C404" t="str">
            <v>Nagar</v>
          </cell>
          <cell r="D404">
            <v>1090</v>
          </cell>
          <cell r="E404">
            <v>53142.751199999999</v>
          </cell>
          <cell r="F404">
            <v>2</v>
          </cell>
          <cell r="G404">
            <v>2180</v>
          </cell>
          <cell r="I404">
            <v>0.76082790929594435</v>
          </cell>
        </row>
        <row r="405">
          <cell r="A405" t="str">
            <v>H.541.4.00.036</v>
          </cell>
          <cell r="B405" t="str">
            <v>Export</v>
          </cell>
          <cell r="C405" t="str">
            <v>Nagar</v>
          </cell>
          <cell r="D405">
            <v>526</v>
          </cell>
          <cell r="E405">
            <v>24897.683999999997</v>
          </cell>
          <cell r="F405">
            <v>2</v>
          </cell>
          <cell r="G405">
            <v>1052</v>
          </cell>
          <cell r="I405">
            <v>0.76082790929594435</v>
          </cell>
        </row>
        <row r="406">
          <cell r="A406" t="str">
            <v>H.541.4.00.046</v>
          </cell>
          <cell r="B406" t="str">
            <v>Export</v>
          </cell>
          <cell r="C406" t="str">
            <v>Nagar</v>
          </cell>
          <cell r="D406">
            <v>398</v>
          </cell>
          <cell r="E406">
            <v>18838.931999999997</v>
          </cell>
          <cell r="F406">
            <v>2</v>
          </cell>
          <cell r="G406">
            <v>796</v>
          </cell>
          <cell r="I406">
            <v>0.76082790929594435</v>
          </cell>
        </row>
        <row r="407">
          <cell r="A407" t="str">
            <v>H.541.4.10.006</v>
          </cell>
          <cell r="B407" t="str">
            <v>Export</v>
          </cell>
          <cell r="C407" t="str">
            <v>Nagar</v>
          </cell>
          <cell r="D407">
            <v>440</v>
          </cell>
          <cell r="E407">
            <v>22061.423999999995</v>
          </cell>
          <cell r="F407">
            <v>2</v>
          </cell>
          <cell r="G407">
            <v>880</v>
          </cell>
          <cell r="I407">
            <v>0.76082790929594435</v>
          </cell>
        </row>
        <row r="408">
          <cell r="A408" t="str">
            <v>H.541.4.40.006</v>
          </cell>
          <cell r="B408" t="str">
            <v>Export</v>
          </cell>
          <cell r="C408" t="str">
            <v>Nagar</v>
          </cell>
          <cell r="D408">
            <v>232</v>
          </cell>
          <cell r="E408">
            <v>10695.8496</v>
          </cell>
          <cell r="F408">
            <v>2</v>
          </cell>
          <cell r="G408">
            <v>464</v>
          </cell>
          <cell r="I408">
            <v>0.76082790929594435</v>
          </cell>
        </row>
        <row r="409">
          <cell r="A409" t="str">
            <v>H.541.4.40.016</v>
          </cell>
          <cell r="B409" t="str">
            <v>Export</v>
          </cell>
          <cell r="C409" t="str">
            <v>Nagar</v>
          </cell>
          <cell r="D409">
            <v>194</v>
          </cell>
          <cell r="E409">
            <v>8943.9431999999997</v>
          </cell>
          <cell r="F409">
            <v>2</v>
          </cell>
          <cell r="G409">
            <v>388</v>
          </cell>
          <cell r="I409">
            <v>0.76082790929594435</v>
          </cell>
        </row>
        <row r="410">
          <cell r="A410" t="str">
            <v>H.541.4.40.026</v>
          </cell>
          <cell r="B410" t="str">
            <v>Export</v>
          </cell>
          <cell r="C410" t="str">
            <v>Nagar</v>
          </cell>
          <cell r="D410">
            <v>132</v>
          </cell>
          <cell r="E410">
            <v>6085.5695999999998</v>
          </cell>
          <cell r="F410">
            <v>2</v>
          </cell>
          <cell r="G410">
            <v>264</v>
          </cell>
          <cell r="I410">
            <v>0.76082790929594435</v>
          </cell>
        </row>
        <row r="411">
          <cell r="A411" t="str">
            <v>H.541.4.40.036</v>
          </cell>
          <cell r="B411" t="str">
            <v>Export</v>
          </cell>
          <cell r="C411" t="str">
            <v>Nagar</v>
          </cell>
          <cell r="D411">
            <v>130</v>
          </cell>
          <cell r="E411">
            <v>5993.3639999999996</v>
          </cell>
          <cell r="F411">
            <v>2</v>
          </cell>
          <cell r="G411">
            <v>260</v>
          </cell>
          <cell r="I411">
            <v>0.76082790929594435</v>
          </cell>
        </row>
        <row r="412">
          <cell r="A412" t="str">
            <v>H.647.4.00.006</v>
          </cell>
          <cell r="B412" t="str">
            <v>Export</v>
          </cell>
          <cell r="C412" t="str">
            <v>Nagar</v>
          </cell>
          <cell r="D412">
            <v>266</v>
          </cell>
          <cell r="E412">
            <v>13811.1456</v>
          </cell>
          <cell r="F412">
            <v>2</v>
          </cell>
          <cell r="G412">
            <v>532</v>
          </cell>
          <cell r="I412">
            <v>0.76082790929594435</v>
          </cell>
        </row>
        <row r="413">
          <cell r="A413" t="str">
            <v>H.647.4.00.026</v>
          </cell>
          <cell r="B413" t="str">
            <v>Export</v>
          </cell>
          <cell r="C413" t="str">
            <v>Nagar</v>
          </cell>
          <cell r="D413">
            <v>132</v>
          </cell>
          <cell r="E413">
            <v>6853.6511999999984</v>
          </cell>
          <cell r="F413">
            <v>2</v>
          </cell>
          <cell r="G413">
            <v>264</v>
          </cell>
          <cell r="I413">
            <v>0.76082790929594435</v>
          </cell>
        </row>
        <row r="414">
          <cell r="A414" t="str">
            <v>H.647.4.00.036</v>
          </cell>
          <cell r="B414" t="str">
            <v>Export</v>
          </cell>
          <cell r="C414" t="str">
            <v>Nagar</v>
          </cell>
          <cell r="D414">
            <v>118</v>
          </cell>
          <cell r="E414">
            <v>6126.7487999999994</v>
          </cell>
          <cell r="F414">
            <v>2</v>
          </cell>
          <cell r="G414">
            <v>236</v>
          </cell>
          <cell r="I414">
            <v>0.76082790929594435</v>
          </cell>
        </row>
        <row r="415">
          <cell r="A415" t="str">
            <v>L.001.6.00.003</v>
          </cell>
          <cell r="B415" t="str">
            <v>Market</v>
          </cell>
          <cell r="C415" t="str">
            <v>Nagar</v>
          </cell>
          <cell r="D415">
            <v>18898</v>
          </cell>
          <cell r="E415">
            <v>844412.6</v>
          </cell>
          <cell r="F415">
            <v>1</v>
          </cell>
          <cell r="G415">
            <v>18898</v>
          </cell>
          <cell r="I415">
            <v>0.38041395464797217</v>
          </cell>
        </row>
        <row r="416">
          <cell r="A416" t="str">
            <v>L.001.6.00.004</v>
          </cell>
          <cell r="B416" t="str">
            <v>AVO-OEM</v>
          </cell>
          <cell r="C416" t="str">
            <v>Nagar</v>
          </cell>
          <cell r="D416">
            <v>30215</v>
          </cell>
          <cell r="E416">
            <v>1134315.3500000001</v>
          </cell>
          <cell r="F416">
            <v>1</v>
          </cell>
          <cell r="G416">
            <v>30215</v>
          </cell>
          <cell r="I416">
            <v>0.38041395464797217</v>
          </cell>
        </row>
        <row r="417">
          <cell r="A417" t="str">
            <v>L.001.6.00.013</v>
          </cell>
          <cell r="B417" t="str">
            <v>Market</v>
          </cell>
          <cell r="C417" t="str">
            <v>Nagar</v>
          </cell>
          <cell r="D417">
            <v>8301</v>
          </cell>
          <cell r="E417">
            <v>399485.73</v>
          </cell>
          <cell r="F417">
            <v>1</v>
          </cell>
          <cell r="G417">
            <v>8301</v>
          </cell>
          <cell r="I417">
            <v>0.38041395464797217</v>
          </cell>
        </row>
        <row r="418">
          <cell r="A418" t="str">
            <v>L.001.6.00.023</v>
          </cell>
          <cell r="B418" t="str">
            <v>Market</v>
          </cell>
          <cell r="C418" t="str">
            <v>Nagar</v>
          </cell>
          <cell r="D418">
            <v>8322</v>
          </cell>
          <cell r="E418">
            <v>403521.51</v>
          </cell>
          <cell r="F418">
            <v>1</v>
          </cell>
          <cell r="G418">
            <v>8322</v>
          </cell>
          <cell r="I418">
            <v>0.38041395464797217</v>
          </cell>
        </row>
        <row r="419">
          <cell r="A419" t="str">
            <v>L.001.6.00.033</v>
          </cell>
          <cell r="B419" t="str">
            <v>Market</v>
          </cell>
          <cell r="C419" t="str">
            <v>Nagar</v>
          </cell>
          <cell r="D419">
            <v>3792</v>
          </cell>
          <cell r="E419">
            <v>180968.36</v>
          </cell>
          <cell r="F419">
            <v>1</v>
          </cell>
          <cell r="G419">
            <v>3792</v>
          </cell>
          <cell r="I419">
            <v>0.38041395464797217</v>
          </cell>
        </row>
        <row r="420">
          <cell r="A420" t="str">
            <v>L.001.6.00.043</v>
          </cell>
          <cell r="B420" t="str">
            <v>Market</v>
          </cell>
          <cell r="C420" t="str">
            <v>Nagar</v>
          </cell>
          <cell r="D420">
            <v>3147</v>
          </cell>
          <cell r="E420">
            <v>164334.91</v>
          </cell>
          <cell r="F420">
            <v>1</v>
          </cell>
          <cell r="G420">
            <v>3147</v>
          </cell>
          <cell r="I420">
            <v>0.38041395464797217</v>
          </cell>
        </row>
        <row r="421">
          <cell r="A421" t="str">
            <v>L.001.6.00.053</v>
          </cell>
          <cell r="B421" t="str">
            <v>Market</v>
          </cell>
          <cell r="C421" t="str">
            <v>Nagar</v>
          </cell>
          <cell r="D421">
            <v>2559</v>
          </cell>
          <cell r="E421">
            <v>132677.17000000001</v>
          </cell>
          <cell r="F421">
            <v>1</v>
          </cell>
          <cell r="G421">
            <v>2559</v>
          </cell>
          <cell r="I421">
            <v>0.38041395464797217</v>
          </cell>
        </row>
        <row r="422">
          <cell r="A422" t="str">
            <v>L.001.6.00.063</v>
          </cell>
          <cell r="B422" t="str">
            <v>Market</v>
          </cell>
          <cell r="C422" t="str">
            <v>Nagar</v>
          </cell>
          <cell r="D422">
            <v>1296</v>
          </cell>
          <cell r="E422">
            <v>66977.52</v>
          </cell>
          <cell r="F422">
            <v>1</v>
          </cell>
          <cell r="G422">
            <v>1296</v>
          </cell>
          <cell r="I422">
            <v>0.38041395464797217</v>
          </cell>
        </row>
        <row r="423">
          <cell r="A423" t="str">
            <v>L.001.6.00.073</v>
          </cell>
          <cell r="B423" t="str">
            <v>Market</v>
          </cell>
          <cell r="C423" t="str">
            <v>Nagar</v>
          </cell>
          <cell r="D423">
            <v>778</v>
          </cell>
          <cell r="E423">
            <v>40597.29</v>
          </cell>
          <cell r="F423">
            <v>1</v>
          </cell>
          <cell r="G423">
            <v>778</v>
          </cell>
          <cell r="I423">
            <v>0.38041395464797217</v>
          </cell>
        </row>
        <row r="424">
          <cell r="A424" t="str">
            <v>L.001.6.00.083</v>
          </cell>
          <cell r="B424" t="str">
            <v>Market</v>
          </cell>
          <cell r="C424" t="str">
            <v>Nagar</v>
          </cell>
          <cell r="D424">
            <v>628</v>
          </cell>
          <cell r="E424">
            <v>31931.85</v>
          </cell>
          <cell r="F424">
            <v>1</v>
          </cell>
          <cell r="G424">
            <v>628</v>
          </cell>
          <cell r="I424">
            <v>0.38041395464797217</v>
          </cell>
        </row>
        <row r="425">
          <cell r="A425" t="str">
            <v>L.001.6.00.093</v>
          </cell>
          <cell r="B425" t="str">
            <v>Market</v>
          </cell>
          <cell r="C425" t="str">
            <v>Nagar</v>
          </cell>
          <cell r="D425">
            <v>622</v>
          </cell>
          <cell r="E425">
            <v>31432.67</v>
          </cell>
          <cell r="F425">
            <v>1</v>
          </cell>
          <cell r="G425">
            <v>622</v>
          </cell>
          <cell r="I425">
            <v>0.38041395464797217</v>
          </cell>
        </row>
        <row r="426">
          <cell r="A426" t="str">
            <v>L.001.6.00.103</v>
          </cell>
          <cell r="B426" t="str">
            <v>Market</v>
          </cell>
          <cell r="C426" t="str">
            <v>Nagar</v>
          </cell>
          <cell r="D426">
            <v>340</v>
          </cell>
          <cell r="E426">
            <v>17575.740000000002</v>
          </cell>
          <cell r="F426">
            <v>1</v>
          </cell>
          <cell r="G426">
            <v>340</v>
          </cell>
          <cell r="I426">
            <v>0.38041395464797217</v>
          </cell>
        </row>
        <row r="427">
          <cell r="A427" t="str">
            <v>L.019.5.00.003</v>
          </cell>
          <cell r="B427" t="str">
            <v>Market</v>
          </cell>
          <cell r="C427" t="str">
            <v>Nagar</v>
          </cell>
          <cell r="D427">
            <v>8484</v>
          </cell>
          <cell r="E427">
            <v>435243.66</v>
          </cell>
          <cell r="F427">
            <v>1</v>
          </cell>
          <cell r="G427">
            <v>8484</v>
          </cell>
          <cell r="I427">
            <v>0.38041395464797217</v>
          </cell>
        </row>
        <row r="428">
          <cell r="A428" t="str">
            <v>L.019.5.00.004</v>
          </cell>
          <cell r="B428" t="str">
            <v>AVO-OEM</v>
          </cell>
          <cell r="C428" t="str">
            <v>Nagar</v>
          </cell>
          <cell r="D428">
            <v>87216</v>
          </cell>
          <cell r="E428">
            <v>4312920.3600000003</v>
          </cell>
          <cell r="F428">
            <v>1</v>
          </cell>
          <cell r="G428">
            <v>87216</v>
          </cell>
          <cell r="I428">
            <v>0.38041395464797217</v>
          </cell>
        </row>
        <row r="429">
          <cell r="A429" t="str">
            <v>L.019.5.00.013</v>
          </cell>
          <cell r="B429" t="str">
            <v>Market</v>
          </cell>
          <cell r="C429" t="str">
            <v>Nagar</v>
          </cell>
          <cell r="D429">
            <v>703</v>
          </cell>
          <cell r="E429">
            <v>43016.14</v>
          </cell>
          <cell r="F429">
            <v>1</v>
          </cell>
          <cell r="G429">
            <v>703</v>
          </cell>
          <cell r="I429">
            <v>0.38041395464797217</v>
          </cell>
        </row>
        <row r="430">
          <cell r="A430" t="str">
            <v>L.019.5.00.023</v>
          </cell>
          <cell r="B430" t="str">
            <v>Market</v>
          </cell>
          <cell r="C430" t="str">
            <v>Nagar</v>
          </cell>
          <cell r="D430">
            <v>994</v>
          </cell>
          <cell r="E430">
            <v>60603.12</v>
          </cell>
          <cell r="F430">
            <v>1</v>
          </cell>
          <cell r="G430">
            <v>994</v>
          </cell>
          <cell r="I430">
            <v>0.38041395464797217</v>
          </cell>
        </row>
        <row r="431">
          <cell r="A431" t="str">
            <v>L.019.5.00.033</v>
          </cell>
          <cell r="B431" t="str">
            <v>SPD</v>
          </cell>
          <cell r="C431" t="str">
            <v>Nagar</v>
          </cell>
          <cell r="D431">
            <v>250</v>
          </cell>
          <cell r="E431">
            <v>15120</v>
          </cell>
          <cell r="F431">
            <v>1</v>
          </cell>
          <cell r="G431">
            <v>250</v>
          </cell>
          <cell r="I431">
            <v>0.38041395464797217</v>
          </cell>
        </row>
        <row r="432">
          <cell r="A432" t="str">
            <v>L.019.5.00.043</v>
          </cell>
          <cell r="B432" t="str">
            <v>Market</v>
          </cell>
          <cell r="C432" t="str">
            <v>Nagar</v>
          </cell>
          <cell r="D432">
            <v>269</v>
          </cell>
          <cell r="E432">
            <v>18116.63</v>
          </cell>
          <cell r="F432">
            <v>1</v>
          </cell>
          <cell r="G432">
            <v>269</v>
          </cell>
          <cell r="I432">
            <v>0.38041395464797217</v>
          </cell>
        </row>
        <row r="433">
          <cell r="A433" t="str">
            <v>L.019.5.00.053</v>
          </cell>
          <cell r="B433" t="str">
            <v>Market</v>
          </cell>
          <cell r="C433" t="str">
            <v>Nagar</v>
          </cell>
          <cell r="D433">
            <v>150</v>
          </cell>
          <cell r="E433">
            <v>10145.76</v>
          </cell>
          <cell r="F433">
            <v>1</v>
          </cell>
          <cell r="G433">
            <v>150</v>
          </cell>
          <cell r="I433">
            <v>0.38041395464797217</v>
          </cell>
        </row>
        <row r="434">
          <cell r="A434" t="str">
            <v>L.019.5.00.063</v>
          </cell>
          <cell r="B434" t="str">
            <v>SPD</v>
          </cell>
          <cell r="C434" t="str">
            <v>Nagar</v>
          </cell>
          <cell r="D434">
            <v>50</v>
          </cell>
          <cell r="E434">
            <v>3336</v>
          </cell>
          <cell r="F434">
            <v>1</v>
          </cell>
          <cell r="G434">
            <v>50</v>
          </cell>
          <cell r="I434">
            <v>0.38041395464797217</v>
          </cell>
        </row>
        <row r="435">
          <cell r="A435" t="str">
            <v>L.019.5.10.003</v>
          </cell>
          <cell r="B435" t="str">
            <v>Market</v>
          </cell>
          <cell r="C435" t="str">
            <v>Nagar</v>
          </cell>
          <cell r="D435">
            <v>5288</v>
          </cell>
          <cell r="E435">
            <v>266713.2</v>
          </cell>
          <cell r="F435">
            <v>1</v>
          </cell>
          <cell r="G435">
            <v>5288</v>
          </cell>
          <cell r="I435">
            <v>0.38041395464797217</v>
          </cell>
        </row>
        <row r="436">
          <cell r="A436" t="str">
            <v>L.019.5.10.004</v>
          </cell>
          <cell r="B436" t="str">
            <v>AVO-OEM</v>
          </cell>
          <cell r="C436" t="str">
            <v>Nagar</v>
          </cell>
          <cell r="D436">
            <v>20208</v>
          </cell>
          <cell r="E436">
            <v>1016420.9</v>
          </cell>
          <cell r="F436">
            <v>1</v>
          </cell>
          <cell r="G436">
            <v>20208</v>
          </cell>
          <cell r="I436">
            <v>0.38041395464797217</v>
          </cell>
        </row>
        <row r="437">
          <cell r="A437" t="str">
            <v>L.019.5.10.013</v>
          </cell>
          <cell r="B437" t="str">
            <v>SPD</v>
          </cell>
          <cell r="C437" t="str">
            <v>Nagar</v>
          </cell>
          <cell r="D437">
            <v>338</v>
          </cell>
          <cell r="E437">
            <v>20109.599999999999</v>
          </cell>
          <cell r="F437">
            <v>1</v>
          </cell>
          <cell r="G437">
            <v>338</v>
          </cell>
          <cell r="I437">
            <v>0.38041395464797217</v>
          </cell>
        </row>
        <row r="438">
          <cell r="A438" t="str">
            <v>L.019.5.10.023</v>
          </cell>
          <cell r="B438" t="str">
            <v>Market</v>
          </cell>
          <cell r="C438" t="str">
            <v>Nagar</v>
          </cell>
          <cell r="D438">
            <v>443</v>
          </cell>
          <cell r="E438">
            <v>27336.26</v>
          </cell>
          <cell r="F438">
            <v>1</v>
          </cell>
          <cell r="G438">
            <v>443</v>
          </cell>
          <cell r="I438">
            <v>0.38041395464797217</v>
          </cell>
        </row>
        <row r="439">
          <cell r="A439" t="str">
            <v>L.019.5.10.033</v>
          </cell>
          <cell r="B439" t="str">
            <v>SPD</v>
          </cell>
          <cell r="C439" t="str">
            <v>Nagar</v>
          </cell>
          <cell r="D439">
            <v>224</v>
          </cell>
          <cell r="E439">
            <v>13369.32</v>
          </cell>
          <cell r="F439">
            <v>1</v>
          </cell>
          <cell r="G439">
            <v>224</v>
          </cell>
          <cell r="I439">
            <v>0.38041395464797217</v>
          </cell>
        </row>
        <row r="440">
          <cell r="A440" t="str">
            <v>L.019.5.10.043</v>
          </cell>
          <cell r="B440" t="str">
            <v>SPD</v>
          </cell>
          <cell r="C440" t="str">
            <v>Nagar</v>
          </cell>
          <cell r="D440">
            <v>34</v>
          </cell>
          <cell r="E440">
            <v>2268.48</v>
          </cell>
          <cell r="F440">
            <v>1</v>
          </cell>
          <cell r="G440">
            <v>34</v>
          </cell>
          <cell r="I440">
            <v>0.38041395464797217</v>
          </cell>
        </row>
        <row r="441">
          <cell r="A441" t="str">
            <v>L.019.5.10.053</v>
          </cell>
          <cell r="B441" t="str">
            <v>SPD</v>
          </cell>
          <cell r="C441" t="str">
            <v>Nagar</v>
          </cell>
          <cell r="D441">
            <v>240</v>
          </cell>
          <cell r="E441">
            <v>15927.48</v>
          </cell>
          <cell r="F441">
            <v>1</v>
          </cell>
          <cell r="G441">
            <v>240</v>
          </cell>
          <cell r="I441">
            <v>0.38041395464797217</v>
          </cell>
        </row>
        <row r="442">
          <cell r="A442" t="str">
            <v>L.019.5.20.003</v>
          </cell>
          <cell r="B442" t="str">
            <v>Market</v>
          </cell>
          <cell r="C442" t="str">
            <v>Nagar</v>
          </cell>
          <cell r="D442">
            <v>14022</v>
          </cell>
          <cell r="E442">
            <v>1648148.92</v>
          </cell>
          <cell r="F442">
            <v>4</v>
          </cell>
          <cell r="G442">
            <v>56088</v>
          </cell>
          <cell r="I442">
            <v>1.5216558185918887</v>
          </cell>
        </row>
        <row r="443">
          <cell r="A443" t="str">
            <v>L.019.5.20.013</v>
          </cell>
          <cell r="B443" t="str">
            <v>Market</v>
          </cell>
          <cell r="C443" t="str">
            <v>Nagar</v>
          </cell>
          <cell r="D443">
            <v>10602</v>
          </cell>
          <cell r="E443">
            <v>1359070.7</v>
          </cell>
          <cell r="F443">
            <v>2</v>
          </cell>
          <cell r="G443">
            <v>21204</v>
          </cell>
          <cell r="I443">
            <v>0.76082790929594435</v>
          </cell>
        </row>
        <row r="444">
          <cell r="A444" t="str">
            <v>L.019.5.20.023</v>
          </cell>
          <cell r="B444" t="str">
            <v>Market</v>
          </cell>
          <cell r="C444" t="str">
            <v>Nagar</v>
          </cell>
          <cell r="D444">
            <v>9612</v>
          </cell>
          <cell r="E444">
            <v>1234518.5</v>
          </cell>
          <cell r="F444">
            <v>2</v>
          </cell>
          <cell r="G444">
            <v>19224</v>
          </cell>
          <cell r="I444">
            <v>0.76082790929594435</v>
          </cell>
        </row>
        <row r="445">
          <cell r="A445" t="str">
            <v>L.019.5.20.033</v>
          </cell>
          <cell r="B445" t="str">
            <v>Market</v>
          </cell>
          <cell r="C445" t="str">
            <v>Nagar</v>
          </cell>
          <cell r="D445">
            <v>5796</v>
          </cell>
          <cell r="E445">
            <v>746271.9</v>
          </cell>
          <cell r="F445">
            <v>2</v>
          </cell>
          <cell r="G445">
            <v>11592</v>
          </cell>
          <cell r="I445">
            <v>0.76082790929594435</v>
          </cell>
        </row>
        <row r="446">
          <cell r="A446" t="str">
            <v>L.019.5.20.043</v>
          </cell>
          <cell r="B446" t="str">
            <v>Market</v>
          </cell>
          <cell r="C446" t="str">
            <v>Nagar</v>
          </cell>
          <cell r="D446">
            <v>3219</v>
          </cell>
          <cell r="E446">
            <v>452942.63</v>
          </cell>
          <cell r="F446">
            <v>4</v>
          </cell>
          <cell r="G446">
            <v>12876</v>
          </cell>
          <cell r="I446">
            <v>1.5216558185918887</v>
          </cell>
        </row>
        <row r="447">
          <cell r="A447" t="str">
            <v>L.019.5.20.053</v>
          </cell>
          <cell r="B447" t="str">
            <v>Market</v>
          </cell>
          <cell r="C447" t="str">
            <v>Nagar</v>
          </cell>
          <cell r="D447">
            <v>2648</v>
          </cell>
          <cell r="E447">
            <v>377705.16</v>
          </cell>
          <cell r="F447">
            <v>4</v>
          </cell>
          <cell r="G447">
            <v>10592</v>
          </cell>
          <cell r="I447">
            <v>1.5216558185918887</v>
          </cell>
        </row>
        <row r="448">
          <cell r="A448" t="str">
            <v>L.019.5.20.063</v>
          </cell>
          <cell r="B448" t="str">
            <v>Market</v>
          </cell>
          <cell r="C448" t="str">
            <v>Nagar</v>
          </cell>
          <cell r="D448">
            <v>959</v>
          </cell>
          <cell r="E448">
            <v>131382.42000000001</v>
          </cell>
          <cell r="F448">
            <v>2</v>
          </cell>
          <cell r="G448">
            <v>1918</v>
          </cell>
          <cell r="I448">
            <v>0.76082790929594435</v>
          </cell>
        </row>
        <row r="449">
          <cell r="A449" t="str">
            <v>L.249.4.00.003</v>
          </cell>
          <cell r="B449" t="str">
            <v>Market</v>
          </cell>
          <cell r="C449" t="str">
            <v>Nagar</v>
          </cell>
          <cell r="D449">
            <v>1879</v>
          </cell>
          <cell r="E449">
            <v>171311.43</v>
          </cell>
          <cell r="F449">
            <v>2</v>
          </cell>
          <cell r="G449">
            <v>3758</v>
          </cell>
          <cell r="I449">
            <v>0.76082790929594435</v>
          </cell>
        </row>
        <row r="450">
          <cell r="A450" t="str">
            <v>L.249.4.00.013</v>
          </cell>
          <cell r="B450" t="str">
            <v>Market</v>
          </cell>
          <cell r="C450" t="str">
            <v>Nagar</v>
          </cell>
          <cell r="D450">
            <v>1042</v>
          </cell>
          <cell r="E450">
            <v>101832.1</v>
          </cell>
          <cell r="F450">
            <v>2</v>
          </cell>
          <cell r="G450">
            <v>2084</v>
          </cell>
          <cell r="I450">
            <v>0.76082790929594435</v>
          </cell>
        </row>
        <row r="451">
          <cell r="A451" t="str">
            <v>L.604.5.00.002</v>
          </cell>
          <cell r="B451" t="str">
            <v>OER</v>
          </cell>
          <cell r="C451" t="str">
            <v>Nagar</v>
          </cell>
          <cell r="D451">
            <v>57300</v>
          </cell>
          <cell r="E451">
            <v>1571739</v>
          </cell>
          <cell r="F451">
            <v>1</v>
          </cell>
          <cell r="G451">
            <v>57300</v>
          </cell>
          <cell r="I451">
            <v>0.38041395464797217</v>
          </cell>
        </row>
        <row r="452">
          <cell r="A452" t="str">
            <v>L.604.5.00.003</v>
          </cell>
          <cell r="B452" t="str">
            <v>Market</v>
          </cell>
          <cell r="C452" t="str">
            <v>Nagar</v>
          </cell>
          <cell r="D452">
            <v>2384</v>
          </cell>
          <cell r="E452">
            <v>101677.6</v>
          </cell>
          <cell r="F452">
            <v>1</v>
          </cell>
          <cell r="G452">
            <v>2384</v>
          </cell>
          <cell r="I452">
            <v>0.38041395464797217</v>
          </cell>
        </row>
        <row r="453">
          <cell r="A453" t="str">
            <v>L.604.5.00.012</v>
          </cell>
          <cell r="B453" t="str">
            <v>OER</v>
          </cell>
          <cell r="C453" t="str">
            <v>Nagar</v>
          </cell>
          <cell r="D453">
            <v>18100</v>
          </cell>
          <cell r="E453">
            <v>564720</v>
          </cell>
          <cell r="F453">
            <v>1</v>
          </cell>
          <cell r="G453">
            <v>18100</v>
          </cell>
          <cell r="I453">
            <v>0.38041395464797217</v>
          </cell>
        </row>
        <row r="454">
          <cell r="A454" t="str">
            <v>L.604.5.00.022</v>
          </cell>
          <cell r="B454" t="str">
            <v>OER</v>
          </cell>
          <cell r="C454" t="str">
            <v>Nagar</v>
          </cell>
          <cell r="D454">
            <v>9200</v>
          </cell>
          <cell r="E454">
            <v>287040</v>
          </cell>
          <cell r="F454">
            <v>1</v>
          </cell>
          <cell r="G454">
            <v>9200</v>
          </cell>
          <cell r="I454">
            <v>0.38041395464797217</v>
          </cell>
        </row>
        <row r="455">
          <cell r="A455" t="str">
            <v>L.604.5.00.032</v>
          </cell>
          <cell r="B455" t="str">
            <v>OER</v>
          </cell>
          <cell r="C455" t="str">
            <v>Nagar</v>
          </cell>
          <cell r="D455">
            <v>1200</v>
          </cell>
          <cell r="E455">
            <v>37440</v>
          </cell>
          <cell r="F455">
            <v>1</v>
          </cell>
          <cell r="G455">
            <v>1200</v>
          </cell>
          <cell r="I455">
            <v>0.38041395464797217</v>
          </cell>
        </row>
        <row r="456">
          <cell r="A456" t="str">
            <v>L.604.5.00.701</v>
          </cell>
          <cell r="B456" t="str">
            <v>OEM</v>
          </cell>
          <cell r="C456" t="str">
            <v>Nagar</v>
          </cell>
          <cell r="D456">
            <v>11718</v>
          </cell>
          <cell r="E456">
            <v>196146.72</v>
          </cell>
          <cell r="F456">
            <v>1</v>
          </cell>
          <cell r="G456">
            <v>11718</v>
          </cell>
          <cell r="I456">
            <v>0.38041395464797217</v>
          </cell>
        </row>
        <row r="457">
          <cell r="A457" t="str">
            <v>L.604.5.10.002</v>
          </cell>
          <cell r="B457" t="str">
            <v>OER</v>
          </cell>
          <cell r="C457" t="str">
            <v>Nagar</v>
          </cell>
          <cell r="D457">
            <v>57300</v>
          </cell>
          <cell r="E457">
            <v>1434219</v>
          </cell>
          <cell r="F457">
            <v>1</v>
          </cell>
          <cell r="G457">
            <v>57300</v>
          </cell>
          <cell r="I457">
            <v>0.38041395464797217</v>
          </cell>
        </row>
        <row r="458">
          <cell r="A458" t="str">
            <v>L.604.5.10.003</v>
          </cell>
          <cell r="B458" t="str">
            <v>Market</v>
          </cell>
          <cell r="C458" t="str">
            <v>Nagar</v>
          </cell>
          <cell r="D458">
            <v>2756</v>
          </cell>
          <cell r="E458">
            <v>108768.34</v>
          </cell>
          <cell r="F458">
            <v>1</v>
          </cell>
          <cell r="G458">
            <v>2756</v>
          </cell>
          <cell r="I458">
            <v>0.38041395464797217</v>
          </cell>
        </row>
        <row r="459">
          <cell r="A459" t="str">
            <v>L.604.5.10.012</v>
          </cell>
          <cell r="B459" t="str">
            <v>OER</v>
          </cell>
          <cell r="C459" t="str">
            <v>Nagar</v>
          </cell>
          <cell r="D459">
            <v>18100</v>
          </cell>
          <cell r="E459">
            <v>496483</v>
          </cell>
          <cell r="F459">
            <v>1</v>
          </cell>
          <cell r="G459">
            <v>18100</v>
          </cell>
          <cell r="I459">
            <v>0.38041395464797217</v>
          </cell>
        </row>
        <row r="460">
          <cell r="A460" t="str">
            <v>L.604.5.10.022</v>
          </cell>
          <cell r="B460" t="str">
            <v>OER</v>
          </cell>
          <cell r="C460" t="str">
            <v>Nagar</v>
          </cell>
          <cell r="D460">
            <v>9200</v>
          </cell>
          <cell r="E460">
            <v>252356</v>
          </cell>
          <cell r="F460">
            <v>1</v>
          </cell>
          <cell r="G460">
            <v>9200</v>
          </cell>
          <cell r="I460">
            <v>0.38041395464797217</v>
          </cell>
        </row>
        <row r="461">
          <cell r="A461" t="str">
            <v>L.604.5.10.023</v>
          </cell>
          <cell r="B461" t="str">
            <v>Market</v>
          </cell>
          <cell r="C461" t="str">
            <v>Nagar</v>
          </cell>
          <cell r="D461">
            <v>11</v>
          </cell>
          <cell r="E461">
            <v>437.25</v>
          </cell>
          <cell r="F461">
            <v>1</v>
          </cell>
          <cell r="G461">
            <v>11</v>
          </cell>
          <cell r="I461">
            <v>0.38041395464797217</v>
          </cell>
        </row>
        <row r="462">
          <cell r="A462" t="str">
            <v>L.604.5.10.032</v>
          </cell>
          <cell r="B462" t="str">
            <v>OER</v>
          </cell>
          <cell r="C462" t="str">
            <v>Nagar</v>
          </cell>
          <cell r="D462">
            <v>1400</v>
          </cell>
          <cell r="E462">
            <v>38402</v>
          </cell>
          <cell r="F462">
            <v>1</v>
          </cell>
          <cell r="G462">
            <v>1400</v>
          </cell>
          <cell r="I462">
            <v>0.38041395464797217</v>
          </cell>
        </row>
        <row r="463">
          <cell r="A463" t="str">
            <v>L.604.5.10.701</v>
          </cell>
          <cell r="B463" t="str">
            <v>OEM</v>
          </cell>
          <cell r="C463" t="str">
            <v>Nagar</v>
          </cell>
          <cell r="D463">
            <v>46885</v>
          </cell>
          <cell r="E463">
            <v>701409.61</v>
          </cell>
          <cell r="F463">
            <v>1</v>
          </cell>
          <cell r="G463">
            <v>46885</v>
          </cell>
          <cell r="I463">
            <v>0.38041395464797217</v>
          </cell>
        </row>
        <row r="464">
          <cell r="A464" t="str">
            <v>L.604.5.29.003</v>
          </cell>
          <cell r="B464" t="str">
            <v>Market</v>
          </cell>
          <cell r="C464" t="str">
            <v>Nagar</v>
          </cell>
          <cell r="D464">
            <v>45446</v>
          </cell>
          <cell r="E464">
            <v>3575368.04</v>
          </cell>
          <cell r="F464">
            <v>2</v>
          </cell>
          <cell r="G464">
            <v>90892</v>
          </cell>
          <cell r="I464">
            <v>0.76082790929594435</v>
          </cell>
        </row>
        <row r="465">
          <cell r="A465" t="str">
            <v>L.604.5.29.013</v>
          </cell>
          <cell r="B465" t="str">
            <v>Market</v>
          </cell>
          <cell r="C465" t="str">
            <v>Nagar</v>
          </cell>
          <cell r="D465">
            <v>19856</v>
          </cell>
          <cell r="E465">
            <v>1757649.25</v>
          </cell>
          <cell r="F465">
            <v>2</v>
          </cell>
          <cell r="G465">
            <v>39712</v>
          </cell>
          <cell r="I465">
            <v>0.76082790929594435</v>
          </cell>
        </row>
        <row r="466">
          <cell r="A466" t="str">
            <v>L.604.5.29.023</v>
          </cell>
          <cell r="B466" t="str">
            <v>Market</v>
          </cell>
          <cell r="C466" t="str">
            <v>Nagar</v>
          </cell>
          <cell r="D466">
            <v>7435</v>
          </cell>
          <cell r="E466">
            <v>665884.89</v>
          </cell>
          <cell r="F466">
            <v>2</v>
          </cell>
          <cell r="G466">
            <v>14870</v>
          </cell>
          <cell r="I466">
            <v>0.76082790929594435</v>
          </cell>
        </row>
        <row r="467">
          <cell r="A467" t="str">
            <v>L.604.5.29.033</v>
          </cell>
          <cell r="B467" t="str">
            <v>Market</v>
          </cell>
          <cell r="C467" t="str">
            <v>Nagar</v>
          </cell>
          <cell r="D467">
            <v>2970</v>
          </cell>
          <cell r="E467">
            <v>261696.94</v>
          </cell>
          <cell r="F467">
            <v>2</v>
          </cell>
          <cell r="G467">
            <v>5940</v>
          </cell>
          <cell r="I467">
            <v>0.76082790929594435</v>
          </cell>
        </row>
        <row r="468">
          <cell r="A468" t="str">
            <v>L.604.5.29.043</v>
          </cell>
          <cell r="B468" t="str">
            <v>Market</v>
          </cell>
          <cell r="C468" t="str">
            <v>Nagar</v>
          </cell>
          <cell r="D468">
            <v>1110</v>
          </cell>
          <cell r="E468">
            <v>109439.77</v>
          </cell>
          <cell r="F468">
            <v>2</v>
          </cell>
          <cell r="G468">
            <v>2220</v>
          </cell>
          <cell r="I468">
            <v>0.76082790929594435</v>
          </cell>
        </row>
        <row r="469">
          <cell r="A469" t="str">
            <v>LP.001.906.1.000</v>
          </cell>
          <cell r="B469" t="str">
            <v>Captive</v>
          </cell>
          <cell r="C469" t="str">
            <v>Nagar</v>
          </cell>
          <cell r="D469">
            <v>10743</v>
          </cell>
          <cell r="E469">
            <v>167938.62</v>
          </cell>
          <cell r="F469">
            <v>1</v>
          </cell>
          <cell r="G469">
            <v>10743</v>
          </cell>
          <cell r="I469">
            <v>0.38041395464797217</v>
          </cell>
        </row>
        <row r="470">
          <cell r="A470" t="str">
            <v>LP.006.410.0.000</v>
          </cell>
          <cell r="B470" t="str">
            <v>Captive</v>
          </cell>
          <cell r="C470" t="str">
            <v>Nagar</v>
          </cell>
          <cell r="D470">
            <v>18841</v>
          </cell>
          <cell r="E470">
            <v>674808.11</v>
          </cell>
          <cell r="F470">
            <v>1</v>
          </cell>
          <cell r="G470">
            <v>18841</v>
          </cell>
          <cell r="I470">
            <v>0.38041395464797217</v>
          </cell>
        </row>
        <row r="471">
          <cell r="A471" t="str">
            <v>LP.006.414.0.000</v>
          </cell>
          <cell r="B471" t="str">
            <v>Captive</v>
          </cell>
          <cell r="C471" t="str">
            <v>Nagar</v>
          </cell>
          <cell r="D471">
            <v>19636</v>
          </cell>
          <cell r="E471">
            <v>622728.21</v>
          </cell>
          <cell r="F471">
            <v>1</v>
          </cell>
          <cell r="G471">
            <v>19636</v>
          </cell>
          <cell r="I471">
            <v>0.38041395464797217</v>
          </cell>
        </row>
        <row r="472">
          <cell r="A472" t="str">
            <v>LP.006.420.0.000</v>
          </cell>
          <cell r="B472" t="str">
            <v>Captive</v>
          </cell>
          <cell r="C472" t="str">
            <v>Nagar</v>
          </cell>
          <cell r="D472">
            <v>17459</v>
          </cell>
          <cell r="E472">
            <v>628432.88</v>
          </cell>
          <cell r="F472">
            <v>1</v>
          </cell>
          <cell r="G472">
            <v>17459</v>
          </cell>
          <cell r="I472">
            <v>0.38041395464797217</v>
          </cell>
        </row>
        <row r="473">
          <cell r="A473" t="str">
            <v>LP.006.421.0.000</v>
          </cell>
          <cell r="B473" t="str">
            <v>Captive</v>
          </cell>
          <cell r="C473" t="str">
            <v>Nagar</v>
          </cell>
          <cell r="D473">
            <v>2700</v>
          </cell>
          <cell r="E473">
            <v>96034.4</v>
          </cell>
          <cell r="F473">
            <v>1</v>
          </cell>
          <cell r="G473">
            <v>2700</v>
          </cell>
          <cell r="I473">
            <v>0.38041395464797217</v>
          </cell>
        </row>
        <row r="474">
          <cell r="A474" t="str">
            <v>LP.006.424.0.000</v>
          </cell>
          <cell r="B474" t="str">
            <v>Captive</v>
          </cell>
          <cell r="C474" t="str">
            <v>Nagar</v>
          </cell>
          <cell r="D474">
            <v>20979</v>
          </cell>
          <cell r="E474">
            <v>661436.02</v>
          </cell>
          <cell r="F474">
            <v>1</v>
          </cell>
          <cell r="G474">
            <v>20979</v>
          </cell>
          <cell r="I474">
            <v>0.38041395464797217</v>
          </cell>
        </row>
        <row r="475">
          <cell r="A475" t="str">
            <v>LP.019.906.1.000</v>
          </cell>
          <cell r="B475" t="str">
            <v>Captive</v>
          </cell>
          <cell r="C475" t="str">
            <v>Nagar</v>
          </cell>
          <cell r="D475">
            <v>88160</v>
          </cell>
          <cell r="E475">
            <v>1359013.6</v>
          </cell>
          <cell r="F475">
            <v>1</v>
          </cell>
          <cell r="G475">
            <v>88160</v>
          </cell>
          <cell r="I475">
            <v>0.38041395464797217</v>
          </cell>
        </row>
        <row r="476">
          <cell r="A476" t="str">
            <v>LP.034.545.1.701</v>
          </cell>
          <cell r="B476" t="str">
            <v>OEM</v>
          </cell>
          <cell r="C476" t="str">
            <v>Nagar</v>
          </cell>
          <cell r="D476">
            <v>24267</v>
          </cell>
          <cell r="E476">
            <v>557377.14</v>
          </cell>
          <cell r="F476">
            <v>1</v>
          </cell>
          <cell r="G476">
            <v>24267</v>
          </cell>
          <cell r="I476">
            <v>0.38041395464797217</v>
          </cell>
        </row>
        <row r="477">
          <cell r="A477" t="str">
            <v>LP.034.545.2.700</v>
          </cell>
          <cell r="B477" t="str">
            <v>Captive</v>
          </cell>
          <cell r="C477" t="str">
            <v>Nagar</v>
          </cell>
          <cell r="D477">
            <v>13443</v>
          </cell>
          <cell r="E477">
            <v>321102.42</v>
          </cell>
          <cell r="F477">
            <v>1</v>
          </cell>
          <cell r="G477">
            <v>13443</v>
          </cell>
          <cell r="I477">
            <v>0.38041395464797217</v>
          </cell>
        </row>
        <row r="478">
          <cell r="A478" t="str">
            <v>LP.038.410.2.000</v>
          </cell>
          <cell r="B478" t="str">
            <v>Captive</v>
          </cell>
          <cell r="C478" t="str">
            <v>Nagar</v>
          </cell>
          <cell r="D478">
            <v>111075</v>
          </cell>
          <cell r="E478">
            <v>3073333.95</v>
          </cell>
          <cell r="F478">
            <v>1</v>
          </cell>
          <cell r="G478">
            <v>111075</v>
          </cell>
          <cell r="I478">
            <v>0.38041395464797217</v>
          </cell>
        </row>
        <row r="479">
          <cell r="A479" t="str">
            <v>LP.038.410.2.001</v>
          </cell>
          <cell r="B479" t="str">
            <v>OEM</v>
          </cell>
          <cell r="C479" t="str">
            <v>Nagar</v>
          </cell>
          <cell r="D479">
            <v>100870</v>
          </cell>
          <cell r="E479">
            <v>2840711.24</v>
          </cell>
          <cell r="F479">
            <v>1</v>
          </cell>
          <cell r="G479">
            <v>100870</v>
          </cell>
          <cell r="I479">
            <v>0.38041395464797217</v>
          </cell>
        </row>
        <row r="480">
          <cell r="A480" t="str">
            <v>LP.038.420.2.000</v>
          </cell>
          <cell r="B480" t="str">
            <v>Captive</v>
          </cell>
          <cell r="C480" t="str">
            <v>Nagar</v>
          </cell>
          <cell r="D480">
            <v>87950</v>
          </cell>
          <cell r="E480">
            <v>2450034.5</v>
          </cell>
          <cell r="F480">
            <v>1</v>
          </cell>
          <cell r="G480">
            <v>87950</v>
          </cell>
          <cell r="I480">
            <v>0.38041395464797217</v>
          </cell>
        </row>
        <row r="481">
          <cell r="A481" t="str">
            <v>LP.038.420.2.001</v>
          </cell>
          <cell r="B481" t="str">
            <v>OEM</v>
          </cell>
          <cell r="C481" t="str">
            <v>Nagar</v>
          </cell>
          <cell r="D481">
            <v>81578</v>
          </cell>
          <cell r="E481">
            <v>2350575.79</v>
          </cell>
          <cell r="F481">
            <v>1</v>
          </cell>
          <cell r="G481">
            <v>81578</v>
          </cell>
          <cell r="I481">
            <v>0.38041395464797217</v>
          </cell>
        </row>
        <row r="482">
          <cell r="A482" t="str">
            <v>LP.038.545.2.701</v>
          </cell>
          <cell r="B482" t="str">
            <v>OEM</v>
          </cell>
          <cell r="C482" t="str">
            <v>Nagar</v>
          </cell>
          <cell r="D482">
            <v>26280</v>
          </cell>
          <cell r="E482">
            <v>626852.19999999995</v>
          </cell>
          <cell r="F482">
            <v>1</v>
          </cell>
          <cell r="G482">
            <v>26280</v>
          </cell>
          <cell r="I482">
            <v>0.38041395464797217</v>
          </cell>
        </row>
        <row r="483">
          <cell r="A483" t="str">
            <v>LP.038.545.4.700</v>
          </cell>
          <cell r="B483" t="str">
            <v>Captive</v>
          </cell>
          <cell r="C483" t="str">
            <v>Nagar</v>
          </cell>
          <cell r="D483">
            <v>48424</v>
          </cell>
          <cell r="E483">
            <v>1136875.3600000001</v>
          </cell>
          <cell r="F483">
            <v>1</v>
          </cell>
          <cell r="G483">
            <v>48424</v>
          </cell>
          <cell r="I483">
            <v>0.38041395464797217</v>
          </cell>
        </row>
        <row r="484">
          <cell r="A484" t="str">
            <v>LP.038.545.4.701</v>
          </cell>
          <cell r="B484" t="str">
            <v>OEM</v>
          </cell>
          <cell r="C484" t="str">
            <v>Nagar</v>
          </cell>
          <cell r="D484">
            <v>5000</v>
          </cell>
          <cell r="E484">
            <v>119900</v>
          </cell>
          <cell r="F484">
            <v>1</v>
          </cell>
          <cell r="G484">
            <v>5000</v>
          </cell>
          <cell r="I484">
            <v>0.38041395464797217</v>
          </cell>
        </row>
        <row r="485">
          <cell r="A485" t="str">
            <v>LP.038.546.2.700</v>
          </cell>
          <cell r="B485" t="str">
            <v>Captive</v>
          </cell>
          <cell r="C485" t="str">
            <v>Nagar</v>
          </cell>
          <cell r="D485">
            <v>24987</v>
          </cell>
          <cell r="E485">
            <v>197953.74</v>
          </cell>
          <cell r="F485">
            <v>1</v>
          </cell>
          <cell r="G485">
            <v>24987</v>
          </cell>
          <cell r="I485">
            <v>0.38041395464797217</v>
          </cell>
        </row>
        <row r="486">
          <cell r="A486" t="str">
            <v>LP.038.546.2.701</v>
          </cell>
          <cell r="B486" t="str">
            <v>OEM</v>
          </cell>
          <cell r="C486" t="str">
            <v>Nagar</v>
          </cell>
          <cell r="D486">
            <v>23760</v>
          </cell>
          <cell r="E486">
            <v>261645.12</v>
          </cell>
          <cell r="F486">
            <v>1</v>
          </cell>
          <cell r="G486">
            <v>23760</v>
          </cell>
          <cell r="I486">
            <v>0.38041395464797217</v>
          </cell>
        </row>
        <row r="487">
          <cell r="A487" t="str">
            <v>LP.038.576.2.701</v>
          </cell>
          <cell r="B487" t="str">
            <v>OEM</v>
          </cell>
          <cell r="C487" t="str">
            <v>Nagar</v>
          </cell>
          <cell r="D487">
            <v>19300</v>
          </cell>
          <cell r="E487">
            <v>460452</v>
          </cell>
          <cell r="F487">
            <v>1</v>
          </cell>
          <cell r="G487">
            <v>19300</v>
          </cell>
          <cell r="I487">
            <v>0.38041395464797217</v>
          </cell>
        </row>
        <row r="488">
          <cell r="A488" t="str">
            <v>LP.055.410.0.000</v>
          </cell>
          <cell r="B488" t="str">
            <v>Captive</v>
          </cell>
          <cell r="C488" t="str">
            <v>Nagar</v>
          </cell>
          <cell r="D488">
            <v>8720</v>
          </cell>
          <cell r="E488">
            <v>595403.5</v>
          </cell>
          <cell r="F488">
            <v>1</v>
          </cell>
          <cell r="G488">
            <v>8720</v>
          </cell>
          <cell r="I488">
            <v>0.38041395464797217</v>
          </cell>
        </row>
        <row r="489">
          <cell r="A489" t="str">
            <v>LP.055.411.0.000</v>
          </cell>
          <cell r="B489" t="str">
            <v>Captive</v>
          </cell>
          <cell r="C489" t="str">
            <v>Nagar</v>
          </cell>
          <cell r="D489">
            <v>1564</v>
          </cell>
          <cell r="E489">
            <v>107103.2</v>
          </cell>
          <cell r="F489">
            <v>1</v>
          </cell>
          <cell r="G489">
            <v>1564</v>
          </cell>
          <cell r="I489">
            <v>0.38041395464797217</v>
          </cell>
        </row>
        <row r="490">
          <cell r="A490" t="str">
            <v>LP.055.414.0.000</v>
          </cell>
          <cell r="B490" t="str">
            <v>Captive</v>
          </cell>
          <cell r="C490" t="str">
            <v>Nagar</v>
          </cell>
          <cell r="D490">
            <v>5770</v>
          </cell>
          <cell r="E490">
            <v>321552.40000000002</v>
          </cell>
          <cell r="F490">
            <v>1</v>
          </cell>
          <cell r="G490">
            <v>5770</v>
          </cell>
          <cell r="I490">
            <v>0.38041395464797217</v>
          </cell>
        </row>
        <row r="491">
          <cell r="A491" t="str">
            <v>LP.055.414.1.000</v>
          </cell>
          <cell r="B491" t="str">
            <v>Captive</v>
          </cell>
          <cell r="C491" t="str">
            <v>Nagar</v>
          </cell>
          <cell r="D491">
            <v>3535</v>
          </cell>
          <cell r="E491">
            <v>198980.95</v>
          </cell>
          <cell r="F491">
            <v>1</v>
          </cell>
          <cell r="G491">
            <v>3535</v>
          </cell>
          <cell r="I491">
            <v>0.38041395464797217</v>
          </cell>
        </row>
        <row r="492">
          <cell r="A492" t="str">
            <v>LP.055.420.0.000</v>
          </cell>
          <cell r="B492" t="str">
            <v>Captive</v>
          </cell>
          <cell r="C492" t="str">
            <v>Nagar</v>
          </cell>
          <cell r="D492">
            <v>9015</v>
          </cell>
          <cell r="E492">
            <v>615408.66</v>
          </cell>
          <cell r="F492">
            <v>1</v>
          </cell>
          <cell r="G492">
            <v>9015</v>
          </cell>
          <cell r="I492">
            <v>0.38041395464797217</v>
          </cell>
        </row>
        <row r="493">
          <cell r="A493" t="str">
            <v>LP.055.421.0.000</v>
          </cell>
          <cell r="B493" t="str">
            <v>Captive</v>
          </cell>
          <cell r="C493" t="str">
            <v>Nagar</v>
          </cell>
          <cell r="D493">
            <v>1868</v>
          </cell>
          <cell r="E493">
            <v>127616.78</v>
          </cell>
          <cell r="F493">
            <v>1</v>
          </cell>
          <cell r="G493">
            <v>1868</v>
          </cell>
          <cell r="I493">
            <v>0.38041395464797217</v>
          </cell>
        </row>
        <row r="494">
          <cell r="A494" t="str">
            <v>LP.055.424.0.000</v>
          </cell>
          <cell r="B494" t="str">
            <v>Captive</v>
          </cell>
          <cell r="C494" t="str">
            <v>Nagar</v>
          </cell>
          <cell r="D494">
            <v>6230</v>
          </cell>
          <cell r="E494">
            <v>349025.2</v>
          </cell>
          <cell r="F494">
            <v>1</v>
          </cell>
          <cell r="G494">
            <v>6230</v>
          </cell>
          <cell r="I494">
            <v>0.38041395464797217</v>
          </cell>
        </row>
        <row r="495">
          <cell r="A495" t="str">
            <v>LP.055.424.1.000</v>
          </cell>
          <cell r="B495" t="str">
            <v>Captive</v>
          </cell>
          <cell r="C495" t="str">
            <v>Nagar</v>
          </cell>
          <cell r="D495">
            <v>3350</v>
          </cell>
          <cell r="E495">
            <v>188443.85</v>
          </cell>
          <cell r="F495">
            <v>1</v>
          </cell>
          <cell r="G495">
            <v>3350</v>
          </cell>
          <cell r="I495">
            <v>0.38041395464797217</v>
          </cell>
        </row>
        <row r="496">
          <cell r="A496" t="str">
            <v>LP.055.546.0.700</v>
          </cell>
          <cell r="B496" t="str">
            <v>Captive</v>
          </cell>
          <cell r="C496" t="str">
            <v>Nagar</v>
          </cell>
          <cell r="D496">
            <v>16062</v>
          </cell>
          <cell r="E496">
            <v>200775</v>
          </cell>
          <cell r="F496">
            <v>1</v>
          </cell>
          <cell r="G496">
            <v>16062</v>
          </cell>
          <cell r="I496">
            <v>0.38041395464797217</v>
          </cell>
        </row>
        <row r="497">
          <cell r="A497" t="str">
            <v>LP.066.434.0.000</v>
          </cell>
          <cell r="B497" t="str">
            <v>Captive</v>
          </cell>
          <cell r="C497" t="str">
            <v>Nagar</v>
          </cell>
          <cell r="D497">
            <v>2380</v>
          </cell>
          <cell r="E497">
            <v>26108.6</v>
          </cell>
          <cell r="F497">
            <v>1</v>
          </cell>
          <cell r="G497">
            <v>2380</v>
          </cell>
          <cell r="I497">
            <v>0.38041395464797217</v>
          </cell>
        </row>
        <row r="498">
          <cell r="A498" t="str">
            <v>LP.073.414.5.000</v>
          </cell>
          <cell r="B498" t="str">
            <v>Captive</v>
          </cell>
          <cell r="C498" t="str">
            <v>Nagar</v>
          </cell>
          <cell r="D498">
            <v>126868</v>
          </cell>
          <cell r="E498">
            <v>3266834.52</v>
          </cell>
          <cell r="F498">
            <v>1</v>
          </cell>
          <cell r="G498">
            <v>126868</v>
          </cell>
          <cell r="I498">
            <v>0.38041395464797217</v>
          </cell>
        </row>
        <row r="499">
          <cell r="A499" t="str">
            <v>LP.073.424.5.000</v>
          </cell>
          <cell r="B499" t="str">
            <v>Captive</v>
          </cell>
          <cell r="C499" t="str">
            <v>Nagar</v>
          </cell>
          <cell r="D499">
            <v>124610</v>
          </cell>
          <cell r="E499">
            <v>3208239.42</v>
          </cell>
          <cell r="F499">
            <v>1</v>
          </cell>
          <cell r="G499">
            <v>124610</v>
          </cell>
          <cell r="I499">
            <v>0.38041395464797217</v>
          </cell>
        </row>
        <row r="500">
          <cell r="A500" t="str">
            <v>LP.073.430.5.000</v>
          </cell>
          <cell r="B500" t="str">
            <v>Captive</v>
          </cell>
          <cell r="C500" t="str">
            <v>Nagar</v>
          </cell>
          <cell r="D500">
            <v>344424</v>
          </cell>
          <cell r="E500">
            <v>8677196.1600000001</v>
          </cell>
          <cell r="F500">
            <v>1</v>
          </cell>
          <cell r="G500">
            <v>344424</v>
          </cell>
          <cell r="I500">
            <v>0.38041395464797217</v>
          </cell>
        </row>
        <row r="501">
          <cell r="A501" t="str">
            <v>LP.073.546.1.701</v>
          </cell>
          <cell r="B501" t="str">
            <v>OEM</v>
          </cell>
          <cell r="C501" t="str">
            <v>Nagar</v>
          </cell>
          <cell r="D501">
            <v>129981</v>
          </cell>
          <cell r="E501">
            <v>877371.75</v>
          </cell>
          <cell r="F501">
            <v>1</v>
          </cell>
          <cell r="G501">
            <v>129981</v>
          </cell>
          <cell r="I501">
            <v>0.38041395464797217</v>
          </cell>
        </row>
        <row r="502">
          <cell r="A502" t="str">
            <v>LP.073.576.2.701</v>
          </cell>
          <cell r="B502" t="str">
            <v>OEM</v>
          </cell>
          <cell r="C502" t="str">
            <v>Nagar</v>
          </cell>
          <cell r="D502">
            <v>44869</v>
          </cell>
          <cell r="E502">
            <v>964900.9</v>
          </cell>
          <cell r="F502">
            <v>1</v>
          </cell>
          <cell r="G502">
            <v>44869</v>
          </cell>
          <cell r="I502">
            <v>0.38041395464797217</v>
          </cell>
        </row>
        <row r="503">
          <cell r="A503" t="str">
            <v>LP.077.285.0.001</v>
          </cell>
          <cell r="B503" t="str">
            <v>OEM</v>
          </cell>
          <cell r="C503" t="str">
            <v>Nagar</v>
          </cell>
          <cell r="D503">
            <v>759</v>
          </cell>
          <cell r="E503">
            <v>686020</v>
          </cell>
          <cell r="F503">
            <v>1</v>
          </cell>
          <cell r="G503">
            <v>759</v>
          </cell>
          <cell r="I503">
            <v>0.38041395464797217</v>
          </cell>
        </row>
        <row r="504">
          <cell r="A504" t="str">
            <v>LP.082.314.1.001</v>
          </cell>
          <cell r="B504" t="str">
            <v>OEM</v>
          </cell>
          <cell r="C504" t="str">
            <v>Nagar</v>
          </cell>
          <cell r="D504">
            <v>750</v>
          </cell>
          <cell r="E504">
            <v>108300</v>
          </cell>
          <cell r="F504">
            <v>1</v>
          </cell>
          <cell r="G504">
            <v>750</v>
          </cell>
          <cell r="I504">
            <v>0.38041395464797217</v>
          </cell>
        </row>
        <row r="505">
          <cell r="A505" t="str">
            <v>LP.082.324.1.001</v>
          </cell>
          <cell r="B505" t="str">
            <v>OEM</v>
          </cell>
          <cell r="C505" t="str">
            <v>Nagar</v>
          </cell>
          <cell r="D505">
            <v>750</v>
          </cell>
          <cell r="E505">
            <v>108300</v>
          </cell>
          <cell r="F505">
            <v>1</v>
          </cell>
          <cell r="G505">
            <v>750</v>
          </cell>
          <cell r="I505">
            <v>0.38041395464797217</v>
          </cell>
        </row>
        <row r="506">
          <cell r="A506" t="str">
            <v>LP.086.234.1.001</v>
          </cell>
          <cell r="B506" t="str">
            <v>OEM</v>
          </cell>
          <cell r="C506" t="str">
            <v>Nagar</v>
          </cell>
          <cell r="D506">
            <v>110</v>
          </cell>
          <cell r="E506">
            <v>36300</v>
          </cell>
          <cell r="F506">
            <v>1</v>
          </cell>
          <cell r="G506">
            <v>110</v>
          </cell>
          <cell r="I506">
            <v>0.38041395464797217</v>
          </cell>
        </row>
        <row r="507">
          <cell r="A507" t="str">
            <v>LP.108.290.2.701</v>
          </cell>
          <cell r="B507" t="str">
            <v>OEM</v>
          </cell>
          <cell r="C507" t="str">
            <v>Nagar</v>
          </cell>
          <cell r="D507">
            <v>1611</v>
          </cell>
          <cell r="E507">
            <v>48330</v>
          </cell>
          <cell r="F507">
            <v>1</v>
          </cell>
          <cell r="G507">
            <v>1611</v>
          </cell>
          <cell r="I507">
            <v>0.38041395464797217</v>
          </cell>
        </row>
        <row r="508">
          <cell r="A508" t="str">
            <v>LP.119.434.0.001</v>
          </cell>
          <cell r="B508" t="str">
            <v>OEM</v>
          </cell>
          <cell r="C508" t="str">
            <v>Nagar</v>
          </cell>
          <cell r="D508">
            <v>543280</v>
          </cell>
          <cell r="E508">
            <v>6944248.2000000002</v>
          </cell>
          <cell r="F508">
            <v>1</v>
          </cell>
          <cell r="G508">
            <v>543280</v>
          </cell>
          <cell r="I508">
            <v>0.38041395464797217</v>
          </cell>
        </row>
        <row r="509">
          <cell r="A509" t="str">
            <v>LP.119.540.1.701</v>
          </cell>
          <cell r="B509" t="str">
            <v>OEM</v>
          </cell>
          <cell r="C509" t="str">
            <v>Nagar</v>
          </cell>
          <cell r="D509">
            <v>290100</v>
          </cell>
          <cell r="E509">
            <v>2321317</v>
          </cell>
          <cell r="F509">
            <v>1</v>
          </cell>
          <cell r="G509">
            <v>290100</v>
          </cell>
          <cell r="I509">
            <v>0.38041395464797217</v>
          </cell>
        </row>
        <row r="510">
          <cell r="A510" t="str">
            <v>LP.201.545.1.706</v>
          </cell>
          <cell r="B510" t="str">
            <v>Export</v>
          </cell>
          <cell r="C510" t="str">
            <v>Nagar</v>
          </cell>
          <cell r="D510">
            <v>3210</v>
          </cell>
          <cell r="E510">
            <v>41281.884000000005</v>
          </cell>
          <cell r="F510">
            <v>1</v>
          </cell>
          <cell r="G510">
            <v>3210</v>
          </cell>
          <cell r="I510">
            <v>0.38041395464797217</v>
          </cell>
        </row>
        <row r="511">
          <cell r="A511" t="str">
            <v>LP.201.566.1.706</v>
          </cell>
          <cell r="B511" t="str">
            <v>Export</v>
          </cell>
          <cell r="C511" t="str">
            <v>Nagar</v>
          </cell>
          <cell r="D511">
            <v>2029</v>
          </cell>
          <cell r="E511">
            <v>26093.7516</v>
          </cell>
          <cell r="F511">
            <v>1</v>
          </cell>
          <cell r="G511">
            <v>2029</v>
          </cell>
          <cell r="I511">
            <v>0.38041395464797217</v>
          </cell>
        </row>
        <row r="512">
          <cell r="A512" t="str">
            <v>LP.207.657.5.026</v>
          </cell>
          <cell r="B512" t="str">
            <v>Export</v>
          </cell>
          <cell r="C512" t="str">
            <v>Nagar</v>
          </cell>
          <cell r="D512">
            <v>1600</v>
          </cell>
          <cell r="E512">
            <v>63966.8</v>
          </cell>
          <cell r="F512">
            <v>1</v>
          </cell>
          <cell r="G512">
            <v>1600</v>
          </cell>
          <cell r="I512">
            <v>0.38041395464797217</v>
          </cell>
        </row>
        <row r="513">
          <cell r="A513" t="str">
            <v>LP.207.658.4.026</v>
          </cell>
          <cell r="B513" t="str">
            <v>Export</v>
          </cell>
          <cell r="C513" t="str">
            <v>Nagar</v>
          </cell>
          <cell r="D513">
            <v>1600</v>
          </cell>
          <cell r="E513">
            <v>65454.400000000001</v>
          </cell>
          <cell r="F513">
            <v>1</v>
          </cell>
          <cell r="G513">
            <v>1600</v>
          </cell>
          <cell r="I513">
            <v>0.38041395464797217</v>
          </cell>
        </row>
        <row r="514">
          <cell r="A514" t="str">
            <v>LP.207.659.5.006</v>
          </cell>
          <cell r="B514" t="str">
            <v>Export</v>
          </cell>
          <cell r="C514" t="str">
            <v>Nagar</v>
          </cell>
          <cell r="D514">
            <v>17520</v>
          </cell>
          <cell r="E514">
            <v>778918.65799999994</v>
          </cell>
          <cell r="F514">
            <v>1</v>
          </cell>
          <cell r="G514">
            <v>17520</v>
          </cell>
          <cell r="I514">
            <v>0.38041395464797217</v>
          </cell>
        </row>
        <row r="515">
          <cell r="A515" t="str">
            <v>LP.207.659.5.026</v>
          </cell>
          <cell r="B515" t="str">
            <v>Export</v>
          </cell>
          <cell r="C515" t="str">
            <v>Nagar</v>
          </cell>
          <cell r="D515">
            <v>1600</v>
          </cell>
          <cell r="E515">
            <v>72148.600000000006</v>
          </cell>
          <cell r="F515">
            <v>1</v>
          </cell>
          <cell r="G515">
            <v>1600</v>
          </cell>
          <cell r="I515">
            <v>0.38041395464797217</v>
          </cell>
        </row>
        <row r="516">
          <cell r="A516" t="str">
            <v>LP.212.334.2.002</v>
          </cell>
          <cell r="B516" t="str">
            <v>OER</v>
          </cell>
          <cell r="C516" t="str">
            <v>Nagar</v>
          </cell>
          <cell r="D516">
            <v>6444</v>
          </cell>
          <cell r="E516">
            <v>97948.800000000003</v>
          </cell>
          <cell r="F516">
            <v>1</v>
          </cell>
          <cell r="G516">
            <v>6444</v>
          </cell>
          <cell r="I516">
            <v>0.38041395464797217</v>
          </cell>
        </row>
        <row r="517">
          <cell r="A517" t="str">
            <v>LP.212.334.2.012</v>
          </cell>
          <cell r="B517" t="str">
            <v>OER</v>
          </cell>
          <cell r="C517" t="str">
            <v>Nagar</v>
          </cell>
          <cell r="D517">
            <v>12948</v>
          </cell>
          <cell r="E517">
            <v>212347.2</v>
          </cell>
          <cell r="F517">
            <v>1</v>
          </cell>
          <cell r="G517">
            <v>12948</v>
          </cell>
          <cell r="I517">
            <v>0.38041395464797217</v>
          </cell>
        </row>
        <row r="518">
          <cell r="A518" t="str">
            <v>LP.212.334.2.022</v>
          </cell>
          <cell r="B518" t="str">
            <v>OER</v>
          </cell>
          <cell r="C518" t="str">
            <v>Nagar</v>
          </cell>
          <cell r="D518">
            <v>11136</v>
          </cell>
          <cell r="E518">
            <v>182630.39999999999</v>
          </cell>
          <cell r="F518">
            <v>1</v>
          </cell>
          <cell r="G518">
            <v>11136</v>
          </cell>
          <cell r="I518">
            <v>0.38041395464797217</v>
          </cell>
        </row>
        <row r="519">
          <cell r="A519" t="str">
            <v>LP.212.540.8.706</v>
          </cell>
          <cell r="B519" t="str">
            <v>Export</v>
          </cell>
          <cell r="C519" t="str">
            <v>Nagar</v>
          </cell>
          <cell r="D519">
            <v>20776</v>
          </cell>
          <cell r="E519">
            <v>266264.69195351732</v>
          </cell>
          <cell r="F519">
            <v>1</v>
          </cell>
          <cell r="G519">
            <v>20776</v>
          </cell>
          <cell r="I519">
            <v>0.38041395464797217</v>
          </cell>
        </row>
        <row r="520">
          <cell r="A520" t="str">
            <v>LP.212.540.9.816</v>
          </cell>
          <cell r="B520" t="str">
            <v>Export</v>
          </cell>
          <cell r="C520" t="str">
            <v>Nagar</v>
          </cell>
          <cell r="D520">
            <v>12288</v>
          </cell>
          <cell r="E520">
            <v>131462.55360000001</v>
          </cell>
          <cell r="F520">
            <v>1</v>
          </cell>
          <cell r="G520">
            <v>12288</v>
          </cell>
          <cell r="I520">
            <v>0.38041395464797217</v>
          </cell>
        </row>
        <row r="521">
          <cell r="A521" t="str">
            <v>LP.213.540.3.701</v>
          </cell>
          <cell r="B521" t="str">
            <v>OEM</v>
          </cell>
          <cell r="C521" t="str">
            <v>Nagar</v>
          </cell>
          <cell r="D521">
            <v>15926</v>
          </cell>
          <cell r="E521">
            <v>273927.2</v>
          </cell>
          <cell r="F521">
            <v>1</v>
          </cell>
          <cell r="G521">
            <v>15926</v>
          </cell>
          <cell r="I521">
            <v>0.38041395464797217</v>
          </cell>
        </row>
        <row r="522">
          <cell r="A522" t="str">
            <v>LP.213.545.2.706</v>
          </cell>
          <cell r="B522" t="str">
            <v>Export</v>
          </cell>
          <cell r="C522" t="str">
            <v>Nagar</v>
          </cell>
          <cell r="D522">
            <v>9408</v>
          </cell>
          <cell r="E522">
            <v>138275.0208</v>
          </cell>
          <cell r="F522">
            <v>1</v>
          </cell>
          <cell r="G522">
            <v>9408</v>
          </cell>
          <cell r="I522">
            <v>0.38041395464797217</v>
          </cell>
        </row>
        <row r="523">
          <cell r="A523" t="str">
            <v>LP.217.556.3.026</v>
          </cell>
          <cell r="B523" t="str">
            <v>Export</v>
          </cell>
          <cell r="C523" t="str">
            <v>Nagar</v>
          </cell>
          <cell r="D523">
            <v>1600</v>
          </cell>
          <cell r="E523">
            <v>65454.400000000001</v>
          </cell>
          <cell r="F523">
            <v>1</v>
          </cell>
          <cell r="G523">
            <v>1600</v>
          </cell>
          <cell r="I523">
            <v>0.38041395464797217</v>
          </cell>
        </row>
        <row r="524">
          <cell r="A524" t="str">
            <v>LP.218.545.0.706</v>
          </cell>
          <cell r="B524" t="str">
            <v>Export</v>
          </cell>
          <cell r="C524" t="str">
            <v>Nagar</v>
          </cell>
          <cell r="D524">
            <v>7680</v>
          </cell>
          <cell r="E524">
            <v>78672.610268659948</v>
          </cell>
          <cell r="F524">
            <v>1</v>
          </cell>
          <cell r="G524">
            <v>7680</v>
          </cell>
          <cell r="I524">
            <v>0.38041395464797217</v>
          </cell>
        </row>
        <row r="525">
          <cell r="A525" t="str">
            <v>LP.220.545.1.701</v>
          </cell>
          <cell r="B525" t="str">
            <v>OEM</v>
          </cell>
          <cell r="C525" t="str">
            <v>Nagar</v>
          </cell>
          <cell r="D525">
            <v>38100</v>
          </cell>
          <cell r="E525">
            <v>464596</v>
          </cell>
          <cell r="F525">
            <v>1</v>
          </cell>
          <cell r="G525">
            <v>38100</v>
          </cell>
          <cell r="I525">
            <v>0.38041395464797217</v>
          </cell>
        </row>
        <row r="526">
          <cell r="A526" t="str">
            <v>LP.233.545.0.701</v>
          </cell>
          <cell r="B526" t="str">
            <v>OEM</v>
          </cell>
          <cell r="C526" t="str">
            <v>Nagar</v>
          </cell>
          <cell r="D526">
            <v>7560</v>
          </cell>
          <cell r="E526">
            <v>125496</v>
          </cell>
          <cell r="F526">
            <v>1</v>
          </cell>
          <cell r="G526">
            <v>7560</v>
          </cell>
          <cell r="I526">
            <v>0.38041395464797217</v>
          </cell>
        </row>
        <row r="527">
          <cell r="A527" t="str">
            <v>LP.235.410.1.001</v>
          </cell>
          <cell r="B527" t="str">
            <v>OEM</v>
          </cell>
          <cell r="C527" t="str">
            <v>Nagar</v>
          </cell>
          <cell r="D527">
            <v>56740</v>
          </cell>
          <cell r="E527">
            <v>941063</v>
          </cell>
          <cell r="F527">
            <v>1</v>
          </cell>
          <cell r="G527">
            <v>56740</v>
          </cell>
          <cell r="I527">
            <v>0.38041395464797217</v>
          </cell>
        </row>
        <row r="528">
          <cell r="A528" t="str">
            <v>LP.235.420.1.001</v>
          </cell>
          <cell r="B528" t="str">
            <v>OEM</v>
          </cell>
          <cell r="C528" t="str">
            <v>Nagar</v>
          </cell>
          <cell r="D528">
            <v>56740</v>
          </cell>
          <cell r="E528">
            <v>935389</v>
          </cell>
          <cell r="F528">
            <v>1</v>
          </cell>
          <cell r="G528">
            <v>56740</v>
          </cell>
          <cell r="I528">
            <v>0.38041395464797217</v>
          </cell>
        </row>
        <row r="529">
          <cell r="A529" t="str">
            <v>LP.235.424.1.001</v>
          </cell>
          <cell r="B529" t="str">
            <v>OEM</v>
          </cell>
          <cell r="C529" t="str">
            <v>Nagar</v>
          </cell>
          <cell r="D529">
            <v>94824</v>
          </cell>
          <cell r="E529">
            <v>1398654</v>
          </cell>
          <cell r="F529">
            <v>1</v>
          </cell>
          <cell r="G529">
            <v>94824</v>
          </cell>
          <cell r="I529">
            <v>0.38041395464797217</v>
          </cell>
        </row>
        <row r="530">
          <cell r="A530" t="str">
            <v>LP.241.410.0.001</v>
          </cell>
          <cell r="B530" t="str">
            <v>OEM</v>
          </cell>
          <cell r="C530" t="str">
            <v>Nagar</v>
          </cell>
          <cell r="D530">
            <v>179704</v>
          </cell>
          <cell r="E530">
            <v>3225657.12</v>
          </cell>
          <cell r="F530">
            <v>1</v>
          </cell>
          <cell r="G530">
            <v>179704</v>
          </cell>
          <cell r="I530">
            <v>0.38041395464797217</v>
          </cell>
        </row>
        <row r="531">
          <cell r="A531" t="str">
            <v>LP.241.414.0.001</v>
          </cell>
          <cell r="B531" t="str">
            <v>OEM</v>
          </cell>
          <cell r="C531" t="str">
            <v>Nagar</v>
          </cell>
          <cell r="D531">
            <v>18480</v>
          </cell>
          <cell r="E531">
            <v>317116.79999999999</v>
          </cell>
          <cell r="F531">
            <v>1</v>
          </cell>
          <cell r="G531">
            <v>18480</v>
          </cell>
          <cell r="I531">
            <v>0.38041395464797217</v>
          </cell>
        </row>
        <row r="532">
          <cell r="A532" t="str">
            <v>LP.241.414.2.001</v>
          </cell>
          <cell r="B532" t="str">
            <v>OEM</v>
          </cell>
          <cell r="C532" t="str">
            <v>Nagar</v>
          </cell>
          <cell r="D532">
            <v>46764</v>
          </cell>
          <cell r="E532">
            <v>802470.24</v>
          </cell>
          <cell r="F532">
            <v>1</v>
          </cell>
          <cell r="G532">
            <v>46764</v>
          </cell>
          <cell r="I532">
            <v>0.38041395464797217</v>
          </cell>
        </row>
        <row r="533">
          <cell r="A533" t="str">
            <v>LP.241.424.0.001</v>
          </cell>
          <cell r="B533" t="str">
            <v>OEM</v>
          </cell>
          <cell r="C533" t="str">
            <v>Nagar</v>
          </cell>
          <cell r="D533">
            <v>65264</v>
          </cell>
          <cell r="E533">
            <v>1166473.44</v>
          </cell>
          <cell r="F533">
            <v>1</v>
          </cell>
          <cell r="G533">
            <v>65264</v>
          </cell>
          <cell r="I533">
            <v>0.38041395464797217</v>
          </cell>
        </row>
        <row r="534">
          <cell r="A534" t="str">
            <v>LP.245.311.0.001</v>
          </cell>
          <cell r="B534" t="str">
            <v>OEM</v>
          </cell>
          <cell r="C534" t="str">
            <v>Nagar</v>
          </cell>
          <cell r="D534">
            <v>376416</v>
          </cell>
          <cell r="E534">
            <v>6568459.2000000002</v>
          </cell>
          <cell r="F534">
            <v>1</v>
          </cell>
          <cell r="G534">
            <v>376416</v>
          </cell>
          <cell r="I534">
            <v>0.38041395464797217</v>
          </cell>
        </row>
        <row r="535">
          <cell r="A535" t="str">
            <v>LP.245.311.0.002</v>
          </cell>
          <cell r="B535" t="str">
            <v>OEM</v>
          </cell>
          <cell r="C535" t="str">
            <v>Nagar</v>
          </cell>
          <cell r="D535">
            <v>51840</v>
          </cell>
          <cell r="E535">
            <v>904608</v>
          </cell>
          <cell r="F535">
            <v>1</v>
          </cell>
          <cell r="G535">
            <v>51840</v>
          </cell>
          <cell r="I535">
            <v>0.38041395464797217</v>
          </cell>
        </row>
        <row r="536">
          <cell r="A536" t="str">
            <v>LP.245.311.0.012</v>
          </cell>
          <cell r="B536" t="str">
            <v>OEM</v>
          </cell>
          <cell r="C536" t="str">
            <v>Nagar</v>
          </cell>
          <cell r="D536">
            <v>40320</v>
          </cell>
          <cell r="E536">
            <v>774144</v>
          </cell>
          <cell r="F536">
            <v>1</v>
          </cell>
          <cell r="G536">
            <v>40320</v>
          </cell>
          <cell r="I536">
            <v>0.38041395464797217</v>
          </cell>
        </row>
        <row r="537">
          <cell r="A537" t="str">
            <v>LP.245.311.0.022</v>
          </cell>
          <cell r="B537" t="str">
            <v>OER</v>
          </cell>
          <cell r="C537" t="str">
            <v>Nagar</v>
          </cell>
          <cell r="D537">
            <v>10656</v>
          </cell>
          <cell r="E537">
            <v>204595.20000000001</v>
          </cell>
          <cell r="F537">
            <v>1</v>
          </cell>
          <cell r="G537">
            <v>10656</v>
          </cell>
          <cell r="I537">
            <v>0.38041395464797217</v>
          </cell>
        </row>
        <row r="538">
          <cell r="A538" t="str">
            <v>LP.245.311.0.032</v>
          </cell>
          <cell r="B538" t="str">
            <v>OER</v>
          </cell>
          <cell r="C538" t="str">
            <v>Nagar</v>
          </cell>
          <cell r="D538">
            <v>7764</v>
          </cell>
          <cell r="E538">
            <v>149068.79999999999</v>
          </cell>
          <cell r="F538">
            <v>1</v>
          </cell>
          <cell r="G538">
            <v>7764</v>
          </cell>
          <cell r="I538">
            <v>0.38041395464797217</v>
          </cell>
        </row>
        <row r="539">
          <cell r="A539" t="str">
            <v>LP.245.311.0.042</v>
          </cell>
          <cell r="B539" t="str">
            <v>OEM</v>
          </cell>
          <cell r="C539" t="str">
            <v>Nagar</v>
          </cell>
          <cell r="D539">
            <v>1728</v>
          </cell>
          <cell r="E539">
            <v>33177.599999999999</v>
          </cell>
          <cell r="F539">
            <v>1</v>
          </cell>
          <cell r="G539">
            <v>1728</v>
          </cell>
          <cell r="I539">
            <v>0.38041395464797217</v>
          </cell>
        </row>
        <row r="540">
          <cell r="A540" t="str">
            <v>LP.245.311.4.006</v>
          </cell>
          <cell r="B540" t="str">
            <v>Export</v>
          </cell>
          <cell r="C540" t="str">
            <v>Nagar</v>
          </cell>
          <cell r="D540">
            <v>648</v>
          </cell>
          <cell r="E540">
            <v>12990.78</v>
          </cell>
          <cell r="F540">
            <v>1</v>
          </cell>
          <cell r="G540">
            <v>648</v>
          </cell>
          <cell r="I540">
            <v>0.38041395464797217</v>
          </cell>
        </row>
        <row r="541">
          <cell r="A541" t="str">
            <v>LP.245.311.4.016</v>
          </cell>
          <cell r="B541" t="str">
            <v>Export</v>
          </cell>
          <cell r="C541" t="str">
            <v>Nagar</v>
          </cell>
          <cell r="D541">
            <v>642</v>
          </cell>
          <cell r="E541">
            <v>12870.494999999999</v>
          </cell>
          <cell r="F541">
            <v>1</v>
          </cell>
          <cell r="G541">
            <v>642</v>
          </cell>
          <cell r="I541">
            <v>0.38041395464797217</v>
          </cell>
        </row>
        <row r="542">
          <cell r="A542" t="str">
            <v>LP.245.315.3.006</v>
          </cell>
          <cell r="B542" t="str">
            <v>Export</v>
          </cell>
          <cell r="C542" t="str">
            <v>Nagar</v>
          </cell>
          <cell r="D542">
            <v>108</v>
          </cell>
          <cell r="E542">
            <v>16936.128000000001</v>
          </cell>
          <cell r="F542">
            <v>1</v>
          </cell>
          <cell r="G542">
            <v>108</v>
          </cell>
          <cell r="I542">
            <v>0.38041395464797217</v>
          </cell>
        </row>
        <row r="543">
          <cell r="A543" t="str">
            <v>LP.245.315.3.016</v>
          </cell>
          <cell r="B543" t="str">
            <v>Export</v>
          </cell>
          <cell r="C543" t="str">
            <v>Nagar</v>
          </cell>
          <cell r="D543">
            <v>107</v>
          </cell>
          <cell r="E543">
            <v>16779.312000000002</v>
          </cell>
          <cell r="F543">
            <v>1</v>
          </cell>
          <cell r="G543">
            <v>107</v>
          </cell>
          <cell r="I543">
            <v>0.38041395464797217</v>
          </cell>
        </row>
        <row r="544">
          <cell r="A544" t="str">
            <v>LP.245.321.0.001</v>
          </cell>
          <cell r="B544" t="str">
            <v>OEM</v>
          </cell>
          <cell r="C544" t="str">
            <v>Nagar</v>
          </cell>
          <cell r="D544">
            <v>430080</v>
          </cell>
          <cell r="E544">
            <v>6687744</v>
          </cell>
          <cell r="F544">
            <v>1</v>
          </cell>
          <cell r="G544">
            <v>430080</v>
          </cell>
          <cell r="I544">
            <v>0.38041395464797217</v>
          </cell>
        </row>
        <row r="545">
          <cell r="A545" t="str">
            <v>LP.245.321.0.002</v>
          </cell>
          <cell r="B545" t="str">
            <v>OEM</v>
          </cell>
          <cell r="C545" t="str">
            <v>Nagar</v>
          </cell>
          <cell r="D545">
            <v>63168</v>
          </cell>
          <cell r="E545">
            <v>982262.4</v>
          </cell>
          <cell r="F545">
            <v>1</v>
          </cell>
          <cell r="G545">
            <v>63168</v>
          </cell>
          <cell r="I545">
            <v>0.38041395464797217</v>
          </cell>
        </row>
        <row r="546">
          <cell r="A546" t="str">
            <v>LP.245.321.0.012</v>
          </cell>
          <cell r="B546" t="str">
            <v>OEM</v>
          </cell>
          <cell r="C546" t="str">
            <v>Nagar</v>
          </cell>
          <cell r="D546">
            <v>64204</v>
          </cell>
          <cell r="E546">
            <v>1097888.3999999999</v>
          </cell>
          <cell r="F546">
            <v>1</v>
          </cell>
          <cell r="G546">
            <v>64204</v>
          </cell>
          <cell r="I546">
            <v>0.38041395464797217</v>
          </cell>
        </row>
        <row r="547">
          <cell r="A547" t="str">
            <v>LP.245.321.0.022</v>
          </cell>
          <cell r="B547" t="str">
            <v>OER</v>
          </cell>
          <cell r="C547" t="str">
            <v>Nagar</v>
          </cell>
          <cell r="D547">
            <v>15456</v>
          </cell>
          <cell r="E547">
            <v>264297.59999999998</v>
          </cell>
          <cell r="F547">
            <v>1</v>
          </cell>
          <cell r="G547">
            <v>15456</v>
          </cell>
          <cell r="I547">
            <v>0.38041395464797217</v>
          </cell>
        </row>
        <row r="548">
          <cell r="A548" t="str">
            <v>LP.245.321.0.032</v>
          </cell>
          <cell r="B548" t="str">
            <v>OEM</v>
          </cell>
          <cell r="C548" t="str">
            <v>Nagar</v>
          </cell>
          <cell r="D548">
            <v>7718</v>
          </cell>
          <cell r="E548">
            <v>131977.79999999999</v>
          </cell>
          <cell r="F548">
            <v>1</v>
          </cell>
          <cell r="G548">
            <v>7718</v>
          </cell>
          <cell r="I548">
            <v>0.38041395464797217</v>
          </cell>
        </row>
        <row r="549">
          <cell r="A549" t="str">
            <v>LP.245.321.0.042</v>
          </cell>
          <cell r="B549" t="str">
            <v>OER</v>
          </cell>
          <cell r="C549" t="str">
            <v>Nagar</v>
          </cell>
          <cell r="D549">
            <v>1288</v>
          </cell>
          <cell r="E549">
            <v>22024.799999999999</v>
          </cell>
          <cell r="F549">
            <v>1</v>
          </cell>
          <cell r="G549">
            <v>1288</v>
          </cell>
          <cell r="I549">
            <v>0.38041395464797217</v>
          </cell>
        </row>
        <row r="550">
          <cell r="A550" t="str">
            <v>LP.245.321.4.006</v>
          </cell>
          <cell r="B550" t="str">
            <v>Export</v>
          </cell>
          <cell r="C550" t="str">
            <v>Nagar</v>
          </cell>
          <cell r="D550">
            <v>756</v>
          </cell>
          <cell r="E550">
            <v>13808.717999999999</v>
          </cell>
          <cell r="F550">
            <v>1</v>
          </cell>
          <cell r="G550">
            <v>756</v>
          </cell>
          <cell r="I550">
            <v>0.38041395464797217</v>
          </cell>
        </row>
        <row r="551">
          <cell r="A551" t="str">
            <v>LP.245.321.4.016</v>
          </cell>
          <cell r="B551" t="str">
            <v>Export</v>
          </cell>
          <cell r="C551" t="str">
            <v>Nagar</v>
          </cell>
          <cell r="D551">
            <v>749</v>
          </cell>
          <cell r="E551">
            <v>13680.859499999999</v>
          </cell>
          <cell r="F551">
            <v>1</v>
          </cell>
          <cell r="G551">
            <v>749</v>
          </cell>
          <cell r="I551">
            <v>0.38041395464797217</v>
          </cell>
        </row>
        <row r="552">
          <cell r="A552" t="str">
            <v>LP.245.434.0.001</v>
          </cell>
          <cell r="B552" t="str">
            <v>OEM</v>
          </cell>
          <cell r="C552" t="str">
            <v>Nagar</v>
          </cell>
          <cell r="D552">
            <v>366504</v>
          </cell>
          <cell r="E552">
            <v>5761442.8799999999</v>
          </cell>
          <cell r="F552">
            <v>1</v>
          </cell>
          <cell r="G552">
            <v>366504</v>
          </cell>
          <cell r="I552">
            <v>0.38041395464797217</v>
          </cell>
        </row>
        <row r="553">
          <cell r="A553" t="str">
            <v>LP.245.434.4.006</v>
          </cell>
          <cell r="B553" t="str">
            <v>Export</v>
          </cell>
          <cell r="C553" t="str">
            <v>Nagar</v>
          </cell>
          <cell r="D553">
            <v>924</v>
          </cell>
          <cell r="E553">
            <v>23051.952000000001</v>
          </cell>
          <cell r="F553">
            <v>1</v>
          </cell>
          <cell r="G553">
            <v>924</v>
          </cell>
          <cell r="I553">
            <v>0.38041395464797217</v>
          </cell>
        </row>
        <row r="554">
          <cell r="A554" t="str">
            <v>LP.245.434.4.016</v>
          </cell>
          <cell r="B554" t="str">
            <v>Export</v>
          </cell>
          <cell r="C554" t="str">
            <v>Nagar</v>
          </cell>
          <cell r="D554">
            <v>1512</v>
          </cell>
          <cell r="E554">
            <v>37721.376000000004</v>
          </cell>
          <cell r="F554">
            <v>1</v>
          </cell>
          <cell r="G554">
            <v>1512</v>
          </cell>
          <cell r="I554">
            <v>0.38041395464797217</v>
          </cell>
        </row>
        <row r="555">
          <cell r="A555" t="str">
            <v>LP.261.540.0.701</v>
          </cell>
          <cell r="B555" t="str">
            <v>OEM</v>
          </cell>
          <cell r="C555" t="str">
            <v>Nagar</v>
          </cell>
          <cell r="D555">
            <v>161472</v>
          </cell>
          <cell r="E555">
            <v>1693841.28</v>
          </cell>
          <cell r="F555">
            <v>1</v>
          </cell>
          <cell r="G555">
            <v>161472</v>
          </cell>
          <cell r="I555">
            <v>0.38041395464797217</v>
          </cell>
        </row>
        <row r="556">
          <cell r="A556" t="str">
            <v>LP.276.410.0.006</v>
          </cell>
          <cell r="B556" t="str">
            <v>Export</v>
          </cell>
          <cell r="C556" t="str">
            <v>Nagar</v>
          </cell>
          <cell r="D556">
            <v>5992</v>
          </cell>
          <cell r="E556">
            <v>324381.29360000003</v>
          </cell>
          <cell r="F556">
            <v>1</v>
          </cell>
          <cell r="G556">
            <v>5992</v>
          </cell>
          <cell r="I556">
            <v>0.38041395464797217</v>
          </cell>
        </row>
        <row r="557">
          <cell r="A557" t="str">
            <v>LP.276.410.0.016</v>
          </cell>
          <cell r="B557" t="str">
            <v>Export</v>
          </cell>
          <cell r="C557" t="str">
            <v>Nagar</v>
          </cell>
          <cell r="D557">
            <v>2744</v>
          </cell>
          <cell r="E557">
            <v>145902.0472</v>
          </cell>
          <cell r="F557">
            <v>1</v>
          </cell>
          <cell r="G557">
            <v>2744</v>
          </cell>
          <cell r="I557">
            <v>0.38041395464797217</v>
          </cell>
        </row>
        <row r="558">
          <cell r="A558" t="str">
            <v>LP.276.410.0.026</v>
          </cell>
          <cell r="B558" t="str">
            <v>Export</v>
          </cell>
          <cell r="C558" t="str">
            <v>Nagar</v>
          </cell>
          <cell r="D558">
            <v>1904</v>
          </cell>
          <cell r="E558">
            <v>99505.515200000009</v>
          </cell>
          <cell r="F558">
            <v>1</v>
          </cell>
          <cell r="G558">
            <v>1904</v>
          </cell>
          <cell r="I558">
            <v>0.38041395464797217</v>
          </cell>
        </row>
        <row r="559">
          <cell r="A559" t="str">
            <v>LP.276.420.0.006</v>
          </cell>
          <cell r="B559" t="str">
            <v>Export</v>
          </cell>
          <cell r="C559" t="str">
            <v>Nagar</v>
          </cell>
          <cell r="D559">
            <v>5992</v>
          </cell>
          <cell r="E559">
            <v>310122.77519999997</v>
          </cell>
          <cell r="F559">
            <v>1</v>
          </cell>
          <cell r="G559">
            <v>5992</v>
          </cell>
          <cell r="I559">
            <v>0.38041395464797217</v>
          </cell>
        </row>
        <row r="560">
          <cell r="A560" t="str">
            <v>LP.276.420.0.016</v>
          </cell>
          <cell r="B560" t="str">
            <v>Export</v>
          </cell>
          <cell r="C560" t="str">
            <v>Nagar</v>
          </cell>
          <cell r="D560">
            <v>2744</v>
          </cell>
          <cell r="E560">
            <v>139488.77040000001</v>
          </cell>
          <cell r="F560">
            <v>1</v>
          </cell>
          <cell r="G560">
            <v>2744</v>
          </cell>
          <cell r="I560">
            <v>0.38041395464797217</v>
          </cell>
        </row>
        <row r="561">
          <cell r="A561" t="str">
            <v>LP.276.420.0.026</v>
          </cell>
          <cell r="B561" t="str">
            <v>Export</v>
          </cell>
          <cell r="C561" t="str">
            <v>Nagar</v>
          </cell>
          <cell r="D561">
            <v>1904</v>
          </cell>
          <cell r="E561">
            <v>95131.646399999998</v>
          </cell>
          <cell r="F561">
            <v>1</v>
          </cell>
          <cell r="G561">
            <v>1904</v>
          </cell>
          <cell r="I561">
            <v>0.38041395464797217</v>
          </cell>
        </row>
        <row r="562">
          <cell r="A562" t="str">
            <v>LP.276.434.0.006</v>
          </cell>
          <cell r="B562" t="str">
            <v>Export</v>
          </cell>
          <cell r="C562" t="str">
            <v>Nagar</v>
          </cell>
          <cell r="D562">
            <v>11520</v>
          </cell>
          <cell r="E562">
            <v>611989.63199999998</v>
          </cell>
          <cell r="F562">
            <v>1</v>
          </cell>
          <cell r="G562">
            <v>11520</v>
          </cell>
          <cell r="I562">
            <v>0.38041395464797217</v>
          </cell>
        </row>
        <row r="563">
          <cell r="A563" t="str">
            <v>LP.276.434.0.016</v>
          </cell>
          <cell r="B563" t="str">
            <v>Export</v>
          </cell>
          <cell r="C563" t="str">
            <v>Nagar</v>
          </cell>
          <cell r="D563">
            <v>5556</v>
          </cell>
          <cell r="E563">
            <v>295157.49959999998</v>
          </cell>
          <cell r="F563">
            <v>1</v>
          </cell>
          <cell r="G563">
            <v>5556</v>
          </cell>
          <cell r="I563">
            <v>0.38041395464797217</v>
          </cell>
        </row>
        <row r="564">
          <cell r="A564" t="str">
            <v>LP.276.434.0.026</v>
          </cell>
          <cell r="B564" t="str">
            <v>Export</v>
          </cell>
          <cell r="C564" t="str">
            <v>Nagar</v>
          </cell>
          <cell r="D564">
            <v>3636</v>
          </cell>
          <cell r="E564">
            <v>193159.22759999998</v>
          </cell>
          <cell r="F564">
            <v>1</v>
          </cell>
          <cell r="G564">
            <v>3636</v>
          </cell>
          <cell r="I564">
            <v>0.38041395464797217</v>
          </cell>
        </row>
        <row r="565">
          <cell r="A565" t="str">
            <v>LP.277.410.0.006</v>
          </cell>
          <cell r="B565" t="str">
            <v>Export</v>
          </cell>
          <cell r="C565" t="str">
            <v>Nagar</v>
          </cell>
          <cell r="D565">
            <v>5432</v>
          </cell>
          <cell r="E565">
            <v>314916.71399999998</v>
          </cell>
          <cell r="F565">
            <v>1</v>
          </cell>
          <cell r="G565">
            <v>5432</v>
          </cell>
          <cell r="I565">
            <v>0.38041395464797217</v>
          </cell>
        </row>
        <row r="566">
          <cell r="A566" t="str">
            <v>LP.277.410.0.016</v>
          </cell>
          <cell r="B566" t="str">
            <v>Export</v>
          </cell>
          <cell r="C566" t="str">
            <v>Nagar</v>
          </cell>
          <cell r="D566">
            <v>2688</v>
          </cell>
          <cell r="E566">
            <v>154703.9424</v>
          </cell>
          <cell r="F566">
            <v>1</v>
          </cell>
          <cell r="G566">
            <v>2688</v>
          </cell>
          <cell r="I566">
            <v>0.38041395464797217</v>
          </cell>
        </row>
        <row r="567">
          <cell r="A567" t="str">
            <v>LP.277.410.0.026</v>
          </cell>
          <cell r="B567" t="str">
            <v>Export</v>
          </cell>
          <cell r="C567" t="str">
            <v>Nagar</v>
          </cell>
          <cell r="D567">
            <v>1554</v>
          </cell>
          <cell r="E567">
            <v>87907.526700000002</v>
          </cell>
          <cell r="F567">
            <v>1</v>
          </cell>
          <cell r="G567">
            <v>1554</v>
          </cell>
          <cell r="I567">
            <v>0.38041395464797217</v>
          </cell>
        </row>
        <row r="568">
          <cell r="A568" t="str">
            <v>LP.277.420.0.006</v>
          </cell>
          <cell r="B568" t="str">
            <v>Export</v>
          </cell>
          <cell r="C568" t="str">
            <v>Nagar</v>
          </cell>
          <cell r="D568">
            <v>5432</v>
          </cell>
          <cell r="E568">
            <v>297332.53200000001</v>
          </cell>
          <cell r="F568">
            <v>1</v>
          </cell>
          <cell r="G568">
            <v>5432</v>
          </cell>
          <cell r="I568">
            <v>0.38041395464797217</v>
          </cell>
        </row>
        <row r="569">
          <cell r="A569" t="str">
            <v>LP.277.420.0.016</v>
          </cell>
          <cell r="B569" t="str">
            <v>Export</v>
          </cell>
          <cell r="C569" t="str">
            <v>Nagar</v>
          </cell>
          <cell r="D569">
            <v>2688</v>
          </cell>
          <cell r="E569">
            <v>146065.65120000002</v>
          </cell>
          <cell r="F569">
            <v>1</v>
          </cell>
          <cell r="G569">
            <v>2688</v>
          </cell>
          <cell r="I569">
            <v>0.38041395464797217</v>
          </cell>
        </row>
        <row r="570">
          <cell r="A570" t="str">
            <v>LP.277.420.0.026</v>
          </cell>
          <cell r="B570" t="str">
            <v>Export</v>
          </cell>
          <cell r="C570" t="str">
            <v>Nagar</v>
          </cell>
          <cell r="D570">
            <v>1554</v>
          </cell>
          <cell r="E570">
            <v>82998.984599999996</v>
          </cell>
          <cell r="F570">
            <v>1</v>
          </cell>
          <cell r="G570">
            <v>1554</v>
          </cell>
          <cell r="I570">
            <v>0.38041395464797217</v>
          </cell>
        </row>
        <row r="571">
          <cell r="A571" t="str">
            <v>LP.277.434.0.006</v>
          </cell>
          <cell r="B571" t="str">
            <v>Export</v>
          </cell>
          <cell r="C571" t="str">
            <v>Nagar</v>
          </cell>
          <cell r="D571">
            <v>11232</v>
          </cell>
          <cell r="E571">
            <v>632010.23999999999</v>
          </cell>
          <cell r="F571">
            <v>1</v>
          </cell>
          <cell r="G571">
            <v>11232</v>
          </cell>
          <cell r="I571">
            <v>0.38041395464797217</v>
          </cell>
        </row>
        <row r="572">
          <cell r="A572" t="str">
            <v>LP.277.434.0.016</v>
          </cell>
          <cell r="B572" t="str">
            <v>Export</v>
          </cell>
          <cell r="C572" t="str">
            <v>Nagar</v>
          </cell>
          <cell r="D572">
            <v>5760</v>
          </cell>
          <cell r="E572">
            <v>323094.52799999999</v>
          </cell>
          <cell r="F572">
            <v>1</v>
          </cell>
          <cell r="G572">
            <v>5760</v>
          </cell>
          <cell r="I572">
            <v>0.38041395464797217</v>
          </cell>
        </row>
        <row r="573">
          <cell r="A573" t="str">
            <v>LP.277.434.0.026</v>
          </cell>
          <cell r="B573" t="str">
            <v>Export</v>
          </cell>
          <cell r="C573" t="str">
            <v>Nagar</v>
          </cell>
          <cell r="D573">
            <v>3648</v>
          </cell>
          <cell r="E573">
            <v>204626.5344</v>
          </cell>
          <cell r="F573">
            <v>1</v>
          </cell>
          <cell r="G573">
            <v>3648</v>
          </cell>
          <cell r="I573">
            <v>0.38041395464797217</v>
          </cell>
        </row>
        <row r="574">
          <cell r="A574" t="str">
            <v>LP.281.412.0.006</v>
          </cell>
          <cell r="B574" t="str">
            <v>Export</v>
          </cell>
          <cell r="C574" t="str">
            <v>Nagar</v>
          </cell>
          <cell r="D574">
            <v>2148</v>
          </cell>
          <cell r="E574">
            <v>155726.62</v>
          </cell>
          <cell r="F574">
            <v>1</v>
          </cell>
          <cell r="G574">
            <v>2148</v>
          </cell>
          <cell r="I574">
            <v>0.38041395464797217</v>
          </cell>
        </row>
        <row r="575">
          <cell r="A575" t="str">
            <v>LP.281.412.0.016</v>
          </cell>
          <cell r="B575" t="str">
            <v>Export</v>
          </cell>
          <cell r="C575" t="str">
            <v>Nagar</v>
          </cell>
          <cell r="D575">
            <v>656</v>
          </cell>
          <cell r="E575">
            <v>43367.24</v>
          </cell>
          <cell r="F575">
            <v>1</v>
          </cell>
          <cell r="G575">
            <v>656</v>
          </cell>
          <cell r="I575">
            <v>0.38041395464797217</v>
          </cell>
        </row>
        <row r="576">
          <cell r="A576" t="str">
            <v>LP.281.412.0.026</v>
          </cell>
          <cell r="B576" t="str">
            <v>Export</v>
          </cell>
          <cell r="C576" t="str">
            <v>Nagar</v>
          </cell>
          <cell r="D576">
            <v>852</v>
          </cell>
          <cell r="E576">
            <v>56324.53</v>
          </cell>
          <cell r="F576">
            <v>1</v>
          </cell>
          <cell r="G576">
            <v>852</v>
          </cell>
          <cell r="I576">
            <v>0.38041395464797217</v>
          </cell>
        </row>
        <row r="577">
          <cell r="A577" t="str">
            <v>LP.281.413.0.006</v>
          </cell>
          <cell r="B577" t="str">
            <v>Export</v>
          </cell>
          <cell r="C577" t="str">
            <v>Nagar</v>
          </cell>
          <cell r="D577">
            <v>1611</v>
          </cell>
          <cell r="E577">
            <v>152207.054</v>
          </cell>
          <cell r="F577">
            <v>1</v>
          </cell>
          <cell r="G577">
            <v>1611</v>
          </cell>
          <cell r="I577">
            <v>0.38041395464797217</v>
          </cell>
        </row>
        <row r="578">
          <cell r="A578" t="str">
            <v>LP.281.413.0.016</v>
          </cell>
          <cell r="B578" t="str">
            <v>Export</v>
          </cell>
          <cell r="C578" t="str">
            <v>Nagar</v>
          </cell>
          <cell r="D578">
            <v>462</v>
          </cell>
          <cell r="E578">
            <v>39651.24</v>
          </cell>
          <cell r="F578">
            <v>1</v>
          </cell>
          <cell r="G578">
            <v>462</v>
          </cell>
          <cell r="I578">
            <v>0.38041395464797217</v>
          </cell>
        </row>
        <row r="579">
          <cell r="A579" t="str">
            <v>LP.281.413.0.026</v>
          </cell>
          <cell r="B579" t="str">
            <v>Export</v>
          </cell>
          <cell r="C579" t="str">
            <v>Nagar</v>
          </cell>
          <cell r="D579">
            <v>639</v>
          </cell>
          <cell r="E579">
            <v>54842.3</v>
          </cell>
          <cell r="F579">
            <v>1</v>
          </cell>
          <cell r="G579">
            <v>639</v>
          </cell>
          <cell r="I579">
            <v>0.38041395464797217</v>
          </cell>
        </row>
        <row r="580">
          <cell r="A580" t="str">
            <v>LP.281.414.0.006</v>
          </cell>
          <cell r="B580" t="str">
            <v>Export</v>
          </cell>
          <cell r="C580" t="str">
            <v>Nagar</v>
          </cell>
          <cell r="D580">
            <v>4098</v>
          </cell>
          <cell r="E580">
            <v>291501.06</v>
          </cell>
          <cell r="F580">
            <v>1</v>
          </cell>
          <cell r="G580">
            <v>4098</v>
          </cell>
          <cell r="I580">
            <v>0.38041395464797217</v>
          </cell>
        </row>
        <row r="581">
          <cell r="A581" t="str">
            <v>LP.281.414.0.016</v>
          </cell>
          <cell r="B581" t="str">
            <v>Export</v>
          </cell>
          <cell r="C581" t="str">
            <v>Nagar</v>
          </cell>
          <cell r="D581">
            <v>1296</v>
          </cell>
          <cell r="E581">
            <v>85676.75</v>
          </cell>
          <cell r="F581">
            <v>1</v>
          </cell>
          <cell r="G581">
            <v>1296</v>
          </cell>
          <cell r="I581">
            <v>0.38041395464797217</v>
          </cell>
        </row>
        <row r="582">
          <cell r="A582" t="str">
            <v>LP.281.414.0.026</v>
          </cell>
          <cell r="B582" t="str">
            <v>Export</v>
          </cell>
          <cell r="C582" t="str">
            <v>Nagar</v>
          </cell>
          <cell r="D582">
            <v>1512</v>
          </cell>
          <cell r="E582">
            <v>99956.2</v>
          </cell>
          <cell r="F582">
            <v>1</v>
          </cell>
          <cell r="G582">
            <v>1512</v>
          </cell>
          <cell r="I582">
            <v>0.38041395464797217</v>
          </cell>
        </row>
        <row r="583">
          <cell r="A583" t="str">
            <v>LP.281.422.0.006</v>
          </cell>
          <cell r="B583" t="str">
            <v>Export</v>
          </cell>
          <cell r="C583" t="str">
            <v>Nagar</v>
          </cell>
          <cell r="D583">
            <v>2148</v>
          </cell>
          <cell r="E583">
            <v>140766.212</v>
          </cell>
          <cell r="F583">
            <v>1</v>
          </cell>
          <cell r="G583">
            <v>2148</v>
          </cell>
          <cell r="I583">
            <v>0.38041395464797217</v>
          </cell>
        </row>
        <row r="584">
          <cell r="A584" t="str">
            <v>LP.281.422.0.016</v>
          </cell>
          <cell r="B584" t="str">
            <v>Export</v>
          </cell>
          <cell r="C584" t="str">
            <v>Nagar</v>
          </cell>
          <cell r="D584">
            <v>656</v>
          </cell>
          <cell r="E584">
            <v>39182.68</v>
          </cell>
          <cell r="F584">
            <v>1</v>
          </cell>
          <cell r="G584">
            <v>656</v>
          </cell>
          <cell r="I584">
            <v>0.38041395464797217</v>
          </cell>
        </row>
        <row r="585">
          <cell r="A585" t="str">
            <v>LP.281.422.0.026</v>
          </cell>
          <cell r="B585" t="str">
            <v>Export</v>
          </cell>
          <cell r="C585" t="str">
            <v>Nagar</v>
          </cell>
          <cell r="D585">
            <v>852</v>
          </cell>
          <cell r="E585">
            <v>50889.7</v>
          </cell>
          <cell r="F585">
            <v>1</v>
          </cell>
          <cell r="G585">
            <v>852</v>
          </cell>
          <cell r="I585">
            <v>0.38041395464797217</v>
          </cell>
        </row>
        <row r="586">
          <cell r="A586" t="str">
            <v>LP.281.423.0.006</v>
          </cell>
          <cell r="B586" t="str">
            <v>Export</v>
          </cell>
          <cell r="C586" t="str">
            <v>Nagar</v>
          </cell>
          <cell r="D586">
            <v>1611</v>
          </cell>
          <cell r="E586">
            <v>141933.66600000003</v>
          </cell>
          <cell r="F586">
            <v>1</v>
          </cell>
          <cell r="G586">
            <v>1611</v>
          </cell>
          <cell r="I586">
            <v>0.38041395464797217</v>
          </cell>
        </row>
        <row r="587">
          <cell r="A587" t="str">
            <v>LP.281.423.0.016</v>
          </cell>
          <cell r="B587" t="str">
            <v>Export</v>
          </cell>
          <cell r="C587" t="str">
            <v>Nagar</v>
          </cell>
          <cell r="D587">
            <v>492</v>
          </cell>
          <cell r="E587">
            <v>39372.89</v>
          </cell>
          <cell r="F587">
            <v>1</v>
          </cell>
          <cell r="G587">
            <v>492</v>
          </cell>
          <cell r="I587">
            <v>0.38041395464797217</v>
          </cell>
        </row>
        <row r="588">
          <cell r="A588" t="str">
            <v>LP.281.423.0.026</v>
          </cell>
          <cell r="B588" t="str">
            <v>Export</v>
          </cell>
          <cell r="C588" t="str">
            <v>Nagar</v>
          </cell>
          <cell r="D588">
            <v>639</v>
          </cell>
          <cell r="E588">
            <v>51136.74</v>
          </cell>
          <cell r="F588">
            <v>1</v>
          </cell>
          <cell r="G588">
            <v>639</v>
          </cell>
          <cell r="I588">
            <v>0.38041395464797217</v>
          </cell>
        </row>
        <row r="589">
          <cell r="A589" t="str">
            <v>LP.281.424.0.006</v>
          </cell>
          <cell r="B589" t="str">
            <v>Export</v>
          </cell>
          <cell r="C589" t="str">
            <v>Nagar</v>
          </cell>
          <cell r="D589">
            <v>4098</v>
          </cell>
          <cell r="E589">
            <v>277090.15399999998</v>
          </cell>
          <cell r="F589">
            <v>1</v>
          </cell>
          <cell r="G589">
            <v>4098</v>
          </cell>
          <cell r="I589">
            <v>0.38041395464797217</v>
          </cell>
        </row>
        <row r="590">
          <cell r="A590" t="str">
            <v>LP.281.424.0.016</v>
          </cell>
          <cell r="B590" t="str">
            <v>Export</v>
          </cell>
          <cell r="C590" t="str">
            <v>Nagar</v>
          </cell>
          <cell r="D590">
            <v>1296</v>
          </cell>
          <cell r="E590">
            <v>81167.44</v>
          </cell>
          <cell r="F590">
            <v>1</v>
          </cell>
          <cell r="G590">
            <v>1296</v>
          </cell>
          <cell r="I590">
            <v>0.38041395464797217</v>
          </cell>
        </row>
        <row r="591">
          <cell r="A591" t="str">
            <v>LP.281.424.0.026</v>
          </cell>
          <cell r="B591" t="str">
            <v>Export</v>
          </cell>
          <cell r="C591" t="str">
            <v>Nagar</v>
          </cell>
          <cell r="D591">
            <v>1512</v>
          </cell>
          <cell r="E591">
            <v>94695.35</v>
          </cell>
          <cell r="F591">
            <v>1</v>
          </cell>
          <cell r="G591">
            <v>1512</v>
          </cell>
          <cell r="I591">
            <v>0.38041395464797217</v>
          </cell>
        </row>
        <row r="592">
          <cell r="A592" t="str">
            <v>LP.282.318.0.001</v>
          </cell>
          <cell r="B592" t="str">
            <v>OEM</v>
          </cell>
          <cell r="C592" t="str">
            <v>Nagar</v>
          </cell>
          <cell r="D592">
            <v>15</v>
          </cell>
          <cell r="E592">
            <v>1316.25</v>
          </cell>
          <cell r="F592">
            <v>1</v>
          </cell>
          <cell r="G592">
            <v>15</v>
          </cell>
          <cell r="I592">
            <v>0.38041395464797217</v>
          </cell>
        </row>
        <row r="593">
          <cell r="A593" t="str">
            <v>LP.282.328.0.001</v>
          </cell>
          <cell r="B593" t="str">
            <v>OEM</v>
          </cell>
          <cell r="C593" t="str">
            <v>Nagar</v>
          </cell>
          <cell r="D593">
            <v>15</v>
          </cell>
          <cell r="E593">
            <v>1184.25</v>
          </cell>
          <cell r="F593">
            <v>1</v>
          </cell>
          <cell r="G593">
            <v>15</v>
          </cell>
          <cell r="I593">
            <v>0.38041395464797217</v>
          </cell>
        </row>
        <row r="594">
          <cell r="A594" t="str">
            <v>LP.283.410.0.006</v>
          </cell>
          <cell r="B594" t="str">
            <v>Export</v>
          </cell>
          <cell r="C594" t="str">
            <v>Nagar</v>
          </cell>
          <cell r="D594">
            <v>3528</v>
          </cell>
          <cell r="E594">
            <v>209948.45760000002</v>
          </cell>
          <cell r="F594">
            <v>1</v>
          </cell>
          <cell r="G594">
            <v>3528</v>
          </cell>
          <cell r="I594">
            <v>0.38041395464797217</v>
          </cell>
        </row>
        <row r="595">
          <cell r="A595" t="str">
            <v>LP.283.420.0.006</v>
          </cell>
          <cell r="B595" t="str">
            <v>Export</v>
          </cell>
          <cell r="C595" t="str">
            <v>Nagar</v>
          </cell>
          <cell r="D595">
            <v>3528</v>
          </cell>
          <cell r="E595">
            <v>207869.76</v>
          </cell>
          <cell r="F595">
            <v>1</v>
          </cell>
          <cell r="G595">
            <v>3528</v>
          </cell>
          <cell r="I595">
            <v>0.38041395464797217</v>
          </cell>
        </row>
        <row r="596">
          <cell r="A596" t="str">
            <v>LP.283.434.0.006</v>
          </cell>
          <cell r="B596" t="str">
            <v>Export</v>
          </cell>
          <cell r="C596" t="str">
            <v>Nagar</v>
          </cell>
          <cell r="D596">
            <v>6048</v>
          </cell>
          <cell r="E596">
            <v>320713.34399999998</v>
          </cell>
          <cell r="F596">
            <v>1</v>
          </cell>
          <cell r="G596">
            <v>6048</v>
          </cell>
          <cell r="I596">
            <v>0.38041395464797217</v>
          </cell>
        </row>
        <row r="597">
          <cell r="A597" t="str">
            <v>LP.284.434.0.006</v>
          </cell>
          <cell r="B597" t="str">
            <v>Export</v>
          </cell>
          <cell r="C597" t="str">
            <v>Nagar</v>
          </cell>
          <cell r="D597">
            <v>6528</v>
          </cell>
          <cell r="E597">
            <v>300011.21280000004</v>
          </cell>
          <cell r="F597">
            <v>1</v>
          </cell>
          <cell r="G597">
            <v>6528</v>
          </cell>
          <cell r="I597">
            <v>0.38041395464797217</v>
          </cell>
        </row>
        <row r="598">
          <cell r="A598" t="str">
            <v>LP.300.411.1.001</v>
          </cell>
          <cell r="B598" t="str">
            <v>OEM</v>
          </cell>
          <cell r="C598" t="str">
            <v>Nagar</v>
          </cell>
          <cell r="D598">
            <v>3810</v>
          </cell>
          <cell r="E598">
            <v>118971</v>
          </cell>
          <cell r="F598">
            <v>1</v>
          </cell>
          <cell r="G598">
            <v>3810</v>
          </cell>
          <cell r="I598">
            <v>0.38041395464797217</v>
          </cell>
        </row>
        <row r="599">
          <cell r="A599" t="str">
            <v>LP.300.412.1.001</v>
          </cell>
          <cell r="B599" t="str">
            <v>OEM</v>
          </cell>
          <cell r="C599" t="str">
            <v>Nagar</v>
          </cell>
          <cell r="D599">
            <v>3810</v>
          </cell>
          <cell r="E599">
            <v>133010.9</v>
          </cell>
          <cell r="F599">
            <v>1</v>
          </cell>
          <cell r="G599">
            <v>3810</v>
          </cell>
          <cell r="I599">
            <v>0.38041395464797217</v>
          </cell>
        </row>
        <row r="600">
          <cell r="A600" t="str">
            <v>LP.300.413.1.001</v>
          </cell>
          <cell r="B600" t="str">
            <v>OEM</v>
          </cell>
          <cell r="C600" t="str">
            <v>Nagar</v>
          </cell>
          <cell r="D600">
            <v>3810</v>
          </cell>
          <cell r="E600">
            <v>133010.9</v>
          </cell>
          <cell r="F600">
            <v>1</v>
          </cell>
          <cell r="G600">
            <v>3810</v>
          </cell>
          <cell r="I600">
            <v>0.38041395464797217</v>
          </cell>
        </row>
        <row r="601">
          <cell r="A601" t="str">
            <v>LP.300.421.1.001</v>
          </cell>
          <cell r="B601" t="str">
            <v>OEM</v>
          </cell>
          <cell r="C601" t="str">
            <v>Nagar</v>
          </cell>
          <cell r="D601">
            <v>3810</v>
          </cell>
          <cell r="E601">
            <v>101597.4</v>
          </cell>
          <cell r="F601">
            <v>1</v>
          </cell>
          <cell r="G601">
            <v>3810</v>
          </cell>
          <cell r="I601">
            <v>0.38041395464797217</v>
          </cell>
        </row>
        <row r="602">
          <cell r="A602" t="str">
            <v>LP.300.422.1.001</v>
          </cell>
          <cell r="B602" t="str">
            <v>OEM</v>
          </cell>
          <cell r="C602" t="str">
            <v>Nagar</v>
          </cell>
          <cell r="D602">
            <v>3810</v>
          </cell>
          <cell r="E602">
            <v>117449.8</v>
          </cell>
          <cell r="F602">
            <v>1</v>
          </cell>
          <cell r="G602">
            <v>3810</v>
          </cell>
          <cell r="I602">
            <v>0.38041395464797217</v>
          </cell>
        </row>
        <row r="603">
          <cell r="A603" t="str">
            <v>LP.300.423.1.001</v>
          </cell>
          <cell r="B603" t="str">
            <v>OEM</v>
          </cell>
          <cell r="C603" t="str">
            <v>Nagar</v>
          </cell>
          <cell r="D603">
            <v>3810</v>
          </cell>
          <cell r="E603">
            <v>117449.8</v>
          </cell>
          <cell r="F603">
            <v>1</v>
          </cell>
          <cell r="G603">
            <v>3810</v>
          </cell>
          <cell r="I603">
            <v>0.38041395464797217</v>
          </cell>
        </row>
        <row r="604">
          <cell r="A604" t="str">
            <v>LP.301.434.2.001</v>
          </cell>
          <cell r="B604" t="str">
            <v>OEM</v>
          </cell>
          <cell r="C604" t="str">
            <v>Nagar</v>
          </cell>
          <cell r="D604">
            <v>14280</v>
          </cell>
          <cell r="E604">
            <v>320656.40000000002</v>
          </cell>
          <cell r="F604">
            <v>1</v>
          </cell>
          <cell r="G604">
            <v>14280</v>
          </cell>
          <cell r="I604">
            <v>0.38041395464797217</v>
          </cell>
        </row>
        <row r="605">
          <cell r="A605" t="str">
            <v>LP.305.566.1.701</v>
          </cell>
          <cell r="B605" t="str">
            <v>OEM</v>
          </cell>
          <cell r="C605" t="str">
            <v>Nagar</v>
          </cell>
          <cell r="D605">
            <v>187531</v>
          </cell>
          <cell r="E605">
            <v>3141144.25</v>
          </cell>
          <cell r="F605">
            <v>1</v>
          </cell>
          <cell r="G605">
            <v>187531</v>
          </cell>
          <cell r="I605">
            <v>0.38041395464797217</v>
          </cell>
        </row>
        <row r="606">
          <cell r="A606" t="str">
            <v>LP.307.312.7.001</v>
          </cell>
          <cell r="B606" t="str">
            <v>OEM</v>
          </cell>
          <cell r="C606" t="str">
            <v>Nagar</v>
          </cell>
          <cell r="D606">
            <v>37701</v>
          </cell>
          <cell r="E606">
            <v>794800.44</v>
          </cell>
          <cell r="F606">
            <v>1</v>
          </cell>
          <cell r="G606">
            <v>37701</v>
          </cell>
          <cell r="I606">
            <v>0.38041395464797217</v>
          </cell>
        </row>
        <row r="607">
          <cell r="A607" t="str">
            <v>LP.307.313.7.001</v>
          </cell>
          <cell r="B607" t="str">
            <v>OEM</v>
          </cell>
          <cell r="C607" t="str">
            <v>Nagar</v>
          </cell>
          <cell r="D607">
            <v>12981</v>
          </cell>
          <cell r="E607">
            <v>349160.1</v>
          </cell>
          <cell r="F607">
            <v>1</v>
          </cell>
          <cell r="G607">
            <v>12981</v>
          </cell>
          <cell r="I607">
            <v>0.38041395464797217</v>
          </cell>
        </row>
        <row r="608">
          <cell r="A608" t="str">
            <v>LP.307.322.7.001</v>
          </cell>
          <cell r="B608" t="str">
            <v>OEM</v>
          </cell>
          <cell r="C608" t="str">
            <v>Nagar</v>
          </cell>
          <cell r="D608">
            <v>37701</v>
          </cell>
          <cell r="E608">
            <v>790674.48</v>
          </cell>
          <cell r="F608">
            <v>1</v>
          </cell>
          <cell r="G608">
            <v>37701</v>
          </cell>
          <cell r="I608">
            <v>0.38041395464797217</v>
          </cell>
        </row>
        <row r="609">
          <cell r="A609" t="str">
            <v>LP.307.323.7.001</v>
          </cell>
          <cell r="B609" t="str">
            <v>OEM</v>
          </cell>
          <cell r="C609" t="str">
            <v>Nagar</v>
          </cell>
          <cell r="D609">
            <v>12831</v>
          </cell>
          <cell r="E609">
            <v>343083.04</v>
          </cell>
          <cell r="F609">
            <v>1</v>
          </cell>
          <cell r="G609">
            <v>12831</v>
          </cell>
          <cell r="I609">
            <v>0.38041395464797217</v>
          </cell>
        </row>
        <row r="610">
          <cell r="A610" t="str">
            <v>LP.307.334.7.001</v>
          </cell>
          <cell r="B610" t="str">
            <v>OEM</v>
          </cell>
          <cell r="C610" t="str">
            <v>Nagar</v>
          </cell>
          <cell r="D610">
            <v>72030</v>
          </cell>
          <cell r="E610">
            <v>1247327.44</v>
          </cell>
          <cell r="F610">
            <v>1</v>
          </cell>
          <cell r="G610">
            <v>72030</v>
          </cell>
          <cell r="I610">
            <v>0.38041395464797217</v>
          </cell>
        </row>
        <row r="611">
          <cell r="A611" t="str">
            <v>LP.307.545.4.706</v>
          </cell>
          <cell r="B611" t="str">
            <v>Export</v>
          </cell>
          <cell r="C611" t="str">
            <v>Nagar</v>
          </cell>
          <cell r="D611">
            <v>348</v>
          </cell>
          <cell r="E611">
            <v>25413.935400000002</v>
          </cell>
          <cell r="F611">
            <v>1</v>
          </cell>
          <cell r="G611">
            <v>348</v>
          </cell>
          <cell r="I611">
            <v>0.38041395464797217</v>
          </cell>
        </row>
        <row r="612">
          <cell r="A612" t="str">
            <v>LP.307.545.5.816</v>
          </cell>
          <cell r="B612" t="str">
            <v>Export</v>
          </cell>
          <cell r="C612" t="str">
            <v>Nagar</v>
          </cell>
          <cell r="D612">
            <v>696</v>
          </cell>
          <cell r="E612">
            <v>50827.870800000004</v>
          </cell>
          <cell r="F612">
            <v>1</v>
          </cell>
          <cell r="G612">
            <v>696</v>
          </cell>
          <cell r="I612">
            <v>0.38041395464797217</v>
          </cell>
        </row>
        <row r="613">
          <cell r="A613" t="str">
            <v>LP.316.414.1.001</v>
          </cell>
          <cell r="B613" t="str">
            <v>OEM</v>
          </cell>
          <cell r="C613" t="str">
            <v>Nagar</v>
          </cell>
          <cell r="D613">
            <v>2411</v>
          </cell>
          <cell r="E613">
            <v>75052</v>
          </cell>
          <cell r="F613">
            <v>1</v>
          </cell>
          <cell r="G613">
            <v>2411</v>
          </cell>
          <cell r="I613">
            <v>0.38041395464797217</v>
          </cell>
        </row>
        <row r="614">
          <cell r="A614" t="str">
            <v>LP.316.424.1.001</v>
          </cell>
          <cell r="B614" t="str">
            <v>OEM</v>
          </cell>
          <cell r="C614" t="str">
            <v>Nagar</v>
          </cell>
          <cell r="D614">
            <v>2411</v>
          </cell>
          <cell r="E614">
            <v>75082</v>
          </cell>
          <cell r="F614">
            <v>1</v>
          </cell>
          <cell r="G614">
            <v>2411</v>
          </cell>
          <cell r="I614">
            <v>0.38041395464797217</v>
          </cell>
        </row>
        <row r="615">
          <cell r="A615" t="str">
            <v>LP.318.434.0.001</v>
          </cell>
          <cell r="B615" t="str">
            <v>OEM</v>
          </cell>
          <cell r="C615" t="str">
            <v>Nagar</v>
          </cell>
          <cell r="D615">
            <v>15912</v>
          </cell>
          <cell r="E615">
            <v>386184.24</v>
          </cell>
          <cell r="F615">
            <v>1</v>
          </cell>
          <cell r="G615">
            <v>15912</v>
          </cell>
          <cell r="I615">
            <v>0.38041395464797217</v>
          </cell>
        </row>
        <row r="616">
          <cell r="A616" t="str">
            <v>LP.320.545.1.701</v>
          </cell>
          <cell r="B616" t="str">
            <v>OEM</v>
          </cell>
          <cell r="C616" t="str">
            <v>Nagar</v>
          </cell>
          <cell r="D616">
            <v>143208</v>
          </cell>
          <cell r="E616">
            <v>1350577.48</v>
          </cell>
          <cell r="F616">
            <v>1</v>
          </cell>
          <cell r="G616">
            <v>143208</v>
          </cell>
          <cell r="I616">
            <v>0.38041395464797217</v>
          </cell>
        </row>
        <row r="617">
          <cell r="A617" t="str">
            <v>LP.330.434.0.001</v>
          </cell>
          <cell r="B617" t="str">
            <v>OEM</v>
          </cell>
          <cell r="C617" t="str">
            <v>Nagar</v>
          </cell>
          <cell r="D617">
            <v>65220</v>
          </cell>
          <cell r="E617">
            <v>1484712.6</v>
          </cell>
          <cell r="F617">
            <v>1</v>
          </cell>
          <cell r="G617">
            <v>65220</v>
          </cell>
          <cell r="I617">
            <v>0.38041395464797217</v>
          </cell>
        </row>
        <row r="618">
          <cell r="A618" t="str">
            <v>LP.333.334.0.001</v>
          </cell>
          <cell r="B618" t="str">
            <v>OEM</v>
          </cell>
          <cell r="C618" t="str">
            <v>Nagar</v>
          </cell>
          <cell r="D618">
            <v>64733</v>
          </cell>
          <cell r="E618">
            <v>867432.25</v>
          </cell>
          <cell r="F618">
            <v>1</v>
          </cell>
          <cell r="G618">
            <v>64733</v>
          </cell>
          <cell r="I618">
            <v>0.38041395464797217</v>
          </cell>
        </row>
        <row r="619">
          <cell r="A619" t="str">
            <v>LP.333.434.2.001</v>
          </cell>
          <cell r="B619" t="str">
            <v>OEM</v>
          </cell>
          <cell r="C619" t="str">
            <v>Nagar</v>
          </cell>
          <cell r="D619">
            <v>348620</v>
          </cell>
          <cell r="E619">
            <v>7552366.1999999993</v>
          </cell>
          <cell r="F619">
            <v>1</v>
          </cell>
          <cell r="G619">
            <v>348620</v>
          </cell>
          <cell r="I619">
            <v>0.38041395464797217</v>
          </cell>
        </row>
        <row r="620">
          <cell r="A620" t="str">
            <v>LP.333.546.1.701</v>
          </cell>
          <cell r="B620" t="str">
            <v>OEM</v>
          </cell>
          <cell r="C620" t="str">
            <v>Nagar</v>
          </cell>
          <cell r="D620">
            <v>318969</v>
          </cell>
          <cell r="E620">
            <v>2933943.3</v>
          </cell>
          <cell r="F620">
            <v>1</v>
          </cell>
          <cell r="G620">
            <v>318969</v>
          </cell>
          <cell r="I620">
            <v>0.38041395464797217</v>
          </cell>
        </row>
        <row r="621">
          <cell r="A621" t="str">
            <v>LP.333.551.0.701</v>
          </cell>
          <cell r="B621" t="str">
            <v>OEM</v>
          </cell>
          <cell r="C621" t="str">
            <v>Nagar</v>
          </cell>
          <cell r="D621">
            <v>43350</v>
          </cell>
          <cell r="E621">
            <v>1013407.5</v>
          </cell>
          <cell r="F621">
            <v>1</v>
          </cell>
          <cell r="G621">
            <v>43350</v>
          </cell>
          <cell r="I621">
            <v>0.38041395464797217</v>
          </cell>
        </row>
        <row r="622">
          <cell r="A622" t="str">
            <v>LP.333.553.1.701</v>
          </cell>
          <cell r="B622" t="str">
            <v>OEM</v>
          </cell>
          <cell r="C622" t="str">
            <v>Nagar</v>
          </cell>
          <cell r="D622">
            <v>214200</v>
          </cell>
          <cell r="E622">
            <v>4232245.2</v>
          </cell>
          <cell r="F622">
            <v>1</v>
          </cell>
          <cell r="G622">
            <v>214200</v>
          </cell>
          <cell r="I622">
            <v>0.38041395464797217</v>
          </cell>
        </row>
        <row r="623">
          <cell r="A623" t="str">
            <v>LP.345.410.0.001</v>
          </cell>
          <cell r="B623" t="str">
            <v>OEM</v>
          </cell>
          <cell r="C623" t="str">
            <v>Nagar</v>
          </cell>
          <cell r="D623">
            <v>3364</v>
          </cell>
          <cell r="E623">
            <v>110072.36</v>
          </cell>
          <cell r="F623">
            <v>1</v>
          </cell>
          <cell r="G623">
            <v>3364</v>
          </cell>
          <cell r="I623">
            <v>0.38041395464797217</v>
          </cell>
        </row>
        <row r="624">
          <cell r="A624" t="str">
            <v>LP.345.420.0.001</v>
          </cell>
          <cell r="B624" t="str">
            <v>OEM</v>
          </cell>
          <cell r="C624" t="str">
            <v>Nagar</v>
          </cell>
          <cell r="D624">
            <v>3362</v>
          </cell>
          <cell r="E624">
            <v>102811.22</v>
          </cell>
          <cell r="F624">
            <v>1</v>
          </cell>
          <cell r="G624">
            <v>3362</v>
          </cell>
          <cell r="I624">
            <v>0.38041395464797217</v>
          </cell>
        </row>
        <row r="625">
          <cell r="A625" t="str">
            <v>LP.345.434.0.001</v>
          </cell>
          <cell r="B625" t="str">
            <v>OEM</v>
          </cell>
          <cell r="C625" t="str">
            <v>Nagar</v>
          </cell>
          <cell r="D625">
            <v>8394</v>
          </cell>
          <cell r="E625">
            <v>210297</v>
          </cell>
          <cell r="F625">
            <v>1</v>
          </cell>
          <cell r="G625">
            <v>8394</v>
          </cell>
          <cell r="I625">
            <v>0.38041395464797217</v>
          </cell>
        </row>
        <row r="626">
          <cell r="A626" t="str">
            <v>LP.353.410.1.006</v>
          </cell>
          <cell r="B626" t="str">
            <v>Export</v>
          </cell>
          <cell r="C626" t="str">
            <v>Nagar</v>
          </cell>
          <cell r="D626">
            <v>6958</v>
          </cell>
          <cell r="E626">
            <v>307766.45759999997</v>
          </cell>
          <cell r="F626">
            <v>1</v>
          </cell>
          <cell r="G626">
            <v>6958</v>
          </cell>
          <cell r="I626">
            <v>0.38041395464797217</v>
          </cell>
        </row>
        <row r="627">
          <cell r="A627" t="str">
            <v>LP.353.410.1.016</v>
          </cell>
          <cell r="B627" t="str">
            <v>Export</v>
          </cell>
          <cell r="C627" t="str">
            <v>Nagar</v>
          </cell>
          <cell r="D627">
            <v>3157</v>
          </cell>
          <cell r="E627">
            <v>141044.736</v>
          </cell>
          <cell r="F627">
            <v>1</v>
          </cell>
          <cell r="G627">
            <v>3157</v>
          </cell>
          <cell r="I627">
            <v>0.38041395464797217</v>
          </cell>
        </row>
        <row r="628">
          <cell r="A628" t="str">
            <v>LP.353.410.1.026</v>
          </cell>
          <cell r="B628" t="str">
            <v>Export</v>
          </cell>
          <cell r="C628" t="str">
            <v>Nagar</v>
          </cell>
          <cell r="D628">
            <v>2933</v>
          </cell>
          <cell r="E628">
            <v>130866.22080000001</v>
          </cell>
          <cell r="F628">
            <v>1</v>
          </cell>
          <cell r="G628">
            <v>2933</v>
          </cell>
          <cell r="I628">
            <v>0.38041395464797217</v>
          </cell>
        </row>
        <row r="629">
          <cell r="A629" t="str">
            <v>LP.353.410.1.036</v>
          </cell>
          <cell r="B629" t="str">
            <v>Export</v>
          </cell>
          <cell r="C629" t="str">
            <v>Nagar</v>
          </cell>
          <cell r="D629">
            <v>1736</v>
          </cell>
          <cell r="E629">
            <v>77578.367999999988</v>
          </cell>
          <cell r="F629">
            <v>1</v>
          </cell>
          <cell r="G629">
            <v>1736</v>
          </cell>
          <cell r="I629">
            <v>0.38041395464797217</v>
          </cell>
        </row>
        <row r="630">
          <cell r="A630" t="str">
            <v>LP.353.410.2.006</v>
          </cell>
          <cell r="B630" t="str">
            <v>Export</v>
          </cell>
          <cell r="C630" t="str">
            <v>Nagar</v>
          </cell>
          <cell r="D630">
            <v>4515</v>
          </cell>
          <cell r="E630">
            <v>212080.52670000002</v>
          </cell>
          <cell r="F630">
            <v>1</v>
          </cell>
          <cell r="G630">
            <v>4515</v>
          </cell>
          <cell r="I630">
            <v>0.38041395464797217</v>
          </cell>
        </row>
        <row r="631">
          <cell r="A631" t="str">
            <v>LP.353.410.2.016</v>
          </cell>
          <cell r="B631" t="str">
            <v>Export</v>
          </cell>
          <cell r="C631" t="str">
            <v>Nagar</v>
          </cell>
          <cell r="D631">
            <v>3472</v>
          </cell>
          <cell r="E631">
            <v>163048.21889999998</v>
          </cell>
          <cell r="F631">
            <v>1</v>
          </cell>
          <cell r="G631">
            <v>3472</v>
          </cell>
          <cell r="I631">
            <v>0.38041395464797217</v>
          </cell>
        </row>
        <row r="632">
          <cell r="A632" t="str">
            <v>LP.353.410.2.026</v>
          </cell>
          <cell r="B632" t="str">
            <v>Export</v>
          </cell>
          <cell r="C632" t="str">
            <v>Nagar</v>
          </cell>
          <cell r="D632">
            <v>3507</v>
          </cell>
          <cell r="E632">
            <v>188815.43687999999</v>
          </cell>
          <cell r="F632">
            <v>1</v>
          </cell>
          <cell r="G632">
            <v>3507</v>
          </cell>
          <cell r="I632">
            <v>0.38041395464797217</v>
          </cell>
        </row>
        <row r="633">
          <cell r="A633" t="str">
            <v>LP.353.410.2.036</v>
          </cell>
          <cell r="B633" t="str">
            <v>Export</v>
          </cell>
          <cell r="C633" t="str">
            <v>Nagar</v>
          </cell>
          <cell r="D633">
            <v>4081</v>
          </cell>
          <cell r="E633">
            <v>219366.25199999998</v>
          </cell>
          <cell r="F633">
            <v>1</v>
          </cell>
          <cell r="G633">
            <v>4081</v>
          </cell>
          <cell r="I633">
            <v>0.38041395464797217</v>
          </cell>
        </row>
        <row r="634">
          <cell r="A634" t="str">
            <v>LP.353.420.1.006</v>
          </cell>
          <cell r="B634" t="str">
            <v>Export</v>
          </cell>
          <cell r="C634" t="str">
            <v>Nagar</v>
          </cell>
          <cell r="D634">
            <v>6958</v>
          </cell>
          <cell r="E634">
            <v>291736.9546</v>
          </cell>
          <cell r="F634">
            <v>1</v>
          </cell>
          <cell r="G634">
            <v>6958</v>
          </cell>
          <cell r="I634">
            <v>0.38041395464797217</v>
          </cell>
        </row>
        <row r="635">
          <cell r="A635" t="str">
            <v>LP.353.420.1.016</v>
          </cell>
          <cell r="B635" t="str">
            <v>Export</v>
          </cell>
          <cell r="C635" t="str">
            <v>Nagar</v>
          </cell>
          <cell r="D635">
            <v>3157</v>
          </cell>
          <cell r="E635">
            <v>133698.65600000002</v>
          </cell>
          <cell r="F635">
            <v>1</v>
          </cell>
          <cell r="G635">
            <v>3157</v>
          </cell>
          <cell r="I635">
            <v>0.38041395464797217</v>
          </cell>
        </row>
        <row r="636">
          <cell r="A636" t="str">
            <v>LP.353.420.1.026</v>
          </cell>
          <cell r="B636" t="str">
            <v>Export</v>
          </cell>
          <cell r="C636" t="str">
            <v>Nagar</v>
          </cell>
          <cell r="D636">
            <v>2933</v>
          </cell>
          <cell r="E636">
            <v>124050.27180000002</v>
          </cell>
          <cell r="F636">
            <v>1</v>
          </cell>
          <cell r="G636">
            <v>2933</v>
          </cell>
          <cell r="I636">
            <v>0.38041395464797217</v>
          </cell>
        </row>
        <row r="637">
          <cell r="A637" t="str">
            <v>LP.353.420.1.036</v>
          </cell>
          <cell r="B637" t="str">
            <v>Export</v>
          </cell>
          <cell r="C637" t="str">
            <v>Nagar</v>
          </cell>
          <cell r="D637">
            <v>1736</v>
          </cell>
          <cell r="E637">
            <v>73537.827999999994</v>
          </cell>
          <cell r="F637">
            <v>1</v>
          </cell>
          <cell r="G637">
            <v>1736</v>
          </cell>
          <cell r="I637">
            <v>0.38041395464797217</v>
          </cell>
        </row>
        <row r="638">
          <cell r="A638" t="str">
            <v>LP.353.420.2.006</v>
          </cell>
          <cell r="B638" t="str">
            <v>Export</v>
          </cell>
          <cell r="C638" t="str">
            <v>Nagar</v>
          </cell>
          <cell r="D638">
            <v>4515</v>
          </cell>
          <cell r="E638">
            <v>205842.86415000001</v>
          </cell>
          <cell r="F638">
            <v>1</v>
          </cell>
          <cell r="G638">
            <v>4515</v>
          </cell>
          <cell r="I638">
            <v>0.38041395464797217</v>
          </cell>
        </row>
        <row r="639">
          <cell r="A639" t="str">
            <v>LP.353.420.2.016</v>
          </cell>
          <cell r="B639" t="str">
            <v>Export</v>
          </cell>
          <cell r="C639" t="str">
            <v>Nagar</v>
          </cell>
          <cell r="D639">
            <v>3472</v>
          </cell>
          <cell r="E639">
            <v>158252.68304999999</v>
          </cell>
          <cell r="F639">
            <v>1</v>
          </cell>
          <cell r="G639">
            <v>3472</v>
          </cell>
          <cell r="I639">
            <v>0.38041395464797217</v>
          </cell>
        </row>
        <row r="640">
          <cell r="A640" t="str">
            <v>LP.353.420.2.026</v>
          </cell>
          <cell r="B640" t="str">
            <v>Export</v>
          </cell>
          <cell r="C640" t="str">
            <v>Nagar</v>
          </cell>
          <cell r="D640">
            <v>3507</v>
          </cell>
          <cell r="E640">
            <v>182972.38553999999</v>
          </cell>
          <cell r="F640">
            <v>1</v>
          </cell>
          <cell r="G640">
            <v>3507</v>
          </cell>
          <cell r="I640">
            <v>0.38041395464797217</v>
          </cell>
        </row>
        <row r="641">
          <cell r="A641" t="str">
            <v>LP.353.420.2.036</v>
          </cell>
          <cell r="B641" t="str">
            <v>Export</v>
          </cell>
          <cell r="C641" t="str">
            <v>Nagar</v>
          </cell>
          <cell r="D641">
            <v>4081</v>
          </cell>
          <cell r="E641">
            <v>212611.2555</v>
          </cell>
          <cell r="F641">
            <v>1</v>
          </cell>
          <cell r="G641">
            <v>4081</v>
          </cell>
          <cell r="I641">
            <v>0.38041395464797217</v>
          </cell>
        </row>
        <row r="642">
          <cell r="A642" t="str">
            <v>LP.353.434.1.006</v>
          </cell>
          <cell r="B642" t="str">
            <v>Export</v>
          </cell>
          <cell r="C642" t="str">
            <v>Nagar</v>
          </cell>
          <cell r="D642">
            <v>9816</v>
          </cell>
          <cell r="E642">
            <v>383636.07599999994</v>
          </cell>
          <cell r="F642">
            <v>1</v>
          </cell>
          <cell r="G642">
            <v>9816</v>
          </cell>
          <cell r="I642">
            <v>0.38041395464797217</v>
          </cell>
        </row>
        <row r="643">
          <cell r="A643" t="str">
            <v>LP.353.434.1.016</v>
          </cell>
          <cell r="B643" t="str">
            <v>Export</v>
          </cell>
          <cell r="C643" t="str">
            <v>Nagar</v>
          </cell>
          <cell r="D643">
            <v>7884</v>
          </cell>
          <cell r="E643">
            <v>311828.78999999998</v>
          </cell>
          <cell r="F643">
            <v>1</v>
          </cell>
          <cell r="G643">
            <v>7884</v>
          </cell>
          <cell r="I643">
            <v>0.38041395464797217</v>
          </cell>
        </row>
        <row r="644">
          <cell r="A644" t="str">
            <v>LP.353.434.1.026</v>
          </cell>
          <cell r="B644" t="str">
            <v>Export</v>
          </cell>
          <cell r="C644" t="str">
            <v>Nagar</v>
          </cell>
          <cell r="D644">
            <v>3768</v>
          </cell>
          <cell r="E644">
            <v>149036.79</v>
          </cell>
          <cell r="F644">
            <v>1</v>
          </cell>
          <cell r="G644">
            <v>3768</v>
          </cell>
          <cell r="I644">
            <v>0.38041395464797217</v>
          </cell>
        </row>
        <row r="645">
          <cell r="A645" t="str">
            <v>LP.353.434.1.036</v>
          </cell>
          <cell r="B645" t="str">
            <v>Export</v>
          </cell>
          <cell r="C645" t="str">
            <v>Nagar</v>
          </cell>
          <cell r="D645">
            <v>1464</v>
          </cell>
          <cell r="E645">
            <v>57926.82</v>
          </cell>
          <cell r="F645">
            <v>1</v>
          </cell>
          <cell r="G645">
            <v>1464</v>
          </cell>
          <cell r="I645">
            <v>0.38041395464797217</v>
          </cell>
        </row>
        <row r="646">
          <cell r="A646" t="str">
            <v>LP.353.434.2.006</v>
          </cell>
          <cell r="B646" t="str">
            <v>Export</v>
          </cell>
          <cell r="C646" t="str">
            <v>Nagar</v>
          </cell>
          <cell r="D646">
            <v>7776</v>
          </cell>
          <cell r="E646">
            <v>377996.97600000002</v>
          </cell>
          <cell r="F646">
            <v>1</v>
          </cell>
          <cell r="G646">
            <v>7776</v>
          </cell>
          <cell r="I646">
            <v>0.38041395464797217</v>
          </cell>
        </row>
        <row r="647">
          <cell r="A647" t="str">
            <v>LP.353.434.2.016</v>
          </cell>
          <cell r="B647" t="str">
            <v>Export</v>
          </cell>
          <cell r="C647" t="str">
            <v>Nagar</v>
          </cell>
          <cell r="D647">
            <v>3408</v>
          </cell>
          <cell r="E647">
            <v>166530.42000000001</v>
          </cell>
          <cell r="F647">
            <v>1</v>
          </cell>
          <cell r="G647">
            <v>3408</v>
          </cell>
          <cell r="I647">
            <v>0.38041395464797217</v>
          </cell>
        </row>
        <row r="648">
          <cell r="A648" t="str">
            <v>LP.361.434.0.001</v>
          </cell>
          <cell r="B648" t="str">
            <v>OEM</v>
          </cell>
          <cell r="C648" t="str">
            <v>Nagar</v>
          </cell>
          <cell r="D648">
            <v>7086</v>
          </cell>
          <cell r="E648">
            <v>195446.1</v>
          </cell>
          <cell r="F648">
            <v>1</v>
          </cell>
          <cell r="G648">
            <v>7086</v>
          </cell>
          <cell r="I648">
            <v>0.38041395464797217</v>
          </cell>
        </row>
        <row r="649">
          <cell r="A649" t="str">
            <v>LP.375.310.0.001</v>
          </cell>
          <cell r="B649" t="str">
            <v>OEM</v>
          </cell>
          <cell r="C649" t="str">
            <v>Nagar</v>
          </cell>
          <cell r="D649">
            <v>300</v>
          </cell>
          <cell r="E649">
            <v>5250</v>
          </cell>
          <cell r="F649">
            <v>1</v>
          </cell>
          <cell r="G649">
            <v>300</v>
          </cell>
          <cell r="I649">
            <v>0.38041395464797217</v>
          </cell>
        </row>
        <row r="650">
          <cell r="A650" t="str">
            <v>LP.375.320.0.001</v>
          </cell>
          <cell r="B650" t="str">
            <v>OEM</v>
          </cell>
          <cell r="C650" t="str">
            <v>Nagar</v>
          </cell>
          <cell r="D650">
            <v>300</v>
          </cell>
          <cell r="E650">
            <v>5250</v>
          </cell>
          <cell r="F650">
            <v>1</v>
          </cell>
          <cell r="G650">
            <v>300</v>
          </cell>
          <cell r="I650">
            <v>0.38041395464797217</v>
          </cell>
        </row>
        <row r="651">
          <cell r="A651" t="str">
            <v>LP.375.434.0.001</v>
          </cell>
          <cell r="B651" t="str">
            <v>OEM</v>
          </cell>
          <cell r="C651" t="str">
            <v>Nagar</v>
          </cell>
          <cell r="D651">
            <v>5091</v>
          </cell>
          <cell r="E651">
            <v>134911.5</v>
          </cell>
          <cell r="F651">
            <v>1</v>
          </cell>
          <cell r="G651">
            <v>5091</v>
          </cell>
          <cell r="I651">
            <v>0.38041395464797217</v>
          </cell>
        </row>
        <row r="652">
          <cell r="A652" t="str">
            <v>LP.422.546.0.701</v>
          </cell>
          <cell r="B652" t="str">
            <v>OEM</v>
          </cell>
          <cell r="C652" t="str">
            <v>Nagar</v>
          </cell>
          <cell r="D652">
            <v>843</v>
          </cell>
          <cell r="E652">
            <v>7814.61</v>
          </cell>
          <cell r="F652">
            <v>1</v>
          </cell>
          <cell r="G652">
            <v>843</v>
          </cell>
          <cell r="I652">
            <v>0.38041395464797217</v>
          </cell>
        </row>
        <row r="653">
          <cell r="A653" t="str">
            <v>LP.422.577.0.701</v>
          </cell>
          <cell r="B653" t="str">
            <v>OEM</v>
          </cell>
          <cell r="C653" t="str">
            <v>Nagar</v>
          </cell>
          <cell r="D653">
            <v>540</v>
          </cell>
          <cell r="E653">
            <v>6058.8</v>
          </cell>
          <cell r="F653">
            <v>1</v>
          </cell>
          <cell r="G653">
            <v>540</v>
          </cell>
          <cell r="I653">
            <v>0.38041395464797217</v>
          </cell>
        </row>
        <row r="654">
          <cell r="A654" t="str">
            <v>LP.519.434.2.006</v>
          </cell>
          <cell r="B654" t="str">
            <v>Export</v>
          </cell>
          <cell r="C654" t="str">
            <v>Nagar</v>
          </cell>
          <cell r="D654">
            <v>18072</v>
          </cell>
          <cell r="E654">
            <v>829810.55682146852</v>
          </cell>
          <cell r="F654">
            <v>1</v>
          </cell>
          <cell r="G654">
            <v>18072</v>
          </cell>
          <cell r="I654">
            <v>0.38041395464797217</v>
          </cell>
        </row>
        <row r="655">
          <cell r="A655" t="str">
            <v>LP.519.434.2.016</v>
          </cell>
          <cell r="B655" t="str">
            <v>Export</v>
          </cell>
          <cell r="C655" t="str">
            <v>Nagar</v>
          </cell>
          <cell r="D655">
            <v>4992</v>
          </cell>
          <cell r="E655">
            <v>227768.1519666175</v>
          </cell>
          <cell r="F655">
            <v>1</v>
          </cell>
          <cell r="G655">
            <v>4992</v>
          </cell>
          <cell r="I655">
            <v>0.38041395464797217</v>
          </cell>
        </row>
        <row r="656">
          <cell r="A656" t="str">
            <v>LP.519.434.2.026</v>
          </cell>
          <cell r="B656" t="str">
            <v>Export</v>
          </cell>
          <cell r="C656" t="str">
            <v>Nagar</v>
          </cell>
          <cell r="D656">
            <v>3744</v>
          </cell>
          <cell r="E656">
            <v>170214.44251088169</v>
          </cell>
          <cell r="F656">
            <v>1</v>
          </cell>
          <cell r="G656">
            <v>3744</v>
          </cell>
          <cell r="I656">
            <v>0.38041395464797217</v>
          </cell>
        </row>
        <row r="657">
          <cell r="A657" t="str">
            <v>LP.519.434.2.046</v>
          </cell>
          <cell r="B657" t="str">
            <v>Export</v>
          </cell>
          <cell r="C657" t="str">
            <v>Nagar</v>
          </cell>
          <cell r="D657">
            <v>108</v>
          </cell>
          <cell r="E657">
            <v>4864.8559833087529</v>
          </cell>
          <cell r="F657">
            <v>1</v>
          </cell>
          <cell r="G657">
            <v>108</v>
          </cell>
          <cell r="I657">
            <v>0.38041395464797217</v>
          </cell>
        </row>
        <row r="658">
          <cell r="A658" t="str">
            <v>LP.532.434.0.006</v>
          </cell>
          <cell r="B658" t="str">
            <v>Export</v>
          </cell>
          <cell r="C658" t="str">
            <v>Nagar</v>
          </cell>
          <cell r="D658">
            <v>6528</v>
          </cell>
          <cell r="E658">
            <v>302844.56003033207</v>
          </cell>
          <cell r="F658">
            <v>1</v>
          </cell>
          <cell r="G658">
            <v>6528</v>
          </cell>
          <cell r="I658">
            <v>0.38041395464797217</v>
          </cell>
        </row>
        <row r="659">
          <cell r="A659" t="str">
            <v>LP.532.434.0.016</v>
          </cell>
          <cell r="B659" t="str">
            <v>Export</v>
          </cell>
          <cell r="C659" t="str">
            <v>Nagar</v>
          </cell>
          <cell r="D659">
            <v>5136</v>
          </cell>
          <cell r="E659">
            <v>241270.13715152346</v>
          </cell>
          <cell r="F659">
            <v>1</v>
          </cell>
          <cell r="G659">
            <v>5136</v>
          </cell>
          <cell r="I659">
            <v>0.38041395464797217</v>
          </cell>
        </row>
        <row r="660">
          <cell r="A660" t="str">
            <v>LP.532.434.0.026</v>
          </cell>
          <cell r="B660" t="str">
            <v>Export</v>
          </cell>
          <cell r="C660" t="str">
            <v>Nagar</v>
          </cell>
          <cell r="D660">
            <v>2160</v>
          </cell>
          <cell r="E660">
            <v>95351.177272851564</v>
          </cell>
          <cell r="F660">
            <v>1</v>
          </cell>
          <cell r="G660">
            <v>2160</v>
          </cell>
          <cell r="I660">
            <v>0.38041395464797217</v>
          </cell>
        </row>
        <row r="661">
          <cell r="A661" t="str">
            <v>LP.533.434.0.006</v>
          </cell>
          <cell r="B661" t="str">
            <v>Export</v>
          </cell>
          <cell r="C661" t="str">
            <v>Nagar</v>
          </cell>
          <cell r="D661">
            <v>26700</v>
          </cell>
          <cell r="E661">
            <v>1192199.7514345311</v>
          </cell>
          <cell r="F661">
            <v>1</v>
          </cell>
          <cell r="G661">
            <v>26700</v>
          </cell>
          <cell r="I661">
            <v>0.38041395464797217</v>
          </cell>
        </row>
        <row r="662">
          <cell r="A662" t="str">
            <v>LP.533.434.0.026</v>
          </cell>
          <cell r="B662" t="str">
            <v>Export</v>
          </cell>
          <cell r="C662" t="str">
            <v>Nagar</v>
          </cell>
          <cell r="D662">
            <v>1080</v>
          </cell>
          <cell r="E662">
            <v>49211.7192</v>
          </cell>
          <cell r="F662">
            <v>1</v>
          </cell>
          <cell r="G662">
            <v>1080</v>
          </cell>
          <cell r="I662">
            <v>0.38041395464797217</v>
          </cell>
        </row>
        <row r="663">
          <cell r="A663" t="str">
            <v>LP.533.434.0.046</v>
          </cell>
          <cell r="B663" t="str">
            <v>Export</v>
          </cell>
          <cell r="C663" t="str">
            <v>Nagar</v>
          </cell>
          <cell r="D663">
            <v>1104</v>
          </cell>
          <cell r="E663">
            <v>50816.707200000004</v>
          </cell>
          <cell r="F663">
            <v>1</v>
          </cell>
          <cell r="G663">
            <v>1104</v>
          </cell>
          <cell r="I663">
            <v>0.38041395464797217</v>
          </cell>
        </row>
        <row r="664">
          <cell r="A664" t="str">
            <v>LP.534.310.5.006</v>
          </cell>
          <cell r="B664" t="str">
            <v>Export</v>
          </cell>
          <cell r="C664" t="str">
            <v>Nagar</v>
          </cell>
          <cell r="D664">
            <v>450</v>
          </cell>
          <cell r="E664">
            <v>20544.84</v>
          </cell>
          <cell r="F664">
            <v>1</v>
          </cell>
          <cell r="G664">
            <v>450</v>
          </cell>
          <cell r="I664">
            <v>0.38041395464797217</v>
          </cell>
        </row>
        <row r="665">
          <cell r="A665" t="str">
            <v>LP.534.310.5.016</v>
          </cell>
          <cell r="B665" t="str">
            <v>Export</v>
          </cell>
          <cell r="C665" t="str">
            <v>Nagar</v>
          </cell>
          <cell r="D665">
            <v>288</v>
          </cell>
          <cell r="E665">
            <v>13087.007999999998</v>
          </cell>
          <cell r="F665">
            <v>1</v>
          </cell>
          <cell r="G665">
            <v>288</v>
          </cell>
          <cell r="I665">
            <v>0.38041395464797217</v>
          </cell>
        </row>
        <row r="666">
          <cell r="A666" t="str">
            <v>LP.534.315.2.006</v>
          </cell>
          <cell r="B666" t="str">
            <v>Export</v>
          </cell>
          <cell r="C666" t="str">
            <v>Nagar</v>
          </cell>
          <cell r="D666">
            <v>75</v>
          </cell>
          <cell r="E666">
            <v>13763.7</v>
          </cell>
          <cell r="F666">
            <v>1</v>
          </cell>
          <cell r="G666">
            <v>75</v>
          </cell>
          <cell r="I666">
            <v>0.38041395464797217</v>
          </cell>
        </row>
        <row r="667">
          <cell r="A667" t="str">
            <v>LP.534.315.2.016</v>
          </cell>
          <cell r="B667" t="str">
            <v>Export</v>
          </cell>
          <cell r="C667" t="str">
            <v>Nagar</v>
          </cell>
          <cell r="D667">
            <v>48</v>
          </cell>
          <cell r="E667">
            <v>8767.44</v>
          </cell>
          <cell r="F667">
            <v>1</v>
          </cell>
          <cell r="G667">
            <v>48</v>
          </cell>
          <cell r="I667">
            <v>0.38041395464797217</v>
          </cell>
        </row>
        <row r="668">
          <cell r="A668" t="str">
            <v>LP.534.320.5.006</v>
          </cell>
          <cell r="B668" t="str">
            <v>Export</v>
          </cell>
          <cell r="C668" t="str">
            <v>Nagar</v>
          </cell>
          <cell r="D668">
            <v>525</v>
          </cell>
          <cell r="E668">
            <v>23968.98</v>
          </cell>
          <cell r="F668">
            <v>1</v>
          </cell>
          <cell r="G668">
            <v>525</v>
          </cell>
          <cell r="I668">
            <v>0.38041395464797217</v>
          </cell>
        </row>
        <row r="669">
          <cell r="A669" t="str">
            <v>LP.534.320.5.016</v>
          </cell>
          <cell r="B669" t="str">
            <v>Export</v>
          </cell>
          <cell r="C669" t="str">
            <v>Nagar</v>
          </cell>
          <cell r="D669">
            <v>336</v>
          </cell>
          <cell r="E669">
            <v>15268.175999999998</v>
          </cell>
          <cell r="F669">
            <v>1</v>
          </cell>
          <cell r="G669">
            <v>336</v>
          </cell>
          <cell r="I669">
            <v>0.38041395464797217</v>
          </cell>
        </row>
        <row r="670">
          <cell r="A670" t="str">
            <v>LP.534.434.1.006</v>
          </cell>
          <cell r="B670" t="str">
            <v>Export</v>
          </cell>
          <cell r="C670" t="str">
            <v>Nagar</v>
          </cell>
          <cell r="D670">
            <v>1392</v>
          </cell>
          <cell r="E670">
            <v>45269.927999999993</v>
          </cell>
          <cell r="F670">
            <v>1</v>
          </cell>
          <cell r="G670">
            <v>1392</v>
          </cell>
          <cell r="I670">
            <v>0.38041395464797217</v>
          </cell>
        </row>
        <row r="671">
          <cell r="A671" t="str">
            <v>LP.534.434.1.016</v>
          </cell>
          <cell r="B671" t="str">
            <v>Export</v>
          </cell>
          <cell r="C671" t="str">
            <v>Nagar</v>
          </cell>
          <cell r="D671">
            <v>936</v>
          </cell>
          <cell r="E671">
            <v>30440.123999999996</v>
          </cell>
          <cell r="F671">
            <v>1</v>
          </cell>
          <cell r="G671">
            <v>936</v>
          </cell>
          <cell r="I671">
            <v>0.38041395464797217</v>
          </cell>
        </row>
        <row r="672">
          <cell r="A672" t="str">
            <v>LP.534.434.1.026</v>
          </cell>
          <cell r="B672" t="str">
            <v>Export</v>
          </cell>
          <cell r="C672" t="str">
            <v>Nagar</v>
          </cell>
          <cell r="D672">
            <v>564</v>
          </cell>
          <cell r="E672">
            <v>18342.125999999997</v>
          </cell>
          <cell r="F672">
            <v>1</v>
          </cell>
          <cell r="G672">
            <v>564</v>
          </cell>
          <cell r="I672">
            <v>0.38041395464797217</v>
          </cell>
        </row>
        <row r="673">
          <cell r="A673" t="str">
            <v>LP.542.434.0.006</v>
          </cell>
          <cell r="B673" t="str">
            <v>Export</v>
          </cell>
          <cell r="C673" t="str">
            <v>Nagar</v>
          </cell>
          <cell r="D673">
            <v>4422</v>
          </cell>
          <cell r="E673">
            <v>365850.45</v>
          </cell>
          <cell r="F673">
            <v>1</v>
          </cell>
          <cell r="G673">
            <v>4422</v>
          </cell>
          <cell r="I673">
            <v>0.38041395464797217</v>
          </cell>
        </row>
        <row r="674">
          <cell r="A674" t="str">
            <v>LP.542.434.0.016</v>
          </cell>
          <cell r="B674" t="str">
            <v>Export</v>
          </cell>
          <cell r="C674" t="str">
            <v>Nagar</v>
          </cell>
          <cell r="D674">
            <v>3816</v>
          </cell>
          <cell r="E674">
            <v>328366.08000000002</v>
          </cell>
          <cell r="F674">
            <v>1</v>
          </cell>
          <cell r="G674">
            <v>3816</v>
          </cell>
          <cell r="I674">
            <v>0.38041395464797217</v>
          </cell>
        </row>
        <row r="675">
          <cell r="A675" t="str">
            <v>LP.542.434.0.026</v>
          </cell>
          <cell r="B675" t="str">
            <v>Export</v>
          </cell>
          <cell r="C675" t="str">
            <v>Nagar</v>
          </cell>
          <cell r="D675">
            <v>2088</v>
          </cell>
          <cell r="E675">
            <v>174872.23200000002</v>
          </cell>
          <cell r="F675">
            <v>1</v>
          </cell>
          <cell r="G675">
            <v>2088</v>
          </cell>
          <cell r="I675">
            <v>0.38041395464797217</v>
          </cell>
        </row>
        <row r="676">
          <cell r="A676" t="str">
            <v>LP.543.434.0.006</v>
          </cell>
          <cell r="B676" t="str">
            <v>Export</v>
          </cell>
          <cell r="C676" t="str">
            <v>Nagar</v>
          </cell>
          <cell r="D676">
            <v>6000</v>
          </cell>
          <cell r="E676">
            <v>590619.92517473781</v>
          </cell>
          <cell r="F676">
            <v>1</v>
          </cell>
          <cell r="G676">
            <v>6000</v>
          </cell>
          <cell r="I676">
            <v>0.38041395464797217</v>
          </cell>
        </row>
        <row r="677">
          <cell r="A677" t="str">
            <v>LP.543.434.0.016</v>
          </cell>
          <cell r="B677" t="str">
            <v>Export</v>
          </cell>
          <cell r="C677" t="str">
            <v>Nagar</v>
          </cell>
          <cell r="D677">
            <v>1632</v>
          </cell>
          <cell r="E677">
            <v>160743.31498736888</v>
          </cell>
          <cell r="F677">
            <v>1</v>
          </cell>
          <cell r="G677">
            <v>1632</v>
          </cell>
          <cell r="I677">
            <v>0.38041395464797217</v>
          </cell>
        </row>
        <row r="678">
          <cell r="A678" t="str">
            <v>LP.543.434.0.026</v>
          </cell>
          <cell r="B678" t="str">
            <v>Export</v>
          </cell>
          <cell r="C678" t="str">
            <v>Nagar</v>
          </cell>
          <cell r="D678">
            <v>720</v>
          </cell>
          <cell r="E678">
            <v>70990.726187368869</v>
          </cell>
          <cell r="F678">
            <v>1</v>
          </cell>
          <cell r="G678">
            <v>720</v>
          </cell>
          <cell r="I678">
            <v>0.38041395464797217</v>
          </cell>
        </row>
        <row r="679">
          <cell r="A679" t="str">
            <v>LP.543.434.2.016</v>
          </cell>
          <cell r="B679" t="str">
            <v>Export</v>
          </cell>
          <cell r="C679" t="str">
            <v>Nagar</v>
          </cell>
          <cell r="D679">
            <v>312</v>
          </cell>
          <cell r="E679">
            <v>29047.200000000001</v>
          </cell>
          <cell r="F679">
            <v>1</v>
          </cell>
          <cell r="G679">
            <v>312</v>
          </cell>
          <cell r="I679">
            <v>0.38041395464797217</v>
          </cell>
        </row>
        <row r="680">
          <cell r="A680" t="str">
            <v>LP.543.434.2.026</v>
          </cell>
          <cell r="B680" t="str">
            <v>Export</v>
          </cell>
          <cell r="C680" t="str">
            <v>Nagar</v>
          </cell>
          <cell r="D680">
            <v>216</v>
          </cell>
          <cell r="E680">
            <v>20109.599999999999</v>
          </cell>
          <cell r="F680">
            <v>1</v>
          </cell>
          <cell r="G680">
            <v>216</v>
          </cell>
          <cell r="I680">
            <v>0.38041395464797217</v>
          </cell>
        </row>
        <row r="681">
          <cell r="A681" t="str">
            <v>LP.544.434.0.006</v>
          </cell>
          <cell r="B681" t="str">
            <v>Export</v>
          </cell>
          <cell r="C681" t="str">
            <v>Nagar</v>
          </cell>
          <cell r="D681">
            <v>360</v>
          </cell>
          <cell r="E681">
            <v>46049.85</v>
          </cell>
          <cell r="F681">
            <v>1</v>
          </cell>
          <cell r="G681">
            <v>360</v>
          </cell>
          <cell r="I681">
            <v>0.38041395464797217</v>
          </cell>
        </row>
        <row r="682">
          <cell r="A682" t="str">
            <v>LP.544.434.0.016</v>
          </cell>
          <cell r="B682" t="str">
            <v>Export</v>
          </cell>
          <cell r="C682" t="str">
            <v>Nagar</v>
          </cell>
          <cell r="D682">
            <v>744</v>
          </cell>
          <cell r="E682">
            <v>91792.8</v>
          </cell>
          <cell r="F682">
            <v>1</v>
          </cell>
          <cell r="G682">
            <v>744</v>
          </cell>
          <cell r="I682">
            <v>0.38041395464797217</v>
          </cell>
        </row>
        <row r="683">
          <cell r="A683" t="str">
            <v>LP.544.434.0.026</v>
          </cell>
          <cell r="B683" t="str">
            <v>Export</v>
          </cell>
          <cell r="C683" t="str">
            <v>Nagar</v>
          </cell>
          <cell r="D683">
            <v>312</v>
          </cell>
          <cell r="E683">
            <v>38283.96</v>
          </cell>
          <cell r="F683">
            <v>1</v>
          </cell>
          <cell r="G683">
            <v>312</v>
          </cell>
          <cell r="I683">
            <v>0.38041395464797217</v>
          </cell>
        </row>
        <row r="684">
          <cell r="A684" t="str">
            <v>LP.544.434.0.036</v>
          </cell>
          <cell r="B684" t="str">
            <v>Export</v>
          </cell>
          <cell r="C684" t="str">
            <v>Nagar</v>
          </cell>
          <cell r="D684">
            <v>240</v>
          </cell>
          <cell r="E684">
            <v>29449.200000000001</v>
          </cell>
          <cell r="F684">
            <v>1</v>
          </cell>
          <cell r="G684">
            <v>240</v>
          </cell>
          <cell r="I684">
            <v>0.38041395464797217</v>
          </cell>
        </row>
        <row r="685">
          <cell r="A685" t="str">
            <v>LP.547.410.0.000</v>
          </cell>
          <cell r="B685" t="str">
            <v>Captive</v>
          </cell>
          <cell r="C685" t="str">
            <v>Nagar</v>
          </cell>
          <cell r="D685">
            <v>180</v>
          </cell>
          <cell r="E685">
            <v>14824.8</v>
          </cell>
          <cell r="F685">
            <v>1</v>
          </cell>
          <cell r="G685">
            <v>180</v>
          </cell>
          <cell r="I685">
            <v>0.38041395464797217</v>
          </cell>
        </row>
        <row r="686">
          <cell r="A686" t="str">
            <v>LP.547.420.0.000</v>
          </cell>
          <cell r="B686" t="str">
            <v>Captive</v>
          </cell>
          <cell r="C686" t="str">
            <v>Nagar</v>
          </cell>
          <cell r="D686">
            <v>180</v>
          </cell>
          <cell r="E686">
            <v>14311.8</v>
          </cell>
          <cell r="F686">
            <v>1</v>
          </cell>
          <cell r="G686">
            <v>180</v>
          </cell>
          <cell r="I686">
            <v>0.38041395464797217</v>
          </cell>
        </row>
        <row r="687">
          <cell r="A687" t="str">
            <v>LP.547.434.0.000</v>
          </cell>
          <cell r="B687" t="str">
            <v>Captive</v>
          </cell>
          <cell r="C687" t="str">
            <v>Nagar</v>
          </cell>
          <cell r="D687">
            <v>515</v>
          </cell>
          <cell r="E687">
            <v>36446.550000000003</v>
          </cell>
          <cell r="F687">
            <v>1</v>
          </cell>
          <cell r="G687">
            <v>515</v>
          </cell>
          <cell r="I687">
            <v>0.38041395464797217</v>
          </cell>
        </row>
        <row r="688">
          <cell r="A688" t="str">
            <v>LP.552.434.0.000</v>
          </cell>
          <cell r="B688" t="str">
            <v>Captive</v>
          </cell>
          <cell r="C688" t="str">
            <v>Nagar</v>
          </cell>
          <cell r="D688">
            <v>500</v>
          </cell>
          <cell r="E688">
            <v>9400</v>
          </cell>
          <cell r="F688">
            <v>1</v>
          </cell>
          <cell r="G688">
            <v>500</v>
          </cell>
          <cell r="I688">
            <v>0.38041395464797217</v>
          </cell>
        </row>
        <row r="689">
          <cell r="A689" t="str">
            <v>LP.554.434.0.000</v>
          </cell>
          <cell r="B689" t="str">
            <v>Captive</v>
          </cell>
          <cell r="C689" t="str">
            <v>Nagar</v>
          </cell>
          <cell r="D689">
            <v>1280</v>
          </cell>
          <cell r="E689">
            <v>27840.799999999999</v>
          </cell>
          <cell r="F689">
            <v>1</v>
          </cell>
          <cell r="G689">
            <v>1280</v>
          </cell>
          <cell r="I689">
            <v>0.38041395464797217</v>
          </cell>
        </row>
        <row r="690">
          <cell r="A690" t="str">
            <v>LP.630.542.0.701</v>
          </cell>
          <cell r="B690" t="str">
            <v>OEM</v>
          </cell>
          <cell r="C690" t="str">
            <v>Nagar</v>
          </cell>
          <cell r="D690">
            <v>19962</v>
          </cell>
          <cell r="E690">
            <v>338714.1</v>
          </cell>
          <cell r="F690">
            <v>1</v>
          </cell>
          <cell r="G690">
            <v>19962</v>
          </cell>
          <cell r="I690">
            <v>0.38041395464797217</v>
          </cell>
        </row>
        <row r="691">
          <cell r="A691" t="str">
            <v>LP.630.542.1.012</v>
          </cell>
          <cell r="B691" t="str">
            <v>OER</v>
          </cell>
          <cell r="C691" t="str">
            <v>Nagar</v>
          </cell>
          <cell r="D691">
            <v>800</v>
          </cell>
          <cell r="E691">
            <v>24960</v>
          </cell>
          <cell r="F691">
            <v>1</v>
          </cell>
          <cell r="G691">
            <v>800</v>
          </cell>
          <cell r="I691">
            <v>0.38041395464797217</v>
          </cell>
        </row>
        <row r="692">
          <cell r="A692" t="str">
            <v>LP.630.542.1.032</v>
          </cell>
          <cell r="B692" t="str">
            <v>OER</v>
          </cell>
          <cell r="C692" t="str">
            <v>Nagar</v>
          </cell>
          <cell r="D692">
            <v>1234</v>
          </cell>
          <cell r="E692">
            <v>38500.800000000003</v>
          </cell>
          <cell r="F692">
            <v>1</v>
          </cell>
          <cell r="G692">
            <v>1234</v>
          </cell>
          <cell r="I692">
            <v>0.38041395464797217</v>
          </cell>
        </row>
        <row r="693">
          <cell r="A693" t="str">
            <v>LP.634.077.1.701</v>
          </cell>
          <cell r="B693" t="str">
            <v>OEM</v>
          </cell>
          <cell r="C693" t="str">
            <v>Nagar</v>
          </cell>
          <cell r="D693">
            <v>332666</v>
          </cell>
          <cell r="E693">
            <v>10643776</v>
          </cell>
          <cell r="F693">
            <v>1</v>
          </cell>
          <cell r="G693">
            <v>332666</v>
          </cell>
          <cell r="I693">
            <v>0.38041395464797217</v>
          </cell>
        </row>
        <row r="694">
          <cell r="A694" t="str">
            <v>LP.641.324.0.000</v>
          </cell>
          <cell r="B694" t="str">
            <v>Captive</v>
          </cell>
          <cell r="C694" t="str">
            <v>Nagar</v>
          </cell>
          <cell r="D694">
            <v>140</v>
          </cell>
          <cell r="E694">
            <v>3213</v>
          </cell>
          <cell r="F694">
            <v>1</v>
          </cell>
          <cell r="G694">
            <v>140</v>
          </cell>
          <cell r="I694">
            <v>0.38041395464797217</v>
          </cell>
        </row>
        <row r="695">
          <cell r="A695" t="str">
            <v>LP.641.414.0.000</v>
          </cell>
          <cell r="B695" t="str">
            <v>Captive</v>
          </cell>
          <cell r="C695" t="str">
            <v>Nagar</v>
          </cell>
          <cell r="D695">
            <v>160</v>
          </cell>
          <cell r="E695">
            <v>4495.3999999999996</v>
          </cell>
          <cell r="F695">
            <v>1</v>
          </cell>
          <cell r="G695">
            <v>160</v>
          </cell>
          <cell r="I695">
            <v>0.38041395464797217</v>
          </cell>
        </row>
        <row r="696">
          <cell r="A696" t="str">
            <v>LP.718.434.0.001</v>
          </cell>
          <cell r="B696" t="str">
            <v>OEM</v>
          </cell>
          <cell r="C696" t="str">
            <v>Nagar</v>
          </cell>
          <cell r="D696">
            <v>56730</v>
          </cell>
          <cell r="E696">
            <v>1287004.3999999999</v>
          </cell>
          <cell r="F696">
            <v>1</v>
          </cell>
          <cell r="G696">
            <v>56730</v>
          </cell>
          <cell r="I696">
            <v>0.38041395464797217</v>
          </cell>
        </row>
        <row r="697">
          <cell r="A697" t="str">
            <v>M.006.4.00.003</v>
          </cell>
          <cell r="B697" t="str">
            <v>SPD</v>
          </cell>
          <cell r="C697" t="str">
            <v>Nagar</v>
          </cell>
          <cell r="D697">
            <v>150</v>
          </cell>
          <cell r="E697">
            <v>129423</v>
          </cell>
          <cell r="F697">
            <v>14</v>
          </cell>
          <cell r="G697">
            <v>2100</v>
          </cell>
          <cell r="I697">
            <v>5.3257953650716106</v>
          </cell>
        </row>
        <row r="698">
          <cell r="A698" t="str">
            <v>M.006.4.00.043</v>
          </cell>
          <cell r="B698" t="str">
            <v>SPD</v>
          </cell>
          <cell r="C698" t="str">
            <v>Nagar</v>
          </cell>
          <cell r="D698">
            <v>100</v>
          </cell>
          <cell r="E698">
            <v>90415</v>
          </cell>
          <cell r="F698">
            <v>14</v>
          </cell>
          <cell r="G698">
            <v>1400</v>
          </cell>
          <cell r="I698">
            <v>5.3257953650716106</v>
          </cell>
        </row>
        <row r="699">
          <cell r="A699" t="str">
            <v>M.006.4.00.053</v>
          </cell>
          <cell r="B699" t="str">
            <v>SPD</v>
          </cell>
          <cell r="C699" t="str">
            <v>Nagar</v>
          </cell>
          <cell r="D699">
            <v>100</v>
          </cell>
          <cell r="E699">
            <v>90415</v>
          </cell>
          <cell r="F699">
            <v>14</v>
          </cell>
          <cell r="G699">
            <v>1400</v>
          </cell>
          <cell r="I699">
            <v>5.3257953650716106</v>
          </cell>
        </row>
        <row r="700">
          <cell r="A700" t="str">
            <v>M.012.4.00.003</v>
          </cell>
          <cell r="B700" t="str">
            <v>SPD</v>
          </cell>
          <cell r="C700" t="str">
            <v>Nagar</v>
          </cell>
          <cell r="D700">
            <v>64</v>
          </cell>
          <cell r="E700">
            <v>18773.12</v>
          </cell>
          <cell r="F700">
            <v>6</v>
          </cell>
          <cell r="G700">
            <v>384</v>
          </cell>
          <cell r="I700">
            <v>2.2824837278878332</v>
          </cell>
        </row>
        <row r="701">
          <cell r="A701" t="str">
            <v>M.012.4.00.013</v>
          </cell>
          <cell r="B701" t="str">
            <v>SPD</v>
          </cell>
          <cell r="C701" t="str">
            <v>Nagar</v>
          </cell>
          <cell r="D701">
            <v>10</v>
          </cell>
          <cell r="E701">
            <v>3016.8</v>
          </cell>
          <cell r="F701">
            <v>6</v>
          </cell>
          <cell r="G701">
            <v>60</v>
          </cell>
          <cell r="I701">
            <v>2.2824837278878332</v>
          </cell>
        </row>
        <row r="702">
          <cell r="A702" t="str">
            <v>M.012.4.00.023</v>
          </cell>
          <cell r="B702" t="str">
            <v>SPD</v>
          </cell>
          <cell r="C702" t="str">
            <v>Nagar</v>
          </cell>
          <cell r="D702">
            <v>10</v>
          </cell>
          <cell r="E702">
            <v>3016.8</v>
          </cell>
          <cell r="F702">
            <v>6</v>
          </cell>
          <cell r="G702">
            <v>60</v>
          </cell>
          <cell r="I702">
            <v>2.2824837278878332</v>
          </cell>
        </row>
        <row r="703">
          <cell r="A703" t="str">
            <v>M.038.4.01.003</v>
          </cell>
          <cell r="B703" t="str">
            <v>Export</v>
          </cell>
          <cell r="C703" t="str">
            <v>Nagar</v>
          </cell>
          <cell r="D703">
            <v>5999</v>
          </cell>
          <cell r="E703">
            <v>2147419.4300000002</v>
          </cell>
          <cell r="F703">
            <v>8</v>
          </cell>
          <cell r="G703">
            <v>47992</v>
          </cell>
          <cell r="I703">
            <v>3.0433116371837774</v>
          </cell>
        </row>
        <row r="704">
          <cell r="A704" t="str">
            <v>M.038.4.01.013</v>
          </cell>
          <cell r="B704" t="str">
            <v>Export</v>
          </cell>
          <cell r="C704" t="str">
            <v>Nagar</v>
          </cell>
          <cell r="D704">
            <v>14504</v>
          </cell>
          <cell r="E704">
            <v>5666813.3499999996</v>
          </cell>
          <cell r="F704">
            <v>8</v>
          </cell>
          <cell r="G704">
            <v>116032</v>
          </cell>
          <cell r="I704">
            <v>3.0433116371837774</v>
          </cell>
        </row>
        <row r="705">
          <cell r="A705" t="str">
            <v>M.038.4.01.023</v>
          </cell>
          <cell r="B705" t="str">
            <v>Export</v>
          </cell>
          <cell r="C705" t="str">
            <v>Nagar</v>
          </cell>
          <cell r="D705">
            <v>7733</v>
          </cell>
          <cell r="E705">
            <v>2979299.75</v>
          </cell>
          <cell r="F705">
            <v>8</v>
          </cell>
          <cell r="G705">
            <v>61864</v>
          </cell>
          <cell r="I705">
            <v>3.0433116371837774</v>
          </cell>
        </row>
        <row r="706">
          <cell r="A706" t="str">
            <v>M.038.4.01.033</v>
          </cell>
          <cell r="B706" t="str">
            <v>Export</v>
          </cell>
          <cell r="C706" t="str">
            <v>Nagar</v>
          </cell>
          <cell r="D706">
            <v>3442</v>
          </cell>
          <cell r="E706">
            <v>1352158.77</v>
          </cell>
          <cell r="F706">
            <v>8</v>
          </cell>
          <cell r="G706">
            <v>27536</v>
          </cell>
          <cell r="I706">
            <v>3.0433116371837774</v>
          </cell>
        </row>
        <row r="707">
          <cell r="A707" t="str">
            <v>M.038.4.01.043</v>
          </cell>
          <cell r="B707" t="str">
            <v>Market</v>
          </cell>
          <cell r="C707" t="str">
            <v>Nagar</v>
          </cell>
          <cell r="D707">
            <v>1555</v>
          </cell>
          <cell r="E707">
            <v>647880.63</v>
          </cell>
          <cell r="F707">
            <v>8</v>
          </cell>
          <cell r="G707">
            <v>12440</v>
          </cell>
          <cell r="I707">
            <v>3.0433116371837774</v>
          </cell>
        </row>
        <row r="708">
          <cell r="A708" t="str">
            <v>M.038.4.01.053</v>
          </cell>
          <cell r="B708" t="str">
            <v>Market</v>
          </cell>
          <cell r="C708" t="str">
            <v>Nagar</v>
          </cell>
          <cell r="D708">
            <v>737</v>
          </cell>
          <cell r="E708">
            <v>310660.45</v>
          </cell>
          <cell r="F708">
            <v>8</v>
          </cell>
          <cell r="G708">
            <v>5896</v>
          </cell>
          <cell r="I708">
            <v>3.0433116371837774</v>
          </cell>
        </row>
        <row r="709">
          <cell r="A709" t="str">
            <v>M.038.4.01.063</v>
          </cell>
          <cell r="B709" t="str">
            <v>Market</v>
          </cell>
          <cell r="C709" t="str">
            <v>Nagar</v>
          </cell>
          <cell r="D709">
            <v>522</v>
          </cell>
          <cell r="E709">
            <v>212870.62</v>
          </cell>
          <cell r="F709">
            <v>8</v>
          </cell>
          <cell r="G709">
            <v>4176</v>
          </cell>
          <cell r="I709">
            <v>3.0433116371837774</v>
          </cell>
        </row>
        <row r="710">
          <cell r="A710" t="str">
            <v>M.038.4.01.073</v>
          </cell>
          <cell r="B710" t="str">
            <v>Market</v>
          </cell>
          <cell r="C710" t="str">
            <v>Nagar</v>
          </cell>
          <cell r="D710">
            <v>200</v>
          </cell>
          <cell r="E710">
            <v>87681.64</v>
          </cell>
          <cell r="F710">
            <v>8</v>
          </cell>
          <cell r="G710">
            <v>1600</v>
          </cell>
          <cell r="I710">
            <v>3.0433116371837774</v>
          </cell>
        </row>
        <row r="711">
          <cell r="A711" t="str">
            <v>M.038.4.01.083</v>
          </cell>
          <cell r="B711" t="str">
            <v>Market</v>
          </cell>
          <cell r="C711" t="str">
            <v>Nagar</v>
          </cell>
          <cell r="D711">
            <v>196</v>
          </cell>
          <cell r="E711">
            <v>83536.67</v>
          </cell>
          <cell r="F711">
            <v>8</v>
          </cell>
          <cell r="G711">
            <v>1568</v>
          </cell>
          <cell r="I711">
            <v>3.0433116371837774</v>
          </cell>
        </row>
        <row r="712">
          <cell r="A712" t="str">
            <v>M.040.4.00.003</v>
          </cell>
          <cell r="B712" t="str">
            <v>SPD</v>
          </cell>
          <cell r="C712" t="str">
            <v>Nagar</v>
          </cell>
          <cell r="D712">
            <v>130</v>
          </cell>
          <cell r="E712">
            <v>62457.599999999999</v>
          </cell>
          <cell r="F712">
            <v>10</v>
          </cell>
          <cell r="G712">
            <v>1300</v>
          </cell>
          <cell r="I712">
            <v>3.8041395464797216</v>
          </cell>
        </row>
        <row r="713">
          <cell r="A713" t="str">
            <v>M.040.4.00.013</v>
          </cell>
          <cell r="B713" t="str">
            <v>SPD</v>
          </cell>
          <cell r="C713" t="str">
            <v>Nagar</v>
          </cell>
          <cell r="D713">
            <v>225</v>
          </cell>
          <cell r="E713">
            <v>107062.3</v>
          </cell>
          <cell r="F713">
            <v>10</v>
          </cell>
          <cell r="G713">
            <v>2250</v>
          </cell>
          <cell r="I713">
            <v>3.8041395464797216</v>
          </cell>
        </row>
        <row r="714">
          <cell r="A714" t="str">
            <v>M.040.4.00.023</v>
          </cell>
          <cell r="B714" t="str">
            <v>SPD</v>
          </cell>
          <cell r="C714" t="str">
            <v>Nagar</v>
          </cell>
          <cell r="D714">
            <v>150</v>
          </cell>
          <cell r="E714">
            <v>73883.3</v>
          </cell>
          <cell r="F714">
            <v>10</v>
          </cell>
          <cell r="G714">
            <v>1500</v>
          </cell>
          <cell r="I714">
            <v>3.8041395464797216</v>
          </cell>
        </row>
        <row r="715">
          <cell r="A715" t="str">
            <v>M.040.4.00.033</v>
          </cell>
          <cell r="B715" t="str">
            <v>SPD</v>
          </cell>
          <cell r="C715" t="str">
            <v>Nagar</v>
          </cell>
          <cell r="D715">
            <v>160</v>
          </cell>
          <cell r="E715">
            <v>78719.3</v>
          </cell>
          <cell r="F715">
            <v>10</v>
          </cell>
          <cell r="G715">
            <v>1600</v>
          </cell>
          <cell r="I715">
            <v>3.8041395464797216</v>
          </cell>
        </row>
        <row r="716">
          <cell r="A716" t="str">
            <v>M.040.4.00.043</v>
          </cell>
          <cell r="B716" t="str">
            <v>SPD</v>
          </cell>
          <cell r="C716" t="str">
            <v>Nagar</v>
          </cell>
          <cell r="D716">
            <v>60</v>
          </cell>
          <cell r="E716">
            <v>29952</v>
          </cell>
          <cell r="F716">
            <v>10</v>
          </cell>
          <cell r="G716">
            <v>600</v>
          </cell>
          <cell r="I716">
            <v>3.8041395464797216</v>
          </cell>
        </row>
        <row r="717">
          <cell r="A717" t="str">
            <v>M.040.4.01.013</v>
          </cell>
          <cell r="B717" t="str">
            <v>SPD</v>
          </cell>
          <cell r="C717" t="str">
            <v>Nagar</v>
          </cell>
          <cell r="D717">
            <v>10</v>
          </cell>
          <cell r="E717">
            <v>4274</v>
          </cell>
          <cell r="F717">
            <v>10</v>
          </cell>
          <cell r="G717">
            <v>100</v>
          </cell>
          <cell r="I717">
            <v>3.8041395464797216</v>
          </cell>
        </row>
        <row r="718">
          <cell r="A718" t="str">
            <v>M.041.4.00.003</v>
          </cell>
          <cell r="B718" t="str">
            <v>SPD</v>
          </cell>
          <cell r="C718" t="str">
            <v>Nagar</v>
          </cell>
          <cell r="D718">
            <v>40</v>
          </cell>
          <cell r="E718">
            <v>26865.4</v>
          </cell>
          <cell r="F718">
            <v>14</v>
          </cell>
          <cell r="G718">
            <v>560</v>
          </cell>
          <cell r="I718">
            <v>5.3257953650716106</v>
          </cell>
        </row>
        <row r="719">
          <cell r="A719" t="str">
            <v>M.041.4.00.013</v>
          </cell>
          <cell r="B719" t="str">
            <v>SPD</v>
          </cell>
          <cell r="C719" t="str">
            <v>Nagar</v>
          </cell>
          <cell r="D719">
            <v>110</v>
          </cell>
          <cell r="E719">
            <v>76086.600000000006</v>
          </cell>
          <cell r="F719">
            <v>14</v>
          </cell>
          <cell r="G719">
            <v>1540</v>
          </cell>
          <cell r="I719">
            <v>5.3257953650716106</v>
          </cell>
        </row>
        <row r="720">
          <cell r="A720" t="str">
            <v>M.041.4.00.023</v>
          </cell>
          <cell r="B720" t="str">
            <v>SPD</v>
          </cell>
          <cell r="C720" t="str">
            <v>Nagar</v>
          </cell>
          <cell r="D720">
            <v>60</v>
          </cell>
          <cell r="E720">
            <v>41697.199999999997</v>
          </cell>
          <cell r="F720">
            <v>14</v>
          </cell>
          <cell r="G720">
            <v>840</v>
          </cell>
          <cell r="I720">
            <v>5.3257953650716106</v>
          </cell>
        </row>
        <row r="721">
          <cell r="A721" t="str">
            <v>M.041.4.00.033</v>
          </cell>
          <cell r="B721" t="str">
            <v>SPD</v>
          </cell>
          <cell r="C721" t="str">
            <v>Nagar</v>
          </cell>
          <cell r="D721">
            <v>30</v>
          </cell>
          <cell r="E721">
            <v>20579.900000000001</v>
          </cell>
          <cell r="F721">
            <v>14</v>
          </cell>
          <cell r="G721">
            <v>420</v>
          </cell>
          <cell r="I721">
            <v>5.3257953650716106</v>
          </cell>
        </row>
        <row r="722">
          <cell r="A722" t="str">
            <v>M.055.4.00.003</v>
          </cell>
          <cell r="B722" t="str">
            <v>SPD</v>
          </cell>
          <cell r="C722" t="str">
            <v>Nagar</v>
          </cell>
          <cell r="D722">
            <v>137</v>
          </cell>
          <cell r="E722">
            <v>223346.05</v>
          </cell>
          <cell r="F722">
            <v>14</v>
          </cell>
          <cell r="G722">
            <v>1918</v>
          </cell>
          <cell r="I722">
            <v>5.3257953650716106</v>
          </cell>
        </row>
        <row r="723">
          <cell r="A723" t="str">
            <v>M.055.4.00.013</v>
          </cell>
          <cell r="B723" t="str">
            <v>SPD</v>
          </cell>
          <cell r="C723" t="str">
            <v>Nagar</v>
          </cell>
          <cell r="D723">
            <v>70</v>
          </cell>
          <cell r="E723">
            <v>116285</v>
          </cell>
          <cell r="F723">
            <v>14</v>
          </cell>
          <cell r="G723">
            <v>980</v>
          </cell>
          <cell r="I723">
            <v>5.3257953650716106</v>
          </cell>
        </row>
        <row r="724">
          <cell r="A724" t="str">
            <v>M.055.4.00.053</v>
          </cell>
          <cell r="B724" t="str">
            <v>SPD</v>
          </cell>
          <cell r="C724" t="str">
            <v>Nagar</v>
          </cell>
          <cell r="D724">
            <v>20</v>
          </cell>
          <cell r="E724">
            <v>34243.199999999997</v>
          </cell>
          <cell r="F724">
            <v>14</v>
          </cell>
          <cell r="G724">
            <v>280</v>
          </cell>
          <cell r="I724">
            <v>5.3257953650716106</v>
          </cell>
        </row>
        <row r="725">
          <cell r="A725" t="str">
            <v>M.055.4.00.063</v>
          </cell>
          <cell r="B725" t="str">
            <v>SPD</v>
          </cell>
          <cell r="C725" t="str">
            <v>Nagar</v>
          </cell>
          <cell r="D725">
            <v>20</v>
          </cell>
          <cell r="E725">
            <v>34243.199999999997</v>
          </cell>
          <cell r="F725">
            <v>14</v>
          </cell>
          <cell r="G725">
            <v>280</v>
          </cell>
          <cell r="I725">
            <v>5.3257953650716106</v>
          </cell>
        </row>
        <row r="726">
          <cell r="A726" t="str">
            <v>M.073.4.00.003</v>
          </cell>
          <cell r="B726" t="str">
            <v>Market</v>
          </cell>
          <cell r="C726" t="str">
            <v>Nagar</v>
          </cell>
          <cell r="D726">
            <v>1591</v>
          </cell>
          <cell r="E726">
            <v>867955.68</v>
          </cell>
          <cell r="F726">
            <v>8</v>
          </cell>
          <cell r="G726">
            <v>12728</v>
          </cell>
          <cell r="I726">
            <v>3.0433116371837774</v>
          </cell>
        </row>
        <row r="727">
          <cell r="A727" t="str">
            <v>M.073.4.00.013</v>
          </cell>
          <cell r="B727" t="str">
            <v>Export</v>
          </cell>
          <cell r="C727" t="str">
            <v>Nagar</v>
          </cell>
          <cell r="D727">
            <v>3550</v>
          </cell>
          <cell r="E727">
            <v>2015108.91</v>
          </cell>
          <cell r="F727">
            <v>8</v>
          </cell>
          <cell r="G727">
            <v>28400</v>
          </cell>
          <cell r="I727">
            <v>3.0433116371837774</v>
          </cell>
        </row>
        <row r="728">
          <cell r="A728" t="str">
            <v>M.073.4.00.023</v>
          </cell>
          <cell r="B728" t="str">
            <v>Export</v>
          </cell>
          <cell r="C728" t="str">
            <v>Nagar</v>
          </cell>
          <cell r="D728">
            <v>1548</v>
          </cell>
          <cell r="E728">
            <v>885480.62</v>
          </cell>
          <cell r="F728">
            <v>8</v>
          </cell>
          <cell r="G728">
            <v>12384</v>
          </cell>
          <cell r="I728">
            <v>3.0433116371837774</v>
          </cell>
        </row>
        <row r="729">
          <cell r="A729" t="str">
            <v>M.073.4.00.033</v>
          </cell>
          <cell r="B729" t="str">
            <v>Export</v>
          </cell>
          <cell r="C729" t="str">
            <v>Nagar</v>
          </cell>
          <cell r="D729">
            <v>703</v>
          </cell>
          <cell r="E729">
            <v>404561.38</v>
          </cell>
          <cell r="F729">
            <v>8</v>
          </cell>
          <cell r="G729">
            <v>5624</v>
          </cell>
          <cell r="I729">
            <v>3.0433116371837774</v>
          </cell>
        </row>
        <row r="730">
          <cell r="A730" t="str">
            <v>M.073.4.00.043</v>
          </cell>
          <cell r="B730" t="str">
            <v>Market</v>
          </cell>
          <cell r="C730" t="str">
            <v>Nagar</v>
          </cell>
          <cell r="D730">
            <v>343</v>
          </cell>
          <cell r="E730">
            <v>202830.42</v>
          </cell>
          <cell r="F730">
            <v>8</v>
          </cell>
          <cell r="G730">
            <v>2744</v>
          </cell>
          <cell r="I730">
            <v>3.0433116371837774</v>
          </cell>
        </row>
        <row r="731">
          <cell r="A731" t="str">
            <v>M.073.4.00.053</v>
          </cell>
          <cell r="B731" t="str">
            <v>Market</v>
          </cell>
          <cell r="C731" t="str">
            <v>Nagar</v>
          </cell>
          <cell r="D731">
            <v>117</v>
          </cell>
          <cell r="E731">
            <v>75935.149999999994</v>
          </cell>
          <cell r="F731">
            <v>8</v>
          </cell>
          <cell r="G731">
            <v>936</v>
          </cell>
          <cell r="I731">
            <v>3.0433116371837774</v>
          </cell>
        </row>
        <row r="732">
          <cell r="A732" t="str">
            <v>M.073.4.00.063</v>
          </cell>
          <cell r="B732" t="str">
            <v>Market</v>
          </cell>
          <cell r="C732" t="str">
            <v>Nagar</v>
          </cell>
          <cell r="D732">
            <v>149</v>
          </cell>
          <cell r="E732">
            <v>88650.54</v>
          </cell>
          <cell r="F732">
            <v>8</v>
          </cell>
          <cell r="G732">
            <v>1192</v>
          </cell>
          <cell r="I732">
            <v>3.0433116371837774</v>
          </cell>
        </row>
        <row r="733">
          <cell r="A733" t="str">
            <v>M.074.4.00.003</v>
          </cell>
          <cell r="B733" t="str">
            <v>SPD</v>
          </cell>
          <cell r="C733" t="str">
            <v>Nagar</v>
          </cell>
          <cell r="D733">
            <v>300</v>
          </cell>
          <cell r="E733">
            <v>191520</v>
          </cell>
          <cell r="F733">
            <v>10</v>
          </cell>
          <cell r="G733">
            <v>3000</v>
          </cell>
          <cell r="I733">
            <v>3.8041395464797216</v>
          </cell>
        </row>
        <row r="734">
          <cell r="A734" t="str">
            <v>M.074.4.00.013</v>
          </cell>
          <cell r="B734" t="str">
            <v>SPD</v>
          </cell>
          <cell r="C734" t="str">
            <v>Nagar</v>
          </cell>
          <cell r="D734">
            <v>391</v>
          </cell>
          <cell r="E734">
            <v>259749.12</v>
          </cell>
          <cell r="F734">
            <v>10</v>
          </cell>
          <cell r="G734">
            <v>3910</v>
          </cell>
          <cell r="I734">
            <v>3.8041395464797216</v>
          </cell>
        </row>
        <row r="735">
          <cell r="A735" t="str">
            <v>M.074.4.00.023</v>
          </cell>
          <cell r="B735" t="str">
            <v>SPD</v>
          </cell>
          <cell r="C735" t="str">
            <v>Nagar</v>
          </cell>
          <cell r="D735">
            <v>224</v>
          </cell>
          <cell r="E735">
            <v>148807.67999999999</v>
          </cell>
          <cell r="F735">
            <v>10</v>
          </cell>
          <cell r="G735">
            <v>2240</v>
          </cell>
          <cell r="I735">
            <v>3.8041395464797216</v>
          </cell>
        </row>
        <row r="736">
          <cell r="A736" t="str">
            <v>M.074.4.00.033</v>
          </cell>
          <cell r="B736" t="str">
            <v>SPD</v>
          </cell>
          <cell r="C736" t="str">
            <v>Nagar</v>
          </cell>
          <cell r="D736">
            <v>130</v>
          </cell>
          <cell r="E736">
            <v>86361.600000000006</v>
          </cell>
          <cell r="F736">
            <v>10</v>
          </cell>
          <cell r="G736">
            <v>1300</v>
          </cell>
          <cell r="I736">
            <v>3.8041395464797216</v>
          </cell>
        </row>
        <row r="737">
          <cell r="A737" t="str">
            <v>M.074.4.00.043</v>
          </cell>
          <cell r="B737" t="str">
            <v>SPD</v>
          </cell>
          <cell r="C737" t="str">
            <v>Nagar</v>
          </cell>
          <cell r="D737">
            <v>48</v>
          </cell>
          <cell r="E737">
            <v>32808.959999999999</v>
          </cell>
          <cell r="F737">
            <v>10</v>
          </cell>
          <cell r="G737">
            <v>480</v>
          </cell>
          <cell r="I737">
            <v>3.8041395464797216</v>
          </cell>
        </row>
        <row r="738">
          <cell r="A738" t="str">
            <v>M.075.4.00.003</v>
          </cell>
          <cell r="B738" t="str">
            <v>SPD</v>
          </cell>
          <cell r="C738" t="str">
            <v>Nagar</v>
          </cell>
          <cell r="D738">
            <v>60</v>
          </cell>
          <cell r="E738">
            <v>53625.599999999999</v>
          </cell>
          <cell r="F738">
            <v>14</v>
          </cell>
          <cell r="G738">
            <v>840</v>
          </cell>
          <cell r="I738">
            <v>5.3257953650716106</v>
          </cell>
        </row>
        <row r="739">
          <cell r="A739" t="str">
            <v>M.075.4.00.013</v>
          </cell>
          <cell r="B739" t="str">
            <v>SPD</v>
          </cell>
          <cell r="C739" t="str">
            <v>Nagar</v>
          </cell>
          <cell r="D739">
            <v>150</v>
          </cell>
          <cell r="E739">
            <v>139464</v>
          </cell>
          <cell r="F739">
            <v>14</v>
          </cell>
          <cell r="G739">
            <v>2100</v>
          </cell>
          <cell r="I739">
            <v>5.3257953650716106</v>
          </cell>
        </row>
        <row r="740">
          <cell r="A740" t="str">
            <v>M.075.4.00.023</v>
          </cell>
          <cell r="B740" t="str">
            <v>SPD</v>
          </cell>
          <cell r="C740" t="str">
            <v>Nagar</v>
          </cell>
          <cell r="D740">
            <v>65</v>
          </cell>
          <cell r="E740">
            <v>60434.400000000001</v>
          </cell>
          <cell r="F740">
            <v>14</v>
          </cell>
          <cell r="G740">
            <v>910</v>
          </cell>
          <cell r="I740">
            <v>5.3257953650716106</v>
          </cell>
        </row>
        <row r="741">
          <cell r="A741" t="str">
            <v>M.075.4.00.033</v>
          </cell>
          <cell r="B741" t="str">
            <v>SPD</v>
          </cell>
          <cell r="C741" t="str">
            <v>Nagar</v>
          </cell>
          <cell r="D741">
            <v>30</v>
          </cell>
          <cell r="E741">
            <v>27892.799999999999</v>
          </cell>
          <cell r="F741">
            <v>14</v>
          </cell>
          <cell r="G741">
            <v>420</v>
          </cell>
          <cell r="I741">
            <v>5.3257953650716106</v>
          </cell>
        </row>
        <row r="742">
          <cell r="A742" t="str">
            <v>M.093.4.00.003</v>
          </cell>
          <cell r="B742" t="str">
            <v>SPD</v>
          </cell>
          <cell r="C742" t="str">
            <v>Nagar</v>
          </cell>
          <cell r="D742">
            <v>70</v>
          </cell>
          <cell r="E742">
            <v>26812.799999999999</v>
          </cell>
          <cell r="F742">
            <v>6</v>
          </cell>
          <cell r="G742">
            <v>420</v>
          </cell>
          <cell r="I742">
            <v>2.2824837278878332</v>
          </cell>
        </row>
        <row r="743">
          <cell r="A743" t="str">
            <v>M.093.4.00.013</v>
          </cell>
          <cell r="B743" t="str">
            <v>SPD</v>
          </cell>
          <cell r="C743" t="str">
            <v>Nagar</v>
          </cell>
          <cell r="D743">
            <v>60</v>
          </cell>
          <cell r="E743">
            <v>23904</v>
          </cell>
          <cell r="F743">
            <v>6</v>
          </cell>
          <cell r="G743">
            <v>360</v>
          </cell>
          <cell r="I743">
            <v>2.2824837278878332</v>
          </cell>
        </row>
        <row r="744">
          <cell r="A744" t="str">
            <v>M.093.4.00.023</v>
          </cell>
          <cell r="B744" t="str">
            <v>SPD</v>
          </cell>
          <cell r="C744" t="str">
            <v>Nagar</v>
          </cell>
          <cell r="D744">
            <v>81</v>
          </cell>
          <cell r="E744">
            <v>32270.400000000001</v>
          </cell>
          <cell r="F744">
            <v>6</v>
          </cell>
          <cell r="G744">
            <v>486</v>
          </cell>
          <cell r="I744">
            <v>2.2824837278878332</v>
          </cell>
        </row>
        <row r="745">
          <cell r="A745" t="str">
            <v>M.093.4.00.033</v>
          </cell>
          <cell r="B745" t="str">
            <v>SPD</v>
          </cell>
          <cell r="C745" t="str">
            <v>Nagar</v>
          </cell>
          <cell r="D745">
            <v>21</v>
          </cell>
          <cell r="E745">
            <v>8366.4</v>
          </cell>
          <cell r="F745">
            <v>6</v>
          </cell>
          <cell r="G745">
            <v>126</v>
          </cell>
          <cell r="I745">
            <v>2.2824837278878332</v>
          </cell>
        </row>
        <row r="746">
          <cell r="A746" t="str">
            <v>M.093.4.00.043</v>
          </cell>
          <cell r="B746" t="str">
            <v>SPD</v>
          </cell>
          <cell r="C746" t="str">
            <v>Nagar</v>
          </cell>
          <cell r="D746">
            <v>10</v>
          </cell>
          <cell r="E746">
            <v>4099.2</v>
          </cell>
          <cell r="F746">
            <v>6</v>
          </cell>
          <cell r="G746">
            <v>60</v>
          </cell>
          <cell r="I746">
            <v>2.2824837278878332</v>
          </cell>
        </row>
        <row r="747">
          <cell r="A747" t="str">
            <v>M.111.3.00.003</v>
          </cell>
          <cell r="B747" t="str">
            <v>Market</v>
          </cell>
          <cell r="C747" t="str">
            <v>Nagar</v>
          </cell>
          <cell r="D747">
            <v>201</v>
          </cell>
          <cell r="E747">
            <v>51546.41</v>
          </cell>
          <cell r="F747">
            <v>10</v>
          </cell>
          <cell r="G747">
            <v>2010</v>
          </cell>
          <cell r="I747">
            <v>3.8041395464797216</v>
          </cell>
        </row>
        <row r="748">
          <cell r="A748" t="str">
            <v>M.111.3.00.013</v>
          </cell>
          <cell r="B748" t="str">
            <v>Market</v>
          </cell>
          <cell r="C748" t="str">
            <v>Nagar</v>
          </cell>
          <cell r="D748">
            <v>525</v>
          </cell>
          <cell r="E748">
            <v>148649.60000000001</v>
          </cell>
          <cell r="F748">
            <v>10</v>
          </cell>
          <cell r="G748">
            <v>5250</v>
          </cell>
          <cell r="I748">
            <v>3.8041395464797216</v>
          </cell>
        </row>
        <row r="749">
          <cell r="A749" t="str">
            <v>M.111.3.00.023</v>
          </cell>
          <cell r="B749" t="str">
            <v>Market</v>
          </cell>
          <cell r="C749" t="str">
            <v>Nagar</v>
          </cell>
          <cell r="D749">
            <v>236</v>
          </cell>
          <cell r="E749">
            <v>67990.100000000006</v>
          </cell>
          <cell r="F749">
            <v>10</v>
          </cell>
          <cell r="G749">
            <v>2360</v>
          </cell>
          <cell r="I749">
            <v>3.8041395464797216</v>
          </cell>
        </row>
        <row r="750">
          <cell r="A750" t="str">
            <v>M.111.3.00.033</v>
          </cell>
          <cell r="B750" t="str">
            <v>Market</v>
          </cell>
          <cell r="C750" t="str">
            <v>Nagar</v>
          </cell>
          <cell r="D750">
            <v>72</v>
          </cell>
          <cell r="E750">
            <v>21045.06</v>
          </cell>
          <cell r="F750">
            <v>10</v>
          </cell>
          <cell r="G750">
            <v>720</v>
          </cell>
          <cell r="I750">
            <v>3.8041395464797216</v>
          </cell>
        </row>
        <row r="751">
          <cell r="A751" t="str">
            <v>M.111.3.00.043</v>
          </cell>
          <cell r="B751" t="str">
            <v>Market</v>
          </cell>
          <cell r="C751" t="str">
            <v>Nagar</v>
          </cell>
          <cell r="D751">
            <v>14</v>
          </cell>
          <cell r="E751">
            <v>4498.74</v>
          </cell>
          <cell r="F751">
            <v>10</v>
          </cell>
          <cell r="G751">
            <v>140</v>
          </cell>
          <cell r="I751">
            <v>3.8041395464797216</v>
          </cell>
        </row>
        <row r="752">
          <cell r="A752" t="str">
            <v>M.205.3.09.003</v>
          </cell>
          <cell r="B752" t="str">
            <v>Market</v>
          </cell>
          <cell r="C752" t="str">
            <v>Nagar</v>
          </cell>
          <cell r="D752">
            <v>1146</v>
          </cell>
          <cell r="E752">
            <v>603156.30000000005</v>
          </cell>
          <cell r="F752">
            <v>14</v>
          </cell>
          <cell r="G752">
            <v>16044</v>
          </cell>
          <cell r="I752">
            <v>5.3257953650716106</v>
          </cell>
        </row>
        <row r="753">
          <cell r="A753" t="str">
            <v>M.205.3.09.013</v>
          </cell>
          <cell r="B753" t="str">
            <v>Export</v>
          </cell>
          <cell r="C753" t="str">
            <v>Nagar</v>
          </cell>
          <cell r="D753">
            <v>1699</v>
          </cell>
          <cell r="E753">
            <v>930249.14500000002</v>
          </cell>
          <cell r="F753">
            <v>14</v>
          </cell>
          <cell r="G753">
            <v>23786</v>
          </cell>
          <cell r="I753">
            <v>5.3257953650716106</v>
          </cell>
        </row>
        <row r="754">
          <cell r="A754" t="str">
            <v>M.205.3.09.023</v>
          </cell>
          <cell r="B754" t="str">
            <v>Market</v>
          </cell>
          <cell r="C754" t="str">
            <v>Nagar</v>
          </cell>
          <cell r="D754">
            <v>1322</v>
          </cell>
          <cell r="E754">
            <v>722881.65</v>
          </cell>
          <cell r="F754">
            <v>14</v>
          </cell>
          <cell r="G754">
            <v>18508</v>
          </cell>
          <cell r="I754">
            <v>5.3257953650716106</v>
          </cell>
        </row>
        <row r="755">
          <cell r="A755" t="str">
            <v>M.205.3.09.033</v>
          </cell>
          <cell r="B755" t="str">
            <v>Market</v>
          </cell>
          <cell r="C755" t="str">
            <v>Nagar</v>
          </cell>
          <cell r="D755">
            <v>709</v>
          </cell>
          <cell r="E755">
            <v>390550.8</v>
          </cell>
          <cell r="F755">
            <v>14</v>
          </cell>
          <cell r="G755">
            <v>9926</v>
          </cell>
          <cell r="I755">
            <v>5.3257953650716106</v>
          </cell>
        </row>
        <row r="756">
          <cell r="A756" t="str">
            <v>M.205.3.09.043</v>
          </cell>
          <cell r="B756" t="str">
            <v>Market</v>
          </cell>
          <cell r="C756" t="str">
            <v>Nagar</v>
          </cell>
          <cell r="D756">
            <v>401</v>
          </cell>
          <cell r="E756">
            <v>224882.01</v>
          </cell>
          <cell r="F756">
            <v>14</v>
          </cell>
          <cell r="G756">
            <v>5614</v>
          </cell>
          <cell r="I756">
            <v>5.3257953650716106</v>
          </cell>
        </row>
        <row r="757">
          <cell r="A757" t="str">
            <v>M.205.3.09.053</v>
          </cell>
          <cell r="B757" t="str">
            <v>Market</v>
          </cell>
          <cell r="C757" t="str">
            <v>Nagar</v>
          </cell>
          <cell r="D757">
            <v>334</v>
          </cell>
          <cell r="E757">
            <v>193318.89</v>
          </cell>
          <cell r="F757">
            <v>14</v>
          </cell>
          <cell r="G757">
            <v>4676</v>
          </cell>
          <cell r="I757">
            <v>5.3257953650716106</v>
          </cell>
        </row>
        <row r="758">
          <cell r="A758" t="str">
            <v>M.205.3.09.063</v>
          </cell>
          <cell r="B758" t="str">
            <v>Market</v>
          </cell>
          <cell r="C758" t="str">
            <v>Nagar</v>
          </cell>
          <cell r="D758">
            <v>128</v>
          </cell>
          <cell r="E758">
            <v>71895.11</v>
          </cell>
          <cell r="F758">
            <v>14</v>
          </cell>
          <cell r="G758">
            <v>1792</v>
          </cell>
          <cell r="I758">
            <v>5.3257953650716106</v>
          </cell>
        </row>
        <row r="759">
          <cell r="A759" t="str">
            <v>M.205.3.09.073</v>
          </cell>
          <cell r="B759" t="str">
            <v>Market</v>
          </cell>
          <cell r="C759" t="str">
            <v>Nagar</v>
          </cell>
          <cell r="D759">
            <v>25</v>
          </cell>
          <cell r="E759">
            <v>14645.85</v>
          </cell>
          <cell r="F759">
            <v>14</v>
          </cell>
          <cell r="G759">
            <v>350</v>
          </cell>
          <cell r="I759">
            <v>5.3257953650716106</v>
          </cell>
        </row>
        <row r="760">
          <cell r="A760" t="str">
            <v>M.205.3.09.083</v>
          </cell>
          <cell r="B760" t="str">
            <v>Market</v>
          </cell>
          <cell r="C760" t="str">
            <v>Nagar</v>
          </cell>
          <cell r="D760">
            <v>15</v>
          </cell>
          <cell r="E760">
            <v>8807.73</v>
          </cell>
          <cell r="F760">
            <v>14</v>
          </cell>
          <cell r="G760">
            <v>210</v>
          </cell>
          <cell r="I760">
            <v>5.3257953650716106</v>
          </cell>
        </row>
        <row r="761">
          <cell r="A761" t="str">
            <v>M.205.3.09.313</v>
          </cell>
          <cell r="B761" t="str">
            <v>Market</v>
          </cell>
          <cell r="C761" t="str">
            <v>Nagar</v>
          </cell>
          <cell r="D761">
            <v>37</v>
          </cell>
          <cell r="E761">
            <v>21942.06</v>
          </cell>
          <cell r="F761">
            <v>14</v>
          </cell>
          <cell r="G761">
            <v>518</v>
          </cell>
          <cell r="I761">
            <v>5.3257953650716106</v>
          </cell>
        </row>
        <row r="762">
          <cell r="A762" t="str">
            <v>M.205.3.10.006</v>
          </cell>
          <cell r="B762" t="str">
            <v>Export</v>
          </cell>
          <cell r="C762" t="str">
            <v>Nagar</v>
          </cell>
          <cell r="D762">
            <v>123</v>
          </cell>
          <cell r="E762">
            <v>59363.01</v>
          </cell>
          <cell r="F762">
            <v>14</v>
          </cell>
          <cell r="G762">
            <v>1722</v>
          </cell>
          <cell r="I762">
            <v>5.3257953650716106</v>
          </cell>
        </row>
        <row r="763">
          <cell r="A763" t="str">
            <v>M.205.3.10.026</v>
          </cell>
          <cell r="B763" t="str">
            <v>Export</v>
          </cell>
          <cell r="C763" t="str">
            <v>Nagar</v>
          </cell>
          <cell r="D763">
            <v>35</v>
          </cell>
          <cell r="E763">
            <v>16927.05</v>
          </cell>
          <cell r="F763">
            <v>14</v>
          </cell>
          <cell r="G763">
            <v>490</v>
          </cell>
          <cell r="I763">
            <v>5.3257953650716106</v>
          </cell>
        </row>
        <row r="764">
          <cell r="A764" t="str">
            <v>M.205.3.10.036</v>
          </cell>
          <cell r="B764" t="str">
            <v>Export</v>
          </cell>
          <cell r="C764" t="str">
            <v>Nagar</v>
          </cell>
          <cell r="D764">
            <v>129</v>
          </cell>
          <cell r="E764">
            <v>62388.27</v>
          </cell>
          <cell r="F764">
            <v>14</v>
          </cell>
          <cell r="G764">
            <v>1806</v>
          </cell>
          <cell r="I764">
            <v>5.3257953650716106</v>
          </cell>
        </row>
        <row r="765">
          <cell r="A765" t="str">
            <v>M.205.3.10.046</v>
          </cell>
          <cell r="B765" t="str">
            <v>Export</v>
          </cell>
          <cell r="C765" t="str">
            <v>Nagar</v>
          </cell>
          <cell r="D765">
            <v>57</v>
          </cell>
          <cell r="E765">
            <v>27566.91</v>
          </cell>
          <cell r="F765">
            <v>14</v>
          </cell>
          <cell r="G765">
            <v>798</v>
          </cell>
          <cell r="I765">
            <v>5.3257953650716106</v>
          </cell>
        </row>
        <row r="766">
          <cell r="A766" t="str">
            <v>M.205.3.10.056</v>
          </cell>
          <cell r="B766" t="str">
            <v>Export</v>
          </cell>
          <cell r="C766" t="str">
            <v>Nagar</v>
          </cell>
          <cell r="D766">
            <v>34</v>
          </cell>
          <cell r="E766">
            <v>16443.419999999998</v>
          </cell>
          <cell r="F766">
            <v>14</v>
          </cell>
          <cell r="G766">
            <v>476</v>
          </cell>
          <cell r="I766">
            <v>5.3257953650716106</v>
          </cell>
        </row>
        <row r="767">
          <cell r="A767" t="str">
            <v>M.205.3.10.066</v>
          </cell>
          <cell r="B767" t="str">
            <v>Export</v>
          </cell>
          <cell r="C767" t="str">
            <v>Nagar</v>
          </cell>
          <cell r="D767">
            <v>165</v>
          </cell>
          <cell r="E767">
            <v>79672.95</v>
          </cell>
          <cell r="F767">
            <v>14</v>
          </cell>
          <cell r="G767">
            <v>2310</v>
          </cell>
          <cell r="I767">
            <v>5.3257953650716106</v>
          </cell>
        </row>
        <row r="768">
          <cell r="A768" t="str">
            <v>M.205.4.09.003</v>
          </cell>
          <cell r="B768" t="str">
            <v>Market</v>
          </cell>
          <cell r="C768" t="str">
            <v>Nagar</v>
          </cell>
          <cell r="D768">
            <v>179</v>
          </cell>
          <cell r="E768">
            <v>85971.64</v>
          </cell>
          <cell r="F768">
            <v>14</v>
          </cell>
          <cell r="G768">
            <v>2506</v>
          </cell>
          <cell r="I768">
            <v>5.3257953650716106</v>
          </cell>
        </row>
        <row r="769">
          <cell r="A769" t="str">
            <v>M.205.4.09.013</v>
          </cell>
          <cell r="B769" t="str">
            <v>Market</v>
          </cell>
          <cell r="C769" t="str">
            <v>Nagar</v>
          </cell>
          <cell r="D769">
            <v>287</v>
          </cell>
          <cell r="E769">
            <v>141322.18</v>
          </cell>
          <cell r="F769">
            <v>14</v>
          </cell>
          <cell r="G769">
            <v>4018</v>
          </cell>
          <cell r="I769">
            <v>5.3257953650716106</v>
          </cell>
        </row>
        <row r="770">
          <cell r="A770" t="str">
            <v>M.205.4.09.023</v>
          </cell>
          <cell r="B770" t="str">
            <v>Market</v>
          </cell>
          <cell r="C770" t="str">
            <v>Nagar</v>
          </cell>
          <cell r="D770">
            <v>209</v>
          </cell>
          <cell r="E770">
            <v>105690.92</v>
          </cell>
          <cell r="F770">
            <v>14</v>
          </cell>
          <cell r="G770">
            <v>2926</v>
          </cell>
          <cell r="I770">
            <v>5.3257953650716106</v>
          </cell>
        </row>
        <row r="771">
          <cell r="A771" t="str">
            <v>M.205.4.09.033</v>
          </cell>
          <cell r="B771" t="str">
            <v>Market</v>
          </cell>
          <cell r="C771" t="str">
            <v>Nagar</v>
          </cell>
          <cell r="D771">
            <v>133</v>
          </cell>
          <cell r="E771">
            <v>66753.58</v>
          </cell>
          <cell r="F771">
            <v>14</v>
          </cell>
          <cell r="G771">
            <v>1862</v>
          </cell>
          <cell r="I771">
            <v>5.3257953650716106</v>
          </cell>
        </row>
        <row r="772">
          <cell r="A772" t="str">
            <v>M.205.4.09.043</v>
          </cell>
          <cell r="B772" t="str">
            <v>Market</v>
          </cell>
          <cell r="C772" t="str">
            <v>Nagar</v>
          </cell>
          <cell r="D772">
            <v>21</v>
          </cell>
          <cell r="E772">
            <v>10888.2</v>
          </cell>
          <cell r="F772">
            <v>14</v>
          </cell>
          <cell r="G772">
            <v>294</v>
          </cell>
          <cell r="I772">
            <v>5.3257953650716106</v>
          </cell>
        </row>
        <row r="773">
          <cell r="A773" t="str">
            <v>M.217.4.00.003</v>
          </cell>
          <cell r="B773" t="str">
            <v>Export</v>
          </cell>
          <cell r="C773" t="str">
            <v>Nagar</v>
          </cell>
          <cell r="D773">
            <v>1293</v>
          </cell>
          <cell r="E773">
            <v>634064.75</v>
          </cell>
          <cell r="F773">
            <v>14</v>
          </cell>
          <cell r="G773">
            <v>18102</v>
          </cell>
          <cell r="I773">
            <v>5.3257953650716106</v>
          </cell>
        </row>
        <row r="774">
          <cell r="A774" t="str">
            <v>M.217.4.00.013</v>
          </cell>
          <cell r="B774" t="str">
            <v>Export</v>
          </cell>
          <cell r="C774" t="str">
            <v>Nagar</v>
          </cell>
          <cell r="D774">
            <v>1493</v>
          </cell>
          <cell r="E774">
            <v>840559.82</v>
          </cell>
          <cell r="F774">
            <v>14</v>
          </cell>
          <cell r="G774">
            <v>20902</v>
          </cell>
          <cell r="I774">
            <v>5.3257953650716106</v>
          </cell>
        </row>
        <row r="775">
          <cell r="A775" t="str">
            <v>M.217.4.00.023</v>
          </cell>
          <cell r="B775" t="str">
            <v>Export</v>
          </cell>
          <cell r="C775" t="str">
            <v>Nagar</v>
          </cell>
          <cell r="D775">
            <v>1095</v>
          </cell>
          <cell r="E775">
            <v>617959.78</v>
          </cell>
          <cell r="F775">
            <v>14</v>
          </cell>
          <cell r="G775">
            <v>15330</v>
          </cell>
          <cell r="I775">
            <v>5.3257953650716106</v>
          </cell>
        </row>
        <row r="776">
          <cell r="A776" t="str">
            <v>M.217.4.00.033</v>
          </cell>
          <cell r="B776" t="str">
            <v>Market</v>
          </cell>
          <cell r="C776" t="str">
            <v>Nagar</v>
          </cell>
          <cell r="D776">
            <v>406</v>
          </cell>
          <cell r="E776">
            <v>256576.25</v>
          </cell>
          <cell r="F776">
            <v>14</v>
          </cell>
          <cell r="G776">
            <v>5684</v>
          </cell>
          <cell r="I776">
            <v>5.3257953650716106</v>
          </cell>
        </row>
        <row r="777">
          <cell r="A777" t="str">
            <v>M.217.4.00.043</v>
          </cell>
          <cell r="B777" t="str">
            <v>Market</v>
          </cell>
          <cell r="C777" t="str">
            <v>Nagar</v>
          </cell>
          <cell r="D777">
            <v>118</v>
          </cell>
          <cell r="E777">
            <v>77078.03</v>
          </cell>
          <cell r="F777">
            <v>14</v>
          </cell>
          <cell r="G777">
            <v>1652</v>
          </cell>
          <cell r="I777">
            <v>5.3257953650716106</v>
          </cell>
        </row>
        <row r="778">
          <cell r="A778" t="str">
            <v>M.217.4.00.053</v>
          </cell>
          <cell r="B778" t="str">
            <v>Market</v>
          </cell>
          <cell r="C778" t="str">
            <v>Nagar</v>
          </cell>
          <cell r="D778">
            <v>29</v>
          </cell>
          <cell r="E778">
            <v>18977.400000000001</v>
          </cell>
          <cell r="F778">
            <v>14</v>
          </cell>
          <cell r="G778">
            <v>406</v>
          </cell>
          <cell r="I778">
            <v>5.3257953650716106</v>
          </cell>
        </row>
        <row r="779">
          <cell r="A779" t="str">
            <v>M.217.4.00.063</v>
          </cell>
          <cell r="B779" t="str">
            <v>Market</v>
          </cell>
          <cell r="C779" t="str">
            <v>Nagar</v>
          </cell>
          <cell r="D779">
            <v>22</v>
          </cell>
          <cell r="E779">
            <v>14531.6</v>
          </cell>
          <cell r="F779">
            <v>14</v>
          </cell>
          <cell r="G779">
            <v>308</v>
          </cell>
          <cell r="I779">
            <v>5.3257953650716106</v>
          </cell>
        </row>
        <row r="780">
          <cell r="A780" t="str">
            <v>M.217.4.00.313</v>
          </cell>
          <cell r="B780" t="str">
            <v>Market</v>
          </cell>
          <cell r="C780" t="str">
            <v>Nagar</v>
          </cell>
          <cell r="D780">
            <v>193</v>
          </cell>
          <cell r="E780">
            <v>120898.14</v>
          </cell>
          <cell r="F780">
            <v>14</v>
          </cell>
          <cell r="G780">
            <v>2702</v>
          </cell>
          <cell r="I780">
            <v>5.3257953650716106</v>
          </cell>
        </row>
        <row r="781">
          <cell r="A781" t="str">
            <v>M.218.4.00.003</v>
          </cell>
          <cell r="B781" t="str">
            <v>Market</v>
          </cell>
          <cell r="C781" t="str">
            <v>Nagar</v>
          </cell>
          <cell r="D781">
            <v>871</v>
          </cell>
          <cell r="E781">
            <v>210155.57</v>
          </cell>
          <cell r="F781">
            <v>8</v>
          </cell>
          <cell r="G781">
            <v>6968</v>
          </cell>
          <cell r="I781">
            <v>3.0433116371837774</v>
          </cell>
        </row>
        <row r="782">
          <cell r="A782" t="str">
            <v>M.218.4.00.013</v>
          </cell>
          <cell r="B782" t="str">
            <v>Market</v>
          </cell>
          <cell r="C782" t="str">
            <v>Nagar</v>
          </cell>
          <cell r="D782">
            <v>1957</v>
          </cell>
          <cell r="E782">
            <v>458810.14</v>
          </cell>
          <cell r="F782">
            <v>8</v>
          </cell>
          <cell r="G782">
            <v>15656</v>
          </cell>
          <cell r="I782">
            <v>3.0433116371837774</v>
          </cell>
        </row>
        <row r="783">
          <cell r="A783" t="str">
            <v>M.218.4.00.023</v>
          </cell>
          <cell r="B783" t="str">
            <v>Market</v>
          </cell>
          <cell r="C783" t="str">
            <v>Nagar</v>
          </cell>
          <cell r="D783">
            <v>1292</v>
          </cell>
          <cell r="E783">
            <v>311232.03999999998</v>
          </cell>
          <cell r="F783">
            <v>8</v>
          </cell>
          <cell r="G783">
            <v>10336</v>
          </cell>
          <cell r="I783">
            <v>3.0433116371837774</v>
          </cell>
        </row>
        <row r="784">
          <cell r="A784" t="str">
            <v>M.218.4.00.033</v>
          </cell>
          <cell r="B784" t="str">
            <v>Market</v>
          </cell>
          <cell r="C784" t="str">
            <v>Nagar</v>
          </cell>
          <cell r="D784">
            <v>1028</v>
          </cell>
          <cell r="E784">
            <v>250963.1</v>
          </cell>
          <cell r="F784">
            <v>8</v>
          </cell>
          <cell r="G784">
            <v>8224</v>
          </cell>
          <cell r="I784">
            <v>3.0433116371837774</v>
          </cell>
        </row>
        <row r="785">
          <cell r="A785" t="str">
            <v>M.218.4.00.043</v>
          </cell>
          <cell r="B785" t="str">
            <v>Market</v>
          </cell>
          <cell r="C785" t="str">
            <v>Nagar</v>
          </cell>
          <cell r="D785">
            <v>361</v>
          </cell>
          <cell r="E785">
            <v>94719.05</v>
          </cell>
          <cell r="F785">
            <v>8</v>
          </cell>
          <cell r="G785">
            <v>2888</v>
          </cell>
          <cell r="I785">
            <v>3.0433116371837774</v>
          </cell>
        </row>
        <row r="786">
          <cell r="A786" t="str">
            <v>M.218.4.00.053</v>
          </cell>
          <cell r="B786" t="str">
            <v>Market</v>
          </cell>
          <cell r="C786" t="str">
            <v>Nagar</v>
          </cell>
          <cell r="D786">
            <v>169</v>
          </cell>
          <cell r="E786">
            <v>42642.83</v>
          </cell>
          <cell r="F786">
            <v>8</v>
          </cell>
          <cell r="G786">
            <v>1352</v>
          </cell>
          <cell r="I786">
            <v>3.0433116371837774</v>
          </cell>
        </row>
        <row r="787">
          <cell r="A787" t="str">
            <v>M.218.4.00.063</v>
          </cell>
          <cell r="B787" t="str">
            <v>Market</v>
          </cell>
          <cell r="C787" t="str">
            <v>Nagar</v>
          </cell>
          <cell r="D787">
            <v>122</v>
          </cell>
          <cell r="E787">
            <v>29529.51</v>
          </cell>
          <cell r="F787">
            <v>8</v>
          </cell>
          <cell r="G787">
            <v>976</v>
          </cell>
          <cell r="I787">
            <v>3.0433116371837774</v>
          </cell>
        </row>
        <row r="788">
          <cell r="A788" t="str">
            <v>M.220.3.00.012</v>
          </cell>
          <cell r="B788" t="str">
            <v>OER</v>
          </cell>
          <cell r="C788" t="str">
            <v>Nagar</v>
          </cell>
          <cell r="D788">
            <v>300</v>
          </cell>
          <cell r="E788">
            <v>82797</v>
          </cell>
          <cell r="F788">
            <v>10</v>
          </cell>
          <cell r="G788">
            <v>3000</v>
          </cell>
          <cell r="I788">
            <v>3.8041395464797216</v>
          </cell>
        </row>
        <row r="789">
          <cell r="A789" t="str">
            <v>M.234.3.00.003</v>
          </cell>
          <cell r="B789" t="str">
            <v>Export</v>
          </cell>
          <cell r="C789" t="str">
            <v>Nagar</v>
          </cell>
          <cell r="D789">
            <v>1278</v>
          </cell>
          <cell r="E789">
            <v>316958.71000000002</v>
          </cell>
          <cell r="F789">
            <v>10</v>
          </cell>
          <cell r="G789">
            <v>12780</v>
          </cell>
          <cell r="I789">
            <v>3.8041395464797216</v>
          </cell>
        </row>
        <row r="790">
          <cell r="A790" t="str">
            <v>M.234.3.00.013</v>
          </cell>
          <cell r="B790" t="str">
            <v>Export</v>
          </cell>
          <cell r="C790" t="str">
            <v>Nagar</v>
          </cell>
          <cell r="D790">
            <v>2331</v>
          </cell>
          <cell r="E790">
            <v>631661.79</v>
          </cell>
          <cell r="F790">
            <v>10</v>
          </cell>
          <cell r="G790">
            <v>23310</v>
          </cell>
          <cell r="I790">
            <v>3.8041395464797216</v>
          </cell>
        </row>
        <row r="791">
          <cell r="A791" t="str">
            <v>M.234.3.00.023</v>
          </cell>
          <cell r="B791" t="str">
            <v>Export</v>
          </cell>
          <cell r="C791" t="str">
            <v>Nagar</v>
          </cell>
          <cell r="D791">
            <v>1399</v>
          </cell>
          <cell r="E791">
            <v>377226.3</v>
          </cell>
          <cell r="F791">
            <v>10</v>
          </cell>
          <cell r="G791">
            <v>13990</v>
          </cell>
          <cell r="I791">
            <v>3.8041395464797216</v>
          </cell>
        </row>
        <row r="792">
          <cell r="A792" t="str">
            <v>M.234.3.00.033</v>
          </cell>
          <cell r="B792" t="str">
            <v>Export</v>
          </cell>
          <cell r="C792" t="str">
            <v>Nagar</v>
          </cell>
          <cell r="D792">
            <v>588</v>
          </cell>
          <cell r="E792">
            <v>155830.79999999999</v>
          </cell>
          <cell r="F792">
            <v>10</v>
          </cell>
          <cell r="G792">
            <v>5880</v>
          </cell>
          <cell r="I792">
            <v>3.8041395464797216</v>
          </cell>
        </row>
        <row r="793">
          <cell r="A793" t="str">
            <v>M.234.3.00.043</v>
          </cell>
          <cell r="B793" t="str">
            <v>Market</v>
          </cell>
          <cell r="C793" t="str">
            <v>Nagar</v>
          </cell>
          <cell r="D793">
            <v>183</v>
          </cell>
          <cell r="E793">
            <v>50746.66</v>
          </cell>
          <cell r="F793">
            <v>10</v>
          </cell>
          <cell r="G793">
            <v>1830</v>
          </cell>
          <cell r="I793">
            <v>3.8041395464797216</v>
          </cell>
        </row>
        <row r="794">
          <cell r="A794" t="str">
            <v>M.235.4.00.003</v>
          </cell>
          <cell r="B794" t="str">
            <v>Market</v>
          </cell>
          <cell r="C794" t="str">
            <v>Nagar</v>
          </cell>
          <cell r="D794">
            <v>146</v>
          </cell>
          <cell r="E794">
            <v>65117.33</v>
          </cell>
          <cell r="F794">
            <v>10</v>
          </cell>
          <cell r="G794">
            <v>1460</v>
          </cell>
          <cell r="I794">
            <v>3.8041395464797216</v>
          </cell>
        </row>
        <row r="795">
          <cell r="A795" t="str">
            <v>M.235.4.00.013</v>
          </cell>
          <cell r="B795" t="str">
            <v>Export</v>
          </cell>
          <cell r="C795" t="str">
            <v>Nagar</v>
          </cell>
          <cell r="D795">
            <v>312</v>
          </cell>
          <cell r="E795">
            <v>153884.35999999999</v>
          </cell>
          <cell r="F795">
            <v>10</v>
          </cell>
          <cell r="G795">
            <v>3120</v>
          </cell>
          <cell r="I795">
            <v>3.8041395464797216</v>
          </cell>
        </row>
        <row r="796">
          <cell r="A796" t="str">
            <v>M.235.4.00.023</v>
          </cell>
          <cell r="B796" t="str">
            <v>Market</v>
          </cell>
          <cell r="C796" t="str">
            <v>Nagar</v>
          </cell>
          <cell r="D796">
            <v>168</v>
          </cell>
          <cell r="E796">
            <v>82635.72</v>
          </cell>
          <cell r="F796">
            <v>10</v>
          </cell>
          <cell r="G796">
            <v>1680</v>
          </cell>
          <cell r="I796">
            <v>3.8041395464797216</v>
          </cell>
        </row>
        <row r="797">
          <cell r="A797" t="str">
            <v>M.235.4.00.033</v>
          </cell>
          <cell r="B797" t="str">
            <v>Market</v>
          </cell>
          <cell r="C797" t="str">
            <v>Nagar</v>
          </cell>
          <cell r="D797">
            <v>63</v>
          </cell>
          <cell r="E797">
            <v>31181.16</v>
          </cell>
          <cell r="F797">
            <v>10</v>
          </cell>
          <cell r="G797">
            <v>630</v>
          </cell>
          <cell r="I797">
            <v>3.8041395464797216</v>
          </cell>
        </row>
        <row r="798">
          <cell r="A798" t="str">
            <v>M.235.4.00.043</v>
          </cell>
          <cell r="B798" t="str">
            <v>Market</v>
          </cell>
          <cell r="C798" t="str">
            <v>Nagar</v>
          </cell>
          <cell r="D798">
            <v>23</v>
          </cell>
          <cell r="E798">
            <v>12187.78</v>
          </cell>
          <cell r="F798">
            <v>10</v>
          </cell>
          <cell r="G798">
            <v>230</v>
          </cell>
          <cell r="I798">
            <v>3.8041395464797216</v>
          </cell>
        </row>
        <row r="799">
          <cell r="A799" t="str">
            <v>M.241.4.00.003</v>
          </cell>
          <cell r="B799" t="str">
            <v>Market</v>
          </cell>
          <cell r="C799" t="str">
            <v>Nagar</v>
          </cell>
          <cell r="D799">
            <v>547</v>
          </cell>
          <cell r="E799">
            <v>289261.65000000002</v>
          </cell>
          <cell r="F799">
            <v>14</v>
          </cell>
          <cell r="G799">
            <v>7658</v>
          </cell>
          <cell r="I799">
            <v>5.3257953650716106</v>
          </cell>
        </row>
        <row r="800">
          <cell r="A800" t="str">
            <v>M.241.4.00.013</v>
          </cell>
          <cell r="B800" t="str">
            <v>Market</v>
          </cell>
          <cell r="C800" t="str">
            <v>Nagar</v>
          </cell>
          <cell r="D800">
            <v>198</v>
          </cell>
          <cell r="E800">
            <v>110991.5</v>
          </cell>
          <cell r="F800">
            <v>14</v>
          </cell>
          <cell r="G800">
            <v>2772</v>
          </cell>
          <cell r="I800">
            <v>5.3257953650716106</v>
          </cell>
        </row>
        <row r="801">
          <cell r="A801" t="str">
            <v>M.241.4.00.023</v>
          </cell>
          <cell r="B801" t="str">
            <v>Market</v>
          </cell>
          <cell r="C801" t="str">
            <v>Nagar</v>
          </cell>
          <cell r="D801">
            <v>119</v>
          </cell>
          <cell r="E801">
            <v>68351.67</v>
          </cell>
          <cell r="F801">
            <v>14</v>
          </cell>
          <cell r="G801">
            <v>1666</v>
          </cell>
          <cell r="I801">
            <v>5.3257953650716106</v>
          </cell>
        </row>
        <row r="802">
          <cell r="A802" t="str">
            <v>M.241.4.00.033</v>
          </cell>
          <cell r="B802" t="str">
            <v>Market</v>
          </cell>
          <cell r="C802" t="str">
            <v>Nagar</v>
          </cell>
          <cell r="D802">
            <v>79</v>
          </cell>
          <cell r="E802">
            <v>45742.61</v>
          </cell>
          <cell r="F802">
            <v>14</v>
          </cell>
          <cell r="G802">
            <v>1106</v>
          </cell>
          <cell r="I802">
            <v>5.3257953650716106</v>
          </cell>
        </row>
        <row r="803">
          <cell r="A803" t="str">
            <v>M.242.4.00.003</v>
          </cell>
          <cell r="B803" t="str">
            <v>Market</v>
          </cell>
          <cell r="C803" t="str">
            <v>Nagar</v>
          </cell>
          <cell r="D803">
            <v>3</v>
          </cell>
          <cell r="E803">
            <v>976.86</v>
          </cell>
          <cell r="F803">
            <v>4</v>
          </cell>
          <cell r="G803">
            <v>12</v>
          </cell>
          <cell r="I803">
            <v>1.5216558185918887</v>
          </cell>
        </row>
        <row r="804">
          <cell r="A804" t="str">
            <v>M.242.4.00.013</v>
          </cell>
          <cell r="B804" t="str">
            <v>Market</v>
          </cell>
          <cell r="C804" t="str">
            <v>Nagar</v>
          </cell>
          <cell r="D804">
            <v>34</v>
          </cell>
          <cell r="E804">
            <v>11141.14</v>
          </cell>
          <cell r="F804">
            <v>4</v>
          </cell>
          <cell r="G804">
            <v>136</v>
          </cell>
          <cell r="I804">
            <v>1.5216558185918887</v>
          </cell>
        </row>
        <row r="805">
          <cell r="A805" t="str">
            <v>M.242.4.00.033</v>
          </cell>
          <cell r="B805" t="str">
            <v>Market</v>
          </cell>
          <cell r="C805" t="str">
            <v>Nagar</v>
          </cell>
          <cell r="D805">
            <v>2</v>
          </cell>
          <cell r="E805">
            <v>685.48</v>
          </cell>
          <cell r="F805">
            <v>4</v>
          </cell>
          <cell r="G805">
            <v>8</v>
          </cell>
          <cell r="I805">
            <v>1.5216558185918887</v>
          </cell>
        </row>
        <row r="806">
          <cell r="A806" t="str">
            <v>M.246.3.00.003</v>
          </cell>
          <cell r="B806" t="str">
            <v>Export</v>
          </cell>
          <cell r="C806" t="str">
            <v>Nagar</v>
          </cell>
          <cell r="D806">
            <v>4735</v>
          </cell>
          <cell r="E806">
            <v>2711444.42</v>
          </cell>
          <cell r="F806">
            <v>14</v>
          </cell>
          <cell r="G806">
            <v>66290</v>
          </cell>
          <cell r="I806">
            <v>5.3257953650716106</v>
          </cell>
        </row>
        <row r="807">
          <cell r="A807" t="str">
            <v>M.246.3.00.006</v>
          </cell>
          <cell r="B807" t="str">
            <v>Export</v>
          </cell>
          <cell r="C807" t="str">
            <v>Nagar</v>
          </cell>
          <cell r="D807">
            <v>100</v>
          </cell>
          <cell r="E807">
            <v>39567.5</v>
          </cell>
          <cell r="F807">
            <v>14</v>
          </cell>
          <cell r="G807">
            <v>1400</v>
          </cell>
          <cell r="I807">
            <v>5.3257953650716106</v>
          </cell>
        </row>
        <row r="808">
          <cell r="A808" t="str">
            <v>M.246.3.00.013</v>
          </cell>
          <cell r="B808" t="str">
            <v>Export</v>
          </cell>
          <cell r="C808" t="str">
            <v>Nagar</v>
          </cell>
          <cell r="D808">
            <v>6801</v>
          </cell>
          <cell r="E808">
            <v>3901438.25</v>
          </cell>
          <cell r="F808">
            <v>14</v>
          </cell>
          <cell r="G808">
            <v>95214</v>
          </cell>
          <cell r="I808">
            <v>5.3257953650716106</v>
          </cell>
        </row>
        <row r="809">
          <cell r="A809" t="str">
            <v>M.246.3.00.016</v>
          </cell>
          <cell r="B809" t="str">
            <v>Export</v>
          </cell>
          <cell r="C809" t="str">
            <v>Nagar</v>
          </cell>
          <cell r="D809">
            <v>50</v>
          </cell>
          <cell r="E809">
            <v>19783.75</v>
          </cell>
          <cell r="F809">
            <v>14</v>
          </cell>
          <cell r="G809">
            <v>700</v>
          </cell>
          <cell r="I809">
            <v>5.3257953650716106</v>
          </cell>
        </row>
        <row r="810">
          <cell r="A810" t="str">
            <v>M.246.3.00.023</v>
          </cell>
          <cell r="B810" t="str">
            <v>Export</v>
          </cell>
          <cell r="C810" t="str">
            <v>Nagar</v>
          </cell>
          <cell r="D810">
            <v>5398</v>
          </cell>
          <cell r="E810">
            <v>3128356.7</v>
          </cell>
          <cell r="F810">
            <v>14</v>
          </cell>
          <cell r="G810">
            <v>75572</v>
          </cell>
          <cell r="I810">
            <v>5.3257953650716106</v>
          </cell>
        </row>
        <row r="811">
          <cell r="A811" t="str">
            <v>M.246.3.00.033</v>
          </cell>
          <cell r="B811" t="str">
            <v>Export</v>
          </cell>
          <cell r="C811" t="str">
            <v>Nagar</v>
          </cell>
          <cell r="D811">
            <v>2969</v>
          </cell>
          <cell r="E811">
            <v>1719058.45</v>
          </cell>
          <cell r="F811">
            <v>14</v>
          </cell>
          <cell r="G811">
            <v>41566</v>
          </cell>
          <cell r="I811">
            <v>5.3257953650716106</v>
          </cell>
        </row>
        <row r="812">
          <cell r="A812" t="str">
            <v>M.246.3.00.043</v>
          </cell>
          <cell r="B812" t="str">
            <v>Market</v>
          </cell>
          <cell r="C812" t="str">
            <v>Nagar</v>
          </cell>
          <cell r="D812">
            <v>1178</v>
          </cell>
          <cell r="E812">
            <v>710973.95</v>
          </cell>
          <cell r="F812">
            <v>14</v>
          </cell>
          <cell r="G812">
            <v>16492</v>
          </cell>
          <cell r="I812">
            <v>5.3257953650716106</v>
          </cell>
        </row>
        <row r="813">
          <cell r="A813" t="str">
            <v>M.246.3.00.053</v>
          </cell>
          <cell r="B813" t="str">
            <v>Market</v>
          </cell>
          <cell r="C813" t="str">
            <v>Nagar</v>
          </cell>
          <cell r="D813">
            <v>488</v>
          </cell>
          <cell r="E813">
            <v>298383.73</v>
          </cell>
          <cell r="F813">
            <v>14</v>
          </cell>
          <cell r="G813">
            <v>6832</v>
          </cell>
          <cell r="I813">
            <v>5.3257953650716106</v>
          </cell>
        </row>
        <row r="814">
          <cell r="A814" t="str">
            <v>M.246.3.00.063</v>
          </cell>
          <cell r="B814" t="str">
            <v>Market</v>
          </cell>
          <cell r="C814" t="str">
            <v>Nagar</v>
          </cell>
          <cell r="D814">
            <v>166</v>
          </cell>
          <cell r="E814">
            <v>100260.4</v>
          </cell>
          <cell r="F814">
            <v>14</v>
          </cell>
          <cell r="G814">
            <v>2324</v>
          </cell>
          <cell r="I814">
            <v>5.3257953650716106</v>
          </cell>
        </row>
        <row r="815">
          <cell r="A815" t="str">
            <v>M.246.3.00.313</v>
          </cell>
          <cell r="B815" t="str">
            <v>Market</v>
          </cell>
          <cell r="C815" t="str">
            <v>Nagar</v>
          </cell>
          <cell r="D815">
            <v>416</v>
          </cell>
          <cell r="E815">
            <v>247013.55</v>
          </cell>
          <cell r="F815">
            <v>14</v>
          </cell>
          <cell r="G815">
            <v>5824</v>
          </cell>
          <cell r="I815">
            <v>5.3257953650716106</v>
          </cell>
        </row>
        <row r="816">
          <cell r="A816" t="str">
            <v>M.254.3.00.003</v>
          </cell>
          <cell r="B816" t="str">
            <v>Export</v>
          </cell>
          <cell r="C816" t="str">
            <v>Nagar</v>
          </cell>
          <cell r="D816">
            <v>912</v>
          </cell>
          <cell r="E816">
            <v>379889.52</v>
          </cell>
          <cell r="F816">
            <v>10</v>
          </cell>
          <cell r="G816">
            <v>9120</v>
          </cell>
          <cell r="I816">
            <v>3.8041395464797216</v>
          </cell>
        </row>
        <row r="817">
          <cell r="A817" t="str">
            <v>M.254.3.00.013</v>
          </cell>
          <cell r="B817" t="str">
            <v>Export</v>
          </cell>
          <cell r="C817" t="str">
            <v>Nagar</v>
          </cell>
          <cell r="D817">
            <v>1183</v>
          </cell>
          <cell r="E817">
            <v>497373.12</v>
          </cell>
          <cell r="F817">
            <v>10</v>
          </cell>
          <cell r="G817">
            <v>11830</v>
          </cell>
          <cell r="I817">
            <v>3.8041395464797216</v>
          </cell>
        </row>
        <row r="818">
          <cell r="A818" t="str">
            <v>M.254.3.00.023</v>
          </cell>
          <cell r="B818" t="str">
            <v>Export</v>
          </cell>
          <cell r="C818" t="str">
            <v>Nagar</v>
          </cell>
          <cell r="D818">
            <v>710</v>
          </cell>
          <cell r="E818">
            <v>300964.3</v>
          </cell>
          <cell r="F818">
            <v>10</v>
          </cell>
          <cell r="G818">
            <v>7100</v>
          </cell>
          <cell r="I818">
            <v>3.8041395464797216</v>
          </cell>
        </row>
        <row r="819">
          <cell r="A819" t="str">
            <v>M.254.3.00.033</v>
          </cell>
          <cell r="B819" t="str">
            <v>Export</v>
          </cell>
          <cell r="C819" t="str">
            <v>Nagar</v>
          </cell>
          <cell r="D819">
            <v>357</v>
          </cell>
          <cell r="E819">
            <v>150925.57</v>
          </cell>
          <cell r="F819">
            <v>10</v>
          </cell>
          <cell r="G819">
            <v>3570</v>
          </cell>
          <cell r="I819">
            <v>3.8041395464797216</v>
          </cell>
        </row>
        <row r="820">
          <cell r="A820" t="str">
            <v>M.254.3.00.043</v>
          </cell>
          <cell r="B820" t="str">
            <v>Export</v>
          </cell>
          <cell r="C820" t="str">
            <v>Nagar</v>
          </cell>
          <cell r="D820">
            <v>123</v>
          </cell>
          <cell r="E820">
            <v>53424.07</v>
          </cell>
          <cell r="F820">
            <v>10</v>
          </cell>
          <cell r="G820">
            <v>1230</v>
          </cell>
          <cell r="I820">
            <v>3.8041395464797216</v>
          </cell>
        </row>
        <row r="821">
          <cell r="A821" t="str">
            <v>M.254.3.00.053</v>
          </cell>
          <cell r="B821" t="str">
            <v>Market</v>
          </cell>
          <cell r="C821" t="str">
            <v>Nagar</v>
          </cell>
          <cell r="D821">
            <v>39</v>
          </cell>
          <cell r="E821">
            <v>17150.900000000001</v>
          </cell>
          <cell r="F821">
            <v>10</v>
          </cell>
          <cell r="G821">
            <v>390</v>
          </cell>
          <cell r="I821">
            <v>3.8041395464797216</v>
          </cell>
        </row>
        <row r="822">
          <cell r="A822" t="str">
            <v>M.254.3.00.063</v>
          </cell>
          <cell r="B822" t="str">
            <v>Market</v>
          </cell>
          <cell r="C822" t="str">
            <v>Nagar</v>
          </cell>
          <cell r="D822">
            <v>5</v>
          </cell>
          <cell r="E822">
            <v>2153.4</v>
          </cell>
          <cell r="F822">
            <v>10</v>
          </cell>
          <cell r="G822">
            <v>50</v>
          </cell>
          <cell r="I822">
            <v>3.8041395464797216</v>
          </cell>
        </row>
        <row r="823">
          <cell r="A823" t="str">
            <v>M.254.3.00.313</v>
          </cell>
          <cell r="B823" t="str">
            <v>Market</v>
          </cell>
          <cell r="C823" t="str">
            <v>Nagar</v>
          </cell>
          <cell r="D823">
            <v>21</v>
          </cell>
          <cell r="E823">
            <v>8962.9</v>
          </cell>
          <cell r="F823">
            <v>10</v>
          </cell>
          <cell r="G823">
            <v>210</v>
          </cell>
          <cell r="I823">
            <v>3.8041395464797216</v>
          </cell>
        </row>
        <row r="824">
          <cell r="A824" t="str">
            <v>M.254.4.00.003</v>
          </cell>
          <cell r="B824" t="str">
            <v>Market</v>
          </cell>
          <cell r="C824" t="str">
            <v>Nagar</v>
          </cell>
          <cell r="D824">
            <v>11</v>
          </cell>
          <cell r="E824">
            <v>4918.54</v>
          </cell>
          <cell r="F824">
            <v>10</v>
          </cell>
          <cell r="G824">
            <v>110</v>
          </cell>
          <cell r="I824">
            <v>3.8041395464797216</v>
          </cell>
        </row>
        <row r="825">
          <cell r="A825" t="str">
            <v>M.254.4.00.013</v>
          </cell>
          <cell r="B825" t="str">
            <v>Market</v>
          </cell>
          <cell r="C825" t="str">
            <v>Nagar</v>
          </cell>
          <cell r="D825">
            <v>33</v>
          </cell>
          <cell r="E825">
            <v>15415.56</v>
          </cell>
          <cell r="F825">
            <v>10</v>
          </cell>
          <cell r="G825">
            <v>330</v>
          </cell>
          <cell r="I825">
            <v>3.8041395464797216</v>
          </cell>
        </row>
        <row r="826">
          <cell r="A826" t="str">
            <v>M.254.4.00.023</v>
          </cell>
          <cell r="B826" t="str">
            <v>Market</v>
          </cell>
          <cell r="C826" t="str">
            <v>Nagar</v>
          </cell>
          <cell r="D826">
            <v>13</v>
          </cell>
          <cell r="E826">
            <v>6107.01</v>
          </cell>
          <cell r="F826">
            <v>10</v>
          </cell>
          <cell r="G826">
            <v>130</v>
          </cell>
          <cell r="I826">
            <v>3.8041395464797216</v>
          </cell>
        </row>
        <row r="827">
          <cell r="A827" t="str">
            <v>M.254.4.00.033</v>
          </cell>
          <cell r="B827" t="str">
            <v>Market</v>
          </cell>
          <cell r="C827" t="str">
            <v>Nagar</v>
          </cell>
          <cell r="D827">
            <v>21</v>
          </cell>
          <cell r="E827">
            <v>9865.17</v>
          </cell>
          <cell r="F827">
            <v>10</v>
          </cell>
          <cell r="G827">
            <v>210</v>
          </cell>
          <cell r="I827">
            <v>3.8041395464797216</v>
          </cell>
        </row>
        <row r="828">
          <cell r="A828" t="str">
            <v>M.300.3.00.006</v>
          </cell>
          <cell r="B828" t="str">
            <v>Export</v>
          </cell>
          <cell r="C828" t="str">
            <v>Nagar</v>
          </cell>
          <cell r="D828">
            <v>144</v>
          </cell>
          <cell r="E828">
            <v>19234.655999999999</v>
          </cell>
          <cell r="F828">
            <v>6</v>
          </cell>
          <cell r="G828">
            <v>864</v>
          </cell>
          <cell r="I828">
            <v>2.2824837278878332</v>
          </cell>
        </row>
        <row r="829">
          <cell r="A829" t="str">
            <v>M.300.3.00.016</v>
          </cell>
          <cell r="B829" t="str">
            <v>Export</v>
          </cell>
          <cell r="C829" t="str">
            <v>Nagar</v>
          </cell>
          <cell r="D829">
            <v>411</v>
          </cell>
          <cell r="E829">
            <v>54824.79</v>
          </cell>
          <cell r="F829">
            <v>6</v>
          </cell>
          <cell r="G829">
            <v>2466</v>
          </cell>
          <cell r="I829">
            <v>2.2824837278878332</v>
          </cell>
        </row>
        <row r="830">
          <cell r="A830" t="str">
            <v>M.300.3.00.026</v>
          </cell>
          <cell r="B830" t="str">
            <v>Export</v>
          </cell>
          <cell r="C830" t="str">
            <v>Nagar</v>
          </cell>
          <cell r="D830">
            <v>110</v>
          </cell>
          <cell r="E830">
            <v>14654.86</v>
          </cell>
          <cell r="F830">
            <v>6</v>
          </cell>
          <cell r="G830">
            <v>660</v>
          </cell>
          <cell r="I830">
            <v>2.2824837278878332</v>
          </cell>
        </row>
        <row r="831">
          <cell r="A831" t="str">
            <v>M.300.4.00.002</v>
          </cell>
          <cell r="B831" t="str">
            <v>OER</v>
          </cell>
          <cell r="C831" t="str">
            <v>Nagar</v>
          </cell>
          <cell r="D831">
            <v>50</v>
          </cell>
          <cell r="E831">
            <v>11342.5</v>
          </cell>
          <cell r="F831">
            <v>6</v>
          </cell>
          <cell r="G831">
            <v>300</v>
          </cell>
          <cell r="I831">
            <v>2.2824837278878332</v>
          </cell>
        </row>
        <row r="832">
          <cell r="A832" t="str">
            <v>M.300.4.00.003</v>
          </cell>
          <cell r="B832" t="str">
            <v>Market</v>
          </cell>
          <cell r="C832" t="str">
            <v>Nagar</v>
          </cell>
          <cell r="D832">
            <v>1550</v>
          </cell>
          <cell r="E832">
            <v>407597.64</v>
          </cell>
          <cell r="F832">
            <v>6</v>
          </cell>
          <cell r="G832">
            <v>9300</v>
          </cell>
          <cell r="I832">
            <v>2.2824837278878332</v>
          </cell>
        </row>
        <row r="833">
          <cell r="A833" t="str">
            <v>M.300.4.00.013</v>
          </cell>
          <cell r="B833" t="str">
            <v>Market</v>
          </cell>
          <cell r="C833" t="str">
            <v>Nagar</v>
          </cell>
          <cell r="D833">
            <v>3523</v>
          </cell>
          <cell r="E833">
            <v>970832.26</v>
          </cell>
          <cell r="F833">
            <v>6</v>
          </cell>
          <cell r="G833">
            <v>21138</v>
          </cell>
          <cell r="I833">
            <v>2.2824837278878332</v>
          </cell>
        </row>
        <row r="834">
          <cell r="A834" t="str">
            <v>M.300.4.00.023</v>
          </cell>
          <cell r="B834" t="str">
            <v>Market</v>
          </cell>
          <cell r="C834" t="str">
            <v>Nagar</v>
          </cell>
          <cell r="D834">
            <v>1909</v>
          </cell>
          <cell r="E834">
            <v>527959.4</v>
          </cell>
          <cell r="F834">
            <v>6</v>
          </cell>
          <cell r="G834">
            <v>11454</v>
          </cell>
          <cell r="I834">
            <v>2.2824837278878332</v>
          </cell>
        </row>
        <row r="835">
          <cell r="A835" t="str">
            <v>M.300.4.00.033</v>
          </cell>
          <cell r="B835" t="str">
            <v>Market</v>
          </cell>
          <cell r="C835" t="str">
            <v>Nagar</v>
          </cell>
          <cell r="D835">
            <v>1363</v>
          </cell>
          <cell r="E835">
            <v>381051.22</v>
          </cell>
          <cell r="F835">
            <v>6</v>
          </cell>
          <cell r="G835">
            <v>8178</v>
          </cell>
          <cell r="I835">
            <v>2.2824837278878332</v>
          </cell>
        </row>
        <row r="836">
          <cell r="A836" t="str">
            <v>M.300.4.00.043</v>
          </cell>
          <cell r="B836" t="str">
            <v>Market</v>
          </cell>
          <cell r="C836" t="str">
            <v>Nagar</v>
          </cell>
          <cell r="D836">
            <v>674</v>
          </cell>
          <cell r="E836">
            <v>216178.88</v>
          </cell>
          <cell r="F836">
            <v>6</v>
          </cell>
          <cell r="G836">
            <v>4044</v>
          </cell>
          <cell r="I836">
            <v>2.2824837278878332</v>
          </cell>
        </row>
        <row r="837">
          <cell r="A837" t="str">
            <v>M.300.4.00.053</v>
          </cell>
          <cell r="B837" t="str">
            <v>Export</v>
          </cell>
          <cell r="C837" t="str">
            <v>Nagar</v>
          </cell>
          <cell r="D837">
            <v>329</v>
          </cell>
          <cell r="E837">
            <v>107119.43</v>
          </cell>
          <cell r="F837">
            <v>6</v>
          </cell>
          <cell r="G837">
            <v>1974</v>
          </cell>
          <cell r="I837">
            <v>2.2824837278878332</v>
          </cell>
        </row>
        <row r="838">
          <cell r="A838" t="str">
            <v>M.300.4.00.063</v>
          </cell>
          <cell r="B838" t="str">
            <v>Market</v>
          </cell>
          <cell r="C838" t="str">
            <v>Nagar</v>
          </cell>
          <cell r="D838">
            <v>61</v>
          </cell>
          <cell r="E838">
            <v>19905.849999999999</v>
          </cell>
          <cell r="F838">
            <v>6</v>
          </cell>
          <cell r="G838">
            <v>366</v>
          </cell>
          <cell r="I838">
            <v>2.2824837278878332</v>
          </cell>
        </row>
        <row r="839">
          <cell r="A839" t="str">
            <v>M.307.3.00.001</v>
          </cell>
          <cell r="B839" t="str">
            <v>OEM</v>
          </cell>
          <cell r="C839" t="str">
            <v>Nagar</v>
          </cell>
          <cell r="D839">
            <v>350</v>
          </cell>
          <cell r="E839">
            <v>56311.5</v>
          </cell>
          <cell r="F839">
            <v>6</v>
          </cell>
          <cell r="G839">
            <v>2100</v>
          </cell>
          <cell r="I839">
            <v>2.2824837278878332</v>
          </cell>
        </row>
        <row r="840">
          <cell r="A840" t="str">
            <v>M.307.3.00.003</v>
          </cell>
          <cell r="B840" t="str">
            <v>Market</v>
          </cell>
          <cell r="C840" t="str">
            <v>Nagar</v>
          </cell>
          <cell r="D840">
            <v>395</v>
          </cell>
          <cell r="E840">
            <v>104689.12</v>
          </cell>
          <cell r="F840">
            <v>6</v>
          </cell>
          <cell r="G840">
            <v>2370</v>
          </cell>
          <cell r="I840">
            <v>2.2824837278878332</v>
          </cell>
        </row>
        <row r="841">
          <cell r="A841" t="str">
            <v>M.307.3.00.013</v>
          </cell>
          <cell r="B841" t="str">
            <v>Export</v>
          </cell>
          <cell r="C841" t="str">
            <v>Nagar</v>
          </cell>
          <cell r="D841">
            <v>2797</v>
          </cell>
          <cell r="E841">
            <v>766563.85</v>
          </cell>
          <cell r="F841">
            <v>6</v>
          </cell>
          <cell r="G841">
            <v>16782</v>
          </cell>
          <cell r="I841">
            <v>2.2824837278878332</v>
          </cell>
        </row>
        <row r="842">
          <cell r="A842" t="str">
            <v>M.307.3.00.023</v>
          </cell>
          <cell r="B842" t="str">
            <v>Market</v>
          </cell>
          <cell r="C842" t="str">
            <v>Nagar</v>
          </cell>
          <cell r="D842">
            <v>1967</v>
          </cell>
          <cell r="E842">
            <v>540785.51</v>
          </cell>
          <cell r="F842">
            <v>6</v>
          </cell>
          <cell r="G842">
            <v>11802</v>
          </cell>
          <cell r="I842">
            <v>2.2824837278878332</v>
          </cell>
        </row>
        <row r="843">
          <cell r="A843" t="str">
            <v>M.307.3.00.033</v>
          </cell>
          <cell r="B843" t="str">
            <v>Market</v>
          </cell>
          <cell r="C843" t="str">
            <v>Nagar</v>
          </cell>
          <cell r="D843">
            <v>1257</v>
          </cell>
          <cell r="E843">
            <v>344962.58</v>
          </cell>
          <cell r="F843">
            <v>6</v>
          </cell>
          <cell r="G843">
            <v>7542</v>
          </cell>
          <cell r="I843">
            <v>2.2824837278878332</v>
          </cell>
        </row>
        <row r="844">
          <cell r="A844" t="str">
            <v>M.307.3.00.043</v>
          </cell>
          <cell r="B844" t="str">
            <v>Market</v>
          </cell>
          <cell r="C844" t="str">
            <v>Nagar</v>
          </cell>
          <cell r="D844">
            <v>716</v>
          </cell>
          <cell r="E844">
            <v>222641.43</v>
          </cell>
          <cell r="F844">
            <v>6</v>
          </cell>
          <cell r="G844">
            <v>4296</v>
          </cell>
          <cell r="I844">
            <v>2.2824837278878332</v>
          </cell>
        </row>
        <row r="845">
          <cell r="A845" t="str">
            <v>M.307.3.00.053</v>
          </cell>
          <cell r="B845" t="str">
            <v>Market</v>
          </cell>
          <cell r="C845" t="str">
            <v>Nagar</v>
          </cell>
          <cell r="D845">
            <v>408</v>
          </cell>
          <cell r="E845">
            <v>128199.66</v>
          </cell>
          <cell r="F845">
            <v>6</v>
          </cell>
          <cell r="G845">
            <v>2448</v>
          </cell>
          <cell r="I845">
            <v>2.2824837278878332</v>
          </cell>
        </row>
        <row r="846">
          <cell r="A846" t="str">
            <v>M.307.3.00.063</v>
          </cell>
          <cell r="B846" t="str">
            <v>Market</v>
          </cell>
          <cell r="C846" t="str">
            <v>Nagar</v>
          </cell>
          <cell r="D846">
            <v>163</v>
          </cell>
          <cell r="E846">
            <v>51196.98</v>
          </cell>
          <cell r="F846">
            <v>6</v>
          </cell>
          <cell r="G846">
            <v>978</v>
          </cell>
          <cell r="I846">
            <v>2.2824837278878332</v>
          </cell>
        </row>
        <row r="847">
          <cell r="A847" t="str">
            <v>M.307.3.02.003</v>
          </cell>
          <cell r="B847" t="str">
            <v>Market</v>
          </cell>
          <cell r="C847" t="str">
            <v>Nagar</v>
          </cell>
          <cell r="D847">
            <v>47</v>
          </cell>
          <cell r="E847">
            <v>12804.3</v>
          </cell>
          <cell r="F847">
            <v>6</v>
          </cell>
          <cell r="G847">
            <v>282</v>
          </cell>
          <cell r="I847">
            <v>2.2824837278878332</v>
          </cell>
        </row>
        <row r="848">
          <cell r="A848" t="str">
            <v>M.307.3.02.013</v>
          </cell>
          <cell r="B848" t="str">
            <v>Market</v>
          </cell>
          <cell r="C848" t="str">
            <v>Nagar</v>
          </cell>
          <cell r="D848">
            <v>204</v>
          </cell>
          <cell r="E848">
            <v>56865.919999999998</v>
          </cell>
          <cell r="F848">
            <v>6</v>
          </cell>
          <cell r="G848">
            <v>1224</v>
          </cell>
          <cell r="I848">
            <v>2.2824837278878332</v>
          </cell>
        </row>
        <row r="849">
          <cell r="A849" t="str">
            <v>M.307.3.02.023</v>
          </cell>
          <cell r="B849" t="str">
            <v>Market</v>
          </cell>
          <cell r="C849" t="str">
            <v>Nagar</v>
          </cell>
          <cell r="D849">
            <v>99</v>
          </cell>
          <cell r="E849">
            <v>27357.279999999999</v>
          </cell>
          <cell r="F849">
            <v>6</v>
          </cell>
          <cell r="G849">
            <v>594</v>
          </cell>
          <cell r="I849">
            <v>2.2824837278878332</v>
          </cell>
        </row>
        <row r="850">
          <cell r="A850" t="str">
            <v>M.307.3.02.033</v>
          </cell>
          <cell r="B850" t="str">
            <v>Market</v>
          </cell>
          <cell r="C850" t="str">
            <v>Nagar</v>
          </cell>
          <cell r="D850">
            <v>73</v>
          </cell>
          <cell r="E850">
            <v>19986.38</v>
          </cell>
          <cell r="F850">
            <v>6</v>
          </cell>
          <cell r="G850">
            <v>438</v>
          </cell>
          <cell r="I850">
            <v>2.2824837278878332</v>
          </cell>
        </row>
        <row r="851">
          <cell r="A851" t="str">
            <v>M.307.3.02.043</v>
          </cell>
          <cell r="B851" t="str">
            <v>Market</v>
          </cell>
          <cell r="C851" t="str">
            <v>Nagar</v>
          </cell>
          <cell r="D851">
            <v>10</v>
          </cell>
          <cell r="E851">
            <v>3176</v>
          </cell>
          <cell r="F851">
            <v>6</v>
          </cell>
          <cell r="G851">
            <v>60</v>
          </cell>
          <cell r="I851">
            <v>2.2824837278878332</v>
          </cell>
        </row>
        <row r="852">
          <cell r="A852" t="str">
            <v>M.307.3.02.053</v>
          </cell>
          <cell r="B852" t="str">
            <v>Market</v>
          </cell>
          <cell r="C852" t="str">
            <v>Nagar</v>
          </cell>
          <cell r="D852">
            <v>13</v>
          </cell>
          <cell r="E852">
            <v>4020.53</v>
          </cell>
          <cell r="F852">
            <v>6</v>
          </cell>
          <cell r="G852">
            <v>78</v>
          </cell>
          <cell r="I852">
            <v>2.2824837278878332</v>
          </cell>
        </row>
        <row r="853">
          <cell r="A853" t="str">
            <v>M.307.3.02.063</v>
          </cell>
          <cell r="B853" t="str">
            <v>Market</v>
          </cell>
          <cell r="C853" t="str">
            <v>Nagar</v>
          </cell>
          <cell r="D853">
            <v>13</v>
          </cell>
          <cell r="E853">
            <v>4128.8</v>
          </cell>
          <cell r="F853">
            <v>6</v>
          </cell>
          <cell r="G853">
            <v>78</v>
          </cell>
          <cell r="I853">
            <v>2.2824837278878332</v>
          </cell>
        </row>
        <row r="854">
          <cell r="A854" t="str">
            <v>M.307.3.10.006</v>
          </cell>
          <cell r="B854" t="str">
            <v>Export</v>
          </cell>
          <cell r="C854" t="str">
            <v>Nagar</v>
          </cell>
          <cell r="D854">
            <v>97</v>
          </cell>
          <cell r="E854">
            <v>13398.645750000001</v>
          </cell>
          <cell r="F854">
            <v>10</v>
          </cell>
          <cell r="G854">
            <v>970</v>
          </cell>
          <cell r="I854">
            <v>3.8041395464797216</v>
          </cell>
        </row>
        <row r="855">
          <cell r="A855" t="str">
            <v>M.307.3.10.016</v>
          </cell>
          <cell r="B855" t="str">
            <v>Export</v>
          </cell>
          <cell r="C855" t="str">
            <v>Nagar</v>
          </cell>
          <cell r="D855">
            <v>553</v>
          </cell>
          <cell r="E855">
            <v>105613.30825</v>
          </cell>
          <cell r="F855">
            <v>10</v>
          </cell>
          <cell r="G855">
            <v>5530</v>
          </cell>
          <cell r="I855">
            <v>3.8041395464797216</v>
          </cell>
        </row>
        <row r="856">
          <cell r="A856" t="str">
            <v>M.307.3.10.026</v>
          </cell>
          <cell r="B856" t="str">
            <v>Export</v>
          </cell>
          <cell r="C856" t="str">
            <v>Nagar</v>
          </cell>
          <cell r="D856">
            <v>398</v>
          </cell>
          <cell r="E856">
            <v>77859.872499999998</v>
          </cell>
          <cell r="F856">
            <v>10</v>
          </cell>
          <cell r="G856">
            <v>3980</v>
          </cell>
          <cell r="I856">
            <v>3.8041395464797216</v>
          </cell>
        </row>
        <row r="857">
          <cell r="A857" t="str">
            <v>M.307.3.10.036</v>
          </cell>
          <cell r="B857" t="str">
            <v>Export</v>
          </cell>
          <cell r="C857" t="str">
            <v>Nagar</v>
          </cell>
          <cell r="D857">
            <v>426</v>
          </cell>
          <cell r="E857">
            <v>83427.925000000003</v>
          </cell>
          <cell r="F857">
            <v>10</v>
          </cell>
          <cell r="G857">
            <v>4260</v>
          </cell>
          <cell r="I857">
            <v>3.8041395464797216</v>
          </cell>
        </row>
        <row r="858">
          <cell r="A858" t="str">
            <v>M.307.3.10.046</v>
          </cell>
          <cell r="B858" t="str">
            <v>Export</v>
          </cell>
          <cell r="C858" t="str">
            <v>Nagar</v>
          </cell>
          <cell r="D858">
            <v>258</v>
          </cell>
          <cell r="E858">
            <v>50407.89</v>
          </cell>
          <cell r="F858">
            <v>10</v>
          </cell>
          <cell r="G858">
            <v>2580</v>
          </cell>
          <cell r="I858">
            <v>3.8041395464797216</v>
          </cell>
        </row>
        <row r="859">
          <cell r="A859" t="str">
            <v>M.307.3.10.056</v>
          </cell>
          <cell r="B859" t="str">
            <v>Export</v>
          </cell>
          <cell r="C859" t="str">
            <v>Nagar</v>
          </cell>
          <cell r="D859">
            <v>219</v>
          </cell>
          <cell r="E859">
            <v>40970.845999999998</v>
          </cell>
          <cell r="F859">
            <v>10</v>
          </cell>
          <cell r="G859">
            <v>2190</v>
          </cell>
          <cell r="I859">
            <v>3.8041395464797216</v>
          </cell>
        </row>
        <row r="860">
          <cell r="A860" t="str">
            <v>M.308.3.00.001</v>
          </cell>
          <cell r="B860" t="str">
            <v>OEM</v>
          </cell>
          <cell r="C860" t="str">
            <v>Nagar</v>
          </cell>
          <cell r="D860">
            <v>2447</v>
          </cell>
          <cell r="E860">
            <v>520452.43</v>
          </cell>
          <cell r="F860">
            <v>8</v>
          </cell>
          <cell r="G860">
            <v>19576</v>
          </cell>
          <cell r="I860">
            <v>3.0433116371837774</v>
          </cell>
        </row>
        <row r="861">
          <cell r="A861" t="str">
            <v>M.308.3.00.003</v>
          </cell>
          <cell r="B861" t="str">
            <v>Market</v>
          </cell>
          <cell r="C861" t="str">
            <v>Nagar</v>
          </cell>
          <cell r="D861">
            <v>488</v>
          </cell>
          <cell r="E861">
            <v>172995.51</v>
          </cell>
          <cell r="F861">
            <v>8</v>
          </cell>
          <cell r="G861">
            <v>3904</v>
          </cell>
          <cell r="I861">
            <v>3.0433116371837774</v>
          </cell>
        </row>
        <row r="862">
          <cell r="A862" t="str">
            <v>M.308.3.00.013</v>
          </cell>
          <cell r="B862" t="str">
            <v>Export</v>
          </cell>
          <cell r="C862" t="str">
            <v>Nagar</v>
          </cell>
          <cell r="D862">
            <v>2651</v>
          </cell>
          <cell r="E862">
            <v>972258.04</v>
          </cell>
          <cell r="F862">
            <v>8</v>
          </cell>
          <cell r="G862">
            <v>21208</v>
          </cell>
          <cell r="I862">
            <v>3.0433116371837774</v>
          </cell>
        </row>
        <row r="863">
          <cell r="A863" t="str">
            <v>M.308.3.00.023</v>
          </cell>
          <cell r="B863" t="str">
            <v>Market</v>
          </cell>
          <cell r="C863" t="str">
            <v>Nagar</v>
          </cell>
          <cell r="D863">
            <v>1667</v>
          </cell>
          <cell r="E863">
            <v>610335.18000000005</v>
          </cell>
          <cell r="F863">
            <v>8</v>
          </cell>
          <cell r="G863">
            <v>13336</v>
          </cell>
          <cell r="I863">
            <v>3.0433116371837774</v>
          </cell>
        </row>
        <row r="864">
          <cell r="A864" t="str">
            <v>M.308.3.00.033</v>
          </cell>
          <cell r="B864" t="str">
            <v>Market</v>
          </cell>
          <cell r="C864" t="str">
            <v>Nagar</v>
          </cell>
          <cell r="D864">
            <v>934</v>
          </cell>
          <cell r="E864">
            <v>342428.7</v>
          </cell>
          <cell r="F864">
            <v>8</v>
          </cell>
          <cell r="G864">
            <v>7472</v>
          </cell>
          <cell r="I864">
            <v>3.0433116371837774</v>
          </cell>
        </row>
        <row r="865">
          <cell r="A865" t="str">
            <v>M.308.3.00.043</v>
          </cell>
          <cell r="B865" t="str">
            <v>Market</v>
          </cell>
          <cell r="C865" t="str">
            <v>Nagar</v>
          </cell>
          <cell r="D865">
            <v>481</v>
          </cell>
          <cell r="E865">
            <v>201006.03</v>
          </cell>
          <cell r="F865">
            <v>8</v>
          </cell>
          <cell r="G865">
            <v>3848</v>
          </cell>
          <cell r="I865">
            <v>3.0433116371837774</v>
          </cell>
        </row>
        <row r="866">
          <cell r="A866" t="str">
            <v>M.308.3.00.053</v>
          </cell>
          <cell r="B866" t="str">
            <v>Market</v>
          </cell>
          <cell r="C866" t="str">
            <v>Nagar</v>
          </cell>
          <cell r="D866">
            <v>221</v>
          </cell>
          <cell r="E866">
            <v>93047.11</v>
          </cell>
          <cell r="F866">
            <v>8</v>
          </cell>
          <cell r="G866">
            <v>1768</v>
          </cell>
          <cell r="I866">
            <v>3.0433116371837774</v>
          </cell>
        </row>
        <row r="867">
          <cell r="A867" t="str">
            <v>M.308.3.00.063</v>
          </cell>
          <cell r="B867" t="str">
            <v>Market</v>
          </cell>
          <cell r="C867" t="str">
            <v>Nagar</v>
          </cell>
          <cell r="D867">
            <v>19</v>
          </cell>
          <cell r="E867">
            <v>7671.55</v>
          </cell>
          <cell r="F867">
            <v>8</v>
          </cell>
          <cell r="G867">
            <v>152</v>
          </cell>
          <cell r="I867">
            <v>3.0433116371837774</v>
          </cell>
        </row>
        <row r="868">
          <cell r="A868" t="str">
            <v>M.309.3.00.003</v>
          </cell>
          <cell r="B868" t="str">
            <v>Market</v>
          </cell>
          <cell r="C868" t="str">
            <v>Nagar</v>
          </cell>
          <cell r="D868">
            <v>289</v>
          </cell>
          <cell r="E868">
            <v>129426.66</v>
          </cell>
          <cell r="F868">
            <v>10</v>
          </cell>
          <cell r="G868">
            <v>2890</v>
          </cell>
          <cell r="I868">
            <v>3.8041395464797216</v>
          </cell>
        </row>
        <row r="869">
          <cell r="A869" t="str">
            <v>M.309.3.00.013</v>
          </cell>
          <cell r="B869" t="str">
            <v>Market</v>
          </cell>
          <cell r="C869" t="str">
            <v>Nagar</v>
          </cell>
          <cell r="D869">
            <v>1359</v>
          </cell>
          <cell r="E869">
            <v>625309.65</v>
          </cell>
          <cell r="F869">
            <v>10</v>
          </cell>
          <cell r="G869">
            <v>13590</v>
          </cell>
          <cell r="I869">
            <v>3.8041395464797216</v>
          </cell>
        </row>
        <row r="870">
          <cell r="A870" t="str">
            <v>M.309.3.00.023</v>
          </cell>
          <cell r="B870" t="str">
            <v>Market</v>
          </cell>
          <cell r="C870" t="str">
            <v>Nagar</v>
          </cell>
          <cell r="D870">
            <v>913</v>
          </cell>
          <cell r="E870">
            <v>418517.98</v>
          </cell>
          <cell r="F870">
            <v>10</v>
          </cell>
          <cell r="G870">
            <v>9130</v>
          </cell>
          <cell r="I870">
            <v>3.8041395464797216</v>
          </cell>
        </row>
        <row r="871">
          <cell r="A871" t="str">
            <v>M.309.3.00.033</v>
          </cell>
          <cell r="B871" t="str">
            <v>Market</v>
          </cell>
          <cell r="C871" t="str">
            <v>Nagar</v>
          </cell>
          <cell r="D871">
            <v>473</v>
          </cell>
          <cell r="E871">
            <v>217803.21</v>
          </cell>
          <cell r="F871">
            <v>10</v>
          </cell>
          <cell r="G871">
            <v>4730</v>
          </cell>
          <cell r="I871">
            <v>3.8041395464797216</v>
          </cell>
        </row>
        <row r="872">
          <cell r="A872" t="str">
            <v>M.309.3.00.043</v>
          </cell>
          <cell r="B872" t="str">
            <v>Market</v>
          </cell>
          <cell r="C872" t="str">
            <v>Nagar</v>
          </cell>
          <cell r="D872">
            <v>209</v>
          </cell>
          <cell r="E872">
            <v>109454.44</v>
          </cell>
          <cell r="F872">
            <v>10</v>
          </cell>
          <cell r="G872">
            <v>2090</v>
          </cell>
          <cell r="I872">
            <v>3.8041395464797216</v>
          </cell>
        </row>
        <row r="873">
          <cell r="A873" t="str">
            <v>M.309.3.00.053</v>
          </cell>
          <cell r="B873" t="str">
            <v>Market</v>
          </cell>
          <cell r="C873" t="str">
            <v>Nagar</v>
          </cell>
          <cell r="D873">
            <v>104</v>
          </cell>
          <cell r="E873">
            <v>54752.35</v>
          </cell>
          <cell r="F873">
            <v>10</v>
          </cell>
          <cell r="G873">
            <v>1040</v>
          </cell>
          <cell r="I873">
            <v>3.8041395464797216</v>
          </cell>
        </row>
        <row r="874">
          <cell r="A874" t="str">
            <v>M.309.3.00.063</v>
          </cell>
          <cell r="B874" t="str">
            <v>Market</v>
          </cell>
          <cell r="C874" t="str">
            <v>Nagar</v>
          </cell>
          <cell r="D874">
            <v>37</v>
          </cell>
          <cell r="E874">
            <v>19358.419999999998</v>
          </cell>
          <cell r="F874">
            <v>10</v>
          </cell>
          <cell r="G874">
            <v>370</v>
          </cell>
          <cell r="I874">
            <v>3.8041395464797216</v>
          </cell>
        </row>
        <row r="875">
          <cell r="A875" t="str">
            <v>M.327.3.00.001</v>
          </cell>
          <cell r="B875" t="str">
            <v>OEM</v>
          </cell>
          <cell r="C875" t="str">
            <v>Nagar</v>
          </cell>
          <cell r="D875">
            <v>150</v>
          </cell>
          <cell r="E875">
            <v>20216</v>
          </cell>
          <cell r="F875">
            <v>6</v>
          </cell>
          <cell r="G875">
            <v>900</v>
          </cell>
          <cell r="I875">
            <v>2.2824837278878332</v>
          </cell>
        </row>
        <row r="876">
          <cell r="A876" t="str">
            <v>M.328.3.00.001</v>
          </cell>
          <cell r="B876" t="str">
            <v>OEM</v>
          </cell>
          <cell r="C876" t="str">
            <v>Nagar</v>
          </cell>
          <cell r="D876">
            <v>2389</v>
          </cell>
          <cell r="E876">
            <v>428520.73</v>
          </cell>
          <cell r="F876">
            <v>8</v>
          </cell>
          <cell r="G876">
            <v>19112</v>
          </cell>
          <cell r="I876">
            <v>3.0433116371837774</v>
          </cell>
        </row>
        <row r="877">
          <cell r="A877" t="str">
            <v>M.328.3.00.002</v>
          </cell>
          <cell r="B877" t="str">
            <v>OER</v>
          </cell>
          <cell r="C877" t="str">
            <v>Nagar</v>
          </cell>
          <cell r="D877">
            <v>100</v>
          </cell>
          <cell r="E877">
            <v>26617</v>
          </cell>
          <cell r="F877">
            <v>8</v>
          </cell>
          <cell r="G877">
            <v>800</v>
          </cell>
          <cell r="I877">
            <v>3.0433116371837774</v>
          </cell>
        </row>
        <row r="878">
          <cell r="A878" t="str">
            <v>M.328.3.00.012</v>
          </cell>
          <cell r="B878" t="str">
            <v>OER</v>
          </cell>
          <cell r="C878" t="str">
            <v>Nagar</v>
          </cell>
          <cell r="D878">
            <v>125</v>
          </cell>
          <cell r="E878">
            <v>37050</v>
          </cell>
          <cell r="F878">
            <v>8</v>
          </cell>
          <cell r="G878">
            <v>1000</v>
          </cell>
          <cell r="I878">
            <v>3.0433116371837774</v>
          </cell>
        </row>
        <row r="879">
          <cell r="A879" t="str">
            <v>M.330.3.00.002</v>
          </cell>
          <cell r="B879" t="str">
            <v>OER</v>
          </cell>
          <cell r="C879" t="str">
            <v>Nagar</v>
          </cell>
          <cell r="D879">
            <v>30</v>
          </cell>
          <cell r="E879">
            <v>8931</v>
          </cell>
          <cell r="F879">
            <v>8</v>
          </cell>
          <cell r="G879">
            <v>240</v>
          </cell>
          <cell r="I879">
            <v>3.0433116371837774</v>
          </cell>
        </row>
        <row r="880">
          <cell r="A880" t="str">
            <v>M.538.4.00.006</v>
          </cell>
          <cell r="B880" t="str">
            <v>Export</v>
          </cell>
          <cell r="C880" t="str">
            <v>Nagar</v>
          </cell>
          <cell r="D880">
            <v>248</v>
          </cell>
          <cell r="E880">
            <v>275285.51088000002</v>
          </cell>
          <cell r="F880">
            <v>14</v>
          </cell>
          <cell r="G880">
            <v>3472</v>
          </cell>
          <cell r="I880">
            <v>5.3257953650716106</v>
          </cell>
        </row>
        <row r="881">
          <cell r="A881" t="str">
            <v>M.542.4.00.006</v>
          </cell>
          <cell r="B881" t="str">
            <v>Export</v>
          </cell>
          <cell r="C881" t="str">
            <v>Nagar</v>
          </cell>
          <cell r="D881">
            <v>107</v>
          </cell>
          <cell r="E881">
            <v>560599.125</v>
          </cell>
          <cell r="F881">
            <v>14</v>
          </cell>
          <cell r="G881">
            <v>1498</v>
          </cell>
          <cell r="I881">
            <v>5.3257953650716106</v>
          </cell>
        </row>
        <row r="882">
          <cell r="A882" t="str">
            <v>M.542.4.00.016</v>
          </cell>
          <cell r="B882" t="str">
            <v>Export</v>
          </cell>
          <cell r="C882" t="str">
            <v>Nagar</v>
          </cell>
          <cell r="D882">
            <v>328</v>
          </cell>
          <cell r="E882">
            <v>1694988.3114522505</v>
          </cell>
          <cell r="F882">
            <v>14</v>
          </cell>
          <cell r="G882">
            <v>4592</v>
          </cell>
          <cell r="I882">
            <v>5.3257953650716106</v>
          </cell>
        </row>
        <row r="883">
          <cell r="A883" t="str">
            <v>M.543.4.00.006</v>
          </cell>
          <cell r="B883" t="str">
            <v>Export</v>
          </cell>
          <cell r="C883" t="str">
            <v>Nagar</v>
          </cell>
          <cell r="D883">
            <v>100</v>
          </cell>
          <cell r="E883">
            <v>565000</v>
          </cell>
          <cell r="F883">
            <v>14</v>
          </cell>
          <cell r="G883">
            <v>1400</v>
          </cell>
          <cell r="I883">
            <v>5.3257953650716106</v>
          </cell>
        </row>
        <row r="884">
          <cell r="A884" t="str">
            <v>M.543.4.00.016</v>
          </cell>
          <cell r="B884" t="str">
            <v>Export</v>
          </cell>
          <cell r="C884" t="str">
            <v>Nagar</v>
          </cell>
          <cell r="D884">
            <v>50</v>
          </cell>
          <cell r="E884">
            <v>282500</v>
          </cell>
          <cell r="F884">
            <v>14</v>
          </cell>
          <cell r="G884">
            <v>700</v>
          </cell>
          <cell r="I884">
            <v>5.3257953650716106</v>
          </cell>
        </row>
        <row r="885">
          <cell r="A885" t="str">
            <v>M.543.4.10.006</v>
          </cell>
          <cell r="B885" t="str">
            <v>Export</v>
          </cell>
          <cell r="C885" t="str">
            <v>Nagar</v>
          </cell>
          <cell r="D885">
            <v>39</v>
          </cell>
          <cell r="E885">
            <v>232650.87300000002</v>
          </cell>
          <cell r="F885">
            <v>14</v>
          </cell>
          <cell r="G885">
            <v>546</v>
          </cell>
          <cell r="I885">
            <v>5.3257953650716106</v>
          </cell>
        </row>
        <row r="886">
          <cell r="A886" t="str">
            <v>M.543.4.10.016</v>
          </cell>
          <cell r="B886" t="str">
            <v>Export</v>
          </cell>
          <cell r="C886" t="str">
            <v>Nagar</v>
          </cell>
          <cell r="D886">
            <v>47</v>
          </cell>
          <cell r="E886">
            <v>280374.12900000002</v>
          </cell>
          <cell r="F886">
            <v>14</v>
          </cell>
          <cell r="G886">
            <v>658</v>
          </cell>
          <cell r="H886" t="str">
            <v>No BOM</v>
          </cell>
          <cell r="I886">
            <v>5.3257953650716106</v>
          </cell>
        </row>
        <row r="887">
          <cell r="A887" t="str">
            <v>M.543.4.20.006</v>
          </cell>
          <cell r="B887" t="str">
            <v>Export</v>
          </cell>
          <cell r="C887" t="str">
            <v>Nagar</v>
          </cell>
          <cell r="D887">
            <v>50</v>
          </cell>
          <cell r="E887">
            <v>307928.25</v>
          </cell>
          <cell r="F887">
            <v>14</v>
          </cell>
          <cell r="G887">
            <v>700</v>
          </cell>
          <cell r="I887">
            <v>5.3257953650716106</v>
          </cell>
        </row>
        <row r="888">
          <cell r="A888" t="str">
            <v>M.543.4.20.016</v>
          </cell>
          <cell r="B888" t="str">
            <v>Export</v>
          </cell>
          <cell r="C888" t="str">
            <v>Nagar</v>
          </cell>
          <cell r="D888">
            <v>50</v>
          </cell>
          <cell r="E888">
            <v>313304.77500000002</v>
          </cell>
          <cell r="F888">
            <v>14</v>
          </cell>
          <cell r="G888">
            <v>700</v>
          </cell>
          <cell r="I888">
            <v>5.3257953650716106</v>
          </cell>
        </row>
        <row r="889">
          <cell r="A889" t="str">
            <v>M.543.4.20.026</v>
          </cell>
          <cell r="B889" t="str">
            <v>Export</v>
          </cell>
          <cell r="C889" t="str">
            <v>Nagar</v>
          </cell>
          <cell r="D889">
            <v>15</v>
          </cell>
          <cell r="E889">
            <v>97755</v>
          </cell>
          <cell r="F889">
            <v>14</v>
          </cell>
          <cell r="G889">
            <v>210</v>
          </cell>
          <cell r="I889">
            <v>5.3257953650716106</v>
          </cell>
        </row>
        <row r="890">
          <cell r="A890" t="str">
            <v>M.543.4.20.036</v>
          </cell>
          <cell r="B890" t="str">
            <v>Export</v>
          </cell>
          <cell r="C890" t="str">
            <v>Nagar</v>
          </cell>
          <cell r="D890">
            <v>50</v>
          </cell>
          <cell r="E890">
            <v>290500</v>
          </cell>
          <cell r="F890">
            <v>14</v>
          </cell>
          <cell r="G890">
            <v>700</v>
          </cell>
          <cell r="I890">
            <v>5.3257953650716106</v>
          </cell>
        </row>
        <row r="891">
          <cell r="A891" t="str">
            <v>M.544.4.00.006</v>
          </cell>
          <cell r="B891" t="str">
            <v>Export</v>
          </cell>
          <cell r="C891" t="str">
            <v>Nagar</v>
          </cell>
          <cell r="D891">
            <v>217</v>
          </cell>
          <cell r="E891">
            <v>2015683</v>
          </cell>
          <cell r="F891">
            <v>14</v>
          </cell>
          <cell r="G891">
            <v>3038</v>
          </cell>
          <cell r="I891">
            <v>5.3257953650716106</v>
          </cell>
        </row>
        <row r="892">
          <cell r="A892" t="str">
            <v>M.544.4.00.016</v>
          </cell>
          <cell r="B892" t="str">
            <v>Export</v>
          </cell>
          <cell r="C892" t="str">
            <v>Nagar</v>
          </cell>
          <cell r="D892">
            <v>75</v>
          </cell>
          <cell r="E892">
            <v>697312.5</v>
          </cell>
          <cell r="F892">
            <v>14</v>
          </cell>
          <cell r="G892">
            <v>1050</v>
          </cell>
          <cell r="I892">
            <v>5.3257953650716106</v>
          </cell>
        </row>
        <row r="893">
          <cell r="A893" t="str">
            <v>N.210.4.00.003</v>
          </cell>
          <cell r="B893" t="str">
            <v>Market</v>
          </cell>
          <cell r="C893" t="str">
            <v>Nagar</v>
          </cell>
          <cell r="D893">
            <v>65</v>
          </cell>
          <cell r="E893">
            <v>44547.1</v>
          </cell>
          <cell r="F893">
            <v>8</v>
          </cell>
          <cell r="G893">
            <v>520</v>
          </cell>
          <cell r="I893">
            <v>3.0433116371837774</v>
          </cell>
        </row>
        <row r="894">
          <cell r="A894" t="str">
            <v>N.210.4.00.023</v>
          </cell>
          <cell r="B894" t="str">
            <v>Market</v>
          </cell>
          <cell r="C894" t="str">
            <v>Nagar</v>
          </cell>
          <cell r="D894">
            <v>49</v>
          </cell>
          <cell r="E894">
            <v>33839.050000000003</v>
          </cell>
          <cell r="F894">
            <v>8</v>
          </cell>
          <cell r="G894">
            <v>392</v>
          </cell>
          <cell r="I894">
            <v>3.0433116371837774</v>
          </cell>
        </row>
        <row r="895">
          <cell r="A895" t="str">
            <v>N.210.4.00.033</v>
          </cell>
          <cell r="B895" t="str">
            <v>Market</v>
          </cell>
          <cell r="C895" t="str">
            <v>Nagar</v>
          </cell>
          <cell r="D895">
            <v>115</v>
          </cell>
          <cell r="E895">
            <v>79349.5</v>
          </cell>
          <cell r="F895">
            <v>8</v>
          </cell>
          <cell r="G895">
            <v>920</v>
          </cell>
          <cell r="I895">
            <v>3.0433116371837774</v>
          </cell>
        </row>
        <row r="896">
          <cell r="A896" t="str">
            <v>N.210.4.00.043</v>
          </cell>
          <cell r="B896" t="str">
            <v>Market</v>
          </cell>
          <cell r="C896" t="str">
            <v>Nagar</v>
          </cell>
          <cell r="D896">
            <v>130</v>
          </cell>
          <cell r="E896">
            <v>93413.5</v>
          </cell>
          <cell r="F896">
            <v>8</v>
          </cell>
          <cell r="G896">
            <v>1040</v>
          </cell>
          <cell r="I896">
            <v>3.0433116371837774</v>
          </cell>
        </row>
        <row r="897">
          <cell r="A897" t="str">
            <v>N.210.4.00.053</v>
          </cell>
          <cell r="B897" t="str">
            <v>Market</v>
          </cell>
          <cell r="C897" t="str">
            <v>Nagar</v>
          </cell>
          <cell r="D897">
            <v>79</v>
          </cell>
          <cell r="E897">
            <v>56603.05</v>
          </cell>
          <cell r="F897">
            <v>8</v>
          </cell>
          <cell r="G897">
            <v>632</v>
          </cell>
          <cell r="I897">
            <v>3.0433116371837774</v>
          </cell>
        </row>
        <row r="898">
          <cell r="A898" t="str">
            <v>N.210.4.00.063</v>
          </cell>
          <cell r="B898" t="str">
            <v>Market</v>
          </cell>
          <cell r="C898" t="str">
            <v>Nagar</v>
          </cell>
          <cell r="D898">
            <v>113</v>
          </cell>
          <cell r="E898">
            <v>81405.350000000006</v>
          </cell>
          <cell r="F898">
            <v>8</v>
          </cell>
          <cell r="G898">
            <v>904</v>
          </cell>
          <cell r="I898">
            <v>3.0433116371837774</v>
          </cell>
        </row>
        <row r="899">
          <cell r="A899" t="str">
            <v>N.210.4.00.073</v>
          </cell>
          <cell r="B899" t="str">
            <v>Market</v>
          </cell>
          <cell r="C899" t="str">
            <v>Nagar</v>
          </cell>
          <cell r="D899">
            <v>42</v>
          </cell>
          <cell r="E899">
            <v>31678.32</v>
          </cell>
          <cell r="F899">
            <v>8</v>
          </cell>
          <cell r="G899">
            <v>336</v>
          </cell>
          <cell r="I899">
            <v>3.0433116371837774</v>
          </cell>
        </row>
        <row r="900">
          <cell r="A900" t="str">
            <v>N.210.4.00.083</v>
          </cell>
          <cell r="B900" t="str">
            <v>Market</v>
          </cell>
          <cell r="C900" t="str">
            <v>Nagar</v>
          </cell>
          <cell r="D900">
            <v>38</v>
          </cell>
          <cell r="E900">
            <v>28150.2</v>
          </cell>
          <cell r="F900">
            <v>8</v>
          </cell>
          <cell r="G900">
            <v>304</v>
          </cell>
          <cell r="I900">
            <v>3.0433116371837774</v>
          </cell>
        </row>
        <row r="901">
          <cell r="A901" t="str">
            <v>N.210.5.00.003</v>
          </cell>
          <cell r="B901" t="str">
            <v>Market</v>
          </cell>
          <cell r="C901" t="str">
            <v>Nagar</v>
          </cell>
          <cell r="D901">
            <v>435</v>
          </cell>
          <cell r="E901">
            <v>295674.95</v>
          </cell>
          <cell r="F901">
            <v>8</v>
          </cell>
          <cell r="G901">
            <v>3480</v>
          </cell>
          <cell r="I901">
            <v>3.0433116371837774</v>
          </cell>
        </row>
        <row r="902">
          <cell r="A902" t="str">
            <v>N.210.5.00.013</v>
          </cell>
          <cell r="B902" t="str">
            <v>Market</v>
          </cell>
          <cell r="C902" t="str">
            <v>Nagar</v>
          </cell>
          <cell r="D902">
            <v>576</v>
          </cell>
          <cell r="E902">
            <v>398955.01</v>
          </cell>
          <cell r="F902">
            <v>8</v>
          </cell>
          <cell r="G902">
            <v>4608</v>
          </cell>
          <cell r="I902">
            <v>3.0433116371837774</v>
          </cell>
        </row>
        <row r="903">
          <cell r="A903" t="str">
            <v>N.210.5.00.023</v>
          </cell>
          <cell r="B903" t="str">
            <v>Market</v>
          </cell>
          <cell r="C903" t="str">
            <v>Nagar</v>
          </cell>
          <cell r="D903">
            <v>623</v>
          </cell>
          <cell r="E903">
            <v>431328.86</v>
          </cell>
          <cell r="F903">
            <v>8</v>
          </cell>
          <cell r="G903">
            <v>4984</v>
          </cell>
          <cell r="I903">
            <v>3.0433116371837774</v>
          </cell>
        </row>
        <row r="904">
          <cell r="A904" t="str">
            <v>N.210.5.00.033</v>
          </cell>
          <cell r="B904" t="str">
            <v>Market</v>
          </cell>
          <cell r="C904" t="str">
            <v>Nagar</v>
          </cell>
          <cell r="D904">
            <v>663</v>
          </cell>
          <cell r="E904">
            <v>460888.64</v>
          </cell>
          <cell r="F904">
            <v>8</v>
          </cell>
          <cell r="G904">
            <v>5304</v>
          </cell>
          <cell r="I904">
            <v>3.0433116371837774</v>
          </cell>
        </row>
        <row r="905">
          <cell r="A905" t="str">
            <v>N.210.5.00.043</v>
          </cell>
          <cell r="B905" t="str">
            <v>Market</v>
          </cell>
          <cell r="C905" t="str">
            <v>Nagar</v>
          </cell>
          <cell r="D905">
            <v>472</v>
          </cell>
          <cell r="E905">
            <v>339738.68</v>
          </cell>
          <cell r="F905">
            <v>8</v>
          </cell>
          <cell r="G905">
            <v>3776</v>
          </cell>
          <cell r="I905">
            <v>3.0433116371837774</v>
          </cell>
        </row>
        <row r="906">
          <cell r="A906" t="str">
            <v>N.210.5.00.053</v>
          </cell>
          <cell r="B906" t="str">
            <v>Market</v>
          </cell>
          <cell r="C906" t="str">
            <v>Nagar</v>
          </cell>
          <cell r="D906">
            <v>367</v>
          </cell>
          <cell r="E906">
            <v>266433.15000000002</v>
          </cell>
          <cell r="F906">
            <v>8</v>
          </cell>
          <cell r="G906">
            <v>2936</v>
          </cell>
          <cell r="I906">
            <v>3.0433116371837774</v>
          </cell>
        </row>
        <row r="907">
          <cell r="A907" t="str">
            <v>N.210.5.00.063</v>
          </cell>
          <cell r="B907" t="str">
            <v>Market</v>
          </cell>
          <cell r="C907" t="str">
            <v>Nagar</v>
          </cell>
          <cell r="D907">
            <v>173</v>
          </cell>
          <cell r="E907">
            <v>125530.5</v>
          </cell>
          <cell r="F907">
            <v>8</v>
          </cell>
          <cell r="G907">
            <v>1384</v>
          </cell>
          <cell r="I907">
            <v>3.0433116371837774</v>
          </cell>
        </row>
        <row r="908">
          <cell r="A908" t="str">
            <v>N.210.5.00.073</v>
          </cell>
          <cell r="B908" t="str">
            <v>Market</v>
          </cell>
          <cell r="C908" t="str">
            <v>Nagar</v>
          </cell>
          <cell r="D908">
            <v>146</v>
          </cell>
          <cell r="E908">
            <v>111250.64</v>
          </cell>
          <cell r="F908">
            <v>8</v>
          </cell>
          <cell r="G908">
            <v>1168</v>
          </cell>
          <cell r="I908">
            <v>3.0433116371837774</v>
          </cell>
        </row>
        <row r="909">
          <cell r="A909" t="str">
            <v>N.210.5.00.083</v>
          </cell>
          <cell r="B909" t="str">
            <v>Market</v>
          </cell>
          <cell r="C909" t="str">
            <v>Nagar</v>
          </cell>
          <cell r="D909">
            <v>28</v>
          </cell>
          <cell r="E909">
            <v>21029.759999999998</v>
          </cell>
          <cell r="F909">
            <v>8</v>
          </cell>
          <cell r="G909">
            <v>224</v>
          </cell>
          <cell r="I909">
            <v>3.0433116371837774</v>
          </cell>
        </row>
        <row r="910">
          <cell r="A910" t="str">
            <v>N.210.5.00.703</v>
          </cell>
          <cell r="B910" t="str">
            <v>Market</v>
          </cell>
          <cell r="C910" t="str">
            <v>Nagar</v>
          </cell>
          <cell r="D910">
            <v>64</v>
          </cell>
          <cell r="E910">
            <v>44784</v>
          </cell>
          <cell r="F910">
            <v>8</v>
          </cell>
          <cell r="G910">
            <v>512</v>
          </cell>
          <cell r="I910">
            <v>3.0433116371837774</v>
          </cell>
        </row>
        <row r="911">
          <cell r="A911" t="str">
            <v>N.210.5.00.743</v>
          </cell>
          <cell r="B911" t="str">
            <v>Market</v>
          </cell>
          <cell r="C911" t="str">
            <v>Nagar</v>
          </cell>
          <cell r="D911">
            <v>58</v>
          </cell>
          <cell r="E911">
            <v>42052.6</v>
          </cell>
          <cell r="F911">
            <v>8</v>
          </cell>
          <cell r="G911">
            <v>464</v>
          </cell>
          <cell r="I911">
            <v>3.0433116371837774</v>
          </cell>
        </row>
        <row r="912">
          <cell r="A912" t="str">
            <v>N.211.5.00.003</v>
          </cell>
          <cell r="B912" t="str">
            <v>Market</v>
          </cell>
          <cell r="C912" t="str">
            <v>Nagar</v>
          </cell>
          <cell r="D912">
            <v>300</v>
          </cell>
          <cell r="E912">
            <v>215226.98</v>
          </cell>
          <cell r="F912">
            <v>10</v>
          </cell>
          <cell r="G912">
            <v>3000</v>
          </cell>
          <cell r="I912">
            <v>3.8041395464797216</v>
          </cell>
        </row>
        <row r="913">
          <cell r="A913" t="str">
            <v>N.211.5.00.013</v>
          </cell>
          <cell r="B913" t="str">
            <v>Export</v>
          </cell>
          <cell r="C913" t="str">
            <v>Nagar</v>
          </cell>
          <cell r="D913">
            <v>601</v>
          </cell>
          <cell r="E913">
            <v>449548.84</v>
          </cell>
          <cell r="F913">
            <v>10</v>
          </cell>
          <cell r="G913">
            <v>6010</v>
          </cell>
          <cell r="I913">
            <v>3.8041395464797216</v>
          </cell>
        </row>
        <row r="914">
          <cell r="A914" t="str">
            <v>N.211.5.00.022</v>
          </cell>
          <cell r="B914" t="str">
            <v>OER</v>
          </cell>
          <cell r="C914" t="str">
            <v>Nagar</v>
          </cell>
          <cell r="D914">
            <v>43</v>
          </cell>
          <cell r="E914">
            <v>24226.2</v>
          </cell>
          <cell r="F914">
            <v>10</v>
          </cell>
          <cell r="G914">
            <v>430</v>
          </cell>
          <cell r="I914">
            <v>3.8041395464797216</v>
          </cell>
        </row>
        <row r="915">
          <cell r="A915" t="str">
            <v>N.211.5.00.023</v>
          </cell>
          <cell r="B915" t="str">
            <v>Export</v>
          </cell>
          <cell r="C915" t="str">
            <v>Nagar</v>
          </cell>
          <cell r="D915">
            <v>562</v>
          </cell>
          <cell r="E915">
            <v>424073.25</v>
          </cell>
          <cell r="F915">
            <v>10</v>
          </cell>
          <cell r="G915">
            <v>5620</v>
          </cell>
          <cell r="I915">
            <v>3.8041395464797216</v>
          </cell>
        </row>
        <row r="916">
          <cell r="A916" t="str">
            <v>N.211.5.00.032</v>
          </cell>
          <cell r="B916" t="str">
            <v>OER</v>
          </cell>
          <cell r="C916" t="str">
            <v>Nagar</v>
          </cell>
          <cell r="D916">
            <v>50</v>
          </cell>
          <cell r="E916">
            <v>28170</v>
          </cell>
          <cell r="F916">
            <v>10</v>
          </cell>
          <cell r="G916">
            <v>500</v>
          </cell>
          <cell r="I916">
            <v>3.8041395464797216</v>
          </cell>
        </row>
        <row r="917">
          <cell r="A917" t="str">
            <v>N.211.5.00.033</v>
          </cell>
          <cell r="B917" t="str">
            <v>Export</v>
          </cell>
          <cell r="C917" t="str">
            <v>Nagar</v>
          </cell>
          <cell r="D917">
            <v>493</v>
          </cell>
          <cell r="E917">
            <v>372532.15</v>
          </cell>
          <cell r="F917">
            <v>10</v>
          </cell>
          <cell r="G917">
            <v>4930</v>
          </cell>
          <cell r="I917">
            <v>3.8041395464797216</v>
          </cell>
        </row>
        <row r="918">
          <cell r="A918" t="str">
            <v>N.211.5.00.043</v>
          </cell>
          <cell r="B918" t="str">
            <v>Export</v>
          </cell>
          <cell r="C918" t="str">
            <v>Nagar</v>
          </cell>
          <cell r="D918">
            <v>330</v>
          </cell>
          <cell r="E918">
            <v>258423.05</v>
          </cell>
          <cell r="F918">
            <v>10</v>
          </cell>
          <cell r="G918">
            <v>3300</v>
          </cell>
          <cell r="I918">
            <v>3.8041395464797216</v>
          </cell>
        </row>
        <row r="919">
          <cell r="A919" t="str">
            <v>N.211.5.00.053</v>
          </cell>
          <cell r="B919" t="str">
            <v>Export</v>
          </cell>
          <cell r="C919" t="str">
            <v>Nagar</v>
          </cell>
          <cell r="D919">
            <v>204</v>
          </cell>
          <cell r="E919">
            <v>160672.87</v>
          </cell>
          <cell r="F919">
            <v>10</v>
          </cell>
          <cell r="G919">
            <v>2040</v>
          </cell>
          <cell r="I919">
            <v>3.8041395464797216</v>
          </cell>
        </row>
        <row r="920">
          <cell r="A920" t="str">
            <v>N.211.5.00.063</v>
          </cell>
          <cell r="B920" t="str">
            <v>Market</v>
          </cell>
          <cell r="C920" t="str">
            <v>Nagar</v>
          </cell>
          <cell r="D920">
            <v>113</v>
          </cell>
          <cell r="E920">
            <v>88096.65</v>
          </cell>
          <cell r="F920">
            <v>10</v>
          </cell>
          <cell r="G920">
            <v>1130</v>
          </cell>
          <cell r="I920">
            <v>3.8041395464797216</v>
          </cell>
        </row>
        <row r="921">
          <cell r="A921" t="str">
            <v>N.211.5.00.073</v>
          </cell>
          <cell r="B921" t="str">
            <v>Market</v>
          </cell>
          <cell r="C921" t="str">
            <v>Nagar</v>
          </cell>
          <cell r="D921">
            <v>73</v>
          </cell>
          <cell r="E921">
            <v>58153.33</v>
          </cell>
          <cell r="F921">
            <v>10</v>
          </cell>
          <cell r="G921">
            <v>730</v>
          </cell>
          <cell r="I921">
            <v>3.8041395464797216</v>
          </cell>
        </row>
        <row r="922">
          <cell r="A922" t="str">
            <v>N.211.5.00.083</v>
          </cell>
          <cell r="B922" t="str">
            <v>Market</v>
          </cell>
          <cell r="C922" t="str">
            <v>Nagar</v>
          </cell>
          <cell r="D922">
            <v>2</v>
          </cell>
          <cell r="E922">
            <v>1513.5</v>
          </cell>
          <cell r="F922">
            <v>10</v>
          </cell>
          <cell r="G922">
            <v>20</v>
          </cell>
          <cell r="I922">
            <v>3.8041395464797216</v>
          </cell>
        </row>
        <row r="923">
          <cell r="A923" t="str">
            <v>N.211.5.00.703</v>
          </cell>
          <cell r="B923" t="str">
            <v>Market</v>
          </cell>
          <cell r="C923" t="str">
            <v>Nagar</v>
          </cell>
          <cell r="D923">
            <v>70</v>
          </cell>
          <cell r="E923">
            <v>53218.9</v>
          </cell>
          <cell r="F923">
            <v>10</v>
          </cell>
          <cell r="G923">
            <v>700</v>
          </cell>
          <cell r="I923">
            <v>3.8041395464797216</v>
          </cell>
        </row>
        <row r="924">
          <cell r="A924" t="str">
            <v>N.212.5.00.003</v>
          </cell>
          <cell r="B924" t="str">
            <v>Market</v>
          </cell>
          <cell r="C924" t="str">
            <v>Nagar</v>
          </cell>
          <cell r="D924">
            <v>169</v>
          </cell>
          <cell r="E924">
            <v>133530.18</v>
          </cell>
          <cell r="F924">
            <v>14</v>
          </cell>
          <cell r="G924">
            <v>2366</v>
          </cell>
          <cell r="I924">
            <v>5.3257953650716106</v>
          </cell>
        </row>
        <row r="925">
          <cell r="A925" t="str">
            <v>N.212.5.00.013</v>
          </cell>
          <cell r="B925" t="str">
            <v>Market</v>
          </cell>
          <cell r="C925" t="str">
            <v>Nagar</v>
          </cell>
          <cell r="D925">
            <v>345</v>
          </cell>
          <cell r="E925">
            <v>281321.64</v>
          </cell>
          <cell r="F925">
            <v>14</v>
          </cell>
          <cell r="G925">
            <v>4830</v>
          </cell>
          <cell r="I925">
            <v>5.3257953650716106</v>
          </cell>
        </row>
        <row r="926">
          <cell r="A926" t="str">
            <v>N.212.5.00.023</v>
          </cell>
          <cell r="B926" t="str">
            <v>Market</v>
          </cell>
          <cell r="C926" t="str">
            <v>Nagar</v>
          </cell>
          <cell r="D926">
            <v>253</v>
          </cell>
          <cell r="E926">
            <v>208922.08</v>
          </cell>
          <cell r="F926">
            <v>14</v>
          </cell>
          <cell r="G926">
            <v>3542</v>
          </cell>
          <cell r="I926">
            <v>5.3257953650716106</v>
          </cell>
        </row>
        <row r="927">
          <cell r="A927" t="str">
            <v>N.212.5.00.032</v>
          </cell>
          <cell r="B927" t="str">
            <v>OER</v>
          </cell>
          <cell r="C927" t="str">
            <v>Nagar</v>
          </cell>
          <cell r="D927">
            <v>25</v>
          </cell>
          <cell r="E927">
            <v>15420</v>
          </cell>
          <cell r="F927">
            <v>14</v>
          </cell>
          <cell r="G927">
            <v>350</v>
          </cell>
          <cell r="I927">
            <v>5.3257953650716106</v>
          </cell>
        </row>
        <row r="928">
          <cell r="A928" t="str">
            <v>N.212.5.00.033</v>
          </cell>
          <cell r="B928" t="str">
            <v>Market</v>
          </cell>
          <cell r="C928" t="str">
            <v>Nagar</v>
          </cell>
          <cell r="D928">
            <v>354</v>
          </cell>
          <cell r="E928">
            <v>290041.42</v>
          </cell>
          <cell r="F928">
            <v>14</v>
          </cell>
          <cell r="G928">
            <v>4956</v>
          </cell>
          <cell r="I928">
            <v>5.3257953650716106</v>
          </cell>
        </row>
        <row r="929">
          <cell r="A929" t="str">
            <v>N.212.5.00.043</v>
          </cell>
          <cell r="B929" t="str">
            <v>Market</v>
          </cell>
          <cell r="C929" t="str">
            <v>Nagar</v>
          </cell>
          <cell r="D929">
            <v>229</v>
          </cell>
          <cell r="E929">
            <v>197848.42</v>
          </cell>
          <cell r="F929">
            <v>14</v>
          </cell>
          <cell r="G929">
            <v>3206</v>
          </cell>
          <cell r="I929">
            <v>5.3257953650716106</v>
          </cell>
        </row>
        <row r="930">
          <cell r="A930" t="str">
            <v>N.212.5.00.053</v>
          </cell>
          <cell r="B930" t="str">
            <v>Market</v>
          </cell>
          <cell r="C930" t="str">
            <v>Nagar</v>
          </cell>
          <cell r="D930">
            <v>250</v>
          </cell>
          <cell r="E930">
            <v>214147.55</v>
          </cell>
          <cell r="F930">
            <v>14</v>
          </cell>
          <cell r="G930">
            <v>3500</v>
          </cell>
          <cell r="I930">
            <v>5.3257953650716106</v>
          </cell>
        </row>
        <row r="931">
          <cell r="A931" t="str">
            <v>N.212.5.00.063</v>
          </cell>
          <cell r="B931" t="str">
            <v>Market</v>
          </cell>
          <cell r="C931" t="str">
            <v>Nagar</v>
          </cell>
          <cell r="D931">
            <v>105</v>
          </cell>
          <cell r="E931">
            <v>91141.21</v>
          </cell>
          <cell r="F931">
            <v>14</v>
          </cell>
          <cell r="G931">
            <v>1470</v>
          </cell>
          <cell r="I931">
            <v>5.3257953650716106</v>
          </cell>
        </row>
        <row r="932">
          <cell r="A932" t="str">
            <v>N.212.5.00.703</v>
          </cell>
          <cell r="B932" t="str">
            <v>Market</v>
          </cell>
          <cell r="C932" t="str">
            <v>Nagar</v>
          </cell>
          <cell r="D932">
            <v>17</v>
          </cell>
          <cell r="E932">
            <v>13762.28</v>
          </cell>
          <cell r="F932">
            <v>14</v>
          </cell>
          <cell r="G932">
            <v>238</v>
          </cell>
          <cell r="I932">
            <v>5.3257953650716106</v>
          </cell>
        </row>
        <row r="933">
          <cell r="A933" t="str">
            <v>N.259.7.00.006</v>
          </cell>
          <cell r="B933" t="str">
            <v>Export</v>
          </cell>
          <cell r="C933" t="str">
            <v>Nagar</v>
          </cell>
          <cell r="D933">
            <v>436</v>
          </cell>
          <cell r="E933">
            <v>476514.82039999997</v>
          </cell>
          <cell r="F933">
            <v>14</v>
          </cell>
          <cell r="G933">
            <v>6104</v>
          </cell>
          <cell r="I933">
            <v>5.3257953650716106</v>
          </cell>
        </row>
        <row r="934">
          <cell r="A934" t="str">
            <v>N.259.7.00.016</v>
          </cell>
          <cell r="B934" t="str">
            <v>Export</v>
          </cell>
          <cell r="C934" t="str">
            <v>Nagar</v>
          </cell>
          <cell r="D934">
            <v>360</v>
          </cell>
          <cell r="E934">
            <v>393452.60399999993</v>
          </cell>
          <cell r="F934">
            <v>14</v>
          </cell>
          <cell r="G934">
            <v>5040</v>
          </cell>
          <cell r="I934">
            <v>5.3257953650716106</v>
          </cell>
        </row>
        <row r="935">
          <cell r="A935" t="str">
            <v>N.259.7.00.026</v>
          </cell>
          <cell r="B935" t="str">
            <v>Export</v>
          </cell>
          <cell r="C935" t="str">
            <v>Nagar</v>
          </cell>
          <cell r="D935">
            <v>280</v>
          </cell>
          <cell r="E935">
            <v>306018.69199999992</v>
          </cell>
          <cell r="F935">
            <v>14</v>
          </cell>
          <cell r="G935">
            <v>3920</v>
          </cell>
          <cell r="I935">
            <v>5.3257953650716106</v>
          </cell>
        </row>
        <row r="936">
          <cell r="A936" t="str">
            <v>N.259.7.00.036</v>
          </cell>
          <cell r="B936" t="str">
            <v>Export</v>
          </cell>
          <cell r="C936" t="str">
            <v>Nagar</v>
          </cell>
          <cell r="D936">
            <v>250</v>
          </cell>
          <cell r="E936">
            <v>273230.97499999998</v>
          </cell>
          <cell r="F936">
            <v>14</v>
          </cell>
          <cell r="G936">
            <v>3500</v>
          </cell>
          <cell r="H936" t="str">
            <v>No BOM</v>
          </cell>
          <cell r="I936">
            <v>5.3257953650716106</v>
          </cell>
        </row>
        <row r="937">
          <cell r="A937" t="str">
            <v>N.259.7.10.006</v>
          </cell>
          <cell r="B937" t="str">
            <v>Export</v>
          </cell>
          <cell r="C937" t="str">
            <v>Nagar</v>
          </cell>
          <cell r="D937">
            <v>150</v>
          </cell>
          <cell r="E937">
            <v>155940</v>
          </cell>
          <cell r="F937">
            <v>14</v>
          </cell>
          <cell r="G937">
            <v>2100</v>
          </cell>
          <cell r="I937">
            <v>5.3257953650716106</v>
          </cell>
        </row>
        <row r="938">
          <cell r="A938" t="str">
            <v>N.259.7.10.016</v>
          </cell>
          <cell r="B938" t="str">
            <v>Export</v>
          </cell>
          <cell r="C938" t="str">
            <v>Nagar</v>
          </cell>
          <cell r="D938">
            <v>187</v>
          </cell>
          <cell r="E938">
            <v>220785.2</v>
          </cell>
          <cell r="F938">
            <v>14</v>
          </cell>
          <cell r="G938">
            <v>2618</v>
          </cell>
          <cell r="I938">
            <v>5.3257953650716106</v>
          </cell>
        </row>
        <row r="939">
          <cell r="A939" t="str">
            <v>N.259.7.10.026</v>
          </cell>
          <cell r="B939" t="str">
            <v>Export</v>
          </cell>
          <cell r="C939" t="str">
            <v>Nagar</v>
          </cell>
          <cell r="D939">
            <v>200</v>
          </cell>
          <cell r="E939">
            <v>234300</v>
          </cell>
          <cell r="F939">
            <v>14</v>
          </cell>
          <cell r="G939">
            <v>2800</v>
          </cell>
          <cell r="I939">
            <v>5.3257953650716106</v>
          </cell>
        </row>
        <row r="940">
          <cell r="A940" t="str">
            <v>N.259.7.10.046</v>
          </cell>
          <cell r="B940" t="str">
            <v>Export</v>
          </cell>
          <cell r="C940" t="str">
            <v>Nagar</v>
          </cell>
          <cell r="D940">
            <v>100</v>
          </cell>
          <cell r="E940">
            <v>130340</v>
          </cell>
          <cell r="F940">
            <v>14</v>
          </cell>
          <cell r="G940">
            <v>1400</v>
          </cell>
          <cell r="I940">
            <v>5.3257953650716106</v>
          </cell>
        </row>
        <row r="941">
          <cell r="A941" t="str">
            <v>N.304.4.00.003</v>
          </cell>
          <cell r="B941" t="str">
            <v>Market</v>
          </cell>
          <cell r="C941" t="str">
            <v>Nagar</v>
          </cell>
          <cell r="D941">
            <v>124</v>
          </cell>
          <cell r="E941">
            <v>56857.52</v>
          </cell>
          <cell r="F941">
            <v>10</v>
          </cell>
          <cell r="G941">
            <v>1240</v>
          </cell>
          <cell r="I941">
            <v>3.8041395464797216</v>
          </cell>
        </row>
        <row r="942">
          <cell r="A942" t="str">
            <v>N.304.4.00.013</v>
          </cell>
          <cell r="B942" t="str">
            <v>Market</v>
          </cell>
          <cell r="C942" t="str">
            <v>Nagar</v>
          </cell>
          <cell r="D942">
            <v>161</v>
          </cell>
          <cell r="E942">
            <v>74953.8</v>
          </cell>
          <cell r="F942">
            <v>10</v>
          </cell>
          <cell r="G942">
            <v>1610</v>
          </cell>
          <cell r="I942">
            <v>3.8041395464797216</v>
          </cell>
        </row>
        <row r="943">
          <cell r="A943" t="str">
            <v>N.304.4.00.023</v>
          </cell>
          <cell r="B943" t="str">
            <v>Market</v>
          </cell>
          <cell r="C943" t="str">
            <v>Nagar</v>
          </cell>
          <cell r="D943">
            <v>123</v>
          </cell>
          <cell r="E943">
            <v>57748.32</v>
          </cell>
          <cell r="F943">
            <v>10</v>
          </cell>
          <cell r="G943">
            <v>1230</v>
          </cell>
          <cell r="I943">
            <v>3.8041395464797216</v>
          </cell>
        </row>
        <row r="944">
          <cell r="A944" t="str">
            <v>N.320.4.00.013</v>
          </cell>
          <cell r="B944" t="str">
            <v>Market</v>
          </cell>
          <cell r="C944" t="str">
            <v>Nagar</v>
          </cell>
          <cell r="D944">
            <v>1219</v>
          </cell>
          <cell r="E944">
            <v>550764.94999999995</v>
          </cell>
          <cell r="F944">
            <v>10</v>
          </cell>
          <cell r="G944">
            <v>12190</v>
          </cell>
          <cell r="I944">
            <v>3.8041395464797216</v>
          </cell>
        </row>
        <row r="945">
          <cell r="A945" t="str">
            <v>N.320.4.00.023</v>
          </cell>
          <cell r="B945" t="str">
            <v>Market</v>
          </cell>
          <cell r="C945" t="str">
            <v>Nagar</v>
          </cell>
          <cell r="D945">
            <v>304</v>
          </cell>
          <cell r="E945">
            <v>141220.74</v>
          </cell>
          <cell r="F945">
            <v>10</v>
          </cell>
          <cell r="G945">
            <v>3040</v>
          </cell>
          <cell r="I945">
            <v>3.8041395464797216</v>
          </cell>
        </row>
        <row r="946">
          <cell r="A946" t="str">
            <v>N.320.4.00.033</v>
          </cell>
          <cell r="B946" t="str">
            <v>Market</v>
          </cell>
          <cell r="C946" t="str">
            <v>Nagar</v>
          </cell>
          <cell r="D946">
            <v>76</v>
          </cell>
          <cell r="E946">
            <v>35939.910000000003</v>
          </cell>
          <cell r="F946">
            <v>10</v>
          </cell>
          <cell r="G946">
            <v>760</v>
          </cell>
          <cell r="I946">
            <v>3.8041395464797216</v>
          </cell>
        </row>
        <row r="947">
          <cell r="A947" t="str">
            <v>N.371.4.00.003</v>
          </cell>
          <cell r="B947" t="str">
            <v>Market</v>
          </cell>
          <cell r="C947" t="str">
            <v>Nagar</v>
          </cell>
          <cell r="D947">
            <v>48</v>
          </cell>
          <cell r="E947">
            <v>14170.78</v>
          </cell>
          <cell r="F947">
            <v>6</v>
          </cell>
          <cell r="G947">
            <v>288</v>
          </cell>
          <cell r="I947">
            <v>2.2824837278878332</v>
          </cell>
        </row>
        <row r="948">
          <cell r="A948" t="str">
            <v>N.371.4.00.013</v>
          </cell>
          <cell r="B948" t="str">
            <v>Market</v>
          </cell>
          <cell r="C948" t="str">
            <v>Nagar</v>
          </cell>
          <cell r="D948">
            <v>31</v>
          </cell>
          <cell r="E948">
            <v>9249.52</v>
          </cell>
          <cell r="F948">
            <v>6</v>
          </cell>
          <cell r="G948">
            <v>186</v>
          </cell>
          <cell r="I948">
            <v>2.2824837278878332</v>
          </cell>
        </row>
        <row r="949">
          <cell r="A949" t="str">
            <v>N.371.4.00.023</v>
          </cell>
          <cell r="B949" t="str">
            <v>Market</v>
          </cell>
          <cell r="C949" t="str">
            <v>Nagar</v>
          </cell>
          <cell r="D949">
            <v>13</v>
          </cell>
          <cell r="E949">
            <v>3933.43</v>
          </cell>
          <cell r="F949">
            <v>6</v>
          </cell>
          <cell r="G949">
            <v>78</v>
          </cell>
          <cell r="I949">
            <v>2.2824837278878332</v>
          </cell>
        </row>
        <row r="950">
          <cell r="A950" t="str">
            <v>N.371.4.00.033</v>
          </cell>
          <cell r="B950" t="str">
            <v>Market</v>
          </cell>
          <cell r="C950" t="str">
            <v>Nagar</v>
          </cell>
          <cell r="D950">
            <v>3</v>
          </cell>
          <cell r="E950">
            <v>936.96</v>
          </cell>
          <cell r="F950">
            <v>6</v>
          </cell>
          <cell r="G950">
            <v>18</v>
          </cell>
          <cell r="I950">
            <v>2.2824837278878332</v>
          </cell>
        </row>
        <row r="951">
          <cell r="A951" t="str">
            <v>N.372.4.00.013</v>
          </cell>
          <cell r="B951" t="str">
            <v>Market</v>
          </cell>
          <cell r="C951" t="str">
            <v>Nagar</v>
          </cell>
          <cell r="D951">
            <v>520</v>
          </cell>
          <cell r="E951">
            <v>194166.49</v>
          </cell>
          <cell r="F951">
            <v>8</v>
          </cell>
          <cell r="G951">
            <v>4160</v>
          </cell>
          <cell r="I951">
            <v>3.0433116371837774</v>
          </cell>
        </row>
        <row r="952">
          <cell r="A952" t="str">
            <v>N.372.4.00.023</v>
          </cell>
          <cell r="B952" t="str">
            <v>Market</v>
          </cell>
          <cell r="C952" t="str">
            <v>Nagar</v>
          </cell>
          <cell r="D952">
            <v>224</v>
          </cell>
          <cell r="E952">
            <v>83218.820000000007</v>
          </cell>
          <cell r="F952">
            <v>8</v>
          </cell>
          <cell r="G952">
            <v>1792</v>
          </cell>
          <cell r="I952">
            <v>3.0433116371837774</v>
          </cell>
        </row>
        <row r="953">
          <cell r="A953" t="str">
            <v>N.383.4.00.013</v>
          </cell>
          <cell r="B953" t="str">
            <v>Market</v>
          </cell>
          <cell r="C953" t="str">
            <v>Nagar</v>
          </cell>
          <cell r="D953">
            <v>256</v>
          </cell>
          <cell r="E953">
            <v>490772.91</v>
          </cell>
          <cell r="F953">
            <v>14</v>
          </cell>
          <cell r="G953">
            <v>3584</v>
          </cell>
          <cell r="I953">
            <v>5.3257953650716106</v>
          </cell>
        </row>
        <row r="954">
          <cell r="A954" t="str">
            <v>N.383.4.00.023</v>
          </cell>
          <cell r="B954" t="str">
            <v>Market</v>
          </cell>
          <cell r="C954" t="str">
            <v>Nagar</v>
          </cell>
          <cell r="D954">
            <v>231</v>
          </cell>
          <cell r="E954">
            <v>448739.55</v>
          </cell>
          <cell r="F954">
            <v>14</v>
          </cell>
          <cell r="G954">
            <v>3234</v>
          </cell>
          <cell r="I954">
            <v>5.3257953650716106</v>
          </cell>
        </row>
        <row r="955">
          <cell r="A955" t="str">
            <v>N.383.4.00.033</v>
          </cell>
          <cell r="B955" t="str">
            <v>Market</v>
          </cell>
          <cell r="C955" t="str">
            <v>Nagar</v>
          </cell>
          <cell r="D955">
            <v>108</v>
          </cell>
          <cell r="E955">
            <v>209530.66</v>
          </cell>
          <cell r="F955">
            <v>14</v>
          </cell>
          <cell r="G955">
            <v>1512</v>
          </cell>
          <cell r="I955">
            <v>5.3257953650716106</v>
          </cell>
        </row>
        <row r="956">
          <cell r="A956" t="str">
            <v>N.383.4.00.043</v>
          </cell>
          <cell r="B956" t="str">
            <v>Market</v>
          </cell>
          <cell r="C956" t="str">
            <v>Nagar</v>
          </cell>
          <cell r="D956">
            <v>25</v>
          </cell>
          <cell r="E956">
            <v>49267.199999999997</v>
          </cell>
          <cell r="F956">
            <v>14</v>
          </cell>
          <cell r="G956">
            <v>350</v>
          </cell>
          <cell r="I956">
            <v>5.3257953650716106</v>
          </cell>
        </row>
        <row r="957">
          <cell r="A957" t="str">
            <v>N.534.3.01.006</v>
          </cell>
          <cell r="B957" t="str">
            <v>Export</v>
          </cell>
          <cell r="C957" t="str">
            <v>Nagar</v>
          </cell>
          <cell r="D957">
            <v>3675</v>
          </cell>
          <cell r="E957">
            <v>3478298.9476632257</v>
          </cell>
          <cell r="F957">
            <v>14</v>
          </cell>
          <cell r="G957">
            <v>51450</v>
          </cell>
          <cell r="I957">
            <v>5.3257953650716106</v>
          </cell>
        </row>
        <row r="958">
          <cell r="A958" t="str">
            <v>N.534.3.01.026</v>
          </cell>
          <cell r="B958" t="str">
            <v>Export</v>
          </cell>
          <cell r="C958" t="str">
            <v>Nagar</v>
          </cell>
          <cell r="D958">
            <v>187</v>
          </cell>
          <cell r="E958">
            <v>175772.52</v>
          </cell>
          <cell r="F958">
            <v>14</v>
          </cell>
          <cell r="G958">
            <v>2618</v>
          </cell>
          <cell r="I958">
            <v>5.3257953650716106</v>
          </cell>
        </row>
        <row r="959">
          <cell r="A959" t="str">
            <v>N.534.3.04.006</v>
          </cell>
          <cell r="B959" t="str">
            <v>Export</v>
          </cell>
          <cell r="C959" t="str">
            <v>Nagar</v>
          </cell>
          <cell r="D959">
            <v>134</v>
          </cell>
          <cell r="E959">
            <v>125954.64</v>
          </cell>
          <cell r="F959">
            <v>14</v>
          </cell>
          <cell r="G959">
            <v>1876</v>
          </cell>
          <cell r="I959">
            <v>5.3257953650716106</v>
          </cell>
        </row>
        <row r="960">
          <cell r="A960" t="str">
            <v>N.534.3.04.016</v>
          </cell>
          <cell r="B960" t="str">
            <v>Export</v>
          </cell>
          <cell r="C960" t="str">
            <v>Nagar</v>
          </cell>
          <cell r="D960">
            <v>79</v>
          </cell>
          <cell r="E960">
            <v>74256.84</v>
          </cell>
          <cell r="F960">
            <v>14</v>
          </cell>
          <cell r="G960">
            <v>1106</v>
          </cell>
          <cell r="I960">
            <v>5.3257953650716106</v>
          </cell>
        </row>
        <row r="961">
          <cell r="A961" t="str">
            <v>N.540.4.00.006</v>
          </cell>
          <cell r="B961" t="str">
            <v>Export</v>
          </cell>
          <cell r="C961" t="str">
            <v>Nagar</v>
          </cell>
          <cell r="D961">
            <v>222</v>
          </cell>
          <cell r="E961">
            <v>224240.80680000002</v>
          </cell>
          <cell r="F961">
            <v>14</v>
          </cell>
          <cell r="G961">
            <v>3108</v>
          </cell>
          <cell r="I961">
            <v>5.3257953650716106</v>
          </cell>
        </row>
        <row r="962">
          <cell r="A962" t="str">
            <v>N.540.4.00.016</v>
          </cell>
          <cell r="B962" t="str">
            <v>Export</v>
          </cell>
          <cell r="C962" t="str">
            <v>Nagar</v>
          </cell>
          <cell r="D962">
            <v>293</v>
          </cell>
          <cell r="E962">
            <v>296474.69521878636</v>
          </cell>
          <cell r="F962">
            <v>14</v>
          </cell>
          <cell r="G962">
            <v>4102</v>
          </cell>
          <cell r="I962">
            <v>5.3257953650716106</v>
          </cell>
        </row>
        <row r="963">
          <cell r="A963" t="str">
            <v>N.540.4.00.026</v>
          </cell>
          <cell r="B963" t="str">
            <v>Export</v>
          </cell>
          <cell r="C963" t="str">
            <v>Nagar</v>
          </cell>
          <cell r="D963">
            <v>280</v>
          </cell>
          <cell r="E963">
            <v>283438.45171941258</v>
          </cell>
          <cell r="F963">
            <v>14</v>
          </cell>
          <cell r="G963">
            <v>3920</v>
          </cell>
          <cell r="I963">
            <v>5.3257953650716106</v>
          </cell>
        </row>
        <row r="964">
          <cell r="A964" t="str">
            <v>N.540.4.00.036</v>
          </cell>
          <cell r="B964" t="str">
            <v>Export</v>
          </cell>
          <cell r="C964" t="str">
            <v>Nagar</v>
          </cell>
          <cell r="D964">
            <v>256</v>
          </cell>
          <cell r="E964">
            <v>259015.64641669899</v>
          </cell>
          <cell r="F964">
            <v>14</v>
          </cell>
          <cell r="G964">
            <v>3584</v>
          </cell>
          <cell r="I964">
            <v>5.3257953650716106</v>
          </cell>
        </row>
        <row r="965">
          <cell r="A965" t="str">
            <v>N.540.4.00.046</v>
          </cell>
          <cell r="B965" t="str">
            <v>Export</v>
          </cell>
          <cell r="C965" t="str">
            <v>Nagar</v>
          </cell>
          <cell r="D965">
            <v>216</v>
          </cell>
          <cell r="E965">
            <v>218111.99040000001</v>
          </cell>
          <cell r="F965">
            <v>14</v>
          </cell>
          <cell r="G965">
            <v>3024</v>
          </cell>
          <cell r="I965">
            <v>5.3257953650716106</v>
          </cell>
        </row>
        <row r="966">
          <cell r="A966" t="str">
            <v>N.540.4.00.056</v>
          </cell>
          <cell r="B966" t="str">
            <v>Export</v>
          </cell>
          <cell r="C966" t="str">
            <v>Nagar</v>
          </cell>
          <cell r="D966">
            <v>200</v>
          </cell>
          <cell r="E966">
            <v>202520.472016699</v>
          </cell>
          <cell r="F966">
            <v>14</v>
          </cell>
          <cell r="G966">
            <v>2800</v>
          </cell>
          <cell r="I966">
            <v>5.3257953650716106</v>
          </cell>
        </row>
        <row r="967">
          <cell r="A967" t="str">
            <v>P.217.4.30.006</v>
          </cell>
          <cell r="B967" t="str">
            <v>Export</v>
          </cell>
          <cell r="C967" t="str">
            <v>Nagar</v>
          </cell>
          <cell r="D967">
            <v>110</v>
          </cell>
          <cell r="E967">
            <v>98164</v>
          </cell>
          <cell r="F967">
            <v>26</v>
          </cell>
          <cell r="G967">
            <v>2860</v>
          </cell>
          <cell r="I967">
            <v>9.8907628208472769</v>
          </cell>
        </row>
        <row r="968">
          <cell r="A968" t="str">
            <v>P.217.4.50.006</v>
          </cell>
          <cell r="B968" t="str">
            <v>Export</v>
          </cell>
          <cell r="C968" t="str">
            <v>Nagar</v>
          </cell>
          <cell r="D968">
            <v>464</v>
          </cell>
          <cell r="E968">
            <v>414033.6</v>
          </cell>
          <cell r="F968">
            <v>26</v>
          </cell>
          <cell r="G968">
            <v>12064</v>
          </cell>
          <cell r="I968">
            <v>9.8907628208472769</v>
          </cell>
        </row>
        <row r="969">
          <cell r="A969" t="str">
            <v>P.217.4.50.016</v>
          </cell>
          <cell r="B969" t="str">
            <v>Export</v>
          </cell>
          <cell r="C969" t="str">
            <v>Nagar</v>
          </cell>
          <cell r="D969">
            <v>314</v>
          </cell>
          <cell r="E969">
            <v>279321.59999999998</v>
          </cell>
          <cell r="F969">
            <v>26</v>
          </cell>
          <cell r="G969">
            <v>8164</v>
          </cell>
          <cell r="I969">
            <v>9.8907628208472769</v>
          </cell>
        </row>
        <row r="970">
          <cell r="A970" t="str">
            <v>P.217.4.50.026</v>
          </cell>
          <cell r="B970" t="str">
            <v>Export</v>
          </cell>
          <cell r="C970" t="str">
            <v>Nagar</v>
          </cell>
          <cell r="D970">
            <v>243</v>
          </cell>
          <cell r="E970">
            <v>215989.2</v>
          </cell>
          <cell r="F970">
            <v>26</v>
          </cell>
          <cell r="G970">
            <v>6318</v>
          </cell>
          <cell r="I970">
            <v>9.8907628208472769</v>
          </cell>
        </row>
        <row r="971">
          <cell r="A971" t="str">
            <v>P.259.7.00.006</v>
          </cell>
          <cell r="B971" t="str">
            <v>Export</v>
          </cell>
          <cell r="C971" t="str">
            <v>Nagar</v>
          </cell>
          <cell r="D971">
            <v>300</v>
          </cell>
          <cell r="E971">
            <v>419651.1</v>
          </cell>
          <cell r="F971">
            <v>26</v>
          </cell>
          <cell r="G971">
            <v>7800</v>
          </cell>
          <cell r="I971">
            <v>9.8907628208472769</v>
          </cell>
        </row>
        <row r="972">
          <cell r="A972" t="str">
            <v>P.259.7.00.016</v>
          </cell>
          <cell r="B972" t="str">
            <v>Export</v>
          </cell>
          <cell r="C972" t="str">
            <v>Nagar</v>
          </cell>
          <cell r="D972">
            <v>290</v>
          </cell>
          <cell r="E972">
            <v>405662.73</v>
          </cell>
          <cell r="F972">
            <v>26</v>
          </cell>
          <cell r="G972">
            <v>7540</v>
          </cell>
          <cell r="I972">
            <v>9.8907628208472769</v>
          </cell>
        </row>
        <row r="973">
          <cell r="A973" t="str">
            <v>P.259.7.00.026</v>
          </cell>
          <cell r="B973" t="str">
            <v>Export</v>
          </cell>
          <cell r="C973" t="str">
            <v>Nagar</v>
          </cell>
          <cell r="D973">
            <v>300</v>
          </cell>
          <cell r="E973">
            <v>419651.1</v>
          </cell>
          <cell r="F973">
            <v>26</v>
          </cell>
          <cell r="G973">
            <v>7800</v>
          </cell>
          <cell r="I973">
            <v>9.8907628208472769</v>
          </cell>
        </row>
        <row r="974">
          <cell r="A974" t="str">
            <v>P.259.7.00.036</v>
          </cell>
          <cell r="B974" t="str">
            <v>Export</v>
          </cell>
          <cell r="C974" t="str">
            <v>Nagar</v>
          </cell>
          <cell r="D974">
            <v>200</v>
          </cell>
          <cell r="E974">
            <v>279767.40000000002</v>
          </cell>
          <cell r="F974">
            <v>26</v>
          </cell>
          <cell r="G974">
            <v>5200</v>
          </cell>
          <cell r="I974">
            <v>9.8907628208472769</v>
          </cell>
        </row>
        <row r="975">
          <cell r="A975" t="str">
            <v>P.259.7.00.046</v>
          </cell>
          <cell r="B975" t="str">
            <v>Export</v>
          </cell>
          <cell r="C975" t="str">
            <v>Nagar</v>
          </cell>
          <cell r="D975">
            <v>200</v>
          </cell>
          <cell r="E975">
            <v>279767.40000000002</v>
          </cell>
          <cell r="F975">
            <v>26</v>
          </cell>
          <cell r="G975">
            <v>5200</v>
          </cell>
          <cell r="I975">
            <v>9.8907628208472769</v>
          </cell>
        </row>
        <row r="976">
          <cell r="A976" t="str">
            <v>P.259.7.10.036</v>
          </cell>
          <cell r="B976" t="str">
            <v>Export</v>
          </cell>
          <cell r="C976" t="str">
            <v>Nagar</v>
          </cell>
          <cell r="D976">
            <v>82</v>
          </cell>
          <cell r="E976">
            <v>119576.11050000001</v>
          </cell>
          <cell r="F976">
            <v>26</v>
          </cell>
          <cell r="G976">
            <v>2132</v>
          </cell>
          <cell r="I976">
            <v>9.8907628208472769</v>
          </cell>
        </row>
        <row r="977">
          <cell r="A977" t="str">
            <v>P.259.7.10.046</v>
          </cell>
          <cell r="B977" t="str">
            <v>Export</v>
          </cell>
          <cell r="C977" t="str">
            <v>Nagar</v>
          </cell>
          <cell r="D977">
            <v>82</v>
          </cell>
          <cell r="E977">
            <v>119576.11050000001</v>
          </cell>
          <cell r="F977">
            <v>26</v>
          </cell>
          <cell r="G977">
            <v>2132</v>
          </cell>
          <cell r="I977">
            <v>9.8907628208472769</v>
          </cell>
        </row>
        <row r="978">
          <cell r="A978" t="str">
            <v>P.353.4.50.006</v>
          </cell>
          <cell r="B978" t="str">
            <v>Export</v>
          </cell>
          <cell r="C978" t="str">
            <v>Nagar</v>
          </cell>
          <cell r="D978">
            <v>60</v>
          </cell>
          <cell r="E978">
            <v>107780.4</v>
          </cell>
          <cell r="F978">
            <v>26</v>
          </cell>
          <cell r="G978">
            <v>1560</v>
          </cell>
          <cell r="I978">
            <v>9.8907628208472769</v>
          </cell>
        </row>
        <row r="979">
          <cell r="A979" t="str">
            <v>PB.038.4.00.023</v>
          </cell>
          <cell r="B979" t="str">
            <v>Market</v>
          </cell>
          <cell r="C979" t="str">
            <v>Nagar</v>
          </cell>
          <cell r="D979">
            <v>1</v>
          </cell>
          <cell r="E979">
            <v>928.46</v>
          </cell>
          <cell r="F979">
            <v>18</v>
          </cell>
          <cell r="G979">
            <v>18</v>
          </cell>
          <cell r="I979">
            <v>6.847451183663499</v>
          </cell>
        </row>
        <row r="980">
          <cell r="A980" t="str">
            <v>PB.119.4.00.003</v>
          </cell>
          <cell r="B980" t="str">
            <v>Market</v>
          </cell>
          <cell r="C980" t="str">
            <v>Nagar</v>
          </cell>
          <cell r="D980">
            <v>2</v>
          </cell>
          <cell r="E980">
            <v>957.23</v>
          </cell>
          <cell r="F980">
            <v>24</v>
          </cell>
          <cell r="G980">
            <v>48</v>
          </cell>
          <cell r="I980">
            <v>9.1299349115513326</v>
          </cell>
        </row>
        <row r="981">
          <cell r="A981" t="str">
            <v>PB.119.4.00.013</v>
          </cell>
          <cell r="B981" t="str">
            <v>Market</v>
          </cell>
          <cell r="C981" t="str">
            <v>Nagar</v>
          </cell>
          <cell r="D981">
            <v>1</v>
          </cell>
          <cell r="E981">
            <v>477.91</v>
          </cell>
          <cell r="F981">
            <v>24</v>
          </cell>
          <cell r="G981">
            <v>24</v>
          </cell>
          <cell r="I981">
            <v>9.1299349115513326</v>
          </cell>
        </row>
        <row r="982">
          <cell r="A982" t="str">
            <v>PB.119.4.00.023</v>
          </cell>
          <cell r="B982" t="str">
            <v>Market</v>
          </cell>
          <cell r="C982" t="str">
            <v>Nagar</v>
          </cell>
          <cell r="D982">
            <v>1</v>
          </cell>
          <cell r="E982">
            <v>477.91</v>
          </cell>
          <cell r="F982">
            <v>24</v>
          </cell>
          <cell r="G982">
            <v>24</v>
          </cell>
          <cell r="I982">
            <v>9.1299349115513326</v>
          </cell>
        </row>
        <row r="983">
          <cell r="A983" t="str">
            <v>PB.205.3.00.043</v>
          </cell>
          <cell r="B983" t="str">
            <v>Market</v>
          </cell>
          <cell r="C983" t="str">
            <v>Nagar</v>
          </cell>
          <cell r="D983">
            <v>6</v>
          </cell>
          <cell r="E983">
            <v>7602.9</v>
          </cell>
          <cell r="F983">
            <v>36</v>
          </cell>
          <cell r="G983">
            <v>216</v>
          </cell>
          <cell r="I983">
            <v>13.694902367326998</v>
          </cell>
        </row>
        <row r="984">
          <cell r="A984" t="str">
            <v>PB.217.3.00.013</v>
          </cell>
          <cell r="B984" t="str">
            <v>Market</v>
          </cell>
          <cell r="C984" t="str">
            <v>Nagar</v>
          </cell>
          <cell r="D984">
            <v>14</v>
          </cell>
          <cell r="E984">
            <v>18386.2</v>
          </cell>
          <cell r="F984">
            <v>36</v>
          </cell>
          <cell r="G984">
            <v>504</v>
          </cell>
          <cell r="I984">
            <v>13.694902367326998</v>
          </cell>
        </row>
        <row r="985">
          <cell r="A985" t="str">
            <v>PB.217.3.00.023</v>
          </cell>
          <cell r="B985" t="str">
            <v>Market</v>
          </cell>
          <cell r="C985" t="str">
            <v>Nagar</v>
          </cell>
          <cell r="D985">
            <v>2</v>
          </cell>
          <cell r="E985">
            <v>2572.5</v>
          </cell>
          <cell r="F985">
            <v>36</v>
          </cell>
          <cell r="G985">
            <v>72</v>
          </cell>
          <cell r="I985">
            <v>13.694902367326998</v>
          </cell>
        </row>
        <row r="986">
          <cell r="A986" t="str">
            <v>PB.217.3.00.033</v>
          </cell>
          <cell r="B986" t="str">
            <v>Market</v>
          </cell>
          <cell r="C986" t="str">
            <v>Nagar</v>
          </cell>
          <cell r="D986">
            <v>1</v>
          </cell>
          <cell r="E986">
            <v>1313.3</v>
          </cell>
          <cell r="F986">
            <v>36</v>
          </cell>
          <cell r="G986">
            <v>36</v>
          </cell>
          <cell r="I986">
            <v>13.694902367326998</v>
          </cell>
        </row>
        <row r="987">
          <cell r="A987" t="str">
            <v>PB.217.3.00.043</v>
          </cell>
          <cell r="B987" t="str">
            <v>Market</v>
          </cell>
          <cell r="C987" t="str">
            <v>Nagar</v>
          </cell>
          <cell r="D987">
            <v>2</v>
          </cell>
          <cell r="E987">
            <v>2787.24</v>
          </cell>
          <cell r="F987">
            <v>36</v>
          </cell>
          <cell r="G987">
            <v>72</v>
          </cell>
          <cell r="I987">
            <v>13.694902367326998</v>
          </cell>
        </row>
        <row r="988">
          <cell r="A988" t="str">
            <v>PB.217.4.00.033</v>
          </cell>
          <cell r="B988" t="str">
            <v>Market</v>
          </cell>
          <cell r="C988" t="str">
            <v>Nagar</v>
          </cell>
          <cell r="D988">
            <v>1</v>
          </cell>
          <cell r="E988">
            <v>992</v>
          </cell>
          <cell r="F988">
            <v>36</v>
          </cell>
          <cell r="G988">
            <v>36</v>
          </cell>
          <cell r="I988">
            <v>13.694902367326998</v>
          </cell>
        </row>
        <row r="989">
          <cell r="A989" t="str">
            <v>PB.234.4.00.003</v>
          </cell>
          <cell r="B989" t="str">
            <v>Market</v>
          </cell>
          <cell r="C989" t="str">
            <v>Nagar</v>
          </cell>
          <cell r="D989">
            <v>6</v>
          </cell>
          <cell r="E989">
            <v>2134.1999999999998</v>
          </cell>
          <cell r="F989">
            <v>24</v>
          </cell>
          <cell r="G989">
            <v>144</v>
          </cell>
          <cell r="I989">
            <v>9.1299349115513326</v>
          </cell>
        </row>
        <row r="990">
          <cell r="A990" t="str">
            <v>PB.234.4.00.043</v>
          </cell>
          <cell r="B990" t="str">
            <v>Market</v>
          </cell>
          <cell r="C990" t="str">
            <v>Nagar</v>
          </cell>
          <cell r="D990">
            <v>4</v>
          </cell>
          <cell r="E990">
            <v>1975.52</v>
          </cell>
          <cell r="F990">
            <v>24</v>
          </cell>
          <cell r="G990">
            <v>96</v>
          </cell>
          <cell r="I990">
            <v>9.1299349115513326</v>
          </cell>
        </row>
        <row r="991">
          <cell r="A991" t="str">
            <v>PB.236.3.00.033</v>
          </cell>
          <cell r="B991" t="str">
            <v>Market</v>
          </cell>
          <cell r="C991" t="str">
            <v>Nagar</v>
          </cell>
          <cell r="D991">
            <v>1</v>
          </cell>
          <cell r="E991">
            <v>875.27</v>
          </cell>
          <cell r="F991">
            <v>24</v>
          </cell>
          <cell r="G991">
            <v>24</v>
          </cell>
          <cell r="I991">
            <v>9.1299349115513326</v>
          </cell>
        </row>
        <row r="992">
          <cell r="A992" t="str">
            <v>PB.300.4.00.023</v>
          </cell>
          <cell r="B992" t="str">
            <v>Market</v>
          </cell>
          <cell r="C992" t="str">
            <v>Nagar</v>
          </cell>
          <cell r="D992">
            <v>34</v>
          </cell>
          <cell r="E992">
            <v>18590.52</v>
          </cell>
          <cell r="F992">
            <v>12</v>
          </cell>
          <cell r="G992">
            <v>408</v>
          </cell>
          <cell r="I992">
            <v>4.5649674557756663</v>
          </cell>
        </row>
        <row r="993">
          <cell r="A993" t="str">
            <v>PB.308.3.00.053</v>
          </cell>
          <cell r="B993" t="str">
            <v>Market</v>
          </cell>
          <cell r="C993" t="str">
            <v>Nagar</v>
          </cell>
          <cell r="D993">
            <v>3</v>
          </cell>
          <cell r="E993">
            <v>2288.52</v>
          </cell>
          <cell r="F993">
            <v>18</v>
          </cell>
          <cell r="G993">
            <v>54</v>
          </cell>
          <cell r="I993">
            <v>6.847451183663499</v>
          </cell>
        </row>
        <row r="994">
          <cell r="A994" t="str">
            <v>PB.320.4.00.013</v>
          </cell>
          <cell r="B994" t="str">
            <v>Market</v>
          </cell>
          <cell r="C994" t="str">
            <v>Nagar</v>
          </cell>
          <cell r="D994">
            <v>6</v>
          </cell>
          <cell r="E994">
            <v>2844.48</v>
          </cell>
          <cell r="F994">
            <v>24</v>
          </cell>
          <cell r="G994">
            <v>144</v>
          </cell>
          <cell r="I994">
            <v>9.1299349115513326</v>
          </cell>
        </row>
        <row r="995">
          <cell r="A995" t="str">
            <v>PB.372.4.00.033</v>
          </cell>
          <cell r="B995" t="str">
            <v>Market</v>
          </cell>
          <cell r="C995" t="str">
            <v>Nagar</v>
          </cell>
          <cell r="D995">
            <v>1</v>
          </cell>
          <cell r="E995">
            <v>313.39</v>
          </cell>
          <cell r="F995">
            <v>18</v>
          </cell>
          <cell r="G995">
            <v>18</v>
          </cell>
          <cell r="I995">
            <v>6.847451183663499</v>
          </cell>
        </row>
        <row r="996">
          <cell r="A996" t="str">
            <v>PC.207.6.17.863</v>
          </cell>
          <cell r="B996" t="str">
            <v>Market</v>
          </cell>
          <cell r="C996" t="str">
            <v>Nagar</v>
          </cell>
          <cell r="D996">
            <v>79</v>
          </cell>
          <cell r="E996">
            <v>98356.58</v>
          </cell>
          <cell r="F996">
            <v>40</v>
          </cell>
          <cell r="G996">
            <v>3160</v>
          </cell>
          <cell r="I996">
            <v>15.216558185918887</v>
          </cell>
        </row>
        <row r="997">
          <cell r="A997" t="str">
            <v>PC.207.6.18.003</v>
          </cell>
          <cell r="B997" t="str">
            <v>Market</v>
          </cell>
          <cell r="C997" t="str">
            <v>Nagar</v>
          </cell>
          <cell r="D997">
            <v>723</v>
          </cell>
          <cell r="E997">
            <v>836593.85</v>
          </cell>
          <cell r="F997">
            <v>40</v>
          </cell>
          <cell r="G997">
            <v>28920</v>
          </cell>
          <cell r="I997">
            <v>15.216558185918887</v>
          </cell>
        </row>
        <row r="998">
          <cell r="A998" t="str">
            <v>PC.207.6.18.213</v>
          </cell>
          <cell r="B998" t="str">
            <v>Market</v>
          </cell>
          <cell r="C998" t="str">
            <v>Nagar</v>
          </cell>
          <cell r="D998">
            <v>349</v>
          </cell>
          <cell r="E998">
            <v>412744.61</v>
          </cell>
          <cell r="F998">
            <v>40</v>
          </cell>
          <cell r="G998">
            <v>13960</v>
          </cell>
          <cell r="I998">
            <v>15.216558185918887</v>
          </cell>
        </row>
        <row r="999">
          <cell r="A999" t="str">
            <v>PC.207.6.18.223</v>
          </cell>
          <cell r="B999" t="str">
            <v>Market</v>
          </cell>
          <cell r="C999" t="str">
            <v>Nagar</v>
          </cell>
          <cell r="D999">
            <v>175</v>
          </cell>
          <cell r="E999">
            <v>202751.23</v>
          </cell>
          <cell r="F999">
            <v>40</v>
          </cell>
          <cell r="G999">
            <v>7000</v>
          </cell>
          <cell r="I999">
            <v>15.216558185918887</v>
          </cell>
        </row>
        <row r="1000">
          <cell r="A1000" t="str">
            <v>PC.207.6.18.703</v>
          </cell>
          <cell r="B1000" t="str">
            <v>Market</v>
          </cell>
          <cell r="C1000" t="str">
            <v>Nagar</v>
          </cell>
          <cell r="D1000">
            <v>813</v>
          </cell>
          <cell r="E1000">
            <v>775965.32</v>
          </cell>
          <cell r="F1000">
            <v>40</v>
          </cell>
          <cell r="G1000">
            <v>32520</v>
          </cell>
          <cell r="I1000">
            <v>15.216558185918887</v>
          </cell>
        </row>
        <row r="1001">
          <cell r="A1001" t="str">
            <v>PC.207.6.18.863</v>
          </cell>
          <cell r="B1001" t="str">
            <v>Market</v>
          </cell>
          <cell r="C1001" t="str">
            <v>Nagar</v>
          </cell>
          <cell r="D1001">
            <v>275</v>
          </cell>
          <cell r="E1001">
            <v>329750.17</v>
          </cell>
          <cell r="F1001">
            <v>40</v>
          </cell>
          <cell r="G1001">
            <v>11000</v>
          </cell>
          <cell r="I1001">
            <v>15.216558185918887</v>
          </cell>
        </row>
        <row r="1002">
          <cell r="A1002" t="str">
            <v>PC.217.7.18.003</v>
          </cell>
          <cell r="B1002" t="str">
            <v>Market</v>
          </cell>
          <cell r="C1002" t="str">
            <v>Nagar</v>
          </cell>
          <cell r="D1002">
            <v>556</v>
          </cell>
          <cell r="E1002">
            <v>695395.37</v>
          </cell>
          <cell r="F1002">
            <v>40</v>
          </cell>
          <cell r="G1002">
            <v>22240</v>
          </cell>
          <cell r="I1002">
            <v>15.216558185918887</v>
          </cell>
        </row>
        <row r="1003">
          <cell r="A1003" t="str">
            <v>PC.217.7.18.213</v>
          </cell>
          <cell r="B1003" t="str">
            <v>Market</v>
          </cell>
          <cell r="C1003" t="str">
            <v>Nagar</v>
          </cell>
          <cell r="D1003">
            <v>85</v>
          </cell>
          <cell r="E1003">
            <v>108910.54</v>
          </cell>
          <cell r="F1003">
            <v>40</v>
          </cell>
          <cell r="G1003">
            <v>3400</v>
          </cell>
          <cell r="I1003">
            <v>15.216558185918887</v>
          </cell>
        </row>
        <row r="1004">
          <cell r="A1004" t="str">
            <v>PC.217.7.18.703</v>
          </cell>
          <cell r="B1004" t="str">
            <v>Export</v>
          </cell>
          <cell r="C1004" t="str">
            <v>Nagar</v>
          </cell>
          <cell r="D1004">
            <v>2268</v>
          </cell>
          <cell r="E1004">
            <v>2418885.92</v>
          </cell>
          <cell r="F1004">
            <v>40</v>
          </cell>
          <cell r="G1004">
            <v>90720</v>
          </cell>
          <cell r="I1004">
            <v>15.216558185918887</v>
          </cell>
        </row>
        <row r="1005">
          <cell r="A1005" t="str">
            <v>PC.236.6.10.003</v>
          </cell>
          <cell r="B1005" t="str">
            <v>Market</v>
          </cell>
          <cell r="C1005" t="str">
            <v>Nagar</v>
          </cell>
          <cell r="D1005">
            <v>66</v>
          </cell>
          <cell r="E1005">
            <v>61238.26</v>
          </cell>
          <cell r="F1005">
            <v>30</v>
          </cell>
          <cell r="G1005">
            <v>1980</v>
          </cell>
          <cell r="I1005">
            <v>11.412418639439165</v>
          </cell>
        </row>
        <row r="1006">
          <cell r="A1006" t="str">
            <v>PC.236.7.10.213</v>
          </cell>
          <cell r="B1006" t="str">
            <v>Market</v>
          </cell>
          <cell r="C1006" t="str">
            <v>Nagar</v>
          </cell>
          <cell r="D1006">
            <v>4</v>
          </cell>
          <cell r="E1006">
            <v>4034.8</v>
          </cell>
          <cell r="F1006">
            <v>30</v>
          </cell>
          <cell r="G1006">
            <v>120</v>
          </cell>
          <cell r="I1006">
            <v>11.412418639439165</v>
          </cell>
        </row>
        <row r="1007">
          <cell r="A1007" t="str">
            <v>PC.236.7.10.703</v>
          </cell>
          <cell r="B1007" t="str">
            <v>Market</v>
          </cell>
          <cell r="C1007" t="str">
            <v>Nagar</v>
          </cell>
          <cell r="D1007">
            <v>757</v>
          </cell>
          <cell r="E1007">
            <v>634123.9</v>
          </cell>
          <cell r="F1007">
            <v>30</v>
          </cell>
          <cell r="G1007">
            <v>22710</v>
          </cell>
          <cell r="I1007">
            <v>11.412418639439165</v>
          </cell>
        </row>
        <row r="1008">
          <cell r="A1008" t="str">
            <v>PC.246.5.10.003</v>
          </cell>
          <cell r="B1008" t="str">
            <v>Market</v>
          </cell>
          <cell r="C1008" t="str">
            <v>Nagar</v>
          </cell>
          <cell r="D1008">
            <v>3</v>
          </cell>
          <cell r="E1008">
            <v>5784.75</v>
          </cell>
          <cell r="F1008">
            <v>40</v>
          </cell>
          <cell r="G1008">
            <v>120</v>
          </cell>
          <cell r="I1008">
            <v>15.216558185918887</v>
          </cell>
        </row>
        <row r="1009">
          <cell r="A1009" t="str">
            <v>PM.205.3.00.013</v>
          </cell>
          <cell r="B1009" t="str">
            <v>Market</v>
          </cell>
          <cell r="C1009" t="str">
            <v>Nagar</v>
          </cell>
          <cell r="D1009">
            <v>1</v>
          </cell>
          <cell r="E1009">
            <v>1651.65</v>
          </cell>
          <cell r="F1009">
            <v>42</v>
          </cell>
          <cell r="G1009">
            <v>42</v>
          </cell>
          <cell r="I1009">
            <v>15.977386095214831</v>
          </cell>
        </row>
        <row r="1010">
          <cell r="A1010" t="str">
            <v>PM.217.3.00.003</v>
          </cell>
          <cell r="B1010" t="str">
            <v>Market</v>
          </cell>
          <cell r="C1010" t="str">
            <v>Nagar</v>
          </cell>
          <cell r="D1010">
            <v>7</v>
          </cell>
          <cell r="E1010">
            <v>11261.53</v>
          </cell>
          <cell r="F1010">
            <v>42</v>
          </cell>
          <cell r="G1010">
            <v>294</v>
          </cell>
          <cell r="I1010">
            <v>15.977386095214831</v>
          </cell>
        </row>
        <row r="1011">
          <cell r="A1011" t="str">
            <v>PM.217.3.00.013</v>
          </cell>
          <cell r="B1011" t="str">
            <v>Market</v>
          </cell>
          <cell r="C1011" t="str">
            <v>Nagar</v>
          </cell>
          <cell r="D1011">
            <v>5</v>
          </cell>
          <cell r="E1011">
            <v>8205.35</v>
          </cell>
          <cell r="F1011">
            <v>42</v>
          </cell>
          <cell r="G1011">
            <v>210</v>
          </cell>
          <cell r="I1011">
            <v>15.977386095214831</v>
          </cell>
        </row>
        <row r="1012">
          <cell r="A1012" t="str">
            <v>PM.217.3.00.023</v>
          </cell>
          <cell r="B1012" t="str">
            <v>Market</v>
          </cell>
          <cell r="C1012" t="str">
            <v>Nagar</v>
          </cell>
          <cell r="D1012">
            <v>15</v>
          </cell>
          <cell r="E1012">
            <v>23891.49</v>
          </cell>
          <cell r="F1012">
            <v>42</v>
          </cell>
          <cell r="G1012">
            <v>630</v>
          </cell>
          <cell r="I1012">
            <v>15.977386095214831</v>
          </cell>
        </row>
        <row r="1013">
          <cell r="A1013" t="str">
            <v>PM.217.3.00.033</v>
          </cell>
          <cell r="B1013" t="str">
            <v>Market</v>
          </cell>
          <cell r="C1013" t="str">
            <v>Nagar</v>
          </cell>
          <cell r="D1013">
            <v>2</v>
          </cell>
          <cell r="E1013">
            <v>3282.14</v>
          </cell>
          <cell r="F1013">
            <v>42</v>
          </cell>
          <cell r="G1013">
            <v>84</v>
          </cell>
          <cell r="I1013">
            <v>15.977386095214831</v>
          </cell>
        </row>
        <row r="1014">
          <cell r="A1014" t="str">
            <v>PM.217.3.00.043</v>
          </cell>
          <cell r="B1014" t="str">
            <v>Market</v>
          </cell>
          <cell r="C1014" t="str">
            <v>Nagar</v>
          </cell>
          <cell r="D1014">
            <v>3</v>
          </cell>
          <cell r="E1014">
            <v>5069.09</v>
          </cell>
          <cell r="F1014">
            <v>42</v>
          </cell>
          <cell r="G1014">
            <v>126</v>
          </cell>
          <cell r="I1014">
            <v>15.977386095214831</v>
          </cell>
        </row>
        <row r="1015">
          <cell r="A1015" t="str">
            <v>PM.217.3.00.063</v>
          </cell>
          <cell r="B1015" t="str">
            <v>Market</v>
          </cell>
          <cell r="C1015" t="str">
            <v>Nagar</v>
          </cell>
          <cell r="D1015">
            <v>1</v>
          </cell>
          <cell r="E1015">
            <v>1667.25</v>
          </cell>
          <cell r="F1015">
            <v>42</v>
          </cell>
          <cell r="G1015">
            <v>42</v>
          </cell>
          <cell r="I1015">
            <v>15.977386095214831</v>
          </cell>
        </row>
        <row r="1016">
          <cell r="A1016" t="str">
            <v>PM.217.4.00.003</v>
          </cell>
          <cell r="B1016" t="str">
            <v>Market</v>
          </cell>
          <cell r="C1016" t="str">
            <v>Nagar</v>
          </cell>
          <cell r="D1016">
            <v>2</v>
          </cell>
          <cell r="E1016">
            <v>3364.04</v>
          </cell>
          <cell r="F1016">
            <v>42</v>
          </cell>
          <cell r="G1016">
            <v>84</v>
          </cell>
          <cell r="I1016">
            <v>15.977386095214831</v>
          </cell>
        </row>
        <row r="1017">
          <cell r="A1017" t="str">
            <v>PM.217.4.00.013</v>
          </cell>
          <cell r="B1017" t="str">
            <v>Market</v>
          </cell>
          <cell r="C1017" t="str">
            <v>Nagar</v>
          </cell>
          <cell r="D1017">
            <v>3</v>
          </cell>
          <cell r="E1017">
            <v>5119.32</v>
          </cell>
          <cell r="F1017">
            <v>42</v>
          </cell>
          <cell r="G1017">
            <v>126</v>
          </cell>
          <cell r="I1017">
            <v>15.977386095214831</v>
          </cell>
        </row>
        <row r="1018">
          <cell r="A1018" t="str">
            <v>PM.217.4.00.023</v>
          </cell>
          <cell r="B1018" t="str">
            <v>Market</v>
          </cell>
          <cell r="C1018" t="str">
            <v>Nagar</v>
          </cell>
          <cell r="D1018">
            <v>3</v>
          </cell>
          <cell r="E1018">
            <v>5119.32</v>
          </cell>
          <cell r="F1018">
            <v>42</v>
          </cell>
          <cell r="G1018">
            <v>126</v>
          </cell>
          <cell r="I1018">
            <v>15.977386095214831</v>
          </cell>
        </row>
        <row r="1019">
          <cell r="A1019" t="str">
            <v>PM.234.3.00.023</v>
          </cell>
          <cell r="B1019" t="str">
            <v>Market</v>
          </cell>
          <cell r="C1019" t="str">
            <v>Nagar</v>
          </cell>
          <cell r="D1019">
            <v>3</v>
          </cell>
          <cell r="E1019">
            <v>2221.8000000000002</v>
          </cell>
          <cell r="F1019">
            <v>30</v>
          </cell>
          <cell r="G1019">
            <v>90</v>
          </cell>
          <cell r="I1019">
            <v>11.412418639439165</v>
          </cell>
        </row>
        <row r="1020">
          <cell r="A1020" t="str">
            <v>PM.234.3.00.033</v>
          </cell>
          <cell r="B1020" t="str">
            <v>Market</v>
          </cell>
          <cell r="C1020" t="str">
            <v>Nagar</v>
          </cell>
          <cell r="D1020">
            <v>2</v>
          </cell>
          <cell r="E1020">
            <v>1481.2</v>
          </cell>
          <cell r="F1020">
            <v>30</v>
          </cell>
          <cell r="G1020">
            <v>60</v>
          </cell>
          <cell r="I1020">
            <v>11.412418639439165</v>
          </cell>
        </row>
        <row r="1021">
          <cell r="A1021" t="str">
            <v>PM.234.3.00.043</v>
          </cell>
          <cell r="B1021" t="str">
            <v>Market</v>
          </cell>
          <cell r="C1021" t="str">
            <v>Nagar</v>
          </cell>
          <cell r="D1021">
            <v>2</v>
          </cell>
          <cell r="E1021">
            <v>1529.12</v>
          </cell>
          <cell r="F1021">
            <v>30</v>
          </cell>
          <cell r="G1021">
            <v>60</v>
          </cell>
          <cell r="I1021">
            <v>11.412418639439165</v>
          </cell>
        </row>
        <row r="1022">
          <cell r="A1022" t="str">
            <v>PN.320.4.00.013</v>
          </cell>
          <cell r="B1022" t="str">
            <v>Market</v>
          </cell>
          <cell r="C1022" t="str">
            <v>Nagar</v>
          </cell>
          <cell r="D1022">
            <v>5</v>
          </cell>
          <cell r="E1022">
            <v>6646.5</v>
          </cell>
          <cell r="F1022">
            <v>30</v>
          </cell>
          <cell r="G1022">
            <v>150</v>
          </cell>
          <cell r="I1022">
            <v>11.412418639439165</v>
          </cell>
        </row>
        <row r="1023">
          <cell r="A1023" t="str">
            <v>PN.320.4.00.023</v>
          </cell>
          <cell r="B1023" t="str">
            <v>Market</v>
          </cell>
          <cell r="C1023" t="str">
            <v>Nagar</v>
          </cell>
          <cell r="D1023">
            <v>8</v>
          </cell>
          <cell r="E1023">
            <v>10634.4</v>
          </cell>
          <cell r="F1023">
            <v>30</v>
          </cell>
          <cell r="G1023">
            <v>240</v>
          </cell>
          <cell r="I1023">
            <v>11.412418639439165</v>
          </cell>
        </row>
        <row r="1024">
          <cell r="A1024" t="str">
            <v>PN.320.4.00.033</v>
          </cell>
          <cell r="B1024" t="str">
            <v>Market</v>
          </cell>
          <cell r="C1024" t="str">
            <v>Nagar</v>
          </cell>
          <cell r="D1024">
            <v>1</v>
          </cell>
          <cell r="E1024">
            <v>1329.3</v>
          </cell>
          <cell r="F1024">
            <v>30</v>
          </cell>
          <cell r="G1024">
            <v>30</v>
          </cell>
          <cell r="I1024">
            <v>11.412418639439165</v>
          </cell>
        </row>
        <row r="1025">
          <cell r="A1025" t="str">
            <v>PS.038.5.00.703</v>
          </cell>
          <cell r="B1025" t="str">
            <v>Market</v>
          </cell>
          <cell r="C1025" t="str">
            <v>Nagar</v>
          </cell>
          <cell r="D1025">
            <v>410</v>
          </cell>
          <cell r="E1025">
            <v>517299.73</v>
          </cell>
          <cell r="F1025">
            <v>30</v>
          </cell>
          <cell r="G1025">
            <v>12300</v>
          </cell>
          <cell r="I1025">
            <v>11.412418639439165</v>
          </cell>
        </row>
        <row r="1026">
          <cell r="A1026" t="str">
            <v>PS.038.5.00.813</v>
          </cell>
          <cell r="B1026" t="str">
            <v>Market</v>
          </cell>
          <cell r="C1026" t="str">
            <v>Nagar</v>
          </cell>
          <cell r="D1026">
            <v>69</v>
          </cell>
          <cell r="E1026">
            <v>90945.919999999998</v>
          </cell>
          <cell r="F1026">
            <v>30</v>
          </cell>
          <cell r="G1026">
            <v>2070</v>
          </cell>
          <cell r="I1026">
            <v>11.412418639439165</v>
          </cell>
        </row>
        <row r="1027">
          <cell r="A1027" t="str">
            <v>PS.119.5.00.703</v>
          </cell>
          <cell r="B1027" t="str">
            <v>Market</v>
          </cell>
          <cell r="C1027" t="str">
            <v>Nagar</v>
          </cell>
          <cell r="D1027">
            <v>707</v>
          </cell>
          <cell r="E1027">
            <v>317364.90999999997</v>
          </cell>
          <cell r="F1027">
            <v>40</v>
          </cell>
          <cell r="G1027">
            <v>28280</v>
          </cell>
          <cell r="I1027">
            <v>15.216558185918887</v>
          </cell>
        </row>
        <row r="1028">
          <cell r="A1028" t="str">
            <v>PS.205.5.00.703</v>
          </cell>
          <cell r="B1028" t="str">
            <v>Market</v>
          </cell>
          <cell r="C1028" t="str">
            <v>Nagar</v>
          </cell>
          <cell r="D1028">
            <v>886</v>
          </cell>
          <cell r="E1028">
            <v>1077915.8899999999</v>
          </cell>
          <cell r="F1028">
            <v>60</v>
          </cell>
          <cell r="G1028">
            <v>53160</v>
          </cell>
          <cell r="I1028">
            <v>22.824837278878331</v>
          </cell>
        </row>
        <row r="1029">
          <cell r="A1029" t="str">
            <v>PS.205.5.00.813</v>
          </cell>
          <cell r="B1029" t="str">
            <v>Market</v>
          </cell>
          <cell r="C1029" t="str">
            <v>Nagar</v>
          </cell>
          <cell r="D1029">
            <v>220</v>
          </cell>
          <cell r="E1029">
            <v>298383.96999999997</v>
          </cell>
          <cell r="F1029">
            <v>60</v>
          </cell>
          <cell r="G1029">
            <v>13200</v>
          </cell>
          <cell r="I1029">
            <v>22.824837278878331</v>
          </cell>
        </row>
        <row r="1030">
          <cell r="A1030" t="str">
            <v>PS.205.5.00.823</v>
          </cell>
          <cell r="B1030" t="str">
            <v>Market</v>
          </cell>
          <cell r="C1030" t="str">
            <v>Nagar</v>
          </cell>
          <cell r="D1030">
            <v>68</v>
          </cell>
          <cell r="E1030">
            <v>90803.01</v>
          </cell>
          <cell r="F1030">
            <v>60</v>
          </cell>
          <cell r="G1030">
            <v>4080</v>
          </cell>
          <cell r="I1030">
            <v>22.824837278878331</v>
          </cell>
        </row>
        <row r="1031">
          <cell r="A1031" t="str">
            <v>PS.207.5.58.503</v>
          </cell>
          <cell r="B1031" t="str">
            <v>Market</v>
          </cell>
          <cell r="C1031" t="str">
            <v>Nagar</v>
          </cell>
          <cell r="D1031">
            <v>16</v>
          </cell>
          <cell r="E1031">
            <v>18329.349999999999</v>
          </cell>
          <cell r="F1031">
            <v>60</v>
          </cell>
          <cell r="G1031">
            <v>960</v>
          </cell>
          <cell r="I1031">
            <v>22.824837278878331</v>
          </cell>
        </row>
        <row r="1032">
          <cell r="A1032" t="str">
            <v>PS.207.5.58.703</v>
          </cell>
          <cell r="B1032" t="str">
            <v>Export</v>
          </cell>
          <cell r="C1032" t="str">
            <v>Nagar</v>
          </cell>
          <cell r="D1032">
            <v>945</v>
          </cell>
          <cell r="E1032">
            <v>1011108.85</v>
          </cell>
          <cell r="F1032">
            <v>60</v>
          </cell>
          <cell r="G1032">
            <v>56700</v>
          </cell>
          <cell r="I1032">
            <v>22.824837278878331</v>
          </cell>
        </row>
        <row r="1033">
          <cell r="A1033" t="str">
            <v>PS.207.5.58.813</v>
          </cell>
          <cell r="B1033" t="str">
            <v>Export</v>
          </cell>
          <cell r="C1033" t="str">
            <v>Nagar</v>
          </cell>
          <cell r="D1033">
            <v>167</v>
          </cell>
          <cell r="E1033">
            <v>195164.34</v>
          </cell>
          <cell r="F1033">
            <v>60</v>
          </cell>
          <cell r="G1033">
            <v>10020</v>
          </cell>
          <cell r="I1033">
            <v>22.824837278878331</v>
          </cell>
        </row>
        <row r="1034">
          <cell r="A1034" t="str">
            <v>PS.207.5.68.813</v>
          </cell>
          <cell r="B1034" t="str">
            <v>Market</v>
          </cell>
          <cell r="C1034" t="str">
            <v>Nagar</v>
          </cell>
          <cell r="D1034">
            <v>3</v>
          </cell>
          <cell r="E1034">
            <v>6743.88</v>
          </cell>
          <cell r="F1034">
            <v>60</v>
          </cell>
          <cell r="G1034">
            <v>180</v>
          </cell>
          <cell r="I1034">
            <v>22.824837278878331</v>
          </cell>
        </row>
        <row r="1035">
          <cell r="A1035" t="str">
            <v>PS.210.5.00.703</v>
          </cell>
          <cell r="B1035" t="str">
            <v>Export</v>
          </cell>
          <cell r="C1035" t="str">
            <v>Nagar</v>
          </cell>
          <cell r="D1035">
            <v>3038</v>
          </cell>
          <cell r="E1035">
            <v>1499956.34</v>
          </cell>
          <cell r="F1035">
            <v>30</v>
          </cell>
          <cell r="G1035">
            <v>91140</v>
          </cell>
          <cell r="I1035">
            <v>11.412418639439165</v>
          </cell>
        </row>
        <row r="1036">
          <cell r="A1036" t="str">
            <v>PS.210.5.00.813</v>
          </cell>
          <cell r="B1036" t="str">
            <v>Market</v>
          </cell>
          <cell r="C1036" t="str">
            <v>Nagar</v>
          </cell>
          <cell r="D1036">
            <v>390</v>
          </cell>
          <cell r="E1036">
            <v>211111.56</v>
          </cell>
          <cell r="F1036">
            <v>30</v>
          </cell>
          <cell r="G1036">
            <v>11700</v>
          </cell>
          <cell r="I1036">
            <v>11.412418639439165</v>
          </cell>
        </row>
        <row r="1037">
          <cell r="A1037" t="str">
            <v>PS.210.5.00.823</v>
          </cell>
          <cell r="B1037" t="str">
            <v>Market</v>
          </cell>
          <cell r="C1037" t="str">
            <v>Nagar</v>
          </cell>
          <cell r="D1037">
            <v>100</v>
          </cell>
          <cell r="E1037">
            <v>54201.04</v>
          </cell>
          <cell r="F1037">
            <v>30</v>
          </cell>
          <cell r="G1037">
            <v>3000</v>
          </cell>
          <cell r="I1037">
            <v>11.412418639439165</v>
          </cell>
        </row>
        <row r="1038">
          <cell r="A1038" t="str">
            <v>PS.217.5.00.703</v>
          </cell>
          <cell r="B1038" t="str">
            <v>Market</v>
          </cell>
          <cell r="C1038" t="str">
            <v>Nagar</v>
          </cell>
          <cell r="D1038">
            <v>2736</v>
          </cell>
          <cell r="E1038">
            <v>3326107.17</v>
          </cell>
          <cell r="F1038">
            <v>60</v>
          </cell>
          <cell r="G1038">
            <v>164160</v>
          </cell>
          <cell r="I1038">
            <v>22.824837278878331</v>
          </cell>
        </row>
        <row r="1039">
          <cell r="A1039" t="str">
            <v>PS.217.5.00.813</v>
          </cell>
          <cell r="B1039" t="str">
            <v>Market</v>
          </cell>
          <cell r="C1039" t="str">
            <v>Nagar</v>
          </cell>
          <cell r="D1039">
            <v>808</v>
          </cell>
          <cell r="E1039">
            <v>1049237.83</v>
          </cell>
          <cell r="F1039">
            <v>60</v>
          </cell>
          <cell r="G1039">
            <v>48480</v>
          </cell>
          <cell r="I1039">
            <v>22.824837278878331</v>
          </cell>
        </row>
        <row r="1040">
          <cell r="A1040" t="str">
            <v>PS.217.5.00.823</v>
          </cell>
          <cell r="B1040" t="str">
            <v>Market</v>
          </cell>
          <cell r="C1040" t="str">
            <v>Nagar</v>
          </cell>
          <cell r="D1040">
            <v>231</v>
          </cell>
          <cell r="E1040">
            <v>302571.8</v>
          </cell>
          <cell r="F1040">
            <v>60</v>
          </cell>
          <cell r="G1040">
            <v>13860</v>
          </cell>
          <cell r="I1040">
            <v>22.824837278878331</v>
          </cell>
        </row>
        <row r="1041">
          <cell r="A1041" t="str">
            <v>PS.221.5.00.703</v>
          </cell>
          <cell r="B1041" t="str">
            <v>Market</v>
          </cell>
          <cell r="C1041" t="str">
            <v>Nagar</v>
          </cell>
          <cell r="D1041">
            <v>558</v>
          </cell>
          <cell r="E1041">
            <v>458578.19</v>
          </cell>
          <cell r="F1041">
            <v>40</v>
          </cell>
          <cell r="G1041">
            <v>22320</v>
          </cell>
          <cell r="I1041">
            <v>15.216558185918887</v>
          </cell>
        </row>
        <row r="1042">
          <cell r="A1042" t="str">
            <v>PS.221.5.00.813</v>
          </cell>
          <cell r="B1042" t="str">
            <v>Market</v>
          </cell>
          <cell r="C1042" t="str">
            <v>Nagar</v>
          </cell>
          <cell r="D1042">
            <v>37</v>
          </cell>
          <cell r="E1042">
            <v>32041.61</v>
          </cell>
          <cell r="F1042">
            <v>40</v>
          </cell>
          <cell r="G1042">
            <v>1480</v>
          </cell>
          <cell r="I1042">
            <v>15.216558185918887</v>
          </cell>
        </row>
        <row r="1043">
          <cell r="A1043" t="str">
            <v>PS.234.5.00.813</v>
          </cell>
          <cell r="B1043" t="str">
            <v>Market</v>
          </cell>
          <cell r="C1043" t="str">
            <v>Nagar</v>
          </cell>
          <cell r="D1043">
            <v>46</v>
          </cell>
          <cell r="E1043">
            <v>36716.400000000001</v>
          </cell>
          <cell r="F1043">
            <v>40</v>
          </cell>
          <cell r="G1043">
            <v>1840</v>
          </cell>
          <cell r="I1043">
            <v>15.216558185918887</v>
          </cell>
        </row>
        <row r="1044">
          <cell r="A1044" t="str">
            <v>PS.236.5.00.703</v>
          </cell>
          <cell r="B1044" t="str">
            <v>Market</v>
          </cell>
          <cell r="C1044" t="str">
            <v>Nagar</v>
          </cell>
          <cell r="D1044">
            <v>730</v>
          </cell>
          <cell r="E1044">
            <v>605925.92000000004</v>
          </cell>
          <cell r="F1044">
            <v>40</v>
          </cell>
          <cell r="G1044">
            <v>29200</v>
          </cell>
          <cell r="I1044">
            <v>15.216558185918887</v>
          </cell>
        </row>
        <row r="1045">
          <cell r="A1045" t="str">
            <v>PS.236.5.00.813</v>
          </cell>
          <cell r="B1045" t="str">
            <v>Market</v>
          </cell>
          <cell r="C1045" t="str">
            <v>Nagar</v>
          </cell>
          <cell r="D1045">
            <v>166</v>
          </cell>
          <cell r="E1045">
            <v>146010.12</v>
          </cell>
          <cell r="F1045">
            <v>40</v>
          </cell>
          <cell r="G1045">
            <v>6640</v>
          </cell>
          <cell r="I1045">
            <v>15.216558185918887</v>
          </cell>
        </row>
        <row r="1046">
          <cell r="A1046" t="str">
            <v>PS.236.5.00.823</v>
          </cell>
          <cell r="B1046" t="str">
            <v>Market</v>
          </cell>
          <cell r="C1046" t="str">
            <v>Nagar</v>
          </cell>
          <cell r="D1046">
            <v>22</v>
          </cell>
          <cell r="E1046">
            <v>19813.3</v>
          </cell>
          <cell r="F1046">
            <v>40</v>
          </cell>
          <cell r="G1046">
            <v>880</v>
          </cell>
          <cell r="I1046">
            <v>15.216558185918887</v>
          </cell>
        </row>
        <row r="1047">
          <cell r="A1047" t="str">
            <v>PS.243.5.00.703</v>
          </cell>
          <cell r="B1047" t="str">
            <v>Market</v>
          </cell>
          <cell r="C1047" t="str">
            <v>Nagar</v>
          </cell>
          <cell r="D1047">
            <v>211</v>
          </cell>
          <cell r="E1047">
            <v>465829.82</v>
          </cell>
          <cell r="F1047">
            <v>60</v>
          </cell>
          <cell r="G1047">
            <v>12660</v>
          </cell>
          <cell r="I1047">
            <v>22.824837278878331</v>
          </cell>
        </row>
        <row r="1048">
          <cell r="A1048" t="str">
            <v>PS.307.5.00.703</v>
          </cell>
          <cell r="B1048" t="str">
            <v>Market</v>
          </cell>
          <cell r="C1048" t="str">
            <v>Nagar</v>
          </cell>
          <cell r="D1048">
            <v>1991</v>
          </cell>
          <cell r="E1048">
            <v>773674.82</v>
          </cell>
          <cell r="F1048">
            <v>20</v>
          </cell>
          <cell r="G1048">
            <v>39820</v>
          </cell>
          <cell r="I1048">
            <v>7.6082790929594433</v>
          </cell>
        </row>
        <row r="1049">
          <cell r="A1049" t="str">
            <v>PS.307.5.00.813</v>
          </cell>
          <cell r="B1049" t="str">
            <v>Market</v>
          </cell>
          <cell r="C1049" t="str">
            <v>Nagar</v>
          </cell>
          <cell r="D1049">
            <v>240</v>
          </cell>
          <cell r="E1049">
            <v>101411.84</v>
          </cell>
          <cell r="F1049">
            <v>20</v>
          </cell>
          <cell r="G1049">
            <v>4800</v>
          </cell>
          <cell r="I1049">
            <v>7.6082790929594433</v>
          </cell>
        </row>
        <row r="1050">
          <cell r="A1050" t="str">
            <v>PS.310.5.00.703</v>
          </cell>
          <cell r="B1050" t="str">
            <v>Market</v>
          </cell>
          <cell r="C1050" t="str">
            <v>Nagar</v>
          </cell>
          <cell r="D1050">
            <v>464</v>
          </cell>
          <cell r="E1050">
            <v>335292.87</v>
          </cell>
          <cell r="F1050">
            <v>40</v>
          </cell>
          <cell r="G1050">
            <v>18560</v>
          </cell>
          <cell r="I1050">
            <v>15.216558185918887</v>
          </cell>
        </row>
        <row r="1051">
          <cell r="A1051" t="str">
            <v>PS.310.5.00.813</v>
          </cell>
          <cell r="B1051" t="str">
            <v>Market</v>
          </cell>
          <cell r="C1051" t="str">
            <v>Nagar</v>
          </cell>
          <cell r="D1051">
            <v>10</v>
          </cell>
          <cell r="E1051">
            <v>7745.76</v>
          </cell>
          <cell r="F1051">
            <v>40</v>
          </cell>
          <cell r="G1051">
            <v>400</v>
          </cell>
          <cell r="I1051">
            <v>15.216558185918887</v>
          </cell>
        </row>
        <row r="1052">
          <cell r="A1052" t="str">
            <v>PS.320.5.00.703</v>
          </cell>
          <cell r="B1052" t="str">
            <v>Export</v>
          </cell>
          <cell r="C1052" t="str">
            <v>Nagar</v>
          </cell>
          <cell r="D1052">
            <v>2300</v>
          </cell>
          <cell r="E1052">
            <v>1385237.57</v>
          </cell>
          <cell r="F1052">
            <v>40</v>
          </cell>
          <cell r="G1052">
            <v>92000</v>
          </cell>
          <cell r="I1052">
            <v>15.216558185918887</v>
          </cell>
        </row>
        <row r="1053">
          <cell r="A1053" t="str">
            <v>PS.320.5.00.813</v>
          </cell>
          <cell r="B1053" t="str">
            <v>Market</v>
          </cell>
          <cell r="C1053" t="str">
            <v>Nagar</v>
          </cell>
          <cell r="D1053">
            <v>194</v>
          </cell>
          <cell r="E1053">
            <v>123409.13</v>
          </cell>
          <cell r="F1053">
            <v>40</v>
          </cell>
          <cell r="G1053">
            <v>7760</v>
          </cell>
          <cell r="I1053">
            <v>15.216558185918887</v>
          </cell>
        </row>
        <row r="1054">
          <cell r="A1054" t="str">
            <v>PS.341.5.00.703</v>
          </cell>
          <cell r="B1054" t="str">
            <v>Market</v>
          </cell>
          <cell r="C1054" t="str">
            <v>Nagar</v>
          </cell>
          <cell r="D1054">
            <v>552</v>
          </cell>
          <cell r="E1054">
            <v>465132.06</v>
          </cell>
          <cell r="F1054">
            <v>40</v>
          </cell>
          <cell r="G1054">
            <v>22080</v>
          </cell>
          <cell r="I1054">
            <v>15.216558185918887</v>
          </cell>
        </row>
        <row r="1055">
          <cell r="A1055" t="str">
            <v>PS.341.5.00.813</v>
          </cell>
          <cell r="B1055" t="str">
            <v>Market</v>
          </cell>
          <cell r="C1055" t="str">
            <v>Nagar</v>
          </cell>
          <cell r="D1055">
            <v>23</v>
          </cell>
          <cell r="E1055">
            <v>20969.78</v>
          </cell>
          <cell r="F1055">
            <v>40</v>
          </cell>
          <cell r="G1055">
            <v>920</v>
          </cell>
          <cell r="I1055">
            <v>15.216558185918887</v>
          </cell>
        </row>
        <row r="1056">
          <cell r="A1056" t="str">
            <v>PV.207.5.00.003</v>
          </cell>
          <cell r="B1056" t="str">
            <v>Export</v>
          </cell>
          <cell r="C1056" t="str">
            <v>Nagar</v>
          </cell>
          <cell r="D1056">
            <v>538</v>
          </cell>
          <cell r="E1056">
            <v>847285.49</v>
          </cell>
          <cell r="F1056">
            <v>120</v>
          </cell>
          <cell r="G1056">
            <v>64560</v>
          </cell>
          <cell r="I1056">
            <v>45.649674557756661</v>
          </cell>
        </row>
        <row r="1057">
          <cell r="A1057" t="str">
            <v>PV.207.5.00.703</v>
          </cell>
          <cell r="B1057" t="str">
            <v>Export</v>
          </cell>
          <cell r="C1057" t="str">
            <v>Nagar</v>
          </cell>
          <cell r="D1057">
            <v>286</v>
          </cell>
          <cell r="E1057">
            <v>418890.95</v>
          </cell>
          <cell r="F1057">
            <v>120</v>
          </cell>
          <cell r="G1057">
            <v>34320</v>
          </cell>
          <cell r="I1057">
            <v>45.649674557756661</v>
          </cell>
        </row>
        <row r="1058">
          <cell r="A1058" t="str">
            <v>RM.HA12.210.170.1</v>
          </cell>
          <cell r="B1058" t="str">
            <v>Export</v>
          </cell>
          <cell r="C1058" t="str">
            <v>Nagar</v>
          </cell>
          <cell r="D1058">
            <v>433.39</v>
          </cell>
          <cell r="E1058">
            <v>87447.87399599998</v>
          </cell>
          <cell r="F1058">
            <v>1.1021000000000001</v>
          </cell>
          <cell r="G1058">
            <v>477.63911899999999</v>
          </cell>
          <cell r="I1058">
            <v>0.41925421941753016</v>
          </cell>
        </row>
        <row r="1059">
          <cell r="A1059" t="str">
            <v>S.001.5.01.003</v>
          </cell>
          <cell r="B1059" t="str">
            <v>Market</v>
          </cell>
          <cell r="C1059" t="str">
            <v>Nagar</v>
          </cell>
          <cell r="D1059">
            <v>15879</v>
          </cell>
          <cell r="E1059">
            <v>367288.97</v>
          </cell>
          <cell r="F1059">
            <v>1</v>
          </cell>
          <cell r="G1059">
            <v>15879</v>
          </cell>
          <cell r="I1059">
            <v>0.38041395464797217</v>
          </cell>
        </row>
        <row r="1060">
          <cell r="A1060" t="str">
            <v>S.001.5.01.704</v>
          </cell>
          <cell r="B1060" t="str">
            <v>AVO-OEM</v>
          </cell>
          <cell r="C1060" t="str">
            <v>Nagar</v>
          </cell>
          <cell r="D1060">
            <v>40264</v>
          </cell>
          <cell r="E1060">
            <v>1023201.92</v>
          </cell>
          <cell r="F1060">
            <v>1</v>
          </cell>
          <cell r="G1060">
            <v>40264</v>
          </cell>
          <cell r="I1060">
            <v>0.38041395464797217</v>
          </cell>
        </row>
        <row r="1061">
          <cell r="A1061" t="str">
            <v>S.034.5.00.003</v>
          </cell>
          <cell r="B1061" t="str">
            <v>SPD</v>
          </cell>
          <cell r="C1061" t="str">
            <v>Nagar</v>
          </cell>
          <cell r="D1061">
            <v>150</v>
          </cell>
          <cell r="E1061">
            <v>12816</v>
          </cell>
          <cell r="F1061">
            <v>2</v>
          </cell>
          <cell r="G1061">
            <v>300</v>
          </cell>
          <cell r="I1061">
            <v>0.76082790929594435</v>
          </cell>
        </row>
        <row r="1062">
          <cell r="A1062" t="str">
            <v>S.034.5.00.703</v>
          </cell>
          <cell r="B1062" t="str">
            <v>SPD</v>
          </cell>
          <cell r="C1062" t="str">
            <v>Nagar</v>
          </cell>
          <cell r="D1062">
            <v>150</v>
          </cell>
          <cell r="E1062">
            <v>12816</v>
          </cell>
          <cell r="F1062">
            <v>2</v>
          </cell>
          <cell r="G1062">
            <v>300</v>
          </cell>
          <cell r="I1062">
            <v>0.76082790929594435</v>
          </cell>
        </row>
        <row r="1063">
          <cell r="A1063" t="str">
            <v>S.038.5.01.703</v>
          </cell>
          <cell r="B1063" t="str">
            <v>SPD</v>
          </cell>
          <cell r="C1063" t="str">
            <v>Nagar</v>
          </cell>
          <cell r="D1063">
            <v>376</v>
          </cell>
          <cell r="E1063">
            <v>40427.519999999997</v>
          </cell>
          <cell r="F1063">
            <v>3</v>
          </cell>
          <cell r="G1063">
            <v>1128</v>
          </cell>
          <cell r="I1063">
            <v>1.1412418639439166</v>
          </cell>
        </row>
        <row r="1064">
          <cell r="A1064" t="str">
            <v>S.038.5.01.813</v>
          </cell>
          <cell r="B1064" t="str">
            <v>Market</v>
          </cell>
          <cell r="C1064" t="str">
            <v>Nagar</v>
          </cell>
          <cell r="D1064">
            <v>100</v>
          </cell>
          <cell r="E1064">
            <v>13603</v>
          </cell>
          <cell r="F1064">
            <v>3</v>
          </cell>
          <cell r="G1064">
            <v>300</v>
          </cell>
          <cell r="I1064">
            <v>1.1412418639439166</v>
          </cell>
        </row>
        <row r="1065">
          <cell r="A1065" t="str">
            <v>S.051.5.00.003</v>
          </cell>
          <cell r="B1065" t="str">
            <v>SPD</v>
          </cell>
          <cell r="C1065" t="str">
            <v>Nagar</v>
          </cell>
          <cell r="D1065">
            <v>100</v>
          </cell>
          <cell r="E1065">
            <v>13344</v>
          </cell>
          <cell r="F1065">
            <v>3</v>
          </cell>
          <cell r="G1065">
            <v>300</v>
          </cell>
          <cell r="H1065" t="str">
            <v>No BOM</v>
          </cell>
          <cell r="I1065">
            <v>1.1412418639439166</v>
          </cell>
        </row>
        <row r="1066">
          <cell r="A1066" t="str">
            <v>S.051.5.00.703</v>
          </cell>
          <cell r="B1066" t="str">
            <v>Market</v>
          </cell>
          <cell r="C1066" t="str">
            <v>Nagar</v>
          </cell>
          <cell r="D1066">
            <v>832</v>
          </cell>
          <cell r="E1066">
            <v>117505.68</v>
          </cell>
          <cell r="F1066">
            <v>3</v>
          </cell>
          <cell r="G1066">
            <v>2496</v>
          </cell>
          <cell r="I1066">
            <v>1.1412418639439166</v>
          </cell>
        </row>
        <row r="1067">
          <cell r="A1067" t="str">
            <v>S.052.5.00.003</v>
          </cell>
          <cell r="B1067" t="str">
            <v>SPD</v>
          </cell>
          <cell r="C1067" t="str">
            <v>Nagar</v>
          </cell>
          <cell r="D1067">
            <v>81</v>
          </cell>
          <cell r="E1067">
            <v>14424.48</v>
          </cell>
          <cell r="F1067">
            <v>4</v>
          </cell>
          <cell r="G1067">
            <v>324</v>
          </cell>
          <cell r="I1067">
            <v>1.5216558185918887</v>
          </cell>
        </row>
        <row r="1068">
          <cell r="A1068" t="str">
            <v>S.052.5.00.703</v>
          </cell>
          <cell r="B1068" t="str">
            <v>Market</v>
          </cell>
          <cell r="C1068" t="str">
            <v>Nagar</v>
          </cell>
          <cell r="D1068">
            <v>1634</v>
          </cell>
          <cell r="E1068">
            <v>289576.24</v>
          </cell>
          <cell r="F1068">
            <v>4</v>
          </cell>
          <cell r="G1068">
            <v>6536</v>
          </cell>
          <cell r="I1068">
            <v>1.5216558185918887</v>
          </cell>
        </row>
        <row r="1069">
          <cell r="A1069" t="str">
            <v>S.119.5.00.703</v>
          </cell>
          <cell r="B1069" t="str">
            <v>Market</v>
          </cell>
          <cell r="C1069" t="str">
            <v>Nagar</v>
          </cell>
          <cell r="D1069">
            <v>52</v>
          </cell>
          <cell r="E1069">
            <v>2397.7199999999998</v>
          </cell>
          <cell r="F1069">
            <v>4</v>
          </cell>
          <cell r="G1069">
            <v>208</v>
          </cell>
          <cell r="I1069">
            <v>1.5216558185918887</v>
          </cell>
        </row>
        <row r="1070">
          <cell r="A1070" t="str">
            <v>S.201.5.10.706</v>
          </cell>
          <cell r="B1070" t="str">
            <v>Export</v>
          </cell>
          <cell r="C1070" t="str">
            <v>Nagar</v>
          </cell>
          <cell r="D1070">
            <v>4280</v>
          </cell>
          <cell r="E1070">
            <v>396311.02</v>
          </cell>
          <cell r="F1070">
            <v>6</v>
          </cell>
          <cell r="G1070">
            <v>25680</v>
          </cell>
          <cell r="I1070">
            <v>2.2824837278878332</v>
          </cell>
        </row>
        <row r="1071">
          <cell r="A1071" t="str">
            <v>S.205.5.09.703</v>
          </cell>
          <cell r="B1071" t="str">
            <v>Export</v>
          </cell>
          <cell r="C1071" t="str">
            <v>Nagar</v>
          </cell>
          <cell r="D1071">
            <v>100</v>
          </cell>
          <cell r="E1071">
            <v>9212</v>
          </cell>
          <cell r="F1071">
            <v>6</v>
          </cell>
          <cell r="G1071">
            <v>600</v>
          </cell>
          <cell r="H1071" t="str">
            <v>No BOM</v>
          </cell>
          <cell r="I1071">
            <v>2.2824837278878332</v>
          </cell>
        </row>
        <row r="1072">
          <cell r="A1072" t="str">
            <v>S.205.5.09.823</v>
          </cell>
          <cell r="B1072" t="str">
            <v>Market</v>
          </cell>
          <cell r="C1072" t="str">
            <v>Nagar</v>
          </cell>
          <cell r="D1072">
            <v>5</v>
          </cell>
          <cell r="E1072">
            <v>697.45</v>
          </cell>
          <cell r="F1072">
            <v>6</v>
          </cell>
          <cell r="G1072">
            <v>30</v>
          </cell>
          <cell r="I1072">
            <v>2.2824837278878332</v>
          </cell>
        </row>
        <row r="1073">
          <cell r="A1073" t="str">
            <v>S.207.5.01.813</v>
          </cell>
          <cell r="B1073" t="str">
            <v>Export</v>
          </cell>
          <cell r="C1073" t="str">
            <v>Nagar</v>
          </cell>
          <cell r="D1073">
            <v>100</v>
          </cell>
          <cell r="E1073">
            <v>8751.4</v>
          </cell>
          <cell r="F1073">
            <v>6</v>
          </cell>
          <cell r="G1073">
            <v>600</v>
          </cell>
          <cell r="I1073">
            <v>2.2824837278878332</v>
          </cell>
        </row>
        <row r="1074">
          <cell r="A1074" t="str">
            <v>S.213.5.00.703</v>
          </cell>
          <cell r="B1074" t="str">
            <v>Market</v>
          </cell>
          <cell r="C1074" t="str">
            <v>Nagar</v>
          </cell>
          <cell r="D1074">
            <v>375</v>
          </cell>
          <cell r="E1074">
            <v>56110.75</v>
          </cell>
          <cell r="F1074">
            <v>6</v>
          </cell>
          <cell r="G1074">
            <v>2250</v>
          </cell>
          <cell r="I1074">
            <v>2.2824837278878332</v>
          </cell>
        </row>
        <row r="1075">
          <cell r="A1075" t="str">
            <v>S.217.5.00.703</v>
          </cell>
          <cell r="B1075" t="str">
            <v>Market</v>
          </cell>
          <cell r="C1075" t="str">
            <v>Nagar</v>
          </cell>
          <cell r="D1075">
            <v>7</v>
          </cell>
          <cell r="E1075">
            <v>808.29</v>
          </cell>
          <cell r="F1075">
            <v>6</v>
          </cell>
          <cell r="G1075">
            <v>42</v>
          </cell>
          <cell r="I1075">
            <v>2.2824837278878332</v>
          </cell>
        </row>
        <row r="1076">
          <cell r="A1076" t="str">
            <v>S.236.5.00.703</v>
          </cell>
          <cell r="B1076" t="str">
            <v>Market</v>
          </cell>
          <cell r="C1076" t="str">
            <v>Nagar</v>
          </cell>
          <cell r="D1076">
            <v>7</v>
          </cell>
          <cell r="E1076">
            <v>633.42999999999995</v>
          </cell>
          <cell r="F1076">
            <v>4</v>
          </cell>
          <cell r="G1076">
            <v>28</v>
          </cell>
          <cell r="I1076">
            <v>1.5216558185918887</v>
          </cell>
        </row>
        <row r="1077">
          <cell r="A1077" t="str">
            <v>S.305.5.00.003</v>
          </cell>
          <cell r="B1077" t="str">
            <v>Market</v>
          </cell>
          <cell r="C1077" t="str">
            <v>Nagar</v>
          </cell>
          <cell r="D1077">
            <v>140</v>
          </cell>
          <cell r="E1077">
            <v>7908.6</v>
          </cell>
          <cell r="F1077">
            <v>1</v>
          </cell>
          <cell r="G1077">
            <v>140</v>
          </cell>
          <cell r="I1077">
            <v>0.38041395464797217</v>
          </cell>
        </row>
        <row r="1078">
          <cell r="A1078" t="str">
            <v>S.305.5.00.703</v>
          </cell>
          <cell r="B1078" t="str">
            <v>Export</v>
          </cell>
          <cell r="C1078" t="str">
            <v>Nagar</v>
          </cell>
          <cell r="D1078">
            <v>7431</v>
          </cell>
          <cell r="E1078">
            <v>415098.32</v>
          </cell>
          <cell r="F1078">
            <v>1</v>
          </cell>
          <cell r="G1078">
            <v>7431</v>
          </cell>
          <cell r="I1078">
            <v>0.38041395464797217</v>
          </cell>
        </row>
        <row r="1079">
          <cell r="A1079" t="str">
            <v>S.305.5.30.701</v>
          </cell>
          <cell r="B1079" t="str">
            <v>OEM</v>
          </cell>
          <cell r="C1079" t="str">
            <v>Nagar</v>
          </cell>
          <cell r="D1079">
            <v>2793</v>
          </cell>
          <cell r="E1079">
            <v>42174.3</v>
          </cell>
          <cell r="F1079">
            <v>1</v>
          </cell>
          <cell r="G1079">
            <v>2793</v>
          </cell>
          <cell r="I1079">
            <v>0.38041395464797217</v>
          </cell>
        </row>
        <row r="1080">
          <cell r="A1080" t="str">
            <v>S.307.5.00.706</v>
          </cell>
          <cell r="B1080" t="str">
            <v>Export</v>
          </cell>
          <cell r="C1080" t="str">
            <v>Nagar</v>
          </cell>
          <cell r="D1080">
            <v>957</v>
          </cell>
          <cell r="E1080">
            <v>69024.390599999999</v>
          </cell>
          <cell r="F1080">
            <v>4</v>
          </cell>
          <cell r="G1080">
            <v>3828</v>
          </cell>
          <cell r="I1080">
            <v>1.5216558185918887</v>
          </cell>
        </row>
        <row r="1081">
          <cell r="A1081" t="str">
            <v>S.307.5.20.816</v>
          </cell>
          <cell r="B1081" t="str">
            <v>Export</v>
          </cell>
          <cell r="C1081" t="str">
            <v>Nagar</v>
          </cell>
          <cell r="D1081">
            <v>1034</v>
          </cell>
          <cell r="E1081">
            <v>74578.0772</v>
          </cell>
          <cell r="F1081">
            <v>4</v>
          </cell>
          <cell r="G1081">
            <v>4136</v>
          </cell>
          <cell r="I1081">
            <v>1.5216558185918887</v>
          </cell>
        </row>
        <row r="1082">
          <cell r="A1082" t="str">
            <v>V.001.5.01.003</v>
          </cell>
          <cell r="B1082" t="str">
            <v>Market</v>
          </cell>
          <cell r="C1082" t="str">
            <v>Nagar</v>
          </cell>
          <cell r="D1082">
            <v>18574</v>
          </cell>
          <cell r="E1082">
            <v>248045.28</v>
          </cell>
          <cell r="F1082">
            <v>1</v>
          </cell>
          <cell r="G1082">
            <v>18574</v>
          </cell>
          <cell r="I1082">
            <v>0.38041395464797217</v>
          </cell>
        </row>
        <row r="1083">
          <cell r="A1083" t="str">
            <v>V.001.5.01.704</v>
          </cell>
          <cell r="B1083" t="str">
            <v>AVO-OEM</v>
          </cell>
          <cell r="C1083" t="str">
            <v>Nagar</v>
          </cell>
          <cell r="D1083">
            <v>168448</v>
          </cell>
          <cell r="E1083">
            <v>2591180.7999999998</v>
          </cell>
          <cell r="F1083">
            <v>1</v>
          </cell>
          <cell r="G1083">
            <v>168448</v>
          </cell>
          <cell r="I1083">
            <v>0.38041395464797217</v>
          </cell>
        </row>
        <row r="1084">
          <cell r="A1084" t="str">
            <v>V.073.5.00.003</v>
          </cell>
          <cell r="B1084" t="str">
            <v>Market</v>
          </cell>
          <cell r="C1084" t="str">
            <v>Nagar</v>
          </cell>
          <cell r="D1084">
            <v>687</v>
          </cell>
          <cell r="E1084">
            <v>101048.61</v>
          </cell>
          <cell r="F1084">
            <v>6</v>
          </cell>
          <cell r="G1084">
            <v>4122</v>
          </cell>
          <cell r="I1084">
            <v>2.2824837278878332</v>
          </cell>
        </row>
        <row r="1085">
          <cell r="A1085" t="str">
            <v>V.073.5.00.703</v>
          </cell>
          <cell r="B1085" t="str">
            <v>Market</v>
          </cell>
          <cell r="C1085" t="str">
            <v>Nagar</v>
          </cell>
          <cell r="D1085">
            <v>719</v>
          </cell>
          <cell r="E1085">
            <v>98931.839999999997</v>
          </cell>
          <cell r="F1085">
            <v>6</v>
          </cell>
          <cell r="G1085">
            <v>4314</v>
          </cell>
          <cell r="I1085">
            <v>2.2824837278878332</v>
          </cell>
        </row>
        <row r="1086">
          <cell r="A1086" t="str">
            <v>V.201.5.00.706</v>
          </cell>
          <cell r="B1086" t="str">
            <v>Export</v>
          </cell>
          <cell r="C1086" t="str">
            <v>Nagar</v>
          </cell>
          <cell r="D1086">
            <v>4322</v>
          </cell>
          <cell r="E1086">
            <v>395729.58600000001</v>
          </cell>
          <cell r="F1086">
            <v>24</v>
          </cell>
          <cell r="G1086">
            <v>103728</v>
          </cell>
          <cell r="I1086">
            <v>9.1299349115513326</v>
          </cell>
        </row>
        <row r="1087">
          <cell r="A1087" t="str">
            <v>V.219.5.00.703</v>
          </cell>
          <cell r="B1087" t="str">
            <v>Market</v>
          </cell>
          <cell r="C1087" t="str">
            <v>Nagar</v>
          </cell>
          <cell r="D1087">
            <v>109</v>
          </cell>
          <cell r="E1087">
            <v>9771.85</v>
          </cell>
          <cell r="F1087">
            <v>8</v>
          </cell>
          <cell r="G1087">
            <v>872</v>
          </cell>
          <cell r="I1087">
            <v>3.0433116371837774</v>
          </cell>
        </row>
        <row r="1088">
          <cell r="A1088" t="str">
            <v>W.001.9.00.003</v>
          </cell>
          <cell r="B1088" t="str">
            <v>Market</v>
          </cell>
          <cell r="C1088" t="str">
            <v>Nagar</v>
          </cell>
          <cell r="D1088">
            <v>6800</v>
          </cell>
          <cell r="E1088">
            <v>124953.39</v>
          </cell>
          <cell r="F1088">
            <v>1</v>
          </cell>
          <cell r="G1088">
            <v>6800</v>
          </cell>
          <cell r="I1088">
            <v>0.38041395464797217</v>
          </cell>
        </row>
        <row r="1089">
          <cell r="A1089" t="str">
            <v>W.001.9.00.004</v>
          </cell>
          <cell r="B1089" t="str">
            <v>AVO-OEM</v>
          </cell>
          <cell r="C1089" t="str">
            <v>Nagar</v>
          </cell>
          <cell r="D1089">
            <v>16760</v>
          </cell>
          <cell r="E1089">
            <v>259932</v>
          </cell>
          <cell r="F1089">
            <v>1</v>
          </cell>
          <cell r="G1089">
            <v>16760</v>
          </cell>
          <cell r="I1089">
            <v>0.38041395464797217</v>
          </cell>
        </row>
        <row r="1090">
          <cell r="A1090" t="str">
            <v>W.019.9.00.003</v>
          </cell>
          <cell r="B1090" t="str">
            <v>Market</v>
          </cell>
          <cell r="C1090" t="str">
            <v>Nagar</v>
          </cell>
          <cell r="D1090">
            <v>23700</v>
          </cell>
          <cell r="E1090">
            <v>411414.7</v>
          </cell>
          <cell r="F1090">
            <v>1</v>
          </cell>
          <cell r="G1090">
            <v>23700</v>
          </cell>
          <cell r="I1090">
            <v>0.38041395464797217</v>
          </cell>
        </row>
        <row r="1091">
          <cell r="A1091" t="str">
            <v>W.019.9.00.004</v>
          </cell>
          <cell r="B1091" t="str">
            <v>AVO-OEM</v>
          </cell>
          <cell r="C1091" t="str">
            <v>Nagar</v>
          </cell>
          <cell r="D1091">
            <v>19480</v>
          </cell>
          <cell r="E1091">
            <v>304792</v>
          </cell>
          <cell r="F1091">
            <v>1</v>
          </cell>
          <cell r="G1091">
            <v>19480</v>
          </cell>
          <cell r="I1091">
            <v>0.38041395464797217</v>
          </cell>
        </row>
        <row r="1092">
          <cell r="A1092" t="str">
            <v>Z.210.5.00.703</v>
          </cell>
          <cell r="B1092" t="str">
            <v>Market</v>
          </cell>
          <cell r="C1092" t="str">
            <v>Nagar</v>
          </cell>
          <cell r="D1092">
            <v>10829</v>
          </cell>
          <cell r="E1092">
            <v>181231.94</v>
          </cell>
          <cell r="F1092">
            <v>1</v>
          </cell>
          <cell r="G1092">
            <v>10829</v>
          </cell>
          <cell r="I1092">
            <v>0.38041395464797217</v>
          </cell>
        </row>
        <row r="1093">
          <cell r="A1093" t="str">
            <v>Z.331.5.00.703</v>
          </cell>
          <cell r="B1093" t="str">
            <v>Export</v>
          </cell>
          <cell r="C1093" t="str">
            <v>Nagar</v>
          </cell>
          <cell r="D1093">
            <v>5119</v>
          </cell>
          <cell r="E1093">
            <v>1202443.3999999999</v>
          </cell>
          <cell r="F1093">
            <v>10</v>
          </cell>
          <cell r="G1093">
            <v>51190</v>
          </cell>
          <cell r="I1093">
            <v>3.8041395464797216</v>
          </cell>
        </row>
        <row r="1094">
          <cell r="D1094">
            <v>9505879.3900000006</v>
          </cell>
          <cell r="E1094">
            <v>391712283.57687771</v>
          </cell>
          <cell r="G1094">
            <v>15046072.639118999</v>
          </cell>
        </row>
        <row r="1095">
          <cell r="A1095" t="str">
            <v>A.304.5.00.703</v>
          </cell>
          <cell r="B1095" t="str">
            <v>Market</v>
          </cell>
          <cell r="C1095" t="str">
            <v>PUNE</v>
          </cell>
          <cell r="D1095">
            <v>3180</v>
          </cell>
          <cell r="E1095">
            <v>234660.5</v>
          </cell>
          <cell r="F1095">
            <v>2</v>
          </cell>
          <cell r="G1095">
            <v>6360</v>
          </cell>
          <cell r="I1095">
            <v>0.76082790929594435</v>
          </cell>
        </row>
        <row r="1096">
          <cell r="A1096" t="str">
            <v>B.001.3.00.001</v>
          </cell>
          <cell r="B1096" t="str">
            <v>OEM</v>
          </cell>
          <cell r="C1096" t="str">
            <v>PUNE</v>
          </cell>
          <cell r="D1096">
            <v>480</v>
          </cell>
          <cell r="E1096">
            <v>18398.400000000001</v>
          </cell>
          <cell r="F1096">
            <v>2</v>
          </cell>
          <cell r="G1096">
            <v>960</v>
          </cell>
          <cell r="I1096">
            <v>0.76082790929594435</v>
          </cell>
        </row>
        <row r="1097">
          <cell r="A1097" t="str">
            <v>B.001.6.00.003</v>
          </cell>
          <cell r="B1097" t="str">
            <v>Market</v>
          </cell>
          <cell r="C1097" t="str">
            <v>PUNE</v>
          </cell>
          <cell r="D1097">
            <v>73720</v>
          </cell>
          <cell r="E1097">
            <v>2311103.0699999998</v>
          </cell>
          <cell r="F1097">
            <v>2</v>
          </cell>
          <cell r="G1097">
            <v>147440</v>
          </cell>
          <cell r="I1097">
            <v>0.76082790929594435</v>
          </cell>
        </row>
        <row r="1098">
          <cell r="A1098" t="str">
            <v>B.001.6.00.004</v>
          </cell>
          <cell r="B1098" t="str">
            <v>AVO-OEM</v>
          </cell>
          <cell r="C1098" t="str">
            <v>PUNE</v>
          </cell>
          <cell r="D1098">
            <v>21102</v>
          </cell>
          <cell r="E1098">
            <v>608020.07999999996</v>
          </cell>
          <cell r="F1098">
            <v>2</v>
          </cell>
          <cell r="G1098">
            <v>42204</v>
          </cell>
          <cell r="I1098">
            <v>0.76082790929594435</v>
          </cell>
        </row>
        <row r="1099">
          <cell r="A1099" t="str">
            <v>B.001.6.00.013</v>
          </cell>
          <cell r="B1099" t="str">
            <v>Market</v>
          </cell>
          <cell r="C1099" t="str">
            <v>PUNE</v>
          </cell>
          <cell r="D1099">
            <v>12764</v>
          </cell>
          <cell r="E1099">
            <v>465549.89</v>
          </cell>
          <cell r="F1099">
            <v>2</v>
          </cell>
          <cell r="G1099">
            <v>25528</v>
          </cell>
          <cell r="I1099">
            <v>0.76082790929594435</v>
          </cell>
        </row>
        <row r="1100">
          <cell r="A1100" t="str">
            <v>B.001.6.00.023</v>
          </cell>
          <cell r="B1100" t="str">
            <v>Market</v>
          </cell>
          <cell r="C1100" t="str">
            <v>PUNE</v>
          </cell>
          <cell r="D1100">
            <v>15171</v>
          </cell>
          <cell r="E1100">
            <v>558491.44999999995</v>
          </cell>
          <cell r="F1100">
            <v>2</v>
          </cell>
          <cell r="G1100">
            <v>30342</v>
          </cell>
          <cell r="I1100">
            <v>0.76082790929594435</v>
          </cell>
        </row>
        <row r="1101">
          <cell r="A1101" t="str">
            <v>B.001.6.00.033</v>
          </cell>
          <cell r="B1101" t="str">
            <v>Market</v>
          </cell>
          <cell r="C1101" t="str">
            <v>PUNE</v>
          </cell>
          <cell r="D1101">
            <v>10885</v>
          </cell>
          <cell r="E1101">
            <v>396269.9</v>
          </cell>
          <cell r="F1101">
            <v>2</v>
          </cell>
          <cell r="G1101">
            <v>21770</v>
          </cell>
          <cell r="I1101">
            <v>0.76082790929594435</v>
          </cell>
        </row>
        <row r="1102">
          <cell r="A1102" t="str">
            <v>B.001.6.00.043</v>
          </cell>
          <cell r="B1102" t="str">
            <v>Market</v>
          </cell>
          <cell r="C1102" t="str">
            <v>PUNE</v>
          </cell>
          <cell r="D1102">
            <v>7507</v>
          </cell>
          <cell r="E1102">
            <v>296844.18</v>
          </cell>
          <cell r="F1102">
            <v>2</v>
          </cell>
          <cell r="G1102">
            <v>15014</v>
          </cell>
          <cell r="I1102">
            <v>0.76082790929594435</v>
          </cell>
        </row>
        <row r="1103">
          <cell r="A1103" t="str">
            <v>B.001.6.00.053</v>
          </cell>
          <cell r="B1103" t="str">
            <v>Market</v>
          </cell>
          <cell r="C1103" t="str">
            <v>PUNE</v>
          </cell>
          <cell r="D1103">
            <v>7136</v>
          </cell>
          <cell r="E1103">
            <v>283217.73</v>
          </cell>
          <cell r="F1103">
            <v>2</v>
          </cell>
          <cell r="G1103">
            <v>14272</v>
          </cell>
          <cell r="I1103">
            <v>0.76082790929594435</v>
          </cell>
        </row>
        <row r="1104">
          <cell r="A1104" t="str">
            <v>B.001.6.00.063</v>
          </cell>
          <cell r="B1104" t="str">
            <v>Market</v>
          </cell>
          <cell r="C1104" t="str">
            <v>PUNE</v>
          </cell>
          <cell r="D1104">
            <v>6228</v>
          </cell>
          <cell r="E1104">
            <v>244186.03</v>
          </cell>
          <cell r="F1104">
            <v>2</v>
          </cell>
          <cell r="G1104">
            <v>12456</v>
          </cell>
          <cell r="I1104">
            <v>0.76082790929594435</v>
          </cell>
        </row>
        <row r="1105">
          <cell r="A1105" t="str">
            <v>B.001.6.00.073</v>
          </cell>
          <cell r="B1105" t="str">
            <v>Market</v>
          </cell>
          <cell r="C1105" t="str">
            <v>PUNE</v>
          </cell>
          <cell r="D1105">
            <v>4207</v>
          </cell>
          <cell r="E1105">
            <v>164652.29</v>
          </cell>
          <cell r="F1105">
            <v>2</v>
          </cell>
          <cell r="G1105">
            <v>8414</v>
          </cell>
          <cell r="I1105">
            <v>0.76082790929594435</v>
          </cell>
        </row>
        <row r="1106">
          <cell r="A1106" t="str">
            <v>B.001.6.00.083</v>
          </cell>
          <cell r="B1106" t="str">
            <v>Market</v>
          </cell>
          <cell r="C1106" t="str">
            <v>PUNE</v>
          </cell>
          <cell r="D1106">
            <v>3442</v>
          </cell>
          <cell r="E1106">
            <v>137800.51</v>
          </cell>
          <cell r="F1106">
            <v>2</v>
          </cell>
          <cell r="G1106">
            <v>6884</v>
          </cell>
          <cell r="I1106">
            <v>0.76082790929594435</v>
          </cell>
        </row>
        <row r="1107">
          <cell r="A1107" t="str">
            <v>B.001.6.00.093</v>
          </cell>
          <cell r="B1107" t="str">
            <v>Market</v>
          </cell>
          <cell r="C1107" t="str">
            <v>PUNE</v>
          </cell>
          <cell r="D1107">
            <v>2543</v>
          </cell>
          <cell r="E1107">
            <v>101591.36</v>
          </cell>
          <cell r="F1107">
            <v>2</v>
          </cell>
          <cell r="G1107">
            <v>5086</v>
          </cell>
          <cell r="I1107">
            <v>0.76082790929594435</v>
          </cell>
        </row>
        <row r="1108">
          <cell r="A1108" t="str">
            <v>B.001.6.00.103</v>
          </cell>
          <cell r="B1108" t="str">
            <v>Market</v>
          </cell>
          <cell r="C1108" t="str">
            <v>PUNE</v>
          </cell>
          <cell r="D1108">
            <v>2498</v>
          </cell>
          <cell r="E1108">
            <v>100360.16</v>
          </cell>
          <cell r="F1108">
            <v>2</v>
          </cell>
          <cell r="G1108">
            <v>4996</v>
          </cell>
          <cell r="I1108">
            <v>0.76082790929594435</v>
          </cell>
        </row>
        <row r="1109">
          <cell r="A1109" t="str">
            <v>B.019.3.00.003</v>
          </cell>
          <cell r="B1109" t="str">
            <v>Market</v>
          </cell>
          <cell r="C1109" t="str">
            <v>PUNE</v>
          </cell>
          <cell r="D1109">
            <v>126030</v>
          </cell>
          <cell r="E1109">
            <v>6189182.4299999997</v>
          </cell>
          <cell r="F1109">
            <v>2</v>
          </cell>
          <cell r="G1109">
            <v>252060</v>
          </cell>
          <cell r="I1109">
            <v>0.76082790929594435</v>
          </cell>
        </row>
        <row r="1110">
          <cell r="A1110" t="str">
            <v>B.019.3.00.004</v>
          </cell>
          <cell r="B1110" t="str">
            <v>AVO-OEM</v>
          </cell>
          <cell r="C1110" t="str">
            <v>PUNE</v>
          </cell>
          <cell r="D1110">
            <v>40200</v>
          </cell>
          <cell r="E1110">
            <v>1676092.8</v>
          </cell>
          <cell r="F1110">
            <v>2</v>
          </cell>
          <cell r="G1110">
            <v>80400</v>
          </cell>
          <cell r="I1110">
            <v>0.76082790929594435</v>
          </cell>
        </row>
        <row r="1111">
          <cell r="A1111" t="str">
            <v>B.019.3.00.013</v>
          </cell>
          <cell r="B1111" t="str">
            <v>Market</v>
          </cell>
          <cell r="C1111" t="str">
            <v>PUNE</v>
          </cell>
          <cell r="D1111">
            <v>28322</v>
          </cell>
          <cell r="E1111">
            <v>1435308.07</v>
          </cell>
          <cell r="F1111">
            <v>2</v>
          </cell>
          <cell r="G1111">
            <v>56644</v>
          </cell>
          <cell r="I1111">
            <v>0.76082790929594435</v>
          </cell>
        </row>
        <row r="1112">
          <cell r="A1112" t="str">
            <v>B.019.3.00.023</v>
          </cell>
          <cell r="B1112" t="str">
            <v>Market</v>
          </cell>
          <cell r="C1112" t="str">
            <v>PUNE</v>
          </cell>
          <cell r="D1112">
            <v>27280</v>
          </cell>
          <cell r="E1112">
            <v>1390167.57</v>
          </cell>
          <cell r="F1112">
            <v>2</v>
          </cell>
          <cell r="G1112">
            <v>54560</v>
          </cell>
          <cell r="I1112">
            <v>0.76082790929594435</v>
          </cell>
        </row>
        <row r="1113">
          <cell r="A1113" t="str">
            <v>B.019.3.00.033</v>
          </cell>
          <cell r="B1113" t="str">
            <v>Market</v>
          </cell>
          <cell r="C1113" t="str">
            <v>PUNE</v>
          </cell>
          <cell r="D1113">
            <v>16002</v>
          </cell>
          <cell r="E1113">
            <v>810741.56</v>
          </cell>
          <cell r="F1113">
            <v>2</v>
          </cell>
          <cell r="G1113">
            <v>32004</v>
          </cell>
          <cell r="I1113">
            <v>0.76082790929594435</v>
          </cell>
        </row>
        <row r="1114">
          <cell r="A1114" t="str">
            <v>B.019.3.00.043</v>
          </cell>
          <cell r="B1114" t="str">
            <v>Market</v>
          </cell>
          <cell r="C1114" t="str">
            <v>PUNE</v>
          </cell>
          <cell r="D1114">
            <v>11828</v>
          </cell>
          <cell r="E1114">
            <v>625926.5</v>
          </cell>
          <cell r="F1114">
            <v>2</v>
          </cell>
          <cell r="G1114">
            <v>23656</v>
          </cell>
          <cell r="I1114">
            <v>0.76082790929594435</v>
          </cell>
        </row>
        <row r="1115">
          <cell r="A1115" t="str">
            <v>B.019.3.00.053</v>
          </cell>
          <cell r="B1115" t="str">
            <v>Market</v>
          </cell>
          <cell r="C1115" t="str">
            <v>PUNE</v>
          </cell>
          <cell r="D1115">
            <v>7419</v>
          </cell>
          <cell r="E1115">
            <v>392441.5</v>
          </cell>
          <cell r="F1115">
            <v>2</v>
          </cell>
          <cell r="G1115">
            <v>14838</v>
          </cell>
          <cell r="I1115">
            <v>0.76082790929594435</v>
          </cell>
        </row>
        <row r="1116">
          <cell r="A1116" t="str">
            <v>B.019.3.00.063</v>
          </cell>
          <cell r="B1116" t="str">
            <v>Market</v>
          </cell>
          <cell r="C1116" t="str">
            <v>PUNE</v>
          </cell>
          <cell r="D1116">
            <v>5274</v>
          </cell>
          <cell r="E1116">
            <v>276663.25</v>
          </cell>
          <cell r="F1116">
            <v>2</v>
          </cell>
          <cell r="G1116">
            <v>10548</v>
          </cell>
          <cell r="I1116">
            <v>0.76082790929594435</v>
          </cell>
        </row>
        <row r="1117">
          <cell r="A1117" t="str">
            <v>B.019.3.10.003</v>
          </cell>
          <cell r="B1117" t="str">
            <v>Market</v>
          </cell>
          <cell r="C1117" t="str">
            <v>PUNE</v>
          </cell>
          <cell r="D1117">
            <v>930</v>
          </cell>
          <cell r="E1117">
            <v>55056.84</v>
          </cell>
          <cell r="F1117">
            <v>2</v>
          </cell>
          <cell r="G1117">
            <v>1860</v>
          </cell>
          <cell r="I1117">
            <v>0.76082790929594435</v>
          </cell>
        </row>
        <row r="1118">
          <cell r="A1118" t="str">
            <v>B.019.3.10.013</v>
          </cell>
          <cell r="B1118" t="str">
            <v>SPD</v>
          </cell>
          <cell r="C1118" t="str">
            <v>PUNE</v>
          </cell>
          <cell r="D1118">
            <v>486</v>
          </cell>
          <cell r="E1118">
            <v>29160</v>
          </cell>
          <cell r="F1118">
            <v>2</v>
          </cell>
          <cell r="G1118">
            <v>972</v>
          </cell>
          <cell r="I1118">
            <v>0.76082790929594435</v>
          </cell>
        </row>
        <row r="1119">
          <cell r="A1119" t="str">
            <v>B.019.3.10.023</v>
          </cell>
          <cell r="B1119" t="str">
            <v>SPD</v>
          </cell>
          <cell r="C1119" t="str">
            <v>PUNE</v>
          </cell>
          <cell r="D1119">
            <v>504</v>
          </cell>
          <cell r="E1119">
            <v>30240</v>
          </cell>
          <cell r="F1119">
            <v>2</v>
          </cell>
          <cell r="G1119">
            <v>1008</v>
          </cell>
          <cell r="I1119">
            <v>0.76082790929594435</v>
          </cell>
        </row>
        <row r="1120">
          <cell r="A1120" t="str">
            <v>B.019.3.10.033</v>
          </cell>
          <cell r="B1120" t="str">
            <v>SPD</v>
          </cell>
          <cell r="C1120" t="str">
            <v>PUNE</v>
          </cell>
          <cell r="D1120">
            <v>498</v>
          </cell>
          <cell r="E1120">
            <v>29880</v>
          </cell>
          <cell r="F1120">
            <v>2</v>
          </cell>
          <cell r="G1120">
            <v>996</v>
          </cell>
          <cell r="I1120">
            <v>0.76082790929594435</v>
          </cell>
        </row>
        <row r="1121">
          <cell r="A1121" t="str">
            <v>B.074.4.00.053</v>
          </cell>
          <cell r="B1121" t="str">
            <v>SPD</v>
          </cell>
          <cell r="C1121" t="str">
            <v>PUNE</v>
          </cell>
          <cell r="D1121">
            <v>12</v>
          </cell>
          <cell r="E1121">
            <v>6497.28</v>
          </cell>
          <cell r="F1121">
            <v>8</v>
          </cell>
          <cell r="G1121">
            <v>96</v>
          </cell>
          <cell r="I1121">
            <v>3.0433116371837774</v>
          </cell>
        </row>
        <row r="1122">
          <cell r="A1122" t="str">
            <v>B.075.4.00.043</v>
          </cell>
          <cell r="B1122" t="str">
            <v>SPD</v>
          </cell>
          <cell r="C1122" t="str">
            <v>PUNE</v>
          </cell>
          <cell r="D1122">
            <v>10</v>
          </cell>
          <cell r="E1122">
            <v>8121.6</v>
          </cell>
          <cell r="F1122">
            <v>12</v>
          </cell>
          <cell r="G1122">
            <v>120</v>
          </cell>
          <cell r="I1122">
            <v>4.5649674557756663</v>
          </cell>
        </row>
        <row r="1123">
          <cell r="A1123" t="str">
            <v>B.100.3.00.003</v>
          </cell>
          <cell r="B1123" t="str">
            <v>Market</v>
          </cell>
          <cell r="C1123" t="str">
            <v>PUNE</v>
          </cell>
          <cell r="D1123">
            <v>348</v>
          </cell>
          <cell r="E1123">
            <v>61319.61</v>
          </cell>
          <cell r="F1123">
            <v>8</v>
          </cell>
          <cell r="G1123">
            <v>2784</v>
          </cell>
          <cell r="I1123">
            <v>3.0433116371837774</v>
          </cell>
        </row>
        <row r="1124">
          <cell r="A1124" t="str">
            <v>B.100.3.00.013</v>
          </cell>
          <cell r="B1124" t="str">
            <v>Market</v>
          </cell>
          <cell r="C1124" t="str">
            <v>PUNE</v>
          </cell>
          <cell r="D1124">
            <v>1013</v>
          </cell>
          <cell r="E1124">
            <v>184223.64</v>
          </cell>
          <cell r="F1124">
            <v>8</v>
          </cell>
          <cell r="G1124">
            <v>8104</v>
          </cell>
          <cell r="I1124">
            <v>3.0433116371837774</v>
          </cell>
        </row>
        <row r="1125">
          <cell r="A1125" t="str">
            <v>B.100.3.00.023</v>
          </cell>
          <cell r="B1125" t="str">
            <v>Market</v>
          </cell>
          <cell r="C1125" t="str">
            <v>PUNE</v>
          </cell>
          <cell r="D1125">
            <v>1298</v>
          </cell>
          <cell r="E1125">
            <v>242341.06</v>
          </cell>
          <cell r="F1125">
            <v>8</v>
          </cell>
          <cell r="G1125">
            <v>10384</v>
          </cell>
          <cell r="I1125">
            <v>3.0433116371837774</v>
          </cell>
        </row>
        <row r="1126">
          <cell r="A1126" t="str">
            <v>B.100.3.00.033</v>
          </cell>
          <cell r="B1126" t="str">
            <v>Market</v>
          </cell>
          <cell r="C1126" t="str">
            <v>PUNE</v>
          </cell>
          <cell r="D1126">
            <v>296</v>
          </cell>
          <cell r="E1126">
            <v>51464.69</v>
          </cell>
          <cell r="F1126">
            <v>8</v>
          </cell>
          <cell r="G1126">
            <v>2368</v>
          </cell>
          <cell r="I1126">
            <v>3.0433116371837774</v>
          </cell>
        </row>
        <row r="1127">
          <cell r="A1127" t="str">
            <v>B.100.3.00.043</v>
          </cell>
          <cell r="B1127" t="str">
            <v>Market</v>
          </cell>
          <cell r="C1127" t="str">
            <v>PUNE</v>
          </cell>
          <cell r="D1127">
            <v>127</v>
          </cell>
          <cell r="E1127">
            <v>24872.01</v>
          </cell>
          <cell r="F1127">
            <v>8</v>
          </cell>
          <cell r="G1127">
            <v>1016</v>
          </cell>
          <cell r="I1127">
            <v>3.0433116371837774</v>
          </cell>
        </row>
        <row r="1128">
          <cell r="A1128" t="str">
            <v>B.110.3.00.003</v>
          </cell>
          <cell r="B1128" t="str">
            <v>Market</v>
          </cell>
          <cell r="C1128" t="str">
            <v>PUNE</v>
          </cell>
          <cell r="D1128">
            <v>6311</v>
          </cell>
          <cell r="E1128">
            <v>651852.69999999995</v>
          </cell>
          <cell r="F1128">
            <v>6</v>
          </cell>
          <cell r="G1128">
            <v>37866</v>
          </cell>
          <cell r="I1128">
            <v>2.2824837278878332</v>
          </cell>
        </row>
        <row r="1129">
          <cell r="A1129" t="str">
            <v>B.110.3.00.013</v>
          </cell>
          <cell r="B1129" t="str">
            <v>Export</v>
          </cell>
          <cell r="C1129" t="str">
            <v>PUNE</v>
          </cell>
          <cell r="D1129">
            <v>10589</v>
          </cell>
          <cell r="E1129">
            <v>1191353.3899999999</v>
          </cell>
          <cell r="F1129">
            <v>6</v>
          </cell>
          <cell r="G1129">
            <v>63534</v>
          </cell>
          <cell r="I1129">
            <v>2.2824837278878332</v>
          </cell>
        </row>
        <row r="1130">
          <cell r="A1130" t="str">
            <v>B.110.3.00.023</v>
          </cell>
          <cell r="B1130" t="str">
            <v>Export</v>
          </cell>
          <cell r="C1130" t="str">
            <v>PUNE</v>
          </cell>
          <cell r="D1130">
            <v>5714</v>
          </cell>
          <cell r="E1130">
            <v>640162.11</v>
          </cell>
          <cell r="F1130">
            <v>6</v>
          </cell>
          <cell r="G1130">
            <v>34284</v>
          </cell>
          <cell r="I1130">
            <v>2.2824837278878332</v>
          </cell>
        </row>
        <row r="1131">
          <cell r="A1131" t="str">
            <v>B.110.3.00.033</v>
          </cell>
          <cell r="B1131" t="str">
            <v>Market</v>
          </cell>
          <cell r="C1131" t="str">
            <v>PUNE</v>
          </cell>
          <cell r="D1131">
            <v>2966</v>
          </cell>
          <cell r="E1131">
            <v>332695.57</v>
          </cell>
          <cell r="F1131">
            <v>6</v>
          </cell>
          <cell r="G1131">
            <v>17796</v>
          </cell>
          <cell r="I1131">
            <v>2.2824837278878332</v>
          </cell>
        </row>
        <row r="1132">
          <cell r="A1132" t="str">
            <v>B.110.3.00.043</v>
          </cell>
          <cell r="B1132" t="str">
            <v>Market</v>
          </cell>
          <cell r="C1132" t="str">
            <v>PUNE</v>
          </cell>
          <cell r="D1132">
            <v>1017</v>
          </cell>
          <cell r="E1132">
            <v>122105.51</v>
          </cell>
          <cell r="F1132">
            <v>6</v>
          </cell>
          <cell r="G1132">
            <v>6102</v>
          </cell>
          <cell r="I1132">
            <v>2.2824837278878332</v>
          </cell>
        </row>
        <row r="1133">
          <cell r="A1133" t="str">
            <v>B.110.3.00.053</v>
          </cell>
          <cell r="B1133" t="str">
            <v>Market</v>
          </cell>
          <cell r="C1133" t="str">
            <v>PUNE</v>
          </cell>
          <cell r="D1133">
            <v>225</v>
          </cell>
          <cell r="E1133">
            <v>26708.91</v>
          </cell>
          <cell r="F1133">
            <v>6</v>
          </cell>
          <cell r="G1133">
            <v>1350</v>
          </cell>
          <cell r="I1133">
            <v>2.2824837278878332</v>
          </cell>
        </row>
        <row r="1134">
          <cell r="A1134" t="str">
            <v>B.110.3.00.063</v>
          </cell>
          <cell r="B1134" t="str">
            <v>Market</v>
          </cell>
          <cell r="C1134" t="str">
            <v>PUNE</v>
          </cell>
          <cell r="D1134">
            <v>165</v>
          </cell>
          <cell r="E1134">
            <v>19075.45</v>
          </cell>
          <cell r="F1134">
            <v>6</v>
          </cell>
          <cell r="G1134">
            <v>990</v>
          </cell>
          <cell r="I1134">
            <v>2.2824837278878332</v>
          </cell>
        </row>
        <row r="1135">
          <cell r="A1135" t="str">
            <v>B.113.3.00.003</v>
          </cell>
          <cell r="B1135" t="str">
            <v>Export</v>
          </cell>
          <cell r="C1135" t="str">
            <v>PUNE</v>
          </cell>
          <cell r="D1135">
            <v>152</v>
          </cell>
          <cell r="E1135">
            <v>29860.1</v>
          </cell>
          <cell r="F1135">
            <v>8</v>
          </cell>
          <cell r="G1135">
            <v>1216</v>
          </cell>
          <cell r="I1135">
            <v>3.0433116371837774</v>
          </cell>
        </row>
        <row r="1136">
          <cell r="A1136" t="str">
            <v>B.113.3.00.013</v>
          </cell>
          <cell r="B1136" t="str">
            <v>Export</v>
          </cell>
          <cell r="C1136" t="str">
            <v>PUNE</v>
          </cell>
          <cell r="D1136">
            <v>298</v>
          </cell>
          <cell r="E1136">
            <v>63376.03</v>
          </cell>
          <cell r="F1136">
            <v>8</v>
          </cell>
          <cell r="G1136">
            <v>2384</v>
          </cell>
          <cell r="I1136">
            <v>3.0433116371837774</v>
          </cell>
        </row>
        <row r="1137">
          <cell r="A1137" t="str">
            <v>B.113.3.00.023</v>
          </cell>
          <cell r="B1137" t="str">
            <v>Export</v>
          </cell>
          <cell r="C1137" t="str">
            <v>PUNE</v>
          </cell>
          <cell r="D1137">
            <v>236</v>
          </cell>
          <cell r="E1137">
            <v>49875.01</v>
          </cell>
          <cell r="F1137">
            <v>8</v>
          </cell>
          <cell r="G1137">
            <v>1888</v>
          </cell>
          <cell r="I1137">
            <v>3.0433116371837774</v>
          </cell>
        </row>
        <row r="1138">
          <cell r="A1138" t="str">
            <v>B.113.3.00.033</v>
          </cell>
          <cell r="B1138" t="str">
            <v>Export</v>
          </cell>
          <cell r="C1138" t="str">
            <v>PUNE</v>
          </cell>
          <cell r="D1138">
            <v>203</v>
          </cell>
          <cell r="E1138">
            <v>41934.97</v>
          </cell>
          <cell r="F1138">
            <v>8</v>
          </cell>
          <cell r="G1138">
            <v>1624</v>
          </cell>
          <cell r="I1138">
            <v>3.0433116371837774</v>
          </cell>
        </row>
        <row r="1139">
          <cell r="A1139" t="str">
            <v>B.116.0.00.003</v>
          </cell>
          <cell r="B1139" t="str">
            <v>Market</v>
          </cell>
          <cell r="C1139" t="str">
            <v>PUNE</v>
          </cell>
          <cell r="D1139">
            <v>644</v>
          </cell>
          <cell r="E1139">
            <v>138770.82</v>
          </cell>
          <cell r="F1139">
            <v>8</v>
          </cell>
          <cell r="G1139">
            <v>5152</v>
          </cell>
          <cell r="I1139">
            <v>3.0433116371837774</v>
          </cell>
        </row>
        <row r="1140">
          <cell r="A1140" t="str">
            <v>B.116.0.00.013</v>
          </cell>
          <cell r="B1140" t="str">
            <v>Market</v>
          </cell>
          <cell r="C1140" t="str">
            <v>PUNE</v>
          </cell>
          <cell r="D1140">
            <v>2167</v>
          </cell>
          <cell r="E1140">
            <v>499413.26</v>
          </cell>
          <cell r="F1140">
            <v>8</v>
          </cell>
          <cell r="G1140">
            <v>17336</v>
          </cell>
          <cell r="I1140">
            <v>3.0433116371837774</v>
          </cell>
        </row>
        <row r="1141">
          <cell r="A1141" t="str">
            <v>B.116.0.00.023</v>
          </cell>
          <cell r="B1141" t="str">
            <v>Market</v>
          </cell>
          <cell r="C1141" t="str">
            <v>PUNE</v>
          </cell>
          <cell r="D1141">
            <v>465</v>
          </cell>
          <cell r="E1141">
            <v>107400.64</v>
          </cell>
          <cell r="F1141">
            <v>8</v>
          </cell>
          <cell r="G1141">
            <v>3720</v>
          </cell>
          <cell r="I1141">
            <v>3.0433116371837774</v>
          </cell>
        </row>
        <row r="1142">
          <cell r="A1142" t="str">
            <v>B.126.3.02.026</v>
          </cell>
          <cell r="B1142" t="str">
            <v>Export</v>
          </cell>
          <cell r="C1142" t="str">
            <v>PUNE</v>
          </cell>
          <cell r="D1142">
            <v>70</v>
          </cell>
          <cell r="E1142">
            <v>3608.55</v>
          </cell>
          <cell r="F1142">
            <v>8</v>
          </cell>
          <cell r="G1142">
            <v>560</v>
          </cell>
          <cell r="I1142">
            <v>3.0433116371837774</v>
          </cell>
        </row>
        <row r="1143">
          <cell r="A1143" t="str">
            <v>B.126.3.02.036</v>
          </cell>
          <cell r="B1143" t="str">
            <v>Export</v>
          </cell>
          <cell r="C1143" t="str">
            <v>PUNE</v>
          </cell>
          <cell r="D1143">
            <v>55</v>
          </cell>
          <cell r="E1143">
            <v>2851.2</v>
          </cell>
          <cell r="F1143">
            <v>8</v>
          </cell>
          <cell r="G1143">
            <v>440</v>
          </cell>
          <cell r="I1143">
            <v>3.0433116371837774</v>
          </cell>
        </row>
        <row r="1144">
          <cell r="A1144" t="str">
            <v>B.126.3.03.006</v>
          </cell>
          <cell r="B1144" t="str">
            <v>Export</v>
          </cell>
          <cell r="C1144" t="str">
            <v>PUNE</v>
          </cell>
          <cell r="D1144">
            <v>3141</v>
          </cell>
          <cell r="E1144">
            <v>199549.62089999995</v>
          </cell>
          <cell r="F1144">
            <v>8</v>
          </cell>
          <cell r="G1144">
            <v>25128</v>
          </cell>
          <cell r="I1144">
            <v>3.0433116371837774</v>
          </cell>
        </row>
        <row r="1145">
          <cell r="A1145" t="str">
            <v>B.126.3.03.046</v>
          </cell>
          <cell r="B1145" t="str">
            <v>Export</v>
          </cell>
          <cell r="C1145" t="str">
            <v>PUNE</v>
          </cell>
          <cell r="D1145">
            <v>1305</v>
          </cell>
          <cell r="E1145">
            <v>86911.042499999996</v>
          </cell>
          <cell r="F1145">
            <v>8</v>
          </cell>
          <cell r="G1145">
            <v>10440</v>
          </cell>
          <cell r="I1145">
            <v>3.0433116371837774</v>
          </cell>
        </row>
        <row r="1146">
          <cell r="A1146" t="str">
            <v>B.127.3.01.006</v>
          </cell>
          <cell r="B1146" t="str">
            <v>Export</v>
          </cell>
          <cell r="C1146" t="str">
            <v>PUNE</v>
          </cell>
          <cell r="D1146">
            <v>180</v>
          </cell>
          <cell r="E1146">
            <v>9355.5</v>
          </cell>
          <cell r="F1146">
            <v>8</v>
          </cell>
          <cell r="G1146">
            <v>1440</v>
          </cell>
          <cell r="I1146">
            <v>3.0433116371837774</v>
          </cell>
        </row>
        <row r="1147">
          <cell r="A1147" t="str">
            <v>B.127.3.01.026</v>
          </cell>
          <cell r="B1147" t="str">
            <v>Export</v>
          </cell>
          <cell r="C1147" t="str">
            <v>PUNE</v>
          </cell>
          <cell r="D1147">
            <v>33</v>
          </cell>
          <cell r="E1147">
            <v>2889.7980495892498</v>
          </cell>
          <cell r="F1147">
            <v>8</v>
          </cell>
          <cell r="G1147">
            <v>264</v>
          </cell>
          <cell r="I1147">
            <v>3.0433116371837774</v>
          </cell>
        </row>
        <row r="1148">
          <cell r="A1148" t="str">
            <v>B.127.3.01.036</v>
          </cell>
          <cell r="B1148" t="str">
            <v>Export</v>
          </cell>
          <cell r="C1148" t="str">
            <v>PUNE</v>
          </cell>
          <cell r="D1148">
            <v>66</v>
          </cell>
          <cell r="E1148">
            <v>5779.5960991784996</v>
          </cell>
          <cell r="F1148">
            <v>8</v>
          </cell>
          <cell r="G1148">
            <v>528</v>
          </cell>
          <cell r="I1148">
            <v>3.0433116371837774</v>
          </cell>
        </row>
        <row r="1149">
          <cell r="A1149" t="str">
            <v>B.127.3.02.006</v>
          </cell>
          <cell r="B1149" t="str">
            <v>Export</v>
          </cell>
          <cell r="C1149" t="str">
            <v>PUNE</v>
          </cell>
          <cell r="D1149">
            <v>7649</v>
          </cell>
          <cell r="E1149">
            <v>492192.66059999994</v>
          </cell>
          <cell r="F1149">
            <v>8</v>
          </cell>
          <cell r="G1149">
            <v>61192</v>
          </cell>
          <cell r="I1149">
            <v>3.0433116371837774</v>
          </cell>
        </row>
        <row r="1150">
          <cell r="A1150" t="str">
            <v>B.127.3.02.016</v>
          </cell>
          <cell r="B1150" t="str">
            <v>Export</v>
          </cell>
          <cell r="C1150" t="str">
            <v>PUNE</v>
          </cell>
          <cell r="D1150">
            <v>9783</v>
          </cell>
          <cell r="E1150">
            <v>626628.25199999998</v>
          </cell>
          <cell r="F1150">
            <v>8</v>
          </cell>
          <cell r="G1150">
            <v>78264</v>
          </cell>
          <cell r="I1150">
            <v>3.0433116371837774</v>
          </cell>
        </row>
        <row r="1151">
          <cell r="A1151" t="str">
            <v>B.127.3.02.026</v>
          </cell>
          <cell r="B1151" t="str">
            <v>Export</v>
          </cell>
          <cell r="C1151" t="str">
            <v>PUNE</v>
          </cell>
          <cell r="D1151">
            <v>3907</v>
          </cell>
          <cell r="E1151">
            <v>255199.185</v>
          </cell>
          <cell r="F1151">
            <v>8</v>
          </cell>
          <cell r="G1151">
            <v>31256</v>
          </cell>
          <cell r="I1151">
            <v>3.0433116371837774</v>
          </cell>
        </row>
        <row r="1152">
          <cell r="A1152" t="str">
            <v>B.127.3.02.036</v>
          </cell>
          <cell r="B1152" t="str">
            <v>Export</v>
          </cell>
          <cell r="C1152" t="str">
            <v>PUNE</v>
          </cell>
          <cell r="D1152">
            <v>1285</v>
          </cell>
          <cell r="E1152">
            <v>82392.92</v>
          </cell>
          <cell r="F1152">
            <v>8</v>
          </cell>
          <cell r="G1152">
            <v>10280</v>
          </cell>
          <cell r="I1152">
            <v>3.0433116371837774</v>
          </cell>
        </row>
        <row r="1153">
          <cell r="A1153" t="str">
            <v>B.127.3.02.066</v>
          </cell>
          <cell r="B1153" t="str">
            <v>Export</v>
          </cell>
          <cell r="C1153" t="str">
            <v>PUNE</v>
          </cell>
          <cell r="D1153">
            <v>630</v>
          </cell>
          <cell r="E1153">
            <v>41957.055</v>
          </cell>
          <cell r="F1153">
            <v>8</v>
          </cell>
          <cell r="G1153">
            <v>5040</v>
          </cell>
          <cell r="I1153">
            <v>3.0433116371837774</v>
          </cell>
        </row>
        <row r="1154">
          <cell r="A1154" t="str">
            <v>B.127.3.03.006</v>
          </cell>
          <cell r="B1154" t="str">
            <v>Export</v>
          </cell>
          <cell r="C1154" t="str">
            <v>PUNE</v>
          </cell>
          <cell r="D1154">
            <v>180</v>
          </cell>
          <cell r="E1154">
            <v>9355.5</v>
          </cell>
          <cell r="F1154">
            <v>8</v>
          </cell>
          <cell r="G1154">
            <v>1440</v>
          </cell>
          <cell r="I1154">
            <v>3.0433116371837774</v>
          </cell>
        </row>
        <row r="1155">
          <cell r="A1155" t="str">
            <v>B.127.3.03.016</v>
          </cell>
          <cell r="B1155" t="str">
            <v>Export</v>
          </cell>
          <cell r="C1155" t="str">
            <v>PUNE</v>
          </cell>
          <cell r="D1155">
            <v>622</v>
          </cell>
          <cell r="E1155">
            <v>54468.31475286404</v>
          </cell>
          <cell r="F1155">
            <v>8</v>
          </cell>
          <cell r="G1155">
            <v>4976</v>
          </cell>
          <cell r="I1155">
            <v>3.0433116371837774</v>
          </cell>
        </row>
        <row r="1156">
          <cell r="A1156" t="str">
            <v>B.127.3.03.026</v>
          </cell>
          <cell r="B1156" t="str">
            <v>Export</v>
          </cell>
          <cell r="C1156" t="str">
            <v>PUNE</v>
          </cell>
          <cell r="D1156">
            <v>268</v>
          </cell>
          <cell r="E1156">
            <v>23468.662948179361</v>
          </cell>
          <cell r="F1156">
            <v>8</v>
          </cell>
          <cell r="G1156">
            <v>2144</v>
          </cell>
          <cell r="I1156">
            <v>3.0433116371837774</v>
          </cell>
        </row>
        <row r="1157">
          <cell r="A1157" t="str">
            <v>B.127.3.03.036</v>
          </cell>
          <cell r="B1157" t="str">
            <v>Export</v>
          </cell>
          <cell r="C1157" t="str">
            <v>PUNE</v>
          </cell>
          <cell r="D1157">
            <v>266</v>
          </cell>
          <cell r="E1157">
            <v>15262.455152519977</v>
          </cell>
          <cell r="F1157">
            <v>8</v>
          </cell>
          <cell r="G1157">
            <v>2128</v>
          </cell>
          <cell r="I1157">
            <v>3.0433116371837774</v>
          </cell>
        </row>
        <row r="1158">
          <cell r="A1158" t="str">
            <v>B.127.3.03.056</v>
          </cell>
          <cell r="B1158" t="str">
            <v>Export</v>
          </cell>
          <cell r="C1158" t="str">
            <v>PUNE</v>
          </cell>
          <cell r="D1158">
            <v>30</v>
          </cell>
          <cell r="E1158">
            <v>1559.25</v>
          </cell>
          <cell r="F1158">
            <v>8</v>
          </cell>
          <cell r="G1158">
            <v>240</v>
          </cell>
          <cell r="I1158">
            <v>3.0433116371837774</v>
          </cell>
        </row>
        <row r="1159">
          <cell r="A1159" t="str">
            <v>B.131.3.00.003</v>
          </cell>
          <cell r="B1159" t="str">
            <v>Market</v>
          </cell>
          <cell r="C1159" t="str">
            <v>PUNE</v>
          </cell>
          <cell r="D1159">
            <v>8</v>
          </cell>
          <cell r="E1159">
            <v>1227.1500000000001</v>
          </cell>
          <cell r="F1159">
            <v>8</v>
          </cell>
          <cell r="G1159">
            <v>64</v>
          </cell>
          <cell r="I1159">
            <v>3.0433116371837774</v>
          </cell>
        </row>
        <row r="1160">
          <cell r="A1160" t="str">
            <v>B.135.0.00.003</v>
          </cell>
          <cell r="B1160" t="str">
            <v>Market</v>
          </cell>
          <cell r="C1160" t="str">
            <v>PUNE</v>
          </cell>
          <cell r="D1160">
            <v>108</v>
          </cell>
          <cell r="E1160">
            <v>21517.4</v>
          </cell>
          <cell r="F1160">
            <v>8</v>
          </cell>
          <cell r="G1160">
            <v>864</v>
          </cell>
          <cell r="I1160">
            <v>3.0433116371837774</v>
          </cell>
        </row>
        <row r="1161">
          <cell r="A1161" t="str">
            <v>B.135.0.00.013</v>
          </cell>
          <cell r="B1161" t="str">
            <v>Market</v>
          </cell>
          <cell r="C1161" t="str">
            <v>PUNE</v>
          </cell>
          <cell r="D1161">
            <v>187</v>
          </cell>
          <cell r="E1161">
            <v>39883.980000000003</v>
          </cell>
          <cell r="F1161">
            <v>8</v>
          </cell>
          <cell r="G1161">
            <v>1496</v>
          </cell>
          <cell r="I1161">
            <v>3.0433116371837774</v>
          </cell>
        </row>
        <row r="1162">
          <cell r="A1162" t="str">
            <v>B.135.0.00.023</v>
          </cell>
          <cell r="B1162" t="str">
            <v>Market</v>
          </cell>
          <cell r="C1162" t="str">
            <v>PUNE</v>
          </cell>
          <cell r="D1162">
            <v>37</v>
          </cell>
          <cell r="E1162">
            <v>8096.26</v>
          </cell>
          <cell r="F1162">
            <v>8</v>
          </cell>
          <cell r="G1162">
            <v>296</v>
          </cell>
          <cell r="I1162">
            <v>3.0433116371837774</v>
          </cell>
        </row>
        <row r="1163">
          <cell r="A1163" t="str">
            <v>B.140.0.00.003</v>
          </cell>
          <cell r="B1163" t="str">
            <v>Market</v>
          </cell>
          <cell r="C1163" t="str">
            <v>PUNE</v>
          </cell>
          <cell r="D1163">
            <v>363</v>
          </cell>
          <cell r="E1163">
            <v>75269.27</v>
          </cell>
          <cell r="F1163">
            <v>8</v>
          </cell>
          <cell r="G1163">
            <v>2904</v>
          </cell>
          <cell r="I1163">
            <v>3.0433116371837774</v>
          </cell>
        </row>
        <row r="1164">
          <cell r="A1164" t="str">
            <v>B.140.0.00.013</v>
          </cell>
          <cell r="B1164" t="str">
            <v>Market</v>
          </cell>
          <cell r="C1164" t="str">
            <v>PUNE</v>
          </cell>
          <cell r="D1164">
            <v>855</v>
          </cell>
          <cell r="E1164">
            <v>186749.53</v>
          </cell>
          <cell r="F1164">
            <v>8</v>
          </cell>
          <cell r="G1164">
            <v>6840</v>
          </cell>
          <cell r="I1164">
            <v>3.0433116371837774</v>
          </cell>
        </row>
        <row r="1165">
          <cell r="A1165" t="str">
            <v>B.140.0.00.023</v>
          </cell>
          <cell r="B1165" t="str">
            <v>Market</v>
          </cell>
          <cell r="C1165" t="str">
            <v>PUNE</v>
          </cell>
          <cell r="D1165">
            <v>318</v>
          </cell>
          <cell r="E1165">
            <v>69306.210000000006</v>
          </cell>
          <cell r="F1165">
            <v>8</v>
          </cell>
          <cell r="G1165">
            <v>2544</v>
          </cell>
          <cell r="I1165">
            <v>3.0433116371837774</v>
          </cell>
        </row>
        <row r="1166">
          <cell r="A1166" t="str">
            <v>B.147.3.00.006</v>
          </cell>
          <cell r="B1166" t="str">
            <v>Export</v>
          </cell>
          <cell r="C1166" t="str">
            <v>PUNE</v>
          </cell>
          <cell r="D1166">
            <v>979</v>
          </cell>
          <cell r="E1166">
            <v>81187.92</v>
          </cell>
          <cell r="F1166">
            <v>8</v>
          </cell>
          <cell r="G1166">
            <v>7832</v>
          </cell>
          <cell r="I1166">
            <v>3.0433116371837774</v>
          </cell>
        </row>
        <row r="1167">
          <cell r="A1167" t="str">
            <v>B.147.3.00.016</v>
          </cell>
          <cell r="B1167" t="str">
            <v>Export</v>
          </cell>
          <cell r="C1167" t="str">
            <v>PUNE</v>
          </cell>
          <cell r="D1167">
            <v>639</v>
          </cell>
          <cell r="E1167">
            <v>52943.22</v>
          </cell>
          <cell r="F1167">
            <v>8</v>
          </cell>
          <cell r="G1167">
            <v>5112</v>
          </cell>
          <cell r="I1167">
            <v>3.0433116371837774</v>
          </cell>
        </row>
        <row r="1168">
          <cell r="A1168" t="str">
            <v>B.147.3.00.026</v>
          </cell>
          <cell r="B1168" t="str">
            <v>Export</v>
          </cell>
          <cell r="C1168" t="str">
            <v>PUNE</v>
          </cell>
          <cell r="D1168">
            <v>270</v>
          </cell>
          <cell r="E1168">
            <v>22364.1</v>
          </cell>
          <cell r="F1168">
            <v>8</v>
          </cell>
          <cell r="G1168">
            <v>2160</v>
          </cell>
          <cell r="I1168">
            <v>3.0433116371837774</v>
          </cell>
        </row>
        <row r="1169">
          <cell r="A1169" t="str">
            <v>B.200.3.00.003</v>
          </cell>
          <cell r="B1169" t="str">
            <v>Market</v>
          </cell>
          <cell r="C1169" t="str">
            <v>PUNE</v>
          </cell>
          <cell r="D1169">
            <v>60</v>
          </cell>
          <cell r="E1169">
            <v>13941.2</v>
          </cell>
          <cell r="F1169">
            <v>8</v>
          </cell>
          <cell r="G1169">
            <v>480</v>
          </cell>
          <cell r="I1169">
            <v>3.0433116371837774</v>
          </cell>
        </row>
        <row r="1170">
          <cell r="A1170" t="str">
            <v>B.200.3.00.013</v>
          </cell>
          <cell r="B1170" t="str">
            <v>Market</v>
          </cell>
          <cell r="C1170" t="str">
            <v>PUNE</v>
          </cell>
          <cell r="D1170">
            <v>368</v>
          </cell>
          <cell r="E1170">
            <v>87349.78</v>
          </cell>
          <cell r="F1170">
            <v>8</v>
          </cell>
          <cell r="G1170">
            <v>2944</v>
          </cell>
          <cell r="I1170">
            <v>3.0433116371837774</v>
          </cell>
        </row>
        <row r="1171">
          <cell r="A1171" t="str">
            <v>B.200.3.00.023</v>
          </cell>
          <cell r="B1171" t="str">
            <v>Market</v>
          </cell>
          <cell r="C1171" t="str">
            <v>PUNE</v>
          </cell>
          <cell r="D1171">
            <v>200</v>
          </cell>
          <cell r="E1171">
            <v>48335.26</v>
          </cell>
          <cell r="F1171">
            <v>8</v>
          </cell>
          <cell r="G1171">
            <v>1600</v>
          </cell>
          <cell r="I1171">
            <v>3.0433116371837774</v>
          </cell>
        </row>
        <row r="1172">
          <cell r="A1172" t="str">
            <v>B.200.3.00.033</v>
          </cell>
          <cell r="B1172" t="str">
            <v>Market</v>
          </cell>
          <cell r="C1172" t="str">
            <v>PUNE</v>
          </cell>
          <cell r="D1172">
            <v>124</v>
          </cell>
          <cell r="E1172">
            <v>29687.33</v>
          </cell>
          <cell r="F1172">
            <v>8</v>
          </cell>
          <cell r="G1172">
            <v>992</v>
          </cell>
          <cell r="I1172">
            <v>3.0433116371837774</v>
          </cell>
        </row>
        <row r="1173">
          <cell r="A1173" t="str">
            <v>B.200.3.00.043</v>
          </cell>
          <cell r="B1173" t="str">
            <v>Market</v>
          </cell>
          <cell r="C1173" t="str">
            <v>PUNE</v>
          </cell>
          <cell r="D1173">
            <v>15</v>
          </cell>
          <cell r="E1173">
            <v>3855.85</v>
          </cell>
          <cell r="F1173">
            <v>8</v>
          </cell>
          <cell r="G1173">
            <v>120</v>
          </cell>
          <cell r="I1173">
            <v>3.0433116371837774</v>
          </cell>
        </row>
        <row r="1174">
          <cell r="A1174" t="str">
            <v>B.201.3.10.006</v>
          </cell>
          <cell r="B1174" t="str">
            <v>Export</v>
          </cell>
          <cell r="C1174" t="str">
            <v>PUNE</v>
          </cell>
          <cell r="D1174">
            <v>1600</v>
          </cell>
          <cell r="E1174">
            <v>332455.5</v>
          </cell>
          <cell r="F1174">
            <v>12</v>
          </cell>
          <cell r="G1174">
            <v>19200</v>
          </cell>
          <cell r="I1174">
            <v>4.5649674557756663</v>
          </cell>
        </row>
        <row r="1175">
          <cell r="A1175" t="str">
            <v>B.201.3.10.016</v>
          </cell>
          <cell r="B1175" t="str">
            <v>Export</v>
          </cell>
          <cell r="C1175" t="str">
            <v>PUNE</v>
          </cell>
          <cell r="D1175">
            <v>1900</v>
          </cell>
          <cell r="E1175">
            <v>394636.5</v>
          </cell>
          <cell r="F1175">
            <v>12</v>
          </cell>
          <cell r="G1175">
            <v>22800</v>
          </cell>
          <cell r="I1175">
            <v>4.5649674557756663</v>
          </cell>
        </row>
        <row r="1176">
          <cell r="A1176" t="str">
            <v>B.201.3.10.026</v>
          </cell>
          <cell r="B1176" t="str">
            <v>Export</v>
          </cell>
          <cell r="C1176" t="str">
            <v>PUNE</v>
          </cell>
          <cell r="D1176">
            <v>1566</v>
          </cell>
          <cell r="E1176">
            <v>325257.57</v>
          </cell>
          <cell r="F1176">
            <v>12</v>
          </cell>
          <cell r="G1176">
            <v>18792</v>
          </cell>
          <cell r="I1176">
            <v>4.5649674557756663</v>
          </cell>
        </row>
        <row r="1177">
          <cell r="A1177" t="str">
            <v>B.201.3.10.036</v>
          </cell>
          <cell r="B1177" t="str">
            <v>Export</v>
          </cell>
          <cell r="C1177" t="str">
            <v>PUNE</v>
          </cell>
          <cell r="D1177">
            <v>600</v>
          </cell>
          <cell r="E1177">
            <v>124404.75</v>
          </cell>
          <cell r="F1177">
            <v>12</v>
          </cell>
          <cell r="G1177">
            <v>7200</v>
          </cell>
          <cell r="I1177">
            <v>4.5649674557756663</v>
          </cell>
        </row>
        <row r="1178">
          <cell r="A1178" t="str">
            <v>B.201.3.10.046</v>
          </cell>
          <cell r="B1178" t="str">
            <v>Export</v>
          </cell>
          <cell r="C1178" t="str">
            <v>PUNE</v>
          </cell>
          <cell r="D1178">
            <v>650</v>
          </cell>
          <cell r="E1178">
            <v>134870.625</v>
          </cell>
          <cell r="F1178">
            <v>12</v>
          </cell>
          <cell r="G1178">
            <v>7800</v>
          </cell>
          <cell r="I1178">
            <v>4.5649674557756663</v>
          </cell>
        </row>
        <row r="1179">
          <cell r="A1179" t="str">
            <v>B.201.3.10.056</v>
          </cell>
          <cell r="B1179" t="str">
            <v>Export</v>
          </cell>
          <cell r="C1179" t="str">
            <v>PUNE</v>
          </cell>
          <cell r="D1179">
            <v>250</v>
          </cell>
          <cell r="E1179">
            <v>51736.5</v>
          </cell>
          <cell r="F1179">
            <v>12</v>
          </cell>
          <cell r="G1179">
            <v>3000</v>
          </cell>
          <cell r="I1179">
            <v>4.5649674557756663</v>
          </cell>
        </row>
        <row r="1180">
          <cell r="A1180" t="str">
            <v>B.201.3.10.066</v>
          </cell>
          <cell r="B1180" t="str">
            <v>Export</v>
          </cell>
          <cell r="C1180" t="str">
            <v>PUNE</v>
          </cell>
          <cell r="D1180">
            <v>250</v>
          </cell>
          <cell r="E1180">
            <v>51736.5</v>
          </cell>
          <cell r="F1180">
            <v>12</v>
          </cell>
          <cell r="G1180">
            <v>3000</v>
          </cell>
          <cell r="I1180">
            <v>4.5649674557756663</v>
          </cell>
        </row>
        <row r="1181">
          <cell r="A1181" t="str">
            <v>B.201.3.20.006</v>
          </cell>
          <cell r="B1181" t="str">
            <v>Export</v>
          </cell>
          <cell r="C1181" t="str">
            <v>PUNE</v>
          </cell>
          <cell r="D1181">
            <v>107</v>
          </cell>
          <cell r="E1181">
            <v>21484.53</v>
          </cell>
          <cell r="F1181">
            <v>12</v>
          </cell>
          <cell r="G1181">
            <v>1284</v>
          </cell>
          <cell r="I1181">
            <v>4.5649674557756663</v>
          </cell>
        </row>
        <row r="1182">
          <cell r="A1182" t="str">
            <v>B.201.3.20.016</v>
          </cell>
          <cell r="B1182" t="str">
            <v>Export</v>
          </cell>
          <cell r="C1182" t="str">
            <v>PUNE</v>
          </cell>
          <cell r="D1182">
            <v>112</v>
          </cell>
          <cell r="E1182">
            <v>22488.48</v>
          </cell>
          <cell r="F1182">
            <v>12</v>
          </cell>
          <cell r="G1182">
            <v>1344</v>
          </cell>
          <cell r="I1182">
            <v>4.5649674557756663</v>
          </cell>
        </row>
        <row r="1183">
          <cell r="A1183" t="str">
            <v>B.201.3.20.026</v>
          </cell>
          <cell r="B1183" t="str">
            <v>Export</v>
          </cell>
          <cell r="C1183" t="str">
            <v>PUNE</v>
          </cell>
          <cell r="D1183">
            <v>105</v>
          </cell>
          <cell r="E1183">
            <v>21082.95</v>
          </cell>
          <cell r="F1183">
            <v>12</v>
          </cell>
          <cell r="G1183">
            <v>1260</v>
          </cell>
          <cell r="I1183">
            <v>4.5649674557756663</v>
          </cell>
        </row>
        <row r="1184">
          <cell r="A1184" t="str">
            <v>B.201.3.20.036</v>
          </cell>
          <cell r="B1184" t="str">
            <v>Export</v>
          </cell>
          <cell r="C1184" t="str">
            <v>PUNE</v>
          </cell>
          <cell r="D1184">
            <v>114</v>
          </cell>
          <cell r="E1184">
            <v>22890.06</v>
          </cell>
          <cell r="F1184">
            <v>12</v>
          </cell>
          <cell r="G1184">
            <v>1368</v>
          </cell>
          <cell r="I1184">
            <v>4.5649674557756663</v>
          </cell>
        </row>
        <row r="1185">
          <cell r="A1185" t="str">
            <v>B.201.3.20.046</v>
          </cell>
          <cell r="B1185" t="str">
            <v>Export</v>
          </cell>
          <cell r="C1185" t="str">
            <v>PUNE</v>
          </cell>
          <cell r="D1185">
            <v>7</v>
          </cell>
          <cell r="E1185">
            <v>1464.3562499999998</v>
          </cell>
          <cell r="F1185">
            <v>12</v>
          </cell>
          <cell r="G1185">
            <v>84</v>
          </cell>
          <cell r="I1185">
            <v>4.5649674557756663</v>
          </cell>
        </row>
        <row r="1186">
          <cell r="A1186" t="str">
            <v>B.207.3.00.003</v>
          </cell>
          <cell r="B1186" t="str">
            <v>Export</v>
          </cell>
          <cell r="C1186" t="str">
            <v>PUNE</v>
          </cell>
          <cell r="D1186">
            <v>1192</v>
          </cell>
          <cell r="E1186">
            <v>512541.7</v>
          </cell>
          <cell r="F1186">
            <v>12</v>
          </cell>
          <cell r="G1186">
            <v>14304</v>
          </cell>
          <cell r="I1186">
            <v>4.5649674557756663</v>
          </cell>
        </row>
        <row r="1187">
          <cell r="A1187" t="str">
            <v>B.207.3.00.013</v>
          </cell>
          <cell r="B1187" t="str">
            <v>Export</v>
          </cell>
          <cell r="C1187" t="str">
            <v>PUNE</v>
          </cell>
          <cell r="D1187">
            <v>3714</v>
          </cell>
          <cell r="E1187">
            <v>1665283.67</v>
          </cell>
          <cell r="F1187">
            <v>12</v>
          </cell>
          <cell r="G1187">
            <v>44568</v>
          </cell>
          <cell r="I1187">
            <v>4.5649674557756663</v>
          </cell>
        </row>
        <row r="1188">
          <cell r="A1188" t="str">
            <v>B.207.3.00.016</v>
          </cell>
          <cell r="B1188" t="str">
            <v>Export</v>
          </cell>
          <cell r="C1188" t="str">
            <v>PUNE</v>
          </cell>
          <cell r="D1188">
            <v>100</v>
          </cell>
          <cell r="E1188">
            <v>29093.75</v>
          </cell>
          <cell r="F1188">
            <v>12</v>
          </cell>
          <cell r="G1188">
            <v>1200</v>
          </cell>
          <cell r="I1188">
            <v>4.5649674557756663</v>
          </cell>
        </row>
        <row r="1189">
          <cell r="A1189" t="str">
            <v>B.207.3.00.023</v>
          </cell>
          <cell r="B1189" t="str">
            <v>Export</v>
          </cell>
          <cell r="C1189" t="str">
            <v>PUNE</v>
          </cell>
          <cell r="D1189">
            <v>3663</v>
          </cell>
          <cell r="E1189">
            <v>1641766.8</v>
          </cell>
          <cell r="F1189">
            <v>12</v>
          </cell>
          <cell r="G1189">
            <v>43956</v>
          </cell>
          <cell r="I1189">
            <v>4.5649674557756663</v>
          </cell>
        </row>
        <row r="1190">
          <cell r="A1190" t="str">
            <v>B.207.3.00.033</v>
          </cell>
          <cell r="B1190" t="str">
            <v>Export</v>
          </cell>
          <cell r="C1190" t="str">
            <v>PUNE</v>
          </cell>
          <cell r="D1190">
            <v>2624</v>
          </cell>
          <cell r="E1190">
            <v>1170141.96</v>
          </cell>
          <cell r="F1190">
            <v>12</v>
          </cell>
          <cell r="G1190">
            <v>31488</v>
          </cell>
          <cell r="I1190">
            <v>4.5649674557756663</v>
          </cell>
        </row>
        <row r="1191">
          <cell r="A1191" t="str">
            <v>B.207.3.00.036</v>
          </cell>
          <cell r="B1191" t="str">
            <v>Export</v>
          </cell>
          <cell r="C1191" t="str">
            <v>PUNE</v>
          </cell>
          <cell r="D1191">
            <v>50</v>
          </cell>
          <cell r="E1191">
            <v>14546.875</v>
          </cell>
          <cell r="F1191">
            <v>12</v>
          </cell>
          <cell r="G1191">
            <v>600</v>
          </cell>
          <cell r="I1191">
            <v>4.5649674557756663</v>
          </cell>
        </row>
        <row r="1192">
          <cell r="A1192" t="str">
            <v>B.207.3.00.043</v>
          </cell>
          <cell r="B1192" t="str">
            <v>Export</v>
          </cell>
          <cell r="C1192" t="str">
            <v>PUNE</v>
          </cell>
          <cell r="D1192">
            <v>1434</v>
          </cell>
          <cell r="E1192">
            <v>685983.08</v>
          </cell>
          <cell r="F1192">
            <v>12</v>
          </cell>
          <cell r="G1192">
            <v>17208</v>
          </cell>
          <cell r="I1192">
            <v>4.5649674557756663</v>
          </cell>
        </row>
        <row r="1193">
          <cell r="A1193" t="str">
            <v>B.207.3.00.053</v>
          </cell>
          <cell r="B1193" t="str">
            <v>Export</v>
          </cell>
          <cell r="C1193" t="str">
            <v>PUNE</v>
          </cell>
          <cell r="D1193">
            <v>524</v>
          </cell>
          <cell r="E1193">
            <v>249898.9</v>
          </cell>
          <cell r="F1193">
            <v>12</v>
          </cell>
          <cell r="G1193">
            <v>6288</v>
          </cell>
          <cell r="I1193">
            <v>4.5649674557756663</v>
          </cell>
        </row>
        <row r="1194">
          <cell r="A1194" t="str">
            <v>B.207.3.00.063</v>
          </cell>
          <cell r="B1194" t="str">
            <v>Market</v>
          </cell>
          <cell r="C1194" t="str">
            <v>PUNE</v>
          </cell>
          <cell r="D1194">
            <v>277</v>
          </cell>
          <cell r="E1194">
            <v>133456.89000000001</v>
          </cell>
          <cell r="F1194">
            <v>12</v>
          </cell>
          <cell r="G1194">
            <v>3324</v>
          </cell>
          <cell r="I1194">
            <v>4.5649674557756663</v>
          </cell>
        </row>
        <row r="1195">
          <cell r="A1195" t="str">
            <v>B.207.3.00.313</v>
          </cell>
          <cell r="B1195" t="str">
            <v>Market</v>
          </cell>
          <cell r="C1195" t="str">
            <v>PUNE</v>
          </cell>
          <cell r="D1195">
            <v>30</v>
          </cell>
          <cell r="E1195">
            <v>13524.46</v>
          </cell>
          <cell r="F1195">
            <v>12</v>
          </cell>
          <cell r="G1195">
            <v>360</v>
          </cell>
          <cell r="I1195">
            <v>4.5649674557756663</v>
          </cell>
        </row>
        <row r="1196">
          <cell r="A1196" t="str">
            <v>B.212.3.00.023</v>
          </cell>
          <cell r="B1196" t="str">
            <v>Market</v>
          </cell>
          <cell r="C1196" t="str">
            <v>PUNE</v>
          </cell>
          <cell r="D1196">
            <v>10</v>
          </cell>
          <cell r="E1196">
            <v>2519</v>
          </cell>
          <cell r="F1196">
            <v>12</v>
          </cell>
          <cell r="G1196">
            <v>120</v>
          </cell>
          <cell r="I1196">
            <v>4.5649674557756663</v>
          </cell>
        </row>
        <row r="1197">
          <cell r="A1197" t="str">
            <v>B.212.3.10.006</v>
          </cell>
          <cell r="B1197" t="str">
            <v>Export</v>
          </cell>
          <cell r="C1197" t="str">
            <v>PUNE</v>
          </cell>
          <cell r="D1197">
            <v>400</v>
          </cell>
          <cell r="E1197">
            <v>63308</v>
          </cell>
          <cell r="F1197">
            <v>12</v>
          </cell>
          <cell r="G1197">
            <v>4800</v>
          </cell>
          <cell r="I1197">
            <v>4.5649674557756663</v>
          </cell>
        </row>
        <row r="1198">
          <cell r="A1198" t="str">
            <v>B.212.3.10.016</v>
          </cell>
          <cell r="B1198" t="str">
            <v>Export</v>
          </cell>
          <cell r="C1198" t="str">
            <v>PUNE</v>
          </cell>
          <cell r="D1198">
            <v>108</v>
          </cell>
          <cell r="E1198">
            <v>17093.16</v>
          </cell>
          <cell r="F1198">
            <v>12</v>
          </cell>
          <cell r="G1198">
            <v>1296</v>
          </cell>
          <cell r="I1198">
            <v>4.5649674557756663</v>
          </cell>
        </row>
        <row r="1199">
          <cell r="A1199" t="str">
            <v>B.212.3.10.026</v>
          </cell>
          <cell r="B1199" t="str">
            <v>Export</v>
          </cell>
          <cell r="C1199" t="str">
            <v>PUNE</v>
          </cell>
          <cell r="D1199">
            <v>50</v>
          </cell>
          <cell r="E1199">
            <v>7913.5</v>
          </cell>
          <cell r="F1199">
            <v>12</v>
          </cell>
          <cell r="G1199">
            <v>600</v>
          </cell>
          <cell r="I1199">
            <v>4.5649674557756663</v>
          </cell>
        </row>
        <row r="1200">
          <cell r="A1200" t="str">
            <v>B.212.3.10.036</v>
          </cell>
          <cell r="B1200" t="str">
            <v>Export</v>
          </cell>
          <cell r="C1200" t="str">
            <v>PUNE</v>
          </cell>
          <cell r="D1200">
            <v>50</v>
          </cell>
          <cell r="E1200">
            <v>7913.5</v>
          </cell>
          <cell r="F1200">
            <v>12</v>
          </cell>
          <cell r="G1200">
            <v>600</v>
          </cell>
          <cell r="I1200">
            <v>4.5649674557756663</v>
          </cell>
        </row>
        <row r="1201">
          <cell r="A1201" t="str">
            <v>B.212.3.20.006</v>
          </cell>
          <cell r="B1201" t="str">
            <v>Export</v>
          </cell>
          <cell r="C1201" t="str">
            <v>PUNE</v>
          </cell>
          <cell r="D1201">
            <v>288</v>
          </cell>
          <cell r="E1201">
            <v>71053.919999999998</v>
          </cell>
          <cell r="F1201">
            <v>12</v>
          </cell>
          <cell r="G1201">
            <v>3456</v>
          </cell>
          <cell r="I1201">
            <v>4.5649674557756663</v>
          </cell>
        </row>
        <row r="1202">
          <cell r="A1202" t="str">
            <v>B.212.3.20.016</v>
          </cell>
          <cell r="B1202" t="str">
            <v>Export</v>
          </cell>
          <cell r="C1202" t="str">
            <v>PUNE</v>
          </cell>
          <cell r="D1202">
            <v>100</v>
          </cell>
          <cell r="E1202">
            <v>24671.5</v>
          </cell>
          <cell r="F1202">
            <v>12</v>
          </cell>
          <cell r="G1202">
            <v>1200</v>
          </cell>
          <cell r="I1202">
            <v>4.5649674557756663</v>
          </cell>
        </row>
        <row r="1203">
          <cell r="A1203" t="str">
            <v>B.212.3.20.026</v>
          </cell>
          <cell r="B1203" t="str">
            <v>Export</v>
          </cell>
          <cell r="C1203" t="str">
            <v>PUNE</v>
          </cell>
          <cell r="D1203">
            <v>52</v>
          </cell>
          <cell r="E1203">
            <v>12829.18</v>
          </cell>
          <cell r="F1203">
            <v>12</v>
          </cell>
          <cell r="G1203">
            <v>624</v>
          </cell>
          <cell r="I1203">
            <v>4.5649674557756663</v>
          </cell>
        </row>
        <row r="1204">
          <cell r="A1204" t="str">
            <v>B.212.3.20.036</v>
          </cell>
          <cell r="B1204" t="str">
            <v>Export</v>
          </cell>
          <cell r="C1204" t="str">
            <v>PUNE</v>
          </cell>
          <cell r="D1204">
            <v>50</v>
          </cell>
          <cell r="E1204">
            <v>12335.75</v>
          </cell>
          <cell r="F1204">
            <v>12</v>
          </cell>
          <cell r="G1204">
            <v>600</v>
          </cell>
          <cell r="I1204">
            <v>4.5649674557756663</v>
          </cell>
        </row>
        <row r="1205">
          <cell r="A1205" t="str">
            <v>B.212.3.30.016</v>
          </cell>
          <cell r="B1205" t="str">
            <v>Export</v>
          </cell>
          <cell r="C1205" t="str">
            <v>PUNE</v>
          </cell>
          <cell r="D1205">
            <v>381</v>
          </cell>
          <cell r="E1205">
            <v>31412.459400000003</v>
          </cell>
          <cell r="F1205">
            <v>6</v>
          </cell>
          <cell r="G1205">
            <v>2286</v>
          </cell>
          <cell r="I1205">
            <v>2.2824837278878332</v>
          </cell>
        </row>
        <row r="1206">
          <cell r="A1206" t="str">
            <v>B.212.3.30.026</v>
          </cell>
          <cell r="B1206" t="str">
            <v>Export</v>
          </cell>
          <cell r="C1206" t="str">
            <v>PUNE</v>
          </cell>
          <cell r="D1206">
            <v>305</v>
          </cell>
          <cell r="E1206">
            <v>25146.457000000002</v>
          </cell>
          <cell r="F1206">
            <v>12</v>
          </cell>
          <cell r="G1206">
            <v>3660</v>
          </cell>
          <cell r="I1206">
            <v>4.5649674557756663</v>
          </cell>
        </row>
        <row r="1207">
          <cell r="A1207" t="str">
            <v>B.212.3.30.036</v>
          </cell>
          <cell r="B1207" t="str">
            <v>Export</v>
          </cell>
          <cell r="C1207" t="str">
            <v>PUNE</v>
          </cell>
          <cell r="D1207">
            <v>226</v>
          </cell>
          <cell r="E1207">
            <v>18633.112400000002</v>
          </cell>
          <cell r="F1207">
            <v>12</v>
          </cell>
          <cell r="G1207">
            <v>2712</v>
          </cell>
          <cell r="I1207">
            <v>4.5649674557756663</v>
          </cell>
        </row>
        <row r="1208">
          <cell r="A1208" t="str">
            <v>B.212.3.50.006</v>
          </cell>
          <cell r="B1208" t="str">
            <v>Export</v>
          </cell>
          <cell r="C1208" t="str">
            <v>PUNE</v>
          </cell>
          <cell r="D1208">
            <v>1044</v>
          </cell>
          <cell r="E1208">
            <v>102796.47555508498</v>
          </cell>
          <cell r="F1208">
            <v>6</v>
          </cell>
          <cell r="G1208">
            <v>6264</v>
          </cell>
          <cell r="I1208">
            <v>2.2824837278878332</v>
          </cell>
        </row>
        <row r="1209">
          <cell r="A1209" t="str">
            <v>B.212.3.50.016</v>
          </cell>
          <cell r="B1209" t="str">
            <v>Export</v>
          </cell>
          <cell r="C1209" t="str">
            <v>PUNE</v>
          </cell>
          <cell r="D1209">
            <v>310</v>
          </cell>
          <cell r="E1209">
            <v>30676.872141562882</v>
          </cell>
          <cell r="F1209">
            <v>6</v>
          </cell>
          <cell r="G1209">
            <v>1860</v>
          </cell>
          <cell r="I1209">
            <v>2.2824837278878332</v>
          </cell>
        </row>
        <row r="1210">
          <cell r="A1210" t="str">
            <v>B.212.3.50.026</v>
          </cell>
          <cell r="B1210" t="str">
            <v>Export</v>
          </cell>
          <cell r="C1210" t="str">
            <v>PUNE</v>
          </cell>
          <cell r="D1210">
            <v>34</v>
          </cell>
          <cell r="E1210">
            <v>3262.55</v>
          </cell>
          <cell r="F1210">
            <v>6</v>
          </cell>
          <cell r="G1210">
            <v>204</v>
          </cell>
          <cell r="I1210">
            <v>2.2824837278878332</v>
          </cell>
        </row>
        <row r="1211">
          <cell r="A1211" t="str">
            <v>B.212.3.60.006</v>
          </cell>
          <cell r="B1211" t="str">
            <v>Export</v>
          </cell>
          <cell r="C1211" t="str">
            <v>PUNE</v>
          </cell>
          <cell r="D1211">
            <v>210</v>
          </cell>
          <cell r="E1211">
            <v>26837.119999999999</v>
          </cell>
          <cell r="F1211">
            <v>8</v>
          </cell>
          <cell r="G1211">
            <v>1680</v>
          </cell>
          <cell r="I1211">
            <v>3.0433116371837774</v>
          </cell>
        </row>
        <row r="1212">
          <cell r="A1212" t="str">
            <v>B.212.3.60.016</v>
          </cell>
          <cell r="B1212" t="str">
            <v>Export</v>
          </cell>
          <cell r="C1212" t="str">
            <v>PUNE</v>
          </cell>
          <cell r="D1212">
            <v>102</v>
          </cell>
          <cell r="E1212">
            <v>13722.009</v>
          </cell>
          <cell r="F1212">
            <v>8</v>
          </cell>
          <cell r="G1212">
            <v>816</v>
          </cell>
          <cell r="I1212">
            <v>3.0433116371837774</v>
          </cell>
        </row>
        <row r="1213">
          <cell r="A1213" t="str">
            <v>B.213.3.00.003</v>
          </cell>
          <cell r="B1213" t="str">
            <v>Market</v>
          </cell>
          <cell r="C1213" t="str">
            <v>PUNE</v>
          </cell>
          <cell r="D1213">
            <v>83</v>
          </cell>
          <cell r="E1213">
            <v>36540.959999999999</v>
          </cell>
          <cell r="F1213">
            <v>12</v>
          </cell>
          <cell r="G1213">
            <v>996</v>
          </cell>
          <cell r="I1213">
            <v>4.5649674557756663</v>
          </cell>
        </row>
        <row r="1214">
          <cell r="A1214" t="str">
            <v>B.213.3.00.013</v>
          </cell>
          <cell r="B1214" t="str">
            <v>Market</v>
          </cell>
          <cell r="C1214" t="str">
            <v>PUNE</v>
          </cell>
          <cell r="D1214">
            <v>215</v>
          </cell>
          <cell r="E1214">
            <v>96308.29</v>
          </cell>
          <cell r="F1214">
            <v>12</v>
          </cell>
          <cell r="G1214">
            <v>2580</v>
          </cell>
          <cell r="I1214">
            <v>4.5649674557756663</v>
          </cell>
        </row>
        <row r="1215">
          <cell r="A1215" t="str">
            <v>B.213.3.00.023</v>
          </cell>
          <cell r="B1215" t="str">
            <v>Market</v>
          </cell>
          <cell r="C1215" t="str">
            <v>PUNE</v>
          </cell>
          <cell r="D1215">
            <v>159</v>
          </cell>
          <cell r="E1215">
            <v>70736.06</v>
          </cell>
          <cell r="F1215">
            <v>12</v>
          </cell>
          <cell r="G1215">
            <v>1908</v>
          </cell>
          <cell r="I1215">
            <v>4.5649674557756663</v>
          </cell>
        </row>
        <row r="1216">
          <cell r="A1216" t="str">
            <v>B.213.3.00.043</v>
          </cell>
          <cell r="B1216" t="str">
            <v>Market</v>
          </cell>
          <cell r="C1216" t="str">
            <v>PUNE</v>
          </cell>
          <cell r="D1216">
            <v>76</v>
          </cell>
          <cell r="E1216">
            <v>36017.699999999997</v>
          </cell>
          <cell r="F1216">
            <v>12</v>
          </cell>
          <cell r="G1216">
            <v>912</v>
          </cell>
          <cell r="I1216">
            <v>4.5649674557756663</v>
          </cell>
        </row>
        <row r="1217">
          <cell r="A1217" t="str">
            <v>B.213.3.00.053</v>
          </cell>
          <cell r="B1217" t="str">
            <v>Market</v>
          </cell>
          <cell r="C1217" t="str">
            <v>PUNE</v>
          </cell>
          <cell r="D1217">
            <v>25</v>
          </cell>
          <cell r="E1217">
            <v>11989.14</v>
          </cell>
          <cell r="F1217">
            <v>12</v>
          </cell>
          <cell r="G1217">
            <v>300</v>
          </cell>
          <cell r="I1217">
            <v>4.5649674557756663</v>
          </cell>
        </row>
        <row r="1218">
          <cell r="A1218" t="str">
            <v>B.213.3.00.063</v>
          </cell>
          <cell r="B1218" t="str">
            <v>Market</v>
          </cell>
          <cell r="C1218" t="str">
            <v>PUNE</v>
          </cell>
          <cell r="D1218">
            <v>20</v>
          </cell>
          <cell r="E1218">
            <v>9678.1200000000008</v>
          </cell>
          <cell r="F1218">
            <v>12</v>
          </cell>
          <cell r="G1218">
            <v>240</v>
          </cell>
          <cell r="I1218">
            <v>4.5649674557756663</v>
          </cell>
        </row>
        <row r="1219">
          <cell r="A1219" t="str">
            <v>B.213.3.60.006</v>
          </cell>
          <cell r="B1219" t="str">
            <v>Export</v>
          </cell>
          <cell r="C1219" t="str">
            <v>PUNE</v>
          </cell>
          <cell r="D1219">
            <v>200</v>
          </cell>
          <cell r="E1219">
            <v>45081.537192541211</v>
          </cell>
          <cell r="F1219">
            <v>8</v>
          </cell>
          <cell r="G1219">
            <v>1600</v>
          </cell>
          <cell r="I1219">
            <v>3.0433116371837774</v>
          </cell>
        </row>
        <row r="1220">
          <cell r="A1220" t="str">
            <v>B.213.3.70.006</v>
          </cell>
          <cell r="B1220" t="str">
            <v>Export</v>
          </cell>
          <cell r="C1220" t="str">
            <v>PUNE</v>
          </cell>
          <cell r="D1220">
            <v>1287</v>
          </cell>
          <cell r="E1220">
            <v>170814.02</v>
          </cell>
          <cell r="F1220">
            <v>8</v>
          </cell>
          <cell r="G1220">
            <v>10296</v>
          </cell>
          <cell r="I1220">
            <v>3.0433116371837774</v>
          </cell>
        </row>
        <row r="1221">
          <cell r="A1221" t="str">
            <v>B.213.3.70.016</v>
          </cell>
          <cell r="B1221" t="str">
            <v>Export</v>
          </cell>
          <cell r="C1221" t="str">
            <v>PUNE</v>
          </cell>
          <cell r="D1221">
            <v>709</v>
          </cell>
          <cell r="E1221">
            <v>93681.38</v>
          </cell>
          <cell r="F1221">
            <v>8</v>
          </cell>
          <cell r="G1221">
            <v>5672</v>
          </cell>
          <cell r="I1221">
            <v>3.0433116371837774</v>
          </cell>
        </row>
        <row r="1222">
          <cell r="A1222" t="str">
            <v>B.213.3.70.026</v>
          </cell>
          <cell r="B1222" t="str">
            <v>Export</v>
          </cell>
          <cell r="C1222" t="str">
            <v>PUNE</v>
          </cell>
          <cell r="D1222">
            <v>1082</v>
          </cell>
          <cell r="E1222">
            <v>140158.93479999999</v>
          </cell>
          <cell r="F1222">
            <v>8</v>
          </cell>
          <cell r="G1222">
            <v>8656</v>
          </cell>
          <cell r="I1222">
            <v>3.0433116371837774</v>
          </cell>
        </row>
        <row r="1223">
          <cell r="A1223" t="str">
            <v>B.213.3.70.046</v>
          </cell>
          <cell r="B1223" t="str">
            <v>Export</v>
          </cell>
          <cell r="C1223" t="str">
            <v>PUNE</v>
          </cell>
          <cell r="D1223">
            <v>200</v>
          </cell>
          <cell r="E1223">
            <v>26676.959999999999</v>
          </cell>
          <cell r="F1223">
            <v>8</v>
          </cell>
          <cell r="G1223">
            <v>1600</v>
          </cell>
          <cell r="I1223">
            <v>3.0433116371837774</v>
          </cell>
        </row>
        <row r="1224">
          <cell r="A1224" t="str">
            <v>B.213.3.70.056</v>
          </cell>
          <cell r="B1224" t="str">
            <v>Export</v>
          </cell>
          <cell r="C1224" t="str">
            <v>PUNE</v>
          </cell>
          <cell r="D1224">
            <v>110</v>
          </cell>
          <cell r="E1224">
            <v>13895.88</v>
          </cell>
          <cell r="F1224">
            <v>8</v>
          </cell>
          <cell r="G1224">
            <v>880</v>
          </cell>
          <cell r="I1224">
            <v>3.0433116371837774</v>
          </cell>
        </row>
        <row r="1225">
          <cell r="A1225" t="str">
            <v>B.213.3.70.066</v>
          </cell>
          <cell r="B1225" t="str">
            <v>Export</v>
          </cell>
          <cell r="C1225" t="str">
            <v>PUNE</v>
          </cell>
          <cell r="D1225">
            <v>110</v>
          </cell>
          <cell r="E1225">
            <v>14672.328</v>
          </cell>
          <cell r="F1225">
            <v>8</v>
          </cell>
          <cell r="G1225">
            <v>880</v>
          </cell>
          <cell r="I1225">
            <v>3.0433116371837774</v>
          </cell>
        </row>
        <row r="1226">
          <cell r="A1226" t="str">
            <v>B.213.4.20.006</v>
          </cell>
          <cell r="B1226" t="str">
            <v>Export</v>
          </cell>
          <cell r="C1226" t="str">
            <v>PUNE</v>
          </cell>
          <cell r="D1226">
            <v>208</v>
          </cell>
          <cell r="E1226">
            <v>53253.2</v>
          </cell>
          <cell r="F1226">
            <v>12</v>
          </cell>
          <cell r="G1226">
            <v>2496</v>
          </cell>
          <cell r="I1226">
            <v>4.5649674557756663</v>
          </cell>
        </row>
        <row r="1227">
          <cell r="A1227" t="str">
            <v>B.213.4.20.016</v>
          </cell>
          <cell r="B1227" t="str">
            <v>Export</v>
          </cell>
          <cell r="C1227" t="str">
            <v>PUNE</v>
          </cell>
          <cell r="D1227">
            <v>112</v>
          </cell>
          <cell r="E1227">
            <v>28674.799999999999</v>
          </cell>
          <cell r="F1227">
            <v>12</v>
          </cell>
          <cell r="G1227">
            <v>1344</v>
          </cell>
          <cell r="I1227">
            <v>4.5649674557756663</v>
          </cell>
        </row>
        <row r="1228">
          <cell r="A1228" t="str">
            <v>B.213.4.20.026</v>
          </cell>
          <cell r="B1228" t="str">
            <v>Export</v>
          </cell>
          <cell r="C1228" t="str">
            <v>PUNE</v>
          </cell>
          <cell r="D1228">
            <v>50</v>
          </cell>
          <cell r="E1228">
            <v>12801.25</v>
          </cell>
          <cell r="F1228">
            <v>12</v>
          </cell>
          <cell r="G1228">
            <v>600</v>
          </cell>
          <cell r="I1228">
            <v>4.5649674557756663</v>
          </cell>
        </row>
        <row r="1229">
          <cell r="A1229" t="str">
            <v>B.213.4.20.036</v>
          </cell>
          <cell r="B1229" t="str">
            <v>Export</v>
          </cell>
          <cell r="C1229" t="str">
            <v>PUNE</v>
          </cell>
          <cell r="D1229">
            <v>50</v>
          </cell>
          <cell r="E1229">
            <v>12801.25</v>
          </cell>
          <cell r="F1229">
            <v>12</v>
          </cell>
          <cell r="G1229">
            <v>600</v>
          </cell>
          <cell r="I1229">
            <v>4.5649674557756663</v>
          </cell>
        </row>
        <row r="1230">
          <cell r="A1230" t="str">
            <v>B.218.3.00.006</v>
          </cell>
          <cell r="B1230" t="str">
            <v>Export</v>
          </cell>
          <cell r="C1230" t="str">
            <v>PUNE</v>
          </cell>
          <cell r="D1230">
            <v>1100</v>
          </cell>
          <cell r="E1230">
            <v>92700.96</v>
          </cell>
          <cell r="F1230">
            <v>6</v>
          </cell>
          <cell r="G1230">
            <v>6600</v>
          </cell>
          <cell r="I1230">
            <v>2.2824837278878332</v>
          </cell>
        </row>
        <row r="1231">
          <cell r="A1231" t="str">
            <v>B.218.3.00.063</v>
          </cell>
          <cell r="B1231" t="str">
            <v>Market</v>
          </cell>
          <cell r="C1231" t="str">
            <v>PUNE</v>
          </cell>
          <cell r="D1231">
            <v>15</v>
          </cell>
          <cell r="E1231">
            <v>1931.04</v>
          </cell>
          <cell r="F1231">
            <v>6</v>
          </cell>
          <cell r="G1231">
            <v>90</v>
          </cell>
          <cell r="I1231">
            <v>2.2824837278878332</v>
          </cell>
        </row>
        <row r="1232">
          <cell r="A1232" t="str">
            <v>B.218.3.20.016</v>
          </cell>
          <cell r="B1232" t="str">
            <v>Export</v>
          </cell>
          <cell r="C1232" t="str">
            <v>PUNE</v>
          </cell>
          <cell r="D1232">
            <v>531</v>
          </cell>
          <cell r="E1232">
            <v>43624.94</v>
          </cell>
          <cell r="F1232">
            <v>6</v>
          </cell>
          <cell r="G1232">
            <v>3186</v>
          </cell>
          <cell r="I1232">
            <v>2.2824837278878332</v>
          </cell>
        </row>
        <row r="1233">
          <cell r="A1233" t="str">
            <v>B.218.3.20.026</v>
          </cell>
          <cell r="B1233" t="str">
            <v>Export</v>
          </cell>
          <cell r="C1233" t="str">
            <v>PUNE</v>
          </cell>
          <cell r="D1233">
            <v>330</v>
          </cell>
          <cell r="E1233">
            <v>27111.55</v>
          </cell>
          <cell r="F1233">
            <v>6</v>
          </cell>
          <cell r="G1233">
            <v>1980</v>
          </cell>
          <cell r="I1233">
            <v>2.2824837278878332</v>
          </cell>
        </row>
        <row r="1234">
          <cell r="A1234" t="str">
            <v>B.221.3.00.003</v>
          </cell>
          <cell r="B1234" t="str">
            <v>Market</v>
          </cell>
          <cell r="C1234" t="str">
            <v>PUNE</v>
          </cell>
          <cell r="D1234">
            <v>1346</v>
          </cell>
          <cell r="E1234">
            <v>235702.22</v>
          </cell>
          <cell r="F1234">
            <v>8</v>
          </cell>
          <cell r="G1234">
            <v>10768</v>
          </cell>
          <cell r="I1234">
            <v>3.0433116371837774</v>
          </cell>
        </row>
        <row r="1235">
          <cell r="A1235" t="str">
            <v>B.221.3.00.012</v>
          </cell>
          <cell r="B1235" t="str">
            <v>OER</v>
          </cell>
          <cell r="C1235" t="str">
            <v>PUNE</v>
          </cell>
          <cell r="D1235">
            <v>300</v>
          </cell>
          <cell r="E1235">
            <v>41919</v>
          </cell>
          <cell r="F1235">
            <v>8</v>
          </cell>
          <cell r="G1235">
            <v>2400</v>
          </cell>
          <cell r="I1235">
            <v>3.0433116371837774</v>
          </cell>
        </row>
        <row r="1236">
          <cell r="A1236" t="str">
            <v>B.221.3.00.013</v>
          </cell>
          <cell r="B1236" t="str">
            <v>Market</v>
          </cell>
          <cell r="C1236" t="str">
            <v>PUNE</v>
          </cell>
          <cell r="D1236">
            <v>2396</v>
          </cell>
          <cell r="E1236">
            <v>433807.22</v>
          </cell>
          <cell r="F1236">
            <v>8</v>
          </cell>
          <cell r="G1236">
            <v>19168</v>
          </cell>
          <cell r="I1236">
            <v>3.0433116371837774</v>
          </cell>
        </row>
        <row r="1237">
          <cell r="A1237" t="str">
            <v>B.221.3.00.023</v>
          </cell>
          <cell r="B1237" t="str">
            <v>Market</v>
          </cell>
          <cell r="C1237" t="str">
            <v>PUNE</v>
          </cell>
          <cell r="D1237">
            <v>1816</v>
          </cell>
          <cell r="E1237">
            <v>333101.15000000002</v>
          </cell>
          <cell r="F1237">
            <v>8</v>
          </cell>
          <cell r="G1237">
            <v>14528</v>
          </cell>
          <cell r="I1237">
            <v>3.0433116371837774</v>
          </cell>
        </row>
        <row r="1238">
          <cell r="A1238" t="str">
            <v>B.221.3.00.033</v>
          </cell>
          <cell r="B1238" t="str">
            <v>Market</v>
          </cell>
          <cell r="C1238" t="str">
            <v>PUNE</v>
          </cell>
          <cell r="D1238">
            <v>1251</v>
          </cell>
          <cell r="E1238">
            <v>229435.59</v>
          </cell>
          <cell r="F1238">
            <v>8</v>
          </cell>
          <cell r="G1238">
            <v>10008</v>
          </cell>
          <cell r="I1238">
            <v>3.0433116371837774</v>
          </cell>
        </row>
        <row r="1239">
          <cell r="A1239" t="str">
            <v>B.221.3.00.043</v>
          </cell>
          <cell r="B1239" t="str">
            <v>Market</v>
          </cell>
          <cell r="C1239" t="str">
            <v>PUNE</v>
          </cell>
          <cell r="D1239">
            <v>443</v>
          </cell>
          <cell r="E1239">
            <v>83087.28</v>
          </cell>
          <cell r="F1239">
            <v>8</v>
          </cell>
          <cell r="G1239">
            <v>3544</v>
          </cell>
          <cell r="I1239">
            <v>3.0433116371837774</v>
          </cell>
        </row>
        <row r="1240">
          <cell r="A1240" t="str">
            <v>B.221.3.00.053</v>
          </cell>
          <cell r="B1240" t="str">
            <v>Market</v>
          </cell>
          <cell r="C1240" t="str">
            <v>PUNE</v>
          </cell>
          <cell r="D1240">
            <v>322</v>
          </cell>
          <cell r="E1240">
            <v>59497.79</v>
          </cell>
          <cell r="F1240">
            <v>8</v>
          </cell>
          <cell r="G1240">
            <v>2576</v>
          </cell>
          <cell r="I1240">
            <v>3.0433116371837774</v>
          </cell>
        </row>
        <row r="1241">
          <cell r="A1241" t="str">
            <v>B.221.3.00.063</v>
          </cell>
          <cell r="B1241" t="str">
            <v>Market</v>
          </cell>
          <cell r="C1241" t="str">
            <v>PUNE</v>
          </cell>
          <cell r="D1241">
            <v>197</v>
          </cell>
          <cell r="E1241">
            <v>36545.58</v>
          </cell>
          <cell r="F1241">
            <v>8</v>
          </cell>
          <cell r="G1241">
            <v>1576</v>
          </cell>
          <cell r="I1241">
            <v>3.0433116371837774</v>
          </cell>
        </row>
        <row r="1242">
          <cell r="A1242" t="str">
            <v>B.239.3.00.003</v>
          </cell>
          <cell r="B1242" t="str">
            <v>Export</v>
          </cell>
          <cell r="C1242" t="str">
            <v>PUNE</v>
          </cell>
          <cell r="D1242">
            <v>257</v>
          </cell>
          <cell r="E1242">
            <v>55059.99</v>
          </cell>
          <cell r="F1242">
            <v>8</v>
          </cell>
          <cell r="G1242">
            <v>2056</v>
          </cell>
          <cell r="I1242">
            <v>3.0433116371837774</v>
          </cell>
        </row>
        <row r="1243">
          <cell r="A1243" t="str">
            <v>B.239.3.00.013</v>
          </cell>
          <cell r="B1243" t="str">
            <v>Export</v>
          </cell>
          <cell r="C1243" t="str">
            <v>PUNE</v>
          </cell>
          <cell r="D1243">
            <v>220</v>
          </cell>
          <cell r="E1243">
            <v>56745.27</v>
          </cell>
          <cell r="F1243">
            <v>8</v>
          </cell>
          <cell r="G1243">
            <v>1760</v>
          </cell>
          <cell r="I1243">
            <v>3.0433116371837774</v>
          </cell>
        </row>
        <row r="1244">
          <cell r="A1244" t="str">
            <v>B.239.3.00.023</v>
          </cell>
          <cell r="B1244" t="str">
            <v>Export</v>
          </cell>
          <cell r="C1244" t="str">
            <v>PUNE</v>
          </cell>
          <cell r="D1244">
            <v>189</v>
          </cell>
          <cell r="E1244">
            <v>49821.71</v>
          </cell>
          <cell r="F1244">
            <v>8</v>
          </cell>
          <cell r="G1244">
            <v>1512</v>
          </cell>
          <cell r="I1244">
            <v>3.0433116371837774</v>
          </cell>
        </row>
        <row r="1245">
          <cell r="A1245" t="str">
            <v>B.258.3.00.006</v>
          </cell>
          <cell r="B1245" t="str">
            <v>Export</v>
          </cell>
          <cell r="C1245" t="str">
            <v>PUNE</v>
          </cell>
          <cell r="D1245">
            <v>420</v>
          </cell>
          <cell r="E1245">
            <v>86815.1</v>
          </cell>
          <cell r="F1245">
            <v>12</v>
          </cell>
          <cell r="G1245">
            <v>5040</v>
          </cell>
          <cell r="I1245">
            <v>4.5649674557756663</v>
          </cell>
        </row>
        <row r="1246">
          <cell r="A1246" t="str">
            <v>B.258.3.00.016</v>
          </cell>
          <cell r="B1246" t="str">
            <v>Export</v>
          </cell>
          <cell r="C1246" t="str">
            <v>PUNE</v>
          </cell>
          <cell r="D1246">
            <v>150</v>
          </cell>
          <cell r="E1246">
            <v>30246.48</v>
          </cell>
          <cell r="F1246">
            <v>12</v>
          </cell>
          <cell r="G1246">
            <v>1800</v>
          </cell>
          <cell r="I1246">
            <v>4.5649674557756663</v>
          </cell>
        </row>
        <row r="1247">
          <cell r="A1247" t="str">
            <v>B.258.3.00.026</v>
          </cell>
          <cell r="B1247" t="str">
            <v>Export</v>
          </cell>
          <cell r="C1247" t="str">
            <v>PUNE</v>
          </cell>
          <cell r="D1247">
            <v>60</v>
          </cell>
          <cell r="E1247">
            <v>12098.59</v>
          </cell>
          <cell r="F1247">
            <v>12</v>
          </cell>
          <cell r="G1247">
            <v>720</v>
          </cell>
          <cell r="I1247">
            <v>4.5649674557756663</v>
          </cell>
        </row>
        <row r="1248">
          <cell r="A1248" t="str">
            <v>B.258.3.10.006</v>
          </cell>
          <cell r="B1248" t="str">
            <v>Export</v>
          </cell>
          <cell r="C1248" t="str">
            <v>PUNE</v>
          </cell>
          <cell r="D1248">
            <v>1472</v>
          </cell>
          <cell r="E1248">
            <v>205967.41780200941</v>
          </cell>
          <cell r="F1248">
            <v>8</v>
          </cell>
          <cell r="G1248">
            <v>11776</v>
          </cell>
          <cell r="I1248">
            <v>3.0433116371837774</v>
          </cell>
        </row>
        <row r="1249">
          <cell r="A1249" t="str">
            <v>B.258.3.10.016</v>
          </cell>
          <cell r="B1249" t="str">
            <v>Export</v>
          </cell>
          <cell r="C1249" t="str">
            <v>PUNE</v>
          </cell>
          <cell r="D1249">
            <v>882</v>
          </cell>
          <cell r="E1249">
            <v>123468.16207437156</v>
          </cell>
          <cell r="F1249">
            <v>8</v>
          </cell>
          <cell r="G1249">
            <v>7056</v>
          </cell>
          <cell r="I1249">
            <v>3.0433116371837774</v>
          </cell>
        </row>
        <row r="1250">
          <cell r="A1250" t="str">
            <v>B.258.3.10.026</v>
          </cell>
          <cell r="B1250" t="str">
            <v>Export</v>
          </cell>
          <cell r="C1250" t="str">
            <v>PUNE</v>
          </cell>
          <cell r="D1250">
            <v>672</v>
          </cell>
          <cell r="E1250">
            <v>93827.616551155472</v>
          </cell>
          <cell r="F1250">
            <v>8</v>
          </cell>
          <cell r="G1250">
            <v>5376</v>
          </cell>
          <cell r="I1250">
            <v>3.0433116371837774</v>
          </cell>
        </row>
        <row r="1251">
          <cell r="A1251" t="str">
            <v>B.258.3.10.036</v>
          </cell>
          <cell r="B1251" t="str">
            <v>Export</v>
          </cell>
          <cell r="C1251" t="str">
            <v>PUNE</v>
          </cell>
          <cell r="D1251">
            <v>200</v>
          </cell>
          <cell r="E1251">
            <v>29769.599999999999</v>
          </cell>
          <cell r="F1251">
            <v>8</v>
          </cell>
          <cell r="G1251">
            <v>1600</v>
          </cell>
          <cell r="I1251">
            <v>3.0433116371837774</v>
          </cell>
        </row>
        <row r="1252">
          <cell r="A1252" t="str">
            <v>B.258.3.10.046</v>
          </cell>
          <cell r="B1252" t="str">
            <v>Export</v>
          </cell>
          <cell r="C1252" t="str">
            <v>PUNE</v>
          </cell>
          <cell r="D1252">
            <v>200</v>
          </cell>
          <cell r="E1252">
            <v>29769.599999999999</v>
          </cell>
          <cell r="F1252">
            <v>8</v>
          </cell>
          <cell r="G1252">
            <v>1600</v>
          </cell>
          <cell r="I1252">
            <v>3.0433116371837774</v>
          </cell>
        </row>
        <row r="1253">
          <cell r="A1253" t="str">
            <v>B.258.3.12.006</v>
          </cell>
          <cell r="B1253" t="str">
            <v>Export</v>
          </cell>
          <cell r="C1253" t="str">
            <v>PUNE</v>
          </cell>
          <cell r="D1253">
            <v>200</v>
          </cell>
          <cell r="E1253">
            <v>51205</v>
          </cell>
          <cell r="F1253">
            <v>8</v>
          </cell>
          <cell r="G1253">
            <v>1600</v>
          </cell>
          <cell r="I1253">
            <v>3.0433116371837774</v>
          </cell>
        </row>
        <row r="1254">
          <cell r="A1254" t="str">
            <v>B.258.3.12.016</v>
          </cell>
          <cell r="B1254" t="str">
            <v>Export</v>
          </cell>
          <cell r="C1254" t="str">
            <v>PUNE</v>
          </cell>
          <cell r="D1254">
            <v>100</v>
          </cell>
          <cell r="E1254">
            <v>25602.5</v>
          </cell>
          <cell r="F1254">
            <v>8</v>
          </cell>
          <cell r="G1254">
            <v>800</v>
          </cell>
          <cell r="I1254">
            <v>3.0433116371837774</v>
          </cell>
        </row>
        <row r="1255">
          <cell r="A1255" t="str">
            <v>B.258.3.12.036</v>
          </cell>
          <cell r="B1255" t="str">
            <v>Export</v>
          </cell>
          <cell r="C1255" t="str">
            <v>PUNE</v>
          </cell>
          <cell r="D1255">
            <v>50</v>
          </cell>
          <cell r="E1255">
            <v>12801.25</v>
          </cell>
          <cell r="F1255">
            <v>8</v>
          </cell>
          <cell r="G1255">
            <v>400</v>
          </cell>
          <cell r="I1255">
            <v>3.0433116371837774</v>
          </cell>
        </row>
        <row r="1256">
          <cell r="A1256" t="str">
            <v>B.258.3.40.006</v>
          </cell>
          <cell r="B1256" t="str">
            <v>Market</v>
          </cell>
          <cell r="C1256" t="str">
            <v>PUNE</v>
          </cell>
          <cell r="D1256">
            <v>20</v>
          </cell>
          <cell r="E1256">
            <v>5669.2</v>
          </cell>
          <cell r="F1256">
            <v>8</v>
          </cell>
          <cell r="G1256">
            <v>160</v>
          </cell>
          <cell r="I1256">
            <v>3.0433116371837774</v>
          </cell>
        </row>
        <row r="1257">
          <cell r="A1257" t="str">
            <v>B.258.3.60.006</v>
          </cell>
          <cell r="B1257" t="str">
            <v>Export</v>
          </cell>
          <cell r="C1257" t="str">
            <v>PUNE</v>
          </cell>
          <cell r="D1257">
            <v>3891</v>
          </cell>
          <cell r="E1257">
            <v>507566.4263198527</v>
          </cell>
          <cell r="F1257">
            <v>8</v>
          </cell>
          <cell r="G1257">
            <v>31128</v>
          </cell>
          <cell r="I1257">
            <v>3.0433116371837774</v>
          </cell>
        </row>
        <row r="1258">
          <cell r="A1258" t="str">
            <v>B.258.3.60.016</v>
          </cell>
          <cell r="B1258" t="str">
            <v>Export</v>
          </cell>
          <cell r="C1258" t="str">
            <v>PUNE</v>
          </cell>
          <cell r="D1258">
            <v>2008</v>
          </cell>
          <cell r="E1258">
            <v>271406.79724748828</v>
          </cell>
          <cell r="F1258">
            <v>8</v>
          </cell>
          <cell r="G1258">
            <v>16064</v>
          </cell>
          <cell r="I1258">
            <v>3.0433116371837774</v>
          </cell>
        </row>
        <row r="1259">
          <cell r="A1259" t="str">
            <v>B.258.3.60.026</v>
          </cell>
          <cell r="B1259" t="str">
            <v>Export</v>
          </cell>
          <cell r="C1259" t="str">
            <v>PUNE</v>
          </cell>
          <cell r="D1259">
            <v>1167</v>
          </cell>
          <cell r="E1259">
            <v>162939.19029167254</v>
          </cell>
          <cell r="F1259">
            <v>8</v>
          </cell>
          <cell r="G1259">
            <v>9336</v>
          </cell>
          <cell r="I1259">
            <v>3.0433116371837774</v>
          </cell>
        </row>
        <row r="1260">
          <cell r="A1260" t="str">
            <v>B.258.3.60.036</v>
          </cell>
          <cell r="B1260" t="str">
            <v>Export</v>
          </cell>
          <cell r="C1260" t="str">
            <v>PUNE</v>
          </cell>
          <cell r="D1260">
            <v>441</v>
          </cell>
          <cell r="E1260">
            <v>58633.000822477698</v>
          </cell>
          <cell r="F1260">
            <v>8</v>
          </cell>
          <cell r="G1260">
            <v>3528</v>
          </cell>
          <cell r="I1260">
            <v>3.0433116371837774</v>
          </cell>
        </row>
        <row r="1261">
          <cell r="A1261" t="str">
            <v>B.258.3.60.046</v>
          </cell>
          <cell r="B1261" t="str">
            <v>Export</v>
          </cell>
          <cell r="C1261" t="str">
            <v>PUNE</v>
          </cell>
          <cell r="D1261">
            <v>432</v>
          </cell>
          <cell r="E1261">
            <v>57504.341564270537</v>
          </cell>
          <cell r="F1261">
            <v>8</v>
          </cell>
          <cell r="G1261">
            <v>3456</v>
          </cell>
          <cell r="I1261">
            <v>3.0433116371837774</v>
          </cell>
        </row>
        <row r="1262">
          <cell r="A1262" t="str">
            <v>B.258.3.70.006</v>
          </cell>
          <cell r="B1262" t="str">
            <v>Export</v>
          </cell>
          <cell r="C1262" t="str">
            <v>PUNE</v>
          </cell>
          <cell r="D1262">
            <v>1219</v>
          </cell>
          <cell r="E1262">
            <v>162970.3015</v>
          </cell>
          <cell r="F1262">
            <v>8</v>
          </cell>
          <cell r="G1262">
            <v>9752</v>
          </cell>
          <cell r="I1262">
            <v>3.0433116371837774</v>
          </cell>
        </row>
        <row r="1263">
          <cell r="A1263" t="str">
            <v>B.258.3.70.016</v>
          </cell>
          <cell r="B1263" t="str">
            <v>Export</v>
          </cell>
          <cell r="C1263" t="str">
            <v>PUNE</v>
          </cell>
          <cell r="D1263">
            <v>651</v>
          </cell>
          <cell r="E1263">
            <v>87620.339500000002</v>
          </cell>
          <cell r="F1263">
            <v>8</v>
          </cell>
          <cell r="G1263">
            <v>5208</v>
          </cell>
          <cell r="I1263">
            <v>3.0433116371837774</v>
          </cell>
        </row>
        <row r="1264">
          <cell r="A1264" t="str">
            <v>B.258.3.70.026</v>
          </cell>
          <cell r="B1264" t="str">
            <v>Export</v>
          </cell>
          <cell r="C1264" t="str">
            <v>PUNE</v>
          </cell>
          <cell r="D1264">
            <v>382</v>
          </cell>
          <cell r="E1264">
            <v>51865.498749999999</v>
          </cell>
          <cell r="F1264">
            <v>8</v>
          </cell>
          <cell r="G1264">
            <v>3056</v>
          </cell>
          <cell r="I1264">
            <v>3.0433116371837774</v>
          </cell>
        </row>
        <row r="1265">
          <cell r="A1265" t="str">
            <v>B.258.3.70.036</v>
          </cell>
          <cell r="B1265" t="str">
            <v>Export</v>
          </cell>
          <cell r="C1265" t="str">
            <v>PUNE</v>
          </cell>
          <cell r="D1265">
            <v>117</v>
          </cell>
          <cell r="E1265">
            <v>15537.148500000001</v>
          </cell>
          <cell r="F1265">
            <v>8</v>
          </cell>
          <cell r="G1265">
            <v>936</v>
          </cell>
          <cell r="I1265">
            <v>3.0433116371837774</v>
          </cell>
        </row>
        <row r="1266">
          <cell r="A1266" t="str">
            <v>B.258.3.70.046</v>
          </cell>
          <cell r="B1266" t="str">
            <v>Export</v>
          </cell>
          <cell r="C1266" t="str">
            <v>PUNE</v>
          </cell>
          <cell r="D1266">
            <v>108</v>
          </cell>
          <cell r="E1266">
            <v>14342.664000000001</v>
          </cell>
          <cell r="F1266">
            <v>8</v>
          </cell>
          <cell r="G1266">
            <v>864</v>
          </cell>
          <cell r="I1266">
            <v>3.0433116371837774</v>
          </cell>
        </row>
        <row r="1267">
          <cell r="A1267" t="str">
            <v>B.258.3.80.006</v>
          </cell>
          <cell r="B1267" t="str">
            <v>Export</v>
          </cell>
          <cell r="C1267" t="str">
            <v>PUNE</v>
          </cell>
          <cell r="D1267">
            <v>1165</v>
          </cell>
          <cell r="E1267">
            <v>156187.69837500001</v>
          </cell>
          <cell r="F1267">
            <v>8</v>
          </cell>
          <cell r="G1267">
            <v>9320</v>
          </cell>
          <cell r="I1267">
            <v>3.0433116371837774</v>
          </cell>
        </row>
        <row r="1268">
          <cell r="A1268" t="str">
            <v>B.258.3.80.016</v>
          </cell>
          <cell r="B1268" t="str">
            <v>Export</v>
          </cell>
          <cell r="C1268" t="str">
            <v>PUNE</v>
          </cell>
          <cell r="D1268">
            <v>545</v>
          </cell>
          <cell r="E1268">
            <v>73529.863624999998</v>
          </cell>
          <cell r="F1268">
            <v>8</v>
          </cell>
          <cell r="G1268">
            <v>4360</v>
          </cell>
          <cell r="I1268">
            <v>3.0433116371837774</v>
          </cell>
        </row>
        <row r="1269">
          <cell r="A1269" t="str">
            <v>B.258.3.80.026</v>
          </cell>
          <cell r="B1269" t="str">
            <v>Export</v>
          </cell>
          <cell r="C1269" t="str">
            <v>PUNE</v>
          </cell>
          <cell r="D1269">
            <v>254</v>
          </cell>
          <cell r="E1269">
            <v>33719.857000000004</v>
          </cell>
          <cell r="F1269">
            <v>8</v>
          </cell>
          <cell r="G1269">
            <v>2032</v>
          </cell>
          <cell r="I1269">
            <v>3.0433116371837774</v>
          </cell>
        </row>
        <row r="1270">
          <cell r="A1270" t="str">
            <v>B.258.3.80.036</v>
          </cell>
          <cell r="B1270" t="str">
            <v>Export</v>
          </cell>
          <cell r="C1270" t="str">
            <v>PUNE</v>
          </cell>
          <cell r="D1270">
            <v>219</v>
          </cell>
          <cell r="E1270">
            <v>29074.639500000001</v>
          </cell>
          <cell r="F1270">
            <v>8</v>
          </cell>
          <cell r="G1270">
            <v>1752</v>
          </cell>
          <cell r="I1270">
            <v>3.0433116371837774</v>
          </cell>
        </row>
        <row r="1271">
          <cell r="A1271" t="str">
            <v>B.258.3.80.046</v>
          </cell>
          <cell r="B1271" t="str">
            <v>Export</v>
          </cell>
          <cell r="C1271" t="str">
            <v>PUNE</v>
          </cell>
          <cell r="D1271">
            <v>200</v>
          </cell>
          <cell r="E1271">
            <v>26552.95</v>
          </cell>
          <cell r="F1271">
            <v>8</v>
          </cell>
          <cell r="G1271">
            <v>1600</v>
          </cell>
          <cell r="I1271">
            <v>3.0433116371837774</v>
          </cell>
        </row>
        <row r="1272">
          <cell r="A1272" t="str">
            <v>B.258.3.80.056</v>
          </cell>
          <cell r="B1272" t="str">
            <v>Export</v>
          </cell>
          <cell r="C1272" t="str">
            <v>PUNE</v>
          </cell>
          <cell r="D1272">
            <v>181</v>
          </cell>
          <cell r="E1272">
            <v>24031.260500000004</v>
          </cell>
          <cell r="F1272">
            <v>8</v>
          </cell>
          <cell r="G1272">
            <v>1448</v>
          </cell>
          <cell r="I1272">
            <v>3.0433116371837774</v>
          </cell>
        </row>
        <row r="1273">
          <cell r="A1273" t="str">
            <v>B.258.3.80.066</v>
          </cell>
          <cell r="B1273" t="str">
            <v>Export</v>
          </cell>
          <cell r="C1273" t="str">
            <v>PUNE</v>
          </cell>
          <cell r="D1273">
            <v>169</v>
          </cell>
          <cell r="E1273">
            <v>22438.614500000003</v>
          </cell>
          <cell r="F1273">
            <v>8</v>
          </cell>
          <cell r="G1273">
            <v>1352</v>
          </cell>
          <cell r="I1273">
            <v>3.0433116371837774</v>
          </cell>
        </row>
        <row r="1274">
          <cell r="A1274" t="str">
            <v>B.280.3.00.006</v>
          </cell>
          <cell r="B1274" t="str">
            <v>Export</v>
          </cell>
          <cell r="C1274" t="str">
            <v>PUNE</v>
          </cell>
          <cell r="D1274">
            <v>1621</v>
          </cell>
          <cell r="E1274">
            <v>137152.602125</v>
          </cell>
          <cell r="F1274">
            <v>6</v>
          </cell>
          <cell r="G1274">
            <v>9726</v>
          </cell>
          <cell r="I1274">
            <v>2.2824837278878332</v>
          </cell>
        </row>
        <row r="1275">
          <cell r="A1275" t="str">
            <v>B.280.3.00.016</v>
          </cell>
          <cell r="B1275" t="str">
            <v>Export</v>
          </cell>
          <cell r="C1275" t="str">
            <v>PUNE</v>
          </cell>
          <cell r="D1275">
            <v>1283</v>
          </cell>
          <cell r="E1275">
            <v>108752.60825</v>
          </cell>
          <cell r="F1275">
            <v>6</v>
          </cell>
          <cell r="G1275">
            <v>7698</v>
          </cell>
          <cell r="I1275">
            <v>2.2824837278878332</v>
          </cell>
        </row>
        <row r="1276">
          <cell r="A1276" t="str">
            <v>B.280.3.00.026</v>
          </cell>
          <cell r="B1276" t="str">
            <v>Export</v>
          </cell>
          <cell r="C1276" t="str">
            <v>PUNE</v>
          </cell>
          <cell r="D1276">
            <v>680</v>
          </cell>
          <cell r="E1276">
            <v>57976.591750000007</v>
          </cell>
          <cell r="F1276">
            <v>6</v>
          </cell>
          <cell r="G1276">
            <v>4080</v>
          </cell>
          <cell r="I1276">
            <v>2.2824837278878332</v>
          </cell>
        </row>
        <row r="1277">
          <cell r="A1277" t="str">
            <v>B.280.3.00.036</v>
          </cell>
          <cell r="B1277" t="str">
            <v>Export</v>
          </cell>
          <cell r="C1277" t="str">
            <v>PUNE</v>
          </cell>
          <cell r="D1277">
            <v>479</v>
          </cell>
          <cell r="E1277">
            <v>41057.790125</v>
          </cell>
          <cell r="F1277">
            <v>6</v>
          </cell>
          <cell r="G1277">
            <v>2874</v>
          </cell>
          <cell r="I1277">
            <v>2.2824837278878332</v>
          </cell>
        </row>
        <row r="1278">
          <cell r="A1278" t="str">
            <v>B.280.3.00.046</v>
          </cell>
          <cell r="B1278" t="str">
            <v>Export</v>
          </cell>
          <cell r="C1278" t="str">
            <v>PUNE</v>
          </cell>
          <cell r="D1278">
            <v>117</v>
          </cell>
          <cell r="E1278">
            <v>9848.9721000000009</v>
          </cell>
          <cell r="F1278">
            <v>6</v>
          </cell>
          <cell r="G1278">
            <v>702</v>
          </cell>
          <cell r="I1278">
            <v>2.2824837278878332</v>
          </cell>
        </row>
        <row r="1279">
          <cell r="A1279" t="str">
            <v>B.280.3.10.006</v>
          </cell>
          <cell r="B1279" t="str">
            <v>Export</v>
          </cell>
          <cell r="C1279" t="str">
            <v>PUNE</v>
          </cell>
          <cell r="D1279">
            <v>1329</v>
          </cell>
          <cell r="E1279">
            <v>112418.17290000001</v>
          </cell>
          <cell r="F1279">
            <v>6</v>
          </cell>
          <cell r="G1279">
            <v>7974</v>
          </cell>
          <cell r="I1279">
            <v>2.2824837278878332</v>
          </cell>
        </row>
        <row r="1280">
          <cell r="A1280" t="str">
            <v>B.280.3.10.016</v>
          </cell>
          <cell r="B1280" t="str">
            <v>Export</v>
          </cell>
          <cell r="C1280" t="str">
            <v>PUNE</v>
          </cell>
          <cell r="D1280">
            <v>1138</v>
          </cell>
          <cell r="E1280">
            <v>96519.947149999993</v>
          </cell>
          <cell r="F1280">
            <v>6</v>
          </cell>
          <cell r="G1280">
            <v>6828</v>
          </cell>
          <cell r="I1280">
            <v>2.2824837278878332</v>
          </cell>
        </row>
        <row r="1281">
          <cell r="A1281" t="str">
            <v>B.280.3.10.026</v>
          </cell>
          <cell r="B1281" t="str">
            <v>Export</v>
          </cell>
          <cell r="C1281" t="str">
            <v>PUNE</v>
          </cell>
          <cell r="D1281">
            <v>368</v>
          </cell>
          <cell r="E1281">
            <v>30969.294400000002</v>
          </cell>
          <cell r="F1281">
            <v>6</v>
          </cell>
          <cell r="G1281">
            <v>2208</v>
          </cell>
          <cell r="I1281">
            <v>2.2824837278878332</v>
          </cell>
        </row>
        <row r="1282">
          <cell r="A1282" t="str">
            <v>B.280.3.10.036</v>
          </cell>
          <cell r="B1282" t="str">
            <v>Export</v>
          </cell>
          <cell r="C1282" t="str">
            <v>PUNE</v>
          </cell>
          <cell r="D1282">
            <v>551</v>
          </cell>
          <cell r="E1282">
            <v>46367.566299999999</v>
          </cell>
          <cell r="F1282">
            <v>6</v>
          </cell>
          <cell r="G1282">
            <v>3306</v>
          </cell>
          <cell r="I1282">
            <v>2.2824837278878332</v>
          </cell>
        </row>
        <row r="1283">
          <cell r="A1283" t="str">
            <v>B.280.3.10.046</v>
          </cell>
          <cell r="B1283" t="str">
            <v>Export</v>
          </cell>
          <cell r="C1283" t="str">
            <v>PUNE</v>
          </cell>
          <cell r="D1283">
            <v>225</v>
          </cell>
          <cell r="E1283">
            <v>18935.1525</v>
          </cell>
          <cell r="F1283">
            <v>6</v>
          </cell>
          <cell r="G1283">
            <v>1350</v>
          </cell>
          <cell r="I1283">
            <v>2.2824837278878332</v>
          </cell>
        </row>
        <row r="1284">
          <cell r="A1284" t="str">
            <v>B.280.3.10.056</v>
          </cell>
          <cell r="B1284" t="str">
            <v>Export</v>
          </cell>
          <cell r="C1284" t="str">
            <v>PUNE</v>
          </cell>
          <cell r="D1284">
            <v>389</v>
          </cell>
          <cell r="E1284">
            <v>33483.168124999997</v>
          </cell>
          <cell r="F1284">
            <v>6</v>
          </cell>
          <cell r="G1284">
            <v>2334</v>
          </cell>
          <cell r="I1284">
            <v>2.2824837278878332</v>
          </cell>
        </row>
        <row r="1285">
          <cell r="A1285" t="str">
            <v>B.280.3.10.066</v>
          </cell>
          <cell r="B1285" t="str">
            <v>Export</v>
          </cell>
          <cell r="C1285" t="str">
            <v>PUNE</v>
          </cell>
          <cell r="D1285">
            <v>119</v>
          </cell>
          <cell r="E1285">
            <v>10014.429700000001</v>
          </cell>
          <cell r="F1285">
            <v>6</v>
          </cell>
          <cell r="G1285">
            <v>714</v>
          </cell>
          <cell r="I1285">
            <v>2.2824837278878332</v>
          </cell>
        </row>
        <row r="1286">
          <cell r="A1286" t="str">
            <v>B.280.3.30.006</v>
          </cell>
          <cell r="B1286" t="str">
            <v>Export</v>
          </cell>
          <cell r="C1286" t="str">
            <v>PUNE</v>
          </cell>
          <cell r="D1286">
            <v>500</v>
          </cell>
          <cell r="E1286">
            <v>55127.45</v>
          </cell>
          <cell r="F1286">
            <v>6</v>
          </cell>
          <cell r="G1286">
            <v>3000</v>
          </cell>
          <cell r="I1286">
            <v>2.2824837278878332</v>
          </cell>
        </row>
        <row r="1287">
          <cell r="A1287" t="str">
            <v>B.280.3.30.016</v>
          </cell>
          <cell r="B1287" t="str">
            <v>Export</v>
          </cell>
          <cell r="C1287" t="str">
            <v>PUNE</v>
          </cell>
          <cell r="D1287">
            <v>250</v>
          </cell>
          <cell r="E1287">
            <v>27563.724999999999</v>
          </cell>
          <cell r="F1287">
            <v>6</v>
          </cell>
          <cell r="G1287">
            <v>1500</v>
          </cell>
          <cell r="I1287">
            <v>2.2824837278878332</v>
          </cell>
        </row>
        <row r="1288">
          <cell r="A1288" t="str">
            <v>B.280.3.30.026</v>
          </cell>
          <cell r="B1288" t="str">
            <v>Export</v>
          </cell>
          <cell r="C1288" t="str">
            <v>PUNE</v>
          </cell>
          <cell r="D1288">
            <v>250</v>
          </cell>
          <cell r="E1288">
            <v>27563.724999999999</v>
          </cell>
          <cell r="F1288">
            <v>6</v>
          </cell>
          <cell r="G1288">
            <v>1500</v>
          </cell>
          <cell r="I1288">
            <v>2.2824837278878332</v>
          </cell>
        </row>
        <row r="1289">
          <cell r="A1289" t="str">
            <v>B.280.3.30.036</v>
          </cell>
          <cell r="B1289" t="str">
            <v>Export</v>
          </cell>
          <cell r="C1289" t="str">
            <v>PUNE</v>
          </cell>
          <cell r="D1289">
            <v>100</v>
          </cell>
          <cell r="E1289">
            <v>11026.225</v>
          </cell>
          <cell r="F1289">
            <v>6</v>
          </cell>
          <cell r="G1289">
            <v>600</v>
          </cell>
          <cell r="I1289">
            <v>2.2824837278878332</v>
          </cell>
        </row>
        <row r="1290">
          <cell r="A1290" t="str">
            <v>B.280.3.30.046</v>
          </cell>
          <cell r="B1290" t="str">
            <v>Export</v>
          </cell>
          <cell r="C1290" t="str">
            <v>PUNE</v>
          </cell>
          <cell r="D1290">
            <v>100</v>
          </cell>
          <cell r="E1290">
            <v>11026.225</v>
          </cell>
          <cell r="F1290">
            <v>6</v>
          </cell>
          <cell r="G1290">
            <v>600</v>
          </cell>
          <cell r="I1290">
            <v>2.2824837278878332</v>
          </cell>
        </row>
        <row r="1291">
          <cell r="A1291" t="str">
            <v>B.280.3.30.056</v>
          </cell>
          <cell r="B1291" t="str">
            <v>Export</v>
          </cell>
          <cell r="C1291" t="str">
            <v>PUNE</v>
          </cell>
          <cell r="D1291">
            <v>100</v>
          </cell>
          <cell r="E1291">
            <v>11026.225</v>
          </cell>
          <cell r="F1291">
            <v>6</v>
          </cell>
          <cell r="G1291">
            <v>600</v>
          </cell>
          <cell r="I1291">
            <v>2.2824837278878332</v>
          </cell>
        </row>
        <row r="1292">
          <cell r="A1292" t="str">
            <v>B.280.3.30.066</v>
          </cell>
          <cell r="B1292" t="str">
            <v>Export</v>
          </cell>
          <cell r="C1292" t="str">
            <v>PUNE</v>
          </cell>
          <cell r="D1292">
            <v>100</v>
          </cell>
          <cell r="E1292">
            <v>11026.225</v>
          </cell>
          <cell r="F1292">
            <v>6</v>
          </cell>
          <cell r="G1292">
            <v>600</v>
          </cell>
          <cell r="I1292">
            <v>2.2824837278878332</v>
          </cell>
        </row>
        <row r="1293">
          <cell r="A1293" t="str">
            <v>B.302.3.00.003</v>
          </cell>
          <cell r="B1293" t="str">
            <v>Export</v>
          </cell>
          <cell r="C1293" t="str">
            <v>PUNE</v>
          </cell>
          <cell r="D1293">
            <v>1900</v>
          </cell>
          <cell r="E1293">
            <v>305856.36</v>
          </cell>
          <cell r="F1293">
            <v>6</v>
          </cell>
          <cell r="G1293">
            <v>11400</v>
          </cell>
          <cell r="I1293">
            <v>2.2824837278878332</v>
          </cell>
        </row>
        <row r="1294">
          <cell r="A1294" t="str">
            <v>B.302.3.00.012</v>
          </cell>
          <cell r="B1294" t="str">
            <v>OER</v>
          </cell>
          <cell r="C1294" t="str">
            <v>PUNE</v>
          </cell>
          <cell r="D1294">
            <v>400</v>
          </cell>
          <cell r="E1294">
            <v>56362.5</v>
          </cell>
          <cell r="F1294">
            <v>6</v>
          </cell>
          <cell r="G1294">
            <v>2400</v>
          </cell>
          <cell r="I1294">
            <v>2.2824837278878332</v>
          </cell>
        </row>
        <row r="1295">
          <cell r="A1295" t="str">
            <v>B.302.3.00.013</v>
          </cell>
          <cell r="B1295" t="str">
            <v>Export</v>
          </cell>
          <cell r="C1295" t="str">
            <v>PUNE</v>
          </cell>
          <cell r="D1295">
            <v>3636</v>
          </cell>
          <cell r="E1295">
            <v>622119.03</v>
          </cell>
          <cell r="F1295">
            <v>6</v>
          </cell>
          <cell r="G1295">
            <v>21816</v>
          </cell>
          <cell r="I1295">
            <v>2.2824837278878332</v>
          </cell>
        </row>
        <row r="1296">
          <cell r="A1296" t="str">
            <v>B.302.3.00.022</v>
          </cell>
          <cell r="B1296" t="str">
            <v>OER</v>
          </cell>
          <cell r="C1296" t="str">
            <v>PUNE</v>
          </cell>
          <cell r="D1296">
            <v>250</v>
          </cell>
          <cell r="E1296">
            <v>33645</v>
          </cell>
          <cell r="F1296">
            <v>6</v>
          </cell>
          <cell r="G1296">
            <v>1500</v>
          </cell>
          <cell r="I1296">
            <v>2.2824837278878332</v>
          </cell>
        </row>
        <row r="1297">
          <cell r="A1297" t="str">
            <v>B.302.3.00.023</v>
          </cell>
          <cell r="B1297" t="str">
            <v>Market</v>
          </cell>
          <cell r="C1297" t="str">
            <v>PUNE</v>
          </cell>
          <cell r="D1297">
            <v>2741</v>
          </cell>
          <cell r="E1297">
            <v>468269.8</v>
          </cell>
          <cell r="F1297">
            <v>6</v>
          </cell>
          <cell r="G1297">
            <v>16446</v>
          </cell>
          <cell r="I1297">
            <v>2.2824837278878332</v>
          </cell>
        </row>
        <row r="1298">
          <cell r="A1298" t="str">
            <v>B.302.3.00.032</v>
          </cell>
          <cell r="B1298" t="str">
            <v>OER</v>
          </cell>
          <cell r="C1298" t="str">
            <v>PUNE</v>
          </cell>
          <cell r="D1298">
            <v>435</v>
          </cell>
          <cell r="E1298">
            <v>58542.3</v>
          </cell>
          <cell r="F1298">
            <v>6</v>
          </cell>
          <cell r="G1298">
            <v>2610</v>
          </cell>
          <cell r="I1298">
            <v>2.2824837278878332</v>
          </cell>
        </row>
        <row r="1299">
          <cell r="A1299" t="str">
            <v>B.302.3.00.033</v>
          </cell>
          <cell r="B1299" t="str">
            <v>Export</v>
          </cell>
          <cell r="C1299" t="str">
            <v>PUNE</v>
          </cell>
          <cell r="D1299">
            <v>1822</v>
          </cell>
          <cell r="E1299">
            <v>313714.17</v>
          </cell>
          <cell r="F1299">
            <v>6</v>
          </cell>
          <cell r="G1299">
            <v>10932</v>
          </cell>
          <cell r="I1299">
            <v>2.2824837278878332</v>
          </cell>
        </row>
        <row r="1300">
          <cell r="A1300" t="str">
            <v>B.302.3.00.043</v>
          </cell>
          <cell r="B1300" t="str">
            <v>Export</v>
          </cell>
          <cell r="C1300" t="str">
            <v>PUNE</v>
          </cell>
          <cell r="D1300">
            <v>1130</v>
          </cell>
          <cell r="E1300">
            <v>194607.35</v>
          </cell>
          <cell r="F1300">
            <v>6</v>
          </cell>
          <cell r="G1300">
            <v>6780</v>
          </cell>
          <cell r="I1300">
            <v>2.2824837278878332</v>
          </cell>
        </row>
        <row r="1301">
          <cell r="A1301" t="str">
            <v>B.302.3.00.053</v>
          </cell>
          <cell r="B1301" t="str">
            <v>Export</v>
          </cell>
          <cell r="C1301" t="str">
            <v>PUNE</v>
          </cell>
          <cell r="D1301">
            <v>918</v>
          </cell>
          <cell r="E1301">
            <v>186237.04</v>
          </cell>
          <cell r="F1301">
            <v>6</v>
          </cell>
          <cell r="G1301">
            <v>5508</v>
          </cell>
          <cell r="I1301">
            <v>2.2824837278878332</v>
          </cell>
        </row>
        <row r="1302">
          <cell r="A1302" t="str">
            <v>B.302.3.00.063</v>
          </cell>
          <cell r="B1302" t="str">
            <v>Market</v>
          </cell>
          <cell r="C1302" t="str">
            <v>PUNE</v>
          </cell>
          <cell r="D1302">
            <v>626</v>
          </cell>
          <cell r="E1302">
            <v>125611.04</v>
          </cell>
          <cell r="F1302">
            <v>6</v>
          </cell>
          <cell r="G1302">
            <v>3756</v>
          </cell>
          <cell r="I1302">
            <v>2.2824837278878332</v>
          </cell>
        </row>
        <row r="1303">
          <cell r="A1303" t="str">
            <v>B.302.3.00.313</v>
          </cell>
          <cell r="B1303" t="str">
            <v>Market</v>
          </cell>
          <cell r="C1303" t="str">
            <v>PUNE</v>
          </cell>
          <cell r="D1303">
            <v>163</v>
          </cell>
          <cell r="E1303">
            <v>27520.87</v>
          </cell>
          <cell r="F1303">
            <v>6</v>
          </cell>
          <cell r="G1303">
            <v>978</v>
          </cell>
          <cell r="I1303">
            <v>2.2824837278878332</v>
          </cell>
        </row>
        <row r="1304">
          <cell r="A1304" t="str">
            <v>B.302.3.02.006</v>
          </cell>
          <cell r="B1304" t="str">
            <v>Export</v>
          </cell>
          <cell r="C1304" t="str">
            <v>PUNE</v>
          </cell>
          <cell r="D1304">
            <v>150</v>
          </cell>
          <cell r="E1304">
            <v>17110.8</v>
          </cell>
          <cell r="F1304">
            <v>6</v>
          </cell>
          <cell r="G1304">
            <v>900</v>
          </cell>
          <cell r="I1304">
            <v>2.2824837278878332</v>
          </cell>
        </row>
        <row r="1305">
          <cell r="A1305" t="str">
            <v>B.302.3.02.026</v>
          </cell>
          <cell r="B1305" t="str">
            <v>Export</v>
          </cell>
          <cell r="C1305" t="str">
            <v>PUNE</v>
          </cell>
          <cell r="D1305">
            <v>150</v>
          </cell>
          <cell r="E1305">
            <v>17110.8</v>
          </cell>
          <cell r="F1305">
            <v>6</v>
          </cell>
          <cell r="G1305">
            <v>900</v>
          </cell>
          <cell r="I1305">
            <v>2.2824837278878332</v>
          </cell>
        </row>
        <row r="1306">
          <cell r="A1306" t="str">
            <v>B.302.3.02.036</v>
          </cell>
          <cell r="B1306" t="str">
            <v>Export</v>
          </cell>
          <cell r="C1306" t="str">
            <v>PUNE</v>
          </cell>
          <cell r="D1306">
            <v>100</v>
          </cell>
          <cell r="E1306">
            <v>11407.2</v>
          </cell>
          <cell r="F1306">
            <v>6</v>
          </cell>
          <cell r="G1306">
            <v>600</v>
          </cell>
          <cell r="I1306">
            <v>2.2824837278878332</v>
          </cell>
        </row>
        <row r="1307">
          <cell r="A1307" t="str">
            <v>B.302.3.10.012</v>
          </cell>
          <cell r="B1307" t="str">
            <v>OER</v>
          </cell>
          <cell r="C1307" t="str">
            <v>PUNE</v>
          </cell>
          <cell r="D1307">
            <v>788</v>
          </cell>
          <cell r="E1307">
            <v>110288.48</v>
          </cell>
          <cell r="F1307">
            <v>6</v>
          </cell>
          <cell r="G1307">
            <v>4728</v>
          </cell>
          <cell r="I1307">
            <v>2.2824837278878332</v>
          </cell>
        </row>
        <row r="1308">
          <cell r="A1308" t="str">
            <v>B.302.3.10.022</v>
          </cell>
          <cell r="B1308" t="str">
            <v>OER</v>
          </cell>
          <cell r="C1308" t="str">
            <v>PUNE</v>
          </cell>
          <cell r="D1308">
            <v>545</v>
          </cell>
          <cell r="E1308">
            <v>76278.2</v>
          </cell>
          <cell r="F1308">
            <v>6</v>
          </cell>
          <cell r="G1308">
            <v>3270</v>
          </cell>
          <cell r="I1308">
            <v>2.2824837278878332</v>
          </cell>
        </row>
        <row r="1309">
          <cell r="A1309" t="str">
            <v>B.302.3.10.032</v>
          </cell>
          <cell r="B1309" t="str">
            <v>OER</v>
          </cell>
          <cell r="C1309" t="str">
            <v>PUNE</v>
          </cell>
          <cell r="D1309">
            <v>211</v>
          </cell>
          <cell r="E1309">
            <v>29531.56</v>
          </cell>
          <cell r="F1309">
            <v>6</v>
          </cell>
          <cell r="G1309">
            <v>1266</v>
          </cell>
          <cell r="I1309">
            <v>2.2824837278878332</v>
          </cell>
        </row>
        <row r="1310">
          <cell r="A1310" t="str">
            <v>B.302.3.10.042</v>
          </cell>
          <cell r="B1310" t="str">
            <v>OER</v>
          </cell>
          <cell r="C1310" t="str">
            <v>PUNE</v>
          </cell>
          <cell r="D1310">
            <v>80</v>
          </cell>
          <cell r="E1310">
            <v>11196.8</v>
          </cell>
          <cell r="F1310">
            <v>6</v>
          </cell>
          <cell r="G1310">
            <v>480</v>
          </cell>
          <cell r="I1310">
            <v>2.2824837278878332</v>
          </cell>
        </row>
        <row r="1311">
          <cell r="A1311" t="str">
            <v>B.302.3.40.006</v>
          </cell>
          <cell r="B1311" t="str">
            <v>Export</v>
          </cell>
          <cell r="C1311" t="str">
            <v>PUNE</v>
          </cell>
          <cell r="D1311">
            <v>515</v>
          </cell>
          <cell r="E1311">
            <v>79949.284950000001</v>
          </cell>
          <cell r="F1311">
            <v>6</v>
          </cell>
          <cell r="G1311">
            <v>3090</v>
          </cell>
          <cell r="I1311">
            <v>2.2824837278878332</v>
          </cell>
        </row>
        <row r="1312">
          <cell r="A1312" t="str">
            <v>B.302.3.40.016</v>
          </cell>
          <cell r="B1312" t="str">
            <v>Export</v>
          </cell>
          <cell r="C1312" t="str">
            <v>PUNE</v>
          </cell>
          <cell r="D1312">
            <v>328</v>
          </cell>
          <cell r="E1312">
            <v>53763.80184</v>
          </cell>
          <cell r="F1312">
            <v>6</v>
          </cell>
          <cell r="G1312">
            <v>1968</v>
          </cell>
          <cell r="I1312">
            <v>2.2824837278878332</v>
          </cell>
        </row>
        <row r="1313">
          <cell r="A1313" t="str">
            <v>B.302.3.40.046</v>
          </cell>
          <cell r="B1313" t="str">
            <v>Export</v>
          </cell>
          <cell r="C1313" t="str">
            <v>PUNE</v>
          </cell>
          <cell r="D1313">
            <v>58</v>
          </cell>
          <cell r="E1313">
            <v>9507.0137400000003</v>
          </cell>
          <cell r="F1313">
            <v>6</v>
          </cell>
          <cell r="G1313">
            <v>348</v>
          </cell>
          <cell r="I1313">
            <v>2.2824837278878332</v>
          </cell>
        </row>
        <row r="1314">
          <cell r="A1314" t="str">
            <v>B.302.3.41.006</v>
          </cell>
          <cell r="B1314" t="str">
            <v>Export</v>
          </cell>
          <cell r="C1314" t="str">
            <v>PUNE</v>
          </cell>
          <cell r="D1314">
            <v>200</v>
          </cell>
          <cell r="E1314">
            <v>38506.788000000008</v>
          </cell>
          <cell r="F1314">
            <v>6</v>
          </cell>
          <cell r="G1314">
            <v>1200</v>
          </cell>
          <cell r="I1314">
            <v>2.2824837278878332</v>
          </cell>
        </row>
        <row r="1315">
          <cell r="A1315" t="str">
            <v>B.302.3.41.016</v>
          </cell>
          <cell r="B1315" t="str">
            <v>Export</v>
          </cell>
          <cell r="C1315" t="str">
            <v>PUNE</v>
          </cell>
          <cell r="D1315">
            <v>50</v>
          </cell>
          <cell r="E1315">
            <v>10147.059000000001</v>
          </cell>
          <cell r="F1315">
            <v>6</v>
          </cell>
          <cell r="G1315">
            <v>300</v>
          </cell>
          <cell r="I1315">
            <v>2.2824837278878332</v>
          </cell>
        </row>
        <row r="1316">
          <cell r="A1316" t="str">
            <v>B.302.3.41.026</v>
          </cell>
          <cell r="B1316" t="str">
            <v>Export</v>
          </cell>
          <cell r="C1316" t="str">
            <v>PUNE</v>
          </cell>
          <cell r="D1316">
            <v>50</v>
          </cell>
          <cell r="E1316">
            <v>10147.059000000001</v>
          </cell>
          <cell r="F1316">
            <v>6</v>
          </cell>
          <cell r="G1316">
            <v>300</v>
          </cell>
          <cell r="I1316">
            <v>2.2824837278878332</v>
          </cell>
        </row>
        <row r="1317">
          <cell r="A1317" t="str">
            <v>B.302.3.42.006</v>
          </cell>
          <cell r="B1317" t="str">
            <v>Export</v>
          </cell>
          <cell r="C1317" t="str">
            <v>PUNE</v>
          </cell>
          <cell r="D1317">
            <v>101</v>
          </cell>
          <cell r="E1317">
            <v>24444.464399999997</v>
          </cell>
          <cell r="F1317">
            <v>6</v>
          </cell>
          <cell r="G1317">
            <v>606</v>
          </cell>
          <cell r="I1317">
            <v>2.2824837278878332</v>
          </cell>
        </row>
        <row r="1318">
          <cell r="A1318" t="str">
            <v>B.302.3.42.016</v>
          </cell>
          <cell r="B1318" t="str">
            <v>Export</v>
          </cell>
          <cell r="C1318" t="str">
            <v>PUNE</v>
          </cell>
          <cell r="D1318">
            <v>52</v>
          </cell>
          <cell r="E1318">
            <v>13314.8496</v>
          </cell>
          <cell r="F1318">
            <v>6</v>
          </cell>
          <cell r="G1318">
            <v>312</v>
          </cell>
          <cell r="I1318">
            <v>2.2824837278878332</v>
          </cell>
        </row>
        <row r="1319">
          <cell r="A1319" t="str">
            <v>B.302.3.42.026</v>
          </cell>
          <cell r="B1319" t="str">
            <v>Export</v>
          </cell>
          <cell r="C1319" t="str">
            <v>PUNE</v>
          </cell>
          <cell r="D1319">
            <v>67</v>
          </cell>
          <cell r="E1319">
            <v>17155.671599999998</v>
          </cell>
          <cell r="F1319">
            <v>6</v>
          </cell>
          <cell r="G1319">
            <v>402</v>
          </cell>
          <cell r="I1319">
            <v>2.2824837278878332</v>
          </cell>
        </row>
        <row r="1320">
          <cell r="A1320" t="str">
            <v>B.302.3.42.046</v>
          </cell>
          <cell r="B1320" t="str">
            <v>Export</v>
          </cell>
          <cell r="C1320" t="str">
            <v>PUNE</v>
          </cell>
          <cell r="D1320">
            <v>52</v>
          </cell>
          <cell r="E1320">
            <v>13314.8496</v>
          </cell>
          <cell r="F1320">
            <v>6</v>
          </cell>
          <cell r="G1320">
            <v>312</v>
          </cell>
          <cell r="I1320">
            <v>2.2824837278878332</v>
          </cell>
        </row>
        <row r="1321">
          <cell r="A1321" t="str">
            <v>B.303.3.00.003</v>
          </cell>
          <cell r="B1321" t="str">
            <v>Market</v>
          </cell>
          <cell r="C1321" t="str">
            <v>PUNE</v>
          </cell>
          <cell r="D1321">
            <v>265</v>
          </cell>
          <cell r="E1321">
            <v>134415.95000000001</v>
          </cell>
          <cell r="F1321">
            <v>8</v>
          </cell>
          <cell r="G1321">
            <v>2120</v>
          </cell>
          <cell r="I1321">
            <v>3.0433116371837774</v>
          </cell>
        </row>
        <row r="1322">
          <cell r="A1322" t="str">
            <v>B.303.3.00.013</v>
          </cell>
          <cell r="B1322" t="str">
            <v>Market</v>
          </cell>
          <cell r="C1322" t="str">
            <v>PUNE</v>
          </cell>
          <cell r="D1322">
            <v>570</v>
          </cell>
          <cell r="E1322">
            <v>301841.74</v>
          </cell>
          <cell r="F1322">
            <v>8</v>
          </cell>
          <cell r="G1322">
            <v>4560</v>
          </cell>
          <cell r="I1322">
            <v>3.0433116371837774</v>
          </cell>
        </row>
        <row r="1323">
          <cell r="A1323" t="str">
            <v>B.303.3.00.023</v>
          </cell>
          <cell r="B1323" t="str">
            <v>Market</v>
          </cell>
          <cell r="C1323" t="str">
            <v>PUNE</v>
          </cell>
          <cell r="D1323">
            <v>309</v>
          </cell>
          <cell r="E1323">
            <v>163610.67000000001</v>
          </cell>
          <cell r="F1323">
            <v>8</v>
          </cell>
          <cell r="G1323">
            <v>2472</v>
          </cell>
          <cell r="I1323">
            <v>3.0433116371837774</v>
          </cell>
        </row>
        <row r="1324">
          <cell r="A1324" t="str">
            <v>B.303.3.00.033</v>
          </cell>
          <cell r="B1324" t="str">
            <v>Market</v>
          </cell>
          <cell r="C1324" t="str">
            <v>PUNE</v>
          </cell>
          <cell r="D1324">
            <v>60</v>
          </cell>
          <cell r="E1324">
            <v>31625.85</v>
          </cell>
          <cell r="F1324">
            <v>8</v>
          </cell>
          <cell r="G1324">
            <v>480</v>
          </cell>
          <cell r="I1324">
            <v>3.0433116371837774</v>
          </cell>
        </row>
        <row r="1325">
          <cell r="A1325" t="str">
            <v>B.303.3.00.043</v>
          </cell>
          <cell r="B1325" t="str">
            <v>Market</v>
          </cell>
          <cell r="C1325" t="str">
            <v>PUNE</v>
          </cell>
          <cell r="D1325">
            <v>27</v>
          </cell>
          <cell r="E1325">
            <v>14745.59</v>
          </cell>
          <cell r="F1325">
            <v>8</v>
          </cell>
          <cell r="G1325">
            <v>216</v>
          </cell>
          <cell r="I1325">
            <v>3.0433116371837774</v>
          </cell>
        </row>
        <row r="1326">
          <cell r="A1326" t="str">
            <v>B.303.3.00.053</v>
          </cell>
          <cell r="B1326" t="str">
            <v>Market</v>
          </cell>
          <cell r="C1326" t="str">
            <v>PUNE</v>
          </cell>
          <cell r="D1326">
            <v>20</v>
          </cell>
          <cell r="E1326">
            <v>10795.01</v>
          </cell>
          <cell r="F1326">
            <v>8</v>
          </cell>
          <cell r="G1326">
            <v>160</v>
          </cell>
          <cell r="I1326">
            <v>3.0433116371837774</v>
          </cell>
        </row>
        <row r="1327">
          <cell r="A1327" t="str">
            <v>B.304.3.00.003</v>
          </cell>
          <cell r="B1327" t="str">
            <v>Market</v>
          </cell>
          <cell r="C1327" t="str">
            <v>PUNE</v>
          </cell>
          <cell r="D1327">
            <v>8181</v>
          </cell>
          <cell r="E1327">
            <v>1327999.8600000001</v>
          </cell>
          <cell r="F1327">
            <v>8</v>
          </cell>
          <cell r="G1327">
            <v>65448</v>
          </cell>
          <cell r="I1327">
            <v>3.0433116371837774</v>
          </cell>
        </row>
        <row r="1328">
          <cell r="A1328" t="str">
            <v>B.304.3.00.013</v>
          </cell>
          <cell r="B1328" t="str">
            <v>Market</v>
          </cell>
          <cell r="C1328" t="str">
            <v>PUNE</v>
          </cell>
          <cell r="D1328">
            <v>4159</v>
          </cell>
          <cell r="E1328">
            <v>719441.48</v>
          </cell>
          <cell r="F1328">
            <v>8</v>
          </cell>
          <cell r="G1328">
            <v>33272</v>
          </cell>
          <cell r="I1328">
            <v>3.0433116371837774</v>
          </cell>
        </row>
        <row r="1329">
          <cell r="A1329" t="str">
            <v>B.304.3.00.023</v>
          </cell>
          <cell r="B1329" t="str">
            <v>Market</v>
          </cell>
          <cell r="C1329" t="str">
            <v>PUNE</v>
          </cell>
          <cell r="D1329">
            <v>2250</v>
          </cell>
          <cell r="E1329">
            <v>387982.94</v>
          </cell>
          <cell r="F1329">
            <v>8</v>
          </cell>
          <cell r="G1329">
            <v>18000</v>
          </cell>
          <cell r="I1329">
            <v>3.0433116371837774</v>
          </cell>
        </row>
        <row r="1330">
          <cell r="A1330" t="str">
            <v>B.304.3.00.033</v>
          </cell>
          <cell r="B1330" t="str">
            <v>Market</v>
          </cell>
          <cell r="C1330" t="str">
            <v>PUNE</v>
          </cell>
          <cell r="D1330">
            <v>1395</v>
          </cell>
          <cell r="E1330">
            <v>238408.42</v>
          </cell>
          <cell r="F1330">
            <v>8</v>
          </cell>
          <cell r="G1330">
            <v>11160</v>
          </cell>
          <cell r="I1330">
            <v>3.0433116371837774</v>
          </cell>
        </row>
        <row r="1331">
          <cell r="A1331" t="str">
            <v>B.304.3.00.043</v>
          </cell>
          <cell r="B1331" t="str">
            <v>Market</v>
          </cell>
          <cell r="C1331" t="str">
            <v>PUNE</v>
          </cell>
          <cell r="D1331">
            <v>798</v>
          </cell>
          <cell r="E1331">
            <v>144141.6</v>
          </cell>
          <cell r="F1331">
            <v>8</v>
          </cell>
          <cell r="G1331">
            <v>6384</v>
          </cell>
          <cell r="I1331">
            <v>3.0433116371837774</v>
          </cell>
        </row>
        <row r="1332">
          <cell r="A1332" t="str">
            <v>B.304.3.00.053</v>
          </cell>
          <cell r="B1332" t="str">
            <v>Market</v>
          </cell>
          <cell r="C1332" t="str">
            <v>PUNE</v>
          </cell>
          <cell r="D1332">
            <v>267</v>
          </cell>
          <cell r="E1332">
            <v>48541.31</v>
          </cell>
          <cell r="F1332">
            <v>8</v>
          </cell>
          <cell r="G1332">
            <v>2136</v>
          </cell>
          <cell r="I1332">
            <v>3.0433116371837774</v>
          </cell>
        </row>
        <row r="1333">
          <cell r="A1333" t="str">
            <v>B.304.3.00.063</v>
          </cell>
          <cell r="B1333" t="str">
            <v>Market</v>
          </cell>
          <cell r="C1333" t="str">
            <v>PUNE</v>
          </cell>
          <cell r="D1333">
            <v>64</v>
          </cell>
          <cell r="E1333">
            <v>11941.71</v>
          </cell>
          <cell r="F1333">
            <v>8</v>
          </cell>
          <cell r="G1333">
            <v>512</v>
          </cell>
          <cell r="I1333">
            <v>3.0433116371837774</v>
          </cell>
        </row>
        <row r="1334">
          <cell r="A1334" t="str">
            <v>B.304.4.00.003</v>
          </cell>
          <cell r="B1334" t="str">
            <v>Market</v>
          </cell>
          <cell r="C1334" t="str">
            <v>PUNE</v>
          </cell>
          <cell r="D1334">
            <v>951</v>
          </cell>
          <cell r="E1334">
            <v>141449.70000000001</v>
          </cell>
          <cell r="F1334">
            <v>8</v>
          </cell>
          <cell r="G1334">
            <v>7608</v>
          </cell>
          <cell r="I1334">
            <v>3.0433116371837774</v>
          </cell>
        </row>
        <row r="1335">
          <cell r="A1335" t="str">
            <v>B.304.4.00.013</v>
          </cell>
          <cell r="B1335" t="str">
            <v>Market</v>
          </cell>
          <cell r="C1335" t="str">
            <v>PUNE</v>
          </cell>
          <cell r="D1335">
            <v>766</v>
          </cell>
          <cell r="E1335">
            <v>119261.26</v>
          </cell>
          <cell r="F1335">
            <v>8</v>
          </cell>
          <cell r="G1335">
            <v>6128</v>
          </cell>
          <cell r="I1335">
            <v>3.0433116371837774</v>
          </cell>
        </row>
        <row r="1336">
          <cell r="A1336" t="str">
            <v>B.310.3.00.003</v>
          </cell>
          <cell r="B1336" t="str">
            <v>Market</v>
          </cell>
          <cell r="C1336" t="str">
            <v>PUNE</v>
          </cell>
          <cell r="D1336">
            <v>1763</v>
          </cell>
          <cell r="E1336">
            <v>340506.55</v>
          </cell>
          <cell r="F1336">
            <v>8</v>
          </cell>
          <cell r="G1336">
            <v>14104</v>
          </cell>
          <cell r="I1336">
            <v>3.0433116371837774</v>
          </cell>
        </row>
        <row r="1337">
          <cell r="A1337" t="str">
            <v>B.310.3.00.013</v>
          </cell>
          <cell r="B1337" t="str">
            <v>Market</v>
          </cell>
          <cell r="C1337" t="str">
            <v>PUNE</v>
          </cell>
          <cell r="D1337">
            <v>4038</v>
          </cell>
          <cell r="E1337">
            <v>806555.12</v>
          </cell>
          <cell r="F1337">
            <v>8</v>
          </cell>
          <cell r="G1337">
            <v>32304</v>
          </cell>
          <cell r="I1337">
            <v>3.0433116371837774</v>
          </cell>
        </row>
        <row r="1338">
          <cell r="A1338" t="str">
            <v>B.310.3.00.023</v>
          </cell>
          <cell r="B1338" t="str">
            <v>Market</v>
          </cell>
          <cell r="C1338" t="str">
            <v>PUNE</v>
          </cell>
          <cell r="D1338">
            <v>1651</v>
          </cell>
          <cell r="E1338">
            <v>333085.39</v>
          </cell>
          <cell r="F1338">
            <v>8</v>
          </cell>
          <cell r="G1338">
            <v>13208</v>
          </cell>
          <cell r="I1338">
            <v>3.0433116371837774</v>
          </cell>
        </row>
        <row r="1339">
          <cell r="A1339" t="str">
            <v>B.310.3.00.033</v>
          </cell>
          <cell r="B1339" t="str">
            <v>Market</v>
          </cell>
          <cell r="C1339" t="str">
            <v>PUNE</v>
          </cell>
          <cell r="D1339">
            <v>1037</v>
          </cell>
          <cell r="E1339">
            <v>208182.38</v>
          </cell>
          <cell r="F1339">
            <v>8</v>
          </cell>
          <cell r="G1339">
            <v>8296</v>
          </cell>
          <cell r="I1339">
            <v>3.0433116371837774</v>
          </cell>
        </row>
        <row r="1340">
          <cell r="A1340" t="str">
            <v>B.310.3.00.043</v>
          </cell>
          <cell r="B1340" t="str">
            <v>Market</v>
          </cell>
          <cell r="C1340" t="str">
            <v>PUNE</v>
          </cell>
          <cell r="D1340">
            <v>573</v>
          </cell>
          <cell r="E1340">
            <v>119567.16</v>
          </cell>
          <cell r="F1340">
            <v>8</v>
          </cell>
          <cell r="G1340">
            <v>4584</v>
          </cell>
          <cell r="I1340">
            <v>3.0433116371837774</v>
          </cell>
        </row>
        <row r="1341">
          <cell r="A1341" t="str">
            <v>B.310.3.00.053</v>
          </cell>
          <cell r="B1341" t="str">
            <v>Market</v>
          </cell>
          <cell r="C1341" t="str">
            <v>PUNE</v>
          </cell>
          <cell r="D1341">
            <v>78</v>
          </cell>
          <cell r="E1341">
            <v>16414.14</v>
          </cell>
          <cell r="F1341">
            <v>8</v>
          </cell>
          <cell r="G1341">
            <v>624</v>
          </cell>
          <cell r="I1341">
            <v>3.0433116371837774</v>
          </cell>
        </row>
        <row r="1342">
          <cell r="A1342" t="str">
            <v>B.310.3.00.063</v>
          </cell>
          <cell r="B1342" t="str">
            <v>Market</v>
          </cell>
          <cell r="C1342" t="str">
            <v>PUNE</v>
          </cell>
          <cell r="D1342">
            <v>273</v>
          </cell>
          <cell r="E1342">
            <v>54463.28</v>
          </cell>
          <cell r="F1342">
            <v>8</v>
          </cell>
          <cell r="G1342">
            <v>2184</v>
          </cell>
          <cell r="I1342">
            <v>3.0433116371837774</v>
          </cell>
        </row>
        <row r="1343">
          <cell r="A1343" t="str">
            <v>B.318.4.00.032</v>
          </cell>
          <cell r="B1343" t="str">
            <v>OER</v>
          </cell>
          <cell r="C1343" t="str">
            <v>PUNE</v>
          </cell>
          <cell r="D1343">
            <v>40</v>
          </cell>
          <cell r="E1343">
            <v>8008</v>
          </cell>
          <cell r="F1343">
            <v>6</v>
          </cell>
          <cell r="G1343">
            <v>240</v>
          </cell>
          <cell r="I1343">
            <v>2.2824837278878332</v>
          </cell>
        </row>
        <row r="1344">
          <cell r="A1344" t="str">
            <v>B.320.3.00.002</v>
          </cell>
          <cell r="B1344" t="str">
            <v>OER</v>
          </cell>
          <cell r="C1344" t="str">
            <v>PUNE</v>
          </cell>
          <cell r="D1344">
            <v>750</v>
          </cell>
          <cell r="E1344">
            <v>89071.5</v>
          </cell>
          <cell r="F1344">
            <v>8</v>
          </cell>
          <cell r="G1344">
            <v>6000</v>
          </cell>
          <cell r="I1344">
            <v>3.0433116371837774</v>
          </cell>
        </row>
        <row r="1345">
          <cell r="A1345" t="str">
            <v>B.320.3.00.003</v>
          </cell>
          <cell r="B1345" t="str">
            <v>Market</v>
          </cell>
          <cell r="C1345" t="str">
            <v>PUNE</v>
          </cell>
          <cell r="D1345">
            <v>703</v>
          </cell>
          <cell r="E1345">
            <v>118150.79</v>
          </cell>
          <cell r="F1345">
            <v>8</v>
          </cell>
          <cell r="G1345">
            <v>5624</v>
          </cell>
          <cell r="I1345">
            <v>3.0433116371837774</v>
          </cell>
        </row>
        <row r="1346">
          <cell r="A1346" t="str">
            <v>B.320.3.00.012</v>
          </cell>
          <cell r="B1346" t="str">
            <v>OER</v>
          </cell>
          <cell r="C1346" t="str">
            <v>PUNE</v>
          </cell>
          <cell r="D1346">
            <v>275</v>
          </cell>
          <cell r="E1346">
            <v>36844.5</v>
          </cell>
          <cell r="F1346">
            <v>8</v>
          </cell>
          <cell r="G1346">
            <v>2200</v>
          </cell>
          <cell r="I1346">
            <v>3.0433116371837774</v>
          </cell>
        </row>
        <row r="1347">
          <cell r="A1347" t="str">
            <v>B.320.3.00.013</v>
          </cell>
          <cell r="B1347" t="str">
            <v>Market</v>
          </cell>
          <cell r="C1347" t="str">
            <v>PUNE</v>
          </cell>
          <cell r="D1347">
            <v>476</v>
          </cell>
          <cell r="E1347">
            <v>81962.61</v>
          </cell>
          <cell r="F1347">
            <v>8</v>
          </cell>
          <cell r="G1347">
            <v>3808</v>
          </cell>
          <cell r="I1347">
            <v>3.0433116371837774</v>
          </cell>
        </row>
        <row r="1348">
          <cell r="A1348" t="str">
            <v>B.320.3.00.022</v>
          </cell>
          <cell r="B1348" t="str">
            <v>OER</v>
          </cell>
          <cell r="C1348" t="str">
            <v>PUNE</v>
          </cell>
          <cell r="D1348">
            <v>413</v>
          </cell>
          <cell r="E1348">
            <v>53474.89</v>
          </cell>
          <cell r="F1348">
            <v>8</v>
          </cell>
          <cell r="G1348">
            <v>3304</v>
          </cell>
          <cell r="I1348">
            <v>3.0433116371837774</v>
          </cell>
        </row>
        <row r="1349">
          <cell r="A1349" t="str">
            <v>B.320.3.00.023</v>
          </cell>
          <cell r="B1349" t="str">
            <v>Market</v>
          </cell>
          <cell r="C1349" t="str">
            <v>PUNE</v>
          </cell>
          <cell r="D1349">
            <v>242</v>
          </cell>
          <cell r="E1349">
            <v>41725.61</v>
          </cell>
          <cell r="F1349">
            <v>8</v>
          </cell>
          <cell r="G1349">
            <v>1936</v>
          </cell>
          <cell r="I1349">
            <v>3.0433116371837774</v>
          </cell>
        </row>
        <row r="1350">
          <cell r="A1350" t="str">
            <v>B.320.3.00.032</v>
          </cell>
          <cell r="B1350" t="str">
            <v>OER</v>
          </cell>
          <cell r="C1350" t="str">
            <v>PUNE</v>
          </cell>
          <cell r="D1350">
            <v>198</v>
          </cell>
          <cell r="E1350">
            <v>24652.74</v>
          </cell>
          <cell r="F1350">
            <v>8</v>
          </cell>
          <cell r="G1350">
            <v>1584</v>
          </cell>
          <cell r="I1350">
            <v>3.0433116371837774</v>
          </cell>
        </row>
        <row r="1351">
          <cell r="A1351" t="str">
            <v>B.320.3.00.033</v>
          </cell>
          <cell r="B1351" t="str">
            <v>Market</v>
          </cell>
          <cell r="C1351" t="str">
            <v>PUNE</v>
          </cell>
          <cell r="D1351">
            <v>92</v>
          </cell>
          <cell r="E1351">
            <v>15719.76</v>
          </cell>
          <cell r="F1351">
            <v>8</v>
          </cell>
          <cell r="G1351">
            <v>736</v>
          </cell>
          <cell r="I1351">
            <v>3.0433116371837774</v>
          </cell>
        </row>
        <row r="1352">
          <cell r="A1352" t="str">
            <v>B.320.3.00.043</v>
          </cell>
          <cell r="B1352" t="str">
            <v>Market</v>
          </cell>
          <cell r="C1352" t="str">
            <v>PUNE</v>
          </cell>
          <cell r="D1352">
            <v>79</v>
          </cell>
          <cell r="E1352">
            <v>14697.92</v>
          </cell>
          <cell r="F1352">
            <v>8</v>
          </cell>
          <cell r="G1352">
            <v>632</v>
          </cell>
          <cell r="I1352">
            <v>3.0433116371837774</v>
          </cell>
        </row>
        <row r="1353">
          <cell r="A1353" t="str">
            <v>B.320.3.00.053</v>
          </cell>
          <cell r="B1353" t="str">
            <v>Market</v>
          </cell>
          <cell r="C1353" t="str">
            <v>PUNE</v>
          </cell>
          <cell r="D1353">
            <v>48</v>
          </cell>
          <cell r="E1353">
            <v>9088.16</v>
          </cell>
          <cell r="F1353">
            <v>8</v>
          </cell>
          <cell r="G1353">
            <v>384</v>
          </cell>
          <cell r="I1353">
            <v>3.0433116371837774</v>
          </cell>
        </row>
        <row r="1354">
          <cell r="A1354" t="str">
            <v>B.320.3.00.063</v>
          </cell>
          <cell r="B1354" t="str">
            <v>Market</v>
          </cell>
          <cell r="C1354" t="str">
            <v>PUNE</v>
          </cell>
          <cell r="D1354">
            <v>32</v>
          </cell>
          <cell r="E1354">
            <v>6214.11</v>
          </cell>
          <cell r="F1354">
            <v>8</v>
          </cell>
          <cell r="G1354">
            <v>256</v>
          </cell>
          <cell r="I1354">
            <v>3.0433116371837774</v>
          </cell>
        </row>
        <row r="1355">
          <cell r="A1355" t="str">
            <v>B.320.3.10.002</v>
          </cell>
          <cell r="B1355" t="str">
            <v>OER</v>
          </cell>
          <cell r="C1355" t="str">
            <v>PUNE</v>
          </cell>
          <cell r="D1355">
            <v>390</v>
          </cell>
          <cell r="E1355">
            <v>36777</v>
          </cell>
          <cell r="F1355">
            <v>6</v>
          </cell>
          <cell r="G1355">
            <v>2340</v>
          </cell>
          <cell r="I1355">
            <v>2.2824837278878332</v>
          </cell>
        </row>
        <row r="1356">
          <cell r="A1356" t="str">
            <v>B.320.3.10.012</v>
          </cell>
          <cell r="B1356" t="str">
            <v>OER</v>
          </cell>
          <cell r="C1356" t="str">
            <v>PUNE</v>
          </cell>
          <cell r="D1356">
            <v>100</v>
          </cell>
          <cell r="E1356">
            <v>8815</v>
          </cell>
          <cell r="F1356">
            <v>6</v>
          </cell>
          <cell r="G1356">
            <v>600</v>
          </cell>
          <cell r="I1356">
            <v>2.2824837278878332</v>
          </cell>
        </row>
        <row r="1357">
          <cell r="A1357" t="str">
            <v>B.320.3.10.022</v>
          </cell>
          <cell r="B1357" t="str">
            <v>OER</v>
          </cell>
          <cell r="C1357" t="str">
            <v>PUNE</v>
          </cell>
          <cell r="D1357">
            <v>102</v>
          </cell>
          <cell r="E1357">
            <v>8991.2999999999993</v>
          </cell>
          <cell r="F1357">
            <v>6</v>
          </cell>
          <cell r="G1357">
            <v>612</v>
          </cell>
          <cell r="I1357">
            <v>2.2824837278878332</v>
          </cell>
        </row>
        <row r="1358">
          <cell r="A1358" t="str">
            <v>B.326.3.00.006</v>
          </cell>
          <cell r="B1358" t="str">
            <v>Export</v>
          </cell>
          <cell r="C1358" t="str">
            <v>PUNE</v>
          </cell>
          <cell r="D1358">
            <v>1864</v>
          </cell>
          <cell r="E1358">
            <v>267194.4582017755</v>
          </cell>
          <cell r="F1358">
            <v>8</v>
          </cell>
          <cell r="G1358">
            <v>14912</v>
          </cell>
          <cell r="I1358">
            <v>3.0433116371837774</v>
          </cell>
        </row>
        <row r="1359">
          <cell r="A1359" t="str">
            <v>B.326.3.00.016</v>
          </cell>
          <cell r="B1359" t="str">
            <v>Export</v>
          </cell>
          <cell r="C1359" t="str">
            <v>PUNE</v>
          </cell>
          <cell r="D1359">
            <v>1036</v>
          </cell>
          <cell r="E1359">
            <v>147594.3146830913</v>
          </cell>
          <cell r="F1359">
            <v>8</v>
          </cell>
          <cell r="G1359">
            <v>8288</v>
          </cell>
          <cell r="I1359">
            <v>3.0433116371837774</v>
          </cell>
        </row>
        <row r="1360">
          <cell r="A1360" t="str">
            <v>B.326.3.00.026</v>
          </cell>
          <cell r="B1360" t="str">
            <v>Export</v>
          </cell>
          <cell r="C1360" t="str">
            <v>PUNE</v>
          </cell>
          <cell r="D1360">
            <v>514</v>
          </cell>
          <cell r="E1360">
            <v>61142.217197715232</v>
          </cell>
          <cell r="F1360">
            <v>8</v>
          </cell>
          <cell r="G1360">
            <v>4112</v>
          </cell>
          <cell r="I1360">
            <v>3.0433116371837774</v>
          </cell>
        </row>
        <row r="1361">
          <cell r="A1361" t="str">
            <v>B.326.3.00.036</v>
          </cell>
          <cell r="B1361" t="str">
            <v>Export</v>
          </cell>
          <cell r="C1361" t="str">
            <v>PUNE</v>
          </cell>
          <cell r="D1361">
            <v>651</v>
          </cell>
          <cell r="E1361">
            <v>88750.759214782185</v>
          </cell>
          <cell r="F1361">
            <v>8</v>
          </cell>
          <cell r="G1361">
            <v>5208</v>
          </cell>
          <cell r="I1361">
            <v>3.0433116371837774</v>
          </cell>
        </row>
        <row r="1362">
          <cell r="A1362" t="str">
            <v>B.332.3.00.002</v>
          </cell>
          <cell r="B1362" t="str">
            <v>OER</v>
          </cell>
          <cell r="C1362" t="str">
            <v>PUNE</v>
          </cell>
          <cell r="D1362">
            <v>200</v>
          </cell>
          <cell r="E1362">
            <v>31740</v>
          </cell>
          <cell r="F1362">
            <v>8</v>
          </cell>
          <cell r="G1362">
            <v>1600</v>
          </cell>
          <cell r="I1362">
            <v>3.0433116371837774</v>
          </cell>
        </row>
        <row r="1363">
          <cell r="A1363" t="str">
            <v>B.332.3.00.003</v>
          </cell>
          <cell r="B1363" t="str">
            <v>Market</v>
          </cell>
          <cell r="C1363" t="str">
            <v>PUNE</v>
          </cell>
          <cell r="D1363">
            <v>5339</v>
          </cell>
          <cell r="E1363">
            <v>1136381</v>
          </cell>
          <cell r="F1363">
            <v>8</v>
          </cell>
          <cell r="G1363">
            <v>42712</v>
          </cell>
          <cell r="I1363">
            <v>3.0433116371837774</v>
          </cell>
        </row>
        <row r="1364">
          <cell r="A1364" t="str">
            <v>B.332.3.00.012</v>
          </cell>
          <cell r="B1364" t="str">
            <v>OER</v>
          </cell>
          <cell r="C1364" t="str">
            <v>PUNE</v>
          </cell>
          <cell r="D1364">
            <v>341</v>
          </cell>
          <cell r="E1364">
            <v>55879.67</v>
          </cell>
          <cell r="F1364">
            <v>8</v>
          </cell>
          <cell r="G1364">
            <v>2728</v>
          </cell>
          <cell r="I1364">
            <v>3.0433116371837774</v>
          </cell>
        </row>
        <row r="1365">
          <cell r="A1365" t="str">
            <v>B.332.3.00.013</v>
          </cell>
          <cell r="B1365" t="str">
            <v>Export</v>
          </cell>
          <cell r="C1365" t="str">
            <v>PUNE</v>
          </cell>
          <cell r="D1365">
            <v>5001</v>
          </cell>
          <cell r="E1365">
            <v>1104171.51</v>
          </cell>
          <cell r="F1365">
            <v>8</v>
          </cell>
          <cell r="G1365">
            <v>40008</v>
          </cell>
          <cell r="I1365">
            <v>3.0433116371837774</v>
          </cell>
        </row>
        <row r="1366">
          <cell r="A1366" t="str">
            <v>B.332.3.00.023</v>
          </cell>
          <cell r="B1366" t="str">
            <v>Export</v>
          </cell>
          <cell r="C1366" t="str">
            <v>PUNE</v>
          </cell>
          <cell r="D1366">
            <v>1675</v>
          </cell>
          <cell r="E1366">
            <v>371443.26</v>
          </cell>
          <cell r="F1366">
            <v>8</v>
          </cell>
          <cell r="G1366">
            <v>13400</v>
          </cell>
          <cell r="I1366">
            <v>3.0433116371837774</v>
          </cell>
        </row>
        <row r="1367">
          <cell r="A1367" t="str">
            <v>B.332.3.00.033</v>
          </cell>
          <cell r="B1367" t="str">
            <v>Export</v>
          </cell>
          <cell r="C1367" t="str">
            <v>PUNE</v>
          </cell>
          <cell r="D1367">
            <v>719</v>
          </cell>
          <cell r="E1367">
            <v>158831.67999999999</v>
          </cell>
          <cell r="F1367">
            <v>8</v>
          </cell>
          <cell r="G1367">
            <v>5752</v>
          </cell>
          <cell r="I1367">
            <v>3.0433116371837774</v>
          </cell>
        </row>
        <row r="1368">
          <cell r="A1368" t="str">
            <v>B.332.3.00.043</v>
          </cell>
          <cell r="B1368" t="str">
            <v>Market</v>
          </cell>
          <cell r="C1368" t="str">
            <v>PUNE</v>
          </cell>
          <cell r="D1368">
            <v>368</v>
          </cell>
          <cell r="E1368">
            <v>86986.51</v>
          </cell>
          <cell r="F1368">
            <v>8</v>
          </cell>
          <cell r="G1368">
            <v>2944</v>
          </cell>
          <cell r="I1368">
            <v>3.0433116371837774</v>
          </cell>
        </row>
        <row r="1369">
          <cell r="A1369" t="str">
            <v>B.341.3.00.003</v>
          </cell>
          <cell r="B1369" t="str">
            <v>Market</v>
          </cell>
          <cell r="C1369" t="str">
            <v>PUNE</v>
          </cell>
          <cell r="D1369">
            <v>1335</v>
          </cell>
          <cell r="E1369">
            <v>295106.8</v>
          </cell>
          <cell r="F1369">
            <v>8</v>
          </cell>
          <cell r="G1369">
            <v>10680</v>
          </cell>
          <cell r="I1369">
            <v>3.0433116371837774</v>
          </cell>
        </row>
        <row r="1370">
          <cell r="A1370" t="str">
            <v>B.341.3.00.013</v>
          </cell>
          <cell r="B1370" t="str">
            <v>Market</v>
          </cell>
          <cell r="C1370" t="str">
            <v>PUNE</v>
          </cell>
          <cell r="D1370">
            <v>3124</v>
          </cell>
          <cell r="E1370">
            <v>716390.25</v>
          </cell>
          <cell r="F1370">
            <v>8</v>
          </cell>
          <cell r="G1370">
            <v>24992</v>
          </cell>
          <cell r="I1370">
            <v>3.0433116371837774</v>
          </cell>
        </row>
        <row r="1371">
          <cell r="A1371" t="str">
            <v>B.341.3.00.023</v>
          </cell>
          <cell r="B1371" t="str">
            <v>Market</v>
          </cell>
          <cell r="C1371" t="str">
            <v>PUNE</v>
          </cell>
          <cell r="D1371">
            <v>1308</v>
          </cell>
          <cell r="E1371">
            <v>302715</v>
          </cell>
          <cell r="F1371">
            <v>8</v>
          </cell>
          <cell r="G1371">
            <v>10464</v>
          </cell>
          <cell r="I1371">
            <v>3.0433116371837774</v>
          </cell>
        </row>
        <row r="1372">
          <cell r="A1372" t="str">
            <v>B.341.3.00.033</v>
          </cell>
          <cell r="B1372" t="str">
            <v>Export</v>
          </cell>
          <cell r="C1372" t="str">
            <v>PUNE</v>
          </cell>
          <cell r="D1372">
            <v>565</v>
          </cell>
          <cell r="E1372">
            <v>131059.61</v>
          </cell>
          <cell r="F1372">
            <v>8</v>
          </cell>
          <cell r="G1372">
            <v>4520</v>
          </cell>
          <cell r="I1372">
            <v>3.0433116371837774</v>
          </cell>
        </row>
        <row r="1373">
          <cell r="A1373" t="str">
            <v>B.341.3.00.043</v>
          </cell>
          <cell r="B1373" t="str">
            <v>Market</v>
          </cell>
          <cell r="C1373" t="str">
            <v>PUNE</v>
          </cell>
          <cell r="D1373">
            <v>57</v>
          </cell>
          <cell r="E1373">
            <v>13778.68</v>
          </cell>
          <cell r="F1373">
            <v>8</v>
          </cell>
          <cell r="G1373">
            <v>456</v>
          </cell>
          <cell r="I1373">
            <v>3.0433116371837774</v>
          </cell>
        </row>
        <row r="1374">
          <cell r="A1374" t="str">
            <v>B.344.3.00.006</v>
          </cell>
          <cell r="B1374" t="str">
            <v>Export</v>
          </cell>
          <cell r="C1374" t="str">
            <v>PUNE</v>
          </cell>
          <cell r="D1374">
            <v>850</v>
          </cell>
          <cell r="E1374">
            <v>87749.385000000009</v>
          </cell>
          <cell r="F1374">
            <v>6</v>
          </cell>
          <cell r="G1374">
            <v>5100</v>
          </cell>
          <cell r="I1374">
            <v>2.2824837278878332</v>
          </cell>
        </row>
        <row r="1375">
          <cell r="A1375" t="str">
            <v>B.344.3.00.016</v>
          </cell>
          <cell r="B1375" t="str">
            <v>Export</v>
          </cell>
          <cell r="C1375" t="str">
            <v>PUNE</v>
          </cell>
          <cell r="D1375">
            <v>600</v>
          </cell>
          <cell r="E1375">
            <v>61934.614500000011</v>
          </cell>
          <cell r="F1375">
            <v>6</v>
          </cell>
          <cell r="G1375">
            <v>3600</v>
          </cell>
          <cell r="I1375">
            <v>2.2824837278878332</v>
          </cell>
        </row>
        <row r="1376">
          <cell r="A1376" t="str">
            <v>B.344.3.00.026</v>
          </cell>
          <cell r="B1376" t="str">
            <v>Export</v>
          </cell>
          <cell r="C1376" t="str">
            <v>PUNE</v>
          </cell>
          <cell r="D1376">
            <v>600</v>
          </cell>
          <cell r="E1376">
            <v>61939.665000000008</v>
          </cell>
          <cell r="F1376">
            <v>6</v>
          </cell>
          <cell r="G1376">
            <v>3600</v>
          </cell>
          <cell r="I1376">
            <v>2.2824837278878332</v>
          </cell>
        </row>
        <row r="1377">
          <cell r="A1377" t="str">
            <v>B.344.3.00.036</v>
          </cell>
          <cell r="B1377" t="str">
            <v>Export</v>
          </cell>
          <cell r="C1377" t="str">
            <v>PUNE</v>
          </cell>
          <cell r="D1377">
            <v>200</v>
          </cell>
          <cell r="E1377">
            <v>20646.555</v>
          </cell>
          <cell r="F1377">
            <v>6</v>
          </cell>
          <cell r="G1377">
            <v>1200</v>
          </cell>
          <cell r="I1377">
            <v>2.2824837278878332</v>
          </cell>
        </row>
        <row r="1378">
          <cell r="A1378" t="str">
            <v>B.344.3.20.006</v>
          </cell>
          <cell r="B1378" t="str">
            <v>Export</v>
          </cell>
          <cell r="C1378" t="str">
            <v>PUNE</v>
          </cell>
          <cell r="D1378">
            <v>324</v>
          </cell>
          <cell r="E1378">
            <v>34805.375999999997</v>
          </cell>
          <cell r="F1378">
            <v>6</v>
          </cell>
          <cell r="G1378">
            <v>1944</v>
          </cell>
          <cell r="I1378">
            <v>2.2824837278878332</v>
          </cell>
        </row>
        <row r="1379">
          <cell r="A1379" t="str">
            <v>B.344.3.20.016</v>
          </cell>
          <cell r="B1379" t="str">
            <v>Export</v>
          </cell>
          <cell r="C1379" t="str">
            <v>PUNE</v>
          </cell>
          <cell r="D1379">
            <v>216</v>
          </cell>
          <cell r="E1379">
            <v>23203.583999999999</v>
          </cell>
          <cell r="F1379">
            <v>6</v>
          </cell>
          <cell r="G1379">
            <v>1296</v>
          </cell>
          <cell r="I1379">
            <v>2.2824837278878332</v>
          </cell>
        </row>
        <row r="1380">
          <cell r="A1380" t="str">
            <v>B.344.3.20.026</v>
          </cell>
          <cell r="B1380" t="str">
            <v>Export</v>
          </cell>
          <cell r="C1380" t="str">
            <v>PUNE</v>
          </cell>
          <cell r="D1380">
            <v>165</v>
          </cell>
          <cell r="E1380">
            <v>17724.96</v>
          </cell>
          <cell r="F1380">
            <v>6</v>
          </cell>
          <cell r="G1380">
            <v>990</v>
          </cell>
          <cell r="I1380">
            <v>2.2824837278878332</v>
          </cell>
        </row>
        <row r="1381">
          <cell r="A1381" t="str">
            <v>B.344.3.20.036</v>
          </cell>
          <cell r="B1381" t="str">
            <v>Export</v>
          </cell>
          <cell r="C1381" t="str">
            <v>PUNE</v>
          </cell>
          <cell r="D1381">
            <v>154</v>
          </cell>
          <cell r="E1381">
            <v>16543.295999999998</v>
          </cell>
          <cell r="F1381">
            <v>6</v>
          </cell>
          <cell r="G1381">
            <v>924</v>
          </cell>
          <cell r="I1381">
            <v>2.2824837278878332</v>
          </cell>
        </row>
        <row r="1382">
          <cell r="A1382" t="str">
            <v>B.344.3.20.046</v>
          </cell>
          <cell r="B1382" t="str">
            <v>Export</v>
          </cell>
          <cell r="C1382" t="str">
            <v>PUNE</v>
          </cell>
          <cell r="D1382">
            <v>108</v>
          </cell>
          <cell r="E1382">
            <v>11601.791999999999</v>
          </cell>
          <cell r="F1382">
            <v>6</v>
          </cell>
          <cell r="G1382">
            <v>648</v>
          </cell>
          <cell r="I1382">
            <v>2.2824837278878332</v>
          </cell>
        </row>
        <row r="1383">
          <cell r="A1383" t="str">
            <v>B.351.3.00.016</v>
          </cell>
          <cell r="B1383" t="str">
            <v>Export</v>
          </cell>
          <cell r="C1383" t="str">
            <v>PUNE</v>
          </cell>
          <cell r="D1383">
            <v>432</v>
          </cell>
          <cell r="E1383">
            <v>91530.432000000001</v>
          </cell>
          <cell r="F1383">
            <v>8</v>
          </cell>
          <cell r="G1383">
            <v>3456</v>
          </cell>
          <cell r="I1383">
            <v>3.0433116371837774</v>
          </cell>
        </row>
        <row r="1384">
          <cell r="A1384" t="str">
            <v>B.351.3.10.006</v>
          </cell>
          <cell r="B1384" t="str">
            <v>Export</v>
          </cell>
          <cell r="C1384" t="str">
            <v>PUNE</v>
          </cell>
          <cell r="D1384">
            <v>1040</v>
          </cell>
          <cell r="E1384">
            <v>225300.4</v>
          </cell>
          <cell r="F1384">
            <v>8</v>
          </cell>
          <cell r="G1384">
            <v>8320</v>
          </cell>
          <cell r="I1384">
            <v>3.0433116371837774</v>
          </cell>
        </row>
        <row r="1385">
          <cell r="A1385" t="str">
            <v>B.351.3.10.016</v>
          </cell>
          <cell r="B1385" t="str">
            <v>Export</v>
          </cell>
          <cell r="C1385" t="str">
            <v>PUNE</v>
          </cell>
          <cell r="D1385">
            <v>1578</v>
          </cell>
          <cell r="E1385">
            <v>341850.03</v>
          </cell>
          <cell r="F1385">
            <v>8</v>
          </cell>
          <cell r="G1385">
            <v>12624</v>
          </cell>
          <cell r="I1385">
            <v>3.0433116371837774</v>
          </cell>
        </row>
        <row r="1386">
          <cell r="A1386" t="str">
            <v>B.351.3.10.026</v>
          </cell>
          <cell r="B1386" t="str">
            <v>Export</v>
          </cell>
          <cell r="C1386" t="str">
            <v>PUNE</v>
          </cell>
          <cell r="D1386">
            <v>1189</v>
          </cell>
          <cell r="E1386">
            <v>257579.01499999998</v>
          </cell>
          <cell r="F1386">
            <v>8</v>
          </cell>
          <cell r="G1386">
            <v>9512</v>
          </cell>
          <cell r="I1386">
            <v>3.0433116371837774</v>
          </cell>
        </row>
        <row r="1387">
          <cell r="A1387" t="str">
            <v>B.351.3.10.036</v>
          </cell>
          <cell r="B1387" t="str">
            <v>Export</v>
          </cell>
          <cell r="C1387" t="str">
            <v>PUNE</v>
          </cell>
          <cell r="D1387">
            <v>1283</v>
          </cell>
          <cell r="E1387">
            <v>277942.70500000002</v>
          </cell>
          <cell r="F1387">
            <v>8</v>
          </cell>
          <cell r="G1387">
            <v>10264</v>
          </cell>
          <cell r="I1387">
            <v>3.0433116371837774</v>
          </cell>
        </row>
        <row r="1388">
          <cell r="A1388" t="str">
            <v>B.351.3.10.046</v>
          </cell>
          <cell r="B1388" t="str">
            <v>Export</v>
          </cell>
          <cell r="C1388" t="str">
            <v>PUNE</v>
          </cell>
          <cell r="D1388">
            <v>480</v>
          </cell>
          <cell r="E1388">
            <v>103984.8</v>
          </cell>
          <cell r="F1388">
            <v>8</v>
          </cell>
          <cell r="G1388">
            <v>3840</v>
          </cell>
          <cell r="I1388">
            <v>3.0433116371837774</v>
          </cell>
        </row>
        <row r="1389">
          <cell r="A1389" t="str">
            <v>B.351.3.20.003</v>
          </cell>
          <cell r="B1389" t="str">
            <v>Market</v>
          </cell>
          <cell r="C1389" t="str">
            <v>PUNE</v>
          </cell>
          <cell r="D1389">
            <v>597</v>
          </cell>
          <cell r="E1389">
            <v>112003.17</v>
          </cell>
          <cell r="F1389">
            <v>8</v>
          </cell>
          <cell r="G1389">
            <v>4776</v>
          </cell>
          <cell r="I1389">
            <v>3.0433116371837774</v>
          </cell>
        </row>
        <row r="1390">
          <cell r="A1390" t="str">
            <v>B.351.3.20.013</v>
          </cell>
          <cell r="B1390" t="str">
            <v>Market</v>
          </cell>
          <cell r="C1390" t="str">
            <v>PUNE</v>
          </cell>
          <cell r="D1390">
            <v>621</v>
          </cell>
          <cell r="E1390">
            <v>116505.81</v>
          </cell>
          <cell r="F1390">
            <v>8</v>
          </cell>
          <cell r="G1390">
            <v>4968</v>
          </cell>
          <cell r="I1390">
            <v>3.0433116371837774</v>
          </cell>
        </row>
        <row r="1391">
          <cell r="A1391" t="str">
            <v>B.351.3.20.023</v>
          </cell>
          <cell r="B1391" t="str">
            <v>Market</v>
          </cell>
          <cell r="C1391" t="str">
            <v>PUNE</v>
          </cell>
          <cell r="D1391">
            <v>328</v>
          </cell>
          <cell r="E1391">
            <v>61536.08</v>
          </cell>
          <cell r="F1391">
            <v>8</v>
          </cell>
          <cell r="G1391">
            <v>2624</v>
          </cell>
          <cell r="I1391">
            <v>3.0433116371837774</v>
          </cell>
        </row>
        <row r="1392">
          <cell r="A1392" t="str">
            <v>B.351.3.20.033</v>
          </cell>
          <cell r="B1392" t="str">
            <v>Market</v>
          </cell>
          <cell r="C1392" t="str">
            <v>PUNE</v>
          </cell>
          <cell r="D1392">
            <v>252</v>
          </cell>
          <cell r="E1392">
            <v>47277.72</v>
          </cell>
          <cell r="F1392">
            <v>8</v>
          </cell>
          <cell r="G1392">
            <v>2016</v>
          </cell>
          <cell r="I1392">
            <v>3.0433116371837774</v>
          </cell>
        </row>
        <row r="1393">
          <cell r="A1393" t="str">
            <v>B.351.3.20.043</v>
          </cell>
          <cell r="B1393" t="str">
            <v>Market</v>
          </cell>
          <cell r="C1393" t="str">
            <v>PUNE</v>
          </cell>
          <cell r="D1393">
            <v>219</v>
          </cell>
          <cell r="E1393">
            <v>41086.589999999997</v>
          </cell>
          <cell r="F1393">
            <v>8</v>
          </cell>
          <cell r="G1393">
            <v>1752</v>
          </cell>
          <cell r="I1393">
            <v>3.0433116371837774</v>
          </cell>
        </row>
        <row r="1394">
          <cell r="A1394" t="str">
            <v>B.351.3.20.053</v>
          </cell>
          <cell r="B1394" t="str">
            <v>Market</v>
          </cell>
          <cell r="C1394" t="str">
            <v>PUNE</v>
          </cell>
          <cell r="D1394">
            <v>110</v>
          </cell>
          <cell r="E1394">
            <v>20637.099999999999</v>
          </cell>
          <cell r="F1394">
            <v>8</v>
          </cell>
          <cell r="G1394">
            <v>880</v>
          </cell>
          <cell r="I1394">
            <v>3.0433116371837774</v>
          </cell>
        </row>
        <row r="1395">
          <cell r="A1395" t="str">
            <v>B.351.3.20.063</v>
          </cell>
          <cell r="B1395" t="str">
            <v>Market</v>
          </cell>
          <cell r="C1395" t="str">
            <v>PUNE</v>
          </cell>
          <cell r="D1395">
            <v>118</v>
          </cell>
          <cell r="E1395">
            <v>22137.98</v>
          </cell>
          <cell r="F1395">
            <v>8</v>
          </cell>
          <cell r="G1395">
            <v>944</v>
          </cell>
          <cell r="I1395">
            <v>3.0433116371837774</v>
          </cell>
        </row>
        <row r="1396">
          <cell r="A1396" t="str">
            <v>B.359.3.00.006</v>
          </cell>
          <cell r="B1396" t="str">
            <v>Export</v>
          </cell>
          <cell r="C1396" t="str">
            <v>PUNE</v>
          </cell>
          <cell r="D1396">
            <v>670</v>
          </cell>
          <cell r="E1396">
            <v>69163.10100000001</v>
          </cell>
          <cell r="F1396">
            <v>6</v>
          </cell>
          <cell r="G1396">
            <v>4020</v>
          </cell>
          <cell r="I1396">
            <v>2.2824837278878332</v>
          </cell>
        </row>
        <row r="1397">
          <cell r="A1397" t="str">
            <v>B.359.3.00.016</v>
          </cell>
          <cell r="B1397" t="str">
            <v>Export</v>
          </cell>
          <cell r="C1397" t="str">
            <v>PUNE</v>
          </cell>
          <cell r="D1397">
            <v>450</v>
          </cell>
          <cell r="E1397">
            <v>46251.202499999999</v>
          </cell>
          <cell r="F1397">
            <v>6</v>
          </cell>
          <cell r="G1397">
            <v>2700</v>
          </cell>
          <cell r="I1397">
            <v>2.2824837278878332</v>
          </cell>
        </row>
        <row r="1398">
          <cell r="A1398" t="str">
            <v>B.359.3.00.026</v>
          </cell>
          <cell r="B1398" t="str">
            <v>Export</v>
          </cell>
          <cell r="C1398" t="str">
            <v>PUNE</v>
          </cell>
          <cell r="D1398">
            <v>501</v>
          </cell>
          <cell r="E1398">
            <v>51722.642250000004</v>
          </cell>
          <cell r="F1398">
            <v>6</v>
          </cell>
          <cell r="G1398">
            <v>3006</v>
          </cell>
          <cell r="I1398">
            <v>2.2824837278878332</v>
          </cell>
        </row>
        <row r="1399">
          <cell r="A1399" t="str">
            <v>B.359.3.00.036</v>
          </cell>
          <cell r="B1399" t="str">
            <v>Export</v>
          </cell>
          <cell r="C1399" t="str">
            <v>PUNE</v>
          </cell>
          <cell r="D1399">
            <v>89</v>
          </cell>
          <cell r="E1399">
            <v>9185.0002499999991</v>
          </cell>
          <cell r="F1399">
            <v>6</v>
          </cell>
          <cell r="G1399">
            <v>534</v>
          </cell>
          <cell r="I1399">
            <v>2.2824837278878332</v>
          </cell>
        </row>
        <row r="1400">
          <cell r="A1400" t="str">
            <v>B.359.3.50.006</v>
          </cell>
          <cell r="B1400" t="str">
            <v>Export</v>
          </cell>
          <cell r="C1400" t="str">
            <v>PUNE</v>
          </cell>
          <cell r="D1400">
            <v>300</v>
          </cell>
          <cell r="E1400">
            <v>32227.200000000001</v>
          </cell>
          <cell r="F1400">
            <v>6</v>
          </cell>
          <cell r="G1400">
            <v>1800</v>
          </cell>
          <cell r="I1400">
            <v>2.2824837278878332</v>
          </cell>
        </row>
        <row r="1401">
          <cell r="A1401" t="str">
            <v>B.359.3.50.016</v>
          </cell>
          <cell r="B1401" t="str">
            <v>Export</v>
          </cell>
          <cell r="C1401" t="str">
            <v>PUNE</v>
          </cell>
          <cell r="D1401">
            <v>220</v>
          </cell>
          <cell r="E1401">
            <v>23633.279999999999</v>
          </cell>
          <cell r="F1401">
            <v>6</v>
          </cell>
          <cell r="G1401">
            <v>1320</v>
          </cell>
          <cell r="I1401">
            <v>2.2824837278878332</v>
          </cell>
        </row>
        <row r="1402">
          <cell r="A1402" t="str">
            <v>B.359.3.50.026</v>
          </cell>
          <cell r="B1402" t="str">
            <v>Export</v>
          </cell>
          <cell r="C1402" t="str">
            <v>PUNE</v>
          </cell>
          <cell r="D1402">
            <v>120</v>
          </cell>
          <cell r="E1402">
            <v>12890.88</v>
          </cell>
          <cell r="F1402">
            <v>6</v>
          </cell>
          <cell r="G1402">
            <v>720</v>
          </cell>
          <cell r="I1402">
            <v>2.2824837278878332</v>
          </cell>
        </row>
        <row r="1403">
          <cell r="A1403" t="str">
            <v>B.359.3.50.036</v>
          </cell>
          <cell r="B1403" t="str">
            <v>Export</v>
          </cell>
          <cell r="C1403" t="str">
            <v>PUNE</v>
          </cell>
          <cell r="D1403">
            <v>148</v>
          </cell>
          <cell r="E1403">
            <v>15898.751999999999</v>
          </cell>
          <cell r="F1403">
            <v>6</v>
          </cell>
          <cell r="G1403">
            <v>888</v>
          </cell>
          <cell r="I1403">
            <v>2.2824837278878332</v>
          </cell>
        </row>
        <row r="1404">
          <cell r="A1404" t="str">
            <v>B.359.3.50.046</v>
          </cell>
          <cell r="B1404" t="str">
            <v>Export</v>
          </cell>
          <cell r="C1404" t="str">
            <v>PUNE</v>
          </cell>
          <cell r="D1404">
            <v>110</v>
          </cell>
          <cell r="E1404">
            <v>11816.64</v>
          </cell>
          <cell r="F1404">
            <v>6</v>
          </cell>
          <cell r="G1404">
            <v>660</v>
          </cell>
          <cell r="I1404">
            <v>2.2824837278878332</v>
          </cell>
        </row>
        <row r="1405">
          <cell r="A1405" t="str">
            <v>B.359.3.60.006</v>
          </cell>
          <cell r="B1405" t="str">
            <v>Export</v>
          </cell>
          <cell r="C1405" t="str">
            <v>PUNE</v>
          </cell>
          <cell r="D1405">
            <v>216</v>
          </cell>
          <cell r="E1405">
            <v>29004.48</v>
          </cell>
          <cell r="F1405">
            <v>6</v>
          </cell>
          <cell r="G1405">
            <v>1296</v>
          </cell>
          <cell r="I1405">
            <v>2.2824837278878332</v>
          </cell>
        </row>
        <row r="1406">
          <cell r="A1406" t="str">
            <v>B.359.3.60.016</v>
          </cell>
          <cell r="B1406" t="str">
            <v>Export</v>
          </cell>
          <cell r="C1406" t="str">
            <v>PUNE</v>
          </cell>
          <cell r="D1406">
            <v>216</v>
          </cell>
          <cell r="E1406">
            <v>29004.48</v>
          </cell>
          <cell r="F1406">
            <v>6</v>
          </cell>
          <cell r="G1406">
            <v>1296</v>
          </cell>
          <cell r="I1406">
            <v>2.2824837278878332</v>
          </cell>
        </row>
        <row r="1407">
          <cell r="A1407" t="str">
            <v>B.359.3.60.026</v>
          </cell>
          <cell r="B1407" t="str">
            <v>Export</v>
          </cell>
          <cell r="C1407" t="str">
            <v>PUNE</v>
          </cell>
          <cell r="D1407">
            <v>216</v>
          </cell>
          <cell r="E1407">
            <v>29004.48</v>
          </cell>
          <cell r="F1407">
            <v>6</v>
          </cell>
          <cell r="G1407">
            <v>1296</v>
          </cell>
          <cell r="I1407">
            <v>2.2824837278878332</v>
          </cell>
        </row>
        <row r="1408">
          <cell r="A1408" t="str">
            <v>B.359.3.60.036</v>
          </cell>
          <cell r="B1408" t="str">
            <v>Export</v>
          </cell>
          <cell r="C1408" t="str">
            <v>PUNE</v>
          </cell>
          <cell r="D1408">
            <v>94</v>
          </cell>
          <cell r="E1408">
            <v>12622.32</v>
          </cell>
          <cell r="F1408">
            <v>6</v>
          </cell>
          <cell r="G1408">
            <v>564</v>
          </cell>
          <cell r="I1408">
            <v>2.2824837278878332</v>
          </cell>
        </row>
        <row r="1409">
          <cell r="A1409" t="str">
            <v>B.359.3.60.046</v>
          </cell>
          <cell r="B1409" t="str">
            <v>Export</v>
          </cell>
          <cell r="C1409" t="str">
            <v>PUNE</v>
          </cell>
          <cell r="D1409">
            <v>108</v>
          </cell>
          <cell r="E1409">
            <v>14502.24</v>
          </cell>
          <cell r="F1409">
            <v>6</v>
          </cell>
          <cell r="G1409">
            <v>648</v>
          </cell>
          <cell r="I1409">
            <v>2.2824837278878332</v>
          </cell>
        </row>
        <row r="1410">
          <cell r="A1410" t="str">
            <v>B.371.3.00.003</v>
          </cell>
          <cell r="B1410" t="str">
            <v>Market</v>
          </cell>
          <cell r="C1410" t="str">
            <v>PUNE</v>
          </cell>
          <cell r="D1410">
            <v>260</v>
          </cell>
          <cell r="E1410">
            <v>21131.3</v>
          </cell>
          <cell r="F1410">
            <v>4</v>
          </cell>
          <cell r="G1410">
            <v>1040</v>
          </cell>
          <cell r="I1410">
            <v>1.5216558185918887</v>
          </cell>
        </row>
        <row r="1411">
          <cell r="A1411" t="str">
            <v>B.371.3.00.013</v>
          </cell>
          <cell r="B1411" t="str">
            <v>Market</v>
          </cell>
          <cell r="C1411" t="str">
            <v>PUNE</v>
          </cell>
          <cell r="D1411">
            <v>110</v>
          </cell>
          <cell r="E1411">
            <v>9566.7000000000007</v>
          </cell>
          <cell r="F1411">
            <v>4</v>
          </cell>
          <cell r="G1411">
            <v>440</v>
          </cell>
          <cell r="I1411">
            <v>1.5216558185918887</v>
          </cell>
        </row>
        <row r="1412">
          <cell r="A1412" t="str">
            <v>B.371.3.00.023</v>
          </cell>
          <cell r="B1412" t="str">
            <v>Market</v>
          </cell>
          <cell r="C1412" t="str">
            <v>PUNE</v>
          </cell>
          <cell r="D1412">
            <v>55</v>
          </cell>
          <cell r="E1412">
            <v>4784.04</v>
          </cell>
          <cell r="F1412">
            <v>4</v>
          </cell>
          <cell r="G1412">
            <v>220</v>
          </cell>
          <cell r="I1412">
            <v>1.5216558185918887</v>
          </cell>
        </row>
        <row r="1413">
          <cell r="A1413" t="str">
            <v>B.371.3.00.033</v>
          </cell>
          <cell r="B1413" t="str">
            <v>Market</v>
          </cell>
          <cell r="C1413" t="str">
            <v>PUNE</v>
          </cell>
          <cell r="D1413">
            <v>20</v>
          </cell>
          <cell r="E1413">
            <v>1736</v>
          </cell>
          <cell r="F1413">
            <v>4</v>
          </cell>
          <cell r="G1413">
            <v>80</v>
          </cell>
          <cell r="I1413">
            <v>1.5216558185918887</v>
          </cell>
        </row>
        <row r="1414">
          <cell r="A1414" t="str">
            <v>B.371.3.00.053</v>
          </cell>
          <cell r="B1414" t="str">
            <v>Market</v>
          </cell>
          <cell r="C1414" t="str">
            <v>PUNE</v>
          </cell>
          <cell r="D1414">
            <v>3</v>
          </cell>
          <cell r="E1414">
            <v>299.16000000000003</v>
          </cell>
          <cell r="F1414">
            <v>4</v>
          </cell>
          <cell r="G1414">
            <v>12</v>
          </cell>
          <cell r="I1414">
            <v>1.5216558185918887</v>
          </cell>
        </row>
        <row r="1415">
          <cell r="A1415" t="str">
            <v>B.371.3.00.063</v>
          </cell>
          <cell r="B1415" t="str">
            <v>Market</v>
          </cell>
          <cell r="C1415" t="str">
            <v>PUNE</v>
          </cell>
          <cell r="D1415">
            <v>8</v>
          </cell>
          <cell r="E1415">
            <v>720.96</v>
          </cell>
          <cell r="F1415">
            <v>4</v>
          </cell>
          <cell r="G1415">
            <v>32</v>
          </cell>
          <cell r="I1415">
            <v>1.5216558185918887</v>
          </cell>
        </row>
        <row r="1416">
          <cell r="A1416" t="str">
            <v>B.371.4.00.013</v>
          </cell>
          <cell r="B1416" t="str">
            <v>Market</v>
          </cell>
          <cell r="C1416" t="str">
            <v>PUNE</v>
          </cell>
          <cell r="D1416">
            <v>20</v>
          </cell>
          <cell r="E1416">
            <v>1544.72</v>
          </cell>
          <cell r="F1416">
            <v>4</v>
          </cell>
          <cell r="G1416">
            <v>80</v>
          </cell>
          <cell r="I1416">
            <v>1.5216558185918887</v>
          </cell>
        </row>
        <row r="1417">
          <cell r="A1417" t="str">
            <v>B.372.3.00.003</v>
          </cell>
          <cell r="B1417" t="str">
            <v>Market</v>
          </cell>
          <cell r="C1417" t="str">
            <v>PUNE</v>
          </cell>
          <cell r="D1417">
            <v>1177</v>
          </cell>
          <cell r="E1417">
            <v>141712.67000000001</v>
          </cell>
          <cell r="F1417">
            <v>6</v>
          </cell>
          <cell r="G1417">
            <v>7062</v>
          </cell>
          <cell r="I1417">
            <v>2.2824837278878332</v>
          </cell>
        </row>
        <row r="1418">
          <cell r="A1418" t="str">
            <v>B.372.3.00.013</v>
          </cell>
          <cell r="B1418" t="str">
            <v>Export</v>
          </cell>
          <cell r="C1418" t="str">
            <v>PUNE</v>
          </cell>
          <cell r="D1418">
            <v>1011</v>
          </cell>
          <cell r="E1418">
            <v>131533.51999999999</v>
          </cell>
          <cell r="F1418">
            <v>6</v>
          </cell>
          <cell r="G1418">
            <v>6066</v>
          </cell>
          <cell r="I1418">
            <v>2.2824837278878332</v>
          </cell>
        </row>
        <row r="1419">
          <cell r="A1419" t="str">
            <v>B.372.3.00.023</v>
          </cell>
          <cell r="B1419" t="str">
            <v>Export</v>
          </cell>
          <cell r="C1419" t="str">
            <v>PUNE</v>
          </cell>
          <cell r="D1419">
            <v>337</v>
          </cell>
          <cell r="E1419">
            <v>45458.36</v>
          </cell>
          <cell r="F1419">
            <v>6</v>
          </cell>
          <cell r="G1419">
            <v>2022</v>
          </cell>
          <cell r="I1419">
            <v>2.2824837278878332</v>
          </cell>
        </row>
        <row r="1420">
          <cell r="A1420" t="str">
            <v>B.372.3.00.033</v>
          </cell>
          <cell r="B1420" t="str">
            <v>Market</v>
          </cell>
          <cell r="C1420" t="str">
            <v>PUNE</v>
          </cell>
          <cell r="D1420">
            <v>129</v>
          </cell>
          <cell r="E1420">
            <v>17468.75</v>
          </cell>
          <cell r="F1420">
            <v>6</v>
          </cell>
          <cell r="G1420">
            <v>774</v>
          </cell>
          <cell r="I1420">
            <v>2.2824837278878332</v>
          </cell>
        </row>
        <row r="1421">
          <cell r="A1421" t="str">
            <v>B.372.3.00.043</v>
          </cell>
          <cell r="B1421" t="str">
            <v>Market</v>
          </cell>
          <cell r="C1421" t="str">
            <v>PUNE</v>
          </cell>
          <cell r="D1421">
            <v>15</v>
          </cell>
          <cell r="E1421">
            <v>2122.9499999999998</v>
          </cell>
          <cell r="F1421">
            <v>6</v>
          </cell>
          <cell r="G1421">
            <v>90</v>
          </cell>
          <cell r="I1421">
            <v>2.2824837278878332</v>
          </cell>
        </row>
        <row r="1422">
          <cell r="A1422" t="str">
            <v>B.453.6.00.003</v>
          </cell>
          <cell r="B1422" t="str">
            <v>Market</v>
          </cell>
          <cell r="C1422" t="str">
            <v>PUNE</v>
          </cell>
          <cell r="D1422">
            <v>143</v>
          </cell>
          <cell r="E1422">
            <v>7163.1</v>
          </cell>
          <cell r="F1422">
            <v>2</v>
          </cell>
          <cell r="G1422">
            <v>286</v>
          </cell>
          <cell r="I1422">
            <v>0.76082790929594435</v>
          </cell>
        </row>
        <row r="1423">
          <cell r="A1423" t="str">
            <v>B.560.3.00.003</v>
          </cell>
          <cell r="B1423" t="str">
            <v>SPD</v>
          </cell>
          <cell r="C1423" t="str">
            <v>PUNE</v>
          </cell>
          <cell r="D1423">
            <v>259</v>
          </cell>
          <cell r="E1423">
            <v>13302.24</v>
          </cell>
          <cell r="F1423">
            <v>2</v>
          </cell>
          <cell r="G1423">
            <v>518</v>
          </cell>
          <cell r="I1423">
            <v>0.76082790929594435</v>
          </cell>
        </row>
        <row r="1424">
          <cell r="A1424" t="str">
            <v>B.560.3.00.013</v>
          </cell>
          <cell r="B1424" t="str">
            <v>SPD</v>
          </cell>
          <cell r="C1424" t="str">
            <v>PUNE</v>
          </cell>
          <cell r="D1424">
            <v>248</v>
          </cell>
          <cell r="E1424">
            <v>13454.64</v>
          </cell>
          <cell r="F1424">
            <v>2</v>
          </cell>
          <cell r="G1424">
            <v>496</v>
          </cell>
          <cell r="I1424">
            <v>0.76082790929594435</v>
          </cell>
        </row>
        <row r="1425">
          <cell r="A1425" t="str">
            <v>B.604.3.00.012</v>
          </cell>
          <cell r="B1425" t="str">
            <v>OER</v>
          </cell>
          <cell r="C1425" t="str">
            <v>PUNE</v>
          </cell>
          <cell r="D1425">
            <v>54180</v>
          </cell>
          <cell r="E1425">
            <v>1792816.2</v>
          </cell>
          <cell r="F1425">
            <v>2</v>
          </cell>
          <cell r="G1425">
            <v>108360</v>
          </cell>
          <cell r="I1425">
            <v>0.76082790929594435</v>
          </cell>
        </row>
        <row r="1426">
          <cell r="A1426" t="str">
            <v>B.604.3.00.022</v>
          </cell>
          <cell r="B1426" t="str">
            <v>OER</v>
          </cell>
          <cell r="C1426" t="str">
            <v>PUNE</v>
          </cell>
          <cell r="D1426">
            <v>10800</v>
          </cell>
          <cell r="E1426">
            <v>357372</v>
          </cell>
          <cell r="F1426">
            <v>2</v>
          </cell>
          <cell r="G1426">
            <v>21600</v>
          </cell>
          <cell r="I1426">
            <v>0.76082790929594435</v>
          </cell>
        </row>
        <row r="1427">
          <cell r="A1427" t="str">
            <v>B.604.3.09.003</v>
          </cell>
          <cell r="B1427" t="str">
            <v>Market</v>
          </cell>
          <cell r="C1427" t="str">
            <v>PUNE</v>
          </cell>
          <cell r="D1427">
            <v>102322</v>
          </cell>
          <cell r="E1427">
            <v>4501870.22</v>
          </cell>
          <cell r="F1427">
            <v>2</v>
          </cell>
          <cell r="G1427">
            <v>204644</v>
          </cell>
          <cell r="I1427">
            <v>0.76082790929594435</v>
          </cell>
        </row>
        <row r="1428">
          <cell r="A1428" t="str">
            <v>B.604.3.09.013</v>
          </cell>
          <cell r="B1428" t="str">
            <v>Market</v>
          </cell>
          <cell r="C1428" t="str">
            <v>PUNE</v>
          </cell>
          <cell r="D1428">
            <v>15593</v>
          </cell>
          <cell r="E1428">
            <v>783962.13</v>
          </cell>
          <cell r="F1428">
            <v>2</v>
          </cell>
          <cell r="G1428">
            <v>31186</v>
          </cell>
          <cell r="I1428">
            <v>0.76082790929594435</v>
          </cell>
        </row>
        <row r="1429">
          <cell r="A1429" t="str">
            <v>B.604.3.09.023</v>
          </cell>
          <cell r="B1429" t="str">
            <v>Market</v>
          </cell>
          <cell r="C1429" t="str">
            <v>PUNE</v>
          </cell>
          <cell r="D1429">
            <v>9292</v>
          </cell>
          <cell r="E1429">
            <v>470748.98</v>
          </cell>
          <cell r="F1429">
            <v>2</v>
          </cell>
          <cell r="G1429">
            <v>18584</v>
          </cell>
          <cell r="I1429">
            <v>0.76082790929594435</v>
          </cell>
        </row>
        <row r="1430">
          <cell r="A1430" t="str">
            <v>B.604.3.09.033</v>
          </cell>
          <cell r="B1430" t="str">
            <v>Market</v>
          </cell>
          <cell r="C1430" t="str">
            <v>PUNE</v>
          </cell>
          <cell r="D1430">
            <v>4500</v>
          </cell>
          <cell r="E1430">
            <v>226322.96</v>
          </cell>
          <cell r="F1430">
            <v>2</v>
          </cell>
          <cell r="G1430">
            <v>9000</v>
          </cell>
          <cell r="I1430">
            <v>0.76082790929594435</v>
          </cell>
        </row>
        <row r="1431">
          <cell r="A1431" t="str">
            <v>B.604.3.09.043</v>
          </cell>
          <cell r="B1431" t="str">
            <v>Market</v>
          </cell>
          <cell r="C1431" t="str">
            <v>PUNE</v>
          </cell>
          <cell r="D1431">
            <v>1756</v>
          </cell>
          <cell r="E1431">
            <v>96990.36</v>
          </cell>
          <cell r="F1431">
            <v>2</v>
          </cell>
          <cell r="G1431">
            <v>3512</v>
          </cell>
          <cell r="I1431">
            <v>0.76082790929594435</v>
          </cell>
        </row>
        <row r="1432">
          <cell r="A1432" t="str">
            <v>B.604.3.09.053</v>
          </cell>
          <cell r="B1432" t="str">
            <v>Market</v>
          </cell>
          <cell r="C1432" t="str">
            <v>PUNE</v>
          </cell>
          <cell r="D1432">
            <v>520</v>
          </cell>
          <cell r="E1432">
            <v>28375.119999999999</v>
          </cell>
          <cell r="F1432">
            <v>2</v>
          </cell>
          <cell r="G1432">
            <v>1040</v>
          </cell>
          <cell r="I1432">
            <v>0.76082790929594435</v>
          </cell>
        </row>
        <row r="1433">
          <cell r="A1433" t="str">
            <v>B.605.3.00.002</v>
          </cell>
          <cell r="B1433" t="str">
            <v>OER</v>
          </cell>
          <cell r="C1433" t="str">
            <v>PUNE</v>
          </cell>
          <cell r="D1433">
            <v>54054</v>
          </cell>
          <cell r="E1433">
            <v>1978376.4</v>
          </cell>
          <cell r="F1433">
            <v>2</v>
          </cell>
          <cell r="G1433">
            <v>108108</v>
          </cell>
          <cell r="I1433">
            <v>0.76082790929594435</v>
          </cell>
        </row>
        <row r="1434">
          <cell r="A1434" t="str">
            <v>B.605.3.00.012</v>
          </cell>
          <cell r="B1434" t="str">
            <v>OER</v>
          </cell>
          <cell r="C1434" t="str">
            <v>PUNE</v>
          </cell>
          <cell r="D1434">
            <v>13536</v>
          </cell>
          <cell r="E1434">
            <v>530611.19999999995</v>
          </cell>
          <cell r="F1434">
            <v>2</v>
          </cell>
          <cell r="G1434">
            <v>27072</v>
          </cell>
          <cell r="I1434">
            <v>0.76082790929594435</v>
          </cell>
        </row>
        <row r="1435">
          <cell r="A1435" t="str">
            <v>B.605.3.00.022</v>
          </cell>
          <cell r="B1435" t="str">
            <v>OER</v>
          </cell>
          <cell r="C1435" t="str">
            <v>PUNE</v>
          </cell>
          <cell r="D1435">
            <v>7052</v>
          </cell>
          <cell r="E1435">
            <v>276438.40000000002</v>
          </cell>
          <cell r="F1435">
            <v>2</v>
          </cell>
          <cell r="G1435">
            <v>14104</v>
          </cell>
          <cell r="I1435">
            <v>0.76082790929594435</v>
          </cell>
        </row>
        <row r="1436">
          <cell r="A1436" t="str">
            <v>B.605.3.09.003</v>
          </cell>
          <cell r="B1436" t="str">
            <v>Market</v>
          </cell>
          <cell r="C1436" t="str">
            <v>PUNE</v>
          </cell>
          <cell r="D1436">
            <v>65126</v>
          </cell>
          <cell r="E1436">
            <v>3620915.62</v>
          </cell>
          <cell r="F1436">
            <v>2</v>
          </cell>
          <cell r="G1436">
            <v>130252</v>
          </cell>
          <cell r="I1436">
            <v>0.76082790929594435</v>
          </cell>
        </row>
        <row r="1437">
          <cell r="A1437" t="str">
            <v>B.605.3.09.013</v>
          </cell>
          <cell r="B1437" t="str">
            <v>Market</v>
          </cell>
          <cell r="C1437" t="str">
            <v>PUNE</v>
          </cell>
          <cell r="D1437">
            <v>14209</v>
          </cell>
          <cell r="E1437">
            <v>834925.23</v>
          </cell>
          <cell r="F1437">
            <v>2</v>
          </cell>
          <cell r="G1437">
            <v>28418</v>
          </cell>
          <cell r="I1437">
            <v>0.76082790929594435</v>
          </cell>
        </row>
        <row r="1438">
          <cell r="A1438" t="str">
            <v>B.605.3.09.023</v>
          </cell>
          <cell r="B1438" t="str">
            <v>Market</v>
          </cell>
          <cell r="C1438" t="str">
            <v>PUNE</v>
          </cell>
          <cell r="D1438">
            <v>7200</v>
          </cell>
          <cell r="E1438">
            <v>420183</v>
          </cell>
          <cell r="F1438">
            <v>2</v>
          </cell>
          <cell r="G1438">
            <v>14400</v>
          </cell>
          <cell r="I1438">
            <v>0.76082790929594435</v>
          </cell>
        </row>
        <row r="1439">
          <cell r="A1439" t="str">
            <v>B.605.3.09.033</v>
          </cell>
          <cell r="B1439" t="str">
            <v>Market</v>
          </cell>
          <cell r="C1439" t="str">
            <v>PUNE</v>
          </cell>
          <cell r="D1439">
            <v>3348</v>
          </cell>
          <cell r="E1439">
            <v>195327.34</v>
          </cell>
          <cell r="F1439">
            <v>2</v>
          </cell>
          <cell r="G1439">
            <v>6696</v>
          </cell>
          <cell r="I1439">
            <v>0.76082790929594435</v>
          </cell>
        </row>
        <row r="1440">
          <cell r="A1440" t="str">
            <v>B.605.3.09.043</v>
          </cell>
          <cell r="B1440" t="str">
            <v>Market</v>
          </cell>
          <cell r="C1440" t="str">
            <v>PUNE</v>
          </cell>
          <cell r="D1440">
            <v>596</v>
          </cell>
          <cell r="E1440">
            <v>37392.32</v>
          </cell>
          <cell r="F1440">
            <v>2</v>
          </cell>
          <cell r="G1440">
            <v>1192</v>
          </cell>
          <cell r="I1440">
            <v>0.76082790929594435</v>
          </cell>
        </row>
        <row r="1441">
          <cell r="A1441" t="str">
            <v>B.605.3.09.053</v>
          </cell>
          <cell r="B1441" t="str">
            <v>Market</v>
          </cell>
          <cell r="C1441" t="str">
            <v>PUNE</v>
          </cell>
          <cell r="D1441">
            <v>101</v>
          </cell>
          <cell r="E1441">
            <v>6827.8</v>
          </cell>
          <cell r="F1441">
            <v>2</v>
          </cell>
          <cell r="G1441">
            <v>202</v>
          </cell>
          <cell r="I1441">
            <v>0.76082790929594435</v>
          </cell>
        </row>
        <row r="1442">
          <cell r="A1442" t="str">
            <v>B.605.3.09.063</v>
          </cell>
          <cell r="B1442" t="str">
            <v>Market</v>
          </cell>
          <cell r="C1442" t="str">
            <v>PUNE</v>
          </cell>
          <cell r="D1442">
            <v>32</v>
          </cell>
          <cell r="E1442">
            <v>2021.44</v>
          </cell>
          <cell r="F1442">
            <v>2</v>
          </cell>
          <cell r="G1442">
            <v>64</v>
          </cell>
          <cell r="I1442">
            <v>0.76082790929594435</v>
          </cell>
        </row>
        <row r="1443">
          <cell r="A1443" t="str">
            <v>B.606.3.00.003</v>
          </cell>
          <cell r="B1443" t="str">
            <v>Market</v>
          </cell>
          <cell r="C1443" t="str">
            <v>PUNE</v>
          </cell>
          <cell r="D1443">
            <v>315</v>
          </cell>
          <cell r="E1443">
            <v>57245.1</v>
          </cell>
          <cell r="F1443">
            <v>6</v>
          </cell>
          <cell r="G1443">
            <v>1890</v>
          </cell>
          <cell r="I1443">
            <v>2.2824837278878332</v>
          </cell>
        </row>
        <row r="1444">
          <cell r="A1444" t="str">
            <v>B.606.3.00.013</v>
          </cell>
          <cell r="B1444" t="str">
            <v>Market</v>
          </cell>
          <cell r="C1444" t="str">
            <v>PUNE</v>
          </cell>
          <cell r="D1444">
            <v>158</v>
          </cell>
          <cell r="E1444">
            <v>29620.799999999999</v>
          </cell>
          <cell r="F1444">
            <v>6</v>
          </cell>
          <cell r="G1444">
            <v>948</v>
          </cell>
          <cell r="I1444">
            <v>2.2824837278878332</v>
          </cell>
        </row>
        <row r="1445">
          <cell r="A1445" t="str">
            <v>B.606.3.00.023</v>
          </cell>
          <cell r="B1445" t="str">
            <v>Market</v>
          </cell>
          <cell r="C1445" t="str">
            <v>PUNE</v>
          </cell>
          <cell r="D1445">
            <v>174</v>
          </cell>
          <cell r="E1445">
            <v>32612.799999999999</v>
          </cell>
          <cell r="F1445">
            <v>6</v>
          </cell>
          <cell r="G1445">
            <v>1044</v>
          </cell>
          <cell r="I1445">
            <v>2.2824837278878332</v>
          </cell>
        </row>
        <row r="1446">
          <cell r="A1446" t="str">
            <v>B.606.3.00.033</v>
          </cell>
          <cell r="B1446" t="str">
            <v>Market</v>
          </cell>
          <cell r="C1446" t="str">
            <v>PUNE</v>
          </cell>
          <cell r="D1446">
            <v>167</v>
          </cell>
          <cell r="E1446">
            <v>31303.8</v>
          </cell>
          <cell r="F1446">
            <v>6</v>
          </cell>
          <cell r="G1446">
            <v>1002</v>
          </cell>
          <cell r="I1446">
            <v>2.2824837278878332</v>
          </cell>
        </row>
        <row r="1447">
          <cell r="A1447" t="str">
            <v>B.606.3.00.043</v>
          </cell>
          <cell r="B1447" t="str">
            <v>Market</v>
          </cell>
          <cell r="C1447" t="str">
            <v>PUNE</v>
          </cell>
          <cell r="D1447">
            <v>118</v>
          </cell>
          <cell r="E1447">
            <v>22792</v>
          </cell>
          <cell r="F1447">
            <v>6</v>
          </cell>
          <cell r="G1447">
            <v>708</v>
          </cell>
          <cell r="I1447">
            <v>2.2824837278878332</v>
          </cell>
        </row>
        <row r="1448">
          <cell r="A1448" t="str">
            <v>C.001.6.00.003</v>
          </cell>
          <cell r="B1448" t="str">
            <v>Market</v>
          </cell>
          <cell r="C1448" t="str">
            <v>PUNE</v>
          </cell>
          <cell r="D1448">
            <v>1220</v>
          </cell>
          <cell r="E1448">
            <v>30803.360000000001</v>
          </cell>
          <cell r="F1448">
            <v>1</v>
          </cell>
          <cell r="G1448">
            <v>1220</v>
          </cell>
          <cell r="I1448">
            <v>0.38041395464797217</v>
          </cell>
        </row>
        <row r="1449">
          <cell r="A1449" t="str">
            <v>C.055.5.00.703</v>
          </cell>
          <cell r="B1449" t="str">
            <v>SPD</v>
          </cell>
          <cell r="C1449" t="str">
            <v>PUNE</v>
          </cell>
          <cell r="D1449">
            <v>327</v>
          </cell>
          <cell r="E1449">
            <v>235753.92</v>
          </cell>
          <cell r="F1449">
            <v>7</v>
          </cell>
          <cell r="G1449">
            <v>2289</v>
          </cell>
          <cell r="I1449">
            <v>2.6628976825358053</v>
          </cell>
        </row>
        <row r="1450">
          <cell r="A1450" t="str">
            <v>C.073.6.00.003</v>
          </cell>
          <cell r="B1450" t="str">
            <v>Market</v>
          </cell>
          <cell r="C1450" t="str">
            <v>PUNE</v>
          </cell>
          <cell r="D1450">
            <v>2328</v>
          </cell>
          <cell r="E1450">
            <v>124674.22</v>
          </cell>
          <cell r="F1450">
            <v>1</v>
          </cell>
          <cell r="G1450">
            <v>2328</v>
          </cell>
          <cell r="I1450">
            <v>0.38041395464797217</v>
          </cell>
        </row>
        <row r="1451">
          <cell r="A1451" t="str">
            <v>C.073.6.00.703</v>
          </cell>
          <cell r="B1451" t="str">
            <v>Market</v>
          </cell>
          <cell r="C1451" t="str">
            <v>PUNE</v>
          </cell>
          <cell r="D1451">
            <v>1694</v>
          </cell>
          <cell r="E1451">
            <v>89527.59</v>
          </cell>
          <cell r="F1451">
            <v>1</v>
          </cell>
          <cell r="G1451">
            <v>1694</v>
          </cell>
          <cell r="I1451">
            <v>0.38041395464797217</v>
          </cell>
        </row>
        <row r="1452">
          <cell r="A1452" t="str">
            <v>C.102.6.00.003</v>
          </cell>
          <cell r="B1452" t="str">
            <v>Market</v>
          </cell>
          <cell r="C1452" t="str">
            <v>PUNE</v>
          </cell>
          <cell r="D1452">
            <v>355</v>
          </cell>
          <cell r="E1452">
            <v>27687.85</v>
          </cell>
          <cell r="F1452">
            <v>3</v>
          </cell>
          <cell r="G1452">
            <v>1065</v>
          </cell>
          <cell r="I1452">
            <v>1.1412418639439166</v>
          </cell>
        </row>
        <row r="1453">
          <cell r="A1453" t="str">
            <v>C.102.6.00.703</v>
          </cell>
          <cell r="B1453" t="str">
            <v>Market</v>
          </cell>
          <cell r="C1453" t="str">
            <v>PUNE</v>
          </cell>
          <cell r="D1453">
            <v>1308</v>
          </cell>
          <cell r="E1453">
            <v>99723.68</v>
          </cell>
          <cell r="F1453">
            <v>3</v>
          </cell>
          <cell r="G1453">
            <v>3924</v>
          </cell>
          <cell r="I1453">
            <v>1.1412418639439166</v>
          </cell>
        </row>
        <row r="1454">
          <cell r="A1454" t="str">
            <v>C.123.3.40.006</v>
          </cell>
          <cell r="B1454" t="str">
            <v>Export</v>
          </cell>
          <cell r="C1454" t="str">
            <v>PUNE</v>
          </cell>
          <cell r="D1454">
            <v>1460</v>
          </cell>
          <cell r="E1454">
            <v>77334.740000000005</v>
          </cell>
          <cell r="F1454">
            <v>3</v>
          </cell>
          <cell r="G1454">
            <v>4380</v>
          </cell>
          <cell r="I1454">
            <v>1.1412418639439166</v>
          </cell>
        </row>
        <row r="1455">
          <cell r="A1455" t="str">
            <v>C.123.3.50.006</v>
          </cell>
          <cell r="B1455" t="str">
            <v>Export</v>
          </cell>
          <cell r="C1455" t="str">
            <v>PUNE</v>
          </cell>
          <cell r="D1455">
            <v>720</v>
          </cell>
          <cell r="E1455">
            <v>44135.097484635808</v>
          </cell>
          <cell r="F1455">
            <v>3</v>
          </cell>
          <cell r="G1455">
            <v>2160</v>
          </cell>
          <cell r="I1455">
            <v>1.1412418639439166</v>
          </cell>
        </row>
        <row r="1456">
          <cell r="A1456" t="str">
            <v>C.124.3.40.006</v>
          </cell>
          <cell r="B1456" t="str">
            <v>Export</v>
          </cell>
          <cell r="C1456" t="str">
            <v>PUNE</v>
          </cell>
          <cell r="D1456">
            <v>1500</v>
          </cell>
          <cell r="E1456">
            <v>79453.5</v>
          </cell>
          <cell r="F1456">
            <v>3</v>
          </cell>
          <cell r="G1456">
            <v>4500</v>
          </cell>
          <cell r="I1456">
            <v>1.1412418639439166</v>
          </cell>
        </row>
        <row r="1457">
          <cell r="A1457" t="str">
            <v>C.201.6.00.006</v>
          </cell>
          <cell r="B1457" t="str">
            <v>Export</v>
          </cell>
          <cell r="C1457" t="str">
            <v>PUNE</v>
          </cell>
          <cell r="D1457">
            <v>1386</v>
          </cell>
          <cell r="E1457">
            <v>158991.59849999999</v>
          </cell>
          <cell r="F1457">
            <v>4</v>
          </cell>
          <cell r="G1457">
            <v>5544</v>
          </cell>
          <cell r="I1457">
            <v>1.5216558185918887</v>
          </cell>
        </row>
        <row r="1458">
          <cell r="A1458" t="str">
            <v>C.201.6.00.016</v>
          </cell>
          <cell r="B1458" t="str">
            <v>Export</v>
          </cell>
          <cell r="C1458" t="str">
            <v>PUNE</v>
          </cell>
          <cell r="D1458">
            <v>2191</v>
          </cell>
          <cell r="E1458">
            <v>257346.08899999998</v>
          </cell>
          <cell r="F1458">
            <v>4</v>
          </cell>
          <cell r="G1458">
            <v>8764</v>
          </cell>
          <cell r="I1458">
            <v>1.5216558185918887</v>
          </cell>
        </row>
        <row r="1459">
          <cell r="A1459" t="str">
            <v>C.201.6.00.316</v>
          </cell>
          <cell r="B1459" t="str">
            <v>Export</v>
          </cell>
          <cell r="C1459" t="str">
            <v>PUNE</v>
          </cell>
          <cell r="D1459">
            <v>1849</v>
          </cell>
          <cell r="E1459">
            <v>213336.788</v>
          </cell>
          <cell r="F1459">
            <v>4</v>
          </cell>
          <cell r="G1459">
            <v>7396</v>
          </cell>
          <cell r="I1459">
            <v>1.5216558185918887</v>
          </cell>
        </row>
        <row r="1460">
          <cell r="A1460" t="str">
            <v>C.302.6.00.702</v>
          </cell>
          <cell r="B1460" t="str">
            <v>OER</v>
          </cell>
          <cell r="C1460" t="str">
            <v>PUNE</v>
          </cell>
          <cell r="D1460">
            <v>1200</v>
          </cell>
          <cell r="E1460">
            <v>88848</v>
          </cell>
          <cell r="F1460">
            <v>4</v>
          </cell>
          <cell r="G1460">
            <v>4800</v>
          </cell>
          <cell r="I1460">
            <v>1.5216558185918887</v>
          </cell>
        </row>
        <row r="1461">
          <cell r="A1461" t="str">
            <v>C.302.6.00.703</v>
          </cell>
          <cell r="B1461" t="str">
            <v>Market</v>
          </cell>
          <cell r="C1461" t="str">
            <v>PUNE</v>
          </cell>
          <cell r="D1461">
            <v>100</v>
          </cell>
          <cell r="E1461">
            <v>9972</v>
          </cell>
          <cell r="F1461">
            <v>4</v>
          </cell>
          <cell r="G1461">
            <v>400</v>
          </cell>
          <cell r="I1461">
            <v>1.5216558185918887</v>
          </cell>
        </row>
        <row r="1462">
          <cell r="A1462" t="str">
            <v>C.302.6.10.006</v>
          </cell>
          <cell r="B1462" t="str">
            <v>Export</v>
          </cell>
          <cell r="C1462" t="str">
            <v>PUNE</v>
          </cell>
          <cell r="D1462">
            <v>3190</v>
          </cell>
          <cell r="E1462">
            <v>540952.87349999987</v>
          </cell>
          <cell r="F1462">
            <v>5</v>
          </cell>
          <cell r="G1462">
            <v>15950</v>
          </cell>
          <cell r="I1462">
            <v>1.9020697732398608</v>
          </cell>
        </row>
        <row r="1463">
          <cell r="A1463" t="str">
            <v>C.302.6.20.702</v>
          </cell>
          <cell r="B1463" t="str">
            <v>OER</v>
          </cell>
          <cell r="C1463" t="str">
            <v>PUNE</v>
          </cell>
          <cell r="D1463">
            <v>1690</v>
          </cell>
          <cell r="E1463">
            <v>125127.6</v>
          </cell>
          <cell r="F1463">
            <v>4</v>
          </cell>
          <cell r="G1463">
            <v>6760</v>
          </cell>
          <cell r="I1463">
            <v>1.5216558185918887</v>
          </cell>
        </row>
        <row r="1464">
          <cell r="A1464" t="str">
            <v>C.320.6.00.003</v>
          </cell>
          <cell r="B1464" t="str">
            <v>Market</v>
          </cell>
          <cell r="C1464" t="str">
            <v>PUNE</v>
          </cell>
          <cell r="D1464">
            <v>201</v>
          </cell>
          <cell r="E1464">
            <v>23519.01</v>
          </cell>
          <cell r="F1464">
            <v>3</v>
          </cell>
          <cell r="G1464">
            <v>603</v>
          </cell>
          <cell r="I1464">
            <v>1.1412418639439166</v>
          </cell>
        </row>
        <row r="1465">
          <cell r="A1465" t="str">
            <v>C.320.6.00.702</v>
          </cell>
          <cell r="B1465" t="str">
            <v>OER</v>
          </cell>
          <cell r="C1465" t="str">
            <v>PUNE</v>
          </cell>
          <cell r="D1465">
            <v>16286</v>
          </cell>
          <cell r="E1465">
            <v>1018700.12</v>
          </cell>
          <cell r="F1465">
            <v>3</v>
          </cell>
          <cell r="G1465">
            <v>48858</v>
          </cell>
          <cell r="I1465">
            <v>1.1412418639439166</v>
          </cell>
        </row>
        <row r="1466">
          <cell r="A1466" t="str">
            <v>C.320.6.00.833</v>
          </cell>
          <cell r="B1466" t="str">
            <v>Market</v>
          </cell>
          <cell r="C1466" t="str">
            <v>PUNE</v>
          </cell>
          <cell r="D1466">
            <v>210</v>
          </cell>
          <cell r="E1466">
            <v>23864.3</v>
          </cell>
          <cell r="F1466">
            <v>3</v>
          </cell>
          <cell r="G1466">
            <v>630</v>
          </cell>
          <cell r="I1466">
            <v>1.1412418639439166</v>
          </cell>
        </row>
        <row r="1467">
          <cell r="A1467" t="str">
            <v>C.597.6.00.003</v>
          </cell>
          <cell r="B1467" t="str">
            <v>SPD</v>
          </cell>
          <cell r="C1467" t="str">
            <v>PUNE</v>
          </cell>
          <cell r="D1467">
            <v>200</v>
          </cell>
          <cell r="E1467">
            <v>11328</v>
          </cell>
          <cell r="F1467">
            <v>1</v>
          </cell>
          <cell r="G1467">
            <v>200</v>
          </cell>
          <cell r="I1467">
            <v>0.38041395464797217</v>
          </cell>
        </row>
        <row r="1468">
          <cell r="A1468" t="str">
            <v>E.205.5.00.703</v>
          </cell>
          <cell r="B1468" t="str">
            <v>Market</v>
          </cell>
          <cell r="C1468" t="str">
            <v>PUNE</v>
          </cell>
          <cell r="D1468">
            <v>13750</v>
          </cell>
          <cell r="E1468">
            <v>3393822.13</v>
          </cell>
          <cell r="F1468">
            <v>8</v>
          </cell>
          <cell r="G1468">
            <v>110000</v>
          </cell>
          <cell r="I1468">
            <v>3.0433116371837774</v>
          </cell>
        </row>
        <row r="1469">
          <cell r="A1469" t="str">
            <v>E.220.5.00.003</v>
          </cell>
          <cell r="B1469" t="str">
            <v>Market</v>
          </cell>
          <cell r="C1469" t="str">
            <v>PUNE</v>
          </cell>
          <cell r="D1469">
            <v>488</v>
          </cell>
          <cell r="E1469">
            <v>203073.98</v>
          </cell>
          <cell r="F1469">
            <v>4</v>
          </cell>
          <cell r="G1469">
            <v>1952</v>
          </cell>
          <cell r="I1469">
            <v>1.5216558185918887</v>
          </cell>
        </row>
        <row r="1470">
          <cell r="A1470" t="str">
            <v>F.116.0.00.002</v>
          </cell>
          <cell r="B1470" t="str">
            <v>OEM</v>
          </cell>
          <cell r="C1470" t="str">
            <v>PUNE</v>
          </cell>
          <cell r="D1470">
            <v>4650</v>
          </cell>
          <cell r="E1470">
            <v>241605</v>
          </cell>
          <cell r="F1470">
            <v>2</v>
          </cell>
          <cell r="G1470">
            <v>9300</v>
          </cell>
          <cell r="I1470">
            <v>0.76082790929594435</v>
          </cell>
        </row>
        <row r="1471">
          <cell r="A1471" t="str">
            <v>F.344.3.10.006</v>
          </cell>
          <cell r="B1471" t="str">
            <v>Export</v>
          </cell>
          <cell r="C1471" t="str">
            <v>PUNE</v>
          </cell>
          <cell r="D1471">
            <v>2272</v>
          </cell>
          <cell r="E1471">
            <v>104966.62720000002</v>
          </cell>
          <cell r="F1471">
            <v>2</v>
          </cell>
          <cell r="G1471">
            <v>4544</v>
          </cell>
          <cell r="I1471">
            <v>0.76082790929594435</v>
          </cell>
        </row>
        <row r="1472">
          <cell r="A1472" t="str">
            <v>F.344.3.10.026</v>
          </cell>
          <cell r="B1472" t="str">
            <v>Export</v>
          </cell>
          <cell r="C1472" t="str">
            <v>PUNE</v>
          </cell>
          <cell r="D1472">
            <v>640</v>
          </cell>
          <cell r="E1472">
            <v>30125.952000000005</v>
          </cell>
          <cell r="F1472">
            <v>2</v>
          </cell>
          <cell r="G1472">
            <v>1280</v>
          </cell>
          <cell r="I1472">
            <v>0.76082790929594435</v>
          </cell>
        </row>
        <row r="1473">
          <cell r="A1473" t="str">
            <v>F.344.3.10.036</v>
          </cell>
          <cell r="B1473" t="str">
            <v>Export</v>
          </cell>
          <cell r="C1473" t="str">
            <v>PUNE</v>
          </cell>
          <cell r="D1473">
            <v>798</v>
          </cell>
          <cell r="E1473">
            <v>37563.296399999999</v>
          </cell>
          <cell r="F1473">
            <v>2</v>
          </cell>
          <cell r="G1473">
            <v>1596</v>
          </cell>
          <cell r="I1473">
            <v>0.76082790929594435</v>
          </cell>
        </row>
        <row r="1474">
          <cell r="A1474" t="str">
            <v>F.344.3.10.046</v>
          </cell>
          <cell r="B1474" t="str">
            <v>Export</v>
          </cell>
          <cell r="C1474" t="str">
            <v>PUNE</v>
          </cell>
          <cell r="D1474">
            <v>672</v>
          </cell>
          <cell r="E1474">
            <v>31632.249600000003</v>
          </cell>
          <cell r="F1474">
            <v>2</v>
          </cell>
          <cell r="G1474">
            <v>1344</v>
          </cell>
          <cell r="I1474">
            <v>0.76082790929594435</v>
          </cell>
        </row>
        <row r="1475">
          <cell r="A1475" t="str">
            <v>F.359.3.40.006</v>
          </cell>
          <cell r="B1475" t="str">
            <v>Export</v>
          </cell>
          <cell r="C1475" t="str">
            <v>PUNE</v>
          </cell>
          <cell r="D1475">
            <v>928</v>
          </cell>
          <cell r="E1475">
            <v>46109.443199999994</v>
          </cell>
          <cell r="F1475">
            <v>2</v>
          </cell>
          <cell r="G1475">
            <v>1856</v>
          </cell>
          <cell r="I1475">
            <v>0.76082790929594435</v>
          </cell>
        </row>
        <row r="1476">
          <cell r="A1476" t="str">
            <v>F.359.3.40.026</v>
          </cell>
          <cell r="B1476" t="str">
            <v>Export</v>
          </cell>
          <cell r="C1476" t="str">
            <v>PUNE</v>
          </cell>
          <cell r="D1476">
            <v>359</v>
          </cell>
          <cell r="E1476">
            <v>18463.477699999999</v>
          </cell>
          <cell r="F1476">
            <v>2</v>
          </cell>
          <cell r="G1476">
            <v>718</v>
          </cell>
          <cell r="I1476">
            <v>0.76082790929594435</v>
          </cell>
        </row>
        <row r="1477">
          <cell r="A1477" t="str">
            <v>F.359.3.40.036</v>
          </cell>
          <cell r="B1477" t="str">
            <v>Export</v>
          </cell>
          <cell r="C1477" t="str">
            <v>PUNE</v>
          </cell>
          <cell r="D1477">
            <v>460</v>
          </cell>
          <cell r="E1477">
            <v>23657.937999999998</v>
          </cell>
          <cell r="F1477">
            <v>2</v>
          </cell>
          <cell r="G1477">
            <v>920</v>
          </cell>
          <cell r="I1477">
            <v>0.76082790929594435</v>
          </cell>
        </row>
        <row r="1478">
          <cell r="A1478" t="str">
            <v>F.359.3.40.046</v>
          </cell>
          <cell r="B1478" t="str">
            <v>Export</v>
          </cell>
          <cell r="C1478" t="str">
            <v>PUNE</v>
          </cell>
          <cell r="D1478">
            <v>352</v>
          </cell>
          <cell r="E1478">
            <v>18103.4656</v>
          </cell>
          <cell r="F1478">
            <v>2</v>
          </cell>
          <cell r="G1478">
            <v>704</v>
          </cell>
          <cell r="I1478">
            <v>0.76082790929594435</v>
          </cell>
        </row>
        <row r="1479">
          <cell r="A1479" t="str">
            <v>G.073.5.00.003</v>
          </cell>
          <cell r="B1479" t="str">
            <v>Market</v>
          </cell>
          <cell r="C1479" t="str">
            <v>PUNE</v>
          </cell>
          <cell r="D1479">
            <v>3</v>
          </cell>
          <cell r="E1479">
            <v>136.94999999999999</v>
          </cell>
          <cell r="F1479">
            <v>1</v>
          </cell>
          <cell r="G1479">
            <v>3</v>
          </cell>
          <cell r="H1479" t="str">
            <v>No BOM</v>
          </cell>
          <cell r="I1479">
            <v>0.38041395464797217</v>
          </cell>
        </row>
        <row r="1480">
          <cell r="A1480" t="str">
            <v>G.073.5.00.703</v>
          </cell>
          <cell r="B1480" t="str">
            <v>Market</v>
          </cell>
          <cell r="C1480" t="str">
            <v>PUNE</v>
          </cell>
          <cell r="D1480">
            <v>1088</v>
          </cell>
          <cell r="E1480">
            <v>46451.47</v>
          </cell>
          <cell r="F1480">
            <v>1</v>
          </cell>
          <cell r="G1480">
            <v>1088</v>
          </cell>
          <cell r="I1480">
            <v>0.38041395464797217</v>
          </cell>
        </row>
        <row r="1481">
          <cell r="A1481" t="str">
            <v>G.205.5.00.003</v>
          </cell>
          <cell r="B1481" t="str">
            <v>Market</v>
          </cell>
          <cell r="C1481" t="str">
            <v>PUNE</v>
          </cell>
          <cell r="D1481">
            <v>286</v>
          </cell>
          <cell r="E1481">
            <v>11687.16</v>
          </cell>
          <cell r="F1481">
            <v>1</v>
          </cell>
          <cell r="G1481">
            <v>286</v>
          </cell>
          <cell r="I1481">
            <v>0.38041395464797217</v>
          </cell>
        </row>
        <row r="1482">
          <cell r="A1482" t="str">
            <v>G.205.5.00.006</v>
          </cell>
          <cell r="B1482" t="str">
            <v>Export</v>
          </cell>
          <cell r="C1482" t="str">
            <v>PUNE</v>
          </cell>
          <cell r="D1482">
            <v>200</v>
          </cell>
          <cell r="E1482">
            <v>9310</v>
          </cell>
          <cell r="F1482">
            <v>1</v>
          </cell>
          <cell r="G1482">
            <v>200</v>
          </cell>
          <cell r="I1482">
            <v>0.38041395464797217</v>
          </cell>
        </row>
        <row r="1483">
          <cell r="A1483" t="str">
            <v>G.213.5.00.003</v>
          </cell>
          <cell r="B1483" t="str">
            <v>Market</v>
          </cell>
          <cell r="C1483" t="str">
            <v>PUNE</v>
          </cell>
          <cell r="D1483">
            <v>20</v>
          </cell>
          <cell r="E1483">
            <v>1083.5999999999999</v>
          </cell>
          <cell r="F1483">
            <v>2</v>
          </cell>
          <cell r="G1483">
            <v>40</v>
          </cell>
          <cell r="I1483">
            <v>0.76082790929594435</v>
          </cell>
        </row>
        <row r="1484">
          <cell r="A1484" t="str">
            <v>G.304.5.00.703</v>
          </cell>
          <cell r="B1484" t="str">
            <v>Market</v>
          </cell>
          <cell r="C1484" t="str">
            <v>PUNE</v>
          </cell>
          <cell r="D1484">
            <v>468</v>
          </cell>
          <cell r="E1484">
            <v>11021.24</v>
          </cell>
          <cell r="F1484">
            <v>1</v>
          </cell>
          <cell r="G1484">
            <v>468</v>
          </cell>
          <cell r="I1484">
            <v>0.38041395464797217</v>
          </cell>
        </row>
        <row r="1485">
          <cell r="A1485" t="str">
            <v>G.304.5.10.703</v>
          </cell>
          <cell r="B1485" t="str">
            <v>Market</v>
          </cell>
          <cell r="C1485" t="str">
            <v>PUNE</v>
          </cell>
          <cell r="D1485">
            <v>1498</v>
          </cell>
          <cell r="E1485">
            <v>18994.64</v>
          </cell>
          <cell r="F1485">
            <v>1</v>
          </cell>
          <cell r="G1485">
            <v>1498</v>
          </cell>
          <cell r="I1485">
            <v>0.38041395464797217</v>
          </cell>
        </row>
        <row r="1486">
          <cell r="A1486" t="str">
            <v>G.304.5.20.702</v>
          </cell>
          <cell r="B1486" t="str">
            <v>OER</v>
          </cell>
          <cell r="C1486" t="str">
            <v>PUNE</v>
          </cell>
          <cell r="D1486">
            <v>5824</v>
          </cell>
          <cell r="E1486">
            <v>161416.64000000001</v>
          </cell>
          <cell r="F1486">
            <v>2</v>
          </cell>
          <cell r="G1486">
            <v>11648</v>
          </cell>
          <cell r="I1486">
            <v>0.76082790929594435</v>
          </cell>
        </row>
        <row r="1487">
          <cell r="A1487" t="str">
            <v>G.584.5.00.703</v>
          </cell>
          <cell r="B1487" t="str">
            <v>SPD</v>
          </cell>
          <cell r="C1487" t="str">
            <v>PUNE</v>
          </cell>
          <cell r="D1487">
            <v>600</v>
          </cell>
          <cell r="E1487">
            <v>40340</v>
          </cell>
          <cell r="F1487">
            <v>1</v>
          </cell>
          <cell r="G1487">
            <v>600</v>
          </cell>
          <cell r="I1487">
            <v>0.38041395464797217</v>
          </cell>
        </row>
        <row r="1488">
          <cell r="A1488" t="str">
            <v>H.077.3.00.001</v>
          </cell>
          <cell r="B1488" t="str">
            <v>OEM</v>
          </cell>
          <cell r="C1488" t="str">
            <v>PUNE</v>
          </cell>
          <cell r="D1488">
            <v>1578</v>
          </cell>
          <cell r="E1488">
            <v>69432</v>
          </cell>
          <cell r="F1488">
            <v>2</v>
          </cell>
          <cell r="G1488">
            <v>3156</v>
          </cell>
          <cell r="I1488">
            <v>0.76082790929594435</v>
          </cell>
        </row>
        <row r="1489">
          <cell r="A1489" t="str">
            <v>H.218.3.00.016</v>
          </cell>
          <cell r="B1489" t="str">
            <v>Export</v>
          </cell>
          <cell r="C1489" t="str">
            <v>PUNE</v>
          </cell>
          <cell r="D1489">
            <v>300</v>
          </cell>
          <cell r="E1489">
            <v>23536.025242009488</v>
          </cell>
          <cell r="F1489">
            <v>2</v>
          </cell>
          <cell r="G1489">
            <v>600</v>
          </cell>
          <cell r="I1489">
            <v>0.76082790929594435</v>
          </cell>
        </row>
        <row r="1490">
          <cell r="A1490" t="str">
            <v>H.344.3.10.006</v>
          </cell>
          <cell r="B1490" t="str">
            <v>Export</v>
          </cell>
          <cell r="C1490" t="str">
            <v>PUNE</v>
          </cell>
          <cell r="D1490">
            <v>1919</v>
          </cell>
          <cell r="E1490">
            <v>75275.6535</v>
          </cell>
          <cell r="F1490">
            <v>2</v>
          </cell>
          <cell r="G1490">
            <v>3838</v>
          </cell>
          <cell r="I1490">
            <v>0.76082790929594435</v>
          </cell>
        </row>
        <row r="1491">
          <cell r="A1491" t="str">
            <v>H.344.3.10.016</v>
          </cell>
          <cell r="B1491" t="str">
            <v>Export</v>
          </cell>
          <cell r="C1491" t="str">
            <v>PUNE</v>
          </cell>
          <cell r="D1491">
            <v>1795</v>
          </cell>
          <cell r="E1491">
            <v>71976.269</v>
          </cell>
          <cell r="F1491">
            <v>2</v>
          </cell>
          <cell r="G1491">
            <v>3590</v>
          </cell>
          <cell r="I1491">
            <v>0.76082790929594435</v>
          </cell>
        </row>
        <row r="1492">
          <cell r="A1492" t="str">
            <v>H.344.3.10.026</v>
          </cell>
          <cell r="B1492" t="str">
            <v>Export</v>
          </cell>
          <cell r="C1492" t="str">
            <v>PUNE</v>
          </cell>
          <cell r="D1492">
            <v>912</v>
          </cell>
          <cell r="E1492">
            <v>36569.558400000009</v>
          </cell>
          <cell r="F1492">
            <v>2</v>
          </cell>
          <cell r="G1492">
            <v>1824</v>
          </cell>
          <cell r="I1492">
            <v>0.76082790929594435</v>
          </cell>
        </row>
        <row r="1493">
          <cell r="A1493" t="str">
            <v>H.344.3.10.036</v>
          </cell>
          <cell r="B1493" t="str">
            <v>Export</v>
          </cell>
          <cell r="C1493" t="str">
            <v>PUNE</v>
          </cell>
          <cell r="D1493">
            <v>969</v>
          </cell>
          <cell r="E1493">
            <v>38855.155800000008</v>
          </cell>
          <cell r="F1493">
            <v>2</v>
          </cell>
          <cell r="G1493">
            <v>1938</v>
          </cell>
          <cell r="I1493">
            <v>0.76082790929594435</v>
          </cell>
        </row>
        <row r="1494">
          <cell r="A1494" t="str">
            <v>H.344.3.10.046</v>
          </cell>
          <cell r="B1494" t="str">
            <v>Export</v>
          </cell>
          <cell r="C1494" t="str">
            <v>PUNE</v>
          </cell>
          <cell r="D1494">
            <v>942</v>
          </cell>
          <cell r="E1494">
            <v>37772.504400000005</v>
          </cell>
          <cell r="F1494">
            <v>2</v>
          </cell>
          <cell r="G1494">
            <v>1884</v>
          </cell>
          <cell r="I1494">
            <v>0.76082790929594435</v>
          </cell>
        </row>
        <row r="1495">
          <cell r="A1495" t="str">
            <v>H.700.3.00.003</v>
          </cell>
          <cell r="B1495" t="str">
            <v>Market</v>
          </cell>
          <cell r="C1495" t="str">
            <v>PUNE</v>
          </cell>
          <cell r="D1495">
            <v>7920</v>
          </cell>
          <cell r="E1495">
            <v>313632</v>
          </cell>
          <cell r="F1495">
            <v>2</v>
          </cell>
          <cell r="G1495">
            <v>15840</v>
          </cell>
          <cell r="I1495">
            <v>0.76082790929594435</v>
          </cell>
        </row>
        <row r="1496">
          <cell r="A1496" t="str">
            <v>H.700.3.00.013</v>
          </cell>
          <cell r="B1496" t="str">
            <v>Market</v>
          </cell>
          <cell r="C1496" t="str">
            <v>PUNE</v>
          </cell>
          <cell r="D1496">
            <v>7720</v>
          </cell>
          <cell r="E1496">
            <v>322696</v>
          </cell>
          <cell r="F1496">
            <v>2</v>
          </cell>
          <cell r="G1496">
            <v>15440</v>
          </cell>
          <cell r="I1496">
            <v>0.76082790929594435</v>
          </cell>
        </row>
        <row r="1497">
          <cell r="A1497" t="str">
            <v>H.700.3.00.023</v>
          </cell>
          <cell r="B1497" t="str">
            <v>Market</v>
          </cell>
          <cell r="C1497" t="str">
            <v>PUNE</v>
          </cell>
          <cell r="D1497">
            <v>4960</v>
          </cell>
          <cell r="E1497">
            <v>207328</v>
          </cell>
          <cell r="F1497">
            <v>2</v>
          </cell>
          <cell r="G1497">
            <v>9920</v>
          </cell>
          <cell r="I1497">
            <v>0.76082790929594435</v>
          </cell>
        </row>
        <row r="1498">
          <cell r="A1498" t="str">
            <v>H.700.3.00.033</v>
          </cell>
          <cell r="B1498" t="str">
            <v>Market</v>
          </cell>
          <cell r="C1498" t="str">
            <v>PUNE</v>
          </cell>
          <cell r="D1498">
            <v>2760</v>
          </cell>
          <cell r="E1498">
            <v>115368</v>
          </cell>
          <cell r="F1498">
            <v>2</v>
          </cell>
          <cell r="G1498">
            <v>5520</v>
          </cell>
          <cell r="I1498">
            <v>0.76082790929594435</v>
          </cell>
        </row>
        <row r="1499">
          <cell r="A1499" t="str">
            <v>H.700.3.00.043</v>
          </cell>
          <cell r="B1499" t="str">
            <v>Market</v>
          </cell>
          <cell r="C1499" t="str">
            <v>PUNE</v>
          </cell>
          <cell r="D1499">
            <v>2464</v>
          </cell>
          <cell r="E1499">
            <v>108416</v>
          </cell>
          <cell r="F1499">
            <v>2</v>
          </cell>
          <cell r="G1499">
            <v>4928</v>
          </cell>
          <cell r="I1499">
            <v>0.76082790929594435</v>
          </cell>
        </row>
        <row r="1500">
          <cell r="A1500" t="str">
            <v>J.073.3.50.006</v>
          </cell>
          <cell r="B1500" t="str">
            <v>Export</v>
          </cell>
          <cell r="C1500" t="str">
            <v>PUNE</v>
          </cell>
          <cell r="D1500">
            <v>200</v>
          </cell>
          <cell r="E1500">
            <v>12378.14</v>
          </cell>
          <cell r="F1500">
            <v>2</v>
          </cell>
          <cell r="G1500">
            <v>400</v>
          </cell>
          <cell r="I1500">
            <v>0.76082790929594435</v>
          </cell>
        </row>
        <row r="1501">
          <cell r="A1501" t="str">
            <v>J.083.3.50.006</v>
          </cell>
          <cell r="B1501" t="str">
            <v>Export</v>
          </cell>
          <cell r="C1501" t="str">
            <v>PUNE</v>
          </cell>
          <cell r="D1501">
            <v>100</v>
          </cell>
          <cell r="E1501">
            <v>6189.07</v>
          </cell>
          <cell r="F1501">
            <v>2</v>
          </cell>
          <cell r="G1501">
            <v>200</v>
          </cell>
          <cell r="I1501">
            <v>0.76082790929594435</v>
          </cell>
        </row>
        <row r="1502">
          <cell r="A1502" t="str">
            <v>J.124.3.10.006</v>
          </cell>
          <cell r="B1502" t="str">
            <v>Export</v>
          </cell>
          <cell r="C1502" t="str">
            <v>PUNE</v>
          </cell>
          <cell r="D1502">
            <v>2400</v>
          </cell>
          <cell r="E1502">
            <v>68384.25</v>
          </cell>
          <cell r="F1502">
            <v>2</v>
          </cell>
          <cell r="G1502">
            <v>4800</v>
          </cell>
          <cell r="I1502">
            <v>0.76082790929594435</v>
          </cell>
        </row>
        <row r="1503">
          <cell r="A1503" t="str">
            <v>L.066.5.00.003</v>
          </cell>
          <cell r="B1503" t="str">
            <v>Market</v>
          </cell>
          <cell r="C1503" t="str">
            <v>PUNE</v>
          </cell>
          <cell r="D1503">
            <v>2141</v>
          </cell>
          <cell r="E1503">
            <v>65496.160000000003</v>
          </cell>
          <cell r="F1503">
            <v>1</v>
          </cell>
          <cell r="G1503">
            <v>2141</v>
          </cell>
          <cell r="I1503">
            <v>0.38041395464797217</v>
          </cell>
        </row>
        <row r="1504">
          <cell r="A1504" t="str">
            <v>L.066.5.00.013</v>
          </cell>
          <cell r="B1504" t="str">
            <v>Market</v>
          </cell>
          <cell r="C1504" t="str">
            <v>PUNE</v>
          </cell>
          <cell r="D1504">
            <v>788</v>
          </cell>
          <cell r="E1504">
            <v>26475.200000000001</v>
          </cell>
          <cell r="F1504">
            <v>1</v>
          </cell>
          <cell r="G1504">
            <v>788</v>
          </cell>
          <cell r="I1504">
            <v>0.38041395464797217</v>
          </cell>
        </row>
        <row r="1505">
          <cell r="A1505" t="str">
            <v>L.066.5.00.023</v>
          </cell>
          <cell r="B1505" t="str">
            <v>Market</v>
          </cell>
          <cell r="C1505" t="str">
            <v>PUNE</v>
          </cell>
          <cell r="D1505">
            <v>1106</v>
          </cell>
          <cell r="E1505">
            <v>37809.78</v>
          </cell>
          <cell r="F1505">
            <v>1</v>
          </cell>
          <cell r="G1505">
            <v>1106</v>
          </cell>
          <cell r="I1505">
            <v>0.38041395464797217</v>
          </cell>
        </row>
        <row r="1506">
          <cell r="A1506" t="str">
            <v>L.066.5.00.033</v>
          </cell>
          <cell r="B1506" t="str">
            <v>Market</v>
          </cell>
          <cell r="C1506" t="str">
            <v>PUNE</v>
          </cell>
          <cell r="D1506">
            <v>826</v>
          </cell>
          <cell r="E1506">
            <v>28230.98</v>
          </cell>
          <cell r="F1506">
            <v>1</v>
          </cell>
          <cell r="G1506">
            <v>826</v>
          </cell>
          <cell r="I1506">
            <v>0.38041395464797217</v>
          </cell>
        </row>
        <row r="1507">
          <cell r="A1507" t="str">
            <v>L.066.5.00.043</v>
          </cell>
          <cell r="B1507" t="str">
            <v>Market</v>
          </cell>
          <cell r="C1507" t="str">
            <v>PUNE</v>
          </cell>
          <cell r="D1507">
            <v>300</v>
          </cell>
          <cell r="E1507">
            <v>10379.08</v>
          </cell>
          <cell r="F1507">
            <v>1</v>
          </cell>
          <cell r="G1507">
            <v>300</v>
          </cell>
          <cell r="I1507">
            <v>0.38041395464797217</v>
          </cell>
        </row>
        <row r="1508">
          <cell r="A1508" t="str">
            <v>L.066.5.00.053</v>
          </cell>
          <cell r="B1508" t="str">
            <v>Market</v>
          </cell>
          <cell r="C1508" t="str">
            <v>PUNE</v>
          </cell>
          <cell r="D1508">
            <v>384</v>
          </cell>
          <cell r="E1508">
            <v>13399.84</v>
          </cell>
          <cell r="F1508">
            <v>1</v>
          </cell>
          <cell r="G1508">
            <v>384</v>
          </cell>
          <cell r="I1508">
            <v>0.38041395464797217</v>
          </cell>
        </row>
        <row r="1509">
          <cell r="A1509" t="str">
            <v>L.066.5.00.063</v>
          </cell>
          <cell r="B1509" t="str">
            <v>Market</v>
          </cell>
          <cell r="C1509" t="str">
            <v>PUNE</v>
          </cell>
          <cell r="D1509">
            <v>320</v>
          </cell>
          <cell r="E1509">
            <v>11127.52</v>
          </cell>
          <cell r="F1509">
            <v>1</v>
          </cell>
          <cell r="G1509">
            <v>320</v>
          </cell>
          <cell r="I1509">
            <v>0.38041395464797217</v>
          </cell>
        </row>
        <row r="1510">
          <cell r="A1510" t="str">
            <v>L.706.6.00.703</v>
          </cell>
          <cell r="B1510" t="str">
            <v>Market</v>
          </cell>
          <cell r="C1510" t="str">
            <v>PUNE</v>
          </cell>
          <cell r="D1510">
            <v>100</v>
          </cell>
          <cell r="E1510">
            <v>3718</v>
          </cell>
          <cell r="F1510">
            <v>1</v>
          </cell>
          <cell r="G1510">
            <v>100</v>
          </cell>
          <cell r="I1510">
            <v>0.38041395464797217</v>
          </cell>
        </row>
        <row r="1511">
          <cell r="A1511" t="str">
            <v>L.706.6.10.703</v>
          </cell>
          <cell r="B1511" t="str">
            <v>Market</v>
          </cell>
          <cell r="C1511" t="str">
            <v>PUNE</v>
          </cell>
          <cell r="D1511">
            <v>100</v>
          </cell>
          <cell r="E1511">
            <v>2974</v>
          </cell>
          <cell r="F1511">
            <v>1</v>
          </cell>
          <cell r="G1511">
            <v>100</v>
          </cell>
          <cell r="I1511">
            <v>0.38041395464797217</v>
          </cell>
        </row>
        <row r="1512">
          <cell r="A1512" t="str">
            <v>L.706.6.20.703</v>
          </cell>
          <cell r="B1512" t="str">
            <v>Market</v>
          </cell>
          <cell r="C1512" t="str">
            <v>PUNE</v>
          </cell>
          <cell r="D1512">
            <v>4</v>
          </cell>
          <cell r="E1512">
            <v>258</v>
          </cell>
          <cell r="F1512">
            <v>2</v>
          </cell>
          <cell r="G1512">
            <v>8</v>
          </cell>
          <cell r="I1512">
            <v>0.76082790929594435</v>
          </cell>
        </row>
        <row r="1513">
          <cell r="A1513" t="str">
            <v>LP.001.634.1.000</v>
          </cell>
          <cell r="B1513" t="str">
            <v>Captive</v>
          </cell>
          <cell r="C1513" t="str">
            <v>PUNE</v>
          </cell>
          <cell r="D1513">
            <v>13144</v>
          </cell>
          <cell r="E1513">
            <v>171262.4</v>
          </cell>
          <cell r="F1513">
            <v>1</v>
          </cell>
          <cell r="G1513">
            <v>13144</v>
          </cell>
          <cell r="I1513">
            <v>0.38041395464797217</v>
          </cell>
        </row>
        <row r="1514">
          <cell r="A1514" t="str">
            <v>LP.001.656.1.000</v>
          </cell>
          <cell r="B1514" t="str">
            <v>Captive</v>
          </cell>
          <cell r="C1514" t="str">
            <v>PUNE</v>
          </cell>
          <cell r="D1514">
            <v>20354</v>
          </cell>
          <cell r="E1514">
            <v>442522.42</v>
          </cell>
          <cell r="F1514">
            <v>1</v>
          </cell>
          <cell r="G1514">
            <v>20354</v>
          </cell>
          <cell r="I1514">
            <v>0.38041395464797217</v>
          </cell>
        </row>
        <row r="1515">
          <cell r="A1515" t="str">
            <v>LP.006.301.0.000</v>
          </cell>
          <cell r="B1515" t="str">
            <v>Captive</v>
          </cell>
          <cell r="C1515" t="str">
            <v>PUNE</v>
          </cell>
          <cell r="D1515">
            <v>2989</v>
          </cell>
          <cell r="E1515">
            <v>56073.64</v>
          </cell>
          <cell r="F1515">
            <v>1</v>
          </cell>
          <cell r="G1515">
            <v>2989</v>
          </cell>
          <cell r="I1515">
            <v>0.38041395464797217</v>
          </cell>
        </row>
        <row r="1516">
          <cell r="A1516" t="str">
            <v>LP.006.301.1.000</v>
          </cell>
          <cell r="B1516" t="str">
            <v>Captive</v>
          </cell>
          <cell r="C1516" t="str">
            <v>PUNE</v>
          </cell>
          <cell r="D1516">
            <v>3140</v>
          </cell>
          <cell r="E1516">
            <v>55797.8</v>
          </cell>
          <cell r="F1516">
            <v>1</v>
          </cell>
          <cell r="G1516">
            <v>3140</v>
          </cell>
          <cell r="I1516">
            <v>0.38041395464797217</v>
          </cell>
        </row>
        <row r="1517">
          <cell r="A1517" t="str">
            <v>LP.006.302.0.000</v>
          </cell>
          <cell r="B1517" t="str">
            <v>Captive</v>
          </cell>
          <cell r="C1517" t="str">
            <v>PUNE</v>
          </cell>
          <cell r="D1517">
            <v>3148</v>
          </cell>
          <cell r="E1517">
            <v>59056.480000000003</v>
          </cell>
          <cell r="F1517">
            <v>1</v>
          </cell>
          <cell r="G1517">
            <v>3148</v>
          </cell>
          <cell r="I1517">
            <v>0.38041395464797217</v>
          </cell>
        </row>
        <row r="1518">
          <cell r="A1518" t="str">
            <v>LP.006.302.1.000</v>
          </cell>
          <cell r="B1518" t="str">
            <v>Captive</v>
          </cell>
          <cell r="C1518" t="str">
            <v>PUNE</v>
          </cell>
          <cell r="D1518">
            <v>3101</v>
          </cell>
          <cell r="E1518">
            <v>55104.77</v>
          </cell>
          <cell r="F1518">
            <v>1</v>
          </cell>
          <cell r="G1518">
            <v>3101</v>
          </cell>
          <cell r="I1518">
            <v>0.38041395464797217</v>
          </cell>
        </row>
        <row r="1519">
          <cell r="A1519" t="str">
            <v>LP.006.540.0.700</v>
          </cell>
          <cell r="B1519" t="str">
            <v>Captive</v>
          </cell>
          <cell r="C1519" t="str">
            <v>PUNE</v>
          </cell>
          <cell r="D1519">
            <v>19702</v>
          </cell>
          <cell r="E1519">
            <v>409391.11</v>
          </cell>
          <cell r="F1519">
            <v>1</v>
          </cell>
          <cell r="G1519">
            <v>19702</v>
          </cell>
          <cell r="I1519">
            <v>0.38041395464797217</v>
          </cell>
        </row>
        <row r="1520">
          <cell r="A1520" t="str">
            <v>LP.019.334.1.000</v>
          </cell>
          <cell r="B1520" t="str">
            <v>Captive</v>
          </cell>
          <cell r="C1520" t="str">
            <v>PUNE</v>
          </cell>
          <cell r="D1520">
            <v>89280</v>
          </cell>
          <cell r="E1520">
            <v>1766736</v>
          </cell>
          <cell r="F1520">
            <v>1</v>
          </cell>
          <cell r="G1520">
            <v>89280</v>
          </cell>
          <cell r="I1520">
            <v>0.38041395464797217</v>
          </cell>
        </row>
        <row r="1521">
          <cell r="A1521" t="str">
            <v>LP.019.334.2.000</v>
          </cell>
          <cell r="B1521" t="str">
            <v>Captive</v>
          </cell>
          <cell r="C1521" t="str">
            <v>PUNE</v>
          </cell>
          <cell r="D1521">
            <v>28872</v>
          </cell>
          <cell r="E1521">
            <v>738532.68</v>
          </cell>
          <cell r="F1521">
            <v>1</v>
          </cell>
          <cell r="G1521">
            <v>28872</v>
          </cell>
          <cell r="I1521">
            <v>0.38041395464797217</v>
          </cell>
        </row>
        <row r="1522">
          <cell r="A1522" t="str">
            <v>LP.020.331.1.000</v>
          </cell>
          <cell r="B1522" t="str">
            <v>Captive</v>
          </cell>
          <cell r="C1522" t="str">
            <v>PUNE</v>
          </cell>
          <cell r="D1522">
            <v>28442</v>
          </cell>
          <cell r="E1522">
            <v>550750.57999999996</v>
          </cell>
          <cell r="F1522">
            <v>1</v>
          </cell>
          <cell r="G1522">
            <v>28442</v>
          </cell>
          <cell r="I1522">
            <v>0.38041395464797217</v>
          </cell>
        </row>
        <row r="1523">
          <cell r="A1523" t="str">
            <v>LP.038.903.1.000</v>
          </cell>
          <cell r="B1523" t="str">
            <v>Captive</v>
          </cell>
          <cell r="C1523" t="str">
            <v>PUNE</v>
          </cell>
          <cell r="D1523">
            <v>28786</v>
          </cell>
          <cell r="E1523">
            <v>643126.62</v>
          </cell>
          <cell r="F1523">
            <v>1</v>
          </cell>
          <cell r="G1523">
            <v>28786</v>
          </cell>
          <cell r="I1523">
            <v>0.38041395464797217</v>
          </cell>
        </row>
        <row r="1524">
          <cell r="A1524" t="str">
            <v>LP.038.903.1.001</v>
          </cell>
          <cell r="B1524" t="str">
            <v>OEM</v>
          </cell>
          <cell r="C1524" t="str">
            <v>PUNE</v>
          </cell>
          <cell r="D1524">
            <v>31610</v>
          </cell>
          <cell r="E1524">
            <v>716818.9</v>
          </cell>
          <cell r="F1524">
            <v>1</v>
          </cell>
          <cell r="G1524">
            <v>31610</v>
          </cell>
          <cell r="I1524">
            <v>0.38041395464797217</v>
          </cell>
        </row>
        <row r="1525">
          <cell r="A1525" t="str">
            <v>LP.038.905.2.000</v>
          </cell>
          <cell r="B1525" t="str">
            <v>Captive</v>
          </cell>
          <cell r="C1525" t="str">
            <v>PUNE</v>
          </cell>
          <cell r="D1525">
            <v>31033</v>
          </cell>
          <cell r="E1525">
            <v>362190.1</v>
          </cell>
          <cell r="F1525">
            <v>1</v>
          </cell>
          <cell r="G1525">
            <v>31033</v>
          </cell>
          <cell r="I1525">
            <v>0.38041395464797217</v>
          </cell>
        </row>
        <row r="1526">
          <cell r="A1526" t="str">
            <v>LP.038.905.2.001</v>
          </cell>
          <cell r="B1526" t="str">
            <v>OEM</v>
          </cell>
          <cell r="C1526" t="str">
            <v>PUNE</v>
          </cell>
          <cell r="D1526">
            <v>33855</v>
          </cell>
          <cell r="E1526">
            <v>387863.5</v>
          </cell>
          <cell r="F1526">
            <v>1</v>
          </cell>
          <cell r="G1526">
            <v>33855</v>
          </cell>
          <cell r="I1526">
            <v>0.38041395464797217</v>
          </cell>
        </row>
        <row r="1527">
          <cell r="A1527" t="str">
            <v>LP.055.501.0.000</v>
          </cell>
          <cell r="B1527" t="str">
            <v>Captive</v>
          </cell>
          <cell r="C1527" t="str">
            <v>PUNE</v>
          </cell>
          <cell r="D1527">
            <v>3008</v>
          </cell>
          <cell r="E1527">
            <v>125699.98</v>
          </cell>
          <cell r="F1527">
            <v>1</v>
          </cell>
          <cell r="G1527">
            <v>3008</v>
          </cell>
          <cell r="I1527">
            <v>0.38041395464797217</v>
          </cell>
        </row>
        <row r="1528">
          <cell r="A1528" t="str">
            <v>LP.055.502.0.000</v>
          </cell>
          <cell r="B1528" t="str">
            <v>Captive</v>
          </cell>
          <cell r="C1528" t="str">
            <v>PUNE</v>
          </cell>
          <cell r="D1528">
            <v>3361</v>
          </cell>
          <cell r="E1528">
            <v>140476.19</v>
          </cell>
          <cell r="F1528">
            <v>1</v>
          </cell>
          <cell r="G1528">
            <v>3361</v>
          </cell>
          <cell r="I1528">
            <v>0.38041395464797217</v>
          </cell>
        </row>
        <row r="1529">
          <cell r="A1529" t="str">
            <v>LP.055.540.1.700</v>
          </cell>
          <cell r="B1529" t="str">
            <v>Captive</v>
          </cell>
          <cell r="C1529" t="str">
            <v>PUNE</v>
          </cell>
          <cell r="D1529">
            <v>6433</v>
          </cell>
          <cell r="E1529">
            <v>419572.89</v>
          </cell>
          <cell r="F1529">
            <v>1</v>
          </cell>
          <cell r="G1529">
            <v>6433</v>
          </cell>
          <cell r="I1529">
            <v>0.38041395464797217</v>
          </cell>
        </row>
        <row r="1530">
          <cell r="A1530" t="str">
            <v>LP.055.540.3.700</v>
          </cell>
          <cell r="B1530" t="str">
            <v>Captive</v>
          </cell>
          <cell r="C1530" t="str">
            <v>PUNE</v>
          </cell>
          <cell r="D1530">
            <v>2672</v>
          </cell>
          <cell r="E1530">
            <v>203077.7</v>
          </cell>
          <cell r="F1530">
            <v>1</v>
          </cell>
          <cell r="G1530">
            <v>2672</v>
          </cell>
          <cell r="I1530">
            <v>0.38041395464797217</v>
          </cell>
        </row>
        <row r="1531">
          <cell r="A1531" t="str">
            <v>LP.055.556.0.700</v>
          </cell>
          <cell r="B1531" t="str">
            <v>Captive</v>
          </cell>
          <cell r="C1531" t="str">
            <v>PUNE</v>
          </cell>
          <cell r="D1531">
            <v>1617</v>
          </cell>
          <cell r="E1531">
            <v>101227.53</v>
          </cell>
          <cell r="F1531">
            <v>1</v>
          </cell>
          <cell r="G1531">
            <v>1617</v>
          </cell>
          <cell r="I1531">
            <v>0.38041395464797217</v>
          </cell>
        </row>
        <row r="1532">
          <cell r="A1532" t="str">
            <v>LP.055.556.1.700</v>
          </cell>
          <cell r="B1532" t="str">
            <v>Captive</v>
          </cell>
          <cell r="C1532" t="str">
            <v>PUNE</v>
          </cell>
          <cell r="D1532">
            <v>1533</v>
          </cell>
          <cell r="E1532">
            <v>96565.3</v>
          </cell>
          <cell r="F1532">
            <v>1</v>
          </cell>
          <cell r="G1532">
            <v>1533</v>
          </cell>
          <cell r="I1532">
            <v>0.38041395464797217</v>
          </cell>
        </row>
        <row r="1533">
          <cell r="A1533" t="str">
            <v>LP.055.557.0.700</v>
          </cell>
          <cell r="B1533" t="str">
            <v>Captive</v>
          </cell>
          <cell r="C1533" t="str">
            <v>PUNE</v>
          </cell>
          <cell r="D1533">
            <v>1526</v>
          </cell>
          <cell r="E1533">
            <v>90055.41</v>
          </cell>
          <cell r="F1533">
            <v>1</v>
          </cell>
          <cell r="G1533">
            <v>1526</v>
          </cell>
          <cell r="I1533">
            <v>0.38041395464797217</v>
          </cell>
        </row>
        <row r="1534">
          <cell r="A1534" t="str">
            <v>LP.055.557.1.700</v>
          </cell>
          <cell r="B1534" t="str">
            <v>Captive</v>
          </cell>
          <cell r="C1534" t="str">
            <v>PUNE</v>
          </cell>
          <cell r="D1534">
            <v>1814</v>
          </cell>
          <cell r="E1534">
            <v>114514.86</v>
          </cell>
          <cell r="F1534">
            <v>1</v>
          </cell>
          <cell r="G1534">
            <v>1814</v>
          </cell>
          <cell r="I1534">
            <v>0.38041395464797217</v>
          </cell>
        </row>
        <row r="1535">
          <cell r="A1535" t="str">
            <v>LP.055.558.0.700</v>
          </cell>
          <cell r="B1535" t="str">
            <v>Captive</v>
          </cell>
          <cell r="C1535" t="str">
            <v>PUNE</v>
          </cell>
          <cell r="D1535">
            <v>1854</v>
          </cell>
          <cell r="E1535">
            <v>116475.7</v>
          </cell>
          <cell r="F1535">
            <v>1</v>
          </cell>
          <cell r="G1535">
            <v>1854</v>
          </cell>
          <cell r="I1535">
            <v>0.38041395464797217</v>
          </cell>
        </row>
        <row r="1536">
          <cell r="A1536" t="str">
            <v>LP.055.558.1.700</v>
          </cell>
          <cell r="B1536" t="str">
            <v>Captive</v>
          </cell>
          <cell r="C1536" t="str">
            <v>PUNE</v>
          </cell>
          <cell r="D1536">
            <v>1521</v>
          </cell>
          <cell r="E1536">
            <v>91031.85</v>
          </cell>
          <cell r="F1536">
            <v>1</v>
          </cell>
          <cell r="G1536">
            <v>1521</v>
          </cell>
          <cell r="I1536">
            <v>0.38041395464797217</v>
          </cell>
        </row>
        <row r="1537">
          <cell r="A1537" t="str">
            <v>LP.055.559.0.700</v>
          </cell>
          <cell r="B1537" t="str">
            <v>Captive</v>
          </cell>
          <cell r="C1537" t="str">
            <v>PUNE</v>
          </cell>
          <cell r="D1537">
            <v>1513</v>
          </cell>
          <cell r="E1537">
            <v>97614.02</v>
          </cell>
          <cell r="F1537">
            <v>1</v>
          </cell>
          <cell r="G1537">
            <v>1513</v>
          </cell>
          <cell r="I1537">
            <v>0.38041395464797217</v>
          </cell>
        </row>
        <row r="1538">
          <cell r="A1538" t="str">
            <v>LP.066.549.1.000</v>
          </cell>
          <cell r="B1538" t="str">
            <v>Captive</v>
          </cell>
          <cell r="C1538" t="str">
            <v>PUNE</v>
          </cell>
          <cell r="D1538">
            <v>2301</v>
          </cell>
          <cell r="E1538">
            <v>69948.960000000006</v>
          </cell>
          <cell r="F1538">
            <v>1</v>
          </cell>
          <cell r="G1538">
            <v>2301</v>
          </cell>
          <cell r="I1538">
            <v>0.38041395464797217</v>
          </cell>
        </row>
        <row r="1539">
          <cell r="A1539" t="str">
            <v>LP.066.906.1.000</v>
          </cell>
          <cell r="B1539" t="str">
            <v>Captive</v>
          </cell>
          <cell r="C1539" t="str">
            <v>PUNE</v>
          </cell>
          <cell r="D1539">
            <v>1500</v>
          </cell>
          <cell r="E1539">
            <v>20520</v>
          </cell>
          <cell r="F1539">
            <v>1</v>
          </cell>
          <cell r="G1539">
            <v>1500</v>
          </cell>
          <cell r="I1539">
            <v>0.38041395464797217</v>
          </cell>
        </row>
        <row r="1540">
          <cell r="A1540" t="str">
            <v>LP.067.446.3.000</v>
          </cell>
          <cell r="B1540" t="str">
            <v>Captive</v>
          </cell>
          <cell r="C1540" t="str">
            <v>PUNE</v>
          </cell>
          <cell r="D1540">
            <v>503</v>
          </cell>
          <cell r="E1540">
            <v>16342.47</v>
          </cell>
          <cell r="F1540">
            <v>1</v>
          </cell>
          <cell r="G1540">
            <v>503</v>
          </cell>
          <cell r="I1540">
            <v>0.38041395464797217</v>
          </cell>
        </row>
        <row r="1541">
          <cell r="A1541" t="str">
            <v>LP.067.446.4.001</v>
          </cell>
          <cell r="B1541" t="str">
            <v>Captive</v>
          </cell>
          <cell r="C1541" t="str">
            <v>PUNE</v>
          </cell>
          <cell r="D1541">
            <v>58</v>
          </cell>
          <cell r="E1541">
            <v>41702</v>
          </cell>
          <cell r="F1541">
            <v>1</v>
          </cell>
          <cell r="G1541">
            <v>58</v>
          </cell>
          <cell r="I1541">
            <v>0.38041395464797217</v>
          </cell>
        </row>
        <row r="1542">
          <cell r="A1542" t="str">
            <v>LP.067.976.0.000</v>
          </cell>
          <cell r="B1542" t="str">
            <v>Captive</v>
          </cell>
          <cell r="C1542" t="str">
            <v>PUNE</v>
          </cell>
          <cell r="D1542">
            <v>51</v>
          </cell>
          <cell r="E1542">
            <v>22719.99</v>
          </cell>
          <cell r="F1542">
            <v>1</v>
          </cell>
          <cell r="G1542">
            <v>51</v>
          </cell>
          <cell r="I1542">
            <v>0.38041395464797217</v>
          </cell>
        </row>
        <row r="1543">
          <cell r="A1543" t="str">
            <v>LP.073.301.0.000</v>
          </cell>
          <cell r="B1543" t="str">
            <v>Captive</v>
          </cell>
          <cell r="C1543" t="str">
            <v>PUNE</v>
          </cell>
          <cell r="D1543">
            <v>35539</v>
          </cell>
          <cell r="E1543">
            <v>799982.89</v>
          </cell>
          <cell r="F1543">
            <v>1</v>
          </cell>
          <cell r="G1543">
            <v>35539</v>
          </cell>
          <cell r="I1543">
            <v>0.38041395464797217</v>
          </cell>
        </row>
        <row r="1544">
          <cell r="A1544" t="str">
            <v>LP.073.302.0.000</v>
          </cell>
          <cell r="B1544" t="str">
            <v>Captive</v>
          </cell>
          <cell r="C1544" t="str">
            <v>PUNE</v>
          </cell>
          <cell r="D1544">
            <v>35292</v>
          </cell>
          <cell r="E1544">
            <v>941590.56</v>
          </cell>
          <cell r="F1544">
            <v>1</v>
          </cell>
          <cell r="G1544">
            <v>35292</v>
          </cell>
          <cell r="I1544">
            <v>0.38041395464797217</v>
          </cell>
        </row>
        <row r="1545">
          <cell r="A1545" t="str">
            <v>LP.073.545.3.700</v>
          </cell>
          <cell r="B1545" t="str">
            <v>Captive</v>
          </cell>
          <cell r="C1545" t="str">
            <v>PUNE</v>
          </cell>
          <cell r="D1545">
            <v>135204</v>
          </cell>
          <cell r="E1545">
            <v>3430292.66</v>
          </cell>
          <cell r="F1545">
            <v>1</v>
          </cell>
          <cell r="G1545">
            <v>135204</v>
          </cell>
          <cell r="I1545">
            <v>0.38041395464797217</v>
          </cell>
        </row>
        <row r="1546">
          <cell r="A1546" t="str">
            <v>LP.073.551.4.000</v>
          </cell>
          <cell r="B1546" t="str">
            <v>Captive</v>
          </cell>
          <cell r="C1546" t="str">
            <v>PUNE</v>
          </cell>
          <cell r="D1546">
            <v>45685</v>
          </cell>
          <cell r="E1546">
            <v>1960268.5</v>
          </cell>
          <cell r="F1546">
            <v>1</v>
          </cell>
          <cell r="G1546">
            <v>45685</v>
          </cell>
          <cell r="I1546">
            <v>0.38041395464797217</v>
          </cell>
        </row>
        <row r="1547">
          <cell r="A1547" t="str">
            <v>LP.073.556.8.006</v>
          </cell>
          <cell r="B1547" t="str">
            <v>Export</v>
          </cell>
          <cell r="C1547" t="str">
            <v>PUNE</v>
          </cell>
          <cell r="D1547">
            <v>446</v>
          </cell>
          <cell r="E1547">
            <v>22759.919999999998</v>
          </cell>
          <cell r="F1547">
            <v>1</v>
          </cell>
          <cell r="G1547">
            <v>446</v>
          </cell>
          <cell r="I1547">
            <v>0.38041395464797217</v>
          </cell>
        </row>
        <row r="1548">
          <cell r="A1548" t="str">
            <v>LP.073.576.0.700</v>
          </cell>
          <cell r="B1548" t="str">
            <v>Captive</v>
          </cell>
          <cell r="C1548" t="str">
            <v>PUNE</v>
          </cell>
          <cell r="D1548">
            <v>17715</v>
          </cell>
          <cell r="E1548">
            <v>471359</v>
          </cell>
          <cell r="F1548">
            <v>1</v>
          </cell>
          <cell r="G1548">
            <v>17715</v>
          </cell>
          <cell r="I1548">
            <v>0.38041395464797217</v>
          </cell>
        </row>
        <row r="1549">
          <cell r="A1549" t="str">
            <v>LP.073.576.4.700</v>
          </cell>
          <cell r="B1549" t="str">
            <v>Captive</v>
          </cell>
          <cell r="C1549" t="str">
            <v>PUNE</v>
          </cell>
          <cell r="D1549">
            <v>10694</v>
          </cell>
          <cell r="E1549">
            <v>275370.5</v>
          </cell>
          <cell r="F1549">
            <v>1</v>
          </cell>
          <cell r="G1549">
            <v>10694</v>
          </cell>
          <cell r="I1549">
            <v>0.38041395464797217</v>
          </cell>
        </row>
        <row r="1550">
          <cell r="A1550" t="str">
            <v>LP.077.501.0.001</v>
          </cell>
          <cell r="B1550" t="str">
            <v>OEM</v>
          </cell>
          <cell r="C1550" t="str">
            <v>PUNE</v>
          </cell>
          <cell r="D1550">
            <v>695</v>
          </cell>
          <cell r="E1550">
            <v>29537.5</v>
          </cell>
          <cell r="F1550">
            <v>1</v>
          </cell>
          <cell r="G1550">
            <v>695</v>
          </cell>
          <cell r="I1550">
            <v>0.38041395464797217</v>
          </cell>
        </row>
        <row r="1551">
          <cell r="A1551" t="str">
            <v>LP.077.502.0.001</v>
          </cell>
          <cell r="B1551" t="str">
            <v>OEM</v>
          </cell>
          <cell r="C1551" t="str">
            <v>PUNE</v>
          </cell>
          <cell r="D1551">
            <v>756</v>
          </cell>
          <cell r="E1551">
            <v>32130</v>
          </cell>
          <cell r="F1551">
            <v>1</v>
          </cell>
          <cell r="G1551">
            <v>756</v>
          </cell>
          <cell r="I1551">
            <v>0.38041395464797217</v>
          </cell>
        </row>
        <row r="1552">
          <cell r="A1552" t="str">
            <v>LP.082.330.2.001</v>
          </cell>
          <cell r="B1552" t="str">
            <v>OEM</v>
          </cell>
          <cell r="C1552" t="str">
            <v>PUNE</v>
          </cell>
          <cell r="D1552">
            <v>5</v>
          </cell>
          <cell r="E1552">
            <v>475</v>
          </cell>
          <cell r="F1552">
            <v>1</v>
          </cell>
          <cell r="G1552">
            <v>5</v>
          </cell>
          <cell r="I1552">
            <v>0.38041395464797217</v>
          </cell>
        </row>
        <row r="1553">
          <cell r="A1553" t="str">
            <v>LP.083.200.0.000</v>
          </cell>
          <cell r="B1553" t="str">
            <v>Captive</v>
          </cell>
          <cell r="C1553" t="str">
            <v>PUNE</v>
          </cell>
          <cell r="D1553">
            <v>42885</v>
          </cell>
          <cell r="E1553">
            <v>1037949.15</v>
          </cell>
          <cell r="F1553">
            <v>1</v>
          </cell>
          <cell r="G1553">
            <v>42885</v>
          </cell>
          <cell r="I1553">
            <v>0.38041395464797217</v>
          </cell>
        </row>
        <row r="1554">
          <cell r="A1554" t="str">
            <v>LP.083.204.0.000</v>
          </cell>
          <cell r="B1554" t="str">
            <v>Captive</v>
          </cell>
          <cell r="C1554" t="str">
            <v>PUNE</v>
          </cell>
          <cell r="D1554">
            <v>39451</v>
          </cell>
          <cell r="E1554">
            <v>1115439.8600000001</v>
          </cell>
          <cell r="F1554">
            <v>1</v>
          </cell>
          <cell r="G1554">
            <v>39451</v>
          </cell>
          <cell r="I1554">
            <v>0.38041395464797217</v>
          </cell>
        </row>
        <row r="1555">
          <cell r="A1555" t="str">
            <v>LP.086.330.0.001</v>
          </cell>
          <cell r="B1555" t="str">
            <v>OEM</v>
          </cell>
          <cell r="C1555" t="str">
            <v>PUNE</v>
          </cell>
          <cell r="D1555">
            <v>2400</v>
          </cell>
          <cell r="E1555">
            <v>80100</v>
          </cell>
          <cell r="F1555">
            <v>1</v>
          </cell>
          <cell r="G1555">
            <v>2400</v>
          </cell>
          <cell r="I1555">
            <v>0.38041395464797217</v>
          </cell>
        </row>
        <row r="1556">
          <cell r="A1556" t="str">
            <v>LP.090.547.1.701</v>
          </cell>
          <cell r="B1556" t="str">
            <v>OEM</v>
          </cell>
          <cell r="C1556" t="str">
            <v>PUNE</v>
          </cell>
          <cell r="D1556">
            <v>16454</v>
          </cell>
          <cell r="E1556">
            <v>116705.84</v>
          </cell>
          <cell r="F1556">
            <v>1</v>
          </cell>
          <cell r="G1556">
            <v>16454</v>
          </cell>
          <cell r="I1556">
            <v>0.38041395464797217</v>
          </cell>
        </row>
        <row r="1557">
          <cell r="A1557" t="str">
            <v>LP.090.548.1.701</v>
          </cell>
          <cell r="B1557" t="str">
            <v>OEM</v>
          </cell>
          <cell r="C1557" t="str">
            <v>PUNE</v>
          </cell>
          <cell r="D1557">
            <v>25566</v>
          </cell>
          <cell r="E1557">
            <v>356136.86</v>
          </cell>
          <cell r="F1557">
            <v>1</v>
          </cell>
          <cell r="G1557">
            <v>25566</v>
          </cell>
          <cell r="I1557">
            <v>0.38041395464797217</v>
          </cell>
        </row>
        <row r="1558">
          <cell r="A1558" t="str">
            <v>LP.096.547.1.701</v>
          </cell>
          <cell r="B1558" t="str">
            <v>OEM</v>
          </cell>
          <cell r="C1558" t="str">
            <v>PUNE</v>
          </cell>
          <cell r="D1558">
            <v>44840</v>
          </cell>
          <cell r="E1558">
            <v>349945.9</v>
          </cell>
          <cell r="F1558">
            <v>1</v>
          </cell>
          <cell r="G1558">
            <v>44840</v>
          </cell>
          <cell r="I1558">
            <v>0.38041395464797217</v>
          </cell>
        </row>
        <row r="1559">
          <cell r="A1559" t="str">
            <v>LP.096.548.1.701</v>
          </cell>
          <cell r="B1559" t="str">
            <v>OEM</v>
          </cell>
          <cell r="C1559" t="str">
            <v>PUNE</v>
          </cell>
          <cell r="D1559">
            <v>60540</v>
          </cell>
          <cell r="E1559">
            <v>582687.44999999995</v>
          </cell>
          <cell r="F1559">
            <v>1</v>
          </cell>
          <cell r="G1559">
            <v>60540</v>
          </cell>
          <cell r="I1559">
            <v>0.38041395464797217</v>
          </cell>
        </row>
        <row r="1560">
          <cell r="A1560" t="str">
            <v>LP.110.330.2.001</v>
          </cell>
          <cell r="B1560" t="str">
            <v>OEM</v>
          </cell>
          <cell r="C1560" t="str">
            <v>PUNE</v>
          </cell>
          <cell r="D1560">
            <v>800</v>
          </cell>
          <cell r="E1560">
            <v>8184</v>
          </cell>
          <cell r="F1560">
            <v>1</v>
          </cell>
          <cell r="G1560">
            <v>800</v>
          </cell>
          <cell r="I1560">
            <v>0.38041395464797217</v>
          </cell>
        </row>
        <row r="1561">
          <cell r="A1561" t="str">
            <v>LP.110.330.2.002</v>
          </cell>
          <cell r="B1561" t="str">
            <v>OER</v>
          </cell>
          <cell r="C1561" t="str">
            <v>PUNE</v>
          </cell>
          <cell r="D1561">
            <v>10944</v>
          </cell>
          <cell r="E1561">
            <v>331456.32</v>
          </cell>
          <cell r="F1561">
            <v>1</v>
          </cell>
          <cell r="G1561">
            <v>10944</v>
          </cell>
          <cell r="I1561">
            <v>0.38041395464797217</v>
          </cell>
        </row>
        <row r="1562">
          <cell r="A1562" t="str">
            <v>LP.110.330.2.022</v>
          </cell>
          <cell r="B1562" t="str">
            <v>OEM</v>
          </cell>
          <cell r="C1562" t="str">
            <v>PUNE</v>
          </cell>
          <cell r="D1562">
            <v>2800</v>
          </cell>
          <cell r="E1562">
            <v>59640</v>
          </cell>
          <cell r="F1562">
            <v>1</v>
          </cell>
          <cell r="G1562">
            <v>2800</v>
          </cell>
          <cell r="I1562">
            <v>0.38041395464797217</v>
          </cell>
        </row>
        <row r="1563">
          <cell r="A1563" t="str">
            <v>LP.110.330.2.951</v>
          </cell>
          <cell r="B1563" t="str">
            <v>OEM</v>
          </cell>
          <cell r="C1563" t="str">
            <v>PUNE</v>
          </cell>
          <cell r="D1563">
            <v>100400</v>
          </cell>
          <cell r="E1563">
            <v>989492</v>
          </cell>
          <cell r="F1563">
            <v>1</v>
          </cell>
          <cell r="G1563">
            <v>100400</v>
          </cell>
          <cell r="I1563">
            <v>0.38041395464797217</v>
          </cell>
        </row>
        <row r="1564">
          <cell r="A1564" t="str">
            <v>LP.110.330.2.961</v>
          </cell>
          <cell r="B1564" t="str">
            <v>OEM</v>
          </cell>
          <cell r="C1564" t="str">
            <v>PUNE</v>
          </cell>
          <cell r="D1564">
            <v>152800</v>
          </cell>
          <cell r="E1564">
            <v>1506344</v>
          </cell>
          <cell r="F1564">
            <v>1</v>
          </cell>
          <cell r="G1564">
            <v>152800</v>
          </cell>
          <cell r="I1564">
            <v>0.38041395464797217</v>
          </cell>
        </row>
        <row r="1565">
          <cell r="A1565" t="str">
            <v>LP.110.330.2.971</v>
          </cell>
          <cell r="B1565" t="str">
            <v>OEM</v>
          </cell>
          <cell r="C1565" t="str">
            <v>PUNE</v>
          </cell>
          <cell r="D1565">
            <v>88800</v>
          </cell>
          <cell r="E1565">
            <v>873368</v>
          </cell>
          <cell r="F1565">
            <v>1</v>
          </cell>
          <cell r="G1565">
            <v>88800</v>
          </cell>
          <cell r="I1565">
            <v>0.38041395464797217</v>
          </cell>
        </row>
        <row r="1566">
          <cell r="A1566" t="str">
            <v>LP.110.330.2.981</v>
          </cell>
          <cell r="B1566" t="str">
            <v>OEM</v>
          </cell>
          <cell r="C1566" t="str">
            <v>PUNE</v>
          </cell>
          <cell r="D1566">
            <v>800</v>
          </cell>
          <cell r="E1566">
            <v>7768</v>
          </cell>
          <cell r="F1566">
            <v>1</v>
          </cell>
          <cell r="G1566">
            <v>800</v>
          </cell>
          <cell r="I1566">
            <v>0.38041395464797217</v>
          </cell>
        </row>
        <row r="1567">
          <cell r="A1567" t="str">
            <v>LP.110.334.1.001</v>
          </cell>
          <cell r="B1567" t="str">
            <v>OEM</v>
          </cell>
          <cell r="C1567" t="str">
            <v>PUNE</v>
          </cell>
          <cell r="D1567">
            <v>400</v>
          </cell>
          <cell r="E1567">
            <v>3200</v>
          </cell>
          <cell r="F1567">
            <v>1</v>
          </cell>
          <cell r="G1567">
            <v>400</v>
          </cell>
          <cell r="I1567">
            <v>0.38041395464797217</v>
          </cell>
        </row>
        <row r="1568">
          <cell r="A1568" t="str">
            <v>LP.110.334.1.002</v>
          </cell>
          <cell r="B1568" t="str">
            <v>OEM</v>
          </cell>
          <cell r="C1568" t="str">
            <v>PUNE</v>
          </cell>
          <cell r="D1568">
            <v>26298</v>
          </cell>
          <cell r="E1568">
            <v>420321.6</v>
          </cell>
          <cell r="F1568">
            <v>1</v>
          </cell>
          <cell r="G1568">
            <v>26298</v>
          </cell>
          <cell r="I1568">
            <v>0.38041395464797217</v>
          </cell>
        </row>
        <row r="1569">
          <cell r="A1569" t="str">
            <v>LP.110.334.1.012</v>
          </cell>
          <cell r="B1569" t="str">
            <v>OEM</v>
          </cell>
          <cell r="C1569" t="str">
            <v>PUNE</v>
          </cell>
          <cell r="D1569">
            <v>19050</v>
          </cell>
          <cell r="E1569">
            <v>308610</v>
          </cell>
          <cell r="F1569">
            <v>1</v>
          </cell>
          <cell r="G1569">
            <v>19050</v>
          </cell>
          <cell r="I1569">
            <v>0.38041395464797217</v>
          </cell>
        </row>
        <row r="1570">
          <cell r="A1570" t="str">
            <v>LP.110.334.1.022</v>
          </cell>
          <cell r="B1570" t="str">
            <v>OEM</v>
          </cell>
          <cell r="C1570" t="str">
            <v>PUNE</v>
          </cell>
          <cell r="D1570">
            <v>4200</v>
          </cell>
          <cell r="E1570">
            <v>68040</v>
          </cell>
          <cell r="F1570">
            <v>1</v>
          </cell>
          <cell r="G1570">
            <v>4200</v>
          </cell>
          <cell r="I1570">
            <v>0.38041395464797217</v>
          </cell>
        </row>
        <row r="1571">
          <cell r="A1571" t="str">
            <v>LP.110.334.1.951</v>
          </cell>
          <cell r="B1571" t="str">
            <v>OEM</v>
          </cell>
          <cell r="C1571" t="str">
            <v>PUNE</v>
          </cell>
          <cell r="D1571">
            <v>71600</v>
          </cell>
          <cell r="E1571">
            <v>547096</v>
          </cell>
          <cell r="F1571">
            <v>1</v>
          </cell>
          <cell r="G1571">
            <v>71600</v>
          </cell>
          <cell r="I1571">
            <v>0.38041395464797217</v>
          </cell>
        </row>
        <row r="1572">
          <cell r="A1572" t="str">
            <v>LP.110.334.1.961</v>
          </cell>
          <cell r="B1572" t="str">
            <v>OEM</v>
          </cell>
          <cell r="C1572" t="str">
            <v>PUNE</v>
          </cell>
          <cell r="D1572">
            <v>121600</v>
          </cell>
          <cell r="E1572">
            <v>928712</v>
          </cell>
          <cell r="F1572">
            <v>1</v>
          </cell>
          <cell r="G1572">
            <v>121600</v>
          </cell>
          <cell r="I1572">
            <v>0.38041395464797217</v>
          </cell>
        </row>
        <row r="1573">
          <cell r="A1573" t="str">
            <v>LP.110.334.1.971</v>
          </cell>
          <cell r="B1573" t="str">
            <v>OEM</v>
          </cell>
          <cell r="C1573" t="str">
            <v>PUNE</v>
          </cell>
          <cell r="D1573">
            <v>72000</v>
          </cell>
          <cell r="E1573">
            <v>553992</v>
          </cell>
          <cell r="F1573">
            <v>1</v>
          </cell>
          <cell r="G1573">
            <v>72000</v>
          </cell>
          <cell r="I1573">
            <v>0.38041395464797217</v>
          </cell>
        </row>
        <row r="1574">
          <cell r="A1574" t="str">
            <v>LP.116.010.0.951</v>
          </cell>
          <cell r="B1574" t="str">
            <v>OEM</v>
          </cell>
          <cell r="C1574" t="str">
            <v>PUNE</v>
          </cell>
          <cell r="D1574">
            <v>27600</v>
          </cell>
          <cell r="E1574">
            <v>306408</v>
          </cell>
          <cell r="F1574">
            <v>1</v>
          </cell>
          <cell r="G1574">
            <v>27600</v>
          </cell>
          <cell r="I1574">
            <v>0.38041395464797217</v>
          </cell>
        </row>
        <row r="1575">
          <cell r="A1575" t="str">
            <v>LP.116.010.0.961</v>
          </cell>
          <cell r="B1575" t="str">
            <v>OEM</v>
          </cell>
          <cell r="C1575" t="str">
            <v>PUNE</v>
          </cell>
          <cell r="D1575">
            <v>58000</v>
          </cell>
          <cell r="E1575">
            <v>643808</v>
          </cell>
          <cell r="F1575">
            <v>1</v>
          </cell>
          <cell r="G1575">
            <v>58000</v>
          </cell>
          <cell r="I1575">
            <v>0.38041395464797217</v>
          </cell>
        </row>
        <row r="1576">
          <cell r="A1576" t="str">
            <v>LP.116.010.0.971</v>
          </cell>
          <cell r="B1576" t="str">
            <v>OEM</v>
          </cell>
          <cell r="C1576" t="str">
            <v>PUNE</v>
          </cell>
          <cell r="D1576">
            <v>30800</v>
          </cell>
          <cell r="E1576">
            <v>340484</v>
          </cell>
          <cell r="F1576">
            <v>1</v>
          </cell>
          <cell r="G1576">
            <v>30800</v>
          </cell>
          <cell r="I1576">
            <v>0.38041395464797217</v>
          </cell>
        </row>
        <row r="1577">
          <cell r="A1577" t="str">
            <v>LP.116.010.0.981</v>
          </cell>
          <cell r="B1577" t="str">
            <v>OEM</v>
          </cell>
          <cell r="C1577" t="str">
            <v>PUNE</v>
          </cell>
          <cell r="D1577">
            <v>800</v>
          </cell>
          <cell r="E1577">
            <v>8824</v>
          </cell>
          <cell r="F1577">
            <v>1</v>
          </cell>
          <cell r="G1577">
            <v>800</v>
          </cell>
          <cell r="I1577">
            <v>0.38041395464797217</v>
          </cell>
        </row>
        <row r="1578">
          <cell r="A1578" t="str">
            <v>LP.116.020.0.951</v>
          </cell>
          <cell r="B1578" t="str">
            <v>OEM</v>
          </cell>
          <cell r="C1578" t="str">
            <v>PUNE</v>
          </cell>
          <cell r="D1578">
            <v>33200</v>
          </cell>
          <cell r="E1578">
            <v>364692</v>
          </cell>
          <cell r="F1578">
            <v>1</v>
          </cell>
          <cell r="G1578">
            <v>33200</v>
          </cell>
          <cell r="I1578">
            <v>0.38041395464797217</v>
          </cell>
        </row>
        <row r="1579">
          <cell r="A1579" t="str">
            <v>LP.116.020.0.961</v>
          </cell>
          <cell r="B1579" t="str">
            <v>OEM</v>
          </cell>
          <cell r="C1579" t="str">
            <v>PUNE</v>
          </cell>
          <cell r="D1579">
            <v>58000</v>
          </cell>
          <cell r="E1579">
            <v>637772</v>
          </cell>
          <cell r="F1579">
            <v>1</v>
          </cell>
          <cell r="G1579">
            <v>58000</v>
          </cell>
          <cell r="I1579">
            <v>0.38041395464797217</v>
          </cell>
        </row>
        <row r="1580">
          <cell r="A1580" t="str">
            <v>LP.116.020.0.971</v>
          </cell>
          <cell r="B1580" t="str">
            <v>OEM</v>
          </cell>
          <cell r="C1580" t="str">
            <v>PUNE</v>
          </cell>
          <cell r="D1580">
            <v>37200</v>
          </cell>
          <cell r="E1580">
            <v>408100</v>
          </cell>
          <cell r="F1580">
            <v>1</v>
          </cell>
          <cell r="G1580">
            <v>37200</v>
          </cell>
          <cell r="I1580">
            <v>0.38041395464797217</v>
          </cell>
        </row>
        <row r="1581">
          <cell r="A1581" t="str">
            <v>LP.116.020.0.981</v>
          </cell>
          <cell r="B1581" t="str">
            <v>OEM</v>
          </cell>
          <cell r="C1581" t="str">
            <v>PUNE</v>
          </cell>
          <cell r="D1581">
            <v>800</v>
          </cell>
          <cell r="E1581">
            <v>8752</v>
          </cell>
          <cell r="F1581">
            <v>1</v>
          </cell>
          <cell r="G1581">
            <v>800</v>
          </cell>
          <cell r="I1581">
            <v>0.38041395464797217</v>
          </cell>
        </row>
        <row r="1582">
          <cell r="A1582" t="str">
            <v>LP.116.034.0.001</v>
          </cell>
          <cell r="B1582" t="str">
            <v>OEM</v>
          </cell>
          <cell r="C1582" t="str">
            <v>PUNE</v>
          </cell>
          <cell r="D1582">
            <v>69600</v>
          </cell>
          <cell r="E1582">
            <v>618280</v>
          </cell>
          <cell r="F1582">
            <v>1</v>
          </cell>
          <cell r="G1582">
            <v>69600</v>
          </cell>
          <cell r="I1582">
            <v>0.38041395464797217</v>
          </cell>
        </row>
        <row r="1583">
          <cell r="A1583" t="str">
            <v>LP.116.034.0.002</v>
          </cell>
          <cell r="B1583" t="str">
            <v>OEM</v>
          </cell>
          <cell r="C1583" t="str">
            <v>PUNE</v>
          </cell>
          <cell r="D1583">
            <v>3256</v>
          </cell>
          <cell r="E1583">
            <v>75089.919999999998</v>
          </cell>
          <cell r="F1583">
            <v>1</v>
          </cell>
          <cell r="G1583">
            <v>3256</v>
          </cell>
          <cell r="I1583">
            <v>0.38041395464797217</v>
          </cell>
        </row>
        <row r="1584">
          <cell r="A1584" t="str">
            <v>LP.116.034.0.951</v>
          </cell>
          <cell r="B1584" t="str">
            <v>OEM</v>
          </cell>
          <cell r="C1584" t="str">
            <v>PUNE</v>
          </cell>
          <cell r="D1584">
            <v>101200</v>
          </cell>
          <cell r="E1584">
            <v>898552</v>
          </cell>
          <cell r="F1584">
            <v>1</v>
          </cell>
          <cell r="G1584">
            <v>101200</v>
          </cell>
          <cell r="I1584">
            <v>0.38041395464797217</v>
          </cell>
        </row>
        <row r="1585">
          <cell r="A1585" t="str">
            <v>LP.119.310.1.001</v>
          </cell>
          <cell r="B1585" t="str">
            <v>OEM</v>
          </cell>
          <cell r="C1585" t="str">
            <v>PUNE</v>
          </cell>
          <cell r="D1585">
            <v>181960</v>
          </cell>
          <cell r="E1585">
            <v>1898883.6</v>
          </cell>
          <cell r="F1585">
            <v>1</v>
          </cell>
          <cell r="G1585">
            <v>181960</v>
          </cell>
          <cell r="I1585">
            <v>0.38041395464797217</v>
          </cell>
        </row>
        <row r="1586">
          <cell r="A1586" t="str">
            <v>LP.119.320.1.001</v>
          </cell>
          <cell r="B1586" t="str">
            <v>OEM</v>
          </cell>
          <cell r="C1586" t="str">
            <v>PUNE</v>
          </cell>
          <cell r="D1586">
            <v>159020</v>
          </cell>
          <cell r="E1586">
            <v>1639496.2</v>
          </cell>
          <cell r="F1586">
            <v>1</v>
          </cell>
          <cell r="G1586">
            <v>159020</v>
          </cell>
          <cell r="I1586">
            <v>0.38041395464797217</v>
          </cell>
        </row>
        <row r="1587">
          <cell r="A1587" t="str">
            <v>LP.119.330.0.001</v>
          </cell>
          <cell r="B1587" t="str">
            <v>OEM</v>
          </cell>
          <cell r="C1587" t="str">
            <v>PUNE</v>
          </cell>
          <cell r="D1587">
            <v>771040</v>
          </cell>
          <cell r="E1587">
            <v>8052412.5999999996</v>
          </cell>
          <cell r="F1587">
            <v>1</v>
          </cell>
          <cell r="G1587">
            <v>771040</v>
          </cell>
          <cell r="I1587">
            <v>0.38041395464797217</v>
          </cell>
        </row>
        <row r="1588">
          <cell r="A1588" t="str">
            <v>LP.119.501.1.001</v>
          </cell>
          <cell r="B1588" t="str">
            <v>OEM</v>
          </cell>
          <cell r="C1588" t="str">
            <v>PUNE</v>
          </cell>
          <cell r="D1588">
            <v>243826</v>
          </cell>
          <cell r="E1588">
            <v>1512377.34</v>
          </cell>
          <cell r="F1588">
            <v>1</v>
          </cell>
          <cell r="G1588">
            <v>243826</v>
          </cell>
          <cell r="I1588">
            <v>0.38041395464797217</v>
          </cell>
        </row>
        <row r="1589">
          <cell r="A1589" t="str">
            <v>LP.119.501.1.002</v>
          </cell>
          <cell r="B1589" t="str">
            <v>OER</v>
          </cell>
          <cell r="C1589" t="str">
            <v>PUNE</v>
          </cell>
          <cell r="D1589">
            <v>1200</v>
          </cell>
          <cell r="E1589">
            <v>7380</v>
          </cell>
          <cell r="F1589">
            <v>1</v>
          </cell>
          <cell r="G1589">
            <v>1200</v>
          </cell>
          <cell r="I1589">
            <v>0.38041395464797217</v>
          </cell>
        </row>
        <row r="1590">
          <cell r="A1590" t="str">
            <v>LP.119.502.1.001</v>
          </cell>
          <cell r="B1590" t="str">
            <v>OEM</v>
          </cell>
          <cell r="C1590" t="str">
            <v>PUNE</v>
          </cell>
          <cell r="D1590">
            <v>243273</v>
          </cell>
          <cell r="E1590">
            <v>1500424.14</v>
          </cell>
          <cell r="F1590">
            <v>1</v>
          </cell>
          <cell r="G1590">
            <v>243273</v>
          </cell>
          <cell r="I1590">
            <v>0.38041395464797217</v>
          </cell>
        </row>
        <row r="1591">
          <cell r="A1591" t="str">
            <v>LP.119.502.1.002</v>
          </cell>
          <cell r="B1591" t="str">
            <v>OER</v>
          </cell>
          <cell r="C1591" t="str">
            <v>PUNE</v>
          </cell>
          <cell r="D1591">
            <v>1200</v>
          </cell>
          <cell r="E1591">
            <v>7380</v>
          </cell>
          <cell r="F1591">
            <v>1</v>
          </cell>
          <cell r="G1591">
            <v>1200</v>
          </cell>
          <cell r="I1591">
            <v>0.38041395464797217</v>
          </cell>
        </row>
        <row r="1592">
          <cell r="A1592" t="str">
            <v>LP.119.540.2.701</v>
          </cell>
          <cell r="B1592" t="str">
            <v>OEM</v>
          </cell>
          <cell r="C1592" t="str">
            <v>PUNE</v>
          </cell>
          <cell r="D1592">
            <v>141008</v>
          </cell>
          <cell r="E1592">
            <v>2717224.16</v>
          </cell>
          <cell r="F1592">
            <v>1</v>
          </cell>
          <cell r="G1592">
            <v>141008</v>
          </cell>
          <cell r="I1592">
            <v>0.38041395464797217</v>
          </cell>
        </row>
        <row r="1593">
          <cell r="A1593" t="str">
            <v>LP.123.377.3.706</v>
          </cell>
          <cell r="B1593" t="str">
            <v>Export</v>
          </cell>
          <cell r="C1593" t="str">
            <v>PUNE</v>
          </cell>
          <cell r="D1593">
            <v>34350</v>
          </cell>
          <cell r="E1593">
            <v>726830.40975361946</v>
          </cell>
          <cell r="F1593">
            <v>1</v>
          </cell>
          <cell r="G1593">
            <v>34350</v>
          </cell>
          <cell r="I1593">
            <v>0.38041395464797217</v>
          </cell>
        </row>
        <row r="1594">
          <cell r="A1594" t="str">
            <v>LP.123.377.4.706</v>
          </cell>
          <cell r="B1594" t="str">
            <v>Export</v>
          </cell>
          <cell r="C1594" t="str">
            <v>PUNE</v>
          </cell>
          <cell r="D1594">
            <v>58793</v>
          </cell>
          <cell r="E1594">
            <v>1013732.0688</v>
          </cell>
          <cell r="F1594">
            <v>1</v>
          </cell>
          <cell r="G1594">
            <v>58793</v>
          </cell>
          <cell r="I1594">
            <v>0.38041395464797217</v>
          </cell>
        </row>
        <row r="1595">
          <cell r="A1595" t="str">
            <v>LP.123.576.5.706</v>
          </cell>
          <cell r="B1595" t="str">
            <v>Export</v>
          </cell>
          <cell r="C1595" t="str">
            <v>PUNE</v>
          </cell>
          <cell r="D1595">
            <v>9305</v>
          </cell>
          <cell r="E1595">
            <v>147927.98939999999</v>
          </cell>
          <cell r="F1595">
            <v>1</v>
          </cell>
          <cell r="G1595">
            <v>9305</v>
          </cell>
          <cell r="I1595">
            <v>0.38041395464797217</v>
          </cell>
        </row>
        <row r="1596">
          <cell r="A1596" t="str">
            <v>LP.131.330.0.001</v>
          </cell>
          <cell r="B1596" t="str">
            <v>OEM</v>
          </cell>
          <cell r="C1596" t="str">
            <v>PUNE</v>
          </cell>
          <cell r="D1596">
            <v>2000</v>
          </cell>
          <cell r="E1596">
            <v>21200</v>
          </cell>
          <cell r="F1596">
            <v>1</v>
          </cell>
          <cell r="G1596">
            <v>2000</v>
          </cell>
          <cell r="I1596">
            <v>0.38041395464797217</v>
          </cell>
        </row>
        <row r="1597">
          <cell r="A1597" t="str">
            <v>LP.131.330.0.961</v>
          </cell>
          <cell r="B1597" t="str">
            <v>OEM</v>
          </cell>
          <cell r="C1597" t="str">
            <v>PUNE</v>
          </cell>
          <cell r="D1597">
            <v>2000</v>
          </cell>
          <cell r="E1597">
            <v>21200</v>
          </cell>
          <cell r="F1597">
            <v>1</v>
          </cell>
          <cell r="G1597">
            <v>2000</v>
          </cell>
          <cell r="I1597">
            <v>0.38041395464797217</v>
          </cell>
        </row>
        <row r="1598">
          <cell r="A1598" t="str">
            <v>LP.131.334.0.951</v>
          </cell>
          <cell r="B1598" t="str">
            <v>OEM</v>
          </cell>
          <cell r="C1598" t="str">
            <v>PUNE</v>
          </cell>
          <cell r="D1598">
            <v>2000</v>
          </cell>
          <cell r="E1598">
            <v>18240</v>
          </cell>
          <cell r="F1598">
            <v>1</v>
          </cell>
          <cell r="G1598">
            <v>2000</v>
          </cell>
          <cell r="I1598">
            <v>0.38041395464797217</v>
          </cell>
        </row>
        <row r="1599">
          <cell r="A1599" t="str">
            <v>LP.134.010.0.001</v>
          </cell>
          <cell r="B1599" t="str">
            <v>OEM</v>
          </cell>
          <cell r="C1599" t="str">
            <v>PUNE</v>
          </cell>
          <cell r="D1599">
            <v>2000</v>
          </cell>
          <cell r="E1599">
            <v>24560</v>
          </cell>
          <cell r="F1599">
            <v>1</v>
          </cell>
          <cell r="G1599">
            <v>2000</v>
          </cell>
          <cell r="I1599">
            <v>0.38041395464797217</v>
          </cell>
        </row>
        <row r="1600">
          <cell r="A1600" t="str">
            <v>LP.134.010.0.951</v>
          </cell>
          <cell r="B1600" t="str">
            <v>OEM</v>
          </cell>
          <cell r="C1600" t="str">
            <v>PUNE</v>
          </cell>
          <cell r="D1600">
            <v>8000</v>
          </cell>
          <cell r="E1600">
            <v>98240</v>
          </cell>
          <cell r="F1600">
            <v>1</v>
          </cell>
          <cell r="G1600">
            <v>8000</v>
          </cell>
          <cell r="I1600">
            <v>0.38041395464797217</v>
          </cell>
        </row>
        <row r="1601">
          <cell r="A1601" t="str">
            <v>LP.134.010.0.961</v>
          </cell>
          <cell r="B1601" t="str">
            <v>OEM</v>
          </cell>
          <cell r="C1601" t="str">
            <v>PUNE</v>
          </cell>
          <cell r="D1601">
            <v>3200</v>
          </cell>
          <cell r="E1601">
            <v>39296</v>
          </cell>
          <cell r="F1601">
            <v>1</v>
          </cell>
          <cell r="G1601">
            <v>3200</v>
          </cell>
          <cell r="I1601">
            <v>0.38041395464797217</v>
          </cell>
        </row>
        <row r="1602">
          <cell r="A1602" t="str">
            <v>LP.134.020.0.001</v>
          </cell>
          <cell r="B1602" t="str">
            <v>OEM</v>
          </cell>
          <cell r="C1602" t="str">
            <v>PUNE</v>
          </cell>
          <cell r="D1602">
            <v>4800</v>
          </cell>
          <cell r="E1602">
            <v>57504</v>
          </cell>
          <cell r="F1602">
            <v>1</v>
          </cell>
          <cell r="G1602">
            <v>4800</v>
          </cell>
          <cell r="I1602">
            <v>0.38041395464797217</v>
          </cell>
        </row>
        <row r="1603">
          <cell r="A1603" t="str">
            <v>LP.134.020.0.951</v>
          </cell>
          <cell r="B1603" t="str">
            <v>OEM</v>
          </cell>
          <cell r="C1603" t="str">
            <v>PUNE</v>
          </cell>
          <cell r="D1603">
            <v>9600</v>
          </cell>
          <cell r="E1603">
            <v>115008</v>
          </cell>
          <cell r="F1603">
            <v>1</v>
          </cell>
          <cell r="G1603">
            <v>9600</v>
          </cell>
          <cell r="I1603">
            <v>0.38041395464797217</v>
          </cell>
        </row>
        <row r="1604">
          <cell r="A1604" t="str">
            <v>LP.134.020.0.961</v>
          </cell>
          <cell r="B1604" t="str">
            <v>OEM</v>
          </cell>
          <cell r="C1604" t="str">
            <v>PUNE</v>
          </cell>
          <cell r="D1604">
            <v>2400</v>
          </cell>
          <cell r="E1604">
            <v>28752</v>
          </cell>
          <cell r="F1604">
            <v>1</v>
          </cell>
          <cell r="G1604">
            <v>2400</v>
          </cell>
          <cell r="I1604">
            <v>0.38041395464797217</v>
          </cell>
        </row>
        <row r="1605">
          <cell r="A1605" t="str">
            <v>LP.134.020.0.971</v>
          </cell>
          <cell r="B1605" t="str">
            <v>OEM</v>
          </cell>
          <cell r="C1605" t="str">
            <v>PUNE</v>
          </cell>
          <cell r="D1605">
            <v>3200</v>
          </cell>
          <cell r="E1605">
            <v>38336</v>
          </cell>
          <cell r="F1605">
            <v>1</v>
          </cell>
          <cell r="G1605">
            <v>3200</v>
          </cell>
          <cell r="I1605">
            <v>0.38041395464797217</v>
          </cell>
        </row>
        <row r="1606">
          <cell r="A1606" t="str">
            <v>LP.134.034.0.001</v>
          </cell>
          <cell r="B1606" t="str">
            <v>OEM</v>
          </cell>
          <cell r="C1606" t="str">
            <v>PUNE</v>
          </cell>
          <cell r="D1606">
            <v>10400</v>
          </cell>
          <cell r="E1606">
            <v>98176</v>
          </cell>
          <cell r="F1606">
            <v>1</v>
          </cell>
          <cell r="G1606">
            <v>10400</v>
          </cell>
          <cell r="I1606">
            <v>0.38041395464797217</v>
          </cell>
        </row>
        <row r="1607">
          <cell r="A1607" t="str">
            <v>LP.134.034.0.951</v>
          </cell>
          <cell r="B1607" t="str">
            <v>OEM</v>
          </cell>
          <cell r="C1607" t="str">
            <v>PUNE</v>
          </cell>
          <cell r="D1607">
            <v>32800</v>
          </cell>
          <cell r="E1607">
            <v>309632</v>
          </cell>
          <cell r="F1607">
            <v>1</v>
          </cell>
          <cell r="G1607">
            <v>32800</v>
          </cell>
          <cell r="I1607">
            <v>0.38041395464797217</v>
          </cell>
        </row>
        <row r="1608">
          <cell r="A1608" t="str">
            <v>LP.134.034.0.961</v>
          </cell>
          <cell r="B1608" t="str">
            <v>OEM</v>
          </cell>
          <cell r="C1608" t="str">
            <v>PUNE</v>
          </cell>
          <cell r="D1608">
            <v>400</v>
          </cell>
          <cell r="E1608">
            <v>3776</v>
          </cell>
          <cell r="F1608">
            <v>1</v>
          </cell>
          <cell r="G1608">
            <v>400</v>
          </cell>
          <cell r="I1608">
            <v>0.38041395464797217</v>
          </cell>
        </row>
        <row r="1609">
          <cell r="A1609" t="str">
            <v>LP.135.010.0.001</v>
          </cell>
          <cell r="B1609" t="str">
            <v>OEM</v>
          </cell>
          <cell r="C1609" t="str">
            <v>PUNE</v>
          </cell>
          <cell r="D1609">
            <v>202400</v>
          </cell>
          <cell r="E1609">
            <v>2242488</v>
          </cell>
          <cell r="F1609">
            <v>1</v>
          </cell>
          <cell r="G1609">
            <v>202400</v>
          </cell>
          <cell r="I1609">
            <v>0.38041395464797217</v>
          </cell>
        </row>
        <row r="1610">
          <cell r="A1610" t="str">
            <v>LP.135.010.0.002</v>
          </cell>
          <cell r="B1610" t="str">
            <v>OEM</v>
          </cell>
          <cell r="C1610" t="str">
            <v>PUNE</v>
          </cell>
          <cell r="D1610">
            <v>4980</v>
          </cell>
          <cell r="E1610">
            <v>120639.3</v>
          </cell>
          <cell r="F1610">
            <v>1</v>
          </cell>
          <cell r="G1610">
            <v>4980</v>
          </cell>
          <cell r="I1610">
            <v>0.38041395464797217</v>
          </cell>
        </row>
        <row r="1611">
          <cell r="A1611" t="str">
            <v>LP.135.010.0.012</v>
          </cell>
          <cell r="B1611" t="str">
            <v>OEM</v>
          </cell>
          <cell r="C1611" t="str">
            <v>PUNE</v>
          </cell>
          <cell r="D1611">
            <v>3650</v>
          </cell>
          <cell r="E1611">
            <v>93978.5</v>
          </cell>
          <cell r="F1611">
            <v>1</v>
          </cell>
          <cell r="G1611">
            <v>3650</v>
          </cell>
          <cell r="I1611">
            <v>0.38041395464797217</v>
          </cell>
        </row>
        <row r="1612">
          <cell r="A1612" t="str">
            <v>LP.135.010.0.951</v>
          </cell>
          <cell r="B1612" t="str">
            <v>OEM</v>
          </cell>
          <cell r="C1612" t="str">
            <v>PUNE</v>
          </cell>
          <cell r="D1612">
            <v>621600</v>
          </cell>
          <cell r="E1612">
            <v>6891976</v>
          </cell>
          <cell r="F1612">
            <v>1</v>
          </cell>
          <cell r="G1612">
            <v>621600</v>
          </cell>
          <cell r="I1612">
            <v>0.38041395464797217</v>
          </cell>
        </row>
        <row r="1613">
          <cell r="A1613" t="str">
            <v>LP.135.010.0.961</v>
          </cell>
          <cell r="B1613" t="str">
            <v>OEM</v>
          </cell>
          <cell r="C1613" t="str">
            <v>PUNE</v>
          </cell>
          <cell r="D1613">
            <v>924400</v>
          </cell>
          <cell r="E1613">
            <v>10260732</v>
          </cell>
          <cell r="F1613">
            <v>1</v>
          </cell>
          <cell r="G1613">
            <v>924400</v>
          </cell>
          <cell r="I1613">
            <v>0.38041395464797217</v>
          </cell>
        </row>
        <row r="1614">
          <cell r="A1614" t="str">
            <v>LP.135.010.0.971</v>
          </cell>
          <cell r="B1614" t="str">
            <v>OEM</v>
          </cell>
          <cell r="C1614" t="str">
            <v>PUNE</v>
          </cell>
          <cell r="D1614">
            <v>621600</v>
          </cell>
          <cell r="E1614">
            <v>6908296</v>
          </cell>
          <cell r="F1614">
            <v>1</v>
          </cell>
          <cell r="G1614">
            <v>621600</v>
          </cell>
          <cell r="I1614">
            <v>0.38041395464797217</v>
          </cell>
        </row>
        <row r="1615">
          <cell r="A1615" t="str">
            <v>LP.135.010.0.981</v>
          </cell>
          <cell r="B1615" t="str">
            <v>OEM</v>
          </cell>
          <cell r="C1615" t="str">
            <v>PUNE</v>
          </cell>
          <cell r="D1615">
            <v>188400</v>
          </cell>
          <cell r="E1615">
            <v>2094772</v>
          </cell>
          <cell r="F1615">
            <v>1</v>
          </cell>
          <cell r="G1615">
            <v>188400</v>
          </cell>
          <cell r="I1615">
            <v>0.38041395464797217</v>
          </cell>
        </row>
        <row r="1616">
          <cell r="A1616" t="str">
            <v>LP.135.034.0.001</v>
          </cell>
          <cell r="B1616" t="str">
            <v>OEM</v>
          </cell>
          <cell r="C1616" t="str">
            <v>PUNE</v>
          </cell>
          <cell r="D1616">
            <v>76800</v>
          </cell>
          <cell r="E1616">
            <v>646384</v>
          </cell>
          <cell r="F1616">
            <v>1</v>
          </cell>
          <cell r="G1616">
            <v>76800</v>
          </cell>
          <cell r="I1616">
            <v>0.38041395464797217</v>
          </cell>
        </row>
        <row r="1617">
          <cell r="A1617" t="str">
            <v>LP.135.034.0.002</v>
          </cell>
          <cell r="B1617" t="str">
            <v>OEM</v>
          </cell>
          <cell r="C1617" t="str">
            <v>PUNE</v>
          </cell>
          <cell r="D1617">
            <v>8272</v>
          </cell>
          <cell r="E1617">
            <v>139796.79999999999</v>
          </cell>
          <cell r="F1617">
            <v>1</v>
          </cell>
          <cell r="G1617">
            <v>8272</v>
          </cell>
          <cell r="I1617">
            <v>0.38041395464797217</v>
          </cell>
        </row>
        <row r="1618">
          <cell r="A1618" t="str">
            <v>LP.135.034.0.012</v>
          </cell>
          <cell r="B1618" t="str">
            <v>OEM</v>
          </cell>
          <cell r="C1618" t="str">
            <v>PUNE</v>
          </cell>
          <cell r="D1618">
            <v>960</v>
          </cell>
          <cell r="E1618">
            <v>17280</v>
          </cell>
          <cell r="F1618">
            <v>1</v>
          </cell>
          <cell r="G1618">
            <v>960</v>
          </cell>
          <cell r="I1618">
            <v>0.38041395464797217</v>
          </cell>
        </row>
        <row r="1619">
          <cell r="A1619" t="str">
            <v>LP.135.034.0.951</v>
          </cell>
          <cell r="B1619" t="str">
            <v>OEM</v>
          </cell>
          <cell r="C1619" t="str">
            <v>PUNE</v>
          </cell>
          <cell r="D1619">
            <v>421200</v>
          </cell>
          <cell r="E1619">
            <v>3542704</v>
          </cell>
          <cell r="F1619">
            <v>1</v>
          </cell>
          <cell r="G1619">
            <v>421200</v>
          </cell>
          <cell r="I1619">
            <v>0.38041395464797217</v>
          </cell>
        </row>
        <row r="1620">
          <cell r="A1620" t="str">
            <v>LP.135.034.0.961</v>
          </cell>
          <cell r="B1620" t="str">
            <v>OEM</v>
          </cell>
          <cell r="C1620" t="str">
            <v>PUNE</v>
          </cell>
          <cell r="D1620">
            <v>779600</v>
          </cell>
          <cell r="E1620">
            <v>6580416</v>
          </cell>
          <cell r="F1620">
            <v>1</v>
          </cell>
          <cell r="G1620">
            <v>779600</v>
          </cell>
          <cell r="I1620">
            <v>0.38041395464797217</v>
          </cell>
        </row>
        <row r="1621">
          <cell r="A1621" t="str">
            <v>LP.135.034.0.971</v>
          </cell>
          <cell r="B1621" t="str">
            <v>OEM</v>
          </cell>
          <cell r="C1621" t="str">
            <v>PUNE</v>
          </cell>
          <cell r="D1621">
            <v>572800</v>
          </cell>
          <cell r="E1621">
            <v>4830264</v>
          </cell>
          <cell r="F1621">
            <v>1</v>
          </cell>
          <cell r="G1621">
            <v>572800</v>
          </cell>
          <cell r="I1621">
            <v>0.38041395464797217</v>
          </cell>
        </row>
        <row r="1622">
          <cell r="A1622" t="str">
            <v>LP.135.034.0.981</v>
          </cell>
          <cell r="B1622" t="str">
            <v>OEM</v>
          </cell>
          <cell r="C1622" t="str">
            <v>PUNE</v>
          </cell>
          <cell r="D1622">
            <v>141600</v>
          </cell>
          <cell r="E1622">
            <v>1193112</v>
          </cell>
          <cell r="F1622">
            <v>1</v>
          </cell>
          <cell r="G1622">
            <v>141600</v>
          </cell>
          <cell r="I1622">
            <v>0.38041395464797217</v>
          </cell>
        </row>
        <row r="1623">
          <cell r="A1623" t="str">
            <v>LP.138.509.0.006</v>
          </cell>
          <cell r="B1623" t="str">
            <v>Export</v>
          </cell>
          <cell r="C1623" t="str">
            <v>PUNE</v>
          </cell>
          <cell r="D1623">
            <v>7287</v>
          </cell>
          <cell r="E1623">
            <v>97543.781999999992</v>
          </cell>
          <cell r="F1623">
            <v>1</v>
          </cell>
          <cell r="G1623">
            <v>7287</v>
          </cell>
          <cell r="I1623">
            <v>0.38041395464797217</v>
          </cell>
        </row>
        <row r="1624">
          <cell r="A1624" t="str">
            <v>LP.139.509.0.006</v>
          </cell>
          <cell r="B1624" t="str">
            <v>Export</v>
          </cell>
          <cell r="C1624" t="str">
            <v>PUNE</v>
          </cell>
          <cell r="D1624">
            <v>468</v>
          </cell>
          <cell r="E1624">
            <v>6264.6480000000001</v>
          </cell>
          <cell r="F1624">
            <v>1</v>
          </cell>
          <cell r="G1624">
            <v>468</v>
          </cell>
          <cell r="I1624">
            <v>0.38041395464797217</v>
          </cell>
        </row>
        <row r="1625">
          <cell r="A1625" t="str">
            <v>LP.154.001.0.001</v>
          </cell>
          <cell r="B1625" t="str">
            <v>OEM</v>
          </cell>
          <cell r="C1625" t="str">
            <v>PUNE</v>
          </cell>
          <cell r="D1625">
            <v>16</v>
          </cell>
          <cell r="E1625">
            <v>256</v>
          </cell>
          <cell r="F1625">
            <v>1</v>
          </cell>
          <cell r="G1625">
            <v>16</v>
          </cell>
          <cell r="I1625">
            <v>0.38041395464797217</v>
          </cell>
        </row>
        <row r="1626">
          <cell r="A1626" t="str">
            <v>LP.154.010.0.001</v>
          </cell>
          <cell r="B1626" t="str">
            <v>OEM</v>
          </cell>
          <cell r="C1626" t="str">
            <v>PUNE</v>
          </cell>
          <cell r="D1626">
            <v>30</v>
          </cell>
          <cell r="E1626">
            <v>414</v>
          </cell>
          <cell r="F1626">
            <v>1</v>
          </cell>
          <cell r="G1626">
            <v>30</v>
          </cell>
          <cell r="I1626">
            <v>0.38041395464797217</v>
          </cell>
        </row>
        <row r="1627">
          <cell r="A1627" t="str">
            <v>LP.154.020.0.001</v>
          </cell>
          <cell r="B1627" t="str">
            <v>OEM</v>
          </cell>
          <cell r="C1627" t="str">
            <v>PUNE</v>
          </cell>
          <cell r="D1627">
            <v>30</v>
          </cell>
          <cell r="E1627">
            <v>414</v>
          </cell>
          <cell r="F1627">
            <v>1</v>
          </cell>
          <cell r="G1627">
            <v>30</v>
          </cell>
          <cell r="I1627">
            <v>0.38041395464797217</v>
          </cell>
        </row>
        <row r="1628">
          <cell r="A1628" t="str">
            <v>LP.154.034.0.001</v>
          </cell>
          <cell r="B1628" t="str">
            <v>OEM</v>
          </cell>
          <cell r="C1628" t="str">
            <v>PUNE</v>
          </cell>
          <cell r="D1628">
            <v>40</v>
          </cell>
          <cell r="E1628">
            <v>470</v>
          </cell>
          <cell r="F1628">
            <v>1</v>
          </cell>
          <cell r="G1628">
            <v>40</v>
          </cell>
          <cell r="I1628">
            <v>0.38041395464797217</v>
          </cell>
        </row>
        <row r="1629">
          <cell r="A1629" t="str">
            <v>LP.154.051.0.701</v>
          </cell>
          <cell r="B1629" t="str">
            <v>OEM</v>
          </cell>
          <cell r="C1629" t="str">
            <v>PUNE</v>
          </cell>
          <cell r="D1629">
            <v>18</v>
          </cell>
          <cell r="E1629">
            <v>306</v>
          </cell>
          <cell r="F1629">
            <v>1</v>
          </cell>
          <cell r="G1629">
            <v>18</v>
          </cell>
          <cell r="I1629">
            <v>0.38041395464797217</v>
          </cell>
        </row>
        <row r="1630">
          <cell r="A1630" t="str">
            <v>LP.154.052.0.701</v>
          </cell>
          <cell r="B1630" t="str">
            <v>OEM</v>
          </cell>
          <cell r="C1630" t="str">
            <v>PUNE</v>
          </cell>
          <cell r="D1630">
            <v>18</v>
          </cell>
          <cell r="E1630">
            <v>288</v>
          </cell>
          <cell r="F1630">
            <v>1</v>
          </cell>
          <cell r="G1630">
            <v>18</v>
          </cell>
          <cell r="I1630">
            <v>0.38041395464797217</v>
          </cell>
        </row>
        <row r="1631">
          <cell r="A1631" t="str">
            <v>LP.154.072.0.701</v>
          </cell>
          <cell r="B1631" t="str">
            <v>OEM</v>
          </cell>
          <cell r="C1631" t="str">
            <v>PUNE</v>
          </cell>
          <cell r="D1631">
            <v>16</v>
          </cell>
          <cell r="E1631">
            <v>192</v>
          </cell>
          <cell r="F1631">
            <v>1</v>
          </cell>
          <cell r="G1631">
            <v>16</v>
          </cell>
          <cell r="I1631">
            <v>0.38041395464797217</v>
          </cell>
        </row>
        <row r="1632">
          <cell r="A1632" t="str">
            <v>LP.154.540.0.701</v>
          </cell>
          <cell r="B1632" t="str">
            <v>OEM</v>
          </cell>
          <cell r="C1632" t="str">
            <v>PUNE</v>
          </cell>
          <cell r="D1632">
            <v>18</v>
          </cell>
          <cell r="E1632">
            <v>225</v>
          </cell>
          <cell r="F1632">
            <v>1</v>
          </cell>
          <cell r="G1632">
            <v>18</v>
          </cell>
          <cell r="I1632">
            <v>0.38041395464797217</v>
          </cell>
        </row>
        <row r="1633">
          <cell r="A1633" t="str">
            <v>LP.154.577.0.701</v>
          </cell>
          <cell r="B1633" t="str">
            <v>OEM</v>
          </cell>
          <cell r="C1633" t="str">
            <v>PUNE</v>
          </cell>
          <cell r="D1633">
            <v>18</v>
          </cell>
          <cell r="E1633">
            <v>180</v>
          </cell>
          <cell r="F1633">
            <v>1</v>
          </cell>
          <cell r="G1633">
            <v>18</v>
          </cell>
          <cell r="I1633">
            <v>0.38041395464797217</v>
          </cell>
        </row>
        <row r="1634">
          <cell r="A1634" t="str">
            <v>LP.156.434.0.001</v>
          </cell>
          <cell r="B1634" t="str">
            <v>OEM</v>
          </cell>
          <cell r="C1634" t="str">
            <v>PUNE</v>
          </cell>
          <cell r="D1634">
            <v>100653</v>
          </cell>
          <cell r="E1634">
            <v>1348610.2</v>
          </cell>
          <cell r="F1634">
            <v>1</v>
          </cell>
          <cell r="G1634">
            <v>100653</v>
          </cell>
          <cell r="I1634">
            <v>0.38041395464797217</v>
          </cell>
        </row>
        <row r="1635">
          <cell r="A1635" t="str">
            <v>LP.200.545.1.701</v>
          </cell>
          <cell r="B1635" t="str">
            <v>OEM</v>
          </cell>
          <cell r="C1635" t="str">
            <v>PUNE</v>
          </cell>
          <cell r="D1635">
            <v>2140</v>
          </cell>
          <cell r="E1635">
            <v>25551.599999999999</v>
          </cell>
          <cell r="F1635">
            <v>1</v>
          </cell>
          <cell r="G1635">
            <v>2140</v>
          </cell>
          <cell r="I1635">
            <v>0.38041395464797217</v>
          </cell>
        </row>
        <row r="1636">
          <cell r="A1636" t="str">
            <v>LP.200.576.0.701</v>
          </cell>
          <cell r="B1636" t="str">
            <v>OEM</v>
          </cell>
          <cell r="C1636" t="str">
            <v>PUNE</v>
          </cell>
          <cell r="D1636">
            <v>13166</v>
          </cell>
          <cell r="E1636">
            <v>129421.78</v>
          </cell>
          <cell r="F1636">
            <v>1</v>
          </cell>
          <cell r="G1636">
            <v>13166</v>
          </cell>
          <cell r="I1636">
            <v>0.38041395464797217</v>
          </cell>
        </row>
        <row r="1637">
          <cell r="A1637" t="str">
            <v>LP.200.656.1.701</v>
          </cell>
          <cell r="B1637" t="str">
            <v>OEM</v>
          </cell>
          <cell r="C1637" t="str">
            <v>PUNE</v>
          </cell>
          <cell r="D1637">
            <v>1230</v>
          </cell>
          <cell r="E1637">
            <v>20007.3</v>
          </cell>
          <cell r="F1637">
            <v>1</v>
          </cell>
          <cell r="G1637">
            <v>1230</v>
          </cell>
          <cell r="I1637">
            <v>0.38041395464797217</v>
          </cell>
        </row>
        <row r="1638">
          <cell r="A1638" t="str">
            <v>LP.201.547.0.006</v>
          </cell>
          <cell r="B1638" t="str">
            <v>Export</v>
          </cell>
          <cell r="C1638" t="str">
            <v>PUNE</v>
          </cell>
          <cell r="D1638">
            <v>4970</v>
          </cell>
          <cell r="E1638">
            <v>115676.75</v>
          </cell>
          <cell r="F1638">
            <v>1</v>
          </cell>
          <cell r="G1638">
            <v>4970</v>
          </cell>
          <cell r="I1638">
            <v>0.38041395464797217</v>
          </cell>
        </row>
        <row r="1639">
          <cell r="A1639" t="str">
            <v>LP.207.657.5.006</v>
          </cell>
          <cell r="B1639" t="str">
            <v>Export</v>
          </cell>
          <cell r="C1639" t="str">
            <v>PUNE</v>
          </cell>
          <cell r="D1639">
            <v>17520</v>
          </cell>
          <cell r="E1639">
            <v>687862.33519999997</v>
          </cell>
          <cell r="F1639">
            <v>1</v>
          </cell>
          <cell r="G1639">
            <v>17520</v>
          </cell>
          <cell r="I1639">
            <v>0.38041395464797217</v>
          </cell>
        </row>
        <row r="1640">
          <cell r="A1640" t="str">
            <v>LP.207.657.6.706</v>
          </cell>
          <cell r="B1640" t="str">
            <v>Export</v>
          </cell>
          <cell r="C1640" t="str">
            <v>PUNE</v>
          </cell>
          <cell r="D1640">
            <v>2680</v>
          </cell>
          <cell r="E1640">
            <v>104639.45759999998</v>
          </cell>
          <cell r="F1640">
            <v>1</v>
          </cell>
          <cell r="G1640">
            <v>2680</v>
          </cell>
          <cell r="I1640">
            <v>0.38041395464797217</v>
          </cell>
        </row>
        <row r="1641">
          <cell r="A1641" t="str">
            <v>LP.207.658.4.006</v>
          </cell>
          <cell r="B1641" t="str">
            <v>Export</v>
          </cell>
          <cell r="C1641" t="str">
            <v>PUNE</v>
          </cell>
          <cell r="D1641">
            <v>17520</v>
          </cell>
          <cell r="E1641">
            <v>707016.14399999997</v>
          </cell>
          <cell r="F1641">
            <v>1</v>
          </cell>
          <cell r="G1641">
            <v>17520</v>
          </cell>
          <cell r="I1641">
            <v>0.38041395464797217</v>
          </cell>
        </row>
        <row r="1642">
          <cell r="A1642" t="str">
            <v>LP.207.658.5.706</v>
          </cell>
          <cell r="B1642" t="str">
            <v>Export</v>
          </cell>
          <cell r="C1642" t="str">
            <v>PUNE</v>
          </cell>
          <cell r="D1642">
            <v>2680</v>
          </cell>
          <cell r="E1642">
            <v>107227.84080000001</v>
          </cell>
          <cell r="F1642">
            <v>1</v>
          </cell>
          <cell r="G1642">
            <v>2680</v>
          </cell>
          <cell r="I1642">
            <v>0.38041395464797217</v>
          </cell>
        </row>
        <row r="1643">
          <cell r="A1643" t="str">
            <v>LP.207.659.6.706</v>
          </cell>
          <cell r="B1643" t="str">
            <v>Export</v>
          </cell>
          <cell r="C1643" t="str">
            <v>PUNE</v>
          </cell>
          <cell r="D1643">
            <v>2680</v>
          </cell>
          <cell r="E1643">
            <v>118174.40519999999</v>
          </cell>
          <cell r="F1643">
            <v>1</v>
          </cell>
          <cell r="G1643">
            <v>2680</v>
          </cell>
          <cell r="I1643">
            <v>0.38041395464797217</v>
          </cell>
        </row>
        <row r="1644">
          <cell r="A1644" t="str">
            <v>LP.212.334.2.001</v>
          </cell>
          <cell r="B1644" t="str">
            <v>OEM</v>
          </cell>
          <cell r="C1644" t="str">
            <v>PUNE</v>
          </cell>
          <cell r="D1644">
            <v>120720</v>
          </cell>
          <cell r="E1644">
            <v>1319280</v>
          </cell>
          <cell r="F1644">
            <v>1</v>
          </cell>
          <cell r="G1644">
            <v>120720</v>
          </cell>
          <cell r="I1644">
            <v>0.38041395464797217</v>
          </cell>
        </row>
        <row r="1645">
          <cell r="A1645" t="str">
            <v>LP.212.545.2.702</v>
          </cell>
          <cell r="B1645" t="str">
            <v>OER</v>
          </cell>
          <cell r="C1645" t="str">
            <v>PUNE</v>
          </cell>
          <cell r="D1645">
            <v>9408</v>
          </cell>
          <cell r="E1645">
            <v>122304</v>
          </cell>
          <cell r="F1645">
            <v>1</v>
          </cell>
          <cell r="G1645">
            <v>9408</v>
          </cell>
          <cell r="I1645">
            <v>0.38041395464797217</v>
          </cell>
        </row>
        <row r="1646">
          <cell r="A1646" t="str">
            <v>LP.213.278.1.006</v>
          </cell>
          <cell r="B1646" t="str">
            <v>Export</v>
          </cell>
          <cell r="C1646" t="str">
            <v>PUNE</v>
          </cell>
          <cell r="D1646">
            <v>864</v>
          </cell>
          <cell r="E1646">
            <v>19336.32</v>
          </cell>
          <cell r="F1646">
            <v>1</v>
          </cell>
          <cell r="G1646">
            <v>864</v>
          </cell>
          <cell r="I1646">
            <v>0.38041395464797217</v>
          </cell>
        </row>
        <row r="1647">
          <cell r="A1647" t="str">
            <v>LP.213.375.0.006</v>
          </cell>
          <cell r="B1647" t="str">
            <v>Export</v>
          </cell>
          <cell r="C1647" t="str">
            <v>PUNE</v>
          </cell>
          <cell r="D1647">
            <v>8500</v>
          </cell>
          <cell r="E1647">
            <v>165928.06967948476</v>
          </cell>
          <cell r="F1647">
            <v>1</v>
          </cell>
          <cell r="G1647">
            <v>8500</v>
          </cell>
          <cell r="I1647">
            <v>0.38041395464797217</v>
          </cell>
        </row>
        <row r="1648">
          <cell r="A1648" t="str">
            <v>LP.213.501.1.001</v>
          </cell>
          <cell r="B1648" t="str">
            <v>OEM</v>
          </cell>
          <cell r="C1648" t="str">
            <v>PUNE</v>
          </cell>
          <cell r="D1648">
            <v>1842</v>
          </cell>
          <cell r="E1648">
            <v>31314</v>
          </cell>
          <cell r="F1648">
            <v>1</v>
          </cell>
          <cell r="G1648">
            <v>1842</v>
          </cell>
          <cell r="I1648">
            <v>0.38041395464797217</v>
          </cell>
        </row>
        <row r="1649">
          <cell r="A1649" t="str">
            <v>LP.213.502.1.001</v>
          </cell>
          <cell r="B1649" t="str">
            <v>OEM</v>
          </cell>
          <cell r="C1649" t="str">
            <v>PUNE</v>
          </cell>
          <cell r="D1649">
            <v>1842</v>
          </cell>
          <cell r="E1649">
            <v>31314</v>
          </cell>
          <cell r="F1649">
            <v>1</v>
          </cell>
          <cell r="G1649">
            <v>1842</v>
          </cell>
          <cell r="I1649">
            <v>0.38041395464797217</v>
          </cell>
        </row>
        <row r="1650">
          <cell r="A1650" t="str">
            <v>LP.217.556.3.006</v>
          </cell>
          <cell r="B1650" t="str">
            <v>Export</v>
          </cell>
          <cell r="C1650" t="str">
            <v>PUNE</v>
          </cell>
          <cell r="D1650">
            <v>17520</v>
          </cell>
          <cell r="E1650">
            <v>707016.14399999997</v>
          </cell>
          <cell r="F1650">
            <v>1</v>
          </cell>
          <cell r="G1650">
            <v>17520</v>
          </cell>
          <cell r="I1650">
            <v>0.38041395464797217</v>
          </cell>
        </row>
        <row r="1651">
          <cell r="A1651" t="str">
            <v>LP.217.556.4.706</v>
          </cell>
          <cell r="B1651" t="str">
            <v>Export</v>
          </cell>
          <cell r="C1651" t="str">
            <v>PUNE</v>
          </cell>
          <cell r="D1651">
            <v>2680</v>
          </cell>
          <cell r="E1651">
            <v>107227.84080000001</v>
          </cell>
          <cell r="F1651">
            <v>1</v>
          </cell>
          <cell r="G1651">
            <v>2680</v>
          </cell>
          <cell r="I1651">
            <v>0.38041395464797217</v>
          </cell>
        </row>
        <row r="1652">
          <cell r="A1652" t="str">
            <v>LP.218.312.2.001</v>
          </cell>
          <cell r="B1652" t="str">
            <v>OEM</v>
          </cell>
          <cell r="C1652" t="str">
            <v>PUNE</v>
          </cell>
          <cell r="D1652">
            <v>20199</v>
          </cell>
          <cell r="E1652">
            <v>305691.69</v>
          </cell>
          <cell r="F1652">
            <v>1</v>
          </cell>
          <cell r="G1652">
            <v>20199</v>
          </cell>
          <cell r="I1652">
            <v>0.38041395464797217</v>
          </cell>
        </row>
        <row r="1653">
          <cell r="A1653" t="str">
            <v>LP.218.322.2.001</v>
          </cell>
          <cell r="B1653" t="str">
            <v>OEM</v>
          </cell>
          <cell r="C1653" t="str">
            <v>PUNE</v>
          </cell>
          <cell r="D1653">
            <v>20679</v>
          </cell>
          <cell r="E1653">
            <v>300283.5</v>
          </cell>
          <cell r="F1653">
            <v>1</v>
          </cell>
          <cell r="G1653">
            <v>20679</v>
          </cell>
          <cell r="I1653">
            <v>0.38041395464797217</v>
          </cell>
        </row>
        <row r="1654">
          <cell r="A1654" t="str">
            <v>LP.218.331.2.001</v>
          </cell>
          <cell r="B1654" t="str">
            <v>OEM</v>
          </cell>
          <cell r="C1654" t="str">
            <v>PUNE</v>
          </cell>
          <cell r="D1654">
            <v>80956</v>
          </cell>
          <cell r="E1654">
            <v>1046660.4</v>
          </cell>
          <cell r="F1654">
            <v>1</v>
          </cell>
          <cell r="G1654">
            <v>80956</v>
          </cell>
          <cell r="I1654">
            <v>0.38041395464797217</v>
          </cell>
        </row>
        <row r="1655">
          <cell r="A1655" t="str">
            <v>LP.218.333.3.001</v>
          </cell>
          <cell r="B1655" t="str">
            <v>OEM</v>
          </cell>
          <cell r="C1655" t="str">
            <v>PUNE</v>
          </cell>
          <cell r="D1655">
            <v>44758</v>
          </cell>
          <cell r="E1655">
            <v>757154.2</v>
          </cell>
          <cell r="F1655">
            <v>1</v>
          </cell>
          <cell r="G1655">
            <v>44758</v>
          </cell>
          <cell r="I1655">
            <v>0.38041395464797217</v>
          </cell>
        </row>
        <row r="1656">
          <cell r="A1656" t="str">
            <v>LP.218.501.2.001</v>
          </cell>
          <cell r="B1656" t="str">
            <v>OEM</v>
          </cell>
          <cell r="C1656" t="str">
            <v>PUNE</v>
          </cell>
          <cell r="D1656">
            <v>36737</v>
          </cell>
          <cell r="E1656">
            <v>379256.4</v>
          </cell>
          <cell r="F1656">
            <v>1</v>
          </cell>
          <cell r="G1656">
            <v>36737</v>
          </cell>
          <cell r="I1656">
            <v>0.38041395464797217</v>
          </cell>
        </row>
        <row r="1657">
          <cell r="A1657" t="str">
            <v>LP.218.502.2.001</v>
          </cell>
          <cell r="B1657" t="str">
            <v>OEM</v>
          </cell>
          <cell r="C1657" t="str">
            <v>PUNE</v>
          </cell>
          <cell r="D1657">
            <v>36737</v>
          </cell>
          <cell r="E1657">
            <v>379256.4</v>
          </cell>
          <cell r="F1657">
            <v>1</v>
          </cell>
          <cell r="G1657">
            <v>36737</v>
          </cell>
          <cell r="I1657">
            <v>0.38041395464797217</v>
          </cell>
        </row>
        <row r="1658">
          <cell r="A1658" t="str">
            <v>LP.219.546.1.701</v>
          </cell>
          <cell r="B1658" t="str">
            <v>OEM</v>
          </cell>
          <cell r="C1658" t="str">
            <v>PUNE</v>
          </cell>
          <cell r="D1658">
            <v>1000</v>
          </cell>
          <cell r="E1658">
            <v>8800</v>
          </cell>
          <cell r="F1658">
            <v>1</v>
          </cell>
          <cell r="G1658">
            <v>1000</v>
          </cell>
          <cell r="I1658">
            <v>0.38041395464797217</v>
          </cell>
        </row>
        <row r="1659">
          <cell r="A1659" t="str">
            <v>LP.220.301.1.001</v>
          </cell>
          <cell r="B1659" t="str">
            <v>OEM</v>
          </cell>
          <cell r="C1659" t="str">
            <v>PUNE</v>
          </cell>
          <cell r="D1659">
            <v>35683</v>
          </cell>
          <cell r="E1659">
            <v>398935.94</v>
          </cell>
          <cell r="F1659">
            <v>1</v>
          </cell>
          <cell r="G1659">
            <v>35683</v>
          </cell>
          <cell r="I1659">
            <v>0.38041395464797217</v>
          </cell>
        </row>
        <row r="1660">
          <cell r="A1660" t="str">
            <v>LP.220.302.1.001</v>
          </cell>
          <cell r="B1660" t="str">
            <v>OEM</v>
          </cell>
          <cell r="C1660" t="str">
            <v>PUNE</v>
          </cell>
          <cell r="D1660">
            <v>34895</v>
          </cell>
          <cell r="E1660">
            <v>463754.55</v>
          </cell>
          <cell r="F1660">
            <v>1</v>
          </cell>
          <cell r="G1660">
            <v>34895</v>
          </cell>
          <cell r="I1660">
            <v>0.38041395464797217</v>
          </cell>
        </row>
        <row r="1661">
          <cell r="A1661" t="str">
            <v>LP.220.311.1.001</v>
          </cell>
          <cell r="B1661" t="str">
            <v>OEM</v>
          </cell>
          <cell r="C1661" t="str">
            <v>PUNE</v>
          </cell>
          <cell r="D1661">
            <v>55847</v>
          </cell>
          <cell r="E1661">
            <v>954983.7</v>
          </cell>
          <cell r="F1661">
            <v>1</v>
          </cell>
          <cell r="G1661">
            <v>55847</v>
          </cell>
          <cell r="I1661">
            <v>0.38041395464797217</v>
          </cell>
        </row>
        <row r="1662">
          <cell r="A1662" t="str">
            <v>LP.220.321.1.001</v>
          </cell>
          <cell r="B1662" t="str">
            <v>OEM</v>
          </cell>
          <cell r="C1662" t="str">
            <v>PUNE</v>
          </cell>
          <cell r="D1662">
            <v>56160</v>
          </cell>
          <cell r="E1662">
            <v>853070.4</v>
          </cell>
          <cell r="F1662">
            <v>1</v>
          </cell>
          <cell r="G1662">
            <v>56160</v>
          </cell>
          <cell r="I1662">
            <v>0.38041395464797217</v>
          </cell>
        </row>
        <row r="1663">
          <cell r="A1663" t="str">
            <v>LP.220.333.1.001</v>
          </cell>
          <cell r="B1663" t="str">
            <v>OEM</v>
          </cell>
          <cell r="C1663" t="str">
            <v>PUNE</v>
          </cell>
          <cell r="D1663">
            <v>28755</v>
          </cell>
          <cell r="E1663">
            <v>491710.5</v>
          </cell>
          <cell r="F1663">
            <v>1</v>
          </cell>
          <cell r="G1663">
            <v>28755</v>
          </cell>
          <cell r="I1663">
            <v>0.38041395464797217</v>
          </cell>
        </row>
        <row r="1664">
          <cell r="A1664" t="str">
            <v>LP.220.334.1.001</v>
          </cell>
          <cell r="B1664" t="str">
            <v>OEM</v>
          </cell>
          <cell r="C1664" t="str">
            <v>PUNE</v>
          </cell>
          <cell r="D1664">
            <v>720</v>
          </cell>
          <cell r="E1664">
            <v>12852</v>
          </cell>
          <cell r="F1664">
            <v>1</v>
          </cell>
          <cell r="G1664">
            <v>720</v>
          </cell>
          <cell r="I1664">
            <v>0.38041395464797217</v>
          </cell>
        </row>
        <row r="1665">
          <cell r="A1665" t="str">
            <v>LP.220.566.1.001</v>
          </cell>
          <cell r="B1665" t="str">
            <v>OEM</v>
          </cell>
          <cell r="C1665" t="str">
            <v>PUNE</v>
          </cell>
          <cell r="D1665">
            <v>39870</v>
          </cell>
          <cell r="E1665">
            <v>2423999.92</v>
          </cell>
          <cell r="F1665">
            <v>1</v>
          </cell>
          <cell r="G1665">
            <v>39870</v>
          </cell>
          <cell r="I1665">
            <v>0.38041395464797217</v>
          </cell>
        </row>
        <row r="1666">
          <cell r="A1666" t="str">
            <v>LP.220.576.1.701</v>
          </cell>
          <cell r="B1666" t="str">
            <v>OEM</v>
          </cell>
          <cell r="C1666" t="str">
            <v>PUNE</v>
          </cell>
          <cell r="D1666">
            <v>15376</v>
          </cell>
          <cell r="E1666">
            <v>178793.72</v>
          </cell>
          <cell r="F1666">
            <v>1</v>
          </cell>
          <cell r="G1666">
            <v>15376</v>
          </cell>
          <cell r="I1666">
            <v>0.38041395464797217</v>
          </cell>
        </row>
        <row r="1667">
          <cell r="A1667" t="str">
            <v>LP.220.590.1.001</v>
          </cell>
          <cell r="B1667" t="str">
            <v>OEM</v>
          </cell>
          <cell r="C1667" t="str">
            <v>PUNE</v>
          </cell>
          <cell r="D1667">
            <v>16284</v>
          </cell>
          <cell r="E1667">
            <v>286791.08</v>
          </cell>
          <cell r="F1667">
            <v>1</v>
          </cell>
          <cell r="G1667">
            <v>16284</v>
          </cell>
          <cell r="I1667">
            <v>0.38041395464797217</v>
          </cell>
        </row>
        <row r="1668">
          <cell r="A1668" t="str">
            <v>LP.221.310.1.001</v>
          </cell>
          <cell r="B1668" t="str">
            <v>OEM</v>
          </cell>
          <cell r="C1668" t="str">
            <v>PUNE</v>
          </cell>
          <cell r="D1668">
            <v>150</v>
          </cell>
          <cell r="E1668">
            <v>1981.5</v>
          </cell>
          <cell r="F1668">
            <v>1</v>
          </cell>
          <cell r="G1668">
            <v>150</v>
          </cell>
          <cell r="I1668">
            <v>0.38041395464797217</v>
          </cell>
        </row>
        <row r="1669">
          <cell r="A1669" t="str">
            <v>LP.221.311.1.001</v>
          </cell>
          <cell r="B1669" t="str">
            <v>OEM</v>
          </cell>
          <cell r="C1669" t="str">
            <v>PUNE</v>
          </cell>
          <cell r="D1669">
            <v>100</v>
          </cell>
          <cell r="E1669">
            <v>1204</v>
          </cell>
          <cell r="F1669">
            <v>1</v>
          </cell>
          <cell r="G1669">
            <v>100</v>
          </cell>
          <cell r="I1669">
            <v>0.38041395464797217</v>
          </cell>
        </row>
        <row r="1670">
          <cell r="A1670" t="str">
            <v>LP.221.320.1.001</v>
          </cell>
          <cell r="B1670" t="str">
            <v>OEM</v>
          </cell>
          <cell r="C1670" t="str">
            <v>PUNE</v>
          </cell>
          <cell r="D1670">
            <v>150</v>
          </cell>
          <cell r="E1670">
            <v>1981.5</v>
          </cell>
          <cell r="F1670">
            <v>1</v>
          </cell>
          <cell r="G1670">
            <v>150</v>
          </cell>
          <cell r="I1670">
            <v>0.38041395464797217</v>
          </cell>
        </row>
        <row r="1671">
          <cell r="A1671" t="str">
            <v>LP.221.321.1.001</v>
          </cell>
          <cell r="B1671" t="str">
            <v>OEM</v>
          </cell>
          <cell r="C1671" t="str">
            <v>PUNE</v>
          </cell>
          <cell r="D1671">
            <v>100</v>
          </cell>
          <cell r="E1671">
            <v>1204</v>
          </cell>
          <cell r="F1671">
            <v>1</v>
          </cell>
          <cell r="G1671">
            <v>100</v>
          </cell>
          <cell r="I1671">
            <v>0.38041395464797217</v>
          </cell>
        </row>
        <row r="1672">
          <cell r="A1672" t="str">
            <v>LP.221.334.1.001</v>
          </cell>
          <cell r="B1672" t="str">
            <v>OEM</v>
          </cell>
          <cell r="C1672" t="str">
            <v>PUNE</v>
          </cell>
          <cell r="D1672">
            <v>23330</v>
          </cell>
          <cell r="E1672">
            <v>442748.3</v>
          </cell>
          <cell r="F1672">
            <v>1</v>
          </cell>
          <cell r="G1672">
            <v>23330</v>
          </cell>
          <cell r="I1672">
            <v>0.38041395464797217</v>
          </cell>
        </row>
        <row r="1673">
          <cell r="A1673" t="str">
            <v>LP.221.501.1.001</v>
          </cell>
          <cell r="B1673" t="str">
            <v>OEM</v>
          </cell>
          <cell r="C1673" t="str">
            <v>PUNE</v>
          </cell>
          <cell r="D1673">
            <v>52503</v>
          </cell>
          <cell r="E1673">
            <v>494580.3</v>
          </cell>
          <cell r="F1673">
            <v>1</v>
          </cell>
          <cell r="G1673">
            <v>52503</v>
          </cell>
          <cell r="I1673">
            <v>0.38041395464797217</v>
          </cell>
        </row>
        <row r="1674">
          <cell r="A1674" t="str">
            <v>LP.221.502.1.001</v>
          </cell>
          <cell r="B1674" t="str">
            <v>OEM</v>
          </cell>
          <cell r="C1674" t="str">
            <v>PUNE</v>
          </cell>
          <cell r="D1674">
            <v>52374</v>
          </cell>
          <cell r="E1674">
            <v>493291</v>
          </cell>
          <cell r="F1674">
            <v>1</v>
          </cell>
          <cell r="G1674">
            <v>52374</v>
          </cell>
          <cell r="I1674">
            <v>0.38041395464797217</v>
          </cell>
        </row>
        <row r="1675">
          <cell r="A1675" t="str">
            <v>LP.221.576.1.701</v>
          </cell>
          <cell r="B1675" t="str">
            <v>OEM</v>
          </cell>
          <cell r="C1675" t="str">
            <v>PUNE</v>
          </cell>
          <cell r="D1675">
            <v>4019</v>
          </cell>
          <cell r="E1675">
            <v>39364.5</v>
          </cell>
          <cell r="F1675">
            <v>1</v>
          </cell>
          <cell r="G1675">
            <v>4019</v>
          </cell>
          <cell r="I1675">
            <v>0.38041395464797217</v>
          </cell>
        </row>
        <row r="1676">
          <cell r="A1676" t="str">
            <v>LP.221.576.2.701</v>
          </cell>
          <cell r="B1676" t="str">
            <v>OEM</v>
          </cell>
          <cell r="C1676" t="str">
            <v>PUNE</v>
          </cell>
          <cell r="D1676">
            <v>51881</v>
          </cell>
          <cell r="E1676">
            <v>503262.79</v>
          </cell>
          <cell r="F1676">
            <v>1</v>
          </cell>
          <cell r="G1676">
            <v>51881</v>
          </cell>
          <cell r="I1676">
            <v>0.38041395464797217</v>
          </cell>
        </row>
        <row r="1677">
          <cell r="A1677" t="str">
            <v>LP.233.010.1.001</v>
          </cell>
          <cell r="B1677" t="str">
            <v>OEM</v>
          </cell>
          <cell r="C1677" t="str">
            <v>PUNE</v>
          </cell>
          <cell r="D1677">
            <v>52</v>
          </cell>
          <cell r="E1677">
            <v>0</v>
          </cell>
          <cell r="F1677">
            <v>1</v>
          </cell>
          <cell r="G1677">
            <v>52</v>
          </cell>
          <cell r="I1677">
            <v>0.38041395464797217</v>
          </cell>
        </row>
        <row r="1678">
          <cell r="A1678" t="str">
            <v>LP.233.020.1.001</v>
          </cell>
          <cell r="B1678" t="str">
            <v>OEM</v>
          </cell>
          <cell r="C1678" t="str">
            <v>PUNE</v>
          </cell>
          <cell r="D1678">
            <v>52</v>
          </cell>
          <cell r="E1678">
            <v>0</v>
          </cell>
          <cell r="F1678">
            <v>1</v>
          </cell>
          <cell r="G1678">
            <v>52</v>
          </cell>
          <cell r="I1678">
            <v>0.38041395464797217</v>
          </cell>
        </row>
        <row r="1679">
          <cell r="A1679" t="str">
            <v>LP.233.034.1.001</v>
          </cell>
          <cell r="B1679" t="str">
            <v>OEM</v>
          </cell>
          <cell r="C1679" t="str">
            <v>PUNE</v>
          </cell>
          <cell r="D1679">
            <v>20</v>
          </cell>
          <cell r="E1679">
            <v>0</v>
          </cell>
          <cell r="F1679">
            <v>1</v>
          </cell>
          <cell r="G1679">
            <v>20</v>
          </cell>
          <cell r="I1679">
            <v>0.38041395464797217</v>
          </cell>
        </row>
        <row r="1680">
          <cell r="A1680" t="str">
            <v>LP.233.301.0.001</v>
          </cell>
          <cell r="B1680" t="str">
            <v>OEM</v>
          </cell>
          <cell r="C1680" t="str">
            <v>PUNE</v>
          </cell>
          <cell r="D1680">
            <v>6</v>
          </cell>
          <cell r="E1680">
            <v>0</v>
          </cell>
          <cell r="F1680">
            <v>1</v>
          </cell>
          <cell r="G1680">
            <v>6</v>
          </cell>
          <cell r="I1680">
            <v>0.38041395464797217</v>
          </cell>
        </row>
        <row r="1681">
          <cell r="A1681" t="str">
            <v>LP.233.302.0.001</v>
          </cell>
          <cell r="B1681" t="str">
            <v>OEM</v>
          </cell>
          <cell r="C1681" t="str">
            <v>PUNE</v>
          </cell>
          <cell r="D1681">
            <v>6</v>
          </cell>
          <cell r="E1681">
            <v>0</v>
          </cell>
          <cell r="F1681">
            <v>1</v>
          </cell>
          <cell r="G1681">
            <v>6</v>
          </cell>
          <cell r="I1681">
            <v>0.38041395464797217</v>
          </cell>
        </row>
        <row r="1682">
          <cell r="A1682" t="str">
            <v>LP.239.023.1.001</v>
          </cell>
          <cell r="B1682" t="str">
            <v>OEM</v>
          </cell>
          <cell r="C1682" t="str">
            <v>PUNE</v>
          </cell>
          <cell r="D1682">
            <v>1200</v>
          </cell>
          <cell r="E1682">
            <v>24240</v>
          </cell>
          <cell r="F1682">
            <v>1</v>
          </cell>
          <cell r="G1682">
            <v>1200</v>
          </cell>
          <cell r="I1682">
            <v>0.38041395464797217</v>
          </cell>
        </row>
        <row r="1683">
          <cell r="A1683" t="str">
            <v>LP.239.312.0.001</v>
          </cell>
          <cell r="B1683" t="str">
            <v>OEM</v>
          </cell>
          <cell r="C1683" t="str">
            <v>PUNE</v>
          </cell>
          <cell r="D1683">
            <v>5440</v>
          </cell>
          <cell r="E1683">
            <v>76595.199999999997</v>
          </cell>
          <cell r="F1683">
            <v>1</v>
          </cell>
          <cell r="G1683">
            <v>5440</v>
          </cell>
          <cell r="I1683">
            <v>0.38041395464797217</v>
          </cell>
        </row>
        <row r="1684">
          <cell r="A1684" t="str">
            <v>LP.239.313.0.001</v>
          </cell>
          <cell r="B1684" t="str">
            <v>OEM</v>
          </cell>
          <cell r="C1684" t="str">
            <v>PUNE</v>
          </cell>
          <cell r="D1684">
            <v>8280</v>
          </cell>
          <cell r="E1684">
            <v>128422.8</v>
          </cell>
          <cell r="F1684">
            <v>1</v>
          </cell>
          <cell r="G1684">
            <v>8280</v>
          </cell>
          <cell r="I1684">
            <v>0.38041395464797217</v>
          </cell>
        </row>
        <row r="1685">
          <cell r="A1685" t="str">
            <v>LP.239.322.0.001</v>
          </cell>
          <cell r="B1685" t="str">
            <v>OEM</v>
          </cell>
          <cell r="C1685" t="str">
            <v>PUNE</v>
          </cell>
          <cell r="D1685">
            <v>5440</v>
          </cell>
          <cell r="E1685">
            <v>64790.400000000001</v>
          </cell>
          <cell r="F1685">
            <v>1</v>
          </cell>
          <cell r="G1685">
            <v>5440</v>
          </cell>
          <cell r="I1685">
            <v>0.38041395464797217</v>
          </cell>
        </row>
        <row r="1686">
          <cell r="A1686" t="str">
            <v>LP.239.323.0.001</v>
          </cell>
          <cell r="B1686" t="str">
            <v>OEM</v>
          </cell>
          <cell r="C1686" t="str">
            <v>PUNE</v>
          </cell>
          <cell r="D1686">
            <v>6960</v>
          </cell>
          <cell r="E1686">
            <v>95073.600000000006</v>
          </cell>
          <cell r="F1686">
            <v>1</v>
          </cell>
          <cell r="G1686">
            <v>6960</v>
          </cell>
          <cell r="I1686">
            <v>0.38041395464797217</v>
          </cell>
        </row>
        <row r="1687">
          <cell r="A1687" t="str">
            <v>LP.239.334.0.001</v>
          </cell>
          <cell r="B1687" t="str">
            <v>OEM</v>
          </cell>
          <cell r="C1687" t="str">
            <v>PUNE</v>
          </cell>
          <cell r="D1687">
            <v>19440</v>
          </cell>
          <cell r="E1687">
            <v>260496</v>
          </cell>
          <cell r="F1687">
            <v>1</v>
          </cell>
          <cell r="G1687">
            <v>19440</v>
          </cell>
          <cell r="I1687">
            <v>0.38041395464797217</v>
          </cell>
        </row>
        <row r="1688">
          <cell r="A1688" t="str">
            <v>LP.239.501.0.001</v>
          </cell>
          <cell r="B1688" t="str">
            <v>OEM</v>
          </cell>
          <cell r="C1688" t="str">
            <v>PUNE</v>
          </cell>
          <cell r="D1688">
            <v>1930</v>
          </cell>
          <cell r="E1688">
            <v>26400.7</v>
          </cell>
          <cell r="F1688">
            <v>1</v>
          </cell>
          <cell r="G1688">
            <v>1930</v>
          </cell>
          <cell r="I1688">
            <v>0.38041395464797217</v>
          </cell>
        </row>
        <row r="1689">
          <cell r="A1689" t="str">
            <v>LP.239.502.0.001</v>
          </cell>
          <cell r="B1689" t="str">
            <v>OEM</v>
          </cell>
          <cell r="C1689" t="str">
            <v>PUNE</v>
          </cell>
          <cell r="D1689">
            <v>1800</v>
          </cell>
          <cell r="E1689">
            <v>24777</v>
          </cell>
          <cell r="F1689">
            <v>1</v>
          </cell>
          <cell r="G1689">
            <v>1800</v>
          </cell>
          <cell r="I1689">
            <v>0.38041395464797217</v>
          </cell>
        </row>
        <row r="1690">
          <cell r="A1690" t="str">
            <v>LP.241.501.0.001</v>
          </cell>
          <cell r="B1690" t="str">
            <v>OEM</v>
          </cell>
          <cell r="C1690" t="str">
            <v>PUNE</v>
          </cell>
          <cell r="D1690">
            <v>25500</v>
          </cell>
          <cell r="E1690">
            <v>392310</v>
          </cell>
          <cell r="F1690">
            <v>1</v>
          </cell>
          <cell r="G1690">
            <v>25500</v>
          </cell>
          <cell r="I1690">
            <v>0.38041395464797217</v>
          </cell>
        </row>
        <row r="1691">
          <cell r="A1691" t="str">
            <v>LP.241.502.0.001</v>
          </cell>
          <cell r="B1691" t="str">
            <v>OEM</v>
          </cell>
          <cell r="C1691" t="str">
            <v>PUNE</v>
          </cell>
          <cell r="D1691">
            <v>25469</v>
          </cell>
          <cell r="E1691">
            <v>391848.1</v>
          </cell>
          <cell r="F1691">
            <v>1</v>
          </cell>
          <cell r="G1691">
            <v>25469</v>
          </cell>
          <cell r="I1691">
            <v>0.38041395464797217</v>
          </cell>
        </row>
        <row r="1692">
          <cell r="A1692" t="str">
            <v>LP.241.651.0.001</v>
          </cell>
          <cell r="B1692" t="str">
            <v>OEM</v>
          </cell>
          <cell r="C1692" t="str">
            <v>PUNE</v>
          </cell>
          <cell r="D1692">
            <v>52420</v>
          </cell>
          <cell r="E1692">
            <v>796784</v>
          </cell>
          <cell r="F1692">
            <v>1</v>
          </cell>
          <cell r="G1692">
            <v>52420</v>
          </cell>
          <cell r="I1692">
            <v>0.38041395464797217</v>
          </cell>
        </row>
        <row r="1693">
          <cell r="A1693" t="str">
            <v>LP.241.652.0.001</v>
          </cell>
          <cell r="B1693" t="str">
            <v>OEM</v>
          </cell>
          <cell r="C1693" t="str">
            <v>PUNE</v>
          </cell>
          <cell r="D1693">
            <v>52220</v>
          </cell>
          <cell r="E1693">
            <v>793744</v>
          </cell>
          <cell r="F1693">
            <v>1</v>
          </cell>
          <cell r="G1693">
            <v>52220</v>
          </cell>
          <cell r="I1693">
            <v>0.38041395464797217</v>
          </cell>
        </row>
        <row r="1694">
          <cell r="A1694" t="str">
            <v>LP.241.653.0.001</v>
          </cell>
          <cell r="B1694" t="str">
            <v>OEM</v>
          </cell>
          <cell r="C1694" t="str">
            <v>PUNE</v>
          </cell>
          <cell r="D1694">
            <v>52600</v>
          </cell>
          <cell r="E1694">
            <v>799520</v>
          </cell>
          <cell r="F1694">
            <v>1</v>
          </cell>
          <cell r="G1694">
            <v>52600</v>
          </cell>
          <cell r="I1694">
            <v>0.38041395464797217</v>
          </cell>
        </row>
        <row r="1695">
          <cell r="A1695" t="str">
            <v>LP.241.654.0.001</v>
          </cell>
          <cell r="B1695" t="str">
            <v>OEM</v>
          </cell>
          <cell r="C1695" t="str">
            <v>PUNE</v>
          </cell>
          <cell r="D1695">
            <v>51420</v>
          </cell>
          <cell r="E1695">
            <v>802152</v>
          </cell>
          <cell r="F1695">
            <v>1</v>
          </cell>
          <cell r="G1695">
            <v>51420</v>
          </cell>
          <cell r="I1695">
            <v>0.38041395464797217</v>
          </cell>
        </row>
        <row r="1696">
          <cell r="A1696" t="str">
            <v>LP.247.545.1.701</v>
          </cell>
          <cell r="B1696" t="str">
            <v>OEM</v>
          </cell>
          <cell r="C1696" t="str">
            <v>PUNE</v>
          </cell>
          <cell r="D1696">
            <v>20561</v>
          </cell>
          <cell r="E1696">
            <v>381011.12</v>
          </cell>
          <cell r="F1696">
            <v>1</v>
          </cell>
          <cell r="G1696">
            <v>20561</v>
          </cell>
          <cell r="I1696">
            <v>0.38041395464797217</v>
          </cell>
        </row>
        <row r="1697">
          <cell r="A1697" t="str">
            <v>LP.253.540.0.706</v>
          </cell>
          <cell r="B1697" t="str">
            <v>Export</v>
          </cell>
          <cell r="C1697" t="str">
            <v>PUNE</v>
          </cell>
          <cell r="D1697">
            <v>8680</v>
          </cell>
          <cell r="E1697">
            <v>481281.41541999998</v>
          </cell>
          <cell r="F1697">
            <v>1</v>
          </cell>
          <cell r="G1697">
            <v>8680</v>
          </cell>
          <cell r="I1697">
            <v>0.38041395464797217</v>
          </cell>
        </row>
        <row r="1698">
          <cell r="A1698" t="str">
            <v>LP.253.650.0.706</v>
          </cell>
          <cell r="B1698" t="str">
            <v>Export</v>
          </cell>
          <cell r="C1698" t="str">
            <v>PUNE</v>
          </cell>
          <cell r="D1698">
            <v>1883</v>
          </cell>
          <cell r="E1698">
            <v>97484.456699999995</v>
          </cell>
          <cell r="F1698">
            <v>1</v>
          </cell>
          <cell r="G1698">
            <v>1883</v>
          </cell>
          <cell r="I1698">
            <v>0.38041395464797217</v>
          </cell>
        </row>
        <row r="1699">
          <cell r="A1699" t="str">
            <v>LP.253.651.0.706</v>
          </cell>
          <cell r="B1699" t="str">
            <v>Export</v>
          </cell>
          <cell r="C1699" t="str">
            <v>PUNE</v>
          </cell>
          <cell r="D1699">
            <v>1883</v>
          </cell>
          <cell r="E1699">
            <v>103223.1649</v>
          </cell>
          <cell r="F1699">
            <v>1</v>
          </cell>
          <cell r="G1699">
            <v>1883</v>
          </cell>
          <cell r="I1699">
            <v>0.38041395464797217</v>
          </cell>
        </row>
        <row r="1700">
          <cell r="A1700" t="str">
            <v>LP.253.652.0.706</v>
          </cell>
          <cell r="B1700" t="str">
            <v>Export</v>
          </cell>
          <cell r="C1700" t="str">
            <v>PUNE</v>
          </cell>
          <cell r="D1700">
            <v>5649</v>
          </cell>
          <cell r="E1700">
            <v>282610.6593</v>
          </cell>
          <cell r="F1700">
            <v>1</v>
          </cell>
          <cell r="G1700">
            <v>5649</v>
          </cell>
          <cell r="I1700">
            <v>0.38041395464797217</v>
          </cell>
        </row>
        <row r="1701">
          <cell r="A1701" t="str">
            <v>LP.253.653.0.706</v>
          </cell>
          <cell r="B1701" t="str">
            <v>Export</v>
          </cell>
          <cell r="C1701" t="str">
            <v>PUNE</v>
          </cell>
          <cell r="D1701">
            <v>1879</v>
          </cell>
          <cell r="E1701">
            <v>169283.80293999999</v>
          </cell>
          <cell r="F1701">
            <v>1</v>
          </cell>
          <cell r="G1701">
            <v>1879</v>
          </cell>
          <cell r="I1701">
            <v>0.38041395464797217</v>
          </cell>
        </row>
        <row r="1702">
          <cell r="A1702" t="str">
            <v>LP.253.654.0.706</v>
          </cell>
          <cell r="B1702" t="str">
            <v>Export</v>
          </cell>
          <cell r="C1702" t="str">
            <v>PUNE</v>
          </cell>
          <cell r="D1702">
            <v>1883</v>
          </cell>
          <cell r="E1702">
            <v>91656.729500000001</v>
          </cell>
          <cell r="F1702">
            <v>1</v>
          </cell>
          <cell r="G1702">
            <v>1883</v>
          </cell>
          <cell r="I1702">
            <v>0.38041395464797217</v>
          </cell>
        </row>
        <row r="1703">
          <cell r="A1703" t="str">
            <v>LP.266.251.0.701</v>
          </cell>
          <cell r="B1703" t="str">
            <v>OEM</v>
          </cell>
          <cell r="C1703" t="str">
            <v>PUNE</v>
          </cell>
          <cell r="D1703">
            <v>5</v>
          </cell>
          <cell r="E1703">
            <v>0</v>
          </cell>
          <cell r="F1703">
            <v>1</v>
          </cell>
          <cell r="G1703">
            <v>5</v>
          </cell>
          <cell r="I1703">
            <v>0.38041395464797217</v>
          </cell>
        </row>
        <row r="1704">
          <cell r="A1704" t="str">
            <v>LP.277.503.0.006</v>
          </cell>
          <cell r="B1704" t="str">
            <v>Export</v>
          </cell>
          <cell r="C1704" t="str">
            <v>PUNE</v>
          </cell>
          <cell r="D1704">
            <v>4019</v>
          </cell>
          <cell r="E1704">
            <v>247095.35550000001</v>
          </cell>
          <cell r="F1704">
            <v>1</v>
          </cell>
          <cell r="G1704">
            <v>4019</v>
          </cell>
          <cell r="I1704">
            <v>0.38041395464797217</v>
          </cell>
        </row>
        <row r="1705">
          <cell r="A1705" t="str">
            <v>LP.282.034.0.001</v>
          </cell>
          <cell r="B1705" t="str">
            <v>OEM</v>
          </cell>
          <cell r="C1705" t="str">
            <v>PUNE</v>
          </cell>
          <cell r="D1705">
            <v>198</v>
          </cell>
          <cell r="E1705">
            <v>1968.12</v>
          </cell>
          <cell r="F1705">
            <v>1</v>
          </cell>
          <cell r="G1705">
            <v>198</v>
          </cell>
          <cell r="I1705">
            <v>0.38041395464797217</v>
          </cell>
        </row>
        <row r="1706">
          <cell r="A1706" t="str">
            <v>LP.282.310.0.001</v>
          </cell>
          <cell r="B1706" t="str">
            <v>OEM</v>
          </cell>
          <cell r="C1706" t="str">
            <v>PUNE</v>
          </cell>
          <cell r="D1706">
            <v>98</v>
          </cell>
          <cell r="E1706">
            <v>1245.58</v>
          </cell>
          <cell r="F1706">
            <v>1</v>
          </cell>
          <cell r="G1706">
            <v>98</v>
          </cell>
          <cell r="I1706">
            <v>0.38041395464797217</v>
          </cell>
        </row>
        <row r="1707">
          <cell r="A1707" t="str">
            <v>LP.282.320.0.001</v>
          </cell>
          <cell r="B1707" t="str">
            <v>OEM</v>
          </cell>
          <cell r="C1707" t="str">
            <v>PUNE</v>
          </cell>
          <cell r="D1707">
            <v>98</v>
          </cell>
          <cell r="E1707">
            <v>1109.3599999999999</v>
          </cell>
          <cell r="F1707">
            <v>1</v>
          </cell>
          <cell r="G1707">
            <v>98</v>
          </cell>
          <cell r="I1707">
            <v>0.38041395464797217</v>
          </cell>
        </row>
        <row r="1708">
          <cell r="A1708" t="str">
            <v>LP.282.540.0.701</v>
          </cell>
          <cell r="B1708" t="str">
            <v>OEM</v>
          </cell>
          <cell r="C1708" t="str">
            <v>PUNE</v>
          </cell>
          <cell r="D1708">
            <v>80</v>
          </cell>
          <cell r="E1708">
            <v>1271.2</v>
          </cell>
          <cell r="F1708">
            <v>1</v>
          </cell>
          <cell r="G1708">
            <v>80</v>
          </cell>
          <cell r="I1708">
            <v>0.38041395464797217</v>
          </cell>
        </row>
        <row r="1709">
          <cell r="A1709" t="str">
            <v>LP.282.563.0.701</v>
          </cell>
          <cell r="B1709" t="str">
            <v>OEM</v>
          </cell>
          <cell r="C1709" t="str">
            <v>PUNE</v>
          </cell>
          <cell r="D1709">
            <v>72</v>
          </cell>
          <cell r="E1709">
            <v>2160</v>
          </cell>
          <cell r="F1709">
            <v>1</v>
          </cell>
          <cell r="G1709">
            <v>72</v>
          </cell>
          <cell r="I1709">
            <v>0.38041395464797217</v>
          </cell>
        </row>
        <row r="1710">
          <cell r="A1710" t="str">
            <v>LP.286.576.0.701</v>
          </cell>
          <cell r="B1710" t="str">
            <v>OEM</v>
          </cell>
          <cell r="C1710" t="str">
            <v>PUNE</v>
          </cell>
          <cell r="D1710">
            <v>10</v>
          </cell>
          <cell r="E1710">
            <v>0</v>
          </cell>
          <cell r="F1710">
            <v>1</v>
          </cell>
          <cell r="G1710">
            <v>10</v>
          </cell>
          <cell r="I1710">
            <v>0.38041395464797217</v>
          </cell>
        </row>
        <row r="1711">
          <cell r="A1711" t="str">
            <v>LP.300.501.1.001</v>
          </cell>
          <cell r="B1711" t="str">
            <v>OEM</v>
          </cell>
          <cell r="C1711" t="str">
            <v>PUNE</v>
          </cell>
          <cell r="D1711">
            <v>8486</v>
          </cell>
          <cell r="E1711">
            <v>150580.49</v>
          </cell>
          <cell r="F1711">
            <v>1</v>
          </cell>
          <cell r="G1711">
            <v>8486</v>
          </cell>
          <cell r="I1711">
            <v>0.38041395464797217</v>
          </cell>
        </row>
        <row r="1712">
          <cell r="A1712" t="str">
            <v>LP.300.502.1.001</v>
          </cell>
          <cell r="B1712" t="str">
            <v>OEM</v>
          </cell>
          <cell r="C1712" t="str">
            <v>PUNE</v>
          </cell>
          <cell r="D1712">
            <v>8689</v>
          </cell>
          <cell r="E1712">
            <v>154407.34</v>
          </cell>
          <cell r="F1712">
            <v>1</v>
          </cell>
          <cell r="G1712">
            <v>8689</v>
          </cell>
          <cell r="I1712">
            <v>0.38041395464797217</v>
          </cell>
        </row>
        <row r="1713">
          <cell r="A1713" t="str">
            <v>LP.300.545.1.701</v>
          </cell>
          <cell r="B1713" t="str">
            <v>OEM</v>
          </cell>
          <cell r="C1713" t="str">
            <v>PUNE</v>
          </cell>
          <cell r="D1713">
            <v>4360</v>
          </cell>
          <cell r="E1713">
            <v>123344.4</v>
          </cell>
          <cell r="F1713">
            <v>1</v>
          </cell>
          <cell r="G1713">
            <v>4360</v>
          </cell>
          <cell r="I1713">
            <v>0.38041395464797217</v>
          </cell>
        </row>
        <row r="1714">
          <cell r="A1714" t="str">
            <v>LP.300.545.4.706</v>
          </cell>
          <cell r="B1714" t="str">
            <v>Export</v>
          </cell>
          <cell r="C1714" t="str">
            <v>PUNE</v>
          </cell>
          <cell r="D1714">
            <v>3323</v>
          </cell>
          <cell r="E1714">
            <v>187117.02140000003</v>
          </cell>
          <cell r="F1714">
            <v>1</v>
          </cell>
          <cell r="G1714">
            <v>3323</v>
          </cell>
          <cell r="I1714">
            <v>0.38041395464797217</v>
          </cell>
        </row>
        <row r="1715">
          <cell r="A1715" t="str">
            <v>LP.300.545.5.816</v>
          </cell>
          <cell r="B1715" t="str">
            <v>Export</v>
          </cell>
          <cell r="C1715" t="str">
            <v>PUNE</v>
          </cell>
          <cell r="D1715">
            <v>1757</v>
          </cell>
          <cell r="E1715">
            <v>88975.680200000017</v>
          </cell>
          <cell r="F1715">
            <v>1</v>
          </cell>
          <cell r="G1715">
            <v>1757</v>
          </cell>
          <cell r="I1715">
            <v>0.38041395464797217</v>
          </cell>
        </row>
        <row r="1716">
          <cell r="A1716" t="str">
            <v>LP.301.332.1.001</v>
          </cell>
          <cell r="B1716" t="str">
            <v>OEM</v>
          </cell>
          <cell r="C1716" t="str">
            <v>PUNE</v>
          </cell>
          <cell r="D1716">
            <v>24090</v>
          </cell>
          <cell r="E1716">
            <v>720265.62</v>
          </cell>
          <cell r="F1716">
            <v>1</v>
          </cell>
          <cell r="G1716">
            <v>24090</v>
          </cell>
          <cell r="I1716">
            <v>0.38041395464797217</v>
          </cell>
        </row>
        <row r="1717">
          <cell r="A1717" t="str">
            <v>LP.301.501.1.001</v>
          </cell>
          <cell r="B1717" t="str">
            <v>OEM</v>
          </cell>
          <cell r="C1717" t="str">
            <v>PUNE</v>
          </cell>
          <cell r="D1717">
            <v>3904</v>
          </cell>
          <cell r="E1717">
            <v>82842.880000000005</v>
          </cell>
          <cell r="F1717">
            <v>1</v>
          </cell>
          <cell r="G1717">
            <v>3904</v>
          </cell>
          <cell r="I1717">
            <v>0.38041395464797217</v>
          </cell>
        </row>
        <row r="1718">
          <cell r="A1718" t="str">
            <v>LP.301.502.1.001</v>
          </cell>
          <cell r="B1718" t="str">
            <v>OEM</v>
          </cell>
          <cell r="C1718" t="str">
            <v>PUNE</v>
          </cell>
          <cell r="D1718">
            <v>3887</v>
          </cell>
          <cell r="E1718">
            <v>84075.81</v>
          </cell>
          <cell r="F1718">
            <v>1</v>
          </cell>
          <cell r="G1718">
            <v>3887</v>
          </cell>
          <cell r="I1718">
            <v>0.38041395464797217</v>
          </cell>
        </row>
        <row r="1719">
          <cell r="A1719" t="str">
            <v>LP.302.545.3.706</v>
          </cell>
          <cell r="B1719" t="str">
            <v>Export</v>
          </cell>
          <cell r="C1719" t="str">
            <v>PUNE</v>
          </cell>
          <cell r="D1719">
            <v>11290</v>
          </cell>
          <cell r="E1719">
            <v>183549.06324999998</v>
          </cell>
          <cell r="F1719">
            <v>1</v>
          </cell>
          <cell r="G1719">
            <v>11290</v>
          </cell>
          <cell r="I1719">
            <v>0.38041395464797217</v>
          </cell>
        </row>
        <row r="1720">
          <cell r="A1720" t="str">
            <v>LP.302.586.0.001</v>
          </cell>
          <cell r="B1720" t="str">
            <v>OEM</v>
          </cell>
          <cell r="C1720" t="str">
            <v>PUNE</v>
          </cell>
          <cell r="D1720">
            <v>4272</v>
          </cell>
          <cell r="E1720">
            <v>83946.32</v>
          </cell>
          <cell r="F1720">
            <v>1</v>
          </cell>
          <cell r="G1720">
            <v>4272</v>
          </cell>
          <cell r="I1720">
            <v>0.38041395464797217</v>
          </cell>
        </row>
        <row r="1721">
          <cell r="A1721" t="str">
            <v>LP.302.651.0.701</v>
          </cell>
          <cell r="B1721" t="str">
            <v>OEM</v>
          </cell>
          <cell r="C1721" t="str">
            <v>PUNE</v>
          </cell>
          <cell r="D1721">
            <v>50593</v>
          </cell>
          <cell r="E1721">
            <v>901345.61</v>
          </cell>
          <cell r="F1721">
            <v>1</v>
          </cell>
          <cell r="G1721">
            <v>50593</v>
          </cell>
          <cell r="I1721">
            <v>0.38041395464797217</v>
          </cell>
        </row>
        <row r="1722">
          <cell r="A1722" t="str">
            <v>LP.302.651.4.006</v>
          </cell>
          <cell r="B1722" t="str">
            <v>Export</v>
          </cell>
          <cell r="C1722" t="str">
            <v>PUNE</v>
          </cell>
          <cell r="D1722">
            <v>25876</v>
          </cell>
          <cell r="E1722">
            <v>658943.56000000006</v>
          </cell>
          <cell r="F1722">
            <v>1</v>
          </cell>
          <cell r="G1722">
            <v>25876</v>
          </cell>
          <cell r="I1722">
            <v>0.38041395464797217</v>
          </cell>
        </row>
        <row r="1723">
          <cell r="A1723" t="str">
            <v>LP.303.545.2.701</v>
          </cell>
          <cell r="B1723" t="str">
            <v>OEM</v>
          </cell>
          <cell r="C1723" t="str">
            <v>PUNE</v>
          </cell>
          <cell r="D1723">
            <v>3202</v>
          </cell>
          <cell r="E1723">
            <v>82291.399999999994</v>
          </cell>
          <cell r="F1723">
            <v>1</v>
          </cell>
          <cell r="G1723">
            <v>3202</v>
          </cell>
          <cell r="I1723">
            <v>0.38041395464797217</v>
          </cell>
        </row>
        <row r="1724">
          <cell r="A1724" t="str">
            <v>LP.303.576.3.701</v>
          </cell>
          <cell r="B1724" t="str">
            <v>OEM</v>
          </cell>
          <cell r="C1724" t="str">
            <v>PUNE</v>
          </cell>
          <cell r="D1724">
            <v>268</v>
          </cell>
          <cell r="E1724">
            <v>8040</v>
          </cell>
          <cell r="F1724">
            <v>1</v>
          </cell>
          <cell r="G1724">
            <v>268</v>
          </cell>
          <cell r="I1724">
            <v>0.38041395464797217</v>
          </cell>
        </row>
        <row r="1725">
          <cell r="A1725" t="str">
            <v>LP.304.566.1.701</v>
          </cell>
          <cell r="B1725" t="str">
            <v>OEM</v>
          </cell>
          <cell r="C1725" t="str">
            <v>PUNE</v>
          </cell>
          <cell r="D1725">
            <v>10946</v>
          </cell>
          <cell r="E1725">
            <v>229209.24</v>
          </cell>
          <cell r="F1725">
            <v>1</v>
          </cell>
          <cell r="G1725">
            <v>10946</v>
          </cell>
          <cell r="I1725">
            <v>0.38041395464797217</v>
          </cell>
        </row>
        <row r="1726">
          <cell r="A1726" t="str">
            <v>LP.304.576.1.701</v>
          </cell>
          <cell r="B1726" t="str">
            <v>OEM</v>
          </cell>
          <cell r="C1726" t="str">
            <v>PUNE</v>
          </cell>
          <cell r="D1726">
            <v>82307</v>
          </cell>
          <cell r="E1726">
            <v>705958.67</v>
          </cell>
          <cell r="F1726">
            <v>1</v>
          </cell>
          <cell r="G1726">
            <v>82307</v>
          </cell>
          <cell r="I1726">
            <v>0.38041395464797217</v>
          </cell>
        </row>
        <row r="1727">
          <cell r="A1727" t="str">
            <v>LP.304.577.1.701</v>
          </cell>
          <cell r="B1727" t="str">
            <v>OEM</v>
          </cell>
          <cell r="C1727" t="str">
            <v>PUNE</v>
          </cell>
          <cell r="D1727">
            <v>500</v>
          </cell>
          <cell r="E1727">
            <v>6300</v>
          </cell>
          <cell r="F1727">
            <v>1</v>
          </cell>
          <cell r="G1727">
            <v>500</v>
          </cell>
          <cell r="I1727">
            <v>0.38041395464797217</v>
          </cell>
        </row>
        <row r="1728">
          <cell r="A1728" t="str">
            <v>LP.304.578.1.701</v>
          </cell>
          <cell r="B1728" t="str">
            <v>OEM</v>
          </cell>
          <cell r="C1728" t="str">
            <v>PUNE</v>
          </cell>
          <cell r="D1728">
            <v>21911</v>
          </cell>
          <cell r="E1728">
            <v>509211.64</v>
          </cell>
          <cell r="F1728">
            <v>1</v>
          </cell>
          <cell r="G1728">
            <v>21911</v>
          </cell>
          <cell r="I1728">
            <v>0.38041395464797217</v>
          </cell>
        </row>
        <row r="1729">
          <cell r="A1729" t="str">
            <v>LP.304.578.3.701</v>
          </cell>
          <cell r="B1729" t="str">
            <v>OEM</v>
          </cell>
          <cell r="C1729" t="str">
            <v>PUNE</v>
          </cell>
          <cell r="D1729">
            <v>11731</v>
          </cell>
          <cell r="E1729">
            <v>272628.44</v>
          </cell>
          <cell r="F1729">
            <v>1</v>
          </cell>
          <cell r="G1729">
            <v>11731</v>
          </cell>
          <cell r="I1729">
            <v>0.38041395464797217</v>
          </cell>
        </row>
        <row r="1730">
          <cell r="A1730" t="str">
            <v>LP.307.501.3.001</v>
          </cell>
          <cell r="B1730" t="str">
            <v>OEM</v>
          </cell>
          <cell r="C1730" t="str">
            <v>PUNE</v>
          </cell>
          <cell r="D1730">
            <v>8252</v>
          </cell>
          <cell r="E1730">
            <v>114028</v>
          </cell>
          <cell r="F1730">
            <v>1</v>
          </cell>
          <cell r="G1730">
            <v>8252</v>
          </cell>
          <cell r="I1730">
            <v>0.38041395464797217</v>
          </cell>
        </row>
        <row r="1731">
          <cell r="A1731" t="str">
            <v>LP.307.501.6.001</v>
          </cell>
          <cell r="B1731" t="str">
            <v>OEM</v>
          </cell>
          <cell r="C1731" t="str">
            <v>PUNE</v>
          </cell>
          <cell r="D1731">
            <v>8190</v>
          </cell>
          <cell r="E1731">
            <v>109965.9</v>
          </cell>
          <cell r="F1731">
            <v>1</v>
          </cell>
          <cell r="G1731">
            <v>8190</v>
          </cell>
          <cell r="I1731">
            <v>0.38041395464797217</v>
          </cell>
        </row>
        <row r="1732">
          <cell r="A1732" t="str">
            <v>LP.307.502.3.001</v>
          </cell>
          <cell r="B1732" t="str">
            <v>OEM</v>
          </cell>
          <cell r="C1732" t="str">
            <v>PUNE</v>
          </cell>
          <cell r="D1732">
            <v>8190</v>
          </cell>
          <cell r="E1732">
            <v>112974</v>
          </cell>
          <cell r="F1732">
            <v>1</v>
          </cell>
          <cell r="G1732">
            <v>8190</v>
          </cell>
          <cell r="I1732">
            <v>0.38041395464797217</v>
          </cell>
        </row>
        <row r="1733">
          <cell r="A1733" t="str">
            <v>LP.307.502.6.001</v>
          </cell>
          <cell r="B1733" t="str">
            <v>OEM</v>
          </cell>
          <cell r="C1733" t="str">
            <v>PUNE</v>
          </cell>
          <cell r="D1733">
            <v>8180</v>
          </cell>
          <cell r="E1733">
            <v>109814.39999999999</v>
          </cell>
          <cell r="F1733">
            <v>1</v>
          </cell>
          <cell r="G1733">
            <v>8180</v>
          </cell>
          <cell r="I1733">
            <v>0.38041395464797217</v>
          </cell>
        </row>
        <row r="1734">
          <cell r="A1734" t="str">
            <v>LP.311.540.4.702</v>
          </cell>
          <cell r="B1734" t="str">
            <v>OER</v>
          </cell>
          <cell r="C1734" t="str">
            <v>PUNE</v>
          </cell>
          <cell r="D1734">
            <v>12108</v>
          </cell>
          <cell r="E1734">
            <v>141875.28</v>
          </cell>
          <cell r="F1734">
            <v>1</v>
          </cell>
          <cell r="G1734">
            <v>12108</v>
          </cell>
          <cell r="I1734">
            <v>0.38041395464797217</v>
          </cell>
        </row>
        <row r="1735">
          <cell r="A1735" t="str">
            <v>LP.311.540.5.706</v>
          </cell>
          <cell r="B1735" t="str">
            <v>Export</v>
          </cell>
          <cell r="C1735" t="str">
            <v>PUNE</v>
          </cell>
          <cell r="D1735">
            <v>1051</v>
          </cell>
          <cell r="E1735">
            <v>32602.545499999997</v>
          </cell>
          <cell r="F1735">
            <v>1</v>
          </cell>
          <cell r="G1735">
            <v>1051</v>
          </cell>
          <cell r="I1735">
            <v>0.38041395464797217</v>
          </cell>
        </row>
        <row r="1736">
          <cell r="A1736" t="str">
            <v>LP.311.558.3.701</v>
          </cell>
          <cell r="B1736" t="str">
            <v>OEM</v>
          </cell>
          <cell r="C1736" t="str">
            <v>PUNE</v>
          </cell>
          <cell r="D1736">
            <v>122216</v>
          </cell>
          <cell r="E1736">
            <v>1398122</v>
          </cell>
          <cell r="F1736">
            <v>1</v>
          </cell>
          <cell r="G1736">
            <v>122216</v>
          </cell>
          <cell r="I1736">
            <v>0.38041395464797217</v>
          </cell>
        </row>
        <row r="1737">
          <cell r="A1737" t="str">
            <v>LP.312.566.1.701</v>
          </cell>
          <cell r="B1737" t="str">
            <v>OEM</v>
          </cell>
          <cell r="C1737" t="str">
            <v>PUNE</v>
          </cell>
          <cell r="D1737">
            <v>2587</v>
          </cell>
          <cell r="E1737">
            <v>247886.34</v>
          </cell>
          <cell r="F1737">
            <v>1</v>
          </cell>
          <cell r="G1737">
            <v>2587</v>
          </cell>
          <cell r="I1737">
            <v>0.38041395464797217</v>
          </cell>
        </row>
        <row r="1738">
          <cell r="A1738" t="str">
            <v>LP.312.567.0.001</v>
          </cell>
          <cell r="B1738" t="str">
            <v>OEM</v>
          </cell>
          <cell r="C1738" t="str">
            <v>PUNE</v>
          </cell>
          <cell r="D1738">
            <v>22783</v>
          </cell>
          <cell r="E1738">
            <v>648859.84</v>
          </cell>
          <cell r="F1738">
            <v>1</v>
          </cell>
          <cell r="G1738">
            <v>22783</v>
          </cell>
          <cell r="I1738">
            <v>0.38041395464797217</v>
          </cell>
        </row>
        <row r="1739">
          <cell r="A1739" t="str">
            <v>LP.312.568.1.701</v>
          </cell>
          <cell r="B1739" t="str">
            <v>OEM</v>
          </cell>
          <cell r="C1739" t="str">
            <v>PUNE</v>
          </cell>
          <cell r="D1739">
            <v>2564</v>
          </cell>
          <cell r="E1739">
            <v>289732</v>
          </cell>
          <cell r="F1739">
            <v>1</v>
          </cell>
          <cell r="G1739">
            <v>2564</v>
          </cell>
          <cell r="I1739">
            <v>0.38041395464797217</v>
          </cell>
        </row>
        <row r="1740">
          <cell r="A1740" t="str">
            <v>LP.318.545.0.701</v>
          </cell>
          <cell r="B1740" t="str">
            <v>OEM</v>
          </cell>
          <cell r="C1740" t="str">
            <v>PUNE</v>
          </cell>
          <cell r="D1740">
            <v>14200</v>
          </cell>
          <cell r="E1740">
            <v>322052.8</v>
          </cell>
          <cell r="F1740">
            <v>1</v>
          </cell>
          <cell r="G1740">
            <v>14200</v>
          </cell>
          <cell r="I1740">
            <v>0.38041395464797217</v>
          </cell>
        </row>
        <row r="1741">
          <cell r="A1741" t="str">
            <v>LP.318.551.1.001</v>
          </cell>
          <cell r="B1741" t="str">
            <v>OEM</v>
          </cell>
          <cell r="C1741" t="str">
            <v>PUNE</v>
          </cell>
          <cell r="D1741">
            <v>4341</v>
          </cell>
          <cell r="E1741">
            <v>226704.78</v>
          </cell>
          <cell r="F1741">
            <v>1</v>
          </cell>
          <cell r="G1741">
            <v>4341</v>
          </cell>
          <cell r="I1741">
            <v>0.38041395464797217</v>
          </cell>
        </row>
        <row r="1742">
          <cell r="A1742" t="str">
            <v>LP.318.552.1.001</v>
          </cell>
          <cell r="B1742" t="str">
            <v>OEM</v>
          </cell>
          <cell r="C1742" t="str">
            <v>PUNE</v>
          </cell>
          <cell r="D1742">
            <v>11200</v>
          </cell>
          <cell r="E1742">
            <v>423888</v>
          </cell>
          <cell r="F1742">
            <v>1</v>
          </cell>
          <cell r="G1742">
            <v>11200</v>
          </cell>
          <cell r="I1742">
            <v>0.38041395464797217</v>
          </cell>
        </row>
        <row r="1743">
          <cell r="A1743" t="str">
            <v>LP.320.311.2.001</v>
          </cell>
          <cell r="B1743" t="str">
            <v>OEM</v>
          </cell>
          <cell r="C1743" t="str">
            <v>PUNE</v>
          </cell>
          <cell r="D1743">
            <v>310080</v>
          </cell>
          <cell r="E1743">
            <v>3463593.6</v>
          </cell>
          <cell r="F1743">
            <v>1</v>
          </cell>
          <cell r="G1743">
            <v>310080</v>
          </cell>
          <cell r="I1743">
            <v>0.38041395464797217</v>
          </cell>
        </row>
        <row r="1744">
          <cell r="A1744" t="str">
            <v>LP.320.318.1.001</v>
          </cell>
          <cell r="B1744" t="str">
            <v>OEM</v>
          </cell>
          <cell r="C1744" t="str">
            <v>PUNE</v>
          </cell>
          <cell r="D1744">
            <v>78410</v>
          </cell>
          <cell r="E1744">
            <v>4250201.8</v>
          </cell>
          <cell r="F1744">
            <v>1</v>
          </cell>
          <cell r="G1744">
            <v>78410</v>
          </cell>
          <cell r="I1744">
            <v>0.38041395464797217</v>
          </cell>
        </row>
        <row r="1745">
          <cell r="A1745" t="str">
            <v>LP.320.321.1.001</v>
          </cell>
          <cell r="B1745" t="str">
            <v>OEM</v>
          </cell>
          <cell r="C1745" t="str">
            <v>PUNE</v>
          </cell>
          <cell r="D1745">
            <v>321840</v>
          </cell>
          <cell r="E1745">
            <v>3530584.8</v>
          </cell>
          <cell r="F1745">
            <v>1</v>
          </cell>
          <cell r="G1745">
            <v>321840</v>
          </cell>
          <cell r="I1745">
            <v>0.38041395464797217</v>
          </cell>
        </row>
        <row r="1746">
          <cell r="A1746" t="str">
            <v>LP.320.328.1.001</v>
          </cell>
          <cell r="B1746" t="str">
            <v>OEM</v>
          </cell>
          <cell r="C1746" t="str">
            <v>PUNE</v>
          </cell>
          <cell r="D1746">
            <v>78010</v>
          </cell>
          <cell r="E1746">
            <v>4228764.8</v>
          </cell>
          <cell r="F1746">
            <v>1</v>
          </cell>
          <cell r="G1746">
            <v>78010</v>
          </cell>
          <cell r="I1746">
            <v>0.38041395464797217</v>
          </cell>
        </row>
        <row r="1747">
          <cell r="A1747" t="str">
            <v>LP.320.334.0.001</v>
          </cell>
          <cell r="B1747" t="str">
            <v>OEM</v>
          </cell>
          <cell r="C1747" t="str">
            <v>PUNE</v>
          </cell>
          <cell r="D1747">
            <v>412080</v>
          </cell>
          <cell r="E1747">
            <v>3696357.6</v>
          </cell>
          <cell r="F1747">
            <v>1</v>
          </cell>
          <cell r="G1747">
            <v>412080</v>
          </cell>
          <cell r="I1747">
            <v>0.38041395464797217</v>
          </cell>
        </row>
        <row r="1748">
          <cell r="A1748" t="str">
            <v>LP.320.546.0.701</v>
          </cell>
          <cell r="B1748" t="str">
            <v>OEM</v>
          </cell>
          <cell r="C1748" t="str">
            <v>PUNE</v>
          </cell>
          <cell r="D1748">
            <v>1600</v>
          </cell>
          <cell r="E1748">
            <v>18064</v>
          </cell>
          <cell r="F1748">
            <v>1</v>
          </cell>
          <cell r="G1748">
            <v>1600</v>
          </cell>
          <cell r="I1748">
            <v>0.38041395464797217</v>
          </cell>
        </row>
        <row r="1749">
          <cell r="A1749" t="str">
            <v>LP.320.556.2.701</v>
          </cell>
          <cell r="B1749" t="str">
            <v>OEM</v>
          </cell>
          <cell r="C1749" t="str">
            <v>PUNE</v>
          </cell>
          <cell r="D1749">
            <v>129705</v>
          </cell>
          <cell r="E1749">
            <v>1922706</v>
          </cell>
          <cell r="F1749">
            <v>1</v>
          </cell>
          <cell r="G1749">
            <v>129705</v>
          </cell>
          <cell r="I1749">
            <v>0.38041395464797217</v>
          </cell>
        </row>
        <row r="1750">
          <cell r="A1750" t="str">
            <v>LP.320.557.1.701</v>
          </cell>
          <cell r="B1750" t="str">
            <v>OEM</v>
          </cell>
          <cell r="C1750" t="str">
            <v>PUNE</v>
          </cell>
          <cell r="D1750">
            <v>138963</v>
          </cell>
          <cell r="E1750">
            <v>1844486.75</v>
          </cell>
          <cell r="F1750">
            <v>1</v>
          </cell>
          <cell r="G1750">
            <v>138963</v>
          </cell>
          <cell r="I1750">
            <v>0.38041395464797217</v>
          </cell>
        </row>
        <row r="1751">
          <cell r="A1751" t="str">
            <v>LP.320.658.1.701</v>
          </cell>
          <cell r="B1751" t="str">
            <v>OEM</v>
          </cell>
          <cell r="C1751" t="str">
            <v>PUNE</v>
          </cell>
          <cell r="D1751">
            <v>13061</v>
          </cell>
          <cell r="E1751">
            <v>129956.95</v>
          </cell>
          <cell r="F1751">
            <v>1</v>
          </cell>
          <cell r="G1751">
            <v>13061</v>
          </cell>
          <cell r="I1751">
            <v>0.38041395464797217</v>
          </cell>
        </row>
        <row r="1752">
          <cell r="A1752" t="str">
            <v>LP.330.310.0.001</v>
          </cell>
          <cell r="B1752" t="str">
            <v>OEM</v>
          </cell>
          <cell r="C1752" t="str">
            <v>PUNE</v>
          </cell>
          <cell r="D1752">
            <v>43520</v>
          </cell>
          <cell r="E1752">
            <v>781062.4</v>
          </cell>
          <cell r="F1752">
            <v>1</v>
          </cell>
          <cell r="G1752">
            <v>43520</v>
          </cell>
          <cell r="I1752">
            <v>0.38041395464797217</v>
          </cell>
        </row>
        <row r="1753">
          <cell r="A1753" t="str">
            <v>LP.330.310.1.001</v>
          </cell>
          <cell r="B1753" t="str">
            <v>OEM</v>
          </cell>
          <cell r="C1753" t="str">
            <v>PUNE</v>
          </cell>
          <cell r="D1753">
            <v>252</v>
          </cell>
          <cell r="E1753">
            <v>6660.36</v>
          </cell>
          <cell r="F1753">
            <v>1</v>
          </cell>
          <cell r="G1753">
            <v>252</v>
          </cell>
          <cell r="I1753">
            <v>0.38041395464797217</v>
          </cell>
        </row>
        <row r="1754">
          <cell r="A1754" t="str">
            <v>LP.330.320.0.001</v>
          </cell>
          <cell r="B1754" t="str">
            <v>OEM</v>
          </cell>
          <cell r="C1754" t="str">
            <v>PUNE</v>
          </cell>
          <cell r="D1754">
            <v>41540</v>
          </cell>
          <cell r="E1754">
            <v>681826.6</v>
          </cell>
          <cell r="F1754">
            <v>1</v>
          </cell>
          <cell r="G1754">
            <v>41540</v>
          </cell>
          <cell r="I1754">
            <v>0.38041395464797217</v>
          </cell>
        </row>
        <row r="1755">
          <cell r="A1755" t="str">
            <v>LP.330.320.1.001</v>
          </cell>
          <cell r="B1755" t="str">
            <v>OEM</v>
          </cell>
          <cell r="C1755" t="str">
            <v>PUNE</v>
          </cell>
          <cell r="D1755">
            <v>252</v>
          </cell>
          <cell r="E1755">
            <v>6660.36</v>
          </cell>
          <cell r="F1755">
            <v>1</v>
          </cell>
          <cell r="G1755">
            <v>252</v>
          </cell>
          <cell r="I1755">
            <v>0.38041395464797217</v>
          </cell>
        </row>
        <row r="1756">
          <cell r="A1756" t="str">
            <v>LP.330.501.0.001</v>
          </cell>
          <cell r="B1756" t="str">
            <v>OEM</v>
          </cell>
          <cell r="C1756" t="str">
            <v>PUNE</v>
          </cell>
          <cell r="D1756">
            <v>20002</v>
          </cell>
          <cell r="E1756">
            <v>511839.07</v>
          </cell>
          <cell r="F1756">
            <v>1</v>
          </cell>
          <cell r="G1756">
            <v>20002</v>
          </cell>
          <cell r="I1756">
            <v>0.38041395464797217</v>
          </cell>
        </row>
        <row r="1757">
          <cell r="A1757" t="str">
            <v>LP.330.501.1.001</v>
          </cell>
          <cell r="B1757" t="str">
            <v>OEM</v>
          </cell>
          <cell r="C1757" t="str">
            <v>PUNE</v>
          </cell>
          <cell r="D1757">
            <v>100</v>
          </cell>
          <cell r="E1757">
            <v>1953</v>
          </cell>
          <cell r="F1757">
            <v>1</v>
          </cell>
          <cell r="G1757">
            <v>100</v>
          </cell>
          <cell r="I1757">
            <v>0.38041395464797217</v>
          </cell>
        </row>
        <row r="1758">
          <cell r="A1758" t="str">
            <v>LP.330.502.0.001</v>
          </cell>
          <cell r="B1758" t="str">
            <v>OEM</v>
          </cell>
          <cell r="C1758" t="str">
            <v>PUNE</v>
          </cell>
          <cell r="D1758">
            <v>20663</v>
          </cell>
          <cell r="E1758">
            <v>528438.94999999995</v>
          </cell>
          <cell r="F1758">
            <v>1</v>
          </cell>
          <cell r="G1758">
            <v>20663</v>
          </cell>
          <cell r="I1758">
            <v>0.38041395464797217</v>
          </cell>
        </row>
        <row r="1759">
          <cell r="A1759" t="str">
            <v>LP.330.502.1.001</v>
          </cell>
          <cell r="B1759" t="str">
            <v>OEM</v>
          </cell>
          <cell r="C1759" t="str">
            <v>PUNE</v>
          </cell>
          <cell r="D1759">
            <v>132</v>
          </cell>
          <cell r="E1759">
            <v>2552.88</v>
          </cell>
          <cell r="F1759">
            <v>1</v>
          </cell>
          <cell r="G1759">
            <v>132</v>
          </cell>
          <cell r="I1759">
            <v>0.38041395464797217</v>
          </cell>
        </row>
        <row r="1760">
          <cell r="A1760" t="str">
            <v>LP.330.545.0.701</v>
          </cell>
          <cell r="B1760" t="str">
            <v>OEM</v>
          </cell>
          <cell r="C1760" t="str">
            <v>PUNE</v>
          </cell>
          <cell r="D1760">
            <v>34916</v>
          </cell>
          <cell r="E1760">
            <v>611610.51</v>
          </cell>
          <cell r="F1760">
            <v>1</v>
          </cell>
          <cell r="G1760">
            <v>34916</v>
          </cell>
          <cell r="I1760">
            <v>0.38041395464797217</v>
          </cell>
        </row>
        <row r="1761">
          <cell r="A1761" t="str">
            <v>LP.330.545.1.701</v>
          </cell>
          <cell r="B1761" t="str">
            <v>OEM</v>
          </cell>
          <cell r="C1761" t="str">
            <v>PUNE</v>
          </cell>
          <cell r="D1761">
            <v>497</v>
          </cell>
          <cell r="E1761">
            <v>9547.3700000000008</v>
          </cell>
          <cell r="F1761">
            <v>1</v>
          </cell>
          <cell r="G1761">
            <v>497</v>
          </cell>
          <cell r="I1761">
            <v>0.38041395464797217</v>
          </cell>
        </row>
        <row r="1762">
          <cell r="A1762" t="str">
            <v>LP.330.551.0.001</v>
          </cell>
          <cell r="B1762" t="str">
            <v>OEM</v>
          </cell>
          <cell r="C1762" t="str">
            <v>PUNE</v>
          </cell>
          <cell r="D1762">
            <v>54151</v>
          </cell>
          <cell r="E1762">
            <v>2066346.6</v>
          </cell>
          <cell r="F1762">
            <v>1</v>
          </cell>
          <cell r="G1762">
            <v>54151</v>
          </cell>
          <cell r="I1762">
            <v>0.38041395464797217</v>
          </cell>
        </row>
        <row r="1763">
          <cell r="A1763" t="str">
            <v>LP.332.334.0.001</v>
          </cell>
          <cell r="B1763" t="str">
            <v>OEM</v>
          </cell>
          <cell r="C1763" t="str">
            <v>PUNE</v>
          </cell>
          <cell r="D1763">
            <v>291120</v>
          </cell>
          <cell r="E1763">
            <v>2959219.2</v>
          </cell>
          <cell r="F1763">
            <v>1</v>
          </cell>
          <cell r="G1763">
            <v>291120</v>
          </cell>
          <cell r="I1763">
            <v>0.38041395464797217</v>
          </cell>
        </row>
        <row r="1764">
          <cell r="A1764" t="str">
            <v>LP.332.434.1.001</v>
          </cell>
          <cell r="B1764" t="str">
            <v>OEM</v>
          </cell>
          <cell r="C1764" t="str">
            <v>PUNE</v>
          </cell>
          <cell r="D1764">
            <v>960</v>
          </cell>
          <cell r="E1764">
            <v>10752</v>
          </cell>
          <cell r="F1764">
            <v>1</v>
          </cell>
          <cell r="G1764">
            <v>960</v>
          </cell>
          <cell r="I1764">
            <v>0.38041395464797217</v>
          </cell>
        </row>
        <row r="1765">
          <cell r="A1765" t="str">
            <v>LP.333.010.2.001</v>
          </cell>
          <cell r="B1765" t="str">
            <v>OEM</v>
          </cell>
          <cell r="C1765" t="str">
            <v>PUNE</v>
          </cell>
          <cell r="D1765">
            <v>208800</v>
          </cell>
          <cell r="E1765">
            <v>3851431.2</v>
          </cell>
          <cell r="F1765">
            <v>1</v>
          </cell>
          <cell r="G1765">
            <v>208800</v>
          </cell>
          <cell r="I1765">
            <v>0.38041395464797217</v>
          </cell>
        </row>
        <row r="1766">
          <cell r="A1766" t="str">
            <v>LP.333.020.2.001</v>
          </cell>
          <cell r="B1766" t="str">
            <v>OEM</v>
          </cell>
          <cell r="C1766" t="str">
            <v>PUNE</v>
          </cell>
          <cell r="D1766">
            <v>208800</v>
          </cell>
          <cell r="E1766">
            <v>3692743.2</v>
          </cell>
          <cell r="F1766">
            <v>1</v>
          </cell>
          <cell r="G1766">
            <v>208800</v>
          </cell>
          <cell r="I1766">
            <v>0.38041395464797217</v>
          </cell>
        </row>
        <row r="1767">
          <cell r="A1767" t="str">
            <v>LP.333.310.0.001</v>
          </cell>
          <cell r="B1767" t="str">
            <v>OEM</v>
          </cell>
          <cell r="C1767" t="str">
            <v>PUNE</v>
          </cell>
          <cell r="D1767">
            <v>44400</v>
          </cell>
          <cell r="E1767">
            <v>645576</v>
          </cell>
          <cell r="F1767">
            <v>1</v>
          </cell>
          <cell r="G1767">
            <v>44400</v>
          </cell>
          <cell r="I1767">
            <v>0.38041395464797217</v>
          </cell>
        </row>
        <row r="1768">
          <cell r="A1768" t="str">
            <v>LP.333.320.0.001</v>
          </cell>
          <cell r="B1768" t="str">
            <v>OEM</v>
          </cell>
          <cell r="C1768" t="str">
            <v>PUNE</v>
          </cell>
          <cell r="D1768">
            <v>44120</v>
          </cell>
          <cell r="E1768">
            <v>641504.80000000005</v>
          </cell>
          <cell r="F1768">
            <v>1</v>
          </cell>
          <cell r="G1768">
            <v>44120</v>
          </cell>
          <cell r="I1768">
            <v>0.38041395464797217</v>
          </cell>
        </row>
        <row r="1769">
          <cell r="A1769" t="str">
            <v>LP.333.502.0.001</v>
          </cell>
          <cell r="B1769" t="str">
            <v>OEM</v>
          </cell>
          <cell r="C1769" t="str">
            <v>PUNE</v>
          </cell>
          <cell r="D1769">
            <v>19777</v>
          </cell>
          <cell r="E1769">
            <v>290176.8</v>
          </cell>
          <cell r="F1769">
            <v>1</v>
          </cell>
          <cell r="G1769">
            <v>19777</v>
          </cell>
          <cell r="I1769">
            <v>0.38041395464797217</v>
          </cell>
        </row>
        <row r="1770">
          <cell r="A1770" t="str">
            <v>LP.333.502.1.001</v>
          </cell>
          <cell r="B1770" t="str">
            <v>OEM</v>
          </cell>
          <cell r="C1770" t="str">
            <v>PUNE</v>
          </cell>
          <cell r="D1770">
            <v>82454</v>
          </cell>
          <cell r="E1770">
            <v>1334825.96</v>
          </cell>
          <cell r="F1770">
            <v>1</v>
          </cell>
          <cell r="G1770">
            <v>82454</v>
          </cell>
          <cell r="I1770">
            <v>0.38041395464797217</v>
          </cell>
        </row>
        <row r="1771">
          <cell r="A1771" t="str">
            <v>LP.333.504.0.001</v>
          </cell>
          <cell r="B1771" t="str">
            <v>OEM</v>
          </cell>
          <cell r="C1771" t="str">
            <v>PUNE</v>
          </cell>
          <cell r="D1771">
            <v>18321</v>
          </cell>
          <cell r="E1771">
            <v>304120.77</v>
          </cell>
          <cell r="F1771">
            <v>1</v>
          </cell>
          <cell r="G1771">
            <v>18321</v>
          </cell>
          <cell r="I1771">
            <v>0.38041395464797217</v>
          </cell>
        </row>
        <row r="1772">
          <cell r="A1772" t="str">
            <v>LP.333.504.1.001</v>
          </cell>
          <cell r="B1772" t="str">
            <v>OEM</v>
          </cell>
          <cell r="C1772" t="str">
            <v>PUNE</v>
          </cell>
          <cell r="D1772">
            <v>82072</v>
          </cell>
          <cell r="E1772">
            <v>1328365.06</v>
          </cell>
          <cell r="F1772">
            <v>1</v>
          </cell>
          <cell r="G1772">
            <v>82072</v>
          </cell>
          <cell r="I1772">
            <v>0.38041395464797217</v>
          </cell>
        </row>
        <row r="1773">
          <cell r="A1773" t="str">
            <v>LP.333.545.0.701</v>
          </cell>
          <cell r="B1773" t="str">
            <v>OEM</v>
          </cell>
          <cell r="C1773" t="str">
            <v>PUNE</v>
          </cell>
          <cell r="D1773">
            <v>40916</v>
          </cell>
          <cell r="E1773">
            <v>630938.9</v>
          </cell>
          <cell r="F1773">
            <v>1</v>
          </cell>
          <cell r="G1773">
            <v>40916</v>
          </cell>
          <cell r="I1773">
            <v>0.38041395464797217</v>
          </cell>
        </row>
        <row r="1774">
          <cell r="A1774" t="str">
            <v>LP.333.545.1.701</v>
          </cell>
          <cell r="B1774" t="str">
            <v>OEM</v>
          </cell>
          <cell r="C1774" t="str">
            <v>PUNE</v>
          </cell>
          <cell r="D1774">
            <v>4649</v>
          </cell>
          <cell r="E1774">
            <v>89493.25</v>
          </cell>
          <cell r="F1774">
            <v>1</v>
          </cell>
          <cell r="G1774">
            <v>4649</v>
          </cell>
          <cell r="I1774">
            <v>0.38041395464797217</v>
          </cell>
        </row>
        <row r="1775">
          <cell r="A1775" t="str">
            <v>LP.333.571.0.701</v>
          </cell>
          <cell r="B1775" t="str">
            <v>OEM</v>
          </cell>
          <cell r="C1775" t="str">
            <v>PUNE</v>
          </cell>
          <cell r="D1775">
            <v>9250</v>
          </cell>
          <cell r="E1775">
            <v>231970</v>
          </cell>
          <cell r="F1775">
            <v>1</v>
          </cell>
          <cell r="G1775">
            <v>9250</v>
          </cell>
          <cell r="I1775">
            <v>0.38041395464797217</v>
          </cell>
        </row>
        <row r="1776">
          <cell r="A1776" t="str">
            <v>LP.336.034.0.001</v>
          </cell>
          <cell r="B1776" t="str">
            <v>OEM</v>
          </cell>
          <cell r="C1776" t="str">
            <v>PUNE</v>
          </cell>
          <cell r="D1776">
            <v>17184</v>
          </cell>
          <cell r="E1776">
            <v>227145.60000000001</v>
          </cell>
          <cell r="F1776">
            <v>1</v>
          </cell>
          <cell r="G1776">
            <v>17184</v>
          </cell>
          <cell r="I1776">
            <v>0.38041395464797217</v>
          </cell>
        </row>
        <row r="1777">
          <cell r="A1777" t="str">
            <v>LP.336.301.0.001</v>
          </cell>
          <cell r="B1777" t="str">
            <v>OEM</v>
          </cell>
          <cell r="C1777" t="str">
            <v>PUNE</v>
          </cell>
          <cell r="D1777">
            <v>13897</v>
          </cell>
          <cell r="E1777">
            <v>234424.05</v>
          </cell>
          <cell r="F1777">
            <v>1</v>
          </cell>
          <cell r="G1777">
            <v>13897</v>
          </cell>
          <cell r="I1777">
            <v>0.38041395464797217</v>
          </cell>
        </row>
        <row r="1778">
          <cell r="A1778" t="str">
            <v>LP.336.310.0.001</v>
          </cell>
          <cell r="B1778" t="str">
            <v>OEM</v>
          </cell>
          <cell r="C1778" t="str">
            <v>PUNE</v>
          </cell>
          <cell r="D1778">
            <v>14580</v>
          </cell>
          <cell r="E1778">
            <v>227404.79999999999</v>
          </cell>
          <cell r="F1778">
            <v>1</v>
          </cell>
          <cell r="G1778">
            <v>14580</v>
          </cell>
          <cell r="I1778">
            <v>0.38041395464797217</v>
          </cell>
        </row>
        <row r="1779">
          <cell r="A1779" t="str">
            <v>LP.336.320.0.001</v>
          </cell>
          <cell r="B1779" t="str">
            <v>OEM</v>
          </cell>
          <cell r="C1779" t="str">
            <v>PUNE</v>
          </cell>
          <cell r="D1779">
            <v>14580</v>
          </cell>
          <cell r="E1779">
            <v>196763.4</v>
          </cell>
          <cell r="F1779">
            <v>1</v>
          </cell>
          <cell r="G1779">
            <v>14580</v>
          </cell>
          <cell r="I1779">
            <v>0.38041395464797217</v>
          </cell>
        </row>
        <row r="1780">
          <cell r="A1780" t="str">
            <v>LP.336.380.0.701</v>
          </cell>
          <cell r="B1780" t="str">
            <v>OEM</v>
          </cell>
          <cell r="C1780" t="str">
            <v>PUNE</v>
          </cell>
          <cell r="D1780">
            <v>10095</v>
          </cell>
          <cell r="E1780">
            <v>157539.29999999999</v>
          </cell>
          <cell r="F1780">
            <v>1</v>
          </cell>
          <cell r="G1780">
            <v>10095</v>
          </cell>
          <cell r="I1780">
            <v>0.38041395464797217</v>
          </cell>
        </row>
        <row r="1781">
          <cell r="A1781" t="str">
            <v>LP.336.380.1.701</v>
          </cell>
          <cell r="B1781" t="str">
            <v>OEM</v>
          </cell>
          <cell r="C1781" t="str">
            <v>PUNE</v>
          </cell>
          <cell r="D1781">
            <v>2408</v>
          </cell>
          <cell r="E1781">
            <v>48641.599999999999</v>
          </cell>
          <cell r="F1781">
            <v>1</v>
          </cell>
          <cell r="G1781">
            <v>2408</v>
          </cell>
          <cell r="I1781">
            <v>0.38041395464797217</v>
          </cell>
        </row>
        <row r="1782">
          <cell r="A1782" t="str">
            <v>LP.336.540.0.701</v>
          </cell>
          <cell r="B1782" t="str">
            <v>OEM</v>
          </cell>
          <cell r="C1782" t="str">
            <v>PUNE</v>
          </cell>
          <cell r="D1782">
            <v>15936</v>
          </cell>
          <cell r="E1782">
            <v>457950.9</v>
          </cell>
          <cell r="F1782">
            <v>1</v>
          </cell>
          <cell r="G1782">
            <v>15936</v>
          </cell>
          <cell r="I1782">
            <v>0.38041395464797217</v>
          </cell>
        </row>
        <row r="1783">
          <cell r="A1783" t="str">
            <v>LP.336.590.0.701</v>
          </cell>
          <cell r="B1783" t="str">
            <v>OEM</v>
          </cell>
          <cell r="C1783" t="str">
            <v>PUNE</v>
          </cell>
          <cell r="D1783">
            <v>21535</v>
          </cell>
          <cell r="E1783">
            <v>606494.68999999994</v>
          </cell>
          <cell r="F1783">
            <v>1</v>
          </cell>
          <cell r="G1783">
            <v>21535</v>
          </cell>
          <cell r="I1783">
            <v>0.38041395464797217</v>
          </cell>
        </row>
        <row r="1784">
          <cell r="A1784" t="str">
            <v>LP.345.444.1.001</v>
          </cell>
          <cell r="B1784" t="str">
            <v>OEM</v>
          </cell>
          <cell r="C1784" t="str">
            <v>PUNE</v>
          </cell>
          <cell r="D1784">
            <v>7172</v>
          </cell>
          <cell r="E1784">
            <v>659557.80000000005</v>
          </cell>
          <cell r="F1784">
            <v>1</v>
          </cell>
          <cell r="G1784">
            <v>7172</v>
          </cell>
          <cell r="I1784">
            <v>0.38041395464797217</v>
          </cell>
        </row>
        <row r="1785">
          <cell r="A1785" t="str">
            <v>LP.346.540.1.706</v>
          </cell>
          <cell r="B1785" t="str">
            <v>Export</v>
          </cell>
          <cell r="C1785" t="str">
            <v>PUNE</v>
          </cell>
          <cell r="D1785">
            <v>1497</v>
          </cell>
          <cell r="E1785">
            <v>41841.977929885201</v>
          </cell>
          <cell r="F1785">
            <v>1</v>
          </cell>
          <cell r="G1785">
            <v>1497</v>
          </cell>
          <cell r="I1785">
            <v>0.38041395464797217</v>
          </cell>
        </row>
        <row r="1786">
          <cell r="A1786" t="str">
            <v>LP.346.580.2.006</v>
          </cell>
          <cell r="B1786" t="str">
            <v>Export</v>
          </cell>
          <cell r="C1786" t="str">
            <v>PUNE</v>
          </cell>
          <cell r="D1786">
            <v>3716</v>
          </cell>
          <cell r="E1786">
            <v>130898.25209999998</v>
          </cell>
          <cell r="F1786">
            <v>1</v>
          </cell>
          <cell r="G1786">
            <v>3716</v>
          </cell>
          <cell r="I1786">
            <v>0.38041395464797217</v>
          </cell>
        </row>
        <row r="1787">
          <cell r="A1787" t="str">
            <v>LP.353.651.0.006</v>
          </cell>
          <cell r="B1787" t="str">
            <v>Export</v>
          </cell>
          <cell r="C1787" t="str">
            <v>PUNE</v>
          </cell>
          <cell r="D1787">
            <v>282</v>
          </cell>
          <cell r="E1787">
            <v>19272.359399999998</v>
          </cell>
          <cell r="F1787">
            <v>1</v>
          </cell>
          <cell r="G1787">
            <v>282</v>
          </cell>
          <cell r="I1787">
            <v>0.38041395464797217</v>
          </cell>
        </row>
        <row r="1788">
          <cell r="A1788" t="str">
            <v>LP.353.651.2.006</v>
          </cell>
          <cell r="B1788" t="str">
            <v>Export</v>
          </cell>
          <cell r="C1788" t="str">
            <v>PUNE</v>
          </cell>
          <cell r="D1788">
            <v>282</v>
          </cell>
          <cell r="E1788">
            <v>14089.876200000001</v>
          </cell>
          <cell r="F1788">
            <v>1</v>
          </cell>
          <cell r="G1788">
            <v>282</v>
          </cell>
          <cell r="I1788">
            <v>0.38041395464797217</v>
          </cell>
        </row>
        <row r="1789">
          <cell r="A1789" t="str">
            <v>LP.353.652.0.006</v>
          </cell>
          <cell r="B1789" t="str">
            <v>Export</v>
          </cell>
          <cell r="C1789" t="str">
            <v>PUNE</v>
          </cell>
          <cell r="D1789">
            <v>282</v>
          </cell>
          <cell r="E1789">
            <v>14899.6392</v>
          </cell>
          <cell r="F1789">
            <v>1</v>
          </cell>
          <cell r="G1789">
            <v>282</v>
          </cell>
          <cell r="I1789">
            <v>0.38041395464797217</v>
          </cell>
        </row>
        <row r="1790">
          <cell r="A1790" t="str">
            <v>LP.353.652.2.006</v>
          </cell>
          <cell r="B1790" t="str">
            <v>Export</v>
          </cell>
          <cell r="C1790" t="str">
            <v>PUNE</v>
          </cell>
          <cell r="D1790">
            <v>282</v>
          </cell>
          <cell r="E1790">
            <v>14089.876200000001</v>
          </cell>
          <cell r="F1790">
            <v>1</v>
          </cell>
          <cell r="G1790">
            <v>282</v>
          </cell>
          <cell r="I1790">
            <v>0.38041395464797217</v>
          </cell>
        </row>
        <row r="1791">
          <cell r="A1791" t="str">
            <v>LP.353.653.0.006</v>
          </cell>
          <cell r="B1791" t="str">
            <v>Export</v>
          </cell>
          <cell r="C1791" t="str">
            <v>PUNE</v>
          </cell>
          <cell r="D1791">
            <v>282</v>
          </cell>
          <cell r="E1791">
            <v>14899.6392</v>
          </cell>
          <cell r="F1791">
            <v>1</v>
          </cell>
          <cell r="G1791">
            <v>282</v>
          </cell>
          <cell r="I1791">
            <v>0.38041395464797217</v>
          </cell>
        </row>
        <row r="1792">
          <cell r="A1792" t="str">
            <v>LP.353.653.2.006</v>
          </cell>
          <cell r="B1792" t="str">
            <v>Export</v>
          </cell>
          <cell r="C1792" t="str">
            <v>PUNE</v>
          </cell>
          <cell r="D1792">
            <v>282</v>
          </cell>
          <cell r="E1792">
            <v>13927.9236</v>
          </cell>
          <cell r="F1792">
            <v>1</v>
          </cell>
          <cell r="G1792">
            <v>282</v>
          </cell>
          <cell r="I1792">
            <v>0.38041395464797217</v>
          </cell>
        </row>
        <row r="1793">
          <cell r="A1793" t="str">
            <v>LP.353.654.0.006</v>
          </cell>
          <cell r="B1793" t="str">
            <v>Export</v>
          </cell>
          <cell r="C1793" t="str">
            <v>PUNE</v>
          </cell>
          <cell r="D1793">
            <v>282</v>
          </cell>
          <cell r="E1793">
            <v>13927.9236</v>
          </cell>
          <cell r="F1793">
            <v>1</v>
          </cell>
          <cell r="G1793">
            <v>282</v>
          </cell>
          <cell r="I1793">
            <v>0.38041395464797217</v>
          </cell>
        </row>
        <row r="1794">
          <cell r="A1794" t="str">
            <v>LP.355.010.0.001</v>
          </cell>
          <cell r="B1794" t="str">
            <v>OEM</v>
          </cell>
          <cell r="C1794" t="str">
            <v>PUNE</v>
          </cell>
          <cell r="D1794">
            <v>15908</v>
          </cell>
          <cell r="E1794">
            <v>237063.2</v>
          </cell>
          <cell r="F1794">
            <v>1</v>
          </cell>
          <cell r="G1794">
            <v>15908</v>
          </cell>
          <cell r="I1794">
            <v>0.38041395464797217</v>
          </cell>
        </row>
        <row r="1795">
          <cell r="A1795" t="str">
            <v>LP.355.020.0.001</v>
          </cell>
          <cell r="B1795" t="str">
            <v>OEM</v>
          </cell>
          <cell r="C1795" t="str">
            <v>PUNE</v>
          </cell>
          <cell r="D1795">
            <v>16024</v>
          </cell>
          <cell r="E1795">
            <v>229842.4</v>
          </cell>
          <cell r="F1795">
            <v>1</v>
          </cell>
          <cell r="G1795">
            <v>16024</v>
          </cell>
          <cell r="I1795">
            <v>0.38041395464797217</v>
          </cell>
        </row>
        <row r="1796">
          <cell r="A1796" t="str">
            <v>LP.355.434.0.001</v>
          </cell>
          <cell r="B1796" t="str">
            <v>OEM</v>
          </cell>
          <cell r="C1796" t="str">
            <v>PUNE</v>
          </cell>
          <cell r="D1796">
            <v>24710</v>
          </cell>
          <cell r="E1796">
            <v>531265</v>
          </cell>
          <cell r="F1796">
            <v>1</v>
          </cell>
          <cell r="G1796">
            <v>24710</v>
          </cell>
          <cell r="I1796">
            <v>0.38041395464797217</v>
          </cell>
        </row>
        <row r="1797">
          <cell r="A1797" t="str">
            <v>LP.355.540.2.701</v>
          </cell>
          <cell r="B1797" t="str">
            <v>OEM</v>
          </cell>
          <cell r="C1797" t="str">
            <v>PUNE</v>
          </cell>
          <cell r="D1797">
            <v>14697</v>
          </cell>
          <cell r="E1797">
            <v>386590.5</v>
          </cell>
          <cell r="F1797">
            <v>1</v>
          </cell>
          <cell r="G1797">
            <v>14697</v>
          </cell>
          <cell r="I1797">
            <v>0.38041395464797217</v>
          </cell>
        </row>
        <row r="1798">
          <cell r="A1798" t="str">
            <v>LP.357.540.1.701</v>
          </cell>
          <cell r="B1798" t="str">
            <v>OEM</v>
          </cell>
          <cell r="C1798" t="str">
            <v>PUNE</v>
          </cell>
          <cell r="D1798">
            <v>146634</v>
          </cell>
          <cell r="E1798">
            <v>4620595.03</v>
          </cell>
          <cell r="F1798">
            <v>1</v>
          </cell>
          <cell r="G1798">
            <v>146634</v>
          </cell>
          <cell r="I1798">
            <v>0.38041395464797217</v>
          </cell>
        </row>
        <row r="1799">
          <cell r="A1799" t="str">
            <v>LP.357.576.0.701</v>
          </cell>
          <cell r="B1799" t="str">
            <v>OEM</v>
          </cell>
          <cell r="C1799" t="str">
            <v>PUNE</v>
          </cell>
          <cell r="D1799">
            <v>4784</v>
          </cell>
          <cell r="E1799">
            <v>82880.100000000006</v>
          </cell>
          <cell r="F1799">
            <v>1</v>
          </cell>
          <cell r="G1799">
            <v>4784</v>
          </cell>
          <cell r="I1799">
            <v>0.38041395464797217</v>
          </cell>
        </row>
        <row r="1800">
          <cell r="A1800" t="str">
            <v>LP.357.577.0.001</v>
          </cell>
          <cell r="B1800" t="str">
            <v>OEM</v>
          </cell>
          <cell r="C1800" t="str">
            <v>PUNE</v>
          </cell>
          <cell r="D1800">
            <v>80344</v>
          </cell>
          <cell r="E1800">
            <v>1363327.76</v>
          </cell>
          <cell r="F1800">
            <v>1</v>
          </cell>
          <cell r="G1800">
            <v>80344</v>
          </cell>
          <cell r="I1800">
            <v>0.38041395464797217</v>
          </cell>
        </row>
        <row r="1801">
          <cell r="A1801" t="str">
            <v>LP.364.501.0.001</v>
          </cell>
          <cell r="B1801" t="str">
            <v>OEM</v>
          </cell>
          <cell r="C1801" t="str">
            <v>PUNE</v>
          </cell>
          <cell r="D1801">
            <v>4727</v>
          </cell>
          <cell r="E1801">
            <v>91315.95</v>
          </cell>
          <cell r="F1801">
            <v>1</v>
          </cell>
          <cell r="G1801">
            <v>4727</v>
          </cell>
          <cell r="I1801">
            <v>0.38041395464797217</v>
          </cell>
        </row>
        <row r="1802">
          <cell r="A1802" t="str">
            <v>LP.364.502.0.001</v>
          </cell>
          <cell r="B1802" t="str">
            <v>OEM</v>
          </cell>
          <cell r="C1802" t="str">
            <v>PUNE</v>
          </cell>
          <cell r="D1802">
            <v>5261</v>
          </cell>
          <cell r="E1802">
            <v>100983.3</v>
          </cell>
          <cell r="F1802">
            <v>1</v>
          </cell>
          <cell r="G1802">
            <v>5261</v>
          </cell>
          <cell r="I1802">
            <v>0.38041395464797217</v>
          </cell>
        </row>
        <row r="1803">
          <cell r="A1803" t="str">
            <v>LP.364.551.0.001</v>
          </cell>
          <cell r="B1803" t="str">
            <v>OEM</v>
          </cell>
          <cell r="C1803" t="str">
            <v>PUNE</v>
          </cell>
          <cell r="D1803">
            <v>2551</v>
          </cell>
          <cell r="E1803">
            <v>70156.259999999995</v>
          </cell>
          <cell r="F1803">
            <v>1</v>
          </cell>
          <cell r="G1803">
            <v>2551</v>
          </cell>
          <cell r="I1803">
            <v>0.38041395464797217</v>
          </cell>
        </row>
        <row r="1804">
          <cell r="A1804" t="str">
            <v>LP.373.580.0.701</v>
          </cell>
          <cell r="B1804" t="str">
            <v>OEM</v>
          </cell>
          <cell r="C1804" t="str">
            <v>PUNE</v>
          </cell>
          <cell r="D1804">
            <v>50</v>
          </cell>
          <cell r="E1804">
            <v>1775</v>
          </cell>
          <cell r="F1804">
            <v>1</v>
          </cell>
          <cell r="G1804">
            <v>50</v>
          </cell>
          <cell r="I1804">
            <v>0.38041395464797217</v>
          </cell>
        </row>
        <row r="1805">
          <cell r="A1805" t="str">
            <v>LP.374.551.0.701</v>
          </cell>
          <cell r="B1805" t="str">
            <v>OEM</v>
          </cell>
          <cell r="C1805" t="str">
            <v>PUNE</v>
          </cell>
          <cell r="D1805">
            <v>9567</v>
          </cell>
          <cell r="E1805">
            <v>304171</v>
          </cell>
          <cell r="F1805">
            <v>1</v>
          </cell>
          <cell r="G1805">
            <v>9567</v>
          </cell>
          <cell r="I1805">
            <v>0.38041395464797217</v>
          </cell>
        </row>
        <row r="1806">
          <cell r="A1806" t="str">
            <v>LP.374.561.0.701</v>
          </cell>
          <cell r="B1806" t="str">
            <v>OEM</v>
          </cell>
          <cell r="C1806" t="str">
            <v>PUNE</v>
          </cell>
          <cell r="D1806">
            <v>50</v>
          </cell>
          <cell r="E1806">
            <v>2607.5</v>
          </cell>
          <cell r="F1806">
            <v>1</v>
          </cell>
          <cell r="G1806">
            <v>50</v>
          </cell>
          <cell r="I1806">
            <v>0.38041395464797217</v>
          </cell>
        </row>
        <row r="1807">
          <cell r="A1807" t="str">
            <v>LP.374.563.0.701</v>
          </cell>
          <cell r="B1807" t="str">
            <v>OEM</v>
          </cell>
          <cell r="C1807" t="str">
            <v>PUNE</v>
          </cell>
          <cell r="D1807">
            <v>50</v>
          </cell>
          <cell r="E1807">
            <v>3315</v>
          </cell>
          <cell r="F1807">
            <v>1</v>
          </cell>
          <cell r="G1807">
            <v>50</v>
          </cell>
          <cell r="I1807">
            <v>0.38041395464797217</v>
          </cell>
        </row>
        <row r="1808">
          <cell r="A1808" t="str">
            <v>LP.375.301.0.001</v>
          </cell>
          <cell r="B1808" t="str">
            <v>OEM</v>
          </cell>
          <cell r="C1808" t="str">
            <v>PUNE</v>
          </cell>
          <cell r="D1808">
            <v>1229</v>
          </cell>
          <cell r="E1808">
            <v>31954</v>
          </cell>
          <cell r="F1808">
            <v>1</v>
          </cell>
          <cell r="G1808">
            <v>1229</v>
          </cell>
          <cell r="I1808">
            <v>0.38041395464797217</v>
          </cell>
        </row>
        <row r="1809">
          <cell r="A1809" t="str">
            <v>LP.375.540.0.701</v>
          </cell>
          <cell r="B1809" t="str">
            <v>OEM</v>
          </cell>
          <cell r="C1809" t="str">
            <v>PUNE</v>
          </cell>
          <cell r="D1809">
            <v>104</v>
          </cell>
          <cell r="E1809">
            <v>2704</v>
          </cell>
          <cell r="F1809">
            <v>1</v>
          </cell>
          <cell r="G1809">
            <v>104</v>
          </cell>
          <cell r="I1809">
            <v>0.38041395464797217</v>
          </cell>
        </row>
        <row r="1810">
          <cell r="A1810" t="str">
            <v>LP.376.671.0.701</v>
          </cell>
          <cell r="B1810" t="str">
            <v>OEM</v>
          </cell>
          <cell r="C1810" t="str">
            <v>PUNE</v>
          </cell>
          <cell r="D1810">
            <v>35791</v>
          </cell>
          <cell r="E1810">
            <v>634052.68000000005</v>
          </cell>
          <cell r="F1810">
            <v>1</v>
          </cell>
          <cell r="G1810">
            <v>35791</v>
          </cell>
          <cell r="I1810">
            <v>0.38041395464797217</v>
          </cell>
        </row>
        <row r="1811">
          <cell r="A1811" t="str">
            <v>LP.384.301.0.001</v>
          </cell>
          <cell r="B1811" t="str">
            <v>OEM</v>
          </cell>
          <cell r="C1811" t="str">
            <v>PUNE</v>
          </cell>
          <cell r="D1811">
            <v>264</v>
          </cell>
          <cell r="E1811">
            <v>5515.1</v>
          </cell>
          <cell r="F1811">
            <v>1</v>
          </cell>
          <cell r="G1811">
            <v>264</v>
          </cell>
          <cell r="I1811">
            <v>0.38041395464797217</v>
          </cell>
        </row>
        <row r="1812">
          <cell r="A1812" t="str">
            <v>LP.384.302.0.001</v>
          </cell>
          <cell r="B1812" t="str">
            <v>OEM</v>
          </cell>
          <cell r="C1812" t="str">
            <v>PUNE</v>
          </cell>
          <cell r="D1812">
            <v>270</v>
          </cell>
          <cell r="E1812">
            <v>5641.4</v>
          </cell>
          <cell r="F1812">
            <v>1</v>
          </cell>
          <cell r="G1812">
            <v>270</v>
          </cell>
          <cell r="I1812">
            <v>0.38041395464797217</v>
          </cell>
        </row>
        <row r="1813">
          <cell r="A1813" t="str">
            <v>LP.384.410.0.001</v>
          </cell>
          <cell r="B1813" t="str">
            <v>OEM</v>
          </cell>
          <cell r="C1813" t="str">
            <v>PUNE</v>
          </cell>
          <cell r="D1813">
            <v>770</v>
          </cell>
          <cell r="E1813">
            <v>25102</v>
          </cell>
          <cell r="F1813">
            <v>1</v>
          </cell>
          <cell r="G1813">
            <v>770</v>
          </cell>
          <cell r="I1813">
            <v>0.38041395464797217</v>
          </cell>
        </row>
        <row r="1814">
          <cell r="A1814" t="str">
            <v>LP.384.420.0.001</v>
          </cell>
          <cell r="B1814" t="str">
            <v>OEM</v>
          </cell>
          <cell r="C1814" t="str">
            <v>PUNE</v>
          </cell>
          <cell r="D1814">
            <v>770</v>
          </cell>
          <cell r="E1814">
            <v>23947</v>
          </cell>
          <cell r="F1814">
            <v>1</v>
          </cell>
          <cell r="G1814">
            <v>770</v>
          </cell>
          <cell r="I1814">
            <v>0.38041395464797217</v>
          </cell>
        </row>
        <row r="1815">
          <cell r="A1815" t="str">
            <v>LP.384.509.0.001</v>
          </cell>
          <cell r="B1815" t="str">
            <v>OEM</v>
          </cell>
          <cell r="C1815" t="str">
            <v>PUNE</v>
          </cell>
          <cell r="D1815">
            <v>70</v>
          </cell>
          <cell r="E1815">
            <v>5554.5</v>
          </cell>
          <cell r="F1815">
            <v>1</v>
          </cell>
          <cell r="G1815">
            <v>70</v>
          </cell>
          <cell r="I1815">
            <v>0.38041395464797217</v>
          </cell>
        </row>
        <row r="1816">
          <cell r="A1816" t="str">
            <v>LP.384.540.0.701</v>
          </cell>
          <cell r="B1816" t="str">
            <v>OEM</v>
          </cell>
          <cell r="C1816" t="str">
            <v>PUNE</v>
          </cell>
          <cell r="D1816">
            <v>733</v>
          </cell>
          <cell r="E1816">
            <v>32931.550000000003</v>
          </cell>
          <cell r="F1816">
            <v>1</v>
          </cell>
          <cell r="G1816">
            <v>733</v>
          </cell>
          <cell r="I1816">
            <v>0.38041395464797217</v>
          </cell>
        </row>
        <row r="1817">
          <cell r="A1817" t="str">
            <v>LP.384.546.0.701</v>
          </cell>
          <cell r="B1817" t="str">
            <v>OEM</v>
          </cell>
          <cell r="C1817" t="str">
            <v>PUNE</v>
          </cell>
          <cell r="D1817">
            <v>756</v>
          </cell>
          <cell r="E1817">
            <v>13835.9</v>
          </cell>
          <cell r="F1817">
            <v>1</v>
          </cell>
          <cell r="G1817">
            <v>756</v>
          </cell>
          <cell r="I1817">
            <v>0.38041395464797217</v>
          </cell>
        </row>
        <row r="1818">
          <cell r="A1818" t="str">
            <v>LP.384.546.1.701</v>
          </cell>
          <cell r="B1818" t="str">
            <v>OEM</v>
          </cell>
          <cell r="C1818" t="str">
            <v>PUNE</v>
          </cell>
          <cell r="D1818">
            <v>612</v>
          </cell>
          <cell r="E1818">
            <v>11193.5</v>
          </cell>
          <cell r="F1818">
            <v>1</v>
          </cell>
          <cell r="G1818">
            <v>612</v>
          </cell>
          <cell r="I1818">
            <v>0.38041395464797217</v>
          </cell>
        </row>
        <row r="1819">
          <cell r="A1819" t="str">
            <v>LP.384.551.0.701</v>
          </cell>
          <cell r="B1819" t="str">
            <v>OEM</v>
          </cell>
          <cell r="C1819" t="str">
            <v>PUNE</v>
          </cell>
          <cell r="D1819">
            <v>1042</v>
          </cell>
          <cell r="E1819">
            <v>33904</v>
          </cell>
          <cell r="F1819">
            <v>1</v>
          </cell>
          <cell r="G1819">
            <v>1042</v>
          </cell>
          <cell r="I1819">
            <v>0.38041395464797217</v>
          </cell>
        </row>
        <row r="1820">
          <cell r="A1820" t="str">
            <v>LP.384.552.0.701</v>
          </cell>
          <cell r="B1820" t="str">
            <v>OEM</v>
          </cell>
          <cell r="C1820" t="str">
            <v>PUNE</v>
          </cell>
          <cell r="D1820">
            <v>214</v>
          </cell>
          <cell r="E1820">
            <v>6911.2</v>
          </cell>
          <cell r="F1820">
            <v>1</v>
          </cell>
          <cell r="G1820">
            <v>214</v>
          </cell>
          <cell r="I1820">
            <v>0.38041395464797217</v>
          </cell>
        </row>
        <row r="1821">
          <cell r="A1821" t="str">
            <v>LP.384.576.0.701</v>
          </cell>
          <cell r="B1821" t="str">
            <v>OEM</v>
          </cell>
          <cell r="C1821" t="str">
            <v>PUNE</v>
          </cell>
          <cell r="D1821">
            <v>104</v>
          </cell>
          <cell r="E1821">
            <v>4940</v>
          </cell>
          <cell r="F1821">
            <v>1</v>
          </cell>
          <cell r="G1821">
            <v>104</v>
          </cell>
          <cell r="I1821">
            <v>0.38041395464797217</v>
          </cell>
        </row>
        <row r="1822">
          <cell r="A1822" t="str">
            <v>LP.386.010.0.001</v>
          </cell>
          <cell r="B1822" t="str">
            <v>OEM</v>
          </cell>
          <cell r="C1822" t="str">
            <v>PUNE</v>
          </cell>
          <cell r="D1822">
            <v>50</v>
          </cell>
          <cell r="E1822">
            <v>512.5</v>
          </cell>
          <cell r="F1822">
            <v>1</v>
          </cell>
          <cell r="G1822">
            <v>50</v>
          </cell>
          <cell r="I1822">
            <v>0.38041395464797217</v>
          </cell>
        </row>
        <row r="1823">
          <cell r="A1823" t="str">
            <v>LP.386.020.0.001</v>
          </cell>
          <cell r="B1823" t="str">
            <v>OEM</v>
          </cell>
          <cell r="C1823" t="str">
            <v>PUNE</v>
          </cell>
          <cell r="D1823">
            <v>50</v>
          </cell>
          <cell r="E1823">
            <v>512.5</v>
          </cell>
          <cell r="F1823">
            <v>1</v>
          </cell>
          <cell r="G1823">
            <v>50</v>
          </cell>
          <cell r="I1823">
            <v>0.38041395464797217</v>
          </cell>
        </row>
        <row r="1824">
          <cell r="A1824" t="str">
            <v>LP.386.034.0.001</v>
          </cell>
          <cell r="B1824" t="str">
            <v>OEM</v>
          </cell>
          <cell r="C1824" t="str">
            <v>PUNE</v>
          </cell>
          <cell r="D1824">
            <v>50</v>
          </cell>
          <cell r="E1824">
            <v>405</v>
          </cell>
          <cell r="F1824">
            <v>1</v>
          </cell>
          <cell r="G1824">
            <v>50</v>
          </cell>
          <cell r="I1824">
            <v>0.38041395464797217</v>
          </cell>
        </row>
        <row r="1825">
          <cell r="A1825" t="str">
            <v>LP.386.501.0.001</v>
          </cell>
          <cell r="B1825" t="str">
            <v>OEM</v>
          </cell>
          <cell r="C1825" t="str">
            <v>PUNE</v>
          </cell>
          <cell r="D1825">
            <v>15</v>
          </cell>
          <cell r="E1825">
            <v>174</v>
          </cell>
          <cell r="F1825">
            <v>1</v>
          </cell>
          <cell r="G1825">
            <v>15</v>
          </cell>
          <cell r="I1825">
            <v>0.38041395464797217</v>
          </cell>
        </row>
        <row r="1826">
          <cell r="A1826" t="str">
            <v>LP.386.502.0.001</v>
          </cell>
          <cell r="B1826" t="str">
            <v>OEM</v>
          </cell>
          <cell r="C1826" t="str">
            <v>PUNE</v>
          </cell>
          <cell r="D1826">
            <v>16</v>
          </cell>
          <cell r="E1826">
            <v>185.6</v>
          </cell>
          <cell r="F1826">
            <v>1</v>
          </cell>
          <cell r="G1826">
            <v>16</v>
          </cell>
          <cell r="I1826">
            <v>0.38041395464797217</v>
          </cell>
        </row>
        <row r="1827">
          <cell r="A1827" t="str">
            <v>LP.386.540.0.701</v>
          </cell>
          <cell r="B1827" t="str">
            <v>OEM</v>
          </cell>
          <cell r="C1827" t="str">
            <v>PUNE</v>
          </cell>
          <cell r="D1827">
            <v>182</v>
          </cell>
          <cell r="E1827">
            <v>2831.92</v>
          </cell>
          <cell r="F1827">
            <v>1</v>
          </cell>
          <cell r="G1827">
            <v>182</v>
          </cell>
          <cell r="I1827">
            <v>0.38041395464797217</v>
          </cell>
        </row>
        <row r="1828">
          <cell r="A1828" t="str">
            <v>LP.420.505.0.001</v>
          </cell>
          <cell r="B1828" t="str">
            <v>OEM</v>
          </cell>
          <cell r="C1828" t="str">
            <v>PUNE</v>
          </cell>
          <cell r="D1828">
            <v>703</v>
          </cell>
          <cell r="E1828">
            <v>39881.19</v>
          </cell>
          <cell r="F1828">
            <v>1</v>
          </cell>
          <cell r="G1828">
            <v>703</v>
          </cell>
          <cell r="I1828">
            <v>0.38041395464797217</v>
          </cell>
        </row>
        <row r="1829">
          <cell r="A1829" t="str">
            <v>LP.420.544.0.701</v>
          </cell>
          <cell r="B1829" t="str">
            <v>OEM</v>
          </cell>
          <cell r="C1829" t="str">
            <v>PUNE</v>
          </cell>
          <cell r="D1829">
            <v>963</v>
          </cell>
          <cell r="E1829">
            <v>72793.17</v>
          </cell>
          <cell r="F1829">
            <v>1</v>
          </cell>
          <cell r="G1829">
            <v>963</v>
          </cell>
          <cell r="I1829">
            <v>0.38041395464797217</v>
          </cell>
        </row>
        <row r="1830">
          <cell r="A1830" t="str">
            <v>LP.420.590.0.701</v>
          </cell>
          <cell r="B1830" t="str">
            <v>OEM</v>
          </cell>
          <cell r="C1830" t="str">
            <v>PUNE</v>
          </cell>
          <cell r="D1830">
            <v>743</v>
          </cell>
          <cell r="E1830">
            <v>13188.25</v>
          </cell>
          <cell r="F1830">
            <v>1</v>
          </cell>
          <cell r="G1830">
            <v>743</v>
          </cell>
          <cell r="I1830">
            <v>0.38041395464797217</v>
          </cell>
        </row>
        <row r="1831">
          <cell r="A1831" t="str">
            <v>LP.421.330.0.001</v>
          </cell>
          <cell r="B1831" t="str">
            <v>OEM</v>
          </cell>
          <cell r="C1831" t="str">
            <v>PUNE</v>
          </cell>
          <cell r="D1831">
            <v>240</v>
          </cell>
          <cell r="E1831">
            <v>3000</v>
          </cell>
          <cell r="F1831">
            <v>1</v>
          </cell>
          <cell r="G1831">
            <v>240</v>
          </cell>
          <cell r="I1831">
            <v>0.38041395464797217</v>
          </cell>
        </row>
        <row r="1832">
          <cell r="A1832" t="str">
            <v>LP.421.542.0.701</v>
          </cell>
          <cell r="B1832" t="str">
            <v>OEM</v>
          </cell>
          <cell r="C1832" t="str">
            <v>PUNE</v>
          </cell>
          <cell r="D1832">
            <v>148</v>
          </cell>
          <cell r="E1832">
            <v>5328</v>
          </cell>
          <cell r="F1832">
            <v>1</v>
          </cell>
          <cell r="G1832">
            <v>148</v>
          </cell>
          <cell r="I1832">
            <v>0.38041395464797217</v>
          </cell>
        </row>
        <row r="1833">
          <cell r="A1833" t="str">
            <v>LP.421.543.0.701</v>
          </cell>
          <cell r="B1833" t="str">
            <v>OEM</v>
          </cell>
          <cell r="C1833" t="str">
            <v>PUNE</v>
          </cell>
          <cell r="D1833">
            <v>145</v>
          </cell>
          <cell r="E1833">
            <v>5075</v>
          </cell>
          <cell r="F1833">
            <v>1</v>
          </cell>
          <cell r="G1833">
            <v>145</v>
          </cell>
          <cell r="I1833">
            <v>0.38041395464797217</v>
          </cell>
        </row>
        <row r="1834">
          <cell r="A1834" t="str">
            <v>LP.422.034.0.001</v>
          </cell>
          <cell r="B1834" t="str">
            <v>OEM</v>
          </cell>
          <cell r="C1834" t="str">
            <v>PUNE</v>
          </cell>
          <cell r="D1834">
            <v>360</v>
          </cell>
          <cell r="E1834">
            <v>3726</v>
          </cell>
          <cell r="F1834">
            <v>1</v>
          </cell>
          <cell r="G1834">
            <v>360</v>
          </cell>
          <cell r="I1834">
            <v>0.38041395464797217</v>
          </cell>
        </row>
        <row r="1835">
          <cell r="A1835" t="str">
            <v>LP.422.310.0.001</v>
          </cell>
          <cell r="B1835" t="str">
            <v>OEM</v>
          </cell>
          <cell r="C1835" t="str">
            <v>PUNE</v>
          </cell>
          <cell r="D1835">
            <v>1700</v>
          </cell>
          <cell r="E1835">
            <v>24310</v>
          </cell>
          <cell r="F1835">
            <v>1</v>
          </cell>
          <cell r="G1835">
            <v>1700</v>
          </cell>
          <cell r="I1835">
            <v>0.38041395464797217</v>
          </cell>
        </row>
        <row r="1836">
          <cell r="A1836" t="str">
            <v>LP.422.320.0.001</v>
          </cell>
          <cell r="B1836" t="str">
            <v>OEM</v>
          </cell>
          <cell r="C1836" t="str">
            <v>PUNE</v>
          </cell>
          <cell r="D1836">
            <v>1650</v>
          </cell>
          <cell r="E1836">
            <v>21582</v>
          </cell>
          <cell r="F1836">
            <v>1</v>
          </cell>
          <cell r="G1836">
            <v>1650</v>
          </cell>
          <cell r="I1836">
            <v>0.38041395464797217</v>
          </cell>
        </row>
        <row r="1837">
          <cell r="A1837" t="str">
            <v>LP.422.376.0.701</v>
          </cell>
          <cell r="B1837" t="str">
            <v>OEM</v>
          </cell>
          <cell r="C1837" t="str">
            <v>PUNE</v>
          </cell>
          <cell r="D1837">
            <v>580</v>
          </cell>
          <cell r="E1837">
            <v>10602.4</v>
          </cell>
          <cell r="F1837">
            <v>1</v>
          </cell>
          <cell r="G1837">
            <v>580</v>
          </cell>
          <cell r="I1837">
            <v>0.38041395464797217</v>
          </cell>
        </row>
        <row r="1838">
          <cell r="A1838" t="str">
            <v>LP.422.430.0.001</v>
          </cell>
          <cell r="B1838" t="str">
            <v>OEM</v>
          </cell>
          <cell r="C1838" t="str">
            <v>PUNE</v>
          </cell>
          <cell r="D1838">
            <v>420</v>
          </cell>
          <cell r="E1838">
            <v>6858.6</v>
          </cell>
          <cell r="F1838">
            <v>1</v>
          </cell>
          <cell r="G1838">
            <v>420</v>
          </cell>
          <cell r="I1838">
            <v>0.38041395464797217</v>
          </cell>
        </row>
        <row r="1839">
          <cell r="A1839" t="str">
            <v>LP.422.501.0.001</v>
          </cell>
          <cell r="B1839" t="str">
            <v>OEM</v>
          </cell>
          <cell r="C1839" t="str">
            <v>PUNE</v>
          </cell>
          <cell r="D1839">
            <v>15</v>
          </cell>
          <cell r="E1839">
            <v>319.2</v>
          </cell>
          <cell r="F1839">
            <v>1</v>
          </cell>
          <cell r="G1839">
            <v>15</v>
          </cell>
          <cell r="I1839">
            <v>0.38041395464797217</v>
          </cell>
        </row>
        <row r="1840">
          <cell r="A1840" t="str">
            <v>LP.422.540.0.701</v>
          </cell>
          <cell r="B1840" t="str">
            <v>OEM</v>
          </cell>
          <cell r="C1840" t="str">
            <v>PUNE</v>
          </cell>
          <cell r="D1840">
            <v>546</v>
          </cell>
          <cell r="E1840">
            <v>9287.4599999999991</v>
          </cell>
          <cell r="F1840">
            <v>1</v>
          </cell>
          <cell r="G1840">
            <v>546</v>
          </cell>
          <cell r="I1840">
            <v>0.38041395464797217</v>
          </cell>
        </row>
        <row r="1841">
          <cell r="A1841" t="str">
            <v>LP.453.634.2.001</v>
          </cell>
          <cell r="B1841" t="str">
            <v>OEM</v>
          </cell>
          <cell r="C1841" t="str">
            <v>PUNE</v>
          </cell>
          <cell r="D1841">
            <v>163380</v>
          </cell>
          <cell r="E1841">
            <v>1890012</v>
          </cell>
          <cell r="F1841">
            <v>1</v>
          </cell>
          <cell r="G1841">
            <v>163380</v>
          </cell>
          <cell r="I1841">
            <v>0.38041395464797217</v>
          </cell>
        </row>
        <row r="1842">
          <cell r="A1842" t="str">
            <v>LP.453.634.2.002</v>
          </cell>
          <cell r="B1842" t="str">
            <v>OER</v>
          </cell>
          <cell r="C1842" t="str">
            <v>PUNE</v>
          </cell>
          <cell r="D1842">
            <v>68550</v>
          </cell>
          <cell r="E1842">
            <v>888105</v>
          </cell>
          <cell r="F1842">
            <v>1</v>
          </cell>
          <cell r="G1842">
            <v>68550</v>
          </cell>
          <cell r="I1842">
            <v>0.38041395464797217</v>
          </cell>
        </row>
        <row r="1843">
          <cell r="A1843" t="str">
            <v>LP.453.634.2.012</v>
          </cell>
          <cell r="B1843" t="str">
            <v>OER</v>
          </cell>
          <cell r="C1843" t="str">
            <v>PUNE</v>
          </cell>
          <cell r="D1843">
            <v>6705</v>
          </cell>
          <cell r="E1843">
            <v>114092.55</v>
          </cell>
          <cell r="F1843">
            <v>1</v>
          </cell>
          <cell r="G1843">
            <v>6705</v>
          </cell>
          <cell r="I1843">
            <v>0.38041395464797217</v>
          </cell>
        </row>
        <row r="1844">
          <cell r="A1844" t="str">
            <v>LP.506.580.0.726</v>
          </cell>
          <cell r="B1844" t="str">
            <v>Export</v>
          </cell>
          <cell r="C1844" t="str">
            <v>PUNE</v>
          </cell>
          <cell r="D1844">
            <v>454</v>
          </cell>
          <cell r="E1844">
            <v>29849.138000000003</v>
          </cell>
          <cell r="F1844">
            <v>1</v>
          </cell>
          <cell r="G1844">
            <v>454</v>
          </cell>
          <cell r="I1844">
            <v>0.38041395464797217</v>
          </cell>
        </row>
        <row r="1845">
          <cell r="A1845" t="str">
            <v>LP.506.580.3.006</v>
          </cell>
          <cell r="B1845" t="str">
            <v>Export</v>
          </cell>
          <cell r="C1845" t="str">
            <v>PUNE</v>
          </cell>
          <cell r="D1845">
            <v>1358</v>
          </cell>
          <cell r="E1845">
            <v>111894.318</v>
          </cell>
          <cell r="F1845">
            <v>1</v>
          </cell>
          <cell r="G1845">
            <v>1358</v>
          </cell>
          <cell r="I1845">
            <v>0.38041395464797217</v>
          </cell>
        </row>
        <row r="1846">
          <cell r="A1846" t="str">
            <v>LP.506.585.0.726</v>
          </cell>
          <cell r="B1846" t="str">
            <v>Export</v>
          </cell>
          <cell r="C1846" t="str">
            <v>PUNE</v>
          </cell>
          <cell r="D1846">
            <v>1830</v>
          </cell>
          <cell r="E1846">
            <v>287809.87356000004</v>
          </cell>
          <cell r="F1846">
            <v>1</v>
          </cell>
          <cell r="G1846">
            <v>1830</v>
          </cell>
          <cell r="I1846">
            <v>0.38041395464797217</v>
          </cell>
        </row>
        <row r="1847">
          <cell r="A1847" t="str">
            <v>LP.506.585.1.706</v>
          </cell>
          <cell r="B1847" t="str">
            <v>Export</v>
          </cell>
          <cell r="C1847" t="str">
            <v>PUNE</v>
          </cell>
          <cell r="D1847">
            <v>615</v>
          </cell>
          <cell r="E1847">
            <v>60452.98385950255</v>
          </cell>
          <cell r="F1847">
            <v>1</v>
          </cell>
          <cell r="G1847">
            <v>615</v>
          </cell>
          <cell r="I1847">
            <v>0.38041395464797217</v>
          </cell>
        </row>
        <row r="1848">
          <cell r="A1848" t="str">
            <v>LP.506.595.0.726</v>
          </cell>
          <cell r="B1848" t="str">
            <v>Export</v>
          </cell>
          <cell r="C1848" t="str">
            <v>PUNE</v>
          </cell>
          <cell r="D1848">
            <v>1199</v>
          </cell>
          <cell r="E1848">
            <v>215215.704</v>
          </cell>
          <cell r="F1848">
            <v>1</v>
          </cell>
          <cell r="G1848">
            <v>1199</v>
          </cell>
          <cell r="I1848">
            <v>0.38041395464797217</v>
          </cell>
        </row>
        <row r="1849">
          <cell r="A1849" t="str">
            <v>LP.506.680.0.006</v>
          </cell>
          <cell r="B1849" t="str">
            <v>Export</v>
          </cell>
          <cell r="C1849" t="str">
            <v>PUNE</v>
          </cell>
          <cell r="D1849">
            <v>951</v>
          </cell>
          <cell r="E1849">
            <v>116368.7724</v>
          </cell>
          <cell r="F1849">
            <v>1</v>
          </cell>
          <cell r="G1849">
            <v>951</v>
          </cell>
          <cell r="I1849">
            <v>0.38041395464797217</v>
          </cell>
        </row>
        <row r="1850">
          <cell r="A1850" t="str">
            <v>LP.507.670.0.026</v>
          </cell>
          <cell r="B1850" t="str">
            <v>Export</v>
          </cell>
          <cell r="C1850" t="str">
            <v>PUNE</v>
          </cell>
          <cell r="D1850">
            <v>1420</v>
          </cell>
          <cell r="E1850">
            <v>116322.85</v>
          </cell>
          <cell r="F1850">
            <v>1</v>
          </cell>
          <cell r="G1850">
            <v>1420</v>
          </cell>
          <cell r="I1850">
            <v>0.38041395464797217</v>
          </cell>
        </row>
        <row r="1851">
          <cell r="A1851" t="str">
            <v>LP.507.680.0.006</v>
          </cell>
          <cell r="B1851" t="str">
            <v>Export</v>
          </cell>
          <cell r="C1851" t="str">
            <v>PUNE</v>
          </cell>
          <cell r="D1851">
            <v>1611</v>
          </cell>
          <cell r="E1851">
            <v>185537.73</v>
          </cell>
          <cell r="F1851">
            <v>1</v>
          </cell>
          <cell r="G1851">
            <v>1611</v>
          </cell>
          <cell r="I1851">
            <v>0.38041395464797217</v>
          </cell>
        </row>
        <row r="1852">
          <cell r="A1852" t="str">
            <v>LP.507.680.0.016</v>
          </cell>
          <cell r="B1852" t="str">
            <v>Export</v>
          </cell>
          <cell r="C1852" t="str">
            <v>PUNE</v>
          </cell>
          <cell r="D1852">
            <v>480</v>
          </cell>
          <cell r="E1852">
            <v>57379.199999999997</v>
          </cell>
          <cell r="F1852">
            <v>1</v>
          </cell>
          <cell r="G1852">
            <v>480</v>
          </cell>
          <cell r="I1852">
            <v>0.38041395464797217</v>
          </cell>
        </row>
        <row r="1853">
          <cell r="A1853" t="str">
            <v>LP.510.580.0.726</v>
          </cell>
          <cell r="B1853" t="str">
            <v>Export</v>
          </cell>
          <cell r="C1853" t="str">
            <v>PUNE</v>
          </cell>
          <cell r="D1853">
            <v>2537</v>
          </cell>
          <cell r="E1853">
            <v>175302.98352000001</v>
          </cell>
          <cell r="F1853">
            <v>1</v>
          </cell>
          <cell r="G1853">
            <v>2537</v>
          </cell>
          <cell r="I1853">
            <v>0.38041395464797217</v>
          </cell>
        </row>
        <row r="1854">
          <cell r="A1854" t="str">
            <v>LP.512.580.0.726</v>
          </cell>
          <cell r="B1854" t="str">
            <v>Export</v>
          </cell>
          <cell r="C1854" t="str">
            <v>PUNE</v>
          </cell>
          <cell r="D1854">
            <v>2159</v>
          </cell>
          <cell r="E1854">
            <v>142095.01680000001</v>
          </cell>
          <cell r="F1854">
            <v>1</v>
          </cell>
          <cell r="G1854">
            <v>2159</v>
          </cell>
          <cell r="I1854">
            <v>0.38041395464797217</v>
          </cell>
        </row>
        <row r="1855">
          <cell r="A1855" t="str">
            <v>LP.515.541.3.006</v>
          </cell>
          <cell r="B1855" t="str">
            <v>Export</v>
          </cell>
          <cell r="C1855" t="str">
            <v>PUNE</v>
          </cell>
          <cell r="D1855">
            <v>1967</v>
          </cell>
          <cell r="E1855">
            <v>59314.49</v>
          </cell>
          <cell r="F1855">
            <v>1</v>
          </cell>
          <cell r="G1855">
            <v>1967</v>
          </cell>
          <cell r="I1855">
            <v>0.38041395464797217</v>
          </cell>
        </row>
        <row r="1856">
          <cell r="A1856" t="str">
            <v>LP.515.541.4.006</v>
          </cell>
          <cell r="B1856" t="str">
            <v>Export</v>
          </cell>
          <cell r="C1856" t="str">
            <v>PUNE</v>
          </cell>
          <cell r="D1856">
            <v>1029</v>
          </cell>
          <cell r="E1856">
            <v>38786.61</v>
          </cell>
          <cell r="F1856">
            <v>1</v>
          </cell>
          <cell r="G1856">
            <v>1029</v>
          </cell>
          <cell r="I1856">
            <v>0.38041395464797217</v>
          </cell>
        </row>
        <row r="1857">
          <cell r="A1857" t="str">
            <v>LP.515.541.5.006</v>
          </cell>
          <cell r="B1857" t="str">
            <v>Export</v>
          </cell>
          <cell r="C1857" t="str">
            <v>PUNE</v>
          </cell>
          <cell r="D1857">
            <v>652</v>
          </cell>
          <cell r="E1857">
            <v>24438.981200000002</v>
          </cell>
          <cell r="F1857">
            <v>1</v>
          </cell>
          <cell r="G1857">
            <v>652</v>
          </cell>
          <cell r="I1857">
            <v>0.38041395464797217</v>
          </cell>
        </row>
        <row r="1858">
          <cell r="A1858" t="str">
            <v>LP.515.541.6.006</v>
          </cell>
          <cell r="B1858" t="str">
            <v>Export</v>
          </cell>
          <cell r="C1858" t="str">
            <v>PUNE</v>
          </cell>
          <cell r="D1858">
            <v>996</v>
          </cell>
          <cell r="E1858">
            <v>22420.557599999996</v>
          </cell>
          <cell r="F1858">
            <v>1</v>
          </cell>
          <cell r="G1858">
            <v>996</v>
          </cell>
          <cell r="I1858">
            <v>0.38041395464797217</v>
          </cell>
        </row>
        <row r="1859">
          <cell r="A1859" t="str">
            <v>LP.518.453.0.006</v>
          </cell>
          <cell r="B1859" t="str">
            <v>Export</v>
          </cell>
          <cell r="C1859" t="str">
            <v>PUNE</v>
          </cell>
          <cell r="D1859">
            <v>958</v>
          </cell>
          <cell r="E1859">
            <v>77879.520000000004</v>
          </cell>
          <cell r="F1859">
            <v>1</v>
          </cell>
          <cell r="G1859">
            <v>958</v>
          </cell>
          <cell r="I1859">
            <v>0.38041395464797217</v>
          </cell>
        </row>
        <row r="1860">
          <cell r="A1860" t="str">
            <v>LP.518.580.0.706</v>
          </cell>
          <cell r="B1860" t="str">
            <v>Export</v>
          </cell>
          <cell r="C1860" t="str">
            <v>PUNE</v>
          </cell>
          <cell r="D1860">
            <v>542</v>
          </cell>
          <cell r="E1860">
            <v>67715.311999999991</v>
          </cell>
          <cell r="F1860">
            <v>1</v>
          </cell>
          <cell r="G1860">
            <v>542</v>
          </cell>
          <cell r="I1860">
            <v>0.38041395464797217</v>
          </cell>
        </row>
        <row r="1861">
          <cell r="A1861" t="str">
            <v>LP.521.540.0.706</v>
          </cell>
          <cell r="B1861" t="str">
            <v>Export</v>
          </cell>
          <cell r="C1861" t="str">
            <v>PUNE</v>
          </cell>
          <cell r="D1861">
            <v>3807</v>
          </cell>
          <cell r="E1861">
            <v>138607.25764658203</v>
          </cell>
          <cell r="F1861">
            <v>1</v>
          </cell>
          <cell r="G1861">
            <v>3807</v>
          </cell>
          <cell r="I1861">
            <v>0.38041395464797217</v>
          </cell>
        </row>
        <row r="1862">
          <cell r="A1862" t="str">
            <v>LP.521.540.1.706</v>
          </cell>
          <cell r="B1862" t="str">
            <v>Export</v>
          </cell>
          <cell r="C1862" t="str">
            <v>PUNE</v>
          </cell>
          <cell r="D1862">
            <v>548</v>
          </cell>
          <cell r="E1862">
            <v>23483.470303999995</v>
          </cell>
          <cell r="F1862">
            <v>1</v>
          </cell>
          <cell r="G1862">
            <v>548</v>
          </cell>
          <cell r="I1862">
            <v>0.38041395464797217</v>
          </cell>
        </row>
        <row r="1863">
          <cell r="A1863" t="str">
            <v>LP.522.540.0.706</v>
          </cell>
          <cell r="B1863" t="str">
            <v>Export</v>
          </cell>
          <cell r="C1863" t="str">
            <v>PUNE</v>
          </cell>
          <cell r="D1863">
            <v>3570</v>
          </cell>
          <cell r="E1863">
            <v>287274.53820000001</v>
          </cell>
          <cell r="F1863">
            <v>1</v>
          </cell>
          <cell r="G1863">
            <v>3570</v>
          </cell>
          <cell r="I1863">
            <v>0.38041395464797217</v>
          </cell>
        </row>
        <row r="1864">
          <cell r="A1864" t="str">
            <v>LP.523.551.1.006</v>
          </cell>
          <cell r="B1864" t="str">
            <v>Export</v>
          </cell>
          <cell r="C1864" t="str">
            <v>PUNE</v>
          </cell>
          <cell r="D1864">
            <v>2389</v>
          </cell>
          <cell r="E1864">
            <v>88966.36</v>
          </cell>
          <cell r="F1864">
            <v>1</v>
          </cell>
          <cell r="G1864">
            <v>2389</v>
          </cell>
          <cell r="I1864">
            <v>0.38041395464797217</v>
          </cell>
        </row>
        <row r="1865">
          <cell r="A1865" t="str">
            <v>LP.524.551.1.006</v>
          </cell>
          <cell r="B1865" t="str">
            <v>Export</v>
          </cell>
          <cell r="C1865" t="str">
            <v>PUNE</v>
          </cell>
          <cell r="D1865">
            <v>2532</v>
          </cell>
          <cell r="E1865">
            <v>216878.25912587726</v>
          </cell>
          <cell r="F1865">
            <v>1</v>
          </cell>
          <cell r="G1865">
            <v>2532</v>
          </cell>
          <cell r="I1865">
            <v>0.38041395464797217</v>
          </cell>
        </row>
        <row r="1866">
          <cell r="A1866" t="str">
            <v>LP.526.551.0.016</v>
          </cell>
          <cell r="B1866" t="str">
            <v>Export</v>
          </cell>
          <cell r="C1866" t="str">
            <v>PUNE</v>
          </cell>
          <cell r="D1866">
            <v>297</v>
          </cell>
          <cell r="E1866">
            <v>22525.793149999998</v>
          </cell>
          <cell r="F1866">
            <v>1</v>
          </cell>
          <cell r="G1866">
            <v>297</v>
          </cell>
          <cell r="I1866">
            <v>0.38041395464797217</v>
          </cell>
        </row>
        <row r="1867">
          <cell r="A1867" t="str">
            <v>LP.526.552.0.006</v>
          </cell>
          <cell r="B1867" t="str">
            <v>Export</v>
          </cell>
          <cell r="C1867" t="str">
            <v>PUNE</v>
          </cell>
          <cell r="D1867">
            <v>553</v>
          </cell>
          <cell r="E1867">
            <v>33244.148000000001</v>
          </cell>
          <cell r="F1867">
            <v>1</v>
          </cell>
          <cell r="G1867">
            <v>553</v>
          </cell>
          <cell r="I1867">
            <v>0.38041395464797217</v>
          </cell>
        </row>
        <row r="1868">
          <cell r="A1868" t="str">
            <v>LP.526.554.0.006</v>
          </cell>
          <cell r="B1868" t="str">
            <v>Export</v>
          </cell>
          <cell r="C1868" t="str">
            <v>PUNE</v>
          </cell>
          <cell r="D1868">
            <v>656</v>
          </cell>
          <cell r="E1868">
            <v>46833.152000000002</v>
          </cell>
          <cell r="F1868">
            <v>1</v>
          </cell>
          <cell r="G1868">
            <v>656</v>
          </cell>
          <cell r="I1868">
            <v>0.38041395464797217</v>
          </cell>
        </row>
        <row r="1869">
          <cell r="A1869" t="str">
            <v>LP.526.554.0.026</v>
          </cell>
          <cell r="B1869" t="str">
            <v>Export</v>
          </cell>
          <cell r="C1869" t="str">
            <v>PUNE</v>
          </cell>
          <cell r="D1869">
            <v>501</v>
          </cell>
          <cell r="E1869">
            <v>37913.444296586218</v>
          </cell>
          <cell r="F1869">
            <v>1</v>
          </cell>
          <cell r="G1869">
            <v>501</v>
          </cell>
          <cell r="I1869">
            <v>0.38041395464797217</v>
          </cell>
        </row>
        <row r="1870">
          <cell r="A1870" t="str">
            <v>LP.527.390.0.006</v>
          </cell>
          <cell r="B1870" t="str">
            <v>Export</v>
          </cell>
          <cell r="C1870" t="str">
            <v>PUNE</v>
          </cell>
          <cell r="D1870">
            <v>917</v>
          </cell>
          <cell r="E1870">
            <v>74045.194014508932</v>
          </cell>
          <cell r="F1870">
            <v>1</v>
          </cell>
          <cell r="G1870">
            <v>917</v>
          </cell>
          <cell r="I1870">
            <v>0.38041395464797217</v>
          </cell>
        </row>
        <row r="1871">
          <cell r="A1871" t="str">
            <v>LP.527.540.0.706</v>
          </cell>
          <cell r="B1871" t="str">
            <v>Export</v>
          </cell>
          <cell r="C1871" t="str">
            <v>PUNE</v>
          </cell>
          <cell r="D1871">
            <v>981</v>
          </cell>
          <cell r="E1871">
            <v>35127.648000000001</v>
          </cell>
          <cell r="F1871">
            <v>1</v>
          </cell>
          <cell r="G1871">
            <v>981</v>
          </cell>
          <cell r="I1871">
            <v>0.38041395464797217</v>
          </cell>
        </row>
        <row r="1872">
          <cell r="A1872" t="str">
            <v>LP.527.540.1.006</v>
          </cell>
          <cell r="B1872" t="str">
            <v>Export</v>
          </cell>
          <cell r="C1872" t="str">
            <v>PUNE</v>
          </cell>
          <cell r="D1872">
            <v>5975</v>
          </cell>
          <cell r="E1872">
            <v>476459.88066967332</v>
          </cell>
          <cell r="F1872">
            <v>1</v>
          </cell>
          <cell r="G1872">
            <v>5975</v>
          </cell>
          <cell r="I1872">
            <v>0.38041395464797217</v>
          </cell>
        </row>
        <row r="1873">
          <cell r="A1873" t="str">
            <v>LP.527.540.6.006</v>
          </cell>
          <cell r="B1873" t="str">
            <v>Export</v>
          </cell>
          <cell r="C1873" t="str">
            <v>PUNE</v>
          </cell>
          <cell r="D1873">
            <v>608</v>
          </cell>
          <cell r="E1873">
            <v>54298.092000000004</v>
          </cell>
          <cell r="F1873">
            <v>1</v>
          </cell>
          <cell r="G1873">
            <v>608</v>
          </cell>
          <cell r="I1873">
            <v>0.38041395464797217</v>
          </cell>
        </row>
        <row r="1874">
          <cell r="A1874" t="str">
            <v>LP.527.557.0.006</v>
          </cell>
          <cell r="B1874" t="str">
            <v>Export</v>
          </cell>
          <cell r="C1874" t="str">
            <v>PUNE</v>
          </cell>
          <cell r="D1874">
            <v>528</v>
          </cell>
          <cell r="E1874">
            <v>55538.207999999999</v>
          </cell>
          <cell r="F1874">
            <v>1</v>
          </cell>
          <cell r="G1874">
            <v>528</v>
          </cell>
          <cell r="I1874">
            <v>0.38041395464797217</v>
          </cell>
        </row>
        <row r="1875">
          <cell r="A1875" t="str">
            <v>LP.527.580.0.706</v>
          </cell>
          <cell r="B1875" t="str">
            <v>Export</v>
          </cell>
          <cell r="C1875" t="str">
            <v>PUNE</v>
          </cell>
          <cell r="D1875">
            <v>7878</v>
          </cell>
          <cell r="E1875">
            <v>475554.45772668091</v>
          </cell>
          <cell r="F1875">
            <v>1</v>
          </cell>
          <cell r="G1875">
            <v>7878</v>
          </cell>
          <cell r="I1875">
            <v>0.38041395464797217</v>
          </cell>
        </row>
        <row r="1876">
          <cell r="A1876" t="str">
            <v>LP.533.434.0.016</v>
          </cell>
          <cell r="B1876" t="str">
            <v>Export</v>
          </cell>
          <cell r="C1876" t="str">
            <v>PUNE</v>
          </cell>
          <cell r="D1876">
            <v>1092</v>
          </cell>
          <cell r="E1876">
            <v>47408.088000000003</v>
          </cell>
          <cell r="F1876">
            <v>1</v>
          </cell>
          <cell r="G1876">
            <v>1092</v>
          </cell>
          <cell r="I1876">
            <v>0.38041395464797217</v>
          </cell>
        </row>
        <row r="1877">
          <cell r="A1877" t="str">
            <v>LP.538.304.0.006</v>
          </cell>
          <cell r="B1877" t="str">
            <v>Export</v>
          </cell>
          <cell r="C1877" t="str">
            <v>PUNE</v>
          </cell>
          <cell r="D1877">
            <v>1066</v>
          </cell>
          <cell r="E1877">
            <v>86860.506232500018</v>
          </cell>
          <cell r="F1877">
            <v>1</v>
          </cell>
          <cell r="G1877">
            <v>1066</v>
          </cell>
          <cell r="I1877">
            <v>0.38041395464797217</v>
          </cell>
        </row>
        <row r="1878">
          <cell r="A1878" t="str">
            <v>LP.547.540.0.700</v>
          </cell>
          <cell r="B1878" t="str">
            <v>Captive</v>
          </cell>
          <cell r="C1878" t="str">
            <v>PUNE</v>
          </cell>
          <cell r="D1878">
            <v>110</v>
          </cell>
          <cell r="E1878">
            <v>8399.6</v>
          </cell>
          <cell r="F1878">
            <v>1</v>
          </cell>
          <cell r="G1878">
            <v>110</v>
          </cell>
          <cell r="I1878">
            <v>0.38041395464797217</v>
          </cell>
        </row>
        <row r="1879">
          <cell r="A1879" t="str">
            <v>LP.547.546.0.701</v>
          </cell>
          <cell r="B1879" t="str">
            <v>OEM</v>
          </cell>
          <cell r="C1879" t="str">
            <v>PUNE</v>
          </cell>
          <cell r="D1879">
            <v>576</v>
          </cell>
          <cell r="E1879">
            <v>14590.08</v>
          </cell>
          <cell r="F1879">
            <v>1</v>
          </cell>
          <cell r="G1879">
            <v>576</v>
          </cell>
          <cell r="I1879">
            <v>0.38041395464797217</v>
          </cell>
        </row>
        <row r="1880">
          <cell r="A1880" t="str">
            <v>LP.548.312.0.001</v>
          </cell>
          <cell r="B1880" t="str">
            <v>OEM</v>
          </cell>
          <cell r="C1880" t="str">
            <v>PUNE</v>
          </cell>
          <cell r="D1880">
            <v>2480</v>
          </cell>
          <cell r="E1880">
            <v>56734</v>
          </cell>
          <cell r="F1880">
            <v>1</v>
          </cell>
          <cell r="G1880">
            <v>2480</v>
          </cell>
          <cell r="I1880">
            <v>0.38041395464797217</v>
          </cell>
        </row>
        <row r="1881">
          <cell r="A1881" t="str">
            <v>LP.548.322.0.001</v>
          </cell>
          <cell r="B1881" t="str">
            <v>OEM</v>
          </cell>
          <cell r="C1881" t="str">
            <v>PUNE</v>
          </cell>
          <cell r="D1881">
            <v>2480</v>
          </cell>
          <cell r="E1881">
            <v>54344</v>
          </cell>
          <cell r="F1881">
            <v>1</v>
          </cell>
          <cell r="G1881">
            <v>2480</v>
          </cell>
          <cell r="I1881">
            <v>0.38041395464797217</v>
          </cell>
        </row>
        <row r="1882">
          <cell r="A1882" t="str">
            <v>LP.548.331.0.001</v>
          </cell>
          <cell r="B1882" t="str">
            <v>OEM</v>
          </cell>
          <cell r="C1882" t="str">
            <v>PUNE</v>
          </cell>
          <cell r="D1882">
            <v>6520</v>
          </cell>
          <cell r="E1882">
            <v>130148</v>
          </cell>
          <cell r="F1882">
            <v>1</v>
          </cell>
          <cell r="G1882">
            <v>6520</v>
          </cell>
          <cell r="I1882">
            <v>0.38041395464797217</v>
          </cell>
        </row>
        <row r="1883">
          <cell r="A1883" t="str">
            <v>LP.548.333.0.001</v>
          </cell>
          <cell r="B1883" t="str">
            <v>OEM</v>
          </cell>
          <cell r="C1883" t="str">
            <v>PUNE</v>
          </cell>
          <cell r="D1883">
            <v>3760</v>
          </cell>
          <cell r="E1883">
            <v>93718</v>
          </cell>
          <cell r="F1883">
            <v>1</v>
          </cell>
          <cell r="G1883">
            <v>3760</v>
          </cell>
          <cell r="I1883">
            <v>0.38041395464797217</v>
          </cell>
        </row>
        <row r="1884">
          <cell r="A1884" t="str">
            <v>LP.548.334.0.001</v>
          </cell>
          <cell r="B1884" t="str">
            <v>OEM</v>
          </cell>
          <cell r="C1884" t="str">
            <v>PUNE</v>
          </cell>
          <cell r="D1884">
            <v>7038</v>
          </cell>
          <cell r="E1884">
            <v>140130</v>
          </cell>
          <cell r="F1884">
            <v>1</v>
          </cell>
          <cell r="G1884">
            <v>7038</v>
          </cell>
          <cell r="I1884">
            <v>0.38041395464797217</v>
          </cell>
        </row>
        <row r="1885">
          <cell r="A1885" t="str">
            <v>LP.552.501.0.000</v>
          </cell>
          <cell r="B1885" t="str">
            <v>Captive</v>
          </cell>
          <cell r="C1885" t="str">
            <v>PUNE</v>
          </cell>
          <cell r="D1885">
            <v>100</v>
          </cell>
          <cell r="E1885">
            <v>1744</v>
          </cell>
          <cell r="F1885">
            <v>1</v>
          </cell>
          <cell r="G1885">
            <v>100</v>
          </cell>
          <cell r="I1885">
            <v>0.38041395464797217</v>
          </cell>
        </row>
        <row r="1886">
          <cell r="A1886" t="str">
            <v>LP.552.540.0.700</v>
          </cell>
          <cell r="B1886" t="str">
            <v>Captive</v>
          </cell>
          <cell r="C1886" t="str">
            <v>PUNE</v>
          </cell>
          <cell r="D1886">
            <v>50</v>
          </cell>
          <cell r="E1886">
            <v>1111.5</v>
          </cell>
          <cell r="F1886">
            <v>1</v>
          </cell>
          <cell r="G1886">
            <v>50</v>
          </cell>
          <cell r="I1886">
            <v>0.38041395464797217</v>
          </cell>
        </row>
        <row r="1887">
          <cell r="A1887" t="str">
            <v>LP.553.540.0.700</v>
          </cell>
          <cell r="B1887" t="str">
            <v>Captive</v>
          </cell>
          <cell r="C1887" t="str">
            <v>PUNE</v>
          </cell>
          <cell r="D1887">
            <v>10</v>
          </cell>
          <cell r="E1887">
            <v>360</v>
          </cell>
          <cell r="F1887">
            <v>1</v>
          </cell>
          <cell r="G1887">
            <v>10</v>
          </cell>
          <cell r="I1887">
            <v>0.38041395464797217</v>
          </cell>
        </row>
        <row r="1888">
          <cell r="A1888" t="str">
            <v>LP.554.044.0.000</v>
          </cell>
          <cell r="B1888" t="str">
            <v>Captive</v>
          </cell>
          <cell r="C1888" t="str">
            <v>PUNE</v>
          </cell>
          <cell r="D1888">
            <v>1587</v>
          </cell>
          <cell r="E1888">
            <v>63371.85</v>
          </cell>
          <cell r="F1888">
            <v>1</v>
          </cell>
          <cell r="G1888">
            <v>1587</v>
          </cell>
          <cell r="I1888">
            <v>0.38041395464797217</v>
          </cell>
        </row>
        <row r="1889">
          <cell r="A1889" t="str">
            <v>LP.554.505.0.000</v>
          </cell>
          <cell r="B1889" t="str">
            <v>Captive</v>
          </cell>
          <cell r="C1889" t="str">
            <v>PUNE</v>
          </cell>
          <cell r="D1889">
            <v>1003</v>
          </cell>
          <cell r="E1889">
            <v>63495.19</v>
          </cell>
          <cell r="F1889">
            <v>1</v>
          </cell>
          <cell r="G1889">
            <v>1003</v>
          </cell>
          <cell r="I1889">
            <v>0.38041395464797217</v>
          </cell>
        </row>
        <row r="1890">
          <cell r="A1890" t="str">
            <v>LP.554.509.1.000</v>
          </cell>
          <cell r="B1890" t="str">
            <v>Captive</v>
          </cell>
          <cell r="C1890" t="str">
            <v>PUNE</v>
          </cell>
          <cell r="D1890">
            <v>986</v>
          </cell>
          <cell r="E1890">
            <v>48142.02</v>
          </cell>
          <cell r="F1890">
            <v>1</v>
          </cell>
          <cell r="G1890">
            <v>986</v>
          </cell>
          <cell r="I1890">
            <v>0.38041395464797217</v>
          </cell>
        </row>
        <row r="1891">
          <cell r="A1891" t="str">
            <v>LP.554.540.0.700</v>
          </cell>
          <cell r="B1891" t="str">
            <v>Captive</v>
          </cell>
          <cell r="C1891" t="str">
            <v>PUNE</v>
          </cell>
          <cell r="D1891">
            <v>882</v>
          </cell>
          <cell r="E1891">
            <v>31102.86</v>
          </cell>
          <cell r="F1891">
            <v>1</v>
          </cell>
          <cell r="G1891">
            <v>882</v>
          </cell>
          <cell r="I1891">
            <v>0.38041395464797217</v>
          </cell>
        </row>
        <row r="1892">
          <cell r="A1892" t="str">
            <v>LP.584.579.0.700</v>
          </cell>
          <cell r="B1892" t="str">
            <v>Captive</v>
          </cell>
          <cell r="C1892" t="str">
            <v>PUNE</v>
          </cell>
          <cell r="D1892">
            <v>28723</v>
          </cell>
          <cell r="E1892">
            <v>1405435.68</v>
          </cell>
          <cell r="F1892">
            <v>1</v>
          </cell>
          <cell r="G1892">
            <v>28723</v>
          </cell>
          <cell r="I1892">
            <v>0.38041395464797217</v>
          </cell>
        </row>
        <row r="1893">
          <cell r="A1893" t="str">
            <v>LP.589.976.0.000</v>
          </cell>
          <cell r="B1893" t="str">
            <v>Captive</v>
          </cell>
          <cell r="C1893" t="str">
            <v>PUNE</v>
          </cell>
          <cell r="D1893">
            <v>149</v>
          </cell>
          <cell r="E1893">
            <v>1020948</v>
          </cell>
          <cell r="F1893">
            <v>1</v>
          </cell>
          <cell r="G1893">
            <v>149</v>
          </cell>
          <cell r="I1893">
            <v>0.38041395464797217</v>
          </cell>
        </row>
        <row r="1894">
          <cell r="A1894" t="str">
            <v>LP.593.540.0.706</v>
          </cell>
          <cell r="B1894" t="str">
            <v>Export</v>
          </cell>
          <cell r="C1894" t="str">
            <v>PUNE</v>
          </cell>
          <cell r="D1894">
            <v>1060</v>
          </cell>
          <cell r="E1894">
            <v>151654.272</v>
          </cell>
          <cell r="F1894">
            <v>1</v>
          </cell>
          <cell r="G1894">
            <v>1060</v>
          </cell>
          <cell r="I1894">
            <v>0.38041395464797217</v>
          </cell>
        </row>
        <row r="1895">
          <cell r="A1895" t="str">
            <v>LP.597.651.0.000</v>
          </cell>
          <cell r="B1895" t="str">
            <v>Captive</v>
          </cell>
          <cell r="C1895" t="str">
            <v>PUNE</v>
          </cell>
          <cell r="D1895">
            <v>15790</v>
          </cell>
          <cell r="E1895">
            <v>506543.2</v>
          </cell>
          <cell r="F1895">
            <v>1</v>
          </cell>
          <cell r="G1895">
            <v>15790</v>
          </cell>
          <cell r="I1895">
            <v>0.38041395464797217</v>
          </cell>
        </row>
        <row r="1896">
          <cell r="A1896" t="str">
            <v>LP.597.651.0.001</v>
          </cell>
          <cell r="B1896" t="str">
            <v>OEM</v>
          </cell>
          <cell r="C1896" t="str">
            <v>PUNE</v>
          </cell>
          <cell r="D1896">
            <v>18117</v>
          </cell>
          <cell r="E1896">
            <v>607825.35</v>
          </cell>
          <cell r="F1896">
            <v>1</v>
          </cell>
          <cell r="G1896">
            <v>18117</v>
          </cell>
          <cell r="I1896">
            <v>0.38041395464797217</v>
          </cell>
        </row>
        <row r="1897">
          <cell r="A1897" t="str">
            <v>LP.604.334.3.001</v>
          </cell>
          <cell r="B1897" t="str">
            <v>OEM</v>
          </cell>
          <cell r="C1897" t="str">
            <v>PUNE</v>
          </cell>
          <cell r="D1897">
            <v>303872</v>
          </cell>
          <cell r="E1897">
            <v>2626689.12</v>
          </cell>
          <cell r="F1897">
            <v>1</v>
          </cell>
          <cell r="G1897">
            <v>303872</v>
          </cell>
          <cell r="I1897">
            <v>0.38041395464797217</v>
          </cell>
        </row>
        <row r="1898">
          <cell r="A1898" t="str">
            <v>LP.604.506.2.001</v>
          </cell>
          <cell r="B1898" t="str">
            <v>OEM</v>
          </cell>
          <cell r="C1898" t="str">
            <v>PUNE</v>
          </cell>
          <cell r="D1898">
            <v>134120</v>
          </cell>
          <cell r="E1898">
            <v>2297888.84</v>
          </cell>
          <cell r="F1898">
            <v>1</v>
          </cell>
          <cell r="G1898">
            <v>134120</v>
          </cell>
          <cell r="I1898">
            <v>0.38041395464797217</v>
          </cell>
        </row>
        <row r="1899">
          <cell r="A1899" t="str">
            <v>LP.604.506.2.002</v>
          </cell>
          <cell r="B1899" t="str">
            <v>OER</v>
          </cell>
          <cell r="C1899" t="str">
            <v>PUNE</v>
          </cell>
          <cell r="D1899">
            <v>19946</v>
          </cell>
          <cell r="E1899">
            <v>326359.94</v>
          </cell>
          <cell r="F1899">
            <v>1</v>
          </cell>
          <cell r="G1899">
            <v>19946</v>
          </cell>
          <cell r="I1899">
            <v>0.38041395464797217</v>
          </cell>
        </row>
        <row r="1900">
          <cell r="A1900" t="str">
            <v>LP.604.545.2.701</v>
          </cell>
          <cell r="B1900" t="str">
            <v>OEM</v>
          </cell>
          <cell r="C1900" t="str">
            <v>PUNE</v>
          </cell>
          <cell r="D1900">
            <v>104048</v>
          </cell>
          <cell r="E1900">
            <v>1036272.81</v>
          </cell>
          <cell r="F1900">
            <v>1</v>
          </cell>
          <cell r="G1900">
            <v>104048</v>
          </cell>
          <cell r="I1900">
            <v>0.38041395464797217</v>
          </cell>
        </row>
        <row r="1901">
          <cell r="A1901" t="str">
            <v>LP.605.334.2.001</v>
          </cell>
          <cell r="B1901" t="str">
            <v>OEM</v>
          </cell>
          <cell r="C1901" t="str">
            <v>PUNE</v>
          </cell>
          <cell r="D1901">
            <v>96972</v>
          </cell>
          <cell r="E1901">
            <v>1221112.3200000001</v>
          </cell>
          <cell r="F1901">
            <v>1</v>
          </cell>
          <cell r="G1901">
            <v>96972</v>
          </cell>
          <cell r="I1901">
            <v>0.38041395464797217</v>
          </cell>
        </row>
        <row r="1902">
          <cell r="A1902" t="str">
            <v>LP.605.545.1.701</v>
          </cell>
          <cell r="B1902" t="str">
            <v>OEM</v>
          </cell>
          <cell r="C1902" t="str">
            <v>PUNE</v>
          </cell>
          <cell r="D1902">
            <v>12134</v>
          </cell>
          <cell r="E1902">
            <v>171829.11</v>
          </cell>
          <cell r="F1902">
            <v>1</v>
          </cell>
          <cell r="G1902">
            <v>12134</v>
          </cell>
          <cell r="I1902">
            <v>0.38041395464797217</v>
          </cell>
        </row>
        <row r="1903">
          <cell r="A1903" t="str">
            <v>LP.605.545.2.701</v>
          </cell>
          <cell r="B1903" t="str">
            <v>OEM</v>
          </cell>
          <cell r="C1903" t="str">
            <v>PUNE</v>
          </cell>
          <cell r="D1903">
            <v>18636</v>
          </cell>
          <cell r="E1903">
            <v>223611.51999999999</v>
          </cell>
          <cell r="F1903">
            <v>1</v>
          </cell>
          <cell r="G1903">
            <v>18636</v>
          </cell>
          <cell r="I1903">
            <v>0.38041395464797217</v>
          </cell>
        </row>
        <row r="1904">
          <cell r="A1904" t="str">
            <v>LP.626.566.0.006</v>
          </cell>
          <cell r="B1904" t="str">
            <v>Export</v>
          </cell>
          <cell r="C1904" t="str">
            <v>PUNE</v>
          </cell>
          <cell r="D1904">
            <v>36000</v>
          </cell>
          <cell r="E1904">
            <v>1497662.4412668077</v>
          </cell>
          <cell r="F1904">
            <v>1</v>
          </cell>
          <cell r="G1904">
            <v>36000</v>
          </cell>
          <cell r="I1904">
            <v>0.38041395464797217</v>
          </cell>
        </row>
        <row r="1905">
          <cell r="A1905" t="str">
            <v>LP.626.567.0.006</v>
          </cell>
          <cell r="B1905" t="str">
            <v>Export</v>
          </cell>
          <cell r="C1905" t="str">
            <v>PUNE</v>
          </cell>
          <cell r="D1905">
            <v>40660</v>
          </cell>
          <cell r="E1905">
            <v>1163164.0666951882</v>
          </cell>
          <cell r="F1905">
            <v>1</v>
          </cell>
          <cell r="G1905">
            <v>40660</v>
          </cell>
          <cell r="I1905">
            <v>0.38041395464797217</v>
          </cell>
        </row>
        <row r="1906">
          <cell r="A1906" t="str">
            <v>LP.626.568.0.006</v>
          </cell>
          <cell r="B1906" t="str">
            <v>Export</v>
          </cell>
          <cell r="C1906" t="str">
            <v>PUNE</v>
          </cell>
          <cell r="D1906">
            <v>6114</v>
          </cell>
          <cell r="E1906">
            <v>167579.04999999999</v>
          </cell>
          <cell r="F1906">
            <v>1</v>
          </cell>
          <cell r="G1906">
            <v>6114</v>
          </cell>
          <cell r="I1906">
            <v>0.38041395464797217</v>
          </cell>
        </row>
        <row r="1907">
          <cell r="A1907" t="str">
            <v>LP.626.576.0.001</v>
          </cell>
          <cell r="B1907" t="str">
            <v>OEM</v>
          </cell>
          <cell r="C1907" t="str">
            <v>PUNE</v>
          </cell>
          <cell r="D1907">
            <v>19778</v>
          </cell>
          <cell r="E1907">
            <v>449268.37</v>
          </cell>
          <cell r="F1907">
            <v>1</v>
          </cell>
          <cell r="G1907">
            <v>19778</v>
          </cell>
          <cell r="I1907">
            <v>0.38041395464797217</v>
          </cell>
        </row>
        <row r="1908">
          <cell r="A1908" t="str">
            <v>LP.626.576.0.006</v>
          </cell>
          <cell r="B1908" t="str">
            <v>Export</v>
          </cell>
          <cell r="C1908" t="str">
            <v>PUNE</v>
          </cell>
          <cell r="D1908">
            <v>67570</v>
          </cell>
          <cell r="E1908">
            <v>1880214.9027691428</v>
          </cell>
          <cell r="F1908">
            <v>1</v>
          </cell>
          <cell r="G1908">
            <v>67570</v>
          </cell>
          <cell r="I1908">
            <v>0.38041395464797217</v>
          </cell>
        </row>
        <row r="1909">
          <cell r="A1909" t="str">
            <v>LP.626.577.0.701</v>
          </cell>
          <cell r="B1909" t="str">
            <v>OEM</v>
          </cell>
          <cell r="C1909" t="str">
            <v>PUNE</v>
          </cell>
          <cell r="D1909">
            <v>9404</v>
          </cell>
          <cell r="E1909">
            <v>276773.92</v>
          </cell>
          <cell r="F1909">
            <v>1</v>
          </cell>
          <cell r="G1909">
            <v>9404</v>
          </cell>
          <cell r="I1909">
            <v>0.38041395464797217</v>
          </cell>
        </row>
        <row r="1910">
          <cell r="A1910" t="str">
            <v>LP.626.578.0.701</v>
          </cell>
          <cell r="B1910" t="str">
            <v>OEM</v>
          </cell>
          <cell r="C1910" t="str">
            <v>PUNE</v>
          </cell>
          <cell r="D1910">
            <v>5205</v>
          </cell>
          <cell r="E1910">
            <v>173847</v>
          </cell>
          <cell r="F1910">
            <v>1</v>
          </cell>
          <cell r="G1910">
            <v>5205</v>
          </cell>
          <cell r="I1910">
            <v>0.38041395464797217</v>
          </cell>
        </row>
        <row r="1911">
          <cell r="A1911" t="str">
            <v>LP.626.590.0.006</v>
          </cell>
          <cell r="B1911" t="str">
            <v>Export</v>
          </cell>
          <cell r="C1911" t="str">
            <v>PUNE</v>
          </cell>
          <cell r="D1911">
            <v>31900</v>
          </cell>
          <cell r="E1911">
            <v>1073758.7988652315</v>
          </cell>
          <cell r="F1911">
            <v>1</v>
          </cell>
          <cell r="G1911">
            <v>31900</v>
          </cell>
          <cell r="I1911">
            <v>0.38041395464797217</v>
          </cell>
        </row>
        <row r="1912">
          <cell r="A1912" t="str">
            <v>LP.629.566.0.006</v>
          </cell>
          <cell r="B1912" t="str">
            <v>Export</v>
          </cell>
          <cell r="C1912" t="str">
            <v>PUNE</v>
          </cell>
          <cell r="D1912">
            <v>4631</v>
          </cell>
          <cell r="E1912">
            <v>116078.7936</v>
          </cell>
          <cell r="F1912">
            <v>1</v>
          </cell>
          <cell r="G1912">
            <v>4631</v>
          </cell>
          <cell r="I1912">
            <v>0.38041395464797217</v>
          </cell>
        </row>
        <row r="1913">
          <cell r="A1913" t="str">
            <v>LP.629.567.0.006</v>
          </cell>
          <cell r="B1913" t="str">
            <v>Export</v>
          </cell>
          <cell r="C1913" t="str">
            <v>PUNE</v>
          </cell>
          <cell r="D1913">
            <v>20400</v>
          </cell>
          <cell r="E1913">
            <v>749700.84609318885</v>
          </cell>
          <cell r="F1913">
            <v>1</v>
          </cell>
          <cell r="G1913">
            <v>20400</v>
          </cell>
          <cell r="I1913">
            <v>0.38041395464797217</v>
          </cell>
        </row>
        <row r="1914">
          <cell r="A1914" t="str">
            <v>LP.629.568.0.006</v>
          </cell>
          <cell r="B1914" t="str">
            <v>Export</v>
          </cell>
          <cell r="C1914" t="str">
            <v>PUNE</v>
          </cell>
          <cell r="D1914">
            <v>1560</v>
          </cell>
          <cell r="E1914">
            <v>68219.611199999985</v>
          </cell>
          <cell r="F1914">
            <v>1</v>
          </cell>
          <cell r="G1914">
            <v>1560</v>
          </cell>
          <cell r="I1914">
            <v>0.38041395464797217</v>
          </cell>
        </row>
        <row r="1915">
          <cell r="A1915" t="str">
            <v>LP.629.590.0.006</v>
          </cell>
          <cell r="B1915" t="str">
            <v>Export</v>
          </cell>
          <cell r="C1915" t="str">
            <v>PUNE</v>
          </cell>
          <cell r="D1915">
            <v>11100</v>
          </cell>
          <cell r="E1915">
            <v>667111.31000000006</v>
          </cell>
          <cell r="F1915">
            <v>1</v>
          </cell>
          <cell r="G1915">
            <v>11100</v>
          </cell>
          <cell r="I1915">
            <v>0.38041395464797217</v>
          </cell>
        </row>
        <row r="1916">
          <cell r="A1916" t="str">
            <v>LP.630.542.1.002</v>
          </cell>
          <cell r="B1916" t="str">
            <v>OER</v>
          </cell>
          <cell r="C1916" t="str">
            <v>PUNE</v>
          </cell>
          <cell r="D1916">
            <v>7350</v>
          </cell>
          <cell r="E1916">
            <v>201610.5</v>
          </cell>
          <cell r="F1916">
            <v>1</v>
          </cell>
          <cell r="G1916">
            <v>7350</v>
          </cell>
          <cell r="I1916">
            <v>0.38041395464797217</v>
          </cell>
        </row>
        <row r="1917">
          <cell r="A1917" t="str">
            <v>LP.632.576.0.701</v>
          </cell>
          <cell r="B1917" t="str">
            <v>OEM</v>
          </cell>
          <cell r="C1917" t="str">
            <v>PUNE</v>
          </cell>
          <cell r="D1917">
            <v>18766</v>
          </cell>
          <cell r="E1917">
            <v>433119.28</v>
          </cell>
          <cell r="F1917">
            <v>1</v>
          </cell>
          <cell r="G1917">
            <v>18766</v>
          </cell>
          <cell r="I1917">
            <v>0.38041395464797217</v>
          </cell>
        </row>
        <row r="1918">
          <cell r="A1918" t="str">
            <v>LP.632.576.1.701</v>
          </cell>
          <cell r="B1918" t="str">
            <v>OEM</v>
          </cell>
          <cell r="C1918" t="str">
            <v>PUNE</v>
          </cell>
          <cell r="D1918">
            <v>1314</v>
          </cell>
          <cell r="E1918">
            <v>18014.939999999999</v>
          </cell>
          <cell r="F1918">
            <v>1</v>
          </cell>
          <cell r="G1918">
            <v>1314</v>
          </cell>
          <cell r="I1918">
            <v>0.38041395464797217</v>
          </cell>
        </row>
        <row r="1919">
          <cell r="A1919" t="str">
            <v>LP.632.577.0.701</v>
          </cell>
          <cell r="B1919" t="str">
            <v>OEM</v>
          </cell>
          <cell r="C1919" t="str">
            <v>PUNE</v>
          </cell>
          <cell r="D1919">
            <v>10068</v>
          </cell>
          <cell r="E1919">
            <v>300342.83</v>
          </cell>
          <cell r="F1919">
            <v>1</v>
          </cell>
          <cell r="G1919">
            <v>10068</v>
          </cell>
          <cell r="I1919">
            <v>0.38041395464797217</v>
          </cell>
        </row>
        <row r="1920">
          <cell r="A1920" t="str">
            <v>LP.632.578.0.701</v>
          </cell>
          <cell r="B1920" t="str">
            <v>OEM</v>
          </cell>
          <cell r="C1920" t="str">
            <v>PUNE</v>
          </cell>
          <cell r="D1920">
            <v>10582</v>
          </cell>
          <cell r="E1920">
            <v>442876.08</v>
          </cell>
          <cell r="F1920">
            <v>1</v>
          </cell>
          <cell r="G1920">
            <v>10582</v>
          </cell>
          <cell r="I1920">
            <v>0.38041395464797217</v>
          </cell>
        </row>
        <row r="1921">
          <cell r="A1921" t="str">
            <v>LP.632.590.0.001</v>
          </cell>
          <cell r="B1921" t="str">
            <v>OEM</v>
          </cell>
          <cell r="C1921" t="str">
            <v>PUNE</v>
          </cell>
          <cell r="D1921">
            <v>8066</v>
          </cell>
          <cell r="E1921">
            <v>83554.52</v>
          </cell>
          <cell r="F1921">
            <v>1</v>
          </cell>
          <cell r="G1921">
            <v>8066</v>
          </cell>
          <cell r="I1921">
            <v>0.38041395464797217</v>
          </cell>
        </row>
        <row r="1922">
          <cell r="A1922" t="str">
            <v>LP.634.576.4.006</v>
          </cell>
          <cell r="B1922" t="str">
            <v>Export</v>
          </cell>
          <cell r="C1922" t="str">
            <v>PUNE</v>
          </cell>
          <cell r="D1922">
            <v>144</v>
          </cell>
          <cell r="E1922">
            <v>7135.3784779200005</v>
          </cell>
          <cell r="F1922">
            <v>1</v>
          </cell>
          <cell r="G1922">
            <v>144</v>
          </cell>
          <cell r="I1922">
            <v>0.38041395464797217</v>
          </cell>
        </row>
        <row r="1923">
          <cell r="A1923" t="str">
            <v>LP.634.576.5.006</v>
          </cell>
          <cell r="B1923" t="str">
            <v>Export</v>
          </cell>
          <cell r="C1923" t="str">
            <v>PUNE</v>
          </cell>
          <cell r="D1923">
            <v>700</v>
          </cell>
          <cell r="E1923">
            <v>62698.780199999994</v>
          </cell>
          <cell r="F1923">
            <v>1</v>
          </cell>
          <cell r="G1923">
            <v>700</v>
          </cell>
          <cell r="I1923">
            <v>0.38041395464797217</v>
          </cell>
        </row>
        <row r="1924">
          <cell r="A1924" t="str">
            <v>LP.634.576.6.006</v>
          </cell>
          <cell r="B1924" t="str">
            <v>Export</v>
          </cell>
          <cell r="C1924" t="str">
            <v>PUNE</v>
          </cell>
          <cell r="D1924">
            <v>7020</v>
          </cell>
          <cell r="E1924">
            <v>711291.11366615118</v>
          </cell>
          <cell r="F1924">
            <v>1</v>
          </cell>
          <cell r="G1924">
            <v>7020</v>
          </cell>
          <cell r="I1924">
            <v>0.38041395464797217</v>
          </cell>
        </row>
        <row r="1925">
          <cell r="A1925" t="str">
            <v>LP.634.577.0.006</v>
          </cell>
          <cell r="B1925" t="str">
            <v>Export</v>
          </cell>
          <cell r="C1925" t="str">
            <v>PUNE</v>
          </cell>
          <cell r="D1925">
            <v>4680</v>
          </cell>
          <cell r="E1925">
            <v>155468.57319999998</v>
          </cell>
          <cell r="F1925">
            <v>1</v>
          </cell>
          <cell r="G1925">
            <v>4680</v>
          </cell>
          <cell r="I1925">
            <v>0.38041395464797217</v>
          </cell>
        </row>
        <row r="1926">
          <cell r="A1926" t="str">
            <v>LP.641.540.0.700</v>
          </cell>
          <cell r="B1926" t="str">
            <v>Captive</v>
          </cell>
          <cell r="C1926" t="str">
            <v>PUNE</v>
          </cell>
          <cell r="D1926">
            <v>212</v>
          </cell>
          <cell r="E1926">
            <v>2173</v>
          </cell>
          <cell r="F1926">
            <v>1</v>
          </cell>
          <cell r="G1926">
            <v>212</v>
          </cell>
          <cell r="I1926">
            <v>0.38041395464797217</v>
          </cell>
        </row>
        <row r="1927">
          <cell r="A1927" t="str">
            <v>LP.641.540.0.701</v>
          </cell>
          <cell r="B1927" t="str">
            <v>Captive</v>
          </cell>
          <cell r="C1927" t="str">
            <v>PUNE</v>
          </cell>
          <cell r="D1927">
            <v>100</v>
          </cell>
          <cell r="E1927">
            <v>1025</v>
          </cell>
          <cell r="F1927">
            <v>1</v>
          </cell>
          <cell r="G1927">
            <v>100</v>
          </cell>
          <cell r="I1927">
            <v>0.38041395464797217</v>
          </cell>
        </row>
        <row r="1928">
          <cell r="A1928" t="str">
            <v>LP.644.385.2.701</v>
          </cell>
          <cell r="B1928" t="str">
            <v>OEM</v>
          </cell>
          <cell r="C1928" t="str">
            <v>PUNE</v>
          </cell>
          <cell r="D1928">
            <v>609</v>
          </cell>
          <cell r="E1928">
            <v>31668</v>
          </cell>
          <cell r="F1928">
            <v>1</v>
          </cell>
          <cell r="G1928">
            <v>609</v>
          </cell>
          <cell r="I1928">
            <v>0.38041395464797217</v>
          </cell>
        </row>
        <row r="1929">
          <cell r="A1929" t="str">
            <v>LP.706.548.2.701</v>
          </cell>
          <cell r="B1929" t="str">
            <v>OEM</v>
          </cell>
          <cell r="C1929" t="str">
            <v>PUNE</v>
          </cell>
          <cell r="D1929">
            <v>157680</v>
          </cell>
          <cell r="E1929">
            <v>2213066.4</v>
          </cell>
          <cell r="F1929">
            <v>1</v>
          </cell>
          <cell r="G1929">
            <v>157680</v>
          </cell>
          <cell r="I1929">
            <v>0.38041395464797217</v>
          </cell>
        </row>
        <row r="1930">
          <cell r="A1930" t="str">
            <v>LP.706.647.1.701</v>
          </cell>
          <cell r="B1930" t="str">
            <v>OEM</v>
          </cell>
          <cell r="C1930" t="str">
            <v>PUNE</v>
          </cell>
          <cell r="D1930">
            <v>150</v>
          </cell>
          <cell r="E1930">
            <v>2857.5</v>
          </cell>
          <cell r="F1930">
            <v>1</v>
          </cell>
          <cell r="G1930">
            <v>150</v>
          </cell>
          <cell r="I1930">
            <v>0.38041395464797217</v>
          </cell>
        </row>
        <row r="1931">
          <cell r="A1931" t="str">
            <v>LP.706.647.1.702</v>
          </cell>
          <cell r="B1931" t="str">
            <v>OEM</v>
          </cell>
          <cell r="C1931" t="str">
            <v>PUNE</v>
          </cell>
          <cell r="D1931">
            <v>22140</v>
          </cell>
          <cell r="E1931">
            <v>546055.19999999995</v>
          </cell>
          <cell r="F1931">
            <v>1</v>
          </cell>
          <cell r="G1931">
            <v>22140</v>
          </cell>
          <cell r="I1931">
            <v>0.38041395464797217</v>
          </cell>
        </row>
        <row r="1932">
          <cell r="A1932" t="str">
            <v>LP.706.648.1.702</v>
          </cell>
          <cell r="B1932" t="str">
            <v>OEM</v>
          </cell>
          <cell r="C1932" t="str">
            <v>PUNE</v>
          </cell>
          <cell r="D1932">
            <v>49010</v>
          </cell>
          <cell r="E1932">
            <v>1013387.6</v>
          </cell>
          <cell r="F1932">
            <v>1</v>
          </cell>
          <cell r="G1932">
            <v>49010</v>
          </cell>
          <cell r="I1932">
            <v>0.38041395464797217</v>
          </cell>
        </row>
        <row r="1933">
          <cell r="A1933" t="str">
            <v>LP.707.545.0.701</v>
          </cell>
          <cell r="B1933" t="str">
            <v>OEM</v>
          </cell>
          <cell r="C1933" t="str">
            <v>PUNE</v>
          </cell>
          <cell r="D1933">
            <v>6145</v>
          </cell>
          <cell r="E1933">
            <v>39780.35</v>
          </cell>
          <cell r="F1933">
            <v>1</v>
          </cell>
          <cell r="G1933">
            <v>6145</v>
          </cell>
          <cell r="I1933">
            <v>0.38041395464797217</v>
          </cell>
        </row>
        <row r="1934">
          <cell r="A1934" t="str">
            <v>LP.707.634.1.001</v>
          </cell>
          <cell r="B1934" t="str">
            <v>OEM</v>
          </cell>
          <cell r="C1934" t="str">
            <v>PUNE</v>
          </cell>
          <cell r="D1934">
            <v>6404</v>
          </cell>
          <cell r="E1934">
            <v>87670.76</v>
          </cell>
          <cell r="F1934">
            <v>1</v>
          </cell>
          <cell r="G1934">
            <v>6404</v>
          </cell>
          <cell r="I1934">
            <v>0.38041395464797217</v>
          </cell>
        </row>
        <row r="1935">
          <cell r="A1935" t="str">
            <v>LP.707.649.1.701</v>
          </cell>
          <cell r="B1935" t="str">
            <v>OEM</v>
          </cell>
          <cell r="C1935" t="str">
            <v>PUNE</v>
          </cell>
          <cell r="D1935">
            <v>2250</v>
          </cell>
          <cell r="E1935">
            <v>16177.5</v>
          </cell>
          <cell r="F1935">
            <v>1</v>
          </cell>
          <cell r="G1935">
            <v>2250</v>
          </cell>
          <cell r="I1935">
            <v>0.38041395464797217</v>
          </cell>
        </row>
        <row r="1936">
          <cell r="A1936" t="str">
            <v>LP.717.249.0.001</v>
          </cell>
          <cell r="B1936" t="str">
            <v>OEM</v>
          </cell>
          <cell r="C1936" t="str">
            <v>PUNE</v>
          </cell>
          <cell r="D1936">
            <v>391</v>
          </cell>
          <cell r="E1936">
            <v>178882.5</v>
          </cell>
          <cell r="F1936">
            <v>1</v>
          </cell>
          <cell r="G1936">
            <v>391</v>
          </cell>
          <cell r="I1936">
            <v>0.38041395464797217</v>
          </cell>
        </row>
        <row r="1937">
          <cell r="A1937" t="str">
            <v>LP.718.390.0.701</v>
          </cell>
          <cell r="B1937" t="str">
            <v>OEM</v>
          </cell>
          <cell r="C1937" t="str">
            <v>PUNE</v>
          </cell>
          <cell r="D1937">
            <v>101688</v>
          </cell>
          <cell r="E1937">
            <v>1691962.7</v>
          </cell>
          <cell r="F1937">
            <v>1</v>
          </cell>
          <cell r="G1937">
            <v>101688</v>
          </cell>
          <cell r="I1937">
            <v>0.38041395464797217</v>
          </cell>
        </row>
        <row r="1938">
          <cell r="A1938" t="str">
            <v>LP.718.505.0.001</v>
          </cell>
          <cell r="B1938" t="str">
            <v>OEM</v>
          </cell>
          <cell r="C1938" t="str">
            <v>PUNE</v>
          </cell>
          <cell r="D1938">
            <v>86609</v>
          </cell>
          <cell r="E1938">
            <v>1739946.08</v>
          </cell>
          <cell r="F1938">
            <v>1</v>
          </cell>
          <cell r="G1938">
            <v>86609</v>
          </cell>
          <cell r="I1938">
            <v>0.38041395464797217</v>
          </cell>
        </row>
        <row r="1939">
          <cell r="A1939" t="str">
            <v>LP.718.505.0.002</v>
          </cell>
          <cell r="B1939" t="str">
            <v>OER</v>
          </cell>
          <cell r="C1939" t="str">
            <v>PUNE</v>
          </cell>
          <cell r="D1939">
            <v>1229</v>
          </cell>
          <cell r="E1939">
            <v>36870</v>
          </cell>
          <cell r="F1939">
            <v>1</v>
          </cell>
          <cell r="G1939">
            <v>1229</v>
          </cell>
          <cell r="I1939">
            <v>0.38041395464797217</v>
          </cell>
        </row>
        <row r="1940">
          <cell r="A1940" t="str">
            <v>LP.718.506.0.001</v>
          </cell>
          <cell r="B1940" t="str">
            <v>OEM</v>
          </cell>
          <cell r="C1940" t="str">
            <v>PUNE</v>
          </cell>
          <cell r="D1940">
            <v>1250</v>
          </cell>
          <cell r="E1940">
            <v>39725</v>
          </cell>
          <cell r="F1940">
            <v>1</v>
          </cell>
          <cell r="G1940">
            <v>1250</v>
          </cell>
          <cell r="I1940">
            <v>0.38041395464797217</v>
          </cell>
        </row>
        <row r="1941">
          <cell r="A1941" t="str">
            <v>LP.718.506.1.001</v>
          </cell>
          <cell r="B1941" t="str">
            <v>OER</v>
          </cell>
          <cell r="C1941" t="str">
            <v>PUNE</v>
          </cell>
          <cell r="D1941">
            <v>395</v>
          </cell>
          <cell r="E1941">
            <v>11075.8</v>
          </cell>
          <cell r="F1941">
            <v>1</v>
          </cell>
          <cell r="G1941">
            <v>395</v>
          </cell>
          <cell r="I1941">
            <v>0.38041395464797217</v>
          </cell>
        </row>
        <row r="1942">
          <cell r="A1942" t="str">
            <v>LP.718.547.0.702</v>
          </cell>
          <cell r="B1942" t="str">
            <v>OER</v>
          </cell>
          <cell r="C1942" t="str">
            <v>PUNE</v>
          </cell>
          <cell r="D1942">
            <v>3237</v>
          </cell>
          <cell r="E1942">
            <v>82234.759999999995</v>
          </cell>
          <cell r="F1942">
            <v>1</v>
          </cell>
          <cell r="G1942">
            <v>3237</v>
          </cell>
          <cell r="I1942">
            <v>0.38041395464797217</v>
          </cell>
        </row>
        <row r="1943">
          <cell r="A1943" t="str">
            <v>LP.718.548.0.701</v>
          </cell>
          <cell r="B1943" t="str">
            <v>OER</v>
          </cell>
          <cell r="C1943" t="str">
            <v>PUNE</v>
          </cell>
          <cell r="D1943">
            <v>888</v>
          </cell>
          <cell r="E1943">
            <v>28895.52</v>
          </cell>
          <cell r="F1943">
            <v>1</v>
          </cell>
          <cell r="G1943">
            <v>888</v>
          </cell>
          <cell r="I1943">
            <v>0.38041395464797217</v>
          </cell>
        </row>
        <row r="1944">
          <cell r="A1944" t="str">
            <v>LP.718.548.0.702</v>
          </cell>
          <cell r="B1944" t="str">
            <v>OER</v>
          </cell>
          <cell r="C1944" t="str">
            <v>PUNE</v>
          </cell>
          <cell r="D1944">
            <v>2153</v>
          </cell>
          <cell r="E1944">
            <v>67719.28</v>
          </cell>
          <cell r="F1944">
            <v>1</v>
          </cell>
          <cell r="G1944">
            <v>2153</v>
          </cell>
          <cell r="I1944">
            <v>0.38041395464797217</v>
          </cell>
        </row>
        <row r="1945">
          <cell r="A1945" t="str">
            <v>LP.720.544.0.701</v>
          </cell>
          <cell r="B1945" t="str">
            <v>OEM</v>
          </cell>
          <cell r="C1945" t="str">
            <v>PUNE</v>
          </cell>
          <cell r="D1945">
            <v>79386</v>
          </cell>
          <cell r="E1945">
            <v>1028095.16</v>
          </cell>
          <cell r="F1945">
            <v>1</v>
          </cell>
          <cell r="G1945">
            <v>79386</v>
          </cell>
          <cell r="I1945">
            <v>0.38041395464797217</v>
          </cell>
        </row>
        <row r="1946">
          <cell r="A1946" t="str">
            <v>LP.801.414.1.006</v>
          </cell>
          <cell r="B1946" t="str">
            <v>Export</v>
          </cell>
          <cell r="C1946" t="str">
            <v>PUNE</v>
          </cell>
          <cell r="D1946">
            <v>756</v>
          </cell>
          <cell r="E1946">
            <v>359871.977302321</v>
          </cell>
          <cell r="F1946">
            <v>1</v>
          </cell>
          <cell r="G1946">
            <v>756</v>
          </cell>
          <cell r="I1946">
            <v>0.38041395464797217</v>
          </cell>
        </row>
        <row r="1947">
          <cell r="A1947" t="str">
            <v>LP.801.424.1.006</v>
          </cell>
          <cell r="B1947" t="str">
            <v>Export</v>
          </cell>
          <cell r="C1947" t="str">
            <v>PUNE</v>
          </cell>
          <cell r="D1947">
            <v>1028</v>
          </cell>
          <cell r="E1947">
            <v>489168.62687745597</v>
          </cell>
          <cell r="F1947">
            <v>1</v>
          </cell>
          <cell r="G1947">
            <v>1028</v>
          </cell>
          <cell r="I1947">
            <v>0.38041395464797217</v>
          </cell>
        </row>
        <row r="1948">
          <cell r="A1948" t="str">
            <v>LP.801.430.0.007</v>
          </cell>
          <cell r="B1948" t="str">
            <v>Railway</v>
          </cell>
          <cell r="C1948" t="str">
            <v>PUNE</v>
          </cell>
          <cell r="D1948">
            <v>208</v>
          </cell>
          <cell r="E1948">
            <v>246896</v>
          </cell>
          <cell r="F1948">
            <v>1</v>
          </cell>
          <cell r="G1948">
            <v>208</v>
          </cell>
          <cell r="I1948">
            <v>0.38041395464797217</v>
          </cell>
        </row>
        <row r="1949">
          <cell r="A1949" t="str">
            <v>LP.801.430.1.006</v>
          </cell>
          <cell r="B1949" t="str">
            <v>Export</v>
          </cell>
          <cell r="C1949" t="str">
            <v>PUNE</v>
          </cell>
          <cell r="D1949">
            <v>114</v>
          </cell>
          <cell r="E1949">
            <v>208029.91047128447</v>
          </cell>
          <cell r="F1949">
            <v>1</v>
          </cell>
          <cell r="G1949">
            <v>114</v>
          </cell>
          <cell r="I1949">
            <v>0.38041395464797217</v>
          </cell>
        </row>
        <row r="1950">
          <cell r="A1950" t="str">
            <v>LP.801.431.0.007</v>
          </cell>
          <cell r="B1950" t="str">
            <v>Railway</v>
          </cell>
          <cell r="C1950" t="str">
            <v>PUNE</v>
          </cell>
          <cell r="D1950">
            <v>4505</v>
          </cell>
          <cell r="E1950">
            <v>3998159.99</v>
          </cell>
          <cell r="F1950">
            <v>1</v>
          </cell>
          <cell r="G1950">
            <v>4505</v>
          </cell>
          <cell r="I1950">
            <v>0.38041395464797217</v>
          </cell>
        </row>
        <row r="1951">
          <cell r="A1951" t="str">
            <v>LP.801.431.1.006</v>
          </cell>
          <cell r="B1951" t="str">
            <v>Export</v>
          </cell>
          <cell r="C1951" t="str">
            <v>PUNE</v>
          </cell>
          <cell r="D1951">
            <v>928</v>
          </cell>
          <cell r="E1951">
            <v>798792.26374999993</v>
          </cell>
          <cell r="F1951">
            <v>1</v>
          </cell>
          <cell r="G1951">
            <v>928</v>
          </cell>
          <cell r="I1951">
            <v>0.38041395464797217</v>
          </cell>
        </row>
        <row r="1952">
          <cell r="A1952" t="str">
            <v>LP.801.493.0.007</v>
          </cell>
          <cell r="B1952" t="str">
            <v>Railway</v>
          </cell>
          <cell r="C1952" t="str">
            <v>PUNE</v>
          </cell>
          <cell r="D1952">
            <v>589</v>
          </cell>
          <cell r="E1952">
            <v>1127910</v>
          </cell>
          <cell r="F1952">
            <v>1</v>
          </cell>
          <cell r="G1952">
            <v>589</v>
          </cell>
          <cell r="I1952">
            <v>0.38041395464797217</v>
          </cell>
        </row>
        <row r="1953">
          <cell r="A1953" t="str">
            <v>LP.801.493.1.006</v>
          </cell>
          <cell r="B1953" t="str">
            <v>Export</v>
          </cell>
          <cell r="C1953" t="str">
            <v>PUNE</v>
          </cell>
          <cell r="D1953">
            <v>50</v>
          </cell>
          <cell r="E1953">
            <v>95727.87</v>
          </cell>
          <cell r="F1953">
            <v>1</v>
          </cell>
          <cell r="G1953">
            <v>50</v>
          </cell>
          <cell r="I1953">
            <v>0.38041395464797217</v>
          </cell>
        </row>
        <row r="1954">
          <cell r="A1954" t="str">
            <v>LP.801.541.0.007</v>
          </cell>
          <cell r="B1954" t="str">
            <v>Railway</v>
          </cell>
          <cell r="C1954" t="str">
            <v>PUNE</v>
          </cell>
          <cell r="D1954">
            <v>8704</v>
          </cell>
          <cell r="E1954">
            <v>304640</v>
          </cell>
          <cell r="F1954">
            <v>1</v>
          </cell>
          <cell r="G1954">
            <v>8704</v>
          </cell>
          <cell r="I1954">
            <v>0.38041395464797217</v>
          </cell>
        </row>
        <row r="1955">
          <cell r="A1955" t="str">
            <v>LP.801.545.0.006</v>
          </cell>
          <cell r="B1955" t="str">
            <v>Export</v>
          </cell>
          <cell r="C1955" t="str">
            <v>PUNE</v>
          </cell>
          <cell r="D1955">
            <v>503</v>
          </cell>
          <cell r="E1955">
            <v>193641.8111775</v>
          </cell>
          <cell r="F1955">
            <v>1</v>
          </cell>
          <cell r="G1955">
            <v>503</v>
          </cell>
          <cell r="I1955">
            <v>0.38041395464797217</v>
          </cell>
        </row>
        <row r="1956">
          <cell r="A1956" t="str">
            <v>LP.801.545.0.007</v>
          </cell>
          <cell r="B1956" t="str">
            <v>Railway</v>
          </cell>
          <cell r="C1956" t="str">
            <v>PUNE</v>
          </cell>
          <cell r="D1956">
            <v>1555</v>
          </cell>
          <cell r="E1956">
            <v>307001.2</v>
          </cell>
          <cell r="F1956">
            <v>1</v>
          </cell>
          <cell r="G1956">
            <v>1555</v>
          </cell>
          <cell r="I1956">
            <v>0.38041395464797217</v>
          </cell>
        </row>
        <row r="1957">
          <cell r="A1957" t="str">
            <v>LP.801.551.0.006</v>
          </cell>
          <cell r="B1957" t="str">
            <v>Export</v>
          </cell>
          <cell r="C1957" t="str">
            <v>PUNE</v>
          </cell>
          <cell r="D1957">
            <v>495</v>
          </cell>
          <cell r="E1957">
            <v>159695.15354893863</v>
          </cell>
          <cell r="F1957">
            <v>1</v>
          </cell>
          <cell r="G1957">
            <v>495</v>
          </cell>
          <cell r="I1957">
            <v>0.38041395464797217</v>
          </cell>
        </row>
        <row r="1958">
          <cell r="A1958" t="str">
            <v>LP.801.551.0.007</v>
          </cell>
          <cell r="B1958" t="str">
            <v>Railway</v>
          </cell>
          <cell r="C1958" t="str">
            <v>PUNE</v>
          </cell>
          <cell r="D1958">
            <v>1893</v>
          </cell>
          <cell r="E1958">
            <v>351285</v>
          </cell>
          <cell r="F1958">
            <v>1</v>
          </cell>
          <cell r="G1958">
            <v>1893</v>
          </cell>
          <cell r="I1958">
            <v>0.38041395464797217</v>
          </cell>
        </row>
        <row r="1959">
          <cell r="A1959" t="str">
            <v>LP.831.296.0.701</v>
          </cell>
          <cell r="B1959" t="str">
            <v>OEM</v>
          </cell>
          <cell r="C1959" t="str">
            <v>PUNE</v>
          </cell>
          <cell r="D1959">
            <v>36</v>
          </cell>
          <cell r="E1959">
            <v>0</v>
          </cell>
          <cell r="F1959">
            <v>1</v>
          </cell>
          <cell r="G1959">
            <v>36</v>
          </cell>
          <cell r="I1959">
            <v>0.38041395464797217</v>
          </cell>
        </row>
        <row r="1960">
          <cell r="A1960" t="str">
            <v>LP.852.590.1.701</v>
          </cell>
          <cell r="B1960" t="str">
            <v>OEM</v>
          </cell>
          <cell r="C1960" t="str">
            <v>PUNE</v>
          </cell>
          <cell r="D1960">
            <v>4974</v>
          </cell>
          <cell r="E1960">
            <v>59389.56</v>
          </cell>
          <cell r="F1960">
            <v>1</v>
          </cell>
          <cell r="G1960">
            <v>4974</v>
          </cell>
          <cell r="I1960">
            <v>0.38041395464797217</v>
          </cell>
        </row>
        <row r="1961">
          <cell r="A1961" t="str">
            <v>LP.859.372.0.006</v>
          </cell>
          <cell r="B1961" t="str">
            <v>Export</v>
          </cell>
          <cell r="C1961" t="str">
            <v>PUNE</v>
          </cell>
          <cell r="D1961">
            <v>87878</v>
          </cell>
          <cell r="E1961">
            <v>1049279.8106000002</v>
          </cell>
          <cell r="F1961">
            <v>1</v>
          </cell>
          <cell r="G1961">
            <v>87878</v>
          </cell>
          <cell r="I1961">
            <v>0.38041395464797217</v>
          </cell>
        </row>
        <row r="1962">
          <cell r="A1962" t="str">
            <v>LP.859.380.1.006</v>
          </cell>
          <cell r="B1962" t="str">
            <v>Export</v>
          </cell>
          <cell r="C1962" t="str">
            <v>PUNE</v>
          </cell>
          <cell r="D1962">
            <v>87021</v>
          </cell>
          <cell r="E1962">
            <v>1662245.95624</v>
          </cell>
          <cell r="F1962">
            <v>1</v>
          </cell>
          <cell r="G1962">
            <v>87021</v>
          </cell>
          <cell r="I1962">
            <v>0.38041395464797217</v>
          </cell>
        </row>
        <row r="1963">
          <cell r="A1963" t="str">
            <v>LP.859.380.2.006</v>
          </cell>
          <cell r="B1963" t="str">
            <v>Export</v>
          </cell>
          <cell r="C1963" t="str">
            <v>PUNE</v>
          </cell>
          <cell r="D1963">
            <v>68860</v>
          </cell>
          <cell r="E1963">
            <v>924400.410255</v>
          </cell>
          <cell r="F1963">
            <v>1</v>
          </cell>
          <cell r="G1963">
            <v>68860</v>
          </cell>
          <cell r="I1963">
            <v>0.38041395464797217</v>
          </cell>
        </row>
        <row r="1964">
          <cell r="A1964" t="str">
            <v>LP.859.380.3.706</v>
          </cell>
          <cell r="B1964" t="str">
            <v>Export</v>
          </cell>
          <cell r="C1964" t="str">
            <v>PUNE</v>
          </cell>
          <cell r="D1964">
            <v>4586</v>
          </cell>
          <cell r="E1964">
            <v>97943.317170000009</v>
          </cell>
          <cell r="F1964">
            <v>1</v>
          </cell>
          <cell r="G1964">
            <v>4586</v>
          </cell>
          <cell r="I1964">
            <v>0.38041395464797217</v>
          </cell>
        </row>
        <row r="1965">
          <cell r="A1965" t="str">
            <v>LP.859.380.4.706</v>
          </cell>
          <cell r="B1965" t="str">
            <v>Export</v>
          </cell>
          <cell r="C1965" t="str">
            <v>PUNE</v>
          </cell>
          <cell r="D1965">
            <v>9180</v>
          </cell>
          <cell r="E1965">
            <v>136342.13462999999</v>
          </cell>
          <cell r="F1965">
            <v>1</v>
          </cell>
          <cell r="G1965">
            <v>9180</v>
          </cell>
          <cell r="I1965">
            <v>0.38041395464797217</v>
          </cell>
        </row>
        <row r="1966">
          <cell r="A1966" t="str">
            <v>LP.859.380.5.706</v>
          </cell>
          <cell r="B1966" t="str">
            <v>Export</v>
          </cell>
          <cell r="C1966" t="str">
            <v>PUNE</v>
          </cell>
          <cell r="D1966">
            <v>7200</v>
          </cell>
          <cell r="E1966">
            <v>126490.77</v>
          </cell>
          <cell r="F1966">
            <v>1</v>
          </cell>
          <cell r="G1966">
            <v>7200</v>
          </cell>
          <cell r="I1966">
            <v>0.38041395464797217</v>
          </cell>
        </row>
        <row r="1967">
          <cell r="A1967" t="str">
            <v>LP.859.571.1.706</v>
          </cell>
          <cell r="B1967" t="str">
            <v>Export</v>
          </cell>
          <cell r="C1967" t="str">
            <v>PUNE</v>
          </cell>
          <cell r="D1967">
            <v>50699</v>
          </cell>
          <cell r="E1967">
            <v>1403320.8122999999</v>
          </cell>
          <cell r="F1967">
            <v>1</v>
          </cell>
          <cell r="G1967">
            <v>50699</v>
          </cell>
          <cell r="I1967">
            <v>0.38041395464797217</v>
          </cell>
        </row>
        <row r="1968">
          <cell r="A1968" t="str">
            <v>LP.859.586.1.706</v>
          </cell>
          <cell r="B1968" t="str">
            <v>Export</v>
          </cell>
          <cell r="C1968" t="str">
            <v>PUNE</v>
          </cell>
          <cell r="D1968">
            <v>2260</v>
          </cell>
          <cell r="E1968">
            <v>30755.551780000002</v>
          </cell>
          <cell r="F1968">
            <v>1</v>
          </cell>
          <cell r="G1968">
            <v>2260</v>
          </cell>
          <cell r="I1968">
            <v>0.38041395464797217</v>
          </cell>
        </row>
        <row r="1969">
          <cell r="A1969" t="str">
            <v>LP.859.586.2.706</v>
          </cell>
          <cell r="B1969" t="str">
            <v>Export</v>
          </cell>
          <cell r="C1969" t="str">
            <v>PUNE</v>
          </cell>
          <cell r="D1969">
            <v>519</v>
          </cell>
          <cell r="E1969">
            <v>7449.2589000000007</v>
          </cell>
          <cell r="F1969">
            <v>1</v>
          </cell>
          <cell r="G1969">
            <v>519</v>
          </cell>
          <cell r="I1969">
            <v>0.38041395464797217</v>
          </cell>
        </row>
        <row r="1970">
          <cell r="A1970" t="str">
            <v>LP.859.590.0.701</v>
          </cell>
          <cell r="B1970" t="str">
            <v>OEM</v>
          </cell>
          <cell r="C1970" t="str">
            <v>PUNE</v>
          </cell>
          <cell r="D1970">
            <v>2334</v>
          </cell>
          <cell r="E1970">
            <v>36620.46</v>
          </cell>
          <cell r="F1970">
            <v>1</v>
          </cell>
          <cell r="G1970">
            <v>2334</v>
          </cell>
          <cell r="I1970">
            <v>0.38041395464797217</v>
          </cell>
        </row>
        <row r="1971">
          <cell r="A1971" t="str">
            <v>LP.859.590.0.706</v>
          </cell>
          <cell r="B1971" t="str">
            <v>Export</v>
          </cell>
          <cell r="C1971" t="str">
            <v>PUNE</v>
          </cell>
          <cell r="D1971">
            <v>55614</v>
          </cell>
          <cell r="E1971">
            <v>870203.25697600003</v>
          </cell>
          <cell r="F1971">
            <v>1</v>
          </cell>
          <cell r="G1971">
            <v>55614</v>
          </cell>
          <cell r="I1971">
            <v>0.38041395464797217</v>
          </cell>
        </row>
        <row r="1972">
          <cell r="A1972" t="str">
            <v>LP.859.590.1.701</v>
          </cell>
          <cell r="B1972" t="str">
            <v>OEM</v>
          </cell>
          <cell r="C1972" t="str">
            <v>PUNE</v>
          </cell>
          <cell r="D1972">
            <v>82566</v>
          </cell>
          <cell r="E1972">
            <v>1073358</v>
          </cell>
          <cell r="F1972">
            <v>1</v>
          </cell>
          <cell r="G1972">
            <v>82566</v>
          </cell>
          <cell r="I1972">
            <v>0.38041395464797217</v>
          </cell>
        </row>
        <row r="1973">
          <cell r="A1973" t="str">
            <v>LP.859.590.2.706</v>
          </cell>
          <cell r="B1973" t="str">
            <v>Export</v>
          </cell>
          <cell r="C1973" t="str">
            <v>PUNE</v>
          </cell>
          <cell r="D1973">
            <v>36878</v>
          </cell>
          <cell r="E1973">
            <v>576802.11161999998</v>
          </cell>
          <cell r="F1973">
            <v>1</v>
          </cell>
          <cell r="G1973">
            <v>36878</v>
          </cell>
          <cell r="I1973">
            <v>0.38041395464797217</v>
          </cell>
        </row>
        <row r="1974">
          <cell r="A1974" t="str">
            <v>LP.859.590.5.706</v>
          </cell>
          <cell r="B1974" t="str">
            <v>Export</v>
          </cell>
          <cell r="C1974" t="str">
            <v>PUNE</v>
          </cell>
          <cell r="D1974">
            <v>11667</v>
          </cell>
          <cell r="E1974">
            <v>129822.13685000001</v>
          </cell>
          <cell r="F1974">
            <v>1</v>
          </cell>
          <cell r="G1974">
            <v>11667</v>
          </cell>
          <cell r="I1974">
            <v>0.38041395464797217</v>
          </cell>
        </row>
        <row r="1975">
          <cell r="A1975" t="str">
            <v>LP.859.590.7.706</v>
          </cell>
          <cell r="B1975" t="str">
            <v>Export</v>
          </cell>
          <cell r="C1975" t="str">
            <v>PUNE</v>
          </cell>
          <cell r="D1975">
            <v>312776</v>
          </cell>
          <cell r="E1975">
            <v>3398038.4503890001</v>
          </cell>
          <cell r="F1975">
            <v>1</v>
          </cell>
          <cell r="G1975">
            <v>312776</v>
          </cell>
          <cell r="I1975">
            <v>0.38041395464797217</v>
          </cell>
        </row>
        <row r="1976">
          <cell r="A1976" t="str">
            <v>M.020.3.00.003</v>
          </cell>
          <cell r="B1976" t="str">
            <v>Market</v>
          </cell>
          <cell r="C1976" t="str">
            <v>PUNE</v>
          </cell>
          <cell r="D1976">
            <v>10853</v>
          </cell>
          <cell r="E1976">
            <v>537152.99</v>
          </cell>
          <cell r="F1976">
            <v>2</v>
          </cell>
          <cell r="G1976">
            <v>21706</v>
          </cell>
          <cell r="I1976">
            <v>0.76082790929594435</v>
          </cell>
        </row>
        <row r="1977">
          <cell r="A1977" t="str">
            <v>M.020.3.00.004</v>
          </cell>
          <cell r="B1977" t="str">
            <v>AVO-OEM</v>
          </cell>
          <cell r="C1977" t="str">
            <v>PUNE</v>
          </cell>
          <cell r="D1977">
            <v>2304</v>
          </cell>
          <cell r="E1977">
            <v>99240.960000000006</v>
          </cell>
          <cell r="F1977">
            <v>2</v>
          </cell>
          <cell r="G1977">
            <v>4608</v>
          </cell>
          <cell r="I1977">
            <v>0.76082790929594435</v>
          </cell>
        </row>
        <row r="1978">
          <cell r="A1978" t="str">
            <v>M.020.3.00.013</v>
          </cell>
          <cell r="B1978" t="str">
            <v>Market</v>
          </cell>
          <cell r="C1978" t="str">
            <v>PUNE</v>
          </cell>
          <cell r="D1978">
            <v>5738</v>
          </cell>
          <cell r="E1978">
            <v>296390.71999999997</v>
          </cell>
          <cell r="F1978">
            <v>2</v>
          </cell>
          <cell r="G1978">
            <v>11476</v>
          </cell>
          <cell r="I1978">
            <v>0.76082790929594435</v>
          </cell>
        </row>
        <row r="1979">
          <cell r="A1979" t="str">
            <v>M.020.3.00.023</v>
          </cell>
          <cell r="B1979" t="str">
            <v>Market</v>
          </cell>
          <cell r="C1979" t="str">
            <v>PUNE</v>
          </cell>
          <cell r="D1979">
            <v>3620</v>
          </cell>
          <cell r="E1979">
            <v>186414.07999999999</v>
          </cell>
          <cell r="F1979">
            <v>2</v>
          </cell>
          <cell r="G1979">
            <v>7240</v>
          </cell>
          <cell r="I1979">
            <v>0.76082790929594435</v>
          </cell>
        </row>
        <row r="1980">
          <cell r="A1980" t="str">
            <v>M.020.3.00.033</v>
          </cell>
          <cell r="B1980" t="str">
            <v>Market</v>
          </cell>
          <cell r="C1980" t="str">
            <v>PUNE</v>
          </cell>
          <cell r="D1980">
            <v>1404</v>
          </cell>
          <cell r="E1980">
            <v>73973.22</v>
          </cell>
          <cell r="F1980">
            <v>2</v>
          </cell>
          <cell r="G1980">
            <v>2808</v>
          </cell>
          <cell r="I1980">
            <v>0.76082790929594435</v>
          </cell>
        </row>
        <row r="1981">
          <cell r="A1981" t="str">
            <v>M.020.3.00.043</v>
          </cell>
          <cell r="B1981" t="str">
            <v>Market</v>
          </cell>
          <cell r="C1981" t="str">
            <v>PUNE</v>
          </cell>
          <cell r="D1981">
            <v>1104</v>
          </cell>
          <cell r="E1981">
            <v>61516.2</v>
          </cell>
          <cell r="F1981">
            <v>2</v>
          </cell>
          <cell r="G1981">
            <v>2208</v>
          </cell>
          <cell r="I1981">
            <v>0.76082790929594435</v>
          </cell>
        </row>
        <row r="1982">
          <cell r="A1982" t="str">
            <v>M.020.3.00.053</v>
          </cell>
          <cell r="B1982" t="str">
            <v>Market</v>
          </cell>
          <cell r="C1982" t="str">
            <v>PUNE</v>
          </cell>
          <cell r="D1982">
            <v>516</v>
          </cell>
          <cell r="E1982">
            <v>28235.64</v>
          </cell>
          <cell r="F1982">
            <v>2</v>
          </cell>
          <cell r="G1982">
            <v>1032</v>
          </cell>
          <cell r="I1982">
            <v>0.76082790929594435</v>
          </cell>
        </row>
        <row r="1983">
          <cell r="A1983" t="str">
            <v>M.100.3.00.003</v>
          </cell>
          <cell r="B1983" t="str">
            <v>Market</v>
          </cell>
          <cell r="C1983" t="str">
            <v>PUNE</v>
          </cell>
          <cell r="D1983">
            <v>28</v>
          </cell>
          <cell r="E1983">
            <v>5245.24</v>
          </cell>
          <cell r="F1983">
            <v>6</v>
          </cell>
          <cell r="G1983">
            <v>168</v>
          </cell>
          <cell r="I1983">
            <v>2.2824837278878332</v>
          </cell>
        </row>
        <row r="1984">
          <cell r="A1984" t="str">
            <v>M.100.3.00.013</v>
          </cell>
          <cell r="B1984" t="str">
            <v>Market</v>
          </cell>
          <cell r="C1984" t="str">
            <v>PUNE</v>
          </cell>
          <cell r="D1984">
            <v>895</v>
          </cell>
          <cell r="E1984">
            <v>162398.76</v>
          </cell>
          <cell r="F1984">
            <v>6</v>
          </cell>
          <cell r="G1984">
            <v>5370</v>
          </cell>
          <cell r="I1984">
            <v>2.2824837278878332</v>
          </cell>
        </row>
        <row r="1985">
          <cell r="A1985" t="str">
            <v>M.100.3.00.023</v>
          </cell>
          <cell r="B1985" t="str">
            <v>Market</v>
          </cell>
          <cell r="C1985" t="str">
            <v>PUNE</v>
          </cell>
          <cell r="D1985">
            <v>1133</v>
          </cell>
          <cell r="E1985">
            <v>204251.89</v>
          </cell>
          <cell r="F1985">
            <v>6</v>
          </cell>
          <cell r="G1985">
            <v>6798</v>
          </cell>
          <cell r="I1985">
            <v>2.2824837278878332</v>
          </cell>
        </row>
        <row r="1986">
          <cell r="A1986" t="str">
            <v>M.100.3.00.033</v>
          </cell>
          <cell r="B1986" t="str">
            <v>Market</v>
          </cell>
          <cell r="C1986" t="str">
            <v>PUNE</v>
          </cell>
          <cell r="D1986">
            <v>400</v>
          </cell>
          <cell r="E1986">
            <v>73084.820000000007</v>
          </cell>
          <cell r="F1986">
            <v>6</v>
          </cell>
          <cell r="G1986">
            <v>2400</v>
          </cell>
          <cell r="I1986">
            <v>2.2824837278878332</v>
          </cell>
        </row>
        <row r="1987">
          <cell r="A1987" t="str">
            <v>M.100.3.00.043</v>
          </cell>
          <cell r="B1987" t="str">
            <v>Market</v>
          </cell>
          <cell r="C1987" t="str">
            <v>PUNE</v>
          </cell>
          <cell r="D1987">
            <v>70</v>
          </cell>
          <cell r="E1987">
            <v>14323.4</v>
          </cell>
          <cell r="F1987">
            <v>6</v>
          </cell>
          <cell r="G1987">
            <v>420</v>
          </cell>
          <cell r="I1987">
            <v>2.2824837278878332</v>
          </cell>
        </row>
        <row r="1988">
          <cell r="A1988" t="str">
            <v>M.110.3.00.003</v>
          </cell>
          <cell r="B1988" t="str">
            <v>Market</v>
          </cell>
          <cell r="C1988" t="str">
            <v>PUNE</v>
          </cell>
          <cell r="D1988">
            <v>2063</v>
          </cell>
          <cell r="E1988">
            <v>377810.75</v>
          </cell>
          <cell r="F1988">
            <v>8</v>
          </cell>
          <cell r="G1988">
            <v>16504</v>
          </cell>
          <cell r="I1988">
            <v>3.0433116371837774</v>
          </cell>
        </row>
        <row r="1989">
          <cell r="A1989" t="str">
            <v>M.110.3.00.013</v>
          </cell>
          <cell r="B1989" t="str">
            <v>Market</v>
          </cell>
          <cell r="C1989" t="str">
            <v>PUNE</v>
          </cell>
          <cell r="D1989">
            <v>9175</v>
          </cell>
          <cell r="E1989">
            <v>1854799.32</v>
          </cell>
          <cell r="F1989">
            <v>8</v>
          </cell>
          <cell r="G1989">
            <v>73400</v>
          </cell>
          <cell r="I1989">
            <v>3.0433116371837774</v>
          </cell>
        </row>
        <row r="1990">
          <cell r="A1990" t="str">
            <v>M.110.3.00.023</v>
          </cell>
          <cell r="B1990" t="str">
            <v>Market</v>
          </cell>
          <cell r="C1990" t="str">
            <v>PUNE</v>
          </cell>
          <cell r="D1990">
            <v>4218</v>
          </cell>
          <cell r="E1990">
            <v>852921.79</v>
          </cell>
          <cell r="F1990">
            <v>8</v>
          </cell>
          <cell r="G1990">
            <v>33744</v>
          </cell>
          <cell r="I1990">
            <v>3.0433116371837774</v>
          </cell>
        </row>
        <row r="1991">
          <cell r="A1991" t="str">
            <v>M.110.3.00.033</v>
          </cell>
          <cell r="B1991" t="str">
            <v>Market</v>
          </cell>
          <cell r="C1991" t="str">
            <v>PUNE</v>
          </cell>
          <cell r="D1991">
            <v>2137</v>
          </cell>
          <cell r="E1991">
            <v>440184.6</v>
          </cell>
          <cell r="F1991">
            <v>8</v>
          </cell>
          <cell r="G1991">
            <v>17096</v>
          </cell>
          <cell r="I1991">
            <v>3.0433116371837774</v>
          </cell>
        </row>
        <row r="1992">
          <cell r="A1992" t="str">
            <v>M.110.3.00.043</v>
          </cell>
          <cell r="B1992" t="str">
            <v>Market</v>
          </cell>
          <cell r="C1992" t="str">
            <v>PUNE</v>
          </cell>
          <cell r="D1992">
            <v>672</v>
          </cell>
          <cell r="E1992">
            <v>149444.04999999999</v>
          </cell>
          <cell r="F1992">
            <v>8</v>
          </cell>
          <cell r="G1992">
            <v>5376</v>
          </cell>
          <cell r="I1992">
            <v>3.0433116371837774</v>
          </cell>
        </row>
        <row r="1993">
          <cell r="A1993" t="str">
            <v>M.110.3.00.053</v>
          </cell>
          <cell r="B1993" t="str">
            <v>Market</v>
          </cell>
          <cell r="C1993" t="str">
            <v>PUNE</v>
          </cell>
          <cell r="D1993">
            <v>202</v>
          </cell>
          <cell r="E1993">
            <v>42114.65</v>
          </cell>
          <cell r="F1993">
            <v>8</v>
          </cell>
          <cell r="G1993">
            <v>1616</v>
          </cell>
          <cell r="I1993">
            <v>3.0433116371837774</v>
          </cell>
        </row>
        <row r="1994">
          <cell r="A1994" t="str">
            <v>M.110.3.00.063</v>
          </cell>
          <cell r="B1994" t="str">
            <v>Market</v>
          </cell>
          <cell r="C1994" t="str">
            <v>PUNE</v>
          </cell>
          <cell r="D1994">
            <v>97</v>
          </cell>
          <cell r="E1994">
            <v>19809.849999999999</v>
          </cell>
          <cell r="F1994">
            <v>8</v>
          </cell>
          <cell r="G1994">
            <v>776</v>
          </cell>
          <cell r="I1994">
            <v>3.0433116371837774</v>
          </cell>
        </row>
        <row r="1995">
          <cell r="A1995" t="str">
            <v>M.113.3.00.003</v>
          </cell>
          <cell r="B1995" t="str">
            <v>Market</v>
          </cell>
          <cell r="C1995" t="str">
            <v>PUNE</v>
          </cell>
          <cell r="D1995">
            <v>63</v>
          </cell>
          <cell r="E1995">
            <v>19537.62</v>
          </cell>
          <cell r="F1995">
            <v>10</v>
          </cell>
          <cell r="G1995">
            <v>630</v>
          </cell>
          <cell r="I1995">
            <v>3.8041395464797216</v>
          </cell>
        </row>
        <row r="1996">
          <cell r="A1996" t="str">
            <v>M.113.3.00.013</v>
          </cell>
          <cell r="B1996" t="str">
            <v>Market</v>
          </cell>
          <cell r="C1996" t="str">
            <v>PUNE</v>
          </cell>
          <cell r="D1996">
            <v>335</v>
          </cell>
          <cell r="E1996">
            <v>116163.26</v>
          </cell>
          <cell r="F1996">
            <v>10</v>
          </cell>
          <cell r="G1996">
            <v>3350</v>
          </cell>
          <cell r="I1996">
            <v>3.8041395464797216</v>
          </cell>
        </row>
        <row r="1997">
          <cell r="A1997" t="str">
            <v>M.113.3.00.023</v>
          </cell>
          <cell r="B1997" t="str">
            <v>Export</v>
          </cell>
          <cell r="C1997" t="str">
            <v>PUNE</v>
          </cell>
          <cell r="D1997">
            <v>297</v>
          </cell>
          <cell r="E1997">
            <v>102190.72</v>
          </cell>
          <cell r="F1997">
            <v>10</v>
          </cell>
          <cell r="G1997">
            <v>2970</v>
          </cell>
          <cell r="I1997">
            <v>3.8041395464797216</v>
          </cell>
        </row>
        <row r="1998">
          <cell r="A1998" t="str">
            <v>M.113.3.00.033</v>
          </cell>
          <cell r="B1998" t="str">
            <v>Market</v>
          </cell>
          <cell r="C1998" t="str">
            <v>PUNE</v>
          </cell>
          <cell r="D1998">
            <v>63</v>
          </cell>
          <cell r="E1998">
            <v>20863.71</v>
          </cell>
          <cell r="F1998">
            <v>10</v>
          </cell>
          <cell r="G1998">
            <v>630</v>
          </cell>
          <cell r="I1998">
            <v>3.8041395464797216</v>
          </cell>
        </row>
        <row r="1999">
          <cell r="A1999" t="str">
            <v>M.116.0.00.003</v>
          </cell>
          <cell r="B1999" t="str">
            <v>Market</v>
          </cell>
          <cell r="C1999" t="str">
            <v>PUNE</v>
          </cell>
          <cell r="D1999">
            <v>483</v>
          </cell>
          <cell r="E1999">
            <v>125628.78</v>
          </cell>
          <cell r="F1999">
            <v>10</v>
          </cell>
          <cell r="G1999">
            <v>4830</v>
          </cell>
          <cell r="I1999">
            <v>3.8041395464797216</v>
          </cell>
        </row>
        <row r="2000">
          <cell r="A2000" t="str">
            <v>M.116.0.00.013</v>
          </cell>
          <cell r="B2000" t="str">
            <v>Market</v>
          </cell>
          <cell r="C2000" t="str">
            <v>PUNE</v>
          </cell>
          <cell r="D2000">
            <v>1271</v>
          </cell>
          <cell r="E2000">
            <v>348220.56</v>
          </cell>
          <cell r="F2000">
            <v>10</v>
          </cell>
          <cell r="G2000">
            <v>12710</v>
          </cell>
          <cell r="I2000">
            <v>3.8041395464797216</v>
          </cell>
        </row>
        <row r="2001">
          <cell r="A2001" t="str">
            <v>M.116.0.00.023</v>
          </cell>
          <cell r="B2001" t="str">
            <v>Market</v>
          </cell>
          <cell r="C2001" t="str">
            <v>PUNE</v>
          </cell>
          <cell r="D2001">
            <v>349</v>
          </cell>
          <cell r="E2001">
            <v>95378.02</v>
          </cell>
          <cell r="F2001">
            <v>10</v>
          </cell>
          <cell r="G2001">
            <v>3490</v>
          </cell>
          <cell r="I2001">
            <v>3.8041395464797216</v>
          </cell>
        </row>
        <row r="2002">
          <cell r="A2002" t="str">
            <v>M.119.3.00.003</v>
          </cell>
          <cell r="B2002" t="str">
            <v>Export</v>
          </cell>
          <cell r="C2002" t="str">
            <v>PUNE</v>
          </cell>
          <cell r="D2002">
            <v>1938</v>
          </cell>
          <cell r="E2002">
            <v>423812.72</v>
          </cell>
          <cell r="F2002">
            <v>10</v>
          </cell>
          <cell r="G2002">
            <v>19380</v>
          </cell>
          <cell r="I2002">
            <v>3.8041395464797216</v>
          </cell>
        </row>
        <row r="2003">
          <cell r="A2003" t="str">
            <v>M.119.3.00.013</v>
          </cell>
          <cell r="B2003" t="str">
            <v>Export</v>
          </cell>
          <cell r="C2003" t="str">
            <v>PUNE</v>
          </cell>
          <cell r="D2003">
            <v>3617</v>
          </cell>
          <cell r="E2003">
            <v>804693.34</v>
          </cell>
          <cell r="F2003">
            <v>10</v>
          </cell>
          <cell r="G2003">
            <v>36170</v>
          </cell>
          <cell r="I2003">
            <v>3.8041395464797216</v>
          </cell>
        </row>
        <row r="2004">
          <cell r="A2004" t="str">
            <v>M.119.3.00.023</v>
          </cell>
          <cell r="B2004" t="str">
            <v>Export</v>
          </cell>
          <cell r="C2004" t="str">
            <v>PUNE</v>
          </cell>
          <cell r="D2004">
            <v>920</v>
          </cell>
          <cell r="E2004">
            <v>207269.14</v>
          </cell>
          <cell r="F2004">
            <v>10</v>
          </cell>
          <cell r="G2004">
            <v>9200</v>
          </cell>
          <cell r="I2004">
            <v>3.8041395464797216</v>
          </cell>
        </row>
        <row r="2005">
          <cell r="A2005" t="str">
            <v>M.126.3.02.006</v>
          </cell>
          <cell r="B2005" t="str">
            <v>Export</v>
          </cell>
          <cell r="C2005" t="str">
            <v>PUNE</v>
          </cell>
          <cell r="D2005">
            <v>1950</v>
          </cell>
          <cell r="E2005">
            <v>237549.321</v>
          </cell>
          <cell r="F2005">
            <v>10</v>
          </cell>
          <cell r="G2005">
            <v>19500</v>
          </cell>
          <cell r="I2005">
            <v>3.8041395464797216</v>
          </cell>
        </row>
        <row r="2006">
          <cell r="A2006" t="str">
            <v>M.126.3.02.046</v>
          </cell>
          <cell r="B2006" t="str">
            <v>Export</v>
          </cell>
          <cell r="C2006" t="str">
            <v>PUNE</v>
          </cell>
          <cell r="D2006">
            <v>1974</v>
          </cell>
          <cell r="E2006">
            <v>244299.58019999997</v>
          </cell>
          <cell r="F2006">
            <v>10</v>
          </cell>
          <cell r="G2006">
            <v>19740</v>
          </cell>
          <cell r="I2006">
            <v>3.8041395464797216</v>
          </cell>
        </row>
        <row r="2007">
          <cell r="A2007" t="str">
            <v>M.126.3.02.056</v>
          </cell>
          <cell r="B2007" t="str">
            <v>Export</v>
          </cell>
          <cell r="C2007" t="str">
            <v>PUNE</v>
          </cell>
          <cell r="D2007">
            <v>1109</v>
          </cell>
          <cell r="E2007">
            <v>135617.8314</v>
          </cell>
          <cell r="F2007">
            <v>10</v>
          </cell>
          <cell r="G2007">
            <v>11090</v>
          </cell>
          <cell r="I2007">
            <v>3.8041395464797216</v>
          </cell>
        </row>
        <row r="2008">
          <cell r="A2008" t="str">
            <v>M.126.3.02.066</v>
          </cell>
          <cell r="B2008" t="str">
            <v>Export</v>
          </cell>
          <cell r="C2008" t="str">
            <v>PUNE</v>
          </cell>
          <cell r="D2008">
            <v>322</v>
          </cell>
          <cell r="E2008">
            <v>40671.014999999999</v>
          </cell>
          <cell r="F2008">
            <v>10</v>
          </cell>
          <cell r="G2008">
            <v>3220</v>
          </cell>
          <cell r="I2008">
            <v>3.8041395464797216</v>
          </cell>
        </row>
        <row r="2009">
          <cell r="A2009" t="str">
            <v>M.127.3.01.016</v>
          </cell>
          <cell r="B2009" t="str">
            <v>Export</v>
          </cell>
          <cell r="C2009" t="str">
            <v>PUNE</v>
          </cell>
          <cell r="D2009">
            <v>6692</v>
          </cell>
          <cell r="E2009">
            <v>814585.54800000007</v>
          </cell>
          <cell r="F2009">
            <v>10</v>
          </cell>
          <cell r="G2009">
            <v>66920</v>
          </cell>
          <cell r="I2009">
            <v>3.8041395464797216</v>
          </cell>
        </row>
        <row r="2010">
          <cell r="A2010" t="str">
            <v>M.127.3.01.026</v>
          </cell>
          <cell r="B2010" t="str">
            <v>Export</v>
          </cell>
          <cell r="C2010" t="str">
            <v>PUNE</v>
          </cell>
          <cell r="D2010">
            <v>2174</v>
          </cell>
          <cell r="E2010">
            <v>269034.15000000002</v>
          </cell>
          <cell r="F2010">
            <v>10</v>
          </cell>
          <cell r="G2010">
            <v>21740</v>
          </cell>
          <cell r="I2010">
            <v>3.8041395464797216</v>
          </cell>
        </row>
        <row r="2011">
          <cell r="A2011" t="str">
            <v>M.127.3.01.056</v>
          </cell>
          <cell r="B2011" t="str">
            <v>Export</v>
          </cell>
          <cell r="C2011" t="str">
            <v>PUNE</v>
          </cell>
          <cell r="D2011">
            <v>1104</v>
          </cell>
          <cell r="E2011">
            <v>135797.51999999999</v>
          </cell>
          <cell r="F2011">
            <v>10</v>
          </cell>
          <cell r="G2011">
            <v>11040</v>
          </cell>
          <cell r="I2011">
            <v>3.8041395464797216</v>
          </cell>
        </row>
        <row r="2012">
          <cell r="A2012" t="str">
            <v>M.127.3.01.066</v>
          </cell>
          <cell r="B2012" t="str">
            <v>Export</v>
          </cell>
          <cell r="C2012" t="str">
            <v>PUNE</v>
          </cell>
          <cell r="D2012">
            <v>627</v>
          </cell>
          <cell r="E2012">
            <v>77271.558600000004</v>
          </cell>
          <cell r="F2012">
            <v>10</v>
          </cell>
          <cell r="G2012">
            <v>6270</v>
          </cell>
          <cell r="I2012">
            <v>3.8041395464797216</v>
          </cell>
        </row>
        <row r="2013">
          <cell r="A2013" t="str">
            <v>M.127.3.03.006</v>
          </cell>
          <cell r="B2013" t="str">
            <v>Export</v>
          </cell>
          <cell r="C2013" t="str">
            <v>PUNE</v>
          </cell>
          <cell r="D2013">
            <v>344</v>
          </cell>
          <cell r="E2013">
            <v>45185.933139031898</v>
          </cell>
          <cell r="F2013">
            <v>10</v>
          </cell>
          <cell r="G2013">
            <v>3440</v>
          </cell>
          <cell r="I2013">
            <v>3.8041395464797216</v>
          </cell>
        </row>
        <row r="2014">
          <cell r="A2014" t="str">
            <v>M.127.3.03.016</v>
          </cell>
          <cell r="B2014" t="str">
            <v>Export</v>
          </cell>
          <cell r="C2014" t="str">
            <v>PUNE</v>
          </cell>
          <cell r="D2014">
            <v>397</v>
          </cell>
          <cell r="E2014">
            <v>52147.719349406005</v>
          </cell>
          <cell r="F2014">
            <v>10</v>
          </cell>
          <cell r="G2014">
            <v>3970</v>
          </cell>
          <cell r="I2014">
            <v>3.8041395464797216</v>
          </cell>
        </row>
        <row r="2015">
          <cell r="A2015" t="str">
            <v>M.127.3.03.026</v>
          </cell>
          <cell r="B2015" t="str">
            <v>Export</v>
          </cell>
          <cell r="C2015" t="str">
            <v>PUNE</v>
          </cell>
          <cell r="D2015">
            <v>272</v>
          </cell>
          <cell r="E2015">
            <v>35728.412249467088</v>
          </cell>
          <cell r="F2015">
            <v>10</v>
          </cell>
          <cell r="G2015">
            <v>2720</v>
          </cell>
          <cell r="I2015">
            <v>3.8041395464797216</v>
          </cell>
        </row>
        <row r="2016">
          <cell r="A2016" t="str">
            <v>M.127.3.03.036</v>
          </cell>
          <cell r="B2016" t="str">
            <v>Export</v>
          </cell>
          <cell r="C2016" t="str">
            <v>PUNE</v>
          </cell>
          <cell r="D2016">
            <v>187</v>
          </cell>
          <cell r="E2016">
            <v>24563.283421508622</v>
          </cell>
          <cell r="F2016">
            <v>10</v>
          </cell>
          <cell r="G2016">
            <v>1870</v>
          </cell>
          <cell r="I2016">
            <v>3.8041395464797216</v>
          </cell>
        </row>
        <row r="2017">
          <cell r="A2017" t="str">
            <v>M.131.3.00.003</v>
          </cell>
          <cell r="B2017" t="str">
            <v>Market</v>
          </cell>
          <cell r="C2017" t="str">
            <v>PUNE</v>
          </cell>
          <cell r="D2017">
            <v>10</v>
          </cell>
          <cell r="E2017">
            <v>2253.6999999999998</v>
          </cell>
          <cell r="F2017">
            <v>10</v>
          </cell>
          <cell r="G2017">
            <v>100</v>
          </cell>
          <cell r="I2017">
            <v>3.8041395464797216</v>
          </cell>
        </row>
        <row r="2018">
          <cell r="A2018" t="str">
            <v>M.135.0.00.003</v>
          </cell>
          <cell r="B2018" t="str">
            <v>Market</v>
          </cell>
          <cell r="C2018" t="str">
            <v>PUNE</v>
          </cell>
          <cell r="D2018">
            <v>164</v>
          </cell>
          <cell r="E2018">
            <v>53910.97</v>
          </cell>
          <cell r="F2018">
            <v>10</v>
          </cell>
          <cell r="G2018">
            <v>1640</v>
          </cell>
          <cell r="I2018">
            <v>3.8041395464797216</v>
          </cell>
        </row>
        <row r="2019">
          <cell r="A2019" t="str">
            <v>M.135.0.00.013</v>
          </cell>
          <cell r="B2019" t="str">
            <v>Market</v>
          </cell>
          <cell r="C2019" t="str">
            <v>PUNE</v>
          </cell>
          <cell r="D2019">
            <v>239</v>
          </cell>
          <cell r="E2019">
            <v>84533.95</v>
          </cell>
          <cell r="F2019">
            <v>10</v>
          </cell>
          <cell r="G2019">
            <v>2390</v>
          </cell>
          <cell r="I2019">
            <v>3.8041395464797216</v>
          </cell>
        </row>
        <row r="2020">
          <cell r="A2020" t="str">
            <v>M.135.0.00.023</v>
          </cell>
          <cell r="B2020" t="str">
            <v>Market</v>
          </cell>
          <cell r="C2020" t="str">
            <v>PUNE</v>
          </cell>
          <cell r="D2020">
            <v>94</v>
          </cell>
          <cell r="E2020">
            <v>33423.9</v>
          </cell>
          <cell r="F2020">
            <v>10</v>
          </cell>
          <cell r="G2020">
            <v>940</v>
          </cell>
          <cell r="I2020">
            <v>3.8041395464797216</v>
          </cell>
        </row>
        <row r="2021">
          <cell r="A2021" t="str">
            <v>M.140.0.00.003</v>
          </cell>
          <cell r="B2021" t="str">
            <v>Market</v>
          </cell>
          <cell r="C2021" t="str">
            <v>PUNE</v>
          </cell>
          <cell r="D2021">
            <v>416</v>
          </cell>
          <cell r="E2021">
            <v>143890.16</v>
          </cell>
          <cell r="F2021">
            <v>10</v>
          </cell>
          <cell r="G2021">
            <v>4160</v>
          </cell>
          <cell r="I2021">
            <v>3.8041395464797216</v>
          </cell>
        </row>
        <row r="2022">
          <cell r="A2022" t="str">
            <v>M.140.0.00.013</v>
          </cell>
          <cell r="B2022" t="str">
            <v>Market</v>
          </cell>
          <cell r="C2022" t="str">
            <v>PUNE</v>
          </cell>
          <cell r="D2022">
            <v>857</v>
          </cell>
          <cell r="E2022">
            <v>316341.15999999997</v>
          </cell>
          <cell r="F2022">
            <v>10</v>
          </cell>
          <cell r="G2022">
            <v>8570</v>
          </cell>
          <cell r="I2022">
            <v>3.8041395464797216</v>
          </cell>
        </row>
        <row r="2023">
          <cell r="A2023" t="str">
            <v>M.140.0.00.023</v>
          </cell>
          <cell r="B2023" t="str">
            <v>Market</v>
          </cell>
          <cell r="C2023" t="str">
            <v>PUNE</v>
          </cell>
          <cell r="D2023">
            <v>294</v>
          </cell>
          <cell r="E2023">
            <v>108408.42</v>
          </cell>
          <cell r="F2023">
            <v>10</v>
          </cell>
          <cell r="G2023">
            <v>2940</v>
          </cell>
          <cell r="I2023">
            <v>3.8041395464797216</v>
          </cell>
        </row>
        <row r="2024">
          <cell r="A2024" t="str">
            <v>M.147.3.00.006</v>
          </cell>
          <cell r="B2024" t="str">
            <v>Export</v>
          </cell>
          <cell r="C2024" t="str">
            <v>PUNE</v>
          </cell>
          <cell r="D2024">
            <v>1080</v>
          </cell>
          <cell r="E2024">
            <v>111954.15</v>
          </cell>
          <cell r="F2024">
            <v>10</v>
          </cell>
          <cell r="G2024">
            <v>10800</v>
          </cell>
          <cell r="I2024">
            <v>3.8041395464797216</v>
          </cell>
        </row>
        <row r="2025">
          <cell r="A2025" t="str">
            <v>M.147.3.00.016</v>
          </cell>
          <cell r="B2025" t="str">
            <v>Export</v>
          </cell>
          <cell r="C2025" t="str">
            <v>PUNE</v>
          </cell>
          <cell r="D2025">
            <v>623</v>
          </cell>
          <cell r="E2025">
            <v>64597.5</v>
          </cell>
          <cell r="F2025">
            <v>10</v>
          </cell>
          <cell r="G2025">
            <v>6230</v>
          </cell>
          <cell r="I2025">
            <v>3.8041395464797216</v>
          </cell>
        </row>
        <row r="2026">
          <cell r="A2026" t="str">
            <v>M.147.3.00.026</v>
          </cell>
          <cell r="B2026" t="str">
            <v>Export</v>
          </cell>
          <cell r="C2026" t="str">
            <v>PUNE</v>
          </cell>
          <cell r="D2026">
            <v>324</v>
          </cell>
          <cell r="E2026">
            <v>33590.699999999997</v>
          </cell>
          <cell r="F2026">
            <v>10</v>
          </cell>
          <cell r="G2026">
            <v>3240</v>
          </cell>
          <cell r="I2026">
            <v>3.8041395464797216</v>
          </cell>
        </row>
        <row r="2027">
          <cell r="A2027" t="str">
            <v>M.155.3.00.003</v>
          </cell>
          <cell r="B2027" t="str">
            <v>Market</v>
          </cell>
          <cell r="C2027" t="str">
            <v>PUNE</v>
          </cell>
          <cell r="D2027">
            <v>5</v>
          </cell>
          <cell r="E2027">
            <v>720.5</v>
          </cell>
          <cell r="F2027">
            <v>6</v>
          </cell>
          <cell r="G2027">
            <v>30</v>
          </cell>
          <cell r="I2027">
            <v>2.2824837278878332</v>
          </cell>
        </row>
        <row r="2028">
          <cell r="A2028" t="str">
            <v>M.155.3.00.013</v>
          </cell>
          <cell r="B2028" t="str">
            <v>Market</v>
          </cell>
          <cell r="C2028" t="str">
            <v>PUNE</v>
          </cell>
          <cell r="D2028">
            <v>10</v>
          </cell>
          <cell r="E2028">
            <v>1475.6</v>
          </cell>
          <cell r="F2028">
            <v>6</v>
          </cell>
          <cell r="G2028">
            <v>60</v>
          </cell>
          <cell r="I2028">
            <v>2.2824837278878332</v>
          </cell>
        </row>
        <row r="2029">
          <cell r="A2029" t="str">
            <v>M.155.3.00.023</v>
          </cell>
          <cell r="B2029" t="str">
            <v>Market</v>
          </cell>
          <cell r="C2029" t="str">
            <v>PUNE</v>
          </cell>
          <cell r="D2029">
            <v>5</v>
          </cell>
          <cell r="E2029">
            <v>737.8</v>
          </cell>
          <cell r="F2029">
            <v>6</v>
          </cell>
          <cell r="G2029">
            <v>30</v>
          </cell>
          <cell r="I2029">
            <v>2.2824837278878332</v>
          </cell>
        </row>
        <row r="2030">
          <cell r="A2030" t="str">
            <v>M.201.3.10.006</v>
          </cell>
          <cell r="B2030" t="str">
            <v>Export</v>
          </cell>
          <cell r="C2030" t="str">
            <v>PUNE</v>
          </cell>
          <cell r="D2030">
            <v>1490</v>
          </cell>
          <cell r="E2030">
            <v>412915.5</v>
          </cell>
          <cell r="F2030">
            <v>14</v>
          </cell>
          <cell r="G2030">
            <v>20860</v>
          </cell>
          <cell r="I2030">
            <v>5.3257953650716106</v>
          </cell>
        </row>
        <row r="2031">
          <cell r="A2031" t="str">
            <v>M.201.3.10.016</v>
          </cell>
          <cell r="B2031" t="str">
            <v>Export</v>
          </cell>
          <cell r="C2031" t="str">
            <v>PUNE</v>
          </cell>
          <cell r="D2031">
            <v>1900</v>
          </cell>
          <cell r="E2031">
            <v>526182</v>
          </cell>
          <cell r="F2031">
            <v>14</v>
          </cell>
          <cell r="G2031">
            <v>26600</v>
          </cell>
          <cell r="I2031">
            <v>5.3257953650716106</v>
          </cell>
        </row>
        <row r="2032">
          <cell r="A2032" t="str">
            <v>M.201.3.10.026</v>
          </cell>
          <cell r="B2032" t="str">
            <v>Export</v>
          </cell>
          <cell r="C2032" t="str">
            <v>PUNE</v>
          </cell>
          <cell r="D2032">
            <v>1405</v>
          </cell>
          <cell r="E2032">
            <v>389182.8</v>
          </cell>
          <cell r="F2032">
            <v>14</v>
          </cell>
          <cell r="G2032">
            <v>19670</v>
          </cell>
          <cell r="I2032">
            <v>5.3257953650716106</v>
          </cell>
        </row>
        <row r="2033">
          <cell r="A2033" t="str">
            <v>M.201.3.10.036</v>
          </cell>
          <cell r="B2033" t="str">
            <v>Export</v>
          </cell>
          <cell r="C2033" t="str">
            <v>PUNE</v>
          </cell>
          <cell r="D2033">
            <v>600</v>
          </cell>
          <cell r="E2033">
            <v>165873</v>
          </cell>
          <cell r="F2033">
            <v>14</v>
          </cell>
          <cell r="G2033">
            <v>8400</v>
          </cell>
          <cell r="I2033">
            <v>5.3257953650716106</v>
          </cell>
        </row>
        <row r="2034">
          <cell r="A2034" t="str">
            <v>M.201.3.10.046</v>
          </cell>
          <cell r="B2034" t="str">
            <v>Export</v>
          </cell>
          <cell r="C2034" t="str">
            <v>PUNE</v>
          </cell>
          <cell r="D2034">
            <v>650</v>
          </cell>
          <cell r="E2034">
            <v>179827.5</v>
          </cell>
          <cell r="F2034">
            <v>14</v>
          </cell>
          <cell r="G2034">
            <v>9100</v>
          </cell>
          <cell r="I2034">
            <v>5.3257953650716106</v>
          </cell>
        </row>
        <row r="2035">
          <cell r="A2035" t="str">
            <v>M.201.3.10.056</v>
          </cell>
          <cell r="B2035" t="str">
            <v>Export</v>
          </cell>
          <cell r="C2035" t="str">
            <v>PUNE</v>
          </cell>
          <cell r="D2035">
            <v>250</v>
          </cell>
          <cell r="E2035">
            <v>68982</v>
          </cell>
          <cell r="F2035">
            <v>14</v>
          </cell>
          <cell r="G2035">
            <v>3500</v>
          </cell>
          <cell r="I2035">
            <v>5.3257953650716106</v>
          </cell>
        </row>
        <row r="2036">
          <cell r="A2036" t="str">
            <v>M.201.3.10.066</v>
          </cell>
          <cell r="B2036" t="str">
            <v>Export</v>
          </cell>
          <cell r="C2036" t="str">
            <v>PUNE</v>
          </cell>
          <cell r="D2036">
            <v>250</v>
          </cell>
          <cell r="E2036">
            <v>68982</v>
          </cell>
          <cell r="F2036">
            <v>14</v>
          </cell>
          <cell r="G2036">
            <v>3500</v>
          </cell>
          <cell r="I2036">
            <v>5.3257953650716106</v>
          </cell>
        </row>
        <row r="2037">
          <cell r="A2037" t="str">
            <v>M.207.3.00.003</v>
          </cell>
          <cell r="B2037" t="str">
            <v>Export</v>
          </cell>
          <cell r="C2037" t="str">
            <v>PUNE</v>
          </cell>
          <cell r="D2037">
            <v>969</v>
          </cell>
          <cell r="E2037">
            <v>597032.81000000006</v>
          </cell>
          <cell r="F2037">
            <v>14</v>
          </cell>
          <cell r="G2037">
            <v>13566</v>
          </cell>
          <cell r="I2037">
            <v>5.3257953650716106</v>
          </cell>
        </row>
        <row r="2038">
          <cell r="A2038" t="str">
            <v>M.207.3.00.013</v>
          </cell>
          <cell r="B2038" t="str">
            <v>Export</v>
          </cell>
          <cell r="C2038" t="str">
            <v>PUNE</v>
          </cell>
          <cell r="D2038">
            <v>3341</v>
          </cell>
          <cell r="E2038">
            <v>2166101.04</v>
          </cell>
          <cell r="F2038">
            <v>14</v>
          </cell>
          <cell r="G2038">
            <v>46774</v>
          </cell>
          <cell r="I2038">
            <v>5.3257953650716106</v>
          </cell>
        </row>
        <row r="2039">
          <cell r="A2039" t="str">
            <v>M.207.3.00.016</v>
          </cell>
          <cell r="B2039" t="str">
            <v>Export</v>
          </cell>
          <cell r="C2039" t="str">
            <v>PUNE</v>
          </cell>
          <cell r="D2039">
            <v>100</v>
          </cell>
          <cell r="E2039">
            <v>39567.5</v>
          </cell>
          <cell r="F2039">
            <v>14</v>
          </cell>
          <cell r="G2039">
            <v>1400</v>
          </cell>
          <cell r="I2039">
            <v>5.3257953650716106</v>
          </cell>
        </row>
        <row r="2040">
          <cell r="A2040" t="str">
            <v>M.207.3.00.023</v>
          </cell>
          <cell r="B2040" t="str">
            <v>Export</v>
          </cell>
          <cell r="C2040" t="str">
            <v>PUNE</v>
          </cell>
          <cell r="D2040">
            <v>3509</v>
          </cell>
          <cell r="E2040">
            <v>2274372.12</v>
          </cell>
          <cell r="F2040">
            <v>14</v>
          </cell>
          <cell r="G2040">
            <v>49126</v>
          </cell>
          <cell r="I2040">
            <v>5.3257953650716106</v>
          </cell>
        </row>
        <row r="2041">
          <cell r="A2041" t="str">
            <v>M.207.3.00.033</v>
          </cell>
          <cell r="B2041" t="str">
            <v>Export</v>
          </cell>
          <cell r="C2041" t="str">
            <v>PUNE</v>
          </cell>
          <cell r="D2041">
            <v>2399</v>
          </cell>
          <cell r="E2041">
            <v>1549971.53</v>
          </cell>
          <cell r="F2041">
            <v>14</v>
          </cell>
          <cell r="G2041">
            <v>33586</v>
          </cell>
          <cell r="I2041">
            <v>5.3257953650716106</v>
          </cell>
        </row>
        <row r="2042">
          <cell r="A2042" t="str">
            <v>M.207.3.00.036</v>
          </cell>
          <cell r="B2042" t="str">
            <v>Export</v>
          </cell>
          <cell r="C2042" t="str">
            <v>PUNE</v>
          </cell>
          <cell r="D2042">
            <v>50</v>
          </cell>
          <cell r="E2042">
            <v>19783.75</v>
          </cell>
          <cell r="F2042">
            <v>14</v>
          </cell>
          <cell r="G2042">
            <v>700</v>
          </cell>
          <cell r="I2042">
            <v>5.3257953650716106</v>
          </cell>
        </row>
        <row r="2043">
          <cell r="A2043" t="str">
            <v>M.207.3.00.043</v>
          </cell>
          <cell r="B2043" t="str">
            <v>Export</v>
          </cell>
          <cell r="C2043" t="str">
            <v>PUNE</v>
          </cell>
          <cell r="D2043">
            <v>1408</v>
          </cell>
          <cell r="E2043">
            <v>962762.79</v>
          </cell>
          <cell r="F2043">
            <v>14</v>
          </cell>
          <cell r="G2043">
            <v>19712</v>
          </cell>
          <cell r="I2043">
            <v>5.3257953650716106</v>
          </cell>
        </row>
        <row r="2044">
          <cell r="A2044" t="str">
            <v>M.207.3.00.053</v>
          </cell>
          <cell r="B2044" t="str">
            <v>Export</v>
          </cell>
          <cell r="C2044" t="str">
            <v>PUNE</v>
          </cell>
          <cell r="D2044">
            <v>711</v>
          </cell>
          <cell r="E2044">
            <v>486176.19</v>
          </cell>
          <cell r="F2044">
            <v>14</v>
          </cell>
          <cell r="G2044">
            <v>9954</v>
          </cell>
          <cell r="I2044">
            <v>5.3257953650716106</v>
          </cell>
        </row>
        <row r="2045">
          <cell r="A2045" t="str">
            <v>M.207.3.00.063</v>
          </cell>
          <cell r="B2045" t="str">
            <v>Market</v>
          </cell>
          <cell r="C2045" t="str">
            <v>PUNE</v>
          </cell>
          <cell r="D2045">
            <v>165</v>
          </cell>
          <cell r="E2045">
            <v>112826.66</v>
          </cell>
          <cell r="F2045">
            <v>14</v>
          </cell>
          <cell r="G2045">
            <v>2310</v>
          </cell>
          <cell r="I2045">
            <v>5.3257953650716106</v>
          </cell>
        </row>
        <row r="2046">
          <cell r="A2046" t="str">
            <v>M.207.3.00.313</v>
          </cell>
          <cell r="B2046" t="str">
            <v>Market</v>
          </cell>
          <cell r="C2046" t="str">
            <v>PUNE</v>
          </cell>
          <cell r="D2046">
            <v>116</v>
          </cell>
          <cell r="E2046">
            <v>75839.89</v>
          </cell>
          <cell r="F2046">
            <v>14</v>
          </cell>
          <cell r="G2046">
            <v>1624</v>
          </cell>
          <cell r="I2046">
            <v>5.3257953650716106</v>
          </cell>
        </row>
        <row r="2047">
          <cell r="A2047" t="str">
            <v>M.213.3.00.003</v>
          </cell>
          <cell r="B2047" t="str">
            <v>Market</v>
          </cell>
          <cell r="C2047" t="str">
            <v>PUNE</v>
          </cell>
          <cell r="D2047">
            <v>56</v>
          </cell>
          <cell r="E2047">
            <v>40554.239999999998</v>
          </cell>
          <cell r="F2047">
            <v>14</v>
          </cell>
          <cell r="G2047">
            <v>784</v>
          </cell>
          <cell r="I2047">
            <v>5.3257953650716106</v>
          </cell>
        </row>
        <row r="2048">
          <cell r="A2048" t="str">
            <v>M.213.3.00.013</v>
          </cell>
          <cell r="B2048" t="str">
            <v>Market</v>
          </cell>
          <cell r="C2048" t="str">
            <v>PUNE</v>
          </cell>
          <cell r="D2048">
            <v>153</v>
          </cell>
          <cell r="E2048">
            <v>117944.65</v>
          </cell>
          <cell r="F2048">
            <v>14</v>
          </cell>
          <cell r="G2048">
            <v>2142</v>
          </cell>
          <cell r="I2048">
            <v>5.3257953650716106</v>
          </cell>
        </row>
        <row r="2049">
          <cell r="A2049" t="str">
            <v>M.213.3.00.023</v>
          </cell>
          <cell r="B2049" t="str">
            <v>Market</v>
          </cell>
          <cell r="C2049" t="str">
            <v>PUNE</v>
          </cell>
          <cell r="D2049">
            <v>141</v>
          </cell>
          <cell r="E2049">
            <v>108440.96000000001</v>
          </cell>
          <cell r="F2049">
            <v>14</v>
          </cell>
          <cell r="G2049">
            <v>1974</v>
          </cell>
          <cell r="I2049">
            <v>5.3257953650716106</v>
          </cell>
        </row>
        <row r="2050">
          <cell r="A2050" t="str">
            <v>M.213.3.00.033</v>
          </cell>
          <cell r="B2050" t="str">
            <v>Market</v>
          </cell>
          <cell r="C2050" t="str">
            <v>PUNE</v>
          </cell>
          <cell r="D2050">
            <v>100</v>
          </cell>
          <cell r="E2050">
            <v>76730.55</v>
          </cell>
          <cell r="F2050">
            <v>14</v>
          </cell>
          <cell r="G2050">
            <v>1400</v>
          </cell>
          <cell r="I2050">
            <v>5.3257953650716106</v>
          </cell>
        </row>
        <row r="2051">
          <cell r="A2051" t="str">
            <v>M.213.3.00.043</v>
          </cell>
          <cell r="B2051" t="str">
            <v>Market</v>
          </cell>
          <cell r="C2051" t="str">
            <v>PUNE</v>
          </cell>
          <cell r="D2051">
            <v>103</v>
          </cell>
          <cell r="E2051">
            <v>85046.25</v>
          </cell>
          <cell r="F2051">
            <v>14</v>
          </cell>
          <cell r="G2051">
            <v>1442</v>
          </cell>
          <cell r="I2051">
            <v>5.3257953650716106</v>
          </cell>
        </row>
        <row r="2052">
          <cell r="A2052" t="str">
            <v>M.213.3.00.053</v>
          </cell>
          <cell r="B2052" t="str">
            <v>Market</v>
          </cell>
          <cell r="C2052" t="str">
            <v>PUNE</v>
          </cell>
          <cell r="D2052">
            <v>16</v>
          </cell>
          <cell r="E2052">
            <v>13165.29</v>
          </cell>
          <cell r="F2052">
            <v>14</v>
          </cell>
          <cell r="G2052">
            <v>224</v>
          </cell>
          <cell r="I2052">
            <v>5.3257953650716106</v>
          </cell>
        </row>
        <row r="2053">
          <cell r="A2053" t="str">
            <v>M.213.3.00.063</v>
          </cell>
          <cell r="B2053" t="str">
            <v>Market</v>
          </cell>
          <cell r="C2053" t="str">
            <v>PUNE</v>
          </cell>
          <cell r="D2053">
            <v>8</v>
          </cell>
          <cell r="E2053">
            <v>6449.62</v>
          </cell>
          <cell r="F2053">
            <v>14</v>
          </cell>
          <cell r="G2053">
            <v>112</v>
          </cell>
          <cell r="I2053">
            <v>5.3257953650716106</v>
          </cell>
        </row>
        <row r="2054">
          <cell r="A2054" t="str">
            <v>M.213.3.20.006</v>
          </cell>
          <cell r="B2054" t="str">
            <v>Export</v>
          </cell>
          <cell r="C2054" t="str">
            <v>PUNE</v>
          </cell>
          <cell r="D2054">
            <v>198</v>
          </cell>
          <cell r="E2054">
            <v>67283.37</v>
          </cell>
          <cell r="F2054">
            <v>14</v>
          </cell>
          <cell r="G2054">
            <v>2772</v>
          </cell>
          <cell r="I2054">
            <v>5.3257953650716106</v>
          </cell>
        </row>
        <row r="2055">
          <cell r="A2055" t="str">
            <v>M.213.3.20.016</v>
          </cell>
          <cell r="B2055" t="str">
            <v>Export</v>
          </cell>
          <cell r="C2055" t="str">
            <v>PUNE</v>
          </cell>
          <cell r="D2055">
            <v>103</v>
          </cell>
          <cell r="E2055">
            <v>35000.945</v>
          </cell>
          <cell r="F2055">
            <v>14</v>
          </cell>
          <cell r="G2055">
            <v>1442</v>
          </cell>
          <cell r="I2055">
            <v>5.3257953650716106</v>
          </cell>
        </row>
        <row r="2056">
          <cell r="A2056" t="str">
            <v>M.213.3.20.026</v>
          </cell>
          <cell r="B2056" t="str">
            <v>Export</v>
          </cell>
          <cell r="C2056" t="str">
            <v>PUNE</v>
          </cell>
          <cell r="D2056">
            <v>50</v>
          </cell>
          <cell r="E2056">
            <v>16990.75</v>
          </cell>
          <cell r="F2056">
            <v>14</v>
          </cell>
          <cell r="G2056">
            <v>700</v>
          </cell>
          <cell r="I2056">
            <v>5.3257953650716106</v>
          </cell>
        </row>
        <row r="2057">
          <cell r="A2057" t="str">
            <v>M.213.3.20.036</v>
          </cell>
          <cell r="B2057" t="str">
            <v>Export</v>
          </cell>
          <cell r="C2057" t="str">
            <v>PUNE</v>
          </cell>
          <cell r="D2057">
            <v>53</v>
          </cell>
          <cell r="E2057">
            <v>18010.194999999996</v>
          </cell>
          <cell r="F2057">
            <v>14</v>
          </cell>
          <cell r="G2057">
            <v>742</v>
          </cell>
          <cell r="I2057">
            <v>5.3257953650716106</v>
          </cell>
        </row>
        <row r="2058">
          <cell r="A2058" t="str">
            <v>M.213.3.50.006</v>
          </cell>
          <cell r="B2058" t="str">
            <v>Export</v>
          </cell>
          <cell r="C2058" t="str">
            <v>PUNE</v>
          </cell>
          <cell r="D2058">
            <v>50</v>
          </cell>
          <cell r="E2058">
            <v>10250.040000000001</v>
          </cell>
          <cell r="F2058">
            <v>14</v>
          </cell>
          <cell r="G2058">
            <v>700</v>
          </cell>
          <cell r="I2058">
            <v>5.3257953650716106</v>
          </cell>
        </row>
        <row r="2059">
          <cell r="A2059" t="str">
            <v>M.213.3.50.016</v>
          </cell>
          <cell r="B2059" t="str">
            <v>Export</v>
          </cell>
          <cell r="C2059" t="str">
            <v>PUNE</v>
          </cell>
          <cell r="D2059">
            <v>205</v>
          </cell>
          <cell r="E2059">
            <v>45403.4</v>
          </cell>
          <cell r="F2059">
            <v>14</v>
          </cell>
          <cell r="G2059">
            <v>2870</v>
          </cell>
          <cell r="I2059">
            <v>5.3257953650716106</v>
          </cell>
        </row>
        <row r="2060">
          <cell r="A2060" t="str">
            <v>M.213.3.50.026</v>
          </cell>
          <cell r="B2060" t="str">
            <v>Export</v>
          </cell>
          <cell r="C2060" t="str">
            <v>PUNE</v>
          </cell>
          <cell r="D2060">
            <v>102</v>
          </cell>
          <cell r="E2060">
            <v>22590.959999999999</v>
          </cell>
          <cell r="F2060">
            <v>10</v>
          </cell>
          <cell r="G2060">
            <v>1020</v>
          </cell>
          <cell r="I2060">
            <v>3.8041395464797216</v>
          </cell>
        </row>
        <row r="2061">
          <cell r="A2061" t="str">
            <v>M.213.3.50.036</v>
          </cell>
          <cell r="B2061" t="str">
            <v>Export</v>
          </cell>
          <cell r="C2061" t="str">
            <v>PUNE</v>
          </cell>
          <cell r="D2061">
            <v>102</v>
          </cell>
          <cell r="E2061">
            <v>22590.959999999999</v>
          </cell>
          <cell r="F2061">
            <v>10</v>
          </cell>
          <cell r="G2061">
            <v>1020</v>
          </cell>
          <cell r="I2061">
            <v>3.8041395464797216</v>
          </cell>
        </row>
        <row r="2062">
          <cell r="A2062" t="str">
            <v>M.213.3.60.006</v>
          </cell>
          <cell r="B2062" t="str">
            <v>Export</v>
          </cell>
          <cell r="C2062" t="str">
            <v>PUNE</v>
          </cell>
          <cell r="D2062">
            <v>110</v>
          </cell>
          <cell r="E2062">
            <v>34049.4</v>
          </cell>
          <cell r="F2062">
            <v>14</v>
          </cell>
          <cell r="G2062">
            <v>1540</v>
          </cell>
          <cell r="I2062">
            <v>5.3257953650716106</v>
          </cell>
        </row>
        <row r="2063">
          <cell r="A2063" t="str">
            <v>M.213.3.60.026</v>
          </cell>
          <cell r="B2063" t="str">
            <v>Export</v>
          </cell>
          <cell r="C2063" t="str">
            <v>PUNE</v>
          </cell>
          <cell r="D2063">
            <v>110</v>
          </cell>
          <cell r="E2063">
            <v>34049.4</v>
          </cell>
          <cell r="F2063">
            <v>14</v>
          </cell>
          <cell r="G2063">
            <v>1540</v>
          </cell>
          <cell r="I2063">
            <v>5.3257953650716106</v>
          </cell>
        </row>
        <row r="2064">
          <cell r="A2064" t="str">
            <v>M.213.3.60.036</v>
          </cell>
          <cell r="B2064" t="str">
            <v>Export</v>
          </cell>
          <cell r="C2064" t="str">
            <v>PUNE</v>
          </cell>
          <cell r="D2064">
            <v>94</v>
          </cell>
          <cell r="E2064">
            <v>29096.76</v>
          </cell>
          <cell r="F2064">
            <v>14</v>
          </cell>
          <cell r="G2064">
            <v>1316</v>
          </cell>
          <cell r="I2064">
            <v>5.3257953650716106</v>
          </cell>
        </row>
        <row r="2065">
          <cell r="A2065" t="str">
            <v>M.213.7.70.006</v>
          </cell>
          <cell r="B2065" t="str">
            <v>Export</v>
          </cell>
          <cell r="C2065" t="str">
            <v>PUNE</v>
          </cell>
          <cell r="D2065">
            <v>209</v>
          </cell>
          <cell r="E2065">
            <v>68758.073999999993</v>
          </cell>
          <cell r="F2065">
            <v>14</v>
          </cell>
          <cell r="G2065">
            <v>2926</v>
          </cell>
          <cell r="I2065">
            <v>5.3257953650716106</v>
          </cell>
        </row>
        <row r="2066">
          <cell r="A2066" t="str">
            <v>M.213.7.70.016</v>
          </cell>
          <cell r="B2066" t="str">
            <v>Export</v>
          </cell>
          <cell r="C2066" t="str">
            <v>PUNE</v>
          </cell>
          <cell r="D2066">
            <v>32</v>
          </cell>
          <cell r="E2066">
            <v>10527.552</v>
          </cell>
          <cell r="F2066">
            <v>14</v>
          </cell>
          <cell r="G2066">
            <v>448</v>
          </cell>
          <cell r="I2066">
            <v>5.3257953650716106</v>
          </cell>
        </row>
        <row r="2067">
          <cell r="A2067" t="str">
            <v>M.218.3.00.002</v>
          </cell>
          <cell r="B2067" t="str">
            <v>OER</v>
          </cell>
          <cell r="C2067" t="str">
            <v>PUNE</v>
          </cell>
          <cell r="D2067">
            <v>619</v>
          </cell>
          <cell r="E2067">
            <v>145960.20000000001</v>
          </cell>
          <cell r="F2067">
            <v>8</v>
          </cell>
          <cell r="G2067">
            <v>4952</v>
          </cell>
          <cell r="I2067">
            <v>3.0433116371837774</v>
          </cell>
        </row>
        <row r="2068">
          <cell r="A2068" t="str">
            <v>M.218.3.00.003</v>
          </cell>
          <cell r="B2068" t="str">
            <v>Market</v>
          </cell>
          <cell r="C2068" t="str">
            <v>PUNE</v>
          </cell>
          <cell r="D2068">
            <v>2424</v>
          </cell>
          <cell r="E2068">
            <v>695586.01</v>
          </cell>
          <cell r="F2068">
            <v>8</v>
          </cell>
          <cell r="G2068">
            <v>19392</v>
          </cell>
          <cell r="I2068">
            <v>3.0433116371837774</v>
          </cell>
        </row>
        <row r="2069">
          <cell r="A2069" t="str">
            <v>M.218.3.00.012</v>
          </cell>
          <cell r="B2069" t="str">
            <v>OER</v>
          </cell>
          <cell r="C2069" t="str">
            <v>PUNE</v>
          </cell>
          <cell r="D2069">
            <v>1535</v>
          </cell>
          <cell r="E2069">
            <v>398793</v>
          </cell>
          <cell r="F2069">
            <v>8</v>
          </cell>
          <cell r="G2069">
            <v>12280</v>
          </cell>
          <cell r="I2069">
            <v>3.0433116371837774</v>
          </cell>
        </row>
        <row r="2070">
          <cell r="A2070" t="str">
            <v>M.218.3.00.013</v>
          </cell>
          <cell r="B2070" t="str">
            <v>Market</v>
          </cell>
          <cell r="C2070" t="str">
            <v>PUNE</v>
          </cell>
          <cell r="D2070">
            <v>5780</v>
          </cell>
          <cell r="E2070">
            <v>1851463.86</v>
          </cell>
          <cell r="F2070">
            <v>8</v>
          </cell>
          <cell r="G2070">
            <v>46240</v>
          </cell>
          <cell r="I2070">
            <v>3.0433116371837774</v>
          </cell>
        </row>
        <row r="2071">
          <cell r="A2071" t="str">
            <v>M.218.3.00.022</v>
          </cell>
          <cell r="B2071" t="str">
            <v>OER</v>
          </cell>
          <cell r="C2071" t="str">
            <v>PUNE</v>
          </cell>
          <cell r="D2071">
            <v>1200</v>
          </cell>
          <cell r="E2071">
            <v>311760</v>
          </cell>
          <cell r="F2071">
            <v>8</v>
          </cell>
          <cell r="G2071">
            <v>9600</v>
          </cell>
          <cell r="I2071">
            <v>3.0433116371837774</v>
          </cell>
        </row>
        <row r="2072">
          <cell r="A2072" t="str">
            <v>M.218.3.00.023</v>
          </cell>
          <cell r="B2072" t="str">
            <v>Market</v>
          </cell>
          <cell r="C2072" t="str">
            <v>PUNE</v>
          </cell>
          <cell r="D2072">
            <v>3709</v>
          </cell>
          <cell r="E2072">
            <v>1192992</v>
          </cell>
          <cell r="F2072">
            <v>8</v>
          </cell>
          <cell r="G2072">
            <v>29672</v>
          </cell>
          <cell r="I2072">
            <v>3.0433116371837774</v>
          </cell>
        </row>
        <row r="2073">
          <cell r="A2073" t="str">
            <v>M.218.3.00.032</v>
          </cell>
          <cell r="B2073" t="str">
            <v>OER</v>
          </cell>
          <cell r="C2073" t="str">
            <v>PUNE</v>
          </cell>
          <cell r="D2073">
            <v>550</v>
          </cell>
          <cell r="E2073">
            <v>142890</v>
          </cell>
          <cell r="F2073">
            <v>8</v>
          </cell>
          <cell r="G2073">
            <v>4400</v>
          </cell>
          <cell r="I2073">
            <v>3.0433116371837774</v>
          </cell>
        </row>
        <row r="2074">
          <cell r="A2074" t="str">
            <v>M.218.3.00.033</v>
          </cell>
          <cell r="B2074" t="str">
            <v>Market</v>
          </cell>
          <cell r="C2074" t="str">
            <v>PUNE</v>
          </cell>
          <cell r="D2074">
            <v>2014</v>
          </cell>
          <cell r="E2074">
            <v>641836.37</v>
          </cell>
          <cell r="F2074">
            <v>8</v>
          </cell>
          <cell r="G2074">
            <v>16112</v>
          </cell>
          <cell r="I2074">
            <v>3.0433116371837774</v>
          </cell>
        </row>
        <row r="2075">
          <cell r="A2075" t="str">
            <v>M.218.3.00.043</v>
          </cell>
          <cell r="B2075" t="str">
            <v>Market</v>
          </cell>
          <cell r="C2075" t="str">
            <v>PUNE</v>
          </cell>
          <cell r="D2075">
            <v>1232</v>
          </cell>
          <cell r="E2075">
            <v>440711.76</v>
          </cell>
          <cell r="F2075">
            <v>8</v>
          </cell>
          <cell r="G2075">
            <v>9856</v>
          </cell>
          <cell r="I2075">
            <v>3.0433116371837774</v>
          </cell>
        </row>
        <row r="2076">
          <cell r="A2076" t="str">
            <v>M.218.3.00.053</v>
          </cell>
          <cell r="B2076" t="str">
            <v>Export</v>
          </cell>
          <cell r="C2076" t="str">
            <v>PUNE</v>
          </cell>
          <cell r="D2076">
            <v>513</v>
          </cell>
          <cell r="E2076">
            <v>180869.76000000001</v>
          </cell>
          <cell r="F2076">
            <v>8</v>
          </cell>
          <cell r="G2076">
            <v>4104</v>
          </cell>
          <cell r="I2076">
            <v>3.0433116371837774</v>
          </cell>
        </row>
        <row r="2077">
          <cell r="A2077" t="str">
            <v>M.218.3.00.063</v>
          </cell>
          <cell r="B2077" t="str">
            <v>Market</v>
          </cell>
          <cell r="C2077" t="str">
            <v>PUNE</v>
          </cell>
          <cell r="D2077">
            <v>198</v>
          </cell>
          <cell r="E2077">
            <v>69780.42</v>
          </cell>
          <cell r="F2077">
            <v>8</v>
          </cell>
          <cell r="G2077">
            <v>1584</v>
          </cell>
          <cell r="I2077">
            <v>3.0433116371837774</v>
          </cell>
        </row>
        <row r="2078">
          <cell r="A2078" t="str">
            <v>M.218.3.10.003</v>
          </cell>
          <cell r="B2078" t="str">
            <v>Market</v>
          </cell>
          <cell r="C2078" t="str">
            <v>PUNE</v>
          </cell>
          <cell r="D2078">
            <v>260</v>
          </cell>
          <cell r="E2078">
            <v>61822.28</v>
          </cell>
          <cell r="F2078">
            <v>6</v>
          </cell>
          <cell r="G2078">
            <v>1560</v>
          </cell>
          <cell r="I2078">
            <v>2.2824837278878332</v>
          </cell>
        </row>
        <row r="2079">
          <cell r="A2079" t="str">
            <v>M.218.3.10.013</v>
          </cell>
          <cell r="B2079" t="str">
            <v>Market</v>
          </cell>
          <cell r="C2079" t="str">
            <v>PUNE</v>
          </cell>
          <cell r="D2079">
            <v>455</v>
          </cell>
          <cell r="E2079">
            <v>119475.45</v>
          </cell>
          <cell r="F2079">
            <v>6</v>
          </cell>
          <cell r="G2079">
            <v>2730</v>
          </cell>
          <cell r="I2079">
            <v>2.2824837278878332</v>
          </cell>
        </row>
        <row r="2080">
          <cell r="A2080" t="str">
            <v>M.218.3.10.023</v>
          </cell>
          <cell r="B2080" t="str">
            <v>Market</v>
          </cell>
          <cell r="C2080" t="str">
            <v>PUNE</v>
          </cell>
          <cell r="D2080">
            <v>247</v>
          </cell>
          <cell r="E2080">
            <v>64954.8</v>
          </cell>
          <cell r="F2080">
            <v>6</v>
          </cell>
          <cell r="G2080">
            <v>1482</v>
          </cell>
          <cell r="I2080">
            <v>2.2824837278878332</v>
          </cell>
        </row>
        <row r="2081">
          <cell r="A2081" t="str">
            <v>M.218.3.10.033</v>
          </cell>
          <cell r="B2081" t="str">
            <v>Market</v>
          </cell>
          <cell r="C2081" t="str">
            <v>PUNE</v>
          </cell>
          <cell r="D2081">
            <v>90</v>
          </cell>
          <cell r="E2081">
            <v>23646.63</v>
          </cell>
          <cell r="F2081">
            <v>6</v>
          </cell>
          <cell r="G2081">
            <v>540</v>
          </cell>
          <cell r="I2081">
            <v>2.2824837278878332</v>
          </cell>
        </row>
        <row r="2082">
          <cell r="A2082" t="str">
            <v>M.218.3.10.043</v>
          </cell>
          <cell r="B2082" t="str">
            <v>Market</v>
          </cell>
          <cell r="C2082" t="str">
            <v>PUNE</v>
          </cell>
          <cell r="D2082">
            <v>19</v>
          </cell>
          <cell r="E2082">
            <v>5423.21</v>
          </cell>
          <cell r="F2082">
            <v>6</v>
          </cell>
          <cell r="G2082">
            <v>114</v>
          </cell>
          <cell r="I2082">
            <v>2.2824837278878332</v>
          </cell>
        </row>
        <row r="2083">
          <cell r="A2083" t="str">
            <v>M.218.3.10.053</v>
          </cell>
          <cell r="B2083" t="str">
            <v>Market</v>
          </cell>
          <cell r="C2083" t="str">
            <v>PUNE</v>
          </cell>
          <cell r="D2083">
            <v>25</v>
          </cell>
          <cell r="E2083">
            <v>7135.58</v>
          </cell>
          <cell r="F2083">
            <v>6</v>
          </cell>
          <cell r="G2083">
            <v>150</v>
          </cell>
          <cell r="I2083">
            <v>2.2824837278878332</v>
          </cell>
        </row>
        <row r="2084">
          <cell r="A2084" t="str">
            <v>M.218.3.10.063</v>
          </cell>
          <cell r="B2084" t="str">
            <v>Market</v>
          </cell>
          <cell r="C2084" t="str">
            <v>PUNE</v>
          </cell>
          <cell r="D2084">
            <v>14</v>
          </cell>
          <cell r="E2084">
            <v>3955.89</v>
          </cell>
          <cell r="F2084">
            <v>6</v>
          </cell>
          <cell r="G2084">
            <v>84</v>
          </cell>
          <cell r="I2084">
            <v>2.2824837278878332</v>
          </cell>
        </row>
        <row r="2085">
          <cell r="A2085" t="str">
            <v>M.218.3.40.016</v>
          </cell>
          <cell r="B2085" t="str">
            <v>Export</v>
          </cell>
          <cell r="C2085" t="str">
            <v>PUNE</v>
          </cell>
          <cell r="D2085">
            <v>550</v>
          </cell>
          <cell r="E2085">
            <v>67892.44</v>
          </cell>
          <cell r="F2085">
            <v>8</v>
          </cell>
          <cell r="G2085">
            <v>4400</v>
          </cell>
          <cell r="I2085">
            <v>3.0433116371837774</v>
          </cell>
        </row>
        <row r="2086">
          <cell r="A2086" t="str">
            <v>M.218.3.40.026</v>
          </cell>
          <cell r="B2086" t="str">
            <v>Export</v>
          </cell>
          <cell r="C2086" t="str">
            <v>PUNE</v>
          </cell>
          <cell r="D2086">
            <v>200</v>
          </cell>
          <cell r="E2086">
            <v>24688.16</v>
          </cell>
          <cell r="F2086">
            <v>8</v>
          </cell>
          <cell r="G2086">
            <v>1600</v>
          </cell>
          <cell r="I2086">
            <v>3.0433116371837774</v>
          </cell>
        </row>
        <row r="2087">
          <cell r="A2087" t="str">
            <v>M.218.3.40.036</v>
          </cell>
          <cell r="B2087" t="str">
            <v>Export</v>
          </cell>
          <cell r="C2087" t="str">
            <v>PUNE</v>
          </cell>
          <cell r="D2087">
            <v>200</v>
          </cell>
          <cell r="E2087">
            <v>24688.16</v>
          </cell>
          <cell r="F2087">
            <v>8</v>
          </cell>
          <cell r="G2087">
            <v>1600</v>
          </cell>
          <cell r="I2087">
            <v>3.0433116371837774</v>
          </cell>
        </row>
        <row r="2088">
          <cell r="A2088" t="str">
            <v>M.218.3.40.046</v>
          </cell>
          <cell r="B2088" t="str">
            <v>Export</v>
          </cell>
          <cell r="C2088" t="str">
            <v>PUNE</v>
          </cell>
          <cell r="D2088">
            <v>175</v>
          </cell>
          <cell r="E2088">
            <v>21545.86</v>
          </cell>
          <cell r="F2088">
            <v>8</v>
          </cell>
          <cell r="G2088">
            <v>1400</v>
          </cell>
          <cell r="I2088">
            <v>3.0433116371837774</v>
          </cell>
        </row>
        <row r="2089">
          <cell r="A2089" t="str">
            <v>M.218.3.60.006</v>
          </cell>
          <cell r="B2089" t="str">
            <v>Export</v>
          </cell>
          <cell r="C2089" t="str">
            <v>PUNE</v>
          </cell>
          <cell r="D2089">
            <v>746</v>
          </cell>
          <cell r="E2089">
            <v>119863.44385225754</v>
          </cell>
          <cell r="F2089">
            <v>8</v>
          </cell>
          <cell r="G2089">
            <v>5968</v>
          </cell>
          <cell r="I2089">
            <v>3.0433116371837774</v>
          </cell>
        </row>
        <row r="2090">
          <cell r="A2090" t="str">
            <v>M.218.3.60.016</v>
          </cell>
          <cell r="B2090" t="str">
            <v>Export</v>
          </cell>
          <cell r="C2090" t="str">
            <v>PUNE</v>
          </cell>
          <cell r="D2090">
            <v>100</v>
          </cell>
          <cell r="E2090">
            <v>16003.94570335213</v>
          </cell>
          <cell r="F2090">
            <v>8</v>
          </cell>
          <cell r="G2090">
            <v>800</v>
          </cell>
          <cell r="I2090">
            <v>3.0433116371837774</v>
          </cell>
        </row>
        <row r="2091">
          <cell r="A2091" t="str">
            <v>M.218.3.70.006</v>
          </cell>
          <cell r="B2091" t="str">
            <v>Export</v>
          </cell>
          <cell r="C2091" t="str">
            <v>PUNE</v>
          </cell>
          <cell r="D2091">
            <v>199</v>
          </cell>
          <cell r="E2091">
            <v>40303</v>
          </cell>
          <cell r="F2091">
            <v>10</v>
          </cell>
          <cell r="G2091">
            <v>1990</v>
          </cell>
          <cell r="I2091">
            <v>3.8041395464797216</v>
          </cell>
        </row>
        <row r="2092">
          <cell r="A2092" t="str">
            <v>M.218.3.70.016</v>
          </cell>
          <cell r="B2092" t="str">
            <v>Export</v>
          </cell>
          <cell r="C2092" t="str">
            <v>PUNE</v>
          </cell>
          <cell r="D2092">
            <v>202</v>
          </cell>
          <cell r="E2092">
            <v>41707.634949051426</v>
          </cell>
          <cell r="F2092">
            <v>10</v>
          </cell>
          <cell r="G2092">
            <v>2020</v>
          </cell>
          <cell r="I2092">
            <v>3.8041395464797216</v>
          </cell>
        </row>
        <row r="2093">
          <cell r="A2093" t="str">
            <v>M.218.3.71.006</v>
          </cell>
          <cell r="B2093" t="str">
            <v>Export</v>
          </cell>
          <cell r="C2093" t="str">
            <v>PUNE</v>
          </cell>
          <cell r="D2093">
            <v>400</v>
          </cell>
          <cell r="E2093">
            <v>96265.4</v>
          </cell>
          <cell r="F2093">
            <v>10</v>
          </cell>
          <cell r="G2093">
            <v>4000</v>
          </cell>
          <cell r="I2093">
            <v>3.8041395464797216</v>
          </cell>
        </row>
        <row r="2094">
          <cell r="A2094" t="str">
            <v>M.218.3.71.016</v>
          </cell>
          <cell r="B2094" t="str">
            <v>Export</v>
          </cell>
          <cell r="C2094" t="str">
            <v>PUNE</v>
          </cell>
          <cell r="D2094">
            <v>106</v>
          </cell>
          <cell r="E2094">
            <v>25510.330999999998</v>
          </cell>
          <cell r="F2094">
            <v>10</v>
          </cell>
          <cell r="G2094">
            <v>1060</v>
          </cell>
          <cell r="I2094">
            <v>3.8041395464797216</v>
          </cell>
        </row>
        <row r="2095">
          <cell r="A2095" t="str">
            <v>M.218.3.71.026</v>
          </cell>
          <cell r="B2095" t="str">
            <v>Export</v>
          </cell>
          <cell r="C2095" t="str">
            <v>PUNE</v>
          </cell>
          <cell r="D2095">
            <v>17</v>
          </cell>
          <cell r="E2095">
            <v>4091.2794999999996</v>
          </cell>
          <cell r="F2095">
            <v>10</v>
          </cell>
          <cell r="G2095">
            <v>170</v>
          </cell>
          <cell r="I2095">
            <v>3.8041395464797216</v>
          </cell>
        </row>
        <row r="2096">
          <cell r="A2096" t="str">
            <v>M.218.3.71.036</v>
          </cell>
          <cell r="B2096" t="str">
            <v>Export</v>
          </cell>
          <cell r="C2096" t="str">
            <v>PUNE</v>
          </cell>
          <cell r="D2096">
            <v>68</v>
          </cell>
          <cell r="E2096">
            <v>16365.117999999999</v>
          </cell>
          <cell r="F2096">
            <v>10</v>
          </cell>
          <cell r="G2096">
            <v>680</v>
          </cell>
          <cell r="I2096">
            <v>3.8041395464797216</v>
          </cell>
        </row>
        <row r="2097">
          <cell r="A2097" t="str">
            <v>M.218.3.72.006</v>
          </cell>
          <cell r="B2097" t="str">
            <v>Export</v>
          </cell>
          <cell r="C2097" t="str">
            <v>PUNE</v>
          </cell>
          <cell r="D2097">
            <v>300</v>
          </cell>
          <cell r="E2097">
            <v>101944.5</v>
          </cell>
          <cell r="F2097">
            <v>10</v>
          </cell>
          <cell r="G2097">
            <v>3000</v>
          </cell>
          <cell r="I2097">
            <v>3.8041395464797216</v>
          </cell>
        </row>
        <row r="2098">
          <cell r="A2098" t="str">
            <v>M.218.3.72.016</v>
          </cell>
          <cell r="B2098" t="str">
            <v>Export</v>
          </cell>
          <cell r="C2098" t="str">
            <v>PUNE</v>
          </cell>
          <cell r="D2098">
            <v>100</v>
          </cell>
          <cell r="E2098">
            <v>33981.5</v>
          </cell>
          <cell r="F2098">
            <v>10</v>
          </cell>
          <cell r="G2098">
            <v>1000</v>
          </cell>
          <cell r="I2098">
            <v>3.8041395464797216</v>
          </cell>
        </row>
        <row r="2099">
          <cell r="A2099" t="str">
            <v>M.218.3.72.026</v>
          </cell>
          <cell r="B2099" t="str">
            <v>Export</v>
          </cell>
          <cell r="C2099" t="str">
            <v>PUNE</v>
          </cell>
          <cell r="D2099">
            <v>48</v>
          </cell>
          <cell r="E2099">
            <v>16311.12</v>
          </cell>
          <cell r="F2099">
            <v>10</v>
          </cell>
          <cell r="G2099">
            <v>480</v>
          </cell>
          <cell r="I2099">
            <v>3.8041395464797216</v>
          </cell>
        </row>
        <row r="2100">
          <cell r="A2100" t="str">
            <v>M.218.3.72.036</v>
          </cell>
          <cell r="B2100" t="str">
            <v>Export</v>
          </cell>
          <cell r="C2100" t="str">
            <v>PUNE</v>
          </cell>
          <cell r="D2100">
            <v>50</v>
          </cell>
          <cell r="E2100">
            <v>16990.75</v>
          </cell>
          <cell r="F2100">
            <v>10</v>
          </cell>
          <cell r="G2100">
            <v>500</v>
          </cell>
          <cell r="I2100">
            <v>3.8041395464797216</v>
          </cell>
        </row>
        <row r="2101">
          <cell r="A2101" t="str">
            <v>M.218.3.90.006</v>
          </cell>
          <cell r="B2101" t="str">
            <v>Export</v>
          </cell>
          <cell r="C2101" t="str">
            <v>PUNE</v>
          </cell>
          <cell r="D2101">
            <v>306</v>
          </cell>
          <cell r="E2101">
            <v>63346.896000000008</v>
          </cell>
          <cell r="F2101">
            <v>10</v>
          </cell>
          <cell r="G2101">
            <v>3060</v>
          </cell>
          <cell r="I2101">
            <v>3.8041395464797216</v>
          </cell>
        </row>
        <row r="2102">
          <cell r="A2102" t="str">
            <v>M.220.3.00.002</v>
          </cell>
          <cell r="B2102" t="str">
            <v>OER</v>
          </cell>
          <cell r="C2102" t="str">
            <v>PUNE</v>
          </cell>
          <cell r="D2102">
            <v>505</v>
          </cell>
          <cell r="E2102">
            <v>132577.65</v>
          </cell>
          <cell r="F2102">
            <v>10</v>
          </cell>
          <cell r="G2102">
            <v>5050</v>
          </cell>
          <cell r="I2102">
            <v>3.8041395464797216</v>
          </cell>
        </row>
        <row r="2103">
          <cell r="A2103" t="str">
            <v>M.221.3.00.003</v>
          </cell>
          <cell r="B2103" t="str">
            <v>Market</v>
          </cell>
          <cell r="C2103" t="str">
            <v>PUNE</v>
          </cell>
          <cell r="D2103">
            <v>487</v>
          </cell>
          <cell r="E2103">
            <v>120545.71</v>
          </cell>
          <cell r="F2103">
            <v>10</v>
          </cell>
          <cell r="G2103">
            <v>4870</v>
          </cell>
          <cell r="I2103">
            <v>3.8041395464797216</v>
          </cell>
        </row>
        <row r="2104">
          <cell r="A2104" t="str">
            <v>M.221.3.00.013</v>
          </cell>
          <cell r="B2104" t="str">
            <v>Market</v>
          </cell>
          <cell r="C2104" t="str">
            <v>PUNE</v>
          </cell>
          <cell r="D2104">
            <v>2070</v>
          </cell>
          <cell r="E2104">
            <v>545836.38</v>
          </cell>
          <cell r="F2104">
            <v>10</v>
          </cell>
          <cell r="G2104">
            <v>20700</v>
          </cell>
          <cell r="I2104">
            <v>3.8041395464797216</v>
          </cell>
        </row>
        <row r="2105">
          <cell r="A2105" t="str">
            <v>M.221.3.00.023</v>
          </cell>
          <cell r="B2105" t="str">
            <v>Market</v>
          </cell>
          <cell r="C2105" t="str">
            <v>PUNE</v>
          </cell>
          <cell r="D2105">
            <v>1459</v>
          </cell>
          <cell r="E2105">
            <v>390091.89</v>
          </cell>
          <cell r="F2105">
            <v>10</v>
          </cell>
          <cell r="G2105">
            <v>14590</v>
          </cell>
          <cell r="I2105">
            <v>3.8041395464797216</v>
          </cell>
        </row>
        <row r="2106">
          <cell r="A2106" t="str">
            <v>M.221.3.00.033</v>
          </cell>
          <cell r="B2106" t="str">
            <v>Market</v>
          </cell>
          <cell r="C2106" t="str">
            <v>PUNE</v>
          </cell>
          <cell r="D2106">
            <v>905</v>
          </cell>
          <cell r="E2106">
            <v>247628.4</v>
          </cell>
          <cell r="F2106">
            <v>10</v>
          </cell>
          <cell r="G2106">
            <v>9050</v>
          </cell>
          <cell r="I2106">
            <v>3.8041395464797216</v>
          </cell>
        </row>
        <row r="2107">
          <cell r="A2107" t="str">
            <v>M.221.3.00.043</v>
          </cell>
          <cell r="B2107" t="str">
            <v>Market</v>
          </cell>
          <cell r="C2107" t="str">
            <v>PUNE</v>
          </cell>
          <cell r="D2107">
            <v>212</v>
          </cell>
          <cell r="E2107">
            <v>63481.63</v>
          </cell>
          <cell r="F2107">
            <v>10</v>
          </cell>
          <cell r="G2107">
            <v>2120</v>
          </cell>
          <cell r="I2107">
            <v>3.8041395464797216</v>
          </cell>
        </row>
        <row r="2108">
          <cell r="A2108" t="str">
            <v>M.221.3.00.053</v>
          </cell>
          <cell r="B2108" t="str">
            <v>Market</v>
          </cell>
          <cell r="C2108" t="str">
            <v>PUNE</v>
          </cell>
          <cell r="D2108">
            <v>98</v>
          </cell>
          <cell r="E2108">
            <v>28910.39</v>
          </cell>
          <cell r="F2108">
            <v>10</v>
          </cell>
          <cell r="G2108">
            <v>980</v>
          </cell>
          <cell r="I2108">
            <v>3.8041395464797216</v>
          </cell>
        </row>
        <row r="2109">
          <cell r="A2109" t="str">
            <v>M.221.3.00.063</v>
          </cell>
          <cell r="B2109" t="str">
            <v>Market</v>
          </cell>
          <cell r="C2109" t="str">
            <v>PUNE</v>
          </cell>
          <cell r="D2109">
            <v>3</v>
          </cell>
          <cell r="E2109">
            <v>916.11</v>
          </cell>
          <cell r="F2109">
            <v>10</v>
          </cell>
          <cell r="G2109">
            <v>30</v>
          </cell>
          <cell r="I2109">
            <v>3.8041395464797216</v>
          </cell>
        </row>
        <row r="2110">
          <cell r="A2110" t="str">
            <v>M.231.3.00.002</v>
          </cell>
          <cell r="B2110" t="str">
            <v>OER</v>
          </cell>
          <cell r="C2110" t="str">
            <v>PUNE</v>
          </cell>
          <cell r="D2110">
            <v>599</v>
          </cell>
          <cell r="E2110">
            <v>176465.4</v>
          </cell>
          <cell r="F2110">
            <v>10</v>
          </cell>
          <cell r="G2110">
            <v>5990</v>
          </cell>
          <cell r="I2110">
            <v>3.8041395464797216</v>
          </cell>
        </row>
        <row r="2111">
          <cell r="A2111" t="str">
            <v>M.231.3.00.003</v>
          </cell>
          <cell r="B2111" t="str">
            <v>Market</v>
          </cell>
          <cell r="C2111" t="str">
            <v>PUNE</v>
          </cell>
          <cell r="D2111">
            <v>497</v>
          </cell>
          <cell r="E2111">
            <v>188830.29</v>
          </cell>
          <cell r="F2111">
            <v>10</v>
          </cell>
          <cell r="G2111">
            <v>4970</v>
          </cell>
          <cell r="I2111">
            <v>3.8041395464797216</v>
          </cell>
        </row>
        <row r="2112">
          <cell r="A2112" t="str">
            <v>M.231.3.00.012</v>
          </cell>
          <cell r="B2112" t="str">
            <v>OER</v>
          </cell>
          <cell r="C2112" t="str">
            <v>PUNE</v>
          </cell>
          <cell r="D2112">
            <v>201</v>
          </cell>
          <cell r="E2112">
            <v>65365.2</v>
          </cell>
          <cell r="F2112">
            <v>10</v>
          </cell>
          <cell r="G2112">
            <v>2010</v>
          </cell>
          <cell r="I2112">
            <v>3.8041395464797216</v>
          </cell>
        </row>
        <row r="2113">
          <cell r="A2113" t="str">
            <v>M.231.3.00.013</v>
          </cell>
          <cell r="B2113" t="str">
            <v>Export</v>
          </cell>
          <cell r="C2113" t="str">
            <v>PUNE</v>
          </cell>
          <cell r="D2113">
            <v>1178</v>
          </cell>
          <cell r="E2113">
            <v>496332.32</v>
          </cell>
          <cell r="F2113">
            <v>10</v>
          </cell>
          <cell r="G2113">
            <v>11780</v>
          </cell>
          <cell r="I2113">
            <v>3.8041395464797216</v>
          </cell>
        </row>
        <row r="2114">
          <cell r="A2114" t="str">
            <v>M.231.3.00.022</v>
          </cell>
          <cell r="B2114" t="str">
            <v>OER</v>
          </cell>
          <cell r="C2114" t="str">
            <v>PUNE</v>
          </cell>
          <cell r="D2114">
            <v>208</v>
          </cell>
          <cell r="E2114">
            <v>67641.600000000006</v>
          </cell>
          <cell r="F2114">
            <v>10</v>
          </cell>
          <cell r="G2114">
            <v>2080</v>
          </cell>
          <cell r="I2114">
            <v>3.8041395464797216</v>
          </cell>
        </row>
        <row r="2115">
          <cell r="A2115" t="str">
            <v>M.231.3.00.023</v>
          </cell>
          <cell r="B2115" t="str">
            <v>Export</v>
          </cell>
          <cell r="C2115" t="str">
            <v>PUNE</v>
          </cell>
          <cell r="D2115">
            <v>692</v>
          </cell>
          <cell r="E2115">
            <v>292247.24</v>
          </cell>
          <cell r="F2115">
            <v>10</v>
          </cell>
          <cell r="G2115">
            <v>6920</v>
          </cell>
          <cell r="I2115">
            <v>3.8041395464797216</v>
          </cell>
        </row>
        <row r="2116">
          <cell r="A2116" t="str">
            <v>M.231.3.00.033</v>
          </cell>
          <cell r="B2116" t="str">
            <v>Export</v>
          </cell>
          <cell r="C2116" t="str">
            <v>PUNE</v>
          </cell>
          <cell r="D2116">
            <v>336</v>
          </cell>
          <cell r="E2116">
            <v>141644.84</v>
          </cell>
          <cell r="F2116">
            <v>10</v>
          </cell>
          <cell r="G2116">
            <v>3360</v>
          </cell>
          <cell r="I2116">
            <v>3.8041395464797216</v>
          </cell>
        </row>
        <row r="2117">
          <cell r="A2117" t="str">
            <v>M.231.3.00.043</v>
          </cell>
          <cell r="B2117" t="str">
            <v>Export</v>
          </cell>
          <cell r="C2117" t="str">
            <v>PUNE</v>
          </cell>
          <cell r="D2117">
            <v>186</v>
          </cell>
          <cell r="E2117">
            <v>86401.07</v>
          </cell>
          <cell r="F2117">
            <v>10</v>
          </cell>
          <cell r="G2117">
            <v>1860</v>
          </cell>
          <cell r="I2117">
            <v>3.8041395464797216</v>
          </cell>
        </row>
        <row r="2118">
          <cell r="A2118" t="str">
            <v>M.231.3.00.053</v>
          </cell>
          <cell r="B2118" t="str">
            <v>Export</v>
          </cell>
          <cell r="C2118" t="str">
            <v>PUNE</v>
          </cell>
          <cell r="D2118">
            <v>61</v>
          </cell>
          <cell r="E2118">
            <v>28297.54</v>
          </cell>
          <cell r="F2118">
            <v>10</v>
          </cell>
          <cell r="G2118">
            <v>610</v>
          </cell>
          <cell r="I2118">
            <v>3.8041395464797216</v>
          </cell>
        </row>
        <row r="2119">
          <cell r="A2119" t="str">
            <v>M.231.3.00.063</v>
          </cell>
          <cell r="B2119" t="str">
            <v>Market</v>
          </cell>
          <cell r="C2119" t="str">
            <v>PUNE</v>
          </cell>
          <cell r="D2119">
            <v>14</v>
          </cell>
          <cell r="E2119">
            <v>6117.7</v>
          </cell>
          <cell r="F2119">
            <v>10</v>
          </cell>
          <cell r="G2119">
            <v>140</v>
          </cell>
          <cell r="I2119">
            <v>3.8041395464797216</v>
          </cell>
        </row>
        <row r="2120">
          <cell r="A2120" t="str">
            <v>M.236.3.00.003</v>
          </cell>
          <cell r="B2120" t="str">
            <v>Export</v>
          </cell>
          <cell r="C2120" t="str">
            <v>PUNE</v>
          </cell>
          <cell r="D2120">
            <v>1735</v>
          </cell>
          <cell r="E2120">
            <v>756715.75</v>
          </cell>
          <cell r="F2120">
            <v>10</v>
          </cell>
          <cell r="G2120">
            <v>17350</v>
          </cell>
          <cell r="I2120">
            <v>3.8041395464797216</v>
          </cell>
        </row>
        <row r="2121">
          <cell r="A2121" t="str">
            <v>M.236.3.00.013</v>
          </cell>
          <cell r="B2121" t="str">
            <v>Export</v>
          </cell>
          <cell r="C2121" t="str">
            <v>PUNE</v>
          </cell>
          <cell r="D2121">
            <v>3558</v>
          </cell>
          <cell r="E2121">
            <v>1640425.46</v>
          </cell>
          <cell r="F2121">
            <v>10</v>
          </cell>
          <cell r="G2121">
            <v>35580</v>
          </cell>
          <cell r="I2121">
            <v>3.8041395464797216</v>
          </cell>
        </row>
        <row r="2122">
          <cell r="A2122" t="str">
            <v>M.236.3.00.023</v>
          </cell>
          <cell r="B2122" t="str">
            <v>Export</v>
          </cell>
          <cell r="C2122" t="str">
            <v>PUNE</v>
          </cell>
          <cell r="D2122">
            <v>1893</v>
          </cell>
          <cell r="E2122">
            <v>871910.61</v>
          </cell>
          <cell r="F2122">
            <v>10</v>
          </cell>
          <cell r="G2122">
            <v>18930</v>
          </cell>
          <cell r="I2122">
            <v>3.8041395464797216</v>
          </cell>
        </row>
        <row r="2123">
          <cell r="A2123" t="str">
            <v>M.236.3.00.033</v>
          </cell>
          <cell r="B2123" t="str">
            <v>Export</v>
          </cell>
          <cell r="C2123" t="str">
            <v>PUNE</v>
          </cell>
          <cell r="D2123">
            <v>1074</v>
          </cell>
          <cell r="E2123">
            <v>497990.73</v>
          </cell>
          <cell r="F2123">
            <v>10</v>
          </cell>
          <cell r="G2123">
            <v>10740</v>
          </cell>
          <cell r="I2123">
            <v>3.8041395464797216</v>
          </cell>
        </row>
        <row r="2124">
          <cell r="A2124" t="str">
            <v>M.236.3.00.043</v>
          </cell>
          <cell r="B2124" t="str">
            <v>Export</v>
          </cell>
          <cell r="C2124" t="str">
            <v>PUNE</v>
          </cell>
          <cell r="D2124">
            <v>415</v>
          </cell>
          <cell r="E2124">
            <v>202763.78</v>
          </cell>
          <cell r="F2124">
            <v>10</v>
          </cell>
          <cell r="G2124">
            <v>4150</v>
          </cell>
          <cell r="I2124">
            <v>3.8041395464797216</v>
          </cell>
        </row>
        <row r="2125">
          <cell r="A2125" t="str">
            <v>M.236.3.00.053</v>
          </cell>
          <cell r="B2125" t="str">
            <v>Market</v>
          </cell>
          <cell r="C2125" t="str">
            <v>PUNE</v>
          </cell>
          <cell r="D2125">
            <v>162</v>
          </cell>
          <cell r="E2125">
            <v>80048.78</v>
          </cell>
          <cell r="F2125">
            <v>10</v>
          </cell>
          <cell r="G2125">
            <v>1620</v>
          </cell>
          <cell r="I2125">
            <v>3.8041395464797216</v>
          </cell>
        </row>
        <row r="2126">
          <cell r="A2126" t="str">
            <v>M.236.3.00.063</v>
          </cell>
          <cell r="B2126" t="str">
            <v>Market</v>
          </cell>
          <cell r="C2126" t="str">
            <v>PUNE</v>
          </cell>
          <cell r="D2126">
            <v>23</v>
          </cell>
          <cell r="E2126">
            <v>11225.47</v>
          </cell>
          <cell r="F2126">
            <v>10</v>
          </cell>
          <cell r="G2126">
            <v>230</v>
          </cell>
          <cell r="I2126">
            <v>3.8041395464797216</v>
          </cell>
        </row>
        <row r="2127">
          <cell r="A2127" t="str">
            <v>M.236.3.00.313</v>
          </cell>
          <cell r="B2127" t="str">
            <v>Market</v>
          </cell>
          <cell r="C2127" t="str">
            <v>PUNE</v>
          </cell>
          <cell r="D2127">
            <v>235</v>
          </cell>
          <cell r="E2127">
            <v>107442.79</v>
          </cell>
          <cell r="F2127">
            <v>10</v>
          </cell>
          <cell r="G2127">
            <v>2350</v>
          </cell>
          <cell r="I2127">
            <v>3.8041395464797216</v>
          </cell>
        </row>
        <row r="2128">
          <cell r="A2128" t="str">
            <v>M.239.3.00.003</v>
          </cell>
          <cell r="B2128" t="str">
            <v>Market</v>
          </cell>
          <cell r="C2128" t="str">
            <v>PUNE</v>
          </cell>
          <cell r="D2128">
            <v>116</v>
          </cell>
          <cell r="E2128">
            <v>32527.27</v>
          </cell>
          <cell r="F2128">
            <v>10</v>
          </cell>
          <cell r="G2128">
            <v>1160</v>
          </cell>
          <cell r="I2128">
            <v>3.8041395464797216</v>
          </cell>
        </row>
        <row r="2129">
          <cell r="A2129" t="str">
            <v>M.239.3.00.013</v>
          </cell>
          <cell r="B2129" t="str">
            <v>Export</v>
          </cell>
          <cell r="C2129" t="str">
            <v>PUNE</v>
          </cell>
          <cell r="D2129">
            <v>373</v>
          </cell>
          <cell r="E2129">
            <v>121299.36</v>
          </cell>
          <cell r="F2129">
            <v>10</v>
          </cell>
          <cell r="G2129">
            <v>3730</v>
          </cell>
          <cell r="I2129">
            <v>3.8041395464797216</v>
          </cell>
        </row>
        <row r="2130">
          <cell r="A2130" t="str">
            <v>M.239.3.00.023</v>
          </cell>
          <cell r="B2130" t="str">
            <v>Export</v>
          </cell>
          <cell r="C2130" t="str">
            <v>PUNE</v>
          </cell>
          <cell r="D2130">
            <v>153</v>
          </cell>
          <cell r="E2130">
            <v>49528.36</v>
          </cell>
          <cell r="F2130">
            <v>10</v>
          </cell>
          <cell r="G2130">
            <v>1530</v>
          </cell>
          <cell r="I2130">
            <v>3.8041395464797216</v>
          </cell>
        </row>
        <row r="2131">
          <cell r="A2131" t="str">
            <v>M.239.3.00.033</v>
          </cell>
          <cell r="B2131" t="str">
            <v>Market</v>
          </cell>
          <cell r="C2131" t="str">
            <v>PUNE</v>
          </cell>
          <cell r="D2131">
            <v>14</v>
          </cell>
          <cell r="E2131">
            <v>4347</v>
          </cell>
          <cell r="F2131">
            <v>10</v>
          </cell>
          <cell r="G2131">
            <v>140</v>
          </cell>
          <cell r="I2131">
            <v>3.8041395464797216</v>
          </cell>
        </row>
        <row r="2132">
          <cell r="A2132" t="str">
            <v>M.258.3.00.006</v>
          </cell>
          <cell r="B2132" t="str">
            <v>Export</v>
          </cell>
          <cell r="C2132" t="str">
            <v>PUNE</v>
          </cell>
          <cell r="D2132">
            <v>220</v>
          </cell>
          <cell r="E2132">
            <v>62942.75</v>
          </cell>
          <cell r="F2132">
            <v>14</v>
          </cell>
          <cell r="G2132">
            <v>3080</v>
          </cell>
          <cell r="I2132">
            <v>5.3257953650716106</v>
          </cell>
        </row>
        <row r="2133">
          <cell r="A2133" t="str">
            <v>M.258.3.10.006</v>
          </cell>
          <cell r="B2133" t="str">
            <v>Export</v>
          </cell>
          <cell r="C2133" t="str">
            <v>PUNE</v>
          </cell>
          <cell r="D2133">
            <v>1691</v>
          </cell>
          <cell r="E2133">
            <v>364720.82400000002</v>
          </cell>
          <cell r="F2133">
            <v>10</v>
          </cell>
          <cell r="G2133">
            <v>16910</v>
          </cell>
          <cell r="I2133">
            <v>3.8041395464797216</v>
          </cell>
        </row>
        <row r="2134">
          <cell r="A2134" t="str">
            <v>M.258.3.10.016</v>
          </cell>
          <cell r="B2134" t="str">
            <v>Export</v>
          </cell>
          <cell r="C2134" t="str">
            <v>PUNE</v>
          </cell>
          <cell r="D2134">
            <v>820</v>
          </cell>
          <cell r="E2134">
            <v>185612.28</v>
          </cell>
          <cell r="F2134">
            <v>10</v>
          </cell>
          <cell r="G2134">
            <v>8200</v>
          </cell>
          <cell r="I2134">
            <v>3.8041395464797216</v>
          </cell>
        </row>
        <row r="2135">
          <cell r="A2135" t="str">
            <v>M.258.3.10.026</v>
          </cell>
          <cell r="B2135" t="str">
            <v>Export</v>
          </cell>
          <cell r="C2135" t="str">
            <v>PUNE</v>
          </cell>
          <cell r="D2135">
            <v>434</v>
          </cell>
          <cell r="E2135">
            <v>98917.728000000003</v>
          </cell>
          <cell r="F2135">
            <v>10</v>
          </cell>
          <cell r="G2135">
            <v>4340</v>
          </cell>
          <cell r="I2135">
            <v>3.8041395464797216</v>
          </cell>
        </row>
        <row r="2136">
          <cell r="A2136" t="str">
            <v>M.258.3.10.036</v>
          </cell>
          <cell r="B2136" t="str">
            <v>Export</v>
          </cell>
          <cell r="C2136" t="str">
            <v>PUNE</v>
          </cell>
          <cell r="D2136">
            <v>294</v>
          </cell>
          <cell r="E2136">
            <v>68678.847999999998</v>
          </cell>
          <cell r="F2136">
            <v>10</v>
          </cell>
          <cell r="G2136">
            <v>2940</v>
          </cell>
          <cell r="I2136">
            <v>3.8041395464797216</v>
          </cell>
        </row>
        <row r="2137">
          <cell r="A2137" t="str">
            <v>M.258.3.10.046</v>
          </cell>
          <cell r="B2137" t="str">
            <v>Export</v>
          </cell>
          <cell r="C2137" t="str">
            <v>PUNE</v>
          </cell>
          <cell r="D2137">
            <v>200</v>
          </cell>
          <cell r="E2137">
            <v>48375.6</v>
          </cell>
          <cell r="F2137">
            <v>10</v>
          </cell>
          <cell r="G2137">
            <v>2000</v>
          </cell>
          <cell r="I2137">
            <v>3.8041395464797216</v>
          </cell>
        </row>
        <row r="2138">
          <cell r="A2138" t="str">
            <v>M.258.3.12.006</v>
          </cell>
          <cell r="B2138" t="str">
            <v>Export</v>
          </cell>
          <cell r="C2138" t="str">
            <v>PUNE</v>
          </cell>
          <cell r="D2138">
            <v>233</v>
          </cell>
          <cell r="E2138">
            <v>79176.89499999999</v>
          </cell>
          <cell r="F2138">
            <v>14</v>
          </cell>
          <cell r="G2138">
            <v>3262</v>
          </cell>
          <cell r="I2138">
            <v>5.3257953650716106</v>
          </cell>
        </row>
        <row r="2139">
          <cell r="A2139" t="str">
            <v>M.258.3.12.016</v>
          </cell>
          <cell r="B2139" t="str">
            <v>Export</v>
          </cell>
          <cell r="C2139" t="str">
            <v>PUNE</v>
          </cell>
          <cell r="D2139">
            <v>100</v>
          </cell>
          <cell r="E2139">
            <v>33981.5</v>
          </cell>
          <cell r="F2139">
            <v>14</v>
          </cell>
          <cell r="G2139">
            <v>1400</v>
          </cell>
          <cell r="I2139">
            <v>5.3257953650716106</v>
          </cell>
        </row>
        <row r="2140">
          <cell r="A2140" t="str">
            <v>M.258.3.12.026</v>
          </cell>
          <cell r="B2140" t="str">
            <v>Export</v>
          </cell>
          <cell r="C2140" t="str">
            <v>PUNE</v>
          </cell>
          <cell r="D2140">
            <v>50</v>
          </cell>
          <cell r="E2140">
            <v>16990.75</v>
          </cell>
          <cell r="F2140">
            <v>14</v>
          </cell>
          <cell r="G2140">
            <v>700</v>
          </cell>
          <cell r="I2140">
            <v>5.3257953650716106</v>
          </cell>
        </row>
        <row r="2141">
          <cell r="A2141" t="str">
            <v>M.258.3.12.036</v>
          </cell>
          <cell r="B2141" t="str">
            <v>Export</v>
          </cell>
          <cell r="C2141" t="str">
            <v>PUNE</v>
          </cell>
          <cell r="D2141">
            <v>55</v>
          </cell>
          <cell r="E2141">
            <v>18689.824999999997</v>
          </cell>
          <cell r="F2141">
            <v>14</v>
          </cell>
          <cell r="G2141">
            <v>770</v>
          </cell>
          <cell r="I2141">
            <v>5.3257953650716106</v>
          </cell>
        </row>
        <row r="2142">
          <cell r="A2142" t="str">
            <v>M.258.3.50.006</v>
          </cell>
          <cell r="B2142" t="str">
            <v>Market</v>
          </cell>
          <cell r="C2142" t="str">
            <v>PUNE</v>
          </cell>
          <cell r="D2142">
            <v>20</v>
          </cell>
          <cell r="E2142">
            <v>10120</v>
          </cell>
          <cell r="F2142">
            <v>10</v>
          </cell>
          <cell r="G2142">
            <v>200</v>
          </cell>
          <cell r="I2142">
            <v>3.8041395464797216</v>
          </cell>
        </row>
        <row r="2143">
          <cell r="A2143" t="str">
            <v>M.258.3.60.006</v>
          </cell>
          <cell r="B2143" t="str">
            <v>Export</v>
          </cell>
          <cell r="C2143" t="str">
            <v>PUNE</v>
          </cell>
          <cell r="D2143">
            <v>1723</v>
          </cell>
          <cell r="E2143">
            <v>357928.83783830039</v>
          </cell>
          <cell r="F2143">
            <v>10</v>
          </cell>
          <cell r="G2143">
            <v>17230</v>
          </cell>
          <cell r="I2143">
            <v>3.8041395464797216</v>
          </cell>
        </row>
        <row r="2144">
          <cell r="A2144" t="str">
            <v>M.258.3.60.016</v>
          </cell>
          <cell r="B2144" t="str">
            <v>Export</v>
          </cell>
          <cell r="C2144" t="str">
            <v>PUNE</v>
          </cell>
          <cell r="D2144">
            <v>774</v>
          </cell>
          <cell r="E2144">
            <v>159471.84183486167</v>
          </cell>
          <cell r="F2144">
            <v>10</v>
          </cell>
          <cell r="G2144">
            <v>7740</v>
          </cell>
          <cell r="I2144">
            <v>3.8041395464797216</v>
          </cell>
        </row>
        <row r="2145">
          <cell r="A2145" t="str">
            <v>M.258.3.60.026</v>
          </cell>
          <cell r="B2145" t="str">
            <v>Export</v>
          </cell>
          <cell r="C2145" t="str">
            <v>PUNE</v>
          </cell>
          <cell r="D2145">
            <v>578</v>
          </cell>
          <cell r="E2145">
            <v>128371.21084470602</v>
          </cell>
          <cell r="F2145">
            <v>10</v>
          </cell>
          <cell r="G2145">
            <v>5780</v>
          </cell>
          <cell r="I2145">
            <v>3.8041395464797216</v>
          </cell>
        </row>
        <row r="2146">
          <cell r="A2146" t="str">
            <v>M.258.3.60.036</v>
          </cell>
          <cell r="B2146" t="str">
            <v>Export</v>
          </cell>
          <cell r="C2146" t="str">
            <v>PUNE</v>
          </cell>
          <cell r="D2146">
            <v>314</v>
          </cell>
          <cell r="E2146">
            <v>64553.729256444087</v>
          </cell>
          <cell r="F2146">
            <v>10</v>
          </cell>
          <cell r="G2146">
            <v>3140</v>
          </cell>
          <cell r="I2146">
            <v>3.8041395464797216</v>
          </cell>
        </row>
        <row r="2147">
          <cell r="A2147" t="str">
            <v>M.258.3.60.046</v>
          </cell>
          <cell r="B2147" t="str">
            <v>Export</v>
          </cell>
          <cell r="C2147" t="str">
            <v>PUNE</v>
          </cell>
          <cell r="D2147">
            <v>198</v>
          </cell>
          <cell r="E2147">
            <v>40449.40885492602</v>
          </cell>
          <cell r="F2147">
            <v>10</v>
          </cell>
          <cell r="G2147">
            <v>1980</v>
          </cell>
          <cell r="I2147">
            <v>3.8041395464797216</v>
          </cell>
        </row>
        <row r="2148">
          <cell r="A2148" t="str">
            <v>M.258.3.70.006</v>
          </cell>
          <cell r="B2148" t="str">
            <v>Export</v>
          </cell>
          <cell r="C2148" t="str">
            <v>PUNE</v>
          </cell>
          <cell r="D2148">
            <v>1026</v>
          </cell>
          <cell r="E2148">
            <v>220241.086175</v>
          </cell>
          <cell r="F2148">
            <v>10</v>
          </cell>
          <cell r="G2148">
            <v>10260</v>
          </cell>
          <cell r="I2148">
            <v>3.8041395464797216</v>
          </cell>
        </row>
        <row r="2149">
          <cell r="A2149" t="str">
            <v>M.258.3.70.016</v>
          </cell>
          <cell r="B2149" t="str">
            <v>Export</v>
          </cell>
          <cell r="C2149" t="str">
            <v>PUNE</v>
          </cell>
          <cell r="D2149">
            <v>562</v>
          </cell>
          <cell r="E2149">
            <v>121507.62195</v>
          </cell>
          <cell r="F2149">
            <v>10</v>
          </cell>
          <cell r="G2149">
            <v>5620</v>
          </cell>
          <cell r="I2149">
            <v>3.8041395464797216</v>
          </cell>
        </row>
        <row r="2150">
          <cell r="A2150" t="str">
            <v>M.258.3.70.026</v>
          </cell>
          <cell r="B2150" t="str">
            <v>Export</v>
          </cell>
          <cell r="C2150" t="str">
            <v>PUNE</v>
          </cell>
          <cell r="D2150">
            <v>103</v>
          </cell>
          <cell r="E2150">
            <v>21932.8681</v>
          </cell>
          <cell r="F2150">
            <v>10</v>
          </cell>
          <cell r="G2150">
            <v>1030</v>
          </cell>
          <cell r="I2150">
            <v>3.8041395464797216</v>
          </cell>
        </row>
        <row r="2151">
          <cell r="A2151" t="str">
            <v>M.258.3.70.036</v>
          </cell>
          <cell r="B2151" t="str">
            <v>Export</v>
          </cell>
          <cell r="C2151" t="str">
            <v>PUNE</v>
          </cell>
          <cell r="D2151">
            <v>370</v>
          </cell>
          <cell r="E2151">
            <v>80564.481800000009</v>
          </cell>
          <cell r="F2151">
            <v>10</v>
          </cell>
          <cell r="G2151">
            <v>3700</v>
          </cell>
          <cell r="I2151">
            <v>3.8041395464797216</v>
          </cell>
        </row>
        <row r="2152">
          <cell r="A2152" t="str">
            <v>M.258.3.70.046</v>
          </cell>
          <cell r="B2152" t="str">
            <v>Export</v>
          </cell>
          <cell r="C2152" t="str">
            <v>PUNE</v>
          </cell>
          <cell r="D2152">
            <v>97</v>
          </cell>
          <cell r="E2152">
            <v>20656.051900000002</v>
          </cell>
          <cell r="F2152">
            <v>10</v>
          </cell>
          <cell r="G2152">
            <v>970</v>
          </cell>
          <cell r="I2152">
            <v>3.8041395464797216</v>
          </cell>
        </row>
        <row r="2153">
          <cell r="A2153" t="str">
            <v>M.258.3.80.006</v>
          </cell>
          <cell r="B2153" t="str">
            <v>Export</v>
          </cell>
          <cell r="C2153" t="str">
            <v>PUNE</v>
          </cell>
          <cell r="D2153">
            <v>1019</v>
          </cell>
          <cell r="E2153">
            <v>218893.08347500002</v>
          </cell>
          <cell r="F2153">
            <v>10</v>
          </cell>
          <cell r="G2153">
            <v>10190</v>
          </cell>
          <cell r="I2153">
            <v>3.8041395464797216</v>
          </cell>
        </row>
        <row r="2154">
          <cell r="A2154" t="str">
            <v>M.258.3.80.016</v>
          </cell>
          <cell r="B2154" t="str">
            <v>Export</v>
          </cell>
          <cell r="C2154" t="str">
            <v>PUNE</v>
          </cell>
          <cell r="D2154">
            <v>432</v>
          </cell>
          <cell r="E2154">
            <v>91959.146399999998</v>
          </cell>
          <cell r="F2154">
            <v>10</v>
          </cell>
          <cell r="G2154">
            <v>4320</v>
          </cell>
          <cell r="I2154">
            <v>3.8041395464797216</v>
          </cell>
        </row>
        <row r="2155">
          <cell r="A2155" t="str">
            <v>M.258.3.80.026</v>
          </cell>
          <cell r="B2155" t="str">
            <v>Export</v>
          </cell>
          <cell r="C2155" t="str">
            <v>PUNE</v>
          </cell>
          <cell r="D2155">
            <v>266</v>
          </cell>
          <cell r="E2155">
            <v>56619.708200000008</v>
          </cell>
          <cell r="F2155">
            <v>10</v>
          </cell>
          <cell r="G2155">
            <v>2660</v>
          </cell>
          <cell r="I2155">
            <v>3.8041395464797216</v>
          </cell>
        </row>
        <row r="2156">
          <cell r="A2156" t="str">
            <v>M.258.3.80.036</v>
          </cell>
          <cell r="B2156" t="str">
            <v>Export</v>
          </cell>
          <cell r="C2156" t="str">
            <v>PUNE</v>
          </cell>
          <cell r="D2156">
            <v>204</v>
          </cell>
          <cell r="E2156">
            <v>43425.940800000011</v>
          </cell>
          <cell r="F2156">
            <v>10</v>
          </cell>
          <cell r="G2156">
            <v>2040</v>
          </cell>
          <cell r="I2156">
            <v>3.8041395464797216</v>
          </cell>
        </row>
        <row r="2157">
          <cell r="A2157" t="str">
            <v>M.258.3.80.046</v>
          </cell>
          <cell r="B2157" t="str">
            <v>Export</v>
          </cell>
          <cell r="C2157" t="str">
            <v>PUNE</v>
          </cell>
          <cell r="D2157">
            <v>166</v>
          </cell>
          <cell r="E2157">
            <v>35339.438200000004</v>
          </cell>
          <cell r="F2157">
            <v>10</v>
          </cell>
          <cell r="G2157">
            <v>1660</v>
          </cell>
          <cell r="I2157">
            <v>3.8041395464797216</v>
          </cell>
        </row>
        <row r="2158">
          <cell r="A2158" t="str">
            <v>M.258.3.80.056</v>
          </cell>
          <cell r="B2158" t="str">
            <v>Export</v>
          </cell>
          <cell r="C2158" t="str">
            <v>PUNE</v>
          </cell>
          <cell r="D2158">
            <v>93</v>
          </cell>
          <cell r="E2158">
            <v>19797.746100000004</v>
          </cell>
          <cell r="F2158">
            <v>10</v>
          </cell>
          <cell r="G2158">
            <v>930</v>
          </cell>
          <cell r="I2158">
            <v>3.8041395464797216</v>
          </cell>
        </row>
        <row r="2159">
          <cell r="A2159" t="str">
            <v>M.258.3.80.066</v>
          </cell>
          <cell r="B2159" t="str">
            <v>Export</v>
          </cell>
          <cell r="C2159" t="str">
            <v>PUNE</v>
          </cell>
          <cell r="D2159">
            <v>95</v>
          </cell>
          <cell r="E2159">
            <v>20223.351500000004</v>
          </cell>
          <cell r="F2159">
            <v>10</v>
          </cell>
          <cell r="G2159">
            <v>950</v>
          </cell>
          <cell r="I2159">
            <v>3.8041395464797216</v>
          </cell>
        </row>
        <row r="2160">
          <cell r="A2160" t="str">
            <v>M.280.3.00.006</v>
          </cell>
          <cell r="B2160" t="str">
            <v>Export</v>
          </cell>
          <cell r="C2160" t="str">
            <v>PUNE</v>
          </cell>
          <cell r="D2160">
            <v>1561</v>
          </cell>
          <cell r="E2160">
            <v>224667.69165000002</v>
          </cell>
          <cell r="F2160">
            <v>8</v>
          </cell>
          <cell r="G2160">
            <v>12488</v>
          </cell>
          <cell r="I2160">
            <v>3.0433116371837774</v>
          </cell>
        </row>
        <row r="2161">
          <cell r="A2161" t="str">
            <v>M.280.3.00.016</v>
          </cell>
          <cell r="B2161" t="str">
            <v>Export</v>
          </cell>
          <cell r="C2161" t="str">
            <v>PUNE</v>
          </cell>
          <cell r="D2161">
            <v>1084</v>
          </cell>
          <cell r="E2161">
            <v>156138.43724999999</v>
          </cell>
          <cell r="F2161">
            <v>8</v>
          </cell>
          <cell r="G2161">
            <v>8672</v>
          </cell>
          <cell r="I2161">
            <v>3.0433116371837774</v>
          </cell>
        </row>
        <row r="2162">
          <cell r="A2162" t="str">
            <v>M.280.3.00.026</v>
          </cell>
          <cell r="B2162" t="str">
            <v>Export</v>
          </cell>
          <cell r="C2162" t="str">
            <v>PUNE</v>
          </cell>
          <cell r="D2162">
            <v>559</v>
          </cell>
          <cell r="E2162">
            <v>81175.19219999999</v>
          </cell>
          <cell r="F2162">
            <v>8</v>
          </cell>
          <cell r="G2162">
            <v>4472</v>
          </cell>
          <cell r="I2162">
            <v>3.0433116371837774</v>
          </cell>
        </row>
        <row r="2163">
          <cell r="A2163" t="str">
            <v>M.280.3.00.036</v>
          </cell>
          <cell r="B2163" t="str">
            <v>Export</v>
          </cell>
          <cell r="C2163" t="str">
            <v>PUNE</v>
          </cell>
          <cell r="D2163">
            <v>160</v>
          </cell>
          <cell r="E2163">
            <v>22900.452000000001</v>
          </cell>
          <cell r="F2163">
            <v>8</v>
          </cell>
          <cell r="G2163">
            <v>1280</v>
          </cell>
          <cell r="I2163">
            <v>3.0433116371837774</v>
          </cell>
        </row>
        <row r="2164">
          <cell r="A2164" t="str">
            <v>M.280.3.00.046</v>
          </cell>
          <cell r="B2164" t="str">
            <v>Export</v>
          </cell>
          <cell r="C2164" t="str">
            <v>PUNE</v>
          </cell>
          <cell r="D2164">
            <v>109</v>
          </cell>
          <cell r="E2164">
            <v>15603.9738</v>
          </cell>
          <cell r="F2164">
            <v>8</v>
          </cell>
          <cell r="G2164">
            <v>872</v>
          </cell>
          <cell r="I2164">
            <v>3.0433116371837774</v>
          </cell>
        </row>
        <row r="2165">
          <cell r="A2165" t="str">
            <v>M.280.3.10.006</v>
          </cell>
          <cell r="B2165" t="str">
            <v>Export</v>
          </cell>
          <cell r="C2165" t="str">
            <v>PUNE</v>
          </cell>
          <cell r="D2165">
            <v>919</v>
          </cell>
          <cell r="E2165">
            <v>131517.8358</v>
          </cell>
          <cell r="F2165">
            <v>8</v>
          </cell>
          <cell r="G2165">
            <v>7352</v>
          </cell>
          <cell r="I2165">
            <v>3.0433116371837774</v>
          </cell>
        </row>
        <row r="2166">
          <cell r="A2166" t="str">
            <v>M.280.3.10.016</v>
          </cell>
          <cell r="B2166" t="str">
            <v>Export</v>
          </cell>
          <cell r="C2166" t="str">
            <v>PUNE</v>
          </cell>
          <cell r="D2166">
            <v>1006</v>
          </cell>
          <cell r="E2166">
            <v>145264.80885</v>
          </cell>
          <cell r="F2166">
            <v>8</v>
          </cell>
          <cell r="G2166">
            <v>8048</v>
          </cell>
          <cell r="I2166">
            <v>3.0433116371837774</v>
          </cell>
        </row>
        <row r="2167">
          <cell r="A2167" t="str">
            <v>M.280.3.10.026</v>
          </cell>
          <cell r="B2167" t="str">
            <v>Export</v>
          </cell>
          <cell r="C2167" t="str">
            <v>PUNE</v>
          </cell>
          <cell r="D2167">
            <v>368</v>
          </cell>
          <cell r="E2167">
            <v>52664.361600000004</v>
          </cell>
          <cell r="F2167">
            <v>8</v>
          </cell>
          <cell r="G2167">
            <v>2944</v>
          </cell>
          <cell r="I2167">
            <v>3.0433116371837774</v>
          </cell>
        </row>
        <row r="2168">
          <cell r="A2168" t="str">
            <v>M.280.3.10.036</v>
          </cell>
          <cell r="B2168" t="str">
            <v>Export</v>
          </cell>
          <cell r="C2168" t="str">
            <v>PUNE</v>
          </cell>
          <cell r="D2168">
            <v>341</v>
          </cell>
          <cell r="E2168">
            <v>48801.520200000006</v>
          </cell>
          <cell r="F2168">
            <v>8</v>
          </cell>
          <cell r="G2168">
            <v>2728</v>
          </cell>
          <cell r="I2168">
            <v>3.0433116371837774</v>
          </cell>
        </row>
        <row r="2169">
          <cell r="A2169" t="str">
            <v>M.280.3.10.046</v>
          </cell>
          <cell r="B2169" t="str">
            <v>Export</v>
          </cell>
          <cell r="C2169" t="str">
            <v>PUNE</v>
          </cell>
          <cell r="D2169">
            <v>194</v>
          </cell>
          <cell r="E2169">
            <v>27764.770800000002</v>
          </cell>
          <cell r="F2169">
            <v>8</v>
          </cell>
          <cell r="G2169">
            <v>1552</v>
          </cell>
          <cell r="I2169">
            <v>3.0433116371837774</v>
          </cell>
        </row>
        <row r="2170">
          <cell r="A2170" t="str">
            <v>M.280.3.10.056</v>
          </cell>
          <cell r="B2170" t="str">
            <v>Export</v>
          </cell>
          <cell r="C2170" t="str">
            <v>PUNE</v>
          </cell>
          <cell r="D2170">
            <v>383</v>
          </cell>
          <cell r="E2170">
            <v>56052.30975</v>
          </cell>
          <cell r="F2170">
            <v>8</v>
          </cell>
          <cell r="G2170">
            <v>3064</v>
          </cell>
          <cell r="I2170">
            <v>3.0433116371837774</v>
          </cell>
        </row>
        <row r="2171">
          <cell r="A2171" t="str">
            <v>M.280.3.10.066</v>
          </cell>
          <cell r="B2171" t="str">
            <v>Export</v>
          </cell>
          <cell r="C2171" t="str">
            <v>PUNE</v>
          </cell>
          <cell r="D2171">
            <v>120</v>
          </cell>
          <cell r="E2171">
            <v>17172.954000000002</v>
          </cell>
          <cell r="F2171">
            <v>8</v>
          </cell>
          <cell r="G2171">
            <v>960</v>
          </cell>
          <cell r="I2171">
            <v>3.0433116371837774</v>
          </cell>
        </row>
        <row r="2172">
          <cell r="A2172" t="str">
            <v>M.280.3.30.006</v>
          </cell>
          <cell r="B2172" t="str">
            <v>Export</v>
          </cell>
          <cell r="C2172" t="str">
            <v>PUNE</v>
          </cell>
          <cell r="D2172">
            <v>500</v>
          </cell>
          <cell r="E2172">
            <v>86628.85</v>
          </cell>
          <cell r="F2172">
            <v>10</v>
          </cell>
          <cell r="G2172">
            <v>5000</v>
          </cell>
          <cell r="I2172">
            <v>3.8041395464797216</v>
          </cell>
        </row>
        <row r="2173">
          <cell r="A2173" t="str">
            <v>M.280.3.30.016</v>
          </cell>
          <cell r="B2173" t="str">
            <v>Export</v>
          </cell>
          <cell r="C2173" t="str">
            <v>PUNE</v>
          </cell>
          <cell r="D2173">
            <v>200</v>
          </cell>
          <cell r="E2173">
            <v>34653.85</v>
          </cell>
          <cell r="F2173">
            <v>10</v>
          </cell>
          <cell r="G2173">
            <v>2000</v>
          </cell>
          <cell r="I2173">
            <v>3.8041395464797216</v>
          </cell>
        </row>
        <row r="2174">
          <cell r="A2174" t="str">
            <v>M.280.3.30.026</v>
          </cell>
          <cell r="B2174" t="str">
            <v>Export</v>
          </cell>
          <cell r="C2174" t="str">
            <v>PUNE</v>
          </cell>
          <cell r="D2174">
            <v>200</v>
          </cell>
          <cell r="E2174">
            <v>34653.85</v>
          </cell>
          <cell r="F2174">
            <v>10</v>
          </cell>
          <cell r="G2174">
            <v>2000</v>
          </cell>
          <cell r="I2174">
            <v>3.8041395464797216</v>
          </cell>
        </row>
        <row r="2175">
          <cell r="A2175" t="str">
            <v>M.280.3.30.036</v>
          </cell>
          <cell r="B2175" t="str">
            <v>Export</v>
          </cell>
          <cell r="C2175" t="str">
            <v>PUNE</v>
          </cell>
          <cell r="D2175">
            <v>100</v>
          </cell>
          <cell r="E2175">
            <v>17326.925000000003</v>
          </cell>
          <cell r="F2175">
            <v>10</v>
          </cell>
          <cell r="G2175">
            <v>1000</v>
          </cell>
          <cell r="I2175">
            <v>3.8041395464797216</v>
          </cell>
        </row>
        <row r="2176">
          <cell r="A2176" t="str">
            <v>M.280.3.30.046</v>
          </cell>
          <cell r="B2176" t="str">
            <v>Export</v>
          </cell>
          <cell r="C2176" t="str">
            <v>PUNE</v>
          </cell>
          <cell r="D2176">
            <v>100</v>
          </cell>
          <cell r="E2176">
            <v>17326.925000000003</v>
          </cell>
          <cell r="F2176">
            <v>10</v>
          </cell>
          <cell r="G2176">
            <v>1000</v>
          </cell>
          <cell r="I2176">
            <v>3.8041395464797216</v>
          </cell>
        </row>
        <row r="2177">
          <cell r="A2177" t="str">
            <v>M.280.3.30.056</v>
          </cell>
          <cell r="B2177" t="str">
            <v>Export</v>
          </cell>
          <cell r="C2177" t="str">
            <v>PUNE</v>
          </cell>
          <cell r="D2177">
            <v>150</v>
          </cell>
          <cell r="E2177">
            <v>25987.5</v>
          </cell>
          <cell r="F2177">
            <v>10</v>
          </cell>
          <cell r="G2177">
            <v>1500</v>
          </cell>
          <cell r="I2177">
            <v>3.8041395464797216</v>
          </cell>
        </row>
        <row r="2178">
          <cell r="A2178" t="str">
            <v>M.280.3.30.066</v>
          </cell>
          <cell r="B2178" t="str">
            <v>Export</v>
          </cell>
          <cell r="C2178" t="str">
            <v>PUNE</v>
          </cell>
          <cell r="D2178">
            <v>150</v>
          </cell>
          <cell r="E2178">
            <v>25987.5</v>
          </cell>
          <cell r="F2178">
            <v>10</v>
          </cell>
          <cell r="G2178">
            <v>1500</v>
          </cell>
          <cell r="I2178">
            <v>3.8041395464797216</v>
          </cell>
        </row>
        <row r="2179">
          <cell r="A2179" t="str">
            <v>M.301.3.00.002</v>
          </cell>
          <cell r="B2179" t="str">
            <v>OER</v>
          </cell>
          <cell r="C2179" t="str">
            <v>PUNE</v>
          </cell>
          <cell r="D2179">
            <v>30</v>
          </cell>
          <cell r="E2179">
            <v>8762.4</v>
          </cell>
          <cell r="F2179">
            <v>6</v>
          </cell>
          <cell r="G2179">
            <v>180</v>
          </cell>
          <cell r="I2179">
            <v>2.2824837278878332</v>
          </cell>
        </row>
        <row r="2180">
          <cell r="A2180" t="str">
            <v>M.301.3.00.003</v>
          </cell>
          <cell r="B2180" t="str">
            <v>Market</v>
          </cell>
          <cell r="C2180" t="str">
            <v>PUNE</v>
          </cell>
          <cell r="D2180">
            <v>344</v>
          </cell>
          <cell r="E2180">
            <v>133255.29</v>
          </cell>
          <cell r="F2180">
            <v>6</v>
          </cell>
          <cell r="G2180">
            <v>2064</v>
          </cell>
          <cell r="I2180">
            <v>2.2824837278878332</v>
          </cell>
        </row>
        <row r="2181">
          <cell r="A2181" t="str">
            <v>M.301.3.00.013</v>
          </cell>
          <cell r="B2181" t="str">
            <v>Market</v>
          </cell>
          <cell r="C2181" t="str">
            <v>PUNE</v>
          </cell>
          <cell r="D2181">
            <v>1187</v>
          </cell>
          <cell r="E2181">
            <v>478141.7</v>
          </cell>
          <cell r="F2181">
            <v>6</v>
          </cell>
          <cell r="G2181">
            <v>7122</v>
          </cell>
          <cell r="I2181">
            <v>2.2824837278878332</v>
          </cell>
        </row>
        <row r="2182">
          <cell r="A2182" t="str">
            <v>M.301.3.00.022</v>
          </cell>
          <cell r="B2182" t="str">
            <v>OER</v>
          </cell>
          <cell r="C2182" t="str">
            <v>PUNE</v>
          </cell>
          <cell r="D2182">
            <v>31</v>
          </cell>
          <cell r="E2182">
            <v>10598.9</v>
          </cell>
          <cell r="F2182">
            <v>6</v>
          </cell>
          <cell r="G2182">
            <v>186</v>
          </cell>
          <cell r="I2182">
            <v>2.2824837278878332</v>
          </cell>
        </row>
        <row r="2183">
          <cell r="A2183" t="str">
            <v>M.301.3.00.023</v>
          </cell>
          <cell r="B2183" t="str">
            <v>Market</v>
          </cell>
          <cell r="C2183" t="str">
            <v>PUNE</v>
          </cell>
          <cell r="D2183">
            <v>606</v>
          </cell>
          <cell r="E2183">
            <v>244419.1</v>
          </cell>
          <cell r="F2183">
            <v>6</v>
          </cell>
          <cell r="G2183">
            <v>3636</v>
          </cell>
          <cell r="I2183">
            <v>2.2824837278878332</v>
          </cell>
        </row>
        <row r="2184">
          <cell r="A2184" t="str">
            <v>M.301.3.00.033</v>
          </cell>
          <cell r="B2184" t="str">
            <v>Market</v>
          </cell>
          <cell r="C2184" t="str">
            <v>PUNE</v>
          </cell>
          <cell r="D2184">
            <v>463</v>
          </cell>
          <cell r="E2184">
            <v>187793.03</v>
          </cell>
          <cell r="F2184">
            <v>6</v>
          </cell>
          <cell r="G2184">
            <v>2778</v>
          </cell>
          <cell r="I2184">
            <v>2.2824837278878332</v>
          </cell>
        </row>
        <row r="2185">
          <cell r="A2185" t="str">
            <v>M.301.3.00.043</v>
          </cell>
          <cell r="B2185" t="str">
            <v>Market</v>
          </cell>
          <cell r="C2185" t="str">
            <v>PUNE</v>
          </cell>
          <cell r="D2185">
            <v>306</v>
          </cell>
          <cell r="E2185">
            <v>124013.61</v>
          </cell>
          <cell r="F2185">
            <v>6</v>
          </cell>
          <cell r="G2185">
            <v>1836</v>
          </cell>
          <cell r="I2185">
            <v>2.2824837278878332</v>
          </cell>
        </row>
        <row r="2186">
          <cell r="A2186" t="str">
            <v>M.301.3.00.053</v>
          </cell>
          <cell r="B2186" t="str">
            <v>Market</v>
          </cell>
          <cell r="C2186" t="str">
            <v>PUNE</v>
          </cell>
          <cell r="D2186">
            <v>212</v>
          </cell>
          <cell r="E2186">
            <v>100468.35</v>
          </cell>
          <cell r="F2186">
            <v>6</v>
          </cell>
          <cell r="G2186">
            <v>1272</v>
          </cell>
          <cell r="I2186">
            <v>2.2824837278878332</v>
          </cell>
        </row>
        <row r="2187">
          <cell r="A2187" t="str">
            <v>M.301.3.00.063</v>
          </cell>
          <cell r="B2187" t="str">
            <v>Market</v>
          </cell>
          <cell r="C2187" t="str">
            <v>PUNE</v>
          </cell>
          <cell r="D2187">
            <v>138</v>
          </cell>
          <cell r="E2187">
            <v>63926.89</v>
          </cell>
          <cell r="F2187">
            <v>6</v>
          </cell>
          <cell r="G2187">
            <v>828</v>
          </cell>
          <cell r="I2187">
            <v>2.2824837278878332</v>
          </cell>
        </row>
        <row r="2188">
          <cell r="A2188" t="str">
            <v>M.303.3.00.003</v>
          </cell>
          <cell r="B2188" t="str">
            <v>Market</v>
          </cell>
          <cell r="C2188" t="str">
            <v>PUNE</v>
          </cell>
          <cell r="D2188">
            <v>90</v>
          </cell>
          <cell r="E2188">
            <v>74664.45</v>
          </cell>
          <cell r="F2188">
            <v>10</v>
          </cell>
          <cell r="G2188">
            <v>900</v>
          </cell>
          <cell r="I2188">
            <v>3.8041395464797216</v>
          </cell>
        </row>
        <row r="2189">
          <cell r="A2189" t="str">
            <v>M.303.3.00.013</v>
          </cell>
          <cell r="B2189" t="str">
            <v>Market</v>
          </cell>
          <cell r="C2189" t="str">
            <v>PUNE</v>
          </cell>
          <cell r="D2189">
            <v>445</v>
          </cell>
          <cell r="E2189">
            <v>385112.39</v>
          </cell>
          <cell r="F2189">
            <v>10</v>
          </cell>
          <cell r="G2189">
            <v>4450</v>
          </cell>
          <cell r="I2189">
            <v>3.8041395464797216</v>
          </cell>
        </row>
        <row r="2190">
          <cell r="A2190" t="str">
            <v>M.303.3.00.023</v>
          </cell>
          <cell r="B2190" t="str">
            <v>Market</v>
          </cell>
          <cell r="C2190" t="str">
            <v>PUNE</v>
          </cell>
          <cell r="D2190">
            <v>291</v>
          </cell>
          <cell r="E2190">
            <v>250262.04</v>
          </cell>
          <cell r="F2190">
            <v>10</v>
          </cell>
          <cell r="G2190">
            <v>2910</v>
          </cell>
          <cell r="I2190">
            <v>3.8041395464797216</v>
          </cell>
        </row>
        <row r="2191">
          <cell r="A2191" t="str">
            <v>M.303.3.00.033</v>
          </cell>
          <cell r="B2191" t="str">
            <v>Market</v>
          </cell>
          <cell r="C2191" t="str">
            <v>PUNE</v>
          </cell>
          <cell r="D2191">
            <v>141</v>
          </cell>
          <cell r="E2191">
            <v>122117.68</v>
          </cell>
          <cell r="F2191">
            <v>10</v>
          </cell>
          <cell r="G2191">
            <v>1410</v>
          </cell>
          <cell r="I2191">
            <v>3.8041395464797216</v>
          </cell>
        </row>
        <row r="2192">
          <cell r="A2192" t="str">
            <v>M.303.3.00.043</v>
          </cell>
          <cell r="B2192" t="str">
            <v>Market</v>
          </cell>
          <cell r="C2192" t="str">
            <v>PUNE</v>
          </cell>
          <cell r="D2192">
            <v>45</v>
          </cell>
          <cell r="E2192">
            <v>40422.5</v>
          </cell>
          <cell r="F2192">
            <v>10</v>
          </cell>
          <cell r="G2192">
            <v>450</v>
          </cell>
          <cell r="I2192">
            <v>3.8041395464797216</v>
          </cell>
        </row>
        <row r="2193">
          <cell r="A2193" t="str">
            <v>M.303.3.00.053</v>
          </cell>
          <cell r="B2193" t="str">
            <v>Market</v>
          </cell>
          <cell r="C2193" t="str">
            <v>PUNE</v>
          </cell>
          <cell r="D2193">
            <v>30</v>
          </cell>
          <cell r="E2193">
            <v>27015.65</v>
          </cell>
          <cell r="F2193">
            <v>10</v>
          </cell>
          <cell r="G2193">
            <v>300</v>
          </cell>
          <cell r="I2193">
            <v>3.8041395464797216</v>
          </cell>
        </row>
        <row r="2194">
          <cell r="A2194" t="str">
            <v>M.310.3.00.003</v>
          </cell>
          <cell r="B2194" t="str">
            <v>Market</v>
          </cell>
          <cell r="C2194" t="str">
            <v>PUNE</v>
          </cell>
          <cell r="D2194">
            <v>871</v>
          </cell>
          <cell r="E2194">
            <v>183004.95</v>
          </cell>
          <cell r="F2194">
            <v>6</v>
          </cell>
          <cell r="G2194">
            <v>5226</v>
          </cell>
          <cell r="I2194">
            <v>2.2824837278878332</v>
          </cell>
        </row>
        <row r="2195">
          <cell r="A2195" t="str">
            <v>M.310.3.00.013</v>
          </cell>
          <cell r="B2195" t="str">
            <v>Market</v>
          </cell>
          <cell r="C2195" t="str">
            <v>PUNE</v>
          </cell>
          <cell r="D2195">
            <v>3160</v>
          </cell>
          <cell r="E2195">
            <v>679306.56</v>
          </cell>
          <cell r="F2195">
            <v>6</v>
          </cell>
          <cell r="G2195">
            <v>18960</v>
          </cell>
          <cell r="I2195">
            <v>2.2824837278878332</v>
          </cell>
        </row>
        <row r="2196">
          <cell r="A2196" t="str">
            <v>M.310.3.00.023</v>
          </cell>
          <cell r="B2196" t="str">
            <v>Market</v>
          </cell>
          <cell r="C2196" t="str">
            <v>PUNE</v>
          </cell>
          <cell r="D2196">
            <v>2127</v>
          </cell>
          <cell r="E2196">
            <v>459198.83</v>
          </cell>
          <cell r="F2196">
            <v>6</v>
          </cell>
          <cell r="G2196">
            <v>12762</v>
          </cell>
          <cell r="I2196">
            <v>2.2824837278878332</v>
          </cell>
        </row>
        <row r="2197">
          <cell r="A2197" t="str">
            <v>M.310.3.00.033</v>
          </cell>
          <cell r="B2197" t="str">
            <v>Market</v>
          </cell>
          <cell r="C2197" t="str">
            <v>PUNE</v>
          </cell>
          <cell r="D2197">
            <v>612</v>
          </cell>
          <cell r="E2197">
            <v>133076.9</v>
          </cell>
          <cell r="F2197">
            <v>6</v>
          </cell>
          <cell r="G2197">
            <v>3672</v>
          </cell>
          <cell r="I2197">
            <v>2.2824837278878332</v>
          </cell>
        </row>
        <row r="2198">
          <cell r="A2198" t="str">
            <v>M.310.3.00.043</v>
          </cell>
          <cell r="B2198" t="str">
            <v>Market</v>
          </cell>
          <cell r="C2198" t="str">
            <v>PUNE</v>
          </cell>
          <cell r="D2198">
            <v>314</v>
          </cell>
          <cell r="E2198">
            <v>65667.5</v>
          </cell>
          <cell r="F2198">
            <v>6</v>
          </cell>
          <cell r="G2198">
            <v>1884</v>
          </cell>
          <cell r="I2198">
            <v>2.2824837278878332</v>
          </cell>
        </row>
        <row r="2199">
          <cell r="A2199" t="str">
            <v>M.310.3.00.053</v>
          </cell>
          <cell r="B2199" t="str">
            <v>Market</v>
          </cell>
          <cell r="C2199" t="str">
            <v>PUNE</v>
          </cell>
          <cell r="D2199">
            <v>117</v>
          </cell>
          <cell r="E2199">
            <v>24764.32</v>
          </cell>
          <cell r="F2199">
            <v>6</v>
          </cell>
          <cell r="G2199">
            <v>702</v>
          </cell>
          <cell r="I2199">
            <v>2.2824837278878332</v>
          </cell>
        </row>
        <row r="2200">
          <cell r="A2200" t="str">
            <v>M.310.3.00.063</v>
          </cell>
          <cell r="B2200" t="str">
            <v>Market</v>
          </cell>
          <cell r="C2200" t="str">
            <v>PUNE</v>
          </cell>
          <cell r="D2200">
            <v>270</v>
          </cell>
          <cell r="E2200">
            <v>54915.6</v>
          </cell>
          <cell r="F2200">
            <v>6</v>
          </cell>
          <cell r="G2200">
            <v>1620</v>
          </cell>
          <cell r="I2200">
            <v>2.2824837278878332</v>
          </cell>
        </row>
        <row r="2201">
          <cell r="A2201" t="str">
            <v>M.317.3.00.002</v>
          </cell>
          <cell r="B2201" t="str">
            <v>OER</v>
          </cell>
          <cell r="C2201" t="str">
            <v>PUNE</v>
          </cell>
          <cell r="D2201">
            <v>100</v>
          </cell>
          <cell r="E2201">
            <v>43250</v>
          </cell>
          <cell r="F2201">
            <v>8</v>
          </cell>
          <cell r="G2201">
            <v>800</v>
          </cell>
          <cell r="I2201">
            <v>3.0433116371837774</v>
          </cell>
        </row>
        <row r="2202">
          <cell r="A2202" t="str">
            <v>M.317.3.00.003</v>
          </cell>
          <cell r="B2202" t="str">
            <v>Market</v>
          </cell>
          <cell r="C2202" t="str">
            <v>PUNE</v>
          </cell>
          <cell r="D2202">
            <v>101</v>
          </cell>
          <cell r="E2202">
            <v>56307.839999999997</v>
          </cell>
          <cell r="F2202">
            <v>8</v>
          </cell>
          <cell r="G2202">
            <v>808</v>
          </cell>
          <cell r="I2202">
            <v>3.0433116371837774</v>
          </cell>
        </row>
        <row r="2203">
          <cell r="A2203" t="str">
            <v>M.317.3.00.012</v>
          </cell>
          <cell r="B2203" t="str">
            <v>OER</v>
          </cell>
          <cell r="C2203" t="str">
            <v>PUNE</v>
          </cell>
          <cell r="D2203">
            <v>193</v>
          </cell>
          <cell r="E2203">
            <v>97725.55</v>
          </cell>
          <cell r="F2203">
            <v>8</v>
          </cell>
          <cell r="G2203">
            <v>1544</v>
          </cell>
          <cell r="I2203">
            <v>3.0433116371837774</v>
          </cell>
        </row>
        <row r="2204">
          <cell r="A2204" t="str">
            <v>M.317.3.00.013</v>
          </cell>
          <cell r="B2204" t="str">
            <v>Export</v>
          </cell>
          <cell r="C2204" t="str">
            <v>PUNE</v>
          </cell>
          <cell r="D2204">
            <v>430</v>
          </cell>
          <cell r="E2204">
            <v>249666.61</v>
          </cell>
          <cell r="F2204">
            <v>8</v>
          </cell>
          <cell r="G2204">
            <v>3440</v>
          </cell>
          <cell r="I2204">
            <v>3.0433116371837774</v>
          </cell>
        </row>
        <row r="2205">
          <cell r="A2205" t="str">
            <v>M.317.3.00.022</v>
          </cell>
          <cell r="B2205" t="str">
            <v>OER</v>
          </cell>
          <cell r="C2205" t="str">
            <v>PUNE</v>
          </cell>
          <cell r="D2205">
            <v>51</v>
          </cell>
          <cell r="E2205">
            <v>25823.85</v>
          </cell>
          <cell r="F2205">
            <v>8</v>
          </cell>
          <cell r="G2205">
            <v>408</v>
          </cell>
          <cell r="I2205">
            <v>3.0433116371837774</v>
          </cell>
        </row>
        <row r="2206">
          <cell r="A2206" t="str">
            <v>M.317.3.00.023</v>
          </cell>
          <cell r="B2206" t="str">
            <v>Export</v>
          </cell>
          <cell r="C2206" t="str">
            <v>PUNE</v>
          </cell>
          <cell r="D2206">
            <v>270</v>
          </cell>
          <cell r="E2206">
            <v>158050.03</v>
          </cell>
          <cell r="F2206">
            <v>8</v>
          </cell>
          <cell r="G2206">
            <v>2160</v>
          </cell>
          <cell r="I2206">
            <v>3.0433116371837774</v>
          </cell>
        </row>
        <row r="2207">
          <cell r="A2207" t="str">
            <v>M.317.3.00.033</v>
          </cell>
          <cell r="B2207" t="str">
            <v>Market</v>
          </cell>
          <cell r="C2207" t="str">
            <v>PUNE</v>
          </cell>
          <cell r="D2207">
            <v>130</v>
          </cell>
          <cell r="E2207">
            <v>77040.850000000006</v>
          </cell>
          <cell r="F2207">
            <v>8</v>
          </cell>
          <cell r="G2207">
            <v>1040</v>
          </cell>
          <cell r="I2207">
            <v>3.0433116371837774</v>
          </cell>
        </row>
        <row r="2208">
          <cell r="A2208" t="str">
            <v>M.317.3.00.043</v>
          </cell>
          <cell r="B2208" t="str">
            <v>Market</v>
          </cell>
          <cell r="C2208" t="str">
            <v>PUNE</v>
          </cell>
          <cell r="D2208">
            <v>15</v>
          </cell>
          <cell r="E2208">
            <v>6468.19</v>
          </cell>
          <cell r="F2208">
            <v>8</v>
          </cell>
          <cell r="G2208">
            <v>120</v>
          </cell>
          <cell r="I2208">
            <v>3.0433116371837774</v>
          </cell>
        </row>
        <row r="2209">
          <cell r="A2209" t="str">
            <v>M.317.3.00.053</v>
          </cell>
          <cell r="B2209" t="str">
            <v>Market</v>
          </cell>
          <cell r="C2209" t="str">
            <v>PUNE</v>
          </cell>
          <cell r="D2209">
            <v>10</v>
          </cell>
          <cell r="E2209">
            <v>6372.84</v>
          </cell>
          <cell r="F2209">
            <v>8</v>
          </cell>
          <cell r="G2209">
            <v>80</v>
          </cell>
          <cell r="I2209">
            <v>3.0433116371837774</v>
          </cell>
        </row>
        <row r="2210">
          <cell r="A2210" t="str">
            <v>M.317.3.00.063</v>
          </cell>
          <cell r="B2210" t="str">
            <v>Market</v>
          </cell>
          <cell r="C2210" t="str">
            <v>PUNE</v>
          </cell>
          <cell r="D2210">
            <v>10</v>
          </cell>
          <cell r="E2210">
            <v>6374.73</v>
          </cell>
          <cell r="F2210">
            <v>8</v>
          </cell>
          <cell r="G2210">
            <v>80</v>
          </cell>
          <cell r="I2210">
            <v>3.0433116371837774</v>
          </cell>
        </row>
        <row r="2211">
          <cell r="A2211" t="str">
            <v>M.330.3.00.003</v>
          </cell>
          <cell r="B2211" t="str">
            <v>Market</v>
          </cell>
          <cell r="C2211" t="str">
            <v>PUNE</v>
          </cell>
          <cell r="D2211">
            <v>457</v>
          </cell>
          <cell r="E2211">
            <v>163754.5</v>
          </cell>
          <cell r="F2211">
            <v>8</v>
          </cell>
          <cell r="G2211">
            <v>3656</v>
          </cell>
          <cell r="I2211">
            <v>3.0433116371837774</v>
          </cell>
        </row>
        <row r="2212">
          <cell r="A2212" t="str">
            <v>M.330.3.00.013</v>
          </cell>
          <cell r="B2212" t="str">
            <v>Market</v>
          </cell>
          <cell r="C2212" t="str">
            <v>PUNE</v>
          </cell>
          <cell r="D2212">
            <v>953</v>
          </cell>
          <cell r="E2212">
            <v>383719.34</v>
          </cell>
          <cell r="F2212">
            <v>8</v>
          </cell>
          <cell r="G2212">
            <v>7624</v>
          </cell>
          <cell r="I2212">
            <v>3.0433116371837774</v>
          </cell>
        </row>
        <row r="2213">
          <cell r="A2213" t="str">
            <v>M.330.3.00.023</v>
          </cell>
          <cell r="B2213" t="str">
            <v>Market</v>
          </cell>
          <cell r="C2213" t="str">
            <v>PUNE</v>
          </cell>
          <cell r="D2213">
            <v>333</v>
          </cell>
          <cell r="E2213">
            <v>134698.04</v>
          </cell>
          <cell r="F2213">
            <v>8</v>
          </cell>
          <cell r="G2213">
            <v>2664</v>
          </cell>
          <cell r="I2213">
            <v>3.0433116371837774</v>
          </cell>
        </row>
        <row r="2214">
          <cell r="A2214" t="str">
            <v>M.330.3.00.033</v>
          </cell>
          <cell r="B2214" t="str">
            <v>Market</v>
          </cell>
          <cell r="C2214" t="str">
            <v>PUNE</v>
          </cell>
          <cell r="D2214">
            <v>176</v>
          </cell>
          <cell r="E2214">
            <v>70932.66</v>
          </cell>
          <cell r="F2214">
            <v>8</v>
          </cell>
          <cell r="G2214">
            <v>1408</v>
          </cell>
          <cell r="I2214">
            <v>3.0433116371837774</v>
          </cell>
        </row>
        <row r="2215">
          <cell r="A2215" t="str">
            <v>M.330.3.00.043</v>
          </cell>
          <cell r="B2215" t="str">
            <v>Market</v>
          </cell>
          <cell r="C2215" t="str">
            <v>PUNE</v>
          </cell>
          <cell r="D2215">
            <v>55</v>
          </cell>
          <cell r="E2215">
            <v>24037.11</v>
          </cell>
          <cell r="F2215">
            <v>8</v>
          </cell>
          <cell r="G2215">
            <v>440</v>
          </cell>
          <cell r="I2215">
            <v>3.0433116371837774</v>
          </cell>
        </row>
        <row r="2216">
          <cell r="A2216" t="str">
            <v>M.332.3.00.003</v>
          </cell>
          <cell r="B2216" t="str">
            <v>Market</v>
          </cell>
          <cell r="C2216" t="str">
            <v>PUNE</v>
          </cell>
          <cell r="D2216">
            <v>736</v>
          </cell>
          <cell r="E2216">
            <v>250252.54</v>
          </cell>
          <cell r="F2216">
            <v>10</v>
          </cell>
          <cell r="G2216">
            <v>7360</v>
          </cell>
          <cell r="I2216">
            <v>3.8041395464797216</v>
          </cell>
        </row>
        <row r="2217">
          <cell r="A2217" t="str">
            <v>M.332.3.00.013</v>
          </cell>
          <cell r="B2217" t="str">
            <v>Export</v>
          </cell>
          <cell r="C2217" t="str">
            <v>PUNE</v>
          </cell>
          <cell r="D2217">
            <v>1322</v>
          </cell>
          <cell r="E2217">
            <v>465707.91</v>
          </cell>
          <cell r="F2217">
            <v>10</v>
          </cell>
          <cell r="G2217">
            <v>13220</v>
          </cell>
          <cell r="I2217">
            <v>3.8041395464797216</v>
          </cell>
        </row>
        <row r="2218">
          <cell r="A2218" t="str">
            <v>M.332.3.00.023</v>
          </cell>
          <cell r="B2218" t="str">
            <v>Export</v>
          </cell>
          <cell r="C2218" t="str">
            <v>PUNE</v>
          </cell>
          <cell r="D2218">
            <v>460</v>
          </cell>
          <cell r="E2218">
            <v>161252.79999999999</v>
          </cell>
          <cell r="F2218">
            <v>10</v>
          </cell>
          <cell r="G2218">
            <v>4600</v>
          </cell>
          <cell r="I2218">
            <v>3.8041395464797216</v>
          </cell>
        </row>
        <row r="2219">
          <cell r="A2219" t="str">
            <v>M.332.3.00.033</v>
          </cell>
          <cell r="B2219" t="str">
            <v>Export</v>
          </cell>
          <cell r="C2219" t="str">
            <v>PUNE</v>
          </cell>
          <cell r="D2219">
            <v>247</v>
          </cell>
          <cell r="E2219">
            <v>87872.98</v>
          </cell>
          <cell r="F2219">
            <v>10</v>
          </cell>
          <cell r="G2219">
            <v>2470</v>
          </cell>
          <cell r="I2219">
            <v>3.8041395464797216</v>
          </cell>
        </row>
        <row r="2220">
          <cell r="A2220" t="str">
            <v>M.332.3.00.043</v>
          </cell>
          <cell r="B2220" t="str">
            <v>Market</v>
          </cell>
          <cell r="C2220" t="str">
            <v>PUNE</v>
          </cell>
          <cell r="D2220">
            <v>49</v>
          </cell>
          <cell r="E2220">
            <v>17313.580000000002</v>
          </cell>
          <cell r="F2220">
            <v>10</v>
          </cell>
          <cell r="G2220">
            <v>490</v>
          </cell>
          <cell r="I2220">
            <v>3.8041395464797216</v>
          </cell>
        </row>
        <row r="2221">
          <cell r="A2221" t="str">
            <v>M.333.0.10.002</v>
          </cell>
          <cell r="B2221" t="str">
            <v>OER</v>
          </cell>
          <cell r="C2221" t="str">
            <v>PUNE</v>
          </cell>
          <cell r="D2221">
            <v>581</v>
          </cell>
          <cell r="E2221">
            <v>196767.27</v>
          </cell>
          <cell r="F2221">
            <v>10</v>
          </cell>
          <cell r="G2221">
            <v>5810</v>
          </cell>
          <cell r="I2221">
            <v>3.8041395464797216</v>
          </cell>
        </row>
        <row r="2222">
          <cell r="A2222" t="str">
            <v>M.333.0.10.003</v>
          </cell>
          <cell r="B2222" t="str">
            <v>Market</v>
          </cell>
          <cell r="C2222" t="str">
            <v>PUNE</v>
          </cell>
          <cell r="D2222">
            <v>104</v>
          </cell>
          <cell r="E2222">
            <v>49428.12</v>
          </cell>
          <cell r="F2222">
            <v>10</v>
          </cell>
          <cell r="G2222">
            <v>1040</v>
          </cell>
          <cell r="I2222">
            <v>3.8041395464797216</v>
          </cell>
        </row>
        <row r="2223">
          <cell r="A2223" t="str">
            <v>M.333.0.10.012</v>
          </cell>
          <cell r="B2223" t="str">
            <v>OER</v>
          </cell>
          <cell r="C2223" t="str">
            <v>PUNE</v>
          </cell>
          <cell r="D2223">
            <v>330</v>
          </cell>
          <cell r="E2223">
            <v>120301.5</v>
          </cell>
          <cell r="F2223">
            <v>10</v>
          </cell>
          <cell r="G2223">
            <v>3300</v>
          </cell>
          <cell r="I2223">
            <v>3.8041395464797216</v>
          </cell>
        </row>
        <row r="2224">
          <cell r="A2224" t="str">
            <v>M.333.0.10.013</v>
          </cell>
          <cell r="B2224" t="str">
            <v>Market</v>
          </cell>
          <cell r="C2224" t="str">
            <v>PUNE</v>
          </cell>
          <cell r="D2224">
            <v>124</v>
          </cell>
          <cell r="E2224">
            <v>62780.59</v>
          </cell>
          <cell r="F2224">
            <v>10</v>
          </cell>
          <cell r="G2224">
            <v>1240</v>
          </cell>
          <cell r="I2224">
            <v>3.8041395464797216</v>
          </cell>
        </row>
        <row r="2225">
          <cell r="A2225" t="str">
            <v>M.333.0.10.023</v>
          </cell>
          <cell r="B2225" t="str">
            <v>Market</v>
          </cell>
          <cell r="C2225" t="str">
            <v>PUNE</v>
          </cell>
          <cell r="D2225">
            <v>82</v>
          </cell>
          <cell r="E2225">
            <v>41358.339999999997</v>
          </cell>
          <cell r="F2225">
            <v>10</v>
          </cell>
          <cell r="G2225">
            <v>820</v>
          </cell>
          <cell r="I2225">
            <v>3.8041395464797216</v>
          </cell>
        </row>
        <row r="2226">
          <cell r="A2226" t="str">
            <v>M.333.3.00.003</v>
          </cell>
          <cell r="B2226" t="str">
            <v>Export</v>
          </cell>
          <cell r="C2226" t="str">
            <v>PUNE</v>
          </cell>
          <cell r="D2226">
            <v>508</v>
          </cell>
          <cell r="E2226">
            <v>165700.79999999999</v>
          </cell>
          <cell r="F2226">
            <v>10</v>
          </cell>
          <cell r="G2226">
            <v>5080</v>
          </cell>
          <cell r="I2226">
            <v>3.8041395464797216</v>
          </cell>
        </row>
        <row r="2227">
          <cell r="A2227" t="str">
            <v>M.333.3.00.013</v>
          </cell>
          <cell r="B2227" t="str">
            <v>Market</v>
          </cell>
          <cell r="C2227" t="str">
            <v>PUNE</v>
          </cell>
          <cell r="D2227">
            <v>727</v>
          </cell>
          <cell r="E2227">
            <v>241856.9</v>
          </cell>
          <cell r="F2227">
            <v>10</v>
          </cell>
          <cell r="G2227">
            <v>7270</v>
          </cell>
          <cell r="I2227">
            <v>3.8041395464797216</v>
          </cell>
        </row>
        <row r="2228">
          <cell r="A2228" t="str">
            <v>M.333.3.00.023</v>
          </cell>
          <cell r="B2228" t="str">
            <v>Market</v>
          </cell>
          <cell r="C2228" t="str">
            <v>PUNE</v>
          </cell>
          <cell r="D2228">
            <v>467</v>
          </cell>
          <cell r="E2228">
            <v>155243.84</v>
          </cell>
          <cell r="F2228">
            <v>10</v>
          </cell>
          <cell r="G2228">
            <v>4670</v>
          </cell>
          <cell r="I2228">
            <v>3.8041395464797216</v>
          </cell>
        </row>
        <row r="2229">
          <cell r="A2229" t="str">
            <v>M.333.3.00.033</v>
          </cell>
          <cell r="B2229" t="str">
            <v>Market</v>
          </cell>
          <cell r="C2229" t="str">
            <v>PUNE</v>
          </cell>
          <cell r="D2229">
            <v>216</v>
          </cell>
          <cell r="E2229">
            <v>72152.850000000006</v>
          </cell>
          <cell r="F2229">
            <v>10</v>
          </cell>
          <cell r="G2229">
            <v>2160</v>
          </cell>
          <cell r="I2229">
            <v>3.8041395464797216</v>
          </cell>
        </row>
        <row r="2230">
          <cell r="A2230" t="str">
            <v>M.333.3.10.012</v>
          </cell>
          <cell r="B2230" t="str">
            <v>OER</v>
          </cell>
          <cell r="C2230" t="str">
            <v>PUNE</v>
          </cell>
          <cell r="D2230">
            <v>179</v>
          </cell>
          <cell r="E2230">
            <v>32578</v>
          </cell>
          <cell r="F2230">
            <v>8</v>
          </cell>
          <cell r="G2230">
            <v>1432</v>
          </cell>
          <cell r="I2230">
            <v>3.0433116371837774</v>
          </cell>
        </row>
        <row r="2231">
          <cell r="A2231" t="str">
            <v>M.341.3.00.003</v>
          </cell>
          <cell r="B2231" t="str">
            <v>Market</v>
          </cell>
          <cell r="C2231" t="str">
            <v>PUNE</v>
          </cell>
          <cell r="D2231">
            <v>856</v>
          </cell>
          <cell r="E2231">
            <v>349762.71</v>
          </cell>
          <cell r="F2231">
            <v>10</v>
          </cell>
          <cell r="G2231">
            <v>8560</v>
          </cell>
          <cell r="I2231">
            <v>3.8041395464797216</v>
          </cell>
        </row>
        <row r="2232">
          <cell r="A2232" t="str">
            <v>M.341.3.00.013</v>
          </cell>
          <cell r="B2232" t="str">
            <v>Export</v>
          </cell>
          <cell r="C2232" t="str">
            <v>PUNE</v>
          </cell>
          <cell r="D2232">
            <v>3327</v>
          </cell>
          <cell r="E2232">
            <v>1401428.04</v>
          </cell>
          <cell r="F2232">
            <v>10</v>
          </cell>
          <cell r="G2232">
            <v>33270</v>
          </cell>
          <cell r="I2232">
            <v>3.8041395464797216</v>
          </cell>
        </row>
        <row r="2233">
          <cell r="A2233" t="str">
            <v>M.341.3.00.023</v>
          </cell>
          <cell r="B2233" t="str">
            <v>Market</v>
          </cell>
          <cell r="C2233" t="str">
            <v>PUNE</v>
          </cell>
          <cell r="D2233">
            <v>1340</v>
          </cell>
          <cell r="E2233">
            <v>571397.31000000006</v>
          </cell>
          <cell r="F2233">
            <v>10</v>
          </cell>
          <cell r="G2233">
            <v>13400</v>
          </cell>
          <cell r="I2233">
            <v>3.8041395464797216</v>
          </cell>
        </row>
        <row r="2234">
          <cell r="A2234" t="str">
            <v>M.341.3.00.033</v>
          </cell>
          <cell r="B2234" t="str">
            <v>Export</v>
          </cell>
          <cell r="C2234" t="str">
            <v>PUNE</v>
          </cell>
          <cell r="D2234">
            <v>322</v>
          </cell>
          <cell r="E2234">
            <v>138001.4</v>
          </cell>
          <cell r="F2234">
            <v>10</v>
          </cell>
          <cell r="G2234">
            <v>3220</v>
          </cell>
          <cell r="I2234">
            <v>3.8041395464797216</v>
          </cell>
        </row>
        <row r="2235">
          <cell r="A2235" t="str">
            <v>M.341.3.00.043</v>
          </cell>
          <cell r="B2235" t="str">
            <v>Market</v>
          </cell>
          <cell r="C2235" t="str">
            <v>PUNE</v>
          </cell>
          <cell r="D2235">
            <v>62</v>
          </cell>
          <cell r="E2235">
            <v>27643.31</v>
          </cell>
          <cell r="F2235">
            <v>10</v>
          </cell>
          <cell r="G2235">
            <v>620</v>
          </cell>
          <cell r="I2235">
            <v>3.8041395464797216</v>
          </cell>
        </row>
        <row r="2236">
          <cell r="A2236" t="str">
            <v>M.344.3.20.006</v>
          </cell>
          <cell r="B2236" t="str">
            <v>Export</v>
          </cell>
          <cell r="C2236" t="str">
            <v>PUNE</v>
          </cell>
          <cell r="D2236">
            <v>420</v>
          </cell>
          <cell r="E2236">
            <v>63917.279999999999</v>
          </cell>
          <cell r="F2236">
            <v>8</v>
          </cell>
          <cell r="G2236">
            <v>3360</v>
          </cell>
          <cell r="I2236">
            <v>3.0433116371837774</v>
          </cell>
        </row>
        <row r="2237">
          <cell r="A2237" t="str">
            <v>M.344.3.20.016</v>
          </cell>
          <cell r="B2237" t="str">
            <v>Export</v>
          </cell>
          <cell r="C2237" t="str">
            <v>PUNE</v>
          </cell>
          <cell r="D2237">
            <v>308</v>
          </cell>
          <cell r="E2237">
            <v>46872.671999999999</v>
          </cell>
          <cell r="F2237">
            <v>8</v>
          </cell>
          <cell r="G2237">
            <v>2464</v>
          </cell>
          <cell r="I2237">
            <v>3.0433116371837774</v>
          </cell>
        </row>
        <row r="2238">
          <cell r="A2238" t="str">
            <v>M.344.3.20.026</v>
          </cell>
          <cell r="B2238" t="str">
            <v>Export</v>
          </cell>
          <cell r="C2238" t="str">
            <v>PUNE</v>
          </cell>
          <cell r="D2238">
            <v>209</v>
          </cell>
          <cell r="E2238">
            <v>31806.455999999998</v>
          </cell>
          <cell r="F2238">
            <v>8</v>
          </cell>
          <cell r="G2238">
            <v>1672</v>
          </cell>
          <cell r="I2238">
            <v>3.0433116371837774</v>
          </cell>
        </row>
        <row r="2239">
          <cell r="A2239" t="str">
            <v>M.344.3.20.036</v>
          </cell>
          <cell r="B2239" t="str">
            <v>Export</v>
          </cell>
          <cell r="C2239" t="str">
            <v>PUNE</v>
          </cell>
          <cell r="D2239">
            <v>182</v>
          </cell>
          <cell r="E2239">
            <v>27697.487999999998</v>
          </cell>
          <cell r="F2239">
            <v>8</v>
          </cell>
          <cell r="G2239">
            <v>1456</v>
          </cell>
          <cell r="I2239">
            <v>3.0433116371837774</v>
          </cell>
        </row>
        <row r="2240">
          <cell r="A2240" t="str">
            <v>M.344.3.20.046</v>
          </cell>
          <cell r="B2240" t="str">
            <v>Export</v>
          </cell>
          <cell r="C2240" t="str">
            <v>PUNE</v>
          </cell>
          <cell r="D2240">
            <v>91</v>
          </cell>
          <cell r="E2240">
            <v>13848.743999999999</v>
          </cell>
          <cell r="F2240">
            <v>8</v>
          </cell>
          <cell r="G2240">
            <v>728</v>
          </cell>
          <cell r="I2240">
            <v>3.0433116371837774</v>
          </cell>
        </row>
        <row r="2241">
          <cell r="A2241" t="str">
            <v>M.351.3.10.006</v>
          </cell>
          <cell r="B2241" t="str">
            <v>Export</v>
          </cell>
          <cell r="C2241" t="str">
            <v>PUNE</v>
          </cell>
          <cell r="D2241">
            <v>1015</v>
          </cell>
          <cell r="E2241">
            <v>279312.77499999997</v>
          </cell>
          <cell r="F2241">
            <v>10</v>
          </cell>
          <cell r="G2241">
            <v>10150</v>
          </cell>
          <cell r="I2241">
            <v>3.8041395464797216</v>
          </cell>
        </row>
        <row r="2242">
          <cell r="A2242" t="str">
            <v>M.351.3.10.016</v>
          </cell>
          <cell r="B2242" t="str">
            <v>Export</v>
          </cell>
          <cell r="C2242" t="str">
            <v>PUNE</v>
          </cell>
          <cell r="D2242">
            <v>1440</v>
          </cell>
          <cell r="E2242">
            <v>396266.4</v>
          </cell>
          <cell r="F2242">
            <v>10</v>
          </cell>
          <cell r="G2242">
            <v>14400</v>
          </cell>
          <cell r="I2242">
            <v>3.8041395464797216</v>
          </cell>
        </row>
        <row r="2243">
          <cell r="A2243" t="str">
            <v>M.351.3.10.026</v>
          </cell>
          <cell r="B2243" t="str">
            <v>Export</v>
          </cell>
          <cell r="C2243" t="str">
            <v>PUNE</v>
          </cell>
          <cell r="D2243">
            <v>1252</v>
          </cell>
          <cell r="E2243">
            <v>344531.62</v>
          </cell>
          <cell r="F2243">
            <v>10</v>
          </cell>
          <cell r="G2243">
            <v>12520</v>
          </cell>
          <cell r="I2243">
            <v>3.8041395464797216</v>
          </cell>
        </row>
        <row r="2244">
          <cell r="A2244" t="str">
            <v>M.351.3.10.036</v>
          </cell>
          <cell r="B2244" t="str">
            <v>Export</v>
          </cell>
          <cell r="C2244" t="str">
            <v>PUNE</v>
          </cell>
          <cell r="D2244">
            <v>1230</v>
          </cell>
          <cell r="E2244">
            <v>338477.55</v>
          </cell>
          <cell r="F2244">
            <v>10</v>
          </cell>
          <cell r="G2244">
            <v>12300</v>
          </cell>
          <cell r="I2244">
            <v>3.8041395464797216</v>
          </cell>
        </row>
        <row r="2245">
          <cell r="A2245" t="str">
            <v>M.351.3.10.046</v>
          </cell>
          <cell r="B2245" t="str">
            <v>Export</v>
          </cell>
          <cell r="C2245" t="str">
            <v>PUNE</v>
          </cell>
          <cell r="D2245">
            <v>491</v>
          </cell>
          <cell r="E2245">
            <v>135115.83500000002</v>
          </cell>
          <cell r="F2245">
            <v>10</v>
          </cell>
          <cell r="G2245">
            <v>4910</v>
          </cell>
          <cell r="I2245">
            <v>3.8041395464797216</v>
          </cell>
        </row>
        <row r="2246">
          <cell r="A2246" t="str">
            <v>M.351.3.20.003</v>
          </cell>
          <cell r="B2246" t="str">
            <v>Market</v>
          </cell>
          <cell r="C2246" t="str">
            <v>PUNE</v>
          </cell>
          <cell r="D2246">
            <v>593</v>
          </cell>
          <cell r="E2246">
            <v>182768.53</v>
          </cell>
          <cell r="F2246">
            <v>10</v>
          </cell>
          <cell r="G2246">
            <v>5930</v>
          </cell>
          <cell r="I2246">
            <v>3.8041395464797216</v>
          </cell>
        </row>
        <row r="2247">
          <cell r="A2247" t="str">
            <v>M.351.3.20.013</v>
          </cell>
          <cell r="B2247" t="str">
            <v>Market</v>
          </cell>
          <cell r="C2247" t="str">
            <v>PUNE</v>
          </cell>
          <cell r="D2247">
            <v>642</v>
          </cell>
          <cell r="E2247">
            <v>197870.82</v>
          </cell>
          <cell r="F2247">
            <v>10</v>
          </cell>
          <cell r="G2247">
            <v>6420</v>
          </cell>
          <cell r="I2247">
            <v>3.8041395464797216</v>
          </cell>
        </row>
        <row r="2248">
          <cell r="A2248" t="str">
            <v>M.351.3.20.023</v>
          </cell>
          <cell r="B2248" t="str">
            <v>Market</v>
          </cell>
          <cell r="C2248" t="str">
            <v>PUNE</v>
          </cell>
          <cell r="D2248">
            <v>287</v>
          </cell>
          <cell r="E2248">
            <v>88456.27</v>
          </cell>
          <cell r="F2248">
            <v>10</v>
          </cell>
          <cell r="G2248">
            <v>2870</v>
          </cell>
          <cell r="I2248">
            <v>3.8041395464797216</v>
          </cell>
        </row>
        <row r="2249">
          <cell r="A2249" t="str">
            <v>M.351.3.20.033</v>
          </cell>
          <cell r="B2249" t="str">
            <v>Market</v>
          </cell>
          <cell r="C2249" t="str">
            <v>PUNE</v>
          </cell>
          <cell r="D2249">
            <v>193</v>
          </cell>
          <cell r="E2249">
            <v>59484.53</v>
          </cell>
          <cell r="F2249">
            <v>10</v>
          </cell>
          <cell r="G2249">
            <v>1930</v>
          </cell>
          <cell r="I2249">
            <v>3.8041395464797216</v>
          </cell>
        </row>
        <row r="2250">
          <cell r="A2250" t="str">
            <v>M.351.3.20.043</v>
          </cell>
          <cell r="B2250" t="str">
            <v>Market</v>
          </cell>
          <cell r="C2250" t="str">
            <v>PUNE</v>
          </cell>
          <cell r="D2250">
            <v>196</v>
          </cell>
          <cell r="E2250">
            <v>60409.16</v>
          </cell>
          <cell r="F2250">
            <v>10</v>
          </cell>
          <cell r="G2250">
            <v>1960</v>
          </cell>
          <cell r="I2250">
            <v>3.8041395464797216</v>
          </cell>
        </row>
        <row r="2251">
          <cell r="A2251" t="str">
            <v>M.351.3.20.053</v>
          </cell>
          <cell r="B2251" t="str">
            <v>Market</v>
          </cell>
          <cell r="C2251" t="str">
            <v>PUNE</v>
          </cell>
          <cell r="D2251">
            <v>80</v>
          </cell>
          <cell r="E2251">
            <v>24656.799999999999</v>
          </cell>
          <cell r="F2251">
            <v>10</v>
          </cell>
          <cell r="G2251">
            <v>800</v>
          </cell>
          <cell r="I2251">
            <v>3.8041395464797216</v>
          </cell>
        </row>
        <row r="2252">
          <cell r="A2252" t="str">
            <v>M.351.3.20.063</v>
          </cell>
          <cell r="B2252" t="str">
            <v>Market</v>
          </cell>
          <cell r="C2252" t="str">
            <v>PUNE</v>
          </cell>
          <cell r="D2252">
            <v>20</v>
          </cell>
          <cell r="E2252">
            <v>6164.2</v>
          </cell>
          <cell r="F2252">
            <v>10</v>
          </cell>
          <cell r="G2252">
            <v>200</v>
          </cell>
          <cell r="I2252">
            <v>3.8041395464797216</v>
          </cell>
        </row>
        <row r="2253">
          <cell r="A2253" t="str">
            <v>M.359.3.50.006</v>
          </cell>
          <cell r="B2253" t="str">
            <v>Export</v>
          </cell>
          <cell r="C2253" t="str">
            <v>PUNE</v>
          </cell>
          <cell r="D2253">
            <v>425</v>
          </cell>
          <cell r="E2253">
            <v>64678.2</v>
          </cell>
          <cell r="F2253">
            <v>8</v>
          </cell>
          <cell r="G2253">
            <v>3400</v>
          </cell>
          <cell r="I2253">
            <v>3.0433116371837774</v>
          </cell>
        </row>
        <row r="2254">
          <cell r="A2254" t="str">
            <v>M.359.3.50.016</v>
          </cell>
          <cell r="B2254" t="str">
            <v>Export</v>
          </cell>
          <cell r="C2254" t="str">
            <v>PUNE</v>
          </cell>
          <cell r="D2254">
            <v>330</v>
          </cell>
          <cell r="E2254">
            <v>50220.72</v>
          </cell>
          <cell r="F2254">
            <v>8</v>
          </cell>
          <cell r="G2254">
            <v>2640</v>
          </cell>
          <cell r="I2254">
            <v>3.0433116371837774</v>
          </cell>
        </row>
        <row r="2255">
          <cell r="A2255" t="str">
            <v>M.359.3.50.026</v>
          </cell>
          <cell r="B2255" t="str">
            <v>Export</v>
          </cell>
          <cell r="C2255" t="str">
            <v>PUNE</v>
          </cell>
          <cell r="D2255">
            <v>220</v>
          </cell>
          <cell r="E2255">
            <v>33480.480000000003</v>
          </cell>
          <cell r="F2255">
            <v>8</v>
          </cell>
          <cell r="G2255">
            <v>1760</v>
          </cell>
          <cell r="I2255">
            <v>3.0433116371837774</v>
          </cell>
        </row>
        <row r="2256">
          <cell r="A2256" t="str">
            <v>M.359.3.50.036</v>
          </cell>
          <cell r="B2256" t="str">
            <v>Export</v>
          </cell>
          <cell r="C2256" t="str">
            <v>PUNE</v>
          </cell>
          <cell r="D2256">
            <v>220</v>
          </cell>
          <cell r="E2256">
            <v>33480.480000000003</v>
          </cell>
          <cell r="F2256">
            <v>8</v>
          </cell>
          <cell r="G2256">
            <v>1760</v>
          </cell>
          <cell r="I2256">
            <v>3.0433116371837774</v>
          </cell>
        </row>
        <row r="2257">
          <cell r="A2257" t="str">
            <v>M.359.3.50.046</v>
          </cell>
          <cell r="B2257" t="str">
            <v>Export</v>
          </cell>
          <cell r="C2257" t="str">
            <v>PUNE</v>
          </cell>
          <cell r="D2257">
            <v>84</v>
          </cell>
          <cell r="E2257">
            <v>12783.455999999998</v>
          </cell>
          <cell r="F2257">
            <v>8</v>
          </cell>
          <cell r="G2257">
            <v>672</v>
          </cell>
          <cell r="I2257">
            <v>3.0433116371837774</v>
          </cell>
        </row>
        <row r="2258">
          <cell r="A2258" t="str">
            <v>M.359.3.60.016</v>
          </cell>
          <cell r="B2258" t="str">
            <v>Export</v>
          </cell>
          <cell r="C2258" t="str">
            <v>PUNE</v>
          </cell>
          <cell r="D2258">
            <v>252</v>
          </cell>
          <cell r="E2258">
            <v>47373.984000000004</v>
          </cell>
          <cell r="F2258">
            <v>10</v>
          </cell>
          <cell r="G2258">
            <v>2520</v>
          </cell>
          <cell r="I2258">
            <v>3.8041395464797216</v>
          </cell>
        </row>
        <row r="2259">
          <cell r="A2259" t="str">
            <v>M.359.3.60.026</v>
          </cell>
          <cell r="B2259" t="str">
            <v>Export</v>
          </cell>
          <cell r="C2259" t="str">
            <v>PUNE</v>
          </cell>
          <cell r="D2259">
            <v>200</v>
          </cell>
          <cell r="E2259">
            <v>37598.400000000001</v>
          </cell>
          <cell r="F2259">
            <v>10</v>
          </cell>
          <cell r="G2259">
            <v>2000</v>
          </cell>
          <cell r="I2259">
            <v>3.8041395464797216</v>
          </cell>
        </row>
        <row r="2260">
          <cell r="A2260" t="str">
            <v>M.359.3.60.036</v>
          </cell>
          <cell r="B2260" t="str">
            <v>Export</v>
          </cell>
          <cell r="C2260" t="str">
            <v>PUNE</v>
          </cell>
          <cell r="D2260">
            <v>204</v>
          </cell>
          <cell r="E2260">
            <v>38350.368000000002</v>
          </cell>
          <cell r="F2260">
            <v>10</v>
          </cell>
          <cell r="G2260">
            <v>2040</v>
          </cell>
          <cell r="I2260">
            <v>3.8041395464797216</v>
          </cell>
        </row>
        <row r="2261">
          <cell r="A2261" t="str">
            <v>M.359.3.60.046</v>
          </cell>
          <cell r="B2261" t="str">
            <v>Export</v>
          </cell>
          <cell r="C2261" t="str">
            <v>PUNE</v>
          </cell>
          <cell r="D2261">
            <v>84</v>
          </cell>
          <cell r="E2261">
            <v>15791.328</v>
          </cell>
          <cell r="F2261">
            <v>10</v>
          </cell>
          <cell r="G2261">
            <v>840</v>
          </cell>
          <cell r="I2261">
            <v>3.8041395464797216</v>
          </cell>
        </row>
        <row r="2262">
          <cell r="A2262" t="str">
            <v>M.542.4.00.036</v>
          </cell>
          <cell r="B2262" t="str">
            <v>Export</v>
          </cell>
          <cell r="C2262" t="str">
            <v>PUNE</v>
          </cell>
          <cell r="D2262">
            <v>50</v>
          </cell>
          <cell r="E2262">
            <v>243650</v>
          </cell>
          <cell r="F2262">
            <v>14</v>
          </cell>
          <cell r="G2262">
            <v>700</v>
          </cell>
          <cell r="I2262">
            <v>5.3257953650716106</v>
          </cell>
        </row>
        <row r="2263">
          <cell r="A2263" t="str">
            <v>M.606.3.00.003</v>
          </cell>
          <cell r="B2263" t="str">
            <v>Market</v>
          </cell>
          <cell r="C2263" t="str">
            <v>PUNE</v>
          </cell>
          <cell r="D2263">
            <v>93</v>
          </cell>
          <cell r="E2263">
            <v>36421.35</v>
          </cell>
          <cell r="F2263">
            <v>8</v>
          </cell>
          <cell r="G2263">
            <v>744</v>
          </cell>
          <cell r="I2263">
            <v>3.0433116371837774</v>
          </cell>
        </row>
        <row r="2264">
          <cell r="A2264" t="str">
            <v>M.606.3.00.013</v>
          </cell>
          <cell r="B2264" t="str">
            <v>Market</v>
          </cell>
          <cell r="C2264" t="str">
            <v>PUNE</v>
          </cell>
          <cell r="D2264">
            <v>265</v>
          </cell>
          <cell r="E2264">
            <v>106704.05</v>
          </cell>
          <cell r="F2264">
            <v>8</v>
          </cell>
          <cell r="G2264">
            <v>2120</v>
          </cell>
          <cell r="I2264">
            <v>3.0433116371837774</v>
          </cell>
        </row>
        <row r="2265">
          <cell r="A2265" t="str">
            <v>M.606.3.00.023</v>
          </cell>
          <cell r="B2265" t="str">
            <v>Market</v>
          </cell>
          <cell r="C2265" t="str">
            <v>PUNE</v>
          </cell>
          <cell r="D2265">
            <v>195</v>
          </cell>
          <cell r="E2265">
            <v>78560.55</v>
          </cell>
          <cell r="F2265">
            <v>8</v>
          </cell>
          <cell r="G2265">
            <v>1560</v>
          </cell>
          <cell r="I2265">
            <v>3.0433116371837774</v>
          </cell>
        </row>
        <row r="2266">
          <cell r="A2266" t="str">
            <v>M.606.3.00.033</v>
          </cell>
          <cell r="B2266" t="str">
            <v>Market</v>
          </cell>
          <cell r="C2266" t="str">
            <v>PUNE</v>
          </cell>
          <cell r="D2266">
            <v>136</v>
          </cell>
          <cell r="E2266">
            <v>54839.6</v>
          </cell>
          <cell r="F2266">
            <v>8</v>
          </cell>
          <cell r="G2266">
            <v>1088</v>
          </cell>
          <cell r="I2266">
            <v>3.0433116371837774</v>
          </cell>
        </row>
        <row r="2267">
          <cell r="A2267" t="str">
            <v>M.606.3.00.043</v>
          </cell>
          <cell r="B2267" t="str">
            <v>Market</v>
          </cell>
          <cell r="C2267" t="str">
            <v>PUNE</v>
          </cell>
          <cell r="D2267">
            <v>108</v>
          </cell>
          <cell r="E2267">
            <v>44834.2</v>
          </cell>
          <cell r="F2267">
            <v>8</v>
          </cell>
          <cell r="G2267">
            <v>864</v>
          </cell>
          <cell r="I2267">
            <v>3.0433116371837774</v>
          </cell>
        </row>
        <row r="2268">
          <cell r="A2268" t="str">
            <v>N.200.3.00.003</v>
          </cell>
          <cell r="B2268" t="str">
            <v>Market</v>
          </cell>
          <cell r="C2268" t="str">
            <v>PUNE</v>
          </cell>
          <cell r="D2268">
            <v>23</v>
          </cell>
          <cell r="E2268">
            <v>13305.13</v>
          </cell>
          <cell r="F2268">
            <v>6</v>
          </cell>
          <cell r="G2268">
            <v>138</v>
          </cell>
          <cell r="I2268">
            <v>2.2824837278878332</v>
          </cell>
        </row>
        <row r="2269">
          <cell r="A2269" t="str">
            <v>N.200.3.00.013</v>
          </cell>
          <cell r="B2269" t="str">
            <v>Market</v>
          </cell>
          <cell r="C2269" t="str">
            <v>PUNE</v>
          </cell>
          <cell r="D2269">
            <v>324</v>
          </cell>
          <cell r="E2269">
            <v>208523.93</v>
          </cell>
          <cell r="F2269">
            <v>6</v>
          </cell>
          <cell r="G2269">
            <v>1944</v>
          </cell>
          <cell r="I2269">
            <v>2.2824837278878332</v>
          </cell>
        </row>
        <row r="2270">
          <cell r="A2270" t="str">
            <v>N.200.3.00.023</v>
          </cell>
          <cell r="B2270" t="str">
            <v>Market</v>
          </cell>
          <cell r="C2270" t="str">
            <v>PUNE</v>
          </cell>
          <cell r="D2270">
            <v>272</v>
          </cell>
          <cell r="E2270">
            <v>178107.24</v>
          </cell>
          <cell r="F2270">
            <v>6</v>
          </cell>
          <cell r="G2270">
            <v>1632</v>
          </cell>
          <cell r="I2270">
            <v>2.2824837278878332</v>
          </cell>
        </row>
        <row r="2271">
          <cell r="A2271" t="str">
            <v>N.200.3.00.033</v>
          </cell>
          <cell r="B2271" t="str">
            <v>Market</v>
          </cell>
          <cell r="C2271" t="str">
            <v>PUNE</v>
          </cell>
          <cell r="D2271">
            <v>100</v>
          </cell>
          <cell r="E2271">
            <v>64545.32</v>
          </cell>
          <cell r="F2271">
            <v>6</v>
          </cell>
          <cell r="G2271">
            <v>600</v>
          </cell>
          <cell r="I2271">
            <v>2.2824837278878332</v>
          </cell>
        </row>
        <row r="2272">
          <cell r="A2272" t="str">
            <v>N.200.3.00.043</v>
          </cell>
          <cell r="B2272" t="str">
            <v>Market</v>
          </cell>
          <cell r="C2272" t="str">
            <v>PUNE</v>
          </cell>
          <cell r="D2272">
            <v>21</v>
          </cell>
          <cell r="E2272">
            <v>14758.46</v>
          </cell>
          <cell r="F2272">
            <v>6</v>
          </cell>
          <cell r="G2272">
            <v>126</v>
          </cell>
          <cell r="I2272">
            <v>2.2824837278878332</v>
          </cell>
        </row>
        <row r="2273">
          <cell r="A2273" t="str">
            <v>N.207.3.00.003</v>
          </cell>
          <cell r="B2273" t="str">
            <v>Market</v>
          </cell>
          <cell r="C2273" t="str">
            <v>PUNE</v>
          </cell>
          <cell r="D2273">
            <v>60</v>
          </cell>
          <cell r="E2273">
            <v>45569.04</v>
          </cell>
          <cell r="F2273">
            <v>14</v>
          </cell>
          <cell r="G2273">
            <v>840</v>
          </cell>
          <cell r="I2273">
            <v>5.3257953650716106</v>
          </cell>
        </row>
        <row r="2274">
          <cell r="A2274" t="str">
            <v>N.207.3.00.013</v>
          </cell>
          <cell r="B2274" t="str">
            <v>Market</v>
          </cell>
          <cell r="C2274" t="str">
            <v>PUNE</v>
          </cell>
          <cell r="D2274">
            <v>200</v>
          </cell>
          <cell r="E2274">
            <v>162078.07999999999</v>
          </cell>
          <cell r="F2274">
            <v>14</v>
          </cell>
          <cell r="G2274">
            <v>2800</v>
          </cell>
          <cell r="I2274">
            <v>5.3257953650716106</v>
          </cell>
        </row>
        <row r="2275">
          <cell r="A2275" t="str">
            <v>N.207.3.00.023</v>
          </cell>
          <cell r="B2275" t="str">
            <v>Market</v>
          </cell>
          <cell r="C2275" t="str">
            <v>PUNE</v>
          </cell>
          <cell r="D2275">
            <v>162</v>
          </cell>
          <cell r="E2275">
            <v>131070.39999999999</v>
          </cell>
          <cell r="F2275">
            <v>14</v>
          </cell>
          <cell r="G2275">
            <v>2268</v>
          </cell>
          <cell r="I2275">
            <v>5.3257953650716106</v>
          </cell>
        </row>
        <row r="2276">
          <cell r="A2276" t="str">
            <v>N.207.3.00.033</v>
          </cell>
          <cell r="B2276" t="str">
            <v>Market</v>
          </cell>
          <cell r="C2276" t="str">
            <v>PUNE</v>
          </cell>
          <cell r="D2276">
            <v>111</v>
          </cell>
          <cell r="E2276">
            <v>88931.92</v>
          </cell>
          <cell r="F2276">
            <v>14</v>
          </cell>
          <cell r="G2276">
            <v>1554</v>
          </cell>
          <cell r="I2276">
            <v>5.3257953650716106</v>
          </cell>
        </row>
        <row r="2277">
          <cell r="A2277" t="str">
            <v>N.207.3.00.043</v>
          </cell>
          <cell r="B2277" t="str">
            <v>Market</v>
          </cell>
          <cell r="C2277" t="str">
            <v>PUNE</v>
          </cell>
          <cell r="D2277">
            <v>8</v>
          </cell>
          <cell r="E2277">
            <v>6675.21</v>
          </cell>
          <cell r="F2277">
            <v>14</v>
          </cell>
          <cell r="G2277">
            <v>112</v>
          </cell>
          <cell r="I2277">
            <v>5.3257953650716106</v>
          </cell>
        </row>
        <row r="2278">
          <cell r="A2278" t="str">
            <v>N.207.3.00.053</v>
          </cell>
          <cell r="B2278" t="str">
            <v>Market</v>
          </cell>
          <cell r="C2278" t="str">
            <v>PUNE</v>
          </cell>
          <cell r="D2278">
            <v>50</v>
          </cell>
          <cell r="E2278">
            <v>43204.5</v>
          </cell>
          <cell r="F2278">
            <v>14</v>
          </cell>
          <cell r="G2278">
            <v>700</v>
          </cell>
          <cell r="I2278">
            <v>5.3257953650716106</v>
          </cell>
        </row>
        <row r="2279">
          <cell r="A2279" t="str">
            <v>N.212.5.00.073</v>
          </cell>
          <cell r="B2279" t="str">
            <v>Market</v>
          </cell>
          <cell r="C2279" t="str">
            <v>PUNE</v>
          </cell>
          <cell r="D2279">
            <v>114</v>
          </cell>
          <cell r="E2279">
            <v>104109.03</v>
          </cell>
          <cell r="F2279">
            <v>14</v>
          </cell>
          <cell r="G2279">
            <v>1596</v>
          </cell>
          <cell r="I2279">
            <v>5.3257953650716106</v>
          </cell>
        </row>
        <row r="2280">
          <cell r="A2280" t="str">
            <v>N.302.3.00.003</v>
          </cell>
          <cell r="B2280" t="str">
            <v>Market</v>
          </cell>
          <cell r="C2280" t="str">
            <v>PUNE</v>
          </cell>
          <cell r="D2280">
            <v>870</v>
          </cell>
          <cell r="E2280">
            <v>557737.12</v>
          </cell>
          <cell r="F2280">
            <v>8</v>
          </cell>
          <cell r="G2280">
            <v>6960</v>
          </cell>
          <cell r="I2280">
            <v>3.0433116371837774</v>
          </cell>
        </row>
        <row r="2281">
          <cell r="A2281" t="str">
            <v>N.302.3.00.012</v>
          </cell>
          <cell r="B2281" t="str">
            <v>OER</v>
          </cell>
          <cell r="C2281" t="str">
            <v>PUNE</v>
          </cell>
          <cell r="D2281">
            <v>250</v>
          </cell>
          <cell r="E2281">
            <v>122240</v>
          </cell>
          <cell r="F2281">
            <v>8</v>
          </cell>
          <cell r="G2281">
            <v>2000</v>
          </cell>
          <cell r="I2281">
            <v>3.0433116371837774</v>
          </cell>
        </row>
        <row r="2282">
          <cell r="A2282" t="str">
            <v>N.302.3.00.013</v>
          </cell>
          <cell r="B2282" t="str">
            <v>Export</v>
          </cell>
          <cell r="C2282" t="str">
            <v>PUNE</v>
          </cell>
          <cell r="D2282">
            <v>3191</v>
          </cell>
          <cell r="E2282">
            <v>2065661.66</v>
          </cell>
          <cell r="F2282">
            <v>8</v>
          </cell>
          <cell r="G2282">
            <v>25528</v>
          </cell>
          <cell r="I2282">
            <v>3.0433116371837774</v>
          </cell>
        </row>
        <row r="2283">
          <cell r="A2283" t="str">
            <v>N.302.3.00.022</v>
          </cell>
          <cell r="B2283" t="str">
            <v>OER</v>
          </cell>
          <cell r="C2283" t="str">
            <v>PUNE</v>
          </cell>
          <cell r="D2283">
            <v>400</v>
          </cell>
          <cell r="E2283">
            <v>204627.5</v>
          </cell>
          <cell r="F2283">
            <v>8</v>
          </cell>
          <cell r="G2283">
            <v>3200</v>
          </cell>
          <cell r="I2283">
            <v>3.0433116371837774</v>
          </cell>
        </row>
        <row r="2284">
          <cell r="A2284" t="str">
            <v>N.302.3.00.023</v>
          </cell>
          <cell r="B2284" t="str">
            <v>Export</v>
          </cell>
          <cell r="C2284" t="str">
            <v>PUNE</v>
          </cell>
          <cell r="D2284">
            <v>2523</v>
          </cell>
          <cell r="E2284">
            <v>1645084.31</v>
          </cell>
          <cell r="F2284">
            <v>8</v>
          </cell>
          <cell r="G2284">
            <v>20184</v>
          </cell>
          <cell r="I2284">
            <v>3.0433116371837774</v>
          </cell>
        </row>
        <row r="2285">
          <cell r="A2285" t="str">
            <v>N.302.3.00.032</v>
          </cell>
          <cell r="B2285" t="str">
            <v>OER</v>
          </cell>
          <cell r="C2285" t="str">
            <v>PUNE</v>
          </cell>
          <cell r="D2285">
            <v>435</v>
          </cell>
          <cell r="E2285">
            <v>212697.60000000001</v>
          </cell>
          <cell r="F2285">
            <v>8</v>
          </cell>
          <cell r="G2285">
            <v>3480</v>
          </cell>
          <cell r="I2285">
            <v>3.0433116371837774</v>
          </cell>
        </row>
        <row r="2286">
          <cell r="A2286" t="str">
            <v>N.302.3.00.033</v>
          </cell>
          <cell r="B2286" t="str">
            <v>Export</v>
          </cell>
          <cell r="C2286" t="str">
            <v>PUNE</v>
          </cell>
          <cell r="D2286">
            <v>1512</v>
          </cell>
          <cell r="E2286">
            <v>979304.26</v>
          </cell>
          <cell r="F2286">
            <v>8</v>
          </cell>
          <cell r="G2286">
            <v>12096</v>
          </cell>
          <cell r="I2286">
            <v>3.0433116371837774</v>
          </cell>
        </row>
        <row r="2287">
          <cell r="A2287" t="str">
            <v>N.302.3.00.043</v>
          </cell>
          <cell r="B2287" t="str">
            <v>Export</v>
          </cell>
          <cell r="C2287" t="str">
            <v>PUNE</v>
          </cell>
          <cell r="D2287">
            <v>975</v>
          </cell>
          <cell r="E2287">
            <v>635905.96</v>
          </cell>
          <cell r="F2287">
            <v>8</v>
          </cell>
          <cell r="G2287">
            <v>7800</v>
          </cell>
          <cell r="I2287">
            <v>3.0433116371837774</v>
          </cell>
        </row>
        <row r="2288">
          <cell r="A2288" t="str">
            <v>N.302.3.00.053</v>
          </cell>
          <cell r="B2288" t="str">
            <v>Market</v>
          </cell>
          <cell r="C2288" t="str">
            <v>PUNE</v>
          </cell>
          <cell r="D2288">
            <v>813</v>
          </cell>
          <cell r="E2288">
            <v>582533.53</v>
          </cell>
          <cell r="F2288">
            <v>8</v>
          </cell>
          <cell r="G2288">
            <v>6504</v>
          </cell>
          <cell r="I2288">
            <v>3.0433116371837774</v>
          </cell>
        </row>
        <row r="2289">
          <cell r="A2289" t="str">
            <v>N.302.3.00.063</v>
          </cell>
          <cell r="B2289" t="str">
            <v>Market</v>
          </cell>
          <cell r="C2289" t="str">
            <v>PUNE</v>
          </cell>
          <cell r="D2289">
            <v>461</v>
          </cell>
          <cell r="E2289">
            <v>331882.73</v>
          </cell>
          <cell r="F2289">
            <v>8</v>
          </cell>
          <cell r="G2289">
            <v>3688</v>
          </cell>
          <cell r="I2289">
            <v>3.0433116371837774</v>
          </cell>
        </row>
        <row r="2290">
          <cell r="A2290" t="str">
            <v>N.302.3.00.073</v>
          </cell>
          <cell r="B2290" t="str">
            <v>Market</v>
          </cell>
          <cell r="C2290" t="str">
            <v>PUNE</v>
          </cell>
          <cell r="D2290">
            <v>10</v>
          </cell>
          <cell r="E2290">
            <v>7093.9</v>
          </cell>
          <cell r="F2290">
            <v>8</v>
          </cell>
          <cell r="G2290">
            <v>80</v>
          </cell>
          <cell r="I2290">
            <v>3.0433116371837774</v>
          </cell>
        </row>
        <row r="2291">
          <cell r="A2291" t="str">
            <v>N.302.3.00.313</v>
          </cell>
          <cell r="B2291" t="str">
            <v>Market</v>
          </cell>
          <cell r="C2291" t="str">
            <v>PUNE</v>
          </cell>
          <cell r="D2291">
            <v>90</v>
          </cell>
          <cell r="E2291">
            <v>60673.86</v>
          </cell>
          <cell r="F2291">
            <v>8</v>
          </cell>
          <cell r="G2291">
            <v>720</v>
          </cell>
          <cell r="I2291">
            <v>3.0433116371837774</v>
          </cell>
        </row>
        <row r="2292">
          <cell r="A2292" t="str">
            <v>N.302.3.10.012</v>
          </cell>
          <cell r="B2292" t="str">
            <v>OER</v>
          </cell>
          <cell r="C2292" t="str">
            <v>PUNE</v>
          </cell>
          <cell r="D2292">
            <v>788</v>
          </cell>
          <cell r="E2292">
            <v>400705.88</v>
          </cell>
          <cell r="F2292">
            <v>8</v>
          </cell>
          <cell r="G2292">
            <v>6304</v>
          </cell>
          <cell r="I2292">
            <v>3.0433116371837774</v>
          </cell>
        </row>
        <row r="2293">
          <cell r="A2293" t="str">
            <v>N.302.3.10.022</v>
          </cell>
          <cell r="B2293" t="str">
            <v>OER</v>
          </cell>
          <cell r="C2293" t="str">
            <v>PUNE</v>
          </cell>
          <cell r="D2293">
            <v>545</v>
          </cell>
          <cell r="E2293">
            <v>277137.95</v>
          </cell>
          <cell r="F2293">
            <v>8</v>
          </cell>
          <cell r="G2293">
            <v>4360</v>
          </cell>
          <cell r="I2293">
            <v>3.0433116371837774</v>
          </cell>
        </row>
        <row r="2294">
          <cell r="A2294" t="str">
            <v>N.302.3.10.032</v>
          </cell>
          <cell r="B2294" t="str">
            <v>OER</v>
          </cell>
          <cell r="C2294" t="str">
            <v>PUNE</v>
          </cell>
          <cell r="D2294">
            <v>211</v>
          </cell>
          <cell r="E2294">
            <v>107295.61</v>
          </cell>
          <cell r="F2294">
            <v>8</v>
          </cell>
          <cell r="G2294">
            <v>1688</v>
          </cell>
          <cell r="I2294">
            <v>3.0433116371837774</v>
          </cell>
        </row>
        <row r="2295">
          <cell r="A2295" t="str">
            <v>N.302.3.10.042</v>
          </cell>
          <cell r="B2295" t="str">
            <v>OER</v>
          </cell>
          <cell r="C2295" t="str">
            <v>PUNE</v>
          </cell>
          <cell r="D2295">
            <v>80</v>
          </cell>
          <cell r="E2295">
            <v>40680.800000000003</v>
          </cell>
          <cell r="F2295">
            <v>8</v>
          </cell>
          <cell r="G2295">
            <v>640</v>
          </cell>
          <cell r="I2295">
            <v>3.0433116371837774</v>
          </cell>
        </row>
        <row r="2296">
          <cell r="A2296" t="str">
            <v>N.302.3.40.006</v>
          </cell>
          <cell r="B2296" t="str">
            <v>Export</v>
          </cell>
          <cell r="C2296" t="str">
            <v>PUNE</v>
          </cell>
          <cell r="D2296">
            <v>484</v>
          </cell>
          <cell r="E2296">
            <v>232231.52382</v>
          </cell>
          <cell r="F2296">
            <v>8</v>
          </cell>
          <cell r="G2296">
            <v>3872</v>
          </cell>
          <cell r="I2296">
            <v>3.0433116371837774</v>
          </cell>
        </row>
        <row r="2297">
          <cell r="A2297" t="str">
            <v>N.302.3.40.016</v>
          </cell>
          <cell r="B2297" t="str">
            <v>Export</v>
          </cell>
          <cell r="C2297" t="str">
            <v>PUNE</v>
          </cell>
          <cell r="D2297">
            <v>150</v>
          </cell>
          <cell r="E2297">
            <v>73110.861000000004</v>
          </cell>
          <cell r="F2297">
            <v>8</v>
          </cell>
          <cell r="G2297">
            <v>1200</v>
          </cell>
          <cell r="I2297">
            <v>3.0433116371837774</v>
          </cell>
        </row>
        <row r="2298">
          <cell r="A2298" t="str">
            <v>N.302.3.40.026</v>
          </cell>
          <cell r="B2298" t="str">
            <v>Export</v>
          </cell>
          <cell r="C2298" t="str">
            <v>PUNE</v>
          </cell>
          <cell r="D2298">
            <v>100</v>
          </cell>
          <cell r="E2298">
            <v>48317.19</v>
          </cell>
          <cell r="F2298">
            <v>8</v>
          </cell>
          <cell r="G2298">
            <v>800</v>
          </cell>
          <cell r="I2298">
            <v>3.0433116371837774</v>
          </cell>
        </row>
        <row r="2299">
          <cell r="A2299" t="str">
            <v>N.302.3.40.036</v>
          </cell>
          <cell r="B2299" t="str">
            <v>Export</v>
          </cell>
          <cell r="C2299" t="str">
            <v>PUNE</v>
          </cell>
          <cell r="D2299">
            <v>14</v>
          </cell>
          <cell r="E2299">
            <v>6764.4066000000003</v>
          </cell>
          <cell r="F2299">
            <v>8</v>
          </cell>
          <cell r="G2299">
            <v>112</v>
          </cell>
          <cell r="I2299">
            <v>3.0433116371837774</v>
          </cell>
        </row>
        <row r="2300">
          <cell r="A2300" t="str">
            <v>N.302.3.41.006</v>
          </cell>
          <cell r="B2300" t="str">
            <v>Export</v>
          </cell>
          <cell r="C2300" t="str">
            <v>PUNE</v>
          </cell>
          <cell r="D2300">
            <v>499</v>
          </cell>
          <cell r="E2300">
            <v>272279.4375</v>
          </cell>
          <cell r="F2300">
            <v>8</v>
          </cell>
          <cell r="G2300">
            <v>3992</v>
          </cell>
          <cell r="I2300">
            <v>3.0433116371837774</v>
          </cell>
        </row>
        <row r="2301">
          <cell r="A2301" t="str">
            <v>N.302.3.41.016</v>
          </cell>
          <cell r="B2301" t="str">
            <v>Export</v>
          </cell>
          <cell r="C2301" t="str">
            <v>PUNE</v>
          </cell>
          <cell r="D2301">
            <v>46</v>
          </cell>
          <cell r="E2301">
            <v>25332.956699999999</v>
          </cell>
          <cell r="F2301">
            <v>8</v>
          </cell>
          <cell r="G2301">
            <v>368</v>
          </cell>
          <cell r="I2301">
            <v>3.0433116371837774</v>
          </cell>
        </row>
        <row r="2302">
          <cell r="A2302" t="str">
            <v>N.302.3.41.026</v>
          </cell>
          <cell r="B2302" t="str">
            <v>Export</v>
          </cell>
          <cell r="C2302" t="str">
            <v>PUNE</v>
          </cell>
          <cell r="D2302">
            <v>100</v>
          </cell>
          <cell r="E2302">
            <v>55683.15</v>
          </cell>
          <cell r="F2302">
            <v>8</v>
          </cell>
          <cell r="G2302">
            <v>800</v>
          </cell>
          <cell r="I2302">
            <v>3.0433116371837774</v>
          </cell>
        </row>
        <row r="2303">
          <cell r="A2303" t="str">
            <v>N.302.3.41.036</v>
          </cell>
          <cell r="B2303" t="str">
            <v>Export</v>
          </cell>
          <cell r="C2303" t="str">
            <v>PUNE</v>
          </cell>
          <cell r="D2303">
            <v>100</v>
          </cell>
          <cell r="E2303">
            <v>55683.15</v>
          </cell>
          <cell r="F2303">
            <v>8</v>
          </cell>
          <cell r="G2303">
            <v>800</v>
          </cell>
          <cell r="I2303">
            <v>3.0433116371837774</v>
          </cell>
        </row>
        <row r="2304">
          <cell r="A2304" t="str">
            <v>N.302.3.42.006</v>
          </cell>
          <cell r="B2304" t="str">
            <v>Export</v>
          </cell>
          <cell r="C2304" t="str">
            <v>PUNE</v>
          </cell>
          <cell r="D2304">
            <v>344</v>
          </cell>
          <cell r="E2304">
            <v>212330.2568</v>
          </cell>
          <cell r="F2304">
            <v>8</v>
          </cell>
          <cell r="G2304">
            <v>2752</v>
          </cell>
          <cell r="I2304">
            <v>3.0433116371837774</v>
          </cell>
        </row>
        <row r="2305">
          <cell r="A2305" t="str">
            <v>N.302.3.42.026</v>
          </cell>
          <cell r="B2305" t="str">
            <v>Export</v>
          </cell>
          <cell r="C2305" t="str">
            <v>PUNE</v>
          </cell>
          <cell r="D2305">
            <v>50</v>
          </cell>
          <cell r="E2305">
            <v>31393.02</v>
          </cell>
          <cell r="F2305">
            <v>8</v>
          </cell>
          <cell r="G2305">
            <v>400</v>
          </cell>
          <cell r="I2305">
            <v>3.0433116371837774</v>
          </cell>
        </row>
        <row r="2306">
          <cell r="A2306" t="str">
            <v>N.302.3.42.036</v>
          </cell>
          <cell r="B2306" t="str">
            <v>Export</v>
          </cell>
          <cell r="C2306" t="str">
            <v>PUNE</v>
          </cell>
          <cell r="D2306">
            <v>50</v>
          </cell>
          <cell r="E2306">
            <v>31393.02</v>
          </cell>
          <cell r="F2306">
            <v>8</v>
          </cell>
          <cell r="G2306">
            <v>400</v>
          </cell>
          <cell r="I2306">
            <v>3.0433116371837774</v>
          </cell>
        </row>
        <row r="2307">
          <cell r="A2307" t="str">
            <v>N.304.3.00.002</v>
          </cell>
          <cell r="B2307" t="str">
            <v>OER</v>
          </cell>
          <cell r="C2307" t="str">
            <v>PUNE</v>
          </cell>
          <cell r="D2307">
            <v>40</v>
          </cell>
          <cell r="E2307">
            <v>13478</v>
          </cell>
          <cell r="F2307">
            <v>10</v>
          </cell>
          <cell r="G2307">
            <v>400</v>
          </cell>
          <cell r="I2307">
            <v>3.8041395464797216</v>
          </cell>
        </row>
        <row r="2308">
          <cell r="A2308" t="str">
            <v>N.304.3.00.003</v>
          </cell>
          <cell r="B2308" t="str">
            <v>Market</v>
          </cell>
          <cell r="C2308" t="str">
            <v>PUNE</v>
          </cell>
          <cell r="D2308">
            <v>1074</v>
          </cell>
          <cell r="E2308">
            <v>530983.89</v>
          </cell>
          <cell r="F2308">
            <v>10</v>
          </cell>
          <cell r="G2308">
            <v>10740</v>
          </cell>
          <cell r="I2308">
            <v>3.8041395464797216</v>
          </cell>
        </row>
        <row r="2309">
          <cell r="A2309" t="str">
            <v>N.304.3.00.012</v>
          </cell>
          <cell r="B2309" t="str">
            <v>OER</v>
          </cell>
          <cell r="C2309" t="str">
            <v>PUNE</v>
          </cell>
          <cell r="D2309">
            <v>51</v>
          </cell>
          <cell r="E2309">
            <v>17829.599999999999</v>
          </cell>
          <cell r="F2309">
            <v>10</v>
          </cell>
          <cell r="G2309">
            <v>510</v>
          </cell>
          <cell r="I2309">
            <v>3.8041395464797216</v>
          </cell>
        </row>
        <row r="2310">
          <cell r="A2310" t="str">
            <v>N.304.3.00.013</v>
          </cell>
          <cell r="B2310" t="str">
            <v>Market</v>
          </cell>
          <cell r="C2310" t="str">
            <v>PUNE</v>
          </cell>
          <cell r="D2310">
            <v>657</v>
          </cell>
          <cell r="E2310">
            <v>325182.63</v>
          </cell>
          <cell r="F2310">
            <v>10</v>
          </cell>
          <cell r="G2310">
            <v>6570</v>
          </cell>
          <cell r="I2310">
            <v>3.8041395464797216</v>
          </cell>
        </row>
        <row r="2311">
          <cell r="A2311" t="str">
            <v>N.304.3.00.023</v>
          </cell>
          <cell r="B2311" t="str">
            <v>Market</v>
          </cell>
          <cell r="C2311" t="str">
            <v>PUNE</v>
          </cell>
          <cell r="D2311">
            <v>642</v>
          </cell>
          <cell r="E2311">
            <v>318149.01</v>
          </cell>
          <cell r="F2311">
            <v>10</v>
          </cell>
          <cell r="G2311">
            <v>6420</v>
          </cell>
          <cell r="I2311">
            <v>3.8041395464797216</v>
          </cell>
        </row>
        <row r="2312">
          <cell r="A2312" t="str">
            <v>N.304.3.00.032</v>
          </cell>
          <cell r="B2312" t="str">
            <v>OER</v>
          </cell>
          <cell r="C2312" t="str">
            <v>PUNE</v>
          </cell>
          <cell r="D2312">
            <v>140</v>
          </cell>
          <cell r="E2312">
            <v>48944</v>
          </cell>
          <cell r="F2312">
            <v>10</v>
          </cell>
          <cell r="G2312">
            <v>1400</v>
          </cell>
          <cell r="I2312">
            <v>3.8041395464797216</v>
          </cell>
        </row>
        <row r="2313">
          <cell r="A2313" t="str">
            <v>N.304.3.00.033</v>
          </cell>
          <cell r="B2313" t="str">
            <v>Market</v>
          </cell>
          <cell r="C2313" t="str">
            <v>PUNE</v>
          </cell>
          <cell r="D2313">
            <v>455</v>
          </cell>
          <cell r="E2313">
            <v>222801.87</v>
          </cell>
          <cell r="F2313">
            <v>10</v>
          </cell>
          <cell r="G2313">
            <v>4550</v>
          </cell>
          <cell r="I2313">
            <v>3.8041395464797216</v>
          </cell>
        </row>
        <row r="2314">
          <cell r="A2314" t="str">
            <v>N.304.3.00.053</v>
          </cell>
          <cell r="B2314" t="str">
            <v>Market</v>
          </cell>
          <cell r="C2314" t="str">
            <v>PUNE</v>
          </cell>
          <cell r="D2314">
            <v>32</v>
          </cell>
          <cell r="E2314">
            <v>18054.2</v>
          </cell>
          <cell r="F2314">
            <v>10</v>
          </cell>
          <cell r="G2314">
            <v>320</v>
          </cell>
          <cell r="I2314">
            <v>3.8041395464797216</v>
          </cell>
        </row>
        <row r="2315">
          <cell r="A2315" t="str">
            <v>N.304.3.00.063</v>
          </cell>
          <cell r="B2315" t="str">
            <v>Market</v>
          </cell>
          <cell r="C2315" t="str">
            <v>PUNE</v>
          </cell>
          <cell r="D2315">
            <v>46</v>
          </cell>
          <cell r="E2315">
            <v>24595.05</v>
          </cell>
          <cell r="F2315">
            <v>10</v>
          </cell>
          <cell r="G2315">
            <v>460</v>
          </cell>
          <cell r="I2315">
            <v>3.8041395464797216</v>
          </cell>
        </row>
        <row r="2316">
          <cell r="A2316" t="str">
            <v>N.320.3.00.002</v>
          </cell>
          <cell r="B2316" t="str">
            <v>OER</v>
          </cell>
          <cell r="C2316" t="str">
            <v>PUNE</v>
          </cell>
          <cell r="D2316">
            <v>335</v>
          </cell>
          <cell r="E2316">
            <v>109776.15</v>
          </cell>
          <cell r="F2316">
            <v>10</v>
          </cell>
          <cell r="G2316">
            <v>3350</v>
          </cell>
          <cell r="I2316">
            <v>3.8041395464797216</v>
          </cell>
        </row>
        <row r="2317">
          <cell r="A2317" t="str">
            <v>N.320.3.00.003</v>
          </cell>
          <cell r="B2317" t="str">
            <v>Market</v>
          </cell>
          <cell r="C2317" t="str">
            <v>PUNE</v>
          </cell>
          <cell r="D2317">
            <v>3467</v>
          </cell>
          <cell r="E2317">
            <v>1706398.15</v>
          </cell>
          <cell r="F2317">
            <v>10</v>
          </cell>
          <cell r="G2317">
            <v>34670</v>
          </cell>
          <cell r="I2317">
            <v>3.8041395464797216</v>
          </cell>
        </row>
        <row r="2318">
          <cell r="A2318" t="str">
            <v>N.320.3.00.012</v>
          </cell>
          <cell r="B2318" t="str">
            <v>OER</v>
          </cell>
          <cell r="C2318" t="str">
            <v>PUNE</v>
          </cell>
          <cell r="D2318">
            <v>861</v>
          </cell>
          <cell r="E2318">
            <v>312361.17</v>
          </cell>
          <cell r="F2318">
            <v>10</v>
          </cell>
          <cell r="G2318">
            <v>8610</v>
          </cell>
          <cell r="I2318">
            <v>3.8041395464797216</v>
          </cell>
        </row>
        <row r="2319">
          <cell r="A2319" t="str">
            <v>N.320.3.00.013</v>
          </cell>
          <cell r="B2319" t="str">
            <v>Export</v>
          </cell>
          <cell r="C2319" t="str">
            <v>PUNE</v>
          </cell>
          <cell r="D2319">
            <v>4905</v>
          </cell>
          <cell r="E2319">
            <v>2443178.4900000002</v>
          </cell>
          <cell r="F2319">
            <v>10</v>
          </cell>
          <cell r="G2319">
            <v>49050</v>
          </cell>
          <cell r="I2319">
            <v>3.8041395464797216</v>
          </cell>
        </row>
        <row r="2320">
          <cell r="A2320" t="str">
            <v>N.320.3.00.023</v>
          </cell>
          <cell r="B2320" t="str">
            <v>Export</v>
          </cell>
          <cell r="C2320" t="str">
            <v>PUNE</v>
          </cell>
          <cell r="D2320">
            <v>1534</v>
          </cell>
          <cell r="E2320">
            <v>761426.61</v>
          </cell>
          <cell r="F2320">
            <v>10</v>
          </cell>
          <cell r="G2320">
            <v>15340</v>
          </cell>
          <cell r="I2320">
            <v>3.8041395464797216</v>
          </cell>
        </row>
        <row r="2321">
          <cell r="A2321" t="str">
            <v>N.320.3.00.032</v>
          </cell>
          <cell r="B2321" t="str">
            <v>OER</v>
          </cell>
          <cell r="C2321" t="str">
            <v>PUNE</v>
          </cell>
          <cell r="D2321">
            <v>60</v>
          </cell>
          <cell r="E2321">
            <v>19858.2</v>
          </cell>
          <cell r="F2321">
            <v>10</v>
          </cell>
          <cell r="G2321">
            <v>600</v>
          </cell>
          <cell r="I2321">
            <v>3.8041395464797216</v>
          </cell>
        </row>
        <row r="2322">
          <cell r="A2322" t="str">
            <v>N.320.3.00.033</v>
          </cell>
          <cell r="B2322" t="str">
            <v>Market</v>
          </cell>
          <cell r="C2322" t="str">
            <v>PUNE</v>
          </cell>
          <cell r="D2322">
            <v>255</v>
          </cell>
          <cell r="E2322">
            <v>124102.63</v>
          </cell>
          <cell r="F2322">
            <v>10</v>
          </cell>
          <cell r="G2322">
            <v>2550</v>
          </cell>
          <cell r="I2322">
            <v>3.8041395464797216</v>
          </cell>
        </row>
        <row r="2323">
          <cell r="A2323" t="str">
            <v>N.320.3.00.043</v>
          </cell>
          <cell r="B2323" t="str">
            <v>Market</v>
          </cell>
          <cell r="C2323" t="str">
            <v>PUNE</v>
          </cell>
          <cell r="D2323">
            <v>167</v>
          </cell>
          <cell r="E2323">
            <v>89364.81</v>
          </cell>
          <cell r="F2323">
            <v>10</v>
          </cell>
          <cell r="G2323">
            <v>1670</v>
          </cell>
          <cell r="I2323">
            <v>3.8041395464797216</v>
          </cell>
        </row>
        <row r="2324">
          <cell r="A2324" t="str">
            <v>N.320.3.00.053</v>
          </cell>
          <cell r="B2324" t="str">
            <v>Market</v>
          </cell>
          <cell r="C2324" t="str">
            <v>PUNE</v>
          </cell>
          <cell r="D2324">
            <v>55</v>
          </cell>
          <cell r="E2324">
            <v>29737.41</v>
          </cell>
          <cell r="F2324">
            <v>10</v>
          </cell>
          <cell r="G2324">
            <v>550</v>
          </cell>
          <cell r="I2324">
            <v>3.8041395464797216</v>
          </cell>
        </row>
        <row r="2325">
          <cell r="A2325" t="str">
            <v>N.320.3.00.063</v>
          </cell>
          <cell r="B2325" t="str">
            <v>Market</v>
          </cell>
          <cell r="C2325" t="str">
            <v>PUNE</v>
          </cell>
          <cell r="D2325">
            <v>17</v>
          </cell>
          <cell r="E2325">
            <v>9340.25</v>
          </cell>
          <cell r="F2325">
            <v>10</v>
          </cell>
          <cell r="G2325">
            <v>170</v>
          </cell>
          <cell r="I2325">
            <v>3.8041395464797216</v>
          </cell>
        </row>
        <row r="2326">
          <cell r="A2326" t="str">
            <v>N.320.3.10.002</v>
          </cell>
          <cell r="B2326" t="str">
            <v>OER</v>
          </cell>
          <cell r="C2326" t="str">
            <v>PUNE</v>
          </cell>
          <cell r="D2326">
            <v>239</v>
          </cell>
          <cell r="E2326">
            <v>64286.22</v>
          </cell>
          <cell r="F2326">
            <v>8</v>
          </cell>
          <cell r="G2326">
            <v>1912</v>
          </cell>
          <cell r="I2326">
            <v>3.0433116371837774</v>
          </cell>
        </row>
        <row r="2327">
          <cell r="A2327" t="str">
            <v>N.320.3.10.012</v>
          </cell>
          <cell r="B2327" t="str">
            <v>OER</v>
          </cell>
          <cell r="C2327" t="str">
            <v>PUNE</v>
          </cell>
          <cell r="D2327">
            <v>176</v>
          </cell>
          <cell r="E2327">
            <v>47866.720000000001</v>
          </cell>
          <cell r="F2327">
            <v>8</v>
          </cell>
          <cell r="G2327">
            <v>1408</v>
          </cell>
          <cell r="I2327">
            <v>3.0433116371837774</v>
          </cell>
        </row>
        <row r="2328">
          <cell r="A2328" t="str">
            <v>N.320.3.10.022</v>
          </cell>
          <cell r="B2328" t="str">
            <v>OER</v>
          </cell>
          <cell r="C2328" t="str">
            <v>PUNE</v>
          </cell>
          <cell r="D2328">
            <v>77</v>
          </cell>
          <cell r="E2328">
            <v>20941.689999999999</v>
          </cell>
          <cell r="F2328">
            <v>8</v>
          </cell>
          <cell r="G2328">
            <v>616</v>
          </cell>
          <cell r="I2328">
            <v>3.0433116371837774</v>
          </cell>
        </row>
        <row r="2329">
          <cell r="A2329" t="str">
            <v>N.320.3.10.032</v>
          </cell>
          <cell r="B2329" t="str">
            <v>OER</v>
          </cell>
          <cell r="C2329" t="str">
            <v>PUNE</v>
          </cell>
          <cell r="D2329">
            <v>41</v>
          </cell>
          <cell r="E2329">
            <v>11150.77</v>
          </cell>
          <cell r="F2329">
            <v>8</v>
          </cell>
          <cell r="G2329">
            <v>328</v>
          </cell>
          <cell r="I2329">
            <v>3.0433116371837774</v>
          </cell>
        </row>
        <row r="2330">
          <cell r="A2330" t="str">
            <v>N.320.4.00.003</v>
          </cell>
          <cell r="B2330" t="str">
            <v>Market</v>
          </cell>
          <cell r="C2330" t="str">
            <v>PUNE</v>
          </cell>
          <cell r="D2330">
            <v>742</v>
          </cell>
          <cell r="E2330">
            <v>327408.31</v>
          </cell>
          <cell r="F2330">
            <v>10</v>
          </cell>
          <cell r="G2330">
            <v>7420</v>
          </cell>
          <cell r="I2330">
            <v>3.8041395464797216</v>
          </cell>
        </row>
        <row r="2331">
          <cell r="A2331" t="str">
            <v>N.371.3.00.003</v>
          </cell>
          <cell r="B2331" t="str">
            <v>Market</v>
          </cell>
          <cell r="C2331" t="str">
            <v>PUNE</v>
          </cell>
          <cell r="D2331">
            <v>226</v>
          </cell>
          <cell r="E2331">
            <v>73226.73</v>
          </cell>
          <cell r="F2331">
            <v>6</v>
          </cell>
          <cell r="G2331">
            <v>1356</v>
          </cell>
          <cell r="I2331">
            <v>2.2824837278878332</v>
          </cell>
        </row>
        <row r="2332">
          <cell r="A2332" t="str">
            <v>N.371.3.00.013</v>
          </cell>
          <cell r="B2332" t="str">
            <v>Market</v>
          </cell>
          <cell r="C2332" t="str">
            <v>PUNE</v>
          </cell>
          <cell r="D2332">
            <v>425</v>
          </cell>
          <cell r="E2332">
            <v>137272.29</v>
          </cell>
          <cell r="F2332">
            <v>6</v>
          </cell>
          <cell r="G2332">
            <v>2550</v>
          </cell>
          <cell r="I2332">
            <v>2.2824837278878332</v>
          </cell>
        </row>
        <row r="2333">
          <cell r="A2333" t="str">
            <v>N.371.3.00.023</v>
          </cell>
          <cell r="B2333" t="str">
            <v>Market</v>
          </cell>
          <cell r="C2333" t="str">
            <v>PUNE</v>
          </cell>
          <cell r="D2333">
            <v>123</v>
          </cell>
          <cell r="E2333">
            <v>40405</v>
          </cell>
          <cell r="F2333">
            <v>6</v>
          </cell>
          <cell r="G2333">
            <v>738</v>
          </cell>
          <cell r="I2333">
            <v>2.2824837278878332</v>
          </cell>
        </row>
        <row r="2334">
          <cell r="A2334" t="str">
            <v>N.371.3.00.033</v>
          </cell>
          <cell r="B2334" t="str">
            <v>Market</v>
          </cell>
          <cell r="C2334" t="str">
            <v>PUNE</v>
          </cell>
          <cell r="D2334">
            <v>49</v>
          </cell>
          <cell r="E2334">
            <v>15591.62</v>
          </cell>
          <cell r="F2334">
            <v>6</v>
          </cell>
          <cell r="G2334">
            <v>294</v>
          </cell>
          <cell r="I2334">
            <v>2.2824837278878332</v>
          </cell>
        </row>
        <row r="2335">
          <cell r="A2335" t="str">
            <v>N.371.3.00.043</v>
          </cell>
          <cell r="B2335" t="str">
            <v>Market</v>
          </cell>
          <cell r="C2335" t="str">
            <v>PUNE</v>
          </cell>
          <cell r="D2335">
            <v>9</v>
          </cell>
          <cell r="E2335">
            <v>3145.35</v>
          </cell>
          <cell r="F2335">
            <v>6</v>
          </cell>
          <cell r="G2335">
            <v>54</v>
          </cell>
          <cell r="I2335">
            <v>2.2824837278878332</v>
          </cell>
        </row>
        <row r="2336">
          <cell r="A2336" t="str">
            <v>N.371.3.00.053</v>
          </cell>
          <cell r="B2336" t="str">
            <v>Market</v>
          </cell>
          <cell r="C2336" t="str">
            <v>PUNE</v>
          </cell>
          <cell r="D2336">
            <v>3</v>
          </cell>
          <cell r="E2336">
            <v>976.95</v>
          </cell>
          <cell r="F2336">
            <v>6</v>
          </cell>
          <cell r="G2336">
            <v>18</v>
          </cell>
          <cell r="I2336">
            <v>2.2824837278878332</v>
          </cell>
        </row>
        <row r="2337">
          <cell r="A2337" t="str">
            <v>N.371.3.00.063</v>
          </cell>
          <cell r="B2337" t="str">
            <v>Market</v>
          </cell>
          <cell r="C2337" t="str">
            <v>PUNE</v>
          </cell>
          <cell r="D2337">
            <v>3</v>
          </cell>
          <cell r="E2337">
            <v>976.95</v>
          </cell>
          <cell r="F2337">
            <v>6</v>
          </cell>
          <cell r="G2337">
            <v>18</v>
          </cell>
          <cell r="I2337">
            <v>2.2824837278878332</v>
          </cell>
        </row>
        <row r="2338">
          <cell r="A2338" t="str">
            <v>N.372.3.00.003</v>
          </cell>
          <cell r="B2338" t="str">
            <v>Market</v>
          </cell>
          <cell r="C2338" t="str">
            <v>PUNE</v>
          </cell>
          <cell r="D2338">
            <v>1168</v>
          </cell>
          <cell r="E2338">
            <v>469168.82</v>
          </cell>
          <cell r="F2338">
            <v>8</v>
          </cell>
          <cell r="G2338">
            <v>9344</v>
          </cell>
          <cell r="I2338">
            <v>3.0433116371837774</v>
          </cell>
        </row>
        <row r="2339">
          <cell r="A2339" t="str">
            <v>N.372.3.00.013</v>
          </cell>
          <cell r="B2339" t="str">
            <v>Market</v>
          </cell>
          <cell r="C2339" t="str">
            <v>PUNE</v>
          </cell>
          <cell r="D2339">
            <v>1659</v>
          </cell>
          <cell r="E2339">
            <v>671512.59</v>
          </cell>
          <cell r="F2339">
            <v>8</v>
          </cell>
          <cell r="G2339">
            <v>13272</v>
          </cell>
          <cell r="I2339">
            <v>3.0433116371837774</v>
          </cell>
        </row>
        <row r="2340">
          <cell r="A2340" t="str">
            <v>N.372.3.00.023</v>
          </cell>
          <cell r="B2340" t="str">
            <v>Export</v>
          </cell>
          <cell r="C2340" t="str">
            <v>PUNE</v>
          </cell>
          <cell r="D2340">
            <v>542</v>
          </cell>
          <cell r="E2340">
            <v>222105.54</v>
          </cell>
          <cell r="F2340">
            <v>8</v>
          </cell>
          <cell r="G2340">
            <v>4336</v>
          </cell>
          <cell r="I2340">
            <v>3.0433116371837774</v>
          </cell>
        </row>
        <row r="2341">
          <cell r="A2341" t="str">
            <v>N.372.3.00.033</v>
          </cell>
          <cell r="B2341" t="str">
            <v>Market</v>
          </cell>
          <cell r="C2341" t="str">
            <v>PUNE</v>
          </cell>
          <cell r="D2341">
            <v>135</v>
          </cell>
          <cell r="E2341">
            <v>56237.14</v>
          </cell>
          <cell r="F2341">
            <v>8</v>
          </cell>
          <cell r="G2341">
            <v>1080</v>
          </cell>
          <cell r="I2341">
            <v>3.0433116371837774</v>
          </cell>
        </row>
        <row r="2342">
          <cell r="A2342" t="str">
            <v>N.372.3.00.043</v>
          </cell>
          <cell r="B2342" t="str">
            <v>Market</v>
          </cell>
          <cell r="C2342" t="str">
            <v>PUNE</v>
          </cell>
          <cell r="D2342">
            <v>28</v>
          </cell>
          <cell r="E2342">
            <v>12523.63</v>
          </cell>
          <cell r="F2342">
            <v>8</v>
          </cell>
          <cell r="G2342">
            <v>224</v>
          </cell>
          <cell r="I2342">
            <v>3.0433116371837774</v>
          </cell>
        </row>
        <row r="2343">
          <cell r="A2343" t="str">
            <v>N.372.3.00.063</v>
          </cell>
          <cell r="B2343" t="str">
            <v>Market</v>
          </cell>
          <cell r="C2343" t="str">
            <v>PUNE</v>
          </cell>
          <cell r="D2343">
            <v>4</v>
          </cell>
          <cell r="E2343">
            <v>1662.4</v>
          </cell>
          <cell r="F2343">
            <v>8</v>
          </cell>
          <cell r="G2343">
            <v>32</v>
          </cell>
          <cell r="I2343">
            <v>3.0433116371837774</v>
          </cell>
        </row>
        <row r="2344">
          <cell r="A2344" t="str">
            <v>N.372.4.00.003</v>
          </cell>
          <cell r="B2344" t="str">
            <v>Market</v>
          </cell>
          <cell r="C2344" t="str">
            <v>PUNE</v>
          </cell>
          <cell r="D2344">
            <v>372</v>
          </cell>
          <cell r="E2344">
            <v>132241.5</v>
          </cell>
          <cell r="F2344">
            <v>8</v>
          </cell>
          <cell r="G2344">
            <v>2976</v>
          </cell>
          <cell r="I2344">
            <v>3.0433116371837774</v>
          </cell>
        </row>
        <row r="2345">
          <cell r="A2345" t="str">
            <v>N.372.4.00.033</v>
          </cell>
          <cell r="B2345" t="str">
            <v>Market</v>
          </cell>
          <cell r="C2345" t="str">
            <v>PUNE</v>
          </cell>
          <cell r="D2345">
            <v>45</v>
          </cell>
          <cell r="E2345">
            <v>16658.79</v>
          </cell>
          <cell r="F2345">
            <v>8</v>
          </cell>
          <cell r="G2345">
            <v>360</v>
          </cell>
          <cell r="I2345">
            <v>3.0433116371837774</v>
          </cell>
        </row>
        <row r="2346">
          <cell r="A2346" t="str">
            <v>P.110.3.00.003</v>
          </cell>
          <cell r="B2346" t="str">
            <v>Market</v>
          </cell>
          <cell r="C2346" t="str">
            <v>PUNE</v>
          </cell>
          <cell r="D2346">
            <v>1454</v>
          </cell>
          <cell r="E2346">
            <v>408674.03</v>
          </cell>
          <cell r="F2346">
            <v>14</v>
          </cell>
          <cell r="G2346">
            <v>20356</v>
          </cell>
          <cell r="I2346">
            <v>5.3257953650716106</v>
          </cell>
        </row>
        <row r="2347">
          <cell r="A2347" t="str">
            <v>P.110.3.00.013</v>
          </cell>
          <cell r="B2347" t="str">
            <v>Export</v>
          </cell>
          <cell r="C2347" t="str">
            <v>PUNE</v>
          </cell>
          <cell r="D2347">
            <v>8076</v>
          </cell>
          <cell r="E2347">
            <v>2497501.0499999998</v>
          </cell>
          <cell r="F2347">
            <v>14</v>
          </cell>
          <cell r="G2347">
            <v>113064</v>
          </cell>
          <cell r="I2347">
            <v>5.3257953650716106</v>
          </cell>
        </row>
        <row r="2348">
          <cell r="A2348" t="str">
            <v>P.110.3.00.023</v>
          </cell>
          <cell r="B2348" t="str">
            <v>Export</v>
          </cell>
          <cell r="C2348" t="str">
            <v>PUNE</v>
          </cell>
          <cell r="D2348">
            <v>5178</v>
          </cell>
          <cell r="E2348">
            <v>1582253.39</v>
          </cell>
          <cell r="F2348">
            <v>14</v>
          </cell>
          <cell r="G2348">
            <v>72492</v>
          </cell>
          <cell r="I2348">
            <v>5.3257953650716106</v>
          </cell>
        </row>
        <row r="2349">
          <cell r="A2349" t="str">
            <v>P.110.3.00.033</v>
          </cell>
          <cell r="B2349" t="str">
            <v>Export</v>
          </cell>
          <cell r="C2349" t="str">
            <v>PUNE</v>
          </cell>
          <cell r="D2349">
            <v>2840</v>
          </cell>
          <cell r="E2349">
            <v>875903.12</v>
          </cell>
          <cell r="F2349">
            <v>14</v>
          </cell>
          <cell r="G2349">
            <v>39760</v>
          </cell>
          <cell r="I2349">
            <v>5.3257953650716106</v>
          </cell>
        </row>
        <row r="2350">
          <cell r="A2350" t="str">
            <v>P.110.3.00.043</v>
          </cell>
          <cell r="B2350" t="str">
            <v>Market</v>
          </cell>
          <cell r="C2350" t="str">
            <v>PUNE</v>
          </cell>
          <cell r="D2350">
            <v>518</v>
          </cell>
          <cell r="E2350">
            <v>174947.61</v>
          </cell>
          <cell r="F2350">
            <v>14</v>
          </cell>
          <cell r="G2350">
            <v>7252</v>
          </cell>
          <cell r="I2350">
            <v>5.3257953650716106</v>
          </cell>
        </row>
        <row r="2351">
          <cell r="A2351" t="str">
            <v>P.110.3.00.053</v>
          </cell>
          <cell r="B2351" t="str">
            <v>Market</v>
          </cell>
          <cell r="C2351" t="str">
            <v>PUNE</v>
          </cell>
          <cell r="D2351">
            <v>190</v>
          </cell>
          <cell r="E2351">
            <v>62252.800000000003</v>
          </cell>
          <cell r="F2351">
            <v>14</v>
          </cell>
          <cell r="G2351">
            <v>2660</v>
          </cell>
          <cell r="I2351">
            <v>5.3257953650716106</v>
          </cell>
        </row>
        <row r="2352">
          <cell r="A2352" t="str">
            <v>P.110.3.00.063</v>
          </cell>
          <cell r="B2352" t="str">
            <v>Market</v>
          </cell>
          <cell r="C2352" t="str">
            <v>PUNE</v>
          </cell>
          <cell r="D2352">
            <v>30</v>
          </cell>
          <cell r="E2352">
            <v>9493.4</v>
          </cell>
          <cell r="F2352">
            <v>14</v>
          </cell>
          <cell r="G2352">
            <v>420</v>
          </cell>
          <cell r="I2352">
            <v>5.3257953650716106</v>
          </cell>
        </row>
        <row r="2353">
          <cell r="A2353" t="str">
            <v>P.110.3.10.023</v>
          </cell>
          <cell r="B2353" t="str">
            <v>Market</v>
          </cell>
          <cell r="C2353" t="str">
            <v>PUNE</v>
          </cell>
          <cell r="D2353">
            <v>7</v>
          </cell>
          <cell r="E2353">
            <v>9119.67</v>
          </cell>
          <cell r="F2353">
            <v>70</v>
          </cell>
          <cell r="G2353">
            <v>490</v>
          </cell>
          <cell r="I2353">
            <v>26.628976825358052</v>
          </cell>
        </row>
        <row r="2354">
          <cell r="A2354" t="str">
            <v>P.110.3.10.033</v>
          </cell>
          <cell r="B2354" t="str">
            <v>Market</v>
          </cell>
          <cell r="C2354" t="str">
            <v>PUNE</v>
          </cell>
          <cell r="D2354">
            <v>2</v>
          </cell>
          <cell r="E2354">
            <v>2605.62</v>
          </cell>
          <cell r="F2354">
            <v>70</v>
          </cell>
          <cell r="G2354">
            <v>140</v>
          </cell>
          <cell r="I2354">
            <v>26.628976825358052</v>
          </cell>
        </row>
        <row r="2355">
          <cell r="A2355" t="str">
            <v>P.110.3.10.043</v>
          </cell>
          <cell r="B2355" t="str">
            <v>Market</v>
          </cell>
          <cell r="C2355" t="str">
            <v>PUNE</v>
          </cell>
          <cell r="D2355">
            <v>48</v>
          </cell>
          <cell r="E2355">
            <v>71228.58</v>
          </cell>
          <cell r="F2355">
            <v>70</v>
          </cell>
          <cell r="G2355">
            <v>3360</v>
          </cell>
          <cell r="I2355">
            <v>26.628976825358052</v>
          </cell>
        </row>
        <row r="2356">
          <cell r="A2356" t="str">
            <v>P.201.3.00.006</v>
          </cell>
          <cell r="B2356" t="str">
            <v>Export</v>
          </cell>
          <cell r="C2356" t="str">
            <v>PUNE</v>
          </cell>
          <cell r="D2356">
            <v>1122</v>
          </cell>
          <cell r="E2356">
            <v>521897.75</v>
          </cell>
          <cell r="F2356">
            <v>26</v>
          </cell>
          <cell r="G2356">
            <v>29172</v>
          </cell>
          <cell r="I2356">
            <v>9.8907628208472769</v>
          </cell>
        </row>
        <row r="2357">
          <cell r="A2357" t="str">
            <v>P.201.3.00.016</v>
          </cell>
          <cell r="B2357" t="str">
            <v>Export</v>
          </cell>
          <cell r="C2357" t="str">
            <v>PUNE</v>
          </cell>
          <cell r="D2357">
            <v>589</v>
          </cell>
          <cell r="E2357">
            <v>273841.40000000002</v>
          </cell>
          <cell r="F2357">
            <v>26</v>
          </cell>
          <cell r="G2357">
            <v>15314</v>
          </cell>
          <cell r="I2357">
            <v>9.8907628208472769</v>
          </cell>
        </row>
        <row r="2358">
          <cell r="A2358" t="str">
            <v>P.201.3.00.026</v>
          </cell>
          <cell r="B2358" t="str">
            <v>Export</v>
          </cell>
          <cell r="C2358" t="str">
            <v>PUNE</v>
          </cell>
          <cell r="D2358">
            <v>523</v>
          </cell>
          <cell r="E2358">
            <v>243273.45</v>
          </cell>
          <cell r="F2358">
            <v>26</v>
          </cell>
          <cell r="G2358">
            <v>13598</v>
          </cell>
          <cell r="I2358">
            <v>9.8907628208472769</v>
          </cell>
        </row>
        <row r="2359">
          <cell r="A2359" t="str">
            <v>P.213.3.10.006</v>
          </cell>
          <cell r="B2359" t="str">
            <v>Export</v>
          </cell>
          <cell r="C2359" t="str">
            <v>PUNE</v>
          </cell>
          <cell r="D2359">
            <v>3387</v>
          </cell>
          <cell r="E2359">
            <v>1045171.5058749999</v>
          </cell>
          <cell r="F2359">
            <v>18</v>
          </cell>
          <cell r="G2359">
            <v>60966</v>
          </cell>
          <cell r="I2359">
            <v>6.847451183663499</v>
          </cell>
        </row>
        <row r="2360">
          <cell r="A2360" t="str">
            <v>P.213.3.10.016</v>
          </cell>
          <cell r="B2360" t="str">
            <v>Export</v>
          </cell>
          <cell r="C2360" t="str">
            <v>PUNE</v>
          </cell>
          <cell r="D2360">
            <v>1397</v>
          </cell>
          <cell r="E2360">
            <v>428999.76699999999</v>
          </cell>
          <cell r="F2360">
            <v>18</v>
          </cell>
          <cell r="G2360">
            <v>25146</v>
          </cell>
          <cell r="I2360">
            <v>6.847451183663499</v>
          </cell>
        </row>
        <row r="2361">
          <cell r="A2361" t="str">
            <v>P.213.3.10.026</v>
          </cell>
          <cell r="B2361" t="str">
            <v>Export</v>
          </cell>
          <cell r="C2361" t="str">
            <v>PUNE</v>
          </cell>
          <cell r="D2361">
            <v>302</v>
          </cell>
          <cell r="E2361">
            <v>92160.584999999992</v>
          </cell>
          <cell r="F2361">
            <v>18</v>
          </cell>
          <cell r="G2361">
            <v>5436</v>
          </cell>
          <cell r="I2361">
            <v>6.847451183663499</v>
          </cell>
        </row>
        <row r="2362">
          <cell r="A2362" t="str">
            <v>P.213.3.10.036</v>
          </cell>
          <cell r="B2362" t="str">
            <v>Export</v>
          </cell>
          <cell r="C2362" t="str">
            <v>PUNE</v>
          </cell>
          <cell r="D2362">
            <v>40</v>
          </cell>
          <cell r="E2362">
            <v>12365.674999999999</v>
          </cell>
          <cell r="F2362">
            <v>18</v>
          </cell>
          <cell r="G2362">
            <v>720</v>
          </cell>
          <cell r="I2362">
            <v>6.847451183663499</v>
          </cell>
        </row>
        <row r="2363">
          <cell r="A2363" t="str">
            <v>P.213.3.10.056</v>
          </cell>
          <cell r="B2363" t="str">
            <v>Export</v>
          </cell>
          <cell r="C2363" t="str">
            <v>PUNE</v>
          </cell>
          <cell r="D2363">
            <v>18</v>
          </cell>
          <cell r="E2363">
            <v>5564.55375</v>
          </cell>
          <cell r="F2363">
            <v>18</v>
          </cell>
          <cell r="G2363">
            <v>324</v>
          </cell>
          <cell r="I2363">
            <v>6.847451183663499</v>
          </cell>
        </row>
        <row r="2364">
          <cell r="A2364" t="str">
            <v>P.218.3.00.006</v>
          </cell>
          <cell r="B2364" t="str">
            <v>Export</v>
          </cell>
          <cell r="C2364" t="str">
            <v>PUNE</v>
          </cell>
          <cell r="D2364">
            <v>11675</v>
          </cell>
          <cell r="E2364">
            <v>2295499.0711096819</v>
          </cell>
          <cell r="F2364">
            <v>14</v>
          </cell>
          <cell r="G2364">
            <v>163450</v>
          </cell>
          <cell r="I2364">
            <v>5.3257953650716106</v>
          </cell>
        </row>
        <row r="2365">
          <cell r="A2365" t="str">
            <v>P.218.3.00.016</v>
          </cell>
          <cell r="B2365" t="str">
            <v>Export</v>
          </cell>
          <cell r="C2365" t="str">
            <v>PUNE</v>
          </cell>
          <cell r="D2365">
            <v>5139</v>
          </cell>
          <cell r="E2365">
            <v>1012559.3267719364</v>
          </cell>
          <cell r="F2365">
            <v>14</v>
          </cell>
          <cell r="G2365">
            <v>71946</v>
          </cell>
          <cell r="I2365">
            <v>5.3257953650716106</v>
          </cell>
        </row>
        <row r="2366">
          <cell r="A2366" t="str">
            <v>P.218.3.00.026</v>
          </cell>
          <cell r="B2366" t="str">
            <v>Export</v>
          </cell>
          <cell r="C2366" t="str">
            <v>PUNE</v>
          </cell>
          <cell r="D2366">
            <v>2574</v>
          </cell>
          <cell r="E2366">
            <v>500615.71670430462</v>
          </cell>
          <cell r="F2366">
            <v>14</v>
          </cell>
          <cell r="G2366">
            <v>36036</v>
          </cell>
          <cell r="I2366">
            <v>5.3257953650716106</v>
          </cell>
        </row>
        <row r="2367">
          <cell r="A2367" t="str">
            <v>P.218.3.00.036</v>
          </cell>
          <cell r="B2367" t="str">
            <v>Export</v>
          </cell>
          <cell r="C2367" t="str">
            <v>PUNE</v>
          </cell>
          <cell r="D2367">
            <v>1170</v>
          </cell>
          <cell r="E2367">
            <v>227495.8203479576</v>
          </cell>
          <cell r="F2367">
            <v>14</v>
          </cell>
          <cell r="G2367">
            <v>16380</v>
          </cell>
          <cell r="I2367">
            <v>5.3257953650716106</v>
          </cell>
        </row>
        <row r="2368">
          <cell r="A2368" t="str">
            <v>P.218.3.00.046</v>
          </cell>
          <cell r="B2368" t="str">
            <v>Export</v>
          </cell>
          <cell r="C2368" t="str">
            <v>PUNE</v>
          </cell>
          <cell r="D2368">
            <v>664</v>
          </cell>
          <cell r="E2368">
            <v>131642.00080992983</v>
          </cell>
          <cell r="F2368">
            <v>14</v>
          </cell>
          <cell r="G2368">
            <v>9296</v>
          </cell>
          <cell r="I2368">
            <v>5.3257953650716106</v>
          </cell>
        </row>
        <row r="2369">
          <cell r="A2369" t="str">
            <v>P.218.3.00.056</v>
          </cell>
          <cell r="B2369" t="str">
            <v>Export</v>
          </cell>
          <cell r="C2369" t="str">
            <v>PUNE</v>
          </cell>
          <cell r="D2369">
            <v>169</v>
          </cell>
          <cell r="E2369">
            <v>33068.75</v>
          </cell>
          <cell r="F2369">
            <v>14</v>
          </cell>
          <cell r="G2369">
            <v>2366</v>
          </cell>
          <cell r="I2369">
            <v>5.3257953650716106</v>
          </cell>
        </row>
        <row r="2370">
          <cell r="A2370" t="str">
            <v>P.218.3.00.066</v>
          </cell>
          <cell r="B2370" t="str">
            <v>Export</v>
          </cell>
          <cell r="C2370" t="str">
            <v>PUNE</v>
          </cell>
          <cell r="D2370">
            <v>154</v>
          </cell>
          <cell r="E2370">
            <v>30334.51</v>
          </cell>
          <cell r="F2370">
            <v>14</v>
          </cell>
          <cell r="G2370">
            <v>2156</v>
          </cell>
          <cell r="I2370">
            <v>5.3257953650716106</v>
          </cell>
        </row>
        <row r="2371">
          <cell r="A2371" t="str">
            <v>P.218.3.40.006</v>
          </cell>
          <cell r="B2371" t="str">
            <v>Export</v>
          </cell>
          <cell r="C2371" t="str">
            <v>PUNE</v>
          </cell>
          <cell r="D2371">
            <v>3792</v>
          </cell>
          <cell r="E2371">
            <v>730944.63750000007</v>
          </cell>
          <cell r="F2371">
            <v>14</v>
          </cell>
          <cell r="G2371">
            <v>53088</v>
          </cell>
          <cell r="I2371">
            <v>5.3257953650716106</v>
          </cell>
        </row>
        <row r="2372">
          <cell r="A2372" t="str">
            <v>P.218.3.50.006</v>
          </cell>
          <cell r="B2372" t="str">
            <v>Export</v>
          </cell>
          <cell r="C2372" t="str">
            <v>PUNE</v>
          </cell>
          <cell r="D2372">
            <v>2466</v>
          </cell>
          <cell r="E2372">
            <v>699680.43587552907</v>
          </cell>
          <cell r="F2372">
            <v>18</v>
          </cell>
          <cell r="G2372">
            <v>44388</v>
          </cell>
          <cell r="I2372">
            <v>6.847451183663499</v>
          </cell>
        </row>
        <row r="2373">
          <cell r="A2373" t="str">
            <v>P.218.3.50.016</v>
          </cell>
          <cell r="B2373" t="str">
            <v>Export</v>
          </cell>
          <cell r="C2373" t="str">
            <v>PUNE</v>
          </cell>
          <cell r="D2373">
            <v>1710</v>
          </cell>
          <cell r="E2373">
            <v>467983.57670845767</v>
          </cell>
          <cell r="F2373">
            <v>18</v>
          </cell>
          <cell r="G2373">
            <v>30780</v>
          </cell>
          <cell r="I2373">
            <v>6.847451183663499</v>
          </cell>
        </row>
        <row r="2374">
          <cell r="A2374" t="str">
            <v>P.218.3.50.026</v>
          </cell>
          <cell r="B2374" t="str">
            <v>Export</v>
          </cell>
          <cell r="C2374" t="str">
            <v>PUNE</v>
          </cell>
          <cell r="D2374">
            <v>1082</v>
          </cell>
          <cell r="E2374">
            <v>289625.54587018664</v>
          </cell>
          <cell r="F2374">
            <v>18</v>
          </cell>
          <cell r="G2374">
            <v>19476</v>
          </cell>
          <cell r="I2374">
            <v>6.847451183663499</v>
          </cell>
        </row>
        <row r="2375">
          <cell r="A2375" t="str">
            <v>P.218.3.50.036</v>
          </cell>
          <cell r="B2375" t="str">
            <v>Export</v>
          </cell>
          <cell r="C2375" t="str">
            <v>PUNE</v>
          </cell>
          <cell r="D2375">
            <v>719</v>
          </cell>
          <cell r="E2375">
            <v>193685.37570145007</v>
          </cell>
          <cell r="F2375">
            <v>18</v>
          </cell>
          <cell r="G2375">
            <v>12942</v>
          </cell>
          <cell r="I2375">
            <v>6.847451183663499</v>
          </cell>
        </row>
        <row r="2376">
          <cell r="A2376" t="str">
            <v>P.218.3.50.046</v>
          </cell>
          <cell r="B2376" t="str">
            <v>Export</v>
          </cell>
          <cell r="C2376" t="str">
            <v>PUNE</v>
          </cell>
          <cell r="D2376">
            <v>310</v>
          </cell>
          <cell r="E2376">
            <v>80131.5</v>
          </cell>
          <cell r="F2376">
            <v>18</v>
          </cell>
          <cell r="G2376">
            <v>5580</v>
          </cell>
          <cell r="I2376">
            <v>6.847451183663499</v>
          </cell>
        </row>
        <row r="2377">
          <cell r="A2377" t="str">
            <v>P.258.7.00.006</v>
          </cell>
          <cell r="B2377" t="str">
            <v>Export</v>
          </cell>
          <cell r="C2377" t="str">
            <v>PUNE</v>
          </cell>
          <cell r="D2377">
            <v>568</v>
          </cell>
          <cell r="E2377">
            <v>265805.94</v>
          </cell>
          <cell r="F2377">
            <v>26</v>
          </cell>
          <cell r="G2377">
            <v>14768</v>
          </cell>
          <cell r="I2377">
            <v>9.8907628208472769</v>
          </cell>
        </row>
        <row r="2378">
          <cell r="A2378" t="str">
            <v>P.258.7.00.016</v>
          </cell>
          <cell r="B2378" t="str">
            <v>Export</v>
          </cell>
          <cell r="C2378" t="str">
            <v>PUNE</v>
          </cell>
          <cell r="D2378">
            <v>563</v>
          </cell>
          <cell r="E2378">
            <v>259274.3</v>
          </cell>
          <cell r="F2378">
            <v>26</v>
          </cell>
          <cell r="G2378">
            <v>14638</v>
          </cell>
          <cell r="I2378">
            <v>9.8907628208472769</v>
          </cell>
        </row>
        <row r="2379">
          <cell r="A2379" t="str">
            <v>P.258.7.00.026</v>
          </cell>
          <cell r="B2379" t="str">
            <v>Export</v>
          </cell>
          <cell r="C2379" t="str">
            <v>PUNE</v>
          </cell>
          <cell r="D2379">
            <v>362</v>
          </cell>
          <cell r="E2379">
            <v>166900.20000000001</v>
          </cell>
          <cell r="F2379">
            <v>26</v>
          </cell>
          <cell r="G2379">
            <v>9412</v>
          </cell>
          <cell r="I2379">
            <v>9.8907628208472769</v>
          </cell>
        </row>
        <row r="2380">
          <cell r="A2380" t="str">
            <v>P.258.7.00.036</v>
          </cell>
          <cell r="B2380" t="str">
            <v>Export</v>
          </cell>
          <cell r="C2380" t="str">
            <v>PUNE</v>
          </cell>
          <cell r="D2380">
            <v>413</v>
          </cell>
          <cell r="E2380">
            <v>191107.86600000001</v>
          </cell>
          <cell r="F2380">
            <v>26</v>
          </cell>
          <cell r="G2380">
            <v>10738</v>
          </cell>
          <cell r="I2380">
            <v>9.8907628208472769</v>
          </cell>
        </row>
        <row r="2381">
          <cell r="A2381" t="str">
            <v>P.302.3.02.006</v>
          </cell>
          <cell r="B2381" t="str">
            <v>Export</v>
          </cell>
          <cell r="C2381" t="str">
            <v>PUNE</v>
          </cell>
          <cell r="D2381">
            <v>1150</v>
          </cell>
          <cell r="E2381">
            <v>513769.85177043319</v>
          </cell>
          <cell r="F2381">
            <v>14</v>
          </cell>
          <cell r="G2381">
            <v>16100</v>
          </cell>
          <cell r="I2381">
            <v>5.3257953650716106</v>
          </cell>
        </row>
        <row r="2382">
          <cell r="A2382" t="str">
            <v>P.302.3.02.016</v>
          </cell>
          <cell r="B2382" t="str">
            <v>Export</v>
          </cell>
          <cell r="C2382" t="str">
            <v>PUNE</v>
          </cell>
          <cell r="D2382">
            <v>430</v>
          </cell>
          <cell r="E2382">
            <v>192241.48237238085</v>
          </cell>
          <cell r="F2382">
            <v>14</v>
          </cell>
          <cell r="G2382">
            <v>6020</v>
          </cell>
          <cell r="I2382">
            <v>5.3257953650716106</v>
          </cell>
        </row>
        <row r="2383">
          <cell r="A2383" t="str">
            <v>P.302.3.02.026</v>
          </cell>
          <cell r="B2383" t="str">
            <v>Export</v>
          </cell>
          <cell r="C2383" t="str">
            <v>PUNE</v>
          </cell>
          <cell r="D2383">
            <v>622</v>
          </cell>
          <cell r="E2383">
            <v>277548.79731307132</v>
          </cell>
          <cell r="F2383">
            <v>14</v>
          </cell>
          <cell r="G2383">
            <v>8708</v>
          </cell>
          <cell r="I2383">
            <v>5.3257953650716106</v>
          </cell>
        </row>
        <row r="2384">
          <cell r="A2384" t="str">
            <v>P.302.3.02.036</v>
          </cell>
          <cell r="B2384" t="str">
            <v>Export</v>
          </cell>
          <cell r="C2384" t="str">
            <v>PUNE</v>
          </cell>
          <cell r="D2384">
            <v>418</v>
          </cell>
          <cell r="E2384">
            <v>187354.00621156662</v>
          </cell>
          <cell r="F2384">
            <v>14</v>
          </cell>
          <cell r="G2384">
            <v>5852</v>
          </cell>
          <cell r="I2384">
            <v>5.3257953650716106</v>
          </cell>
        </row>
        <row r="2385">
          <cell r="A2385" t="str">
            <v>P.302.3.02.046</v>
          </cell>
          <cell r="B2385" t="str">
            <v>Export</v>
          </cell>
          <cell r="C2385" t="str">
            <v>PUNE</v>
          </cell>
          <cell r="D2385">
            <v>185</v>
          </cell>
          <cell r="E2385">
            <v>81855.928686190411</v>
          </cell>
          <cell r="F2385">
            <v>14</v>
          </cell>
          <cell r="G2385">
            <v>2590</v>
          </cell>
          <cell r="I2385">
            <v>5.3257953650716106</v>
          </cell>
        </row>
        <row r="2386">
          <cell r="A2386" t="str">
            <v>P.302.3.02.056</v>
          </cell>
          <cell r="B2386" t="str">
            <v>Export</v>
          </cell>
          <cell r="C2386" t="str">
            <v>PUNE</v>
          </cell>
          <cell r="D2386">
            <v>100</v>
          </cell>
          <cell r="E2386">
            <v>43647.621186190416</v>
          </cell>
          <cell r="F2386">
            <v>14</v>
          </cell>
          <cell r="G2386">
            <v>1400</v>
          </cell>
          <cell r="I2386">
            <v>5.3257953650716106</v>
          </cell>
        </row>
        <row r="2387">
          <cell r="A2387" t="str">
            <v>P.302.3.05.006</v>
          </cell>
          <cell r="B2387" t="str">
            <v>Export</v>
          </cell>
          <cell r="C2387" t="str">
            <v>PUNE</v>
          </cell>
          <cell r="D2387">
            <v>560</v>
          </cell>
          <cell r="E2387">
            <v>323233.17200000002</v>
          </cell>
          <cell r="F2387">
            <v>18</v>
          </cell>
          <cell r="G2387">
            <v>10080</v>
          </cell>
          <cell r="I2387">
            <v>6.847451183663499</v>
          </cell>
        </row>
        <row r="2388">
          <cell r="A2388" t="str">
            <v>P.302.3.05.016</v>
          </cell>
          <cell r="B2388" t="str">
            <v>Export</v>
          </cell>
          <cell r="C2388" t="str">
            <v>PUNE</v>
          </cell>
          <cell r="D2388">
            <v>914</v>
          </cell>
          <cell r="E2388">
            <v>521412.38618189865</v>
          </cell>
          <cell r="F2388">
            <v>18</v>
          </cell>
          <cell r="G2388">
            <v>16452</v>
          </cell>
          <cell r="I2388">
            <v>6.847451183663499</v>
          </cell>
        </row>
        <row r="2389">
          <cell r="A2389" t="str">
            <v>P.302.3.05.026</v>
          </cell>
          <cell r="B2389" t="str">
            <v>Export</v>
          </cell>
          <cell r="C2389" t="str">
            <v>PUNE</v>
          </cell>
          <cell r="D2389">
            <v>686</v>
          </cell>
          <cell r="E2389">
            <v>392211.1049265305</v>
          </cell>
          <cell r="F2389">
            <v>18</v>
          </cell>
          <cell r="G2389">
            <v>12348</v>
          </cell>
          <cell r="I2389">
            <v>6.847451183663499</v>
          </cell>
        </row>
        <row r="2390">
          <cell r="A2390" t="str">
            <v>P.302.3.05.036</v>
          </cell>
          <cell r="B2390" t="str">
            <v>Export</v>
          </cell>
          <cell r="C2390" t="str">
            <v>PUNE</v>
          </cell>
          <cell r="D2390">
            <v>244</v>
          </cell>
          <cell r="E2390">
            <v>138634.74757652028</v>
          </cell>
          <cell r="F2390">
            <v>18</v>
          </cell>
          <cell r="G2390">
            <v>4392</v>
          </cell>
          <cell r="I2390">
            <v>6.847451183663499</v>
          </cell>
        </row>
        <row r="2391">
          <cell r="A2391" t="str">
            <v>P.302.3.05.046</v>
          </cell>
          <cell r="B2391" t="str">
            <v>Export</v>
          </cell>
          <cell r="C2391" t="str">
            <v>PUNE</v>
          </cell>
          <cell r="D2391">
            <v>229</v>
          </cell>
          <cell r="E2391">
            <v>131512.1977510135</v>
          </cell>
          <cell r="F2391">
            <v>18</v>
          </cell>
          <cell r="G2391">
            <v>4122</v>
          </cell>
          <cell r="I2391">
            <v>6.847451183663499</v>
          </cell>
        </row>
        <row r="2392">
          <cell r="A2392" t="str">
            <v>P.302.3.05.056</v>
          </cell>
          <cell r="B2392" t="str">
            <v>Export</v>
          </cell>
          <cell r="C2392" t="str">
            <v>PUNE</v>
          </cell>
          <cell r="D2392">
            <v>100</v>
          </cell>
          <cell r="E2392">
            <v>55494.832651013523</v>
          </cell>
          <cell r="F2392">
            <v>18</v>
          </cell>
          <cell r="G2392">
            <v>1800</v>
          </cell>
          <cell r="I2392">
            <v>6.847451183663499</v>
          </cell>
        </row>
        <row r="2393">
          <cell r="A2393" t="str">
            <v>P.302.3.05.066</v>
          </cell>
          <cell r="B2393" t="str">
            <v>Export</v>
          </cell>
          <cell r="C2393" t="str">
            <v>PUNE</v>
          </cell>
          <cell r="D2393">
            <v>100</v>
          </cell>
          <cell r="E2393">
            <v>55494.832651013523</v>
          </cell>
          <cell r="F2393">
            <v>18</v>
          </cell>
          <cell r="G2393">
            <v>1800</v>
          </cell>
          <cell r="I2393">
            <v>6.847451183663499</v>
          </cell>
        </row>
        <row r="2394">
          <cell r="A2394" t="str">
            <v>P.326.3.00.006</v>
          </cell>
          <cell r="B2394" t="str">
            <v>Export</v>
          </cell>
          <cell r="C2394" t="str">
            <v>PUNE</v>
          </cell>
          <cell r="D2394">
            <v>2350</v>
          </cell>
          <cell r="E2394">
            <v>832843.38524499349</v>
          </cell>
          <cell r="F2394">
            <v>14</v>
          </cell>
          <cell r="G2394">
            <v>32900</v>
          </cell>
          <cell r="I2394">
            <v>5.3257953650716106</v>
          </cell>
        </row>
        <row r="2395">
          <cell r="A2395" t="str">
            <v>P.326.3.00.016</v>
          </cell>
          <cell r="B2395" t="str">
            <v>Export</v>
          </cell>
          <cell r="C2395" t="str">
            <v>PUNE</v>
          </cell>
          <cell r="D2395">
            <v>1900</v>
          </cell>
          <cell r="E2395">
            <v>690311.27544146986</v>
          </cell>
          <cell r="F2395">
            <v>14</v>
          </cell>
          <cell r="G2395">
            <v>26600</v>
          </cell>
          <cell r="I2395">
            <v>5.3257953650716106</v>
          </cell>
        </row>
        <row r="2396">
          <cell r="A2396" t="str">
            <v>P.326.3.00.026</v>
          </cell>
          <cell r="B2396" t="str">
            <v>Export</v>
          </cell>
          <cell r="C2396" t="str">
            <v>PUNE</v>
          </cell>
          <cell r="D2396">
            <v>764</v>
          </cell>
          <cell r="E2396">
            <v>270751.70381666784</v>
          </cell>
          <cell r="F2396">
            <v>14</v>
          </cell>
          <cell r="G2396">
            <v>10696</v>
          </cell>
          <cell r="I2396">
            <v>5.3257953650716106</v>
          </cell>
        </row>
        <row r="2397">
          <cell r="A2397" t="str">
            <v>P.326.3.00.036</v>
          </cell>
          <cell r="B2397" t="str">
            <v>Export</v>
          </cell>
          <cell r="C2397" t="str">
            <v>PUNE</v>
          </cell>
          <cell r="D2397">
            <v>813</v>
          </cell>
          <cell r="E2397">
            <v>298193.8361995045</v>
          </cell>
          <cell r="F2397">
            <v>14</v>
          </cell>
          <cell r="G2397">
            <v>11382</v>
          </cell>
          <cell r="I2397">
            <v>5.3257953650716106</v>
          </cell>
        </row>
        <row r="2398">
          <cell r="A2398" t="str">
            <v>P.326.3.00.046</v>
          </cell>
          <cell r="B2398" t="str">
            <v>Export</v>
          </cell>
          <cell r="C2398" t="str">
            <v>PUNE</v>
          </cell>
          <cell r="D2398">
            <v>93</v>
          </cell>
          <cell r="E2398">
            <v>35382.78</v>
          </cell>
          <cell r="F2398">
            <v>14</v>
          </cell>
          <cell r="G2398">
            <v>1302</v>
          </cell>
          <cell r="I2398">
            <v>5.3257953650716106</v>
          </cell>
        </row>
        <row r="2399">
          <cell r="A2399" t="str">
            <v>P.326.3.10.006</v>
          </cell>
          <cell r="B2399" t="str">
            <v>Export</v>
          </cell>
          <cell r="C2399" t="str">
            <v>PUNE</v>
          </cell>
          <cell r="D2399">
            <v>190</v>
          </cell>
          <cell r="E2399">
            <v>89808.344999999987</v>
          </cell>
          <cell r="F2399">
            <v>14</v>
          </cell>
          <cell r="G2399">
            <v>2660</v>
          </cell>
          <cell r="I2399">
            <v>5.3257953650716106</v>
          </cell>
        </row>
        <row r="2400">
          <cell r="A2400" t="str">
            <v>P.326.3.10.036</v>
          </cell>
          <cell r="B2400" t="str">
            <v>Export</v>
          </cell>
          <cell r="C2400" t="str">
            <v>PUNE</v>
          </cell>
          <cell r="D2400">
            <v>46</v>
          </cell>
          <cell r="E2400">
            <v>21743.072999999997</v>
          </cell>
          <cell r="F2400">
            <v>14</v>
          </cell>
          <cell r="G2400">
            <v>644</v>
          </cell>
          <cell r="I2400">
            <v>5.3257953650716106</v>
          </cell>
        </row>
        <row r="2401">
          <cell r="A2401" t="str">
            <v>P.333.7.00.002</v>
          </cell>
          <cell r="B2401" t="str">
            <v>OER</v>
          </cell>
          <cell r="C2401" t="str">
            <v>PUNE</v>
          </cell>
          <cell r="D2401">
            <v>80</v>
          </cell>
          <cell r="E2401">
            <v>25152</v>
          </cell>
          <cell r="F2401">
            <v>14</v>
          </cell>
          <cell r="G2401">
            <v>1120</v>
          </cell>
          <cell r="I2401">
            <v>5.3257953650716106</v>
          </cell>
        </row>
        <row r="2402">
          <cell r="A2402" t="str">
            <v>P.333.7.10.002</v>
          </cell>
          <cell r="B2402" t="str">
            <v>OER</v>
          </cell>
          <cell r="C2402" t="str">
            <v>PUNE</v>
          </cell>
          <cell r="D2402">
            <v>602</v>
          </cell>
          <cell r="E2402">
            <v>254053.84</v>
          </cell>
          <cell r="F2402">
            <v>14</v>
          </cell>
          <cell r="G2402">
            <v>8428</v>
          </cell>
          <cell r="I2402">
            <v>5.3257953650716106</v>
          </cell>
        </row>
        <row r="2403">
          <cell r="A2403" t="str">
            <v>P.344.3.00.006</v>
          </cell>
          <cell r="B2403" t="str">
            <v>Export</v>
          </cell>
          <cell r="C2403" t="str">
            <v>PUNE</v>
          </cell>
          <cell r="D2403">
            <v>1458</v>
          </cell>
          <cell r="E2403">
            <v>375382.57474999997</v>
          </cell>
          <cell r="F2403">
            <v>14</v>
          </cell>
          <cell r="G2403">
            <v>20412</v>
          </cell>
          <cell r="I2403">
            <v>5.3257953650716106</v>
          </cell>
        </row>
        <row r="2404">
          <cell r="A2404" t="str">
            <v>P.344.3.00.016</v>
          </cell>
          <cell r="B2404" t="str">
            <v>Export</v>
          </cell>
          <cell r="C2404" t="str">
            <v>PUNE</v>
          </cell>
          <cell r="D2404">
            <v>1203</v>
          </cell>
          <cell r="E2404">
            <v>309600.76319669851</v>
          </cell>
          <cell r="F2404">
            <v>14</v>
          </cell>
          <cell r="G2404">
            <v>16842</v>
          </cell>
          <cell r="I2404">
            <v>5.3257953650716106</v>
          </cell>
        </row>
        <row r="2405">
          <cell r="A2405" t="str">
            <v>P.344.3.00.026</v>
          </cell>
          <cell r="B2405" t="str">
            <v>Export</v>
          </cell>
          <cell r="C2405" t="str">
            <v>PUNE</v>
          </cell>
          <cell r="D2405">
            <v>1249</v>
          </cell>
          <cell r="E2405">
            <v>320369.22519999999</v>
          </cell>
          <cell r="F2405">
            <v>14</v>
          </cell>
          <cell r="G2405">
            <v>17486</v>
          </cell>
          <cell r="I2405">
            <v>5.3257953650716106</v>
          </cell>
        </row>
        <row r="2406">
          <cell r="A2406" t="str">
            <v>P.344.3.00.036</v>
          </cell>
          <cell r="B2406" t="str">
            <v>Export</v>
          </cell>
          <cell r="C2406" t="str">
            <v>PUNE</v>
          </cell>
          <cell r="D2406">
            <v>651</v>
          </cell>
          <cell r="E2406">
            <v>162330.76948897634</v>
          </cell>
          <cell r="F2406">
            <v>14</v>
          </cell>
          <cell r="G2406">
            <v>9114</v>
          </cell>
          <cell r="I2406">
            <v>5.3257953650716106</v>
          </cell>
        </row>
        <row r="2407">
          <cell r="A2407" t="str">
            <v>P.344.3.00.046</v>
          </cell>
          <cell r="B2407" t="str">
            <v>Export</v>
          </cell>
          <cell r="C2407" t="str">
            <v>PUNE</v>
          </cell>
          <cell r="D2407">
            <v>424</v>
          </cell>
          <cell r="E2407">
            <v>108796.39579339714</v>
          </cell>
          <cell r="F2407">
            <v>14</v>
          </cell>
          <cell r="G2407">
            <v>5936</v>
          </cell>
          <cell r="I2407">
            <v>5.3257953650716106</v>
          </cell>
        </row>
        <row r="2408">
          <cell r="A2408" t="str">
            <v>P.359.3.00.006</v>
          </cell>
          <cell r="B2408" t="str">
            <v>Export</v>
          </cell>
          <cell r="C2408" t="str">
            <v>PUNE</v>
          </cell>
          <cell r="D2408">
            <v>1657</v>
          </cell>
          <cell r="E2408">
            <v>425159.01769999997</v>
          </cell>
          <cell r="F2408">
            <v>14</v>
          </cell>
          <cell r="G2408">
            <v>23198</v>
          </cell>
          <cell r="I2408">
            <v>5.3257953650716106</v>
          </cell>
        </row>
        <row r="2409">
          <cell r="A2409" t="str">
            <v>P.359.3.00.016</v>
          </cell>
          <cell r="B2409" t="str">
            <v>Export</v>
          </cell>
          <cell r="C2409" t="str">
            <v>PUNE</v>
          </cell>
          <cell r="D2409">
            <v>1159</v>
          </cell>
          <cell r="E2409">
            <v>298573.09240000002</v>
          </cell>
          <cell r="F2409">
            <v>14</v>
          </cell>
          <cell r="G2409">
            <v>16226</v>
          </cell>
          <cell r="I2409">
            <v>5.3257953650716106</v>
          </cell>
        </row>
        <row r="2410">
          <cell r="A2410" t="str">
            <v>P.359.3.00.026</v>
          </cell>
          <cell r="B2410" t="str">
            <v>Export</v>
          </cell>
          <cell r="C2410" t="str">
            <v>PUNE</v>
          </cell>
          <cell r="D2410">
            <v>810</v>
          </cell>
          <cell r="E2410">
            <v>208682.65899999999</v>
          </cell>
          <cell r="F2410">
            <v>14</v>
          </cell>
          <cell r="G2410">
            <v>11340</v>
          </cell>
          <cell r="I2410">
            <v>5.3257953650716106</v>
          </cell>
        </row>
        <row r="2411">
          <cell r="A2411" t="str">
            <v>P.359.3.00.036</v>
          </cell>
          <cell r="B2411" t="str">
            <v>Export</v>
          </cell>
          <cell r="C2411" t="str">
            <v>PUNE</v>
          </cell>
          <cell r="D2411">
            <v>368</v>
          </cell>
          <cell r="E2411">
            <v>94806.989499999996</v>
          </cell>
          <cell r="F2411">
            <v>14</v>
          </cell>
          <cell r="G2411">
            <v>5152</v>
          </cell>
          <cell r="I2411">
            <v>5.3257953650716106</v>
          </cell>
        </row>
        <row r="2412">
          <cell r="A2412" t="str">
            <v>P.359.3.00.046</v>
          </cell>
          <cell r="B2412" t="str">
            <v>Export</v>
          </cell>
          <cell r="C2412" t="str">
            <v>PUNE</v>
          </cell>
          <cell r="D2412">
            <v>205</v>
          </cell>
          <cell r="E2412">
            <v>52817.944499999998</v>
          </cell>
          <cell r="F2412">
            <v>14</v>
          </cell>
          <cell r="G2412">
            <v>2870</v>
          </cell>
          <cell r="I2412">
            <v>5.3257953650716106</v>
          </cell>
        </row>
        <row r="2413">
          <cell r="A2413" t="str">
            <v>P.385.3.00.006</v>
          </cell>
          <cell r="B2413" t="str">
            <v>Export</v>
          </cell>
          <cell r="C2413" t="str">
            <v>PUNE</v>
          </cell>
          <cell r="D2413">
            <v>420</v>
          </cell>
          <cell r="E2413">
            <v>256955.32800000001</v>
          </cell>
          <cell r="F2413">
            <v>26</v>
          </cell>
          <cell r="G2413">
            <v>10920</v>
          </cell>
          <cell r="I2413">
            <v>9.8907628208472769</v>
          </cell>
        </row>
        <row r="2414">
          <cell r="A2414" t="str">
            <v>P.385.3.00.016</v>
          </cell>
          <cell r="B2414" t="str">
            <v>Export</v>
          </cell>
          <cell r="C2414" t="str">
            <v>PUNE</v>
          </cell>
          <cell r="D2414">
            <v>793</v>
          </cell>
          <cell r="E2414">
            <v>474377.04619999998</v>
          </cell>
          <cell r="F2414">
            <v>26</v>
          </cell>
          <cell r="G2414">
            <v>20618</v>
          </cell>
          <cell r="I2414">
            <v>9.8907628208472769</v>
          </cell>
        </row>
        <row r="2415">
          <cell r="A2415" t="str">
            <v>P.385.3.00.026</v>
          </cell>
          <cell r="B2415" t="str">
            <v>Export</v>
          </cell>
          <cell r="C2415" t="str">
            <v>PUNE</v>
          </cell>
          <cell r="D2415">
            <v>534</v>
          </cell>
          <cell r="E2415">
            <v>324309.89760000003</v>
          </cell>
          <cell r="F2415">
            <v>26</v>
          </cell>
          <cell r="G2415">
            <v>13884</v>
          </cell>
          <cell r="I2415">
            <v>9.8907628208472769</v>
          </cell>
        </row>
        <row r="2416">
          <cell r="A2416" t="str">
            <v>P.385.3.00.036</v>
          </cell>
          <cell r="B2416" t="str">
            <v>Export</v>
          </cell>
          <cell r="C2416" t="str">
            <v>PUNE</v>
          </cell>
          <cell r="D2416">
            <v>443</v>
          </cell>
          <cell r="E2416">
            <v>266743.8052</v>
          </cell>
          <cell r="F2416">
            <v>26</v>
          </cell>
          <cell r="G2416">
            <v>11518</v>
          </cell>
          <cell r="I2416">
            <v>9.8907628208472769</v>
          </cell>
        </row>
        <row r="2417">
          <cell r="A2417" t="str">
            <v>PB.110.3.00.023</v>
          </cell>
          <cell r="B2417" t="str">
            <v>Market</v>
          </cell>
          <cell r="C2417" t="str">
            <v>PUNE</v>
          </cell>
          <cell r="D2417">
            <v>35</v>
          </cell>
          <cell r="E2417">
            <v>9902.75</v>
          </cell>
          <cell r="F2417">
            <v>18</v>
          </cell>
          <cell r="G2417">
            <v>630</v>
          </cell>
          <cell r="I2417">
            <v>6.847451183663499</v>
          </cell>
        </row>
        <row r="2418">
          <cell r="A2418" t="str">
            <v>PB.110.3.00.033</v>
          </cell>
          <cell r="B2418" t="str">
            <v>Market</v>
          </cell>
          <cell r="C2418" t="str">
            <v>PUNE</v>
          </cell>
          <cell r="D2418">
            <v>34</v>
          </cell>
          <cell r="E2418">
            <v>9659.2199999999993</v>
          </cell>
          <cell r="F2418">
            <v>18</v>
          </cell>
          <cell r="G2418">
            <v>612</v>
          </cell>
          <cell r="I2418">
            <v>6.847451183663499</v>
          </cell>
        </row>
        <row r="2419">
          <cell r="A2419" t="str">
            <v>PB.110.3.00.043</v>
          </cell>
          <cell r="B2419" t="str">
            <v>Market</v>
          </cell>
          <cell r="C2419" t="str">
            <v>PUNE</v>
          </cell>
          <cell r="D2419">
            <v>18</v>
          </cell>
          <cell r="E2419">
            <v>5429.7</v>
          </cell>
          <cell r="F2419">
            <v>18</v>
          </cell>
          <cell r="G2419">
            <v>324</v>
          </cell>
          <cell r="I2419">
            <v>6.847451183663499</v>
          </cell>
        </row>
        <row r="2420">
          <cell r="A2420" t="str">
            <v>PB.113.3.00.003</v>
          </cell>
          <cell r="B2420" t="str">
            <v>Market</v>
          </cell>
          <cell r="C2420" t="str">
            <v>PUNE</v>
          </cell>
          <cell r="D2420">
            <v>1</v>
          </cell>
          <cell r="E2420">
            <v>509.74</v>
          </cell>
          <cell r="F2420">
            <v>24</v>
          </cell>
          <cell r="G2420">
            <v>24</v>
          </cell>
          <cell r="I2420">
            <v>9.1299349115513326</v>
          </cell>
        </row>
        <row r="2421">
          <cell r="A2421" t="str">
            <v>PB.116.0.00.023</v>
          </cell>
          <cell r="B2421" t="str">
            <v>Market</v>
          </cell>
          <cell r="C2421" t="str">
            <v>PUNE</v>
          </cell>
          <cell r="D2421">
            <v>1</v>
          </cell>
          <cell r="E2421">
            <v>611.16</v>
          </cell>
          <cell r="F2421">
            <v>24</v>
          </cell>
          <cell r="G2421">
            <v>24</v>
          </cell>
          <cell r="I2421">
            <v>9.1299349115513326</v>
          </cell>
        </row>
        <row r="2422">
          <cell r="A2422" t="str">
            <v>PB.207.3.00.003</v>
          </cell>
          <cell r="B2422" t="str">
            <v>Market</v>
          </cell>
          <cell r="C2422" t="str">
            <v>PUNE</v>
          </cell>
          <cell r="D2422">
            <v>5</v>
          </cell>
          <cell r="E2422">
            <v>5979.8</v>
          </cell>
          <cell r="F2422">
            <v>36</v>
          </cell>
          <cell r="G2422">
            <v>180</v>
          </cell>
          <cell r="I2422">
            <v>13.694902367326998</v>
          </cell>
        </row>
        <row r="2423">
          <cell r="A2423" t="str">
            <v>PB.207.3.00.013</v>
          </cell>
          <cell r="B2423" t="str">
            <v>Market</v>
          </cell>
          <cell r="C2423" t="str">
            <v>PUNE</v>
          </cell>
          <cell r="D2423">
            <v>28</v>
          </cell>
          <cell r="E2423">
            <v>31846.36</v>
          </cell>
          <cell r="F2423">
            <v>36</v>
          </cell>
          <cell r="G2423">
            <v>1008</v>
          </cell>
          <cell r="I2423">
            <v>13.694902367326998</v>
          </cell>
        </row>
        <row r="2424">
          <cell r="A2424" t="str">
            <v>PB.207.3.00.023</v>
          </cell>
          <cell r="B2424" t="str">
            <v>Market</v>
          </cell>
          <cell r="C2424" t="str">
            <v>PUNE</v>
          </cell>
          <cell r="D2424">
            <v>7</v>
          </cell>
          <cell r="E2424">
            <v>7961.59</v>
          </cell>
          <cell r="F2424">
            <v>36</v>
          </cell>
          <cell r="G2424">
            <v>252</v>
          </cell>
          <cell r="I2424">
            <v>13.694902367326998</v>
          </cell>
        </row>
        <row r="2425">
          <cell r="A2425" t="str">
            <v>PB.207.3.00.033</v>
          </cell>
          <cell r="B2425" t="str">
            <v>Market</v>
          </cell>
          <cell r="C2425" t="str">
            <v>PUNE</v>
          </cell>
          <cell r="D2425">
            <v>31</v>
          </cell>
          <cell r="E2425">
            <v>35317.71</v>
          </cell>
          <cell r="F2425">
            <v>36</v>
          </cell>
          <cell r="G2425">
            <v>1116</v>
          </cell>
          <cell r="I2425">
            <v>13.694902367326998</v>
          </cell>
        </row>
        <row r="2426">
          <cell r="A2426" t="str">
            <v>PB.207.3.00.053</v>
          </cell>
          <cell r="B2426" t="str">
            <v>Market</v>
          </cell>
          <cell r="C2426" t="str">
            <v>PUNE</v>
          </cell>
          <cell r="D2426">
            <v>6</v>
          </cell>
          <cell r="E2426">
            <v>7449.5</v>
          </cell>
          <cell r="F2426">
            <v>36</v>
          </cell>
          <cell r="G2426">
            <v>216</v>
          </cell>
          <cell r="I2426">
            <v>13.694902367326998</v>
          </cell>
        </row>
        <row r="2427">
          <cell r="A2427" t="str">
            <v>PB.207.3.00.063</v>
          </cell>
          <cell r="B2427" t="str">
            <v>Market</v>
          </cell>
          <cell r="C2427" t="str">
            <v>PUNE</v>
          </cell>
          <cell r="D2427">
            <v>1</v>
          </cell>
          <cell r="E2427">
            <v>1321.96</v>
          </cell>
          <cell r="F2427">
            <v>36</v>
          </cell>
          <cell r="G2427">
            <v>36</v>
          </cell>
          <cell r="I2427">
            <v>13.694902367326998</v>
          </cell>
        </row>
        <row r="2428">
          <cell r="A2428" t="str">
            <v>PB.302.3.00.043</v>
          </cell>
          <cell r="B2428" t="str">
            <v>Market</v>
          </cell>
          <cell r="C2428" t="str">
            <v>PUNE</v>
          </cell>
          <cell r="D2428">
            <v>1</v>
          </cell>
          <cell r="E2428">
            <v>474.66</v>
          </cell>
          <cell r="F2428">
            <v>18</v>
          </cell>
          <cell r="G2428">
            <v>18</v>
          </cell>
          <cell r="I2428">
            <v>6.847451183663499</v>
          </cell>
        </row>
        <row r="2429">
          <cell r="A2429" t="str">
            <v>PB.304.3.00.013</v>
          </cell>
          <cell r="B2429" t="str">
            <v>Market</v>
          </cell>
          <cell r="C2429" t="str">
            <v>PUNE</v>
          </cell>
          <cell r="D2429">
            <v>3</v>
          </cell>
          <cell r="E2429">
            <v>1377.12</v>
          </cell>
          <cell r="F2429">
            <v>24</v>
          </cell>
          <cell r="G2429">
            <v>72</v>
          </cell>
          <cell r="I2429">
            <v>9.1299349115513326</v>
          </cell>
        </row>
        <row r="2430">
          <cell r="A2430" t="str">
            <v>PB.304.3.00.023</v>
          </cell>
          <cell r="B2430" t="str">
            <v>Market</v>
          </cell>
          <cell r="C2430" t="str">
            <v>PUNE</v>
          </cell>
          <cell r="D2430">
            <v>5</v>
          </cell>
          <cell r="E2430">
            <v>2277.6999999999998</v>
          </cell>
          <cell r="F2430">
            <v>24</v>
          </cell>
          <cell r="G2430">
            <v>120</v>
          </cell>
          <cell r="I2430">
            <v>9.1299349115513326</v>
          </cell>
        </row>
        <row r="2431">
          <cell r="A2431" t="str">
            <v>PB.304.3.00.033</v>
          </cell>
          <cell r="B2431" t="str">
            <v>Market</v>
          </cell>
          <cell r="C2431" t="str">
            <v>PUNE</v>
          </cell>
          <cell r="D2431">
            <v>3</v>
          </cell>
          <cell r="E2431">
            <v>1377.12</v>
          </cell>
          <cell r="F2431">
            <v>24</v>
          </cell>
          <cell r="G2431">
            <v>72</v>
          </cell>
          <cell r="I2431">
            <v>9.1299349115513326</v>
          </cell>
        </row>
        <row r="2432">
          <cell r="A2432" t="str">
            <v>PB.304.3.00.043</v>
          </cell>
          <cell r="B2432" t="str">
            <v>Market</v>
          </cell>
          <cell r="C2432" t="str">
            <v>PUNE</v>
          </cell>
          <cell r="D2432">
            <v>2</v>
          </cell>
          <cell r="E2432">
            <v>981.08</v>
          </cell>
          <cell r="F2432">
            <v>24</v>
          </cell>
          <cell r="G2432">
            <v>48</v>
          </cell>
          <cell r="I2432">
            <v>9.1299349115513326</v>
          </cell>
        </row>
        <row r="2433">
          <cell r="A2433" t="str">
            <v>PB.310.3.00.003</v>
          </cell>
          <cell r="B2433" t="str">
            <v>Market</v>
          </cell>
          <cell r="C2433" t="str">
            <v>PUNE</v>
          </cell>
          <cell r="D2433">
            <v>2</v>
          </cell>
          <cell r="E2433">
            <v>1145.04</v>
          </cell>
          <cell r="F2433">
            <v>24</v>
          </cell>
          <cell r="G2433">
            <v>48</v>
          </cell>
          <cell r="I2433">
            <v>9.1299349115513326</v>
          </cell>
        </row>
        <row r="2434">
          <cell r="A2434" t="str">
            <v>PB.310.3.00.013</v>
          </cell>
          <cell r="B2434" t="str">
            <v>Market</v>
          </cell>
          <cell r="C2434" t="str">
            <v>PUNE</v>
          </cell>
          <cell r="D2434">
            <v>1</v>
          </cell>
          <cell r="E2434">
            <v>553.02</v>
          </cell>
          <cell r="F2434">
            <v>24</v>
          </cell>
          <cell r="G2434">
            <v>24</v>
          </cell>
          <cell r="I2434">
            <v>9.1299349115513326</v>
          </cell>
        </row>
        <row r="2435">
          <cell r="A2435" t="str">
            <v>PB.310.3.00.023</v>
          </cell>
          <cell r="B2435" t="str">
            <v>Market</v>
          </cell>
          <cell r="C2435" t="str">
            <v>PUNE</v>
          </cell>
          <cell r="D2435">
            <v>1</v>
          </cell>
          <cell r="E2435">
            <v>553.02</v>
          </cell>
          <cell r="F2435">
            <v>24</v>
          </cell>
          <cell r="G2435">
            <v>24</v>
          </cell>
          <cell r="I2435">
            <v>9.1299349115513326</v>
          </cell>
        </row>
        <row r="2436">
          <cell r="A2436" t="str">
            <v>PB.332.3.00.013</v>
          </cell>
          <cell r="B2436" t="str">
            <v>Market</v>
          </cell>
          <cell r="C2436" t="str">
            <v>PUNE</v>
          </cell>
          <cell r="D2436">
            <v>1</v>
          </cell>
          <cell r="E2436">
            <v>624.49</v>
          </cell>
          <cell r="F2436">
            <v>24</v>
          </cell>
          <cell r="G2436">
            <v>24</v>
          </cell>
          <cell r="I2436">
            <v>9.1299349115513326</v>
          </cell>
        </row>
        <row r="2437">
          <cell r="A2437" t="str">
            <v>PB.332.3.00.023</v>
          </cell>
          <cell r="B2437" t="str">
            <v>Market</v>
          </cell>
          <cell r="C2437" t="str">
            <v>PUNE</v>
          </cell>
          <cell r="D2437">
            <v>2</v>
          </cell>
          <cell r="E2437">
            <v>1248.98</v>
          </cell>
          <cell r="F2437">
            <v>24</v>
          </cell>
          <cell r="G2437">
            <v>48</v>
          </cell>
          <cell r="I2437">
            <v>9.1299349115513326</v>
          </cell>
        </row>
        <row r="2438">
          <cell r="A2438" t="str">
            <v>PB.372.3.00.023</v>
          </cell>
          <cell r="B2438" t="str">
            <v>Market</v>
          </cell>
          <cell r="C2438" t="str">
            <v>PUNE</v>
          </cell>
          <cell r="D2438">
            <v>1</v>
          </cell>
          <cell r="E2438">
            <v>338.11</v>
          </cell>
          <cell r="F2438">
            <v>18</v>
          </cell>
          <cell r="G2438">
            <v>18</v>
          </cell>
          <cell r="I2438">
            <v>6.847451183663499</v>
          </cell>
        </row>
        <row r="2439">
          <cell r="A2439" t="str">
            <v>PC.200.6.00.003</v>
          </cell>
          <cell r="B2439" t="str">
            <v>Market</v>
          </cell>
          <cell r="C2439" t="str">
            <v>PUNE</v>
          </cell>
          <cell r="D2439">
            <v>7</v>
          </cell>
          <cell r="E2439">
            <v>4674.46</v>
          </cell>
          <cell r="F2439">
            <v>30</v>
          </cell>
          <cell r="G2439">
            <v>210</v>
          </cell>
          <cell r="I2439">
            <v>11.412418639439165</v>
          </cell>
        </row>
        <row r="2440">
          <cell r="A2440" t="str">
            <v>PC.200.6.00.703</v>
          </cell>
          <cell r="B2440" t="str">
            <v>Market</v>
          </cell>
          <cell r="C2440" t="str">
            <v>PUNE</v>
          </cell>
          <cell r="D2440">
            <v>8</v>
          </cell>
          <cell r="E2440">
            <v>4985.9399999999996</v>
          </cell>
          <cell r="F2440">
            <v>30</v>
          </cell>
          <cell r="G2440">
            <v>240</v>
          </cell>
          <cell r="I2440">
            <v>11.412418639439165</v>
          </cell>
        </row>
        <row r="2441">
          <cell r="A2441" t="str">
            <v>PC.200.6.00.833</v>
          </cell>
          <cell r="B2441" t="str">
            <v>Market</v>
          </cell>
          <cell r="C2441" t="str">
            <v>PUNE</v>
          </cell>
          <cell r="D2441">
            <v>5</v>
          </cell>
          <cell r="E2441">
            <v>3099.54</v>
          </cell>
          <cell r="F2441">
            <v>30</v>
          </cell>
          <cell r="G2441">
            <v>150</v>
          </cell>
          <cell r="I2441">
            <v>11.412418639439165</v>
          </cell>
        </row>
        <row r="2442">
          <cell r="A2442" t="str">
            <v>PC.236.7.10.003</v>
          </cell>
          <cell r="B2442" t="str">
            <v>Market</v>
          </cell>
          <cell r="C2442" t="str">
            <v>PUNE</v>
          </cell>
          <cell r="D2442">
            <v>118</v>
          </cell>
          <cell r="E2442">
            <v>111291.75</v>
          </cell>
          <cell r="F2442">
            <v>30</v>
          </cell>
          <cell r="G2442">
            <v>3540</v>
          </cell>
          <cell r="I2442">
            <v>11.412418639439165</v>
          </cell>
        </row>
        <row r="2443">
          <cell r="A2443" t="str">
            <v>PC.241.6.00.003</v>
          </cell>
          <cell r="B2443" t="str">
            <v>Market</v>
          </cell>
          <cell r="C2443" t="str">
            <v>PUNE</v>
          </cell>
          <cell r="D2443">
            <v>10</v>
          </cell>
          <cell r="E2443">
            <v>16427.400000000001</v>
          </cell>
          <cell r="F2443">
            <v>40</v>
          </cell>
          <cell r="G2443">
            <v>400</v>
          </cell>
          <cell r="I2443">
            <v>15.216558185918887</v>
          </cell>
        </row>
        <row r="2444">
          <cell r="A2444" t="str">
            <v>PC.302.6.00.003</v>
          </cell>
          <cell r="B2444" t="str">
            <v>Market</v>
          </cell>
          <cell r="C2444" t="str">
            <v>PUNE</v>
          </cell>
          <cell r="D2444">
            <v>319</v>
          </cell>
          <cell r="E2444">
            <v>336558.2</v>
          </cell>
          <cell r="F2444">
            <v>40</v>
          </cell>
          <cell r="G2444">
            <v>12760</v>
          </cell>
          <cell r="I2444">
            <v>15.216558185918887</v>
          </cell>
        </row>
        <row r="2445">
          <cell r="A2445" t="str">
            <v>PC.302.6.00.703</v>
          </cell>
          <cell r="B2445" t="str">
            <v>Market</v>
          </cell>
          <cell r="C2445" t="str">
            <v>PUNE</v>
          </cell>
          <cell r="D2445">
            <v>332</v>
          </cell>
          <cell r="E2445">
            <v>328233.12</v>
          </cell>
          <cell r="F2445">
            <v>40</v>
          </cell>
          <cell r="G2445">
            <v>13280</v>
          </cell>
          <cell r="I2445">
            <v>15.216558185918887</v>
          </cell>
        </row>
        <row r="2446">
          <cell r="A2446" t="str">
            <v>PC.304.6.00.003</v>
          </cell>
          <cell r="B2446" t="str">
            <v>Market</v>
          </cell>
          <cell r="C2446" t="str">
            <v>PUNE</v>
          </cell>
          <cell r="D2446">
            <v>76</v>
          </cell>
          <cell r="E2446">
            <v>64200.2</v>
          </cell>
          <cell r="F2446">
            <v>30</v>
          </cell>
          <cell r="G2446">
            <v>2280</v>
          </cell>
          <cell r="I2446">
            <v>11.412418639439165</v>
          </cell>
        </row>
        <row r="2447">
          <cell r="A2447" t="str">
            <v>PC.304.6.00.703</v>
          </cell>
          <cell r="B2447" t="str">
            <v>Market</v>
          </cell>
          <cell r="C2447" t="str">
            <v>PUNE</v>
          </cell>
          <cell r="D2447">
            <v>97</v>
          </cell>
          <cell r="E2447">
            <v>69121.48</v>
          </cell>
          <cell r="F2447">
            <v>30</v>
          </cell>
          <cell r="G2447">
            <v>2910</v>
          </cell>
          <cell r="I2447">
            <v>11.412418639439165</v>
          </cell>
        </row>
        <row r="2448">
          <cell r="A2448" t="str">
            <v>PC.304.6.00.833</v>
          </cell>
          <cell r="B2448" t="str">
            <v>Market</v>
          </cell>
          <cell r="C2448" t="str">
            <v>PUNE</v>
          </cell>
          <cell r="D2448">
            <v>98</v>
          </cell>
          <cell r="E2448">
            <v>81853.740000000005</v>
          </cell>
          <cell r="F2448">
            <v>30</v>
          </cell>
          <cell r="G2448">
            <v>2940</v>
          </cell>
          <cell r="I2448">
            <v>11.412418639439165</v>
          </cell>
        </row>
        <row r="2449">
          <cell r="A2449" t="str">
            <v>PC.318.5.00.003</v>
          </cell>
          <cell r="B2449" t="str">
            <v>Market</v>
          </cell>
          <cell r="C2449" t="str">
            <v>PUNE</v>
          </cell>
          <cell r="D2449">
            <v>6</v>
          </cell>
          <cell r="E2449">
            <v>12774.47</v>
          </cell>
          <cell r="F2449">
            <v>40</v>
          </cell>
          <cell r="G2449">
            <v>240</v>
          </cell>
          <cell r="I2449">
            <v>15.216558185918887</v>
          </cell>
        </row>
        <row r="2450">
          <cell r="A2450" t="str">
            <v>PC.320.6.00.003</v>
          </cell>
          <cell r="B2450" t="str">
            <v>Market</v>
          </cell>
          <cell r="C2450" t="str">
            <v>PUNE</v>
          </cell>
          <cell r="D2450">
            <v>1414</v>
          </cell>
          <cell r="E2450">
            <v>1621314.62</v>
          </cell>
          <cell r="F2450">
            <v>30</v>
          </cell>
          <cell r="G2450">
            <v>42420</v>
          </cell>
          <cell r="I2450">
            <v>11.412418639439165</v>
          </cell>
        </row>
        <row r="2451">
          <cell r="A2451" t="str">
            <v>PC.320.6.00.703</v>
          </cell>
          <cell r="B2451" t="str">
            <v>Market</v>
          </cell>
          <cell r="C2451" t="str">
            <v>PUNE</v>
          </cell>
          <cell r="D2451">
            <v>764</v>
          </cell>
          <cell r="E2451">
            <v>740022.49</v>
          </cell>
          <cell r="F2451">
            <v>30</v>
          </cell>
          <cell r="G2451">
            <v>22920</v>
          </cell>
          <cell r="I2451">
            <v>11.412418639439165</v>
          </cell>
        </row>
        <row r="2452">
          <cell r="A2452" t="str">
            <v>PC.320.6.00.833</v>
          </cell>
          <cell r="B2452" t="str">
            <v>Export</v>
          </cell>
          <cell r="C2452" t="str">
            <v>PUNE</v>
          </cell>
          <cell r="D2452">
            <v>316</v>
          </cell>
          <cell r="E2452">
            <v>349594.84</v>
          </cell>
          <cell r="F2452">
            <v>30</v>
          </cell>
          <cell r="G2452">
            <v>9480</v>
          </cell>
          <cell r="I2452">
            <v>11.412418639439165</v>
          </cell>
        </row>
        <row r="2453">
          <cell r="A2453" t="str">
            <v>PC.330.5.00.003</v>
          </cell>
          <cell r="B2453" t="str">
            <v>Market</v>
          </cell>
          <cell r="C2453" t="str">
            <v>PUNE</v>
          </cell>
          <cell r="D2453">
            <v>5</v>
          </cell>
          <cell r="E2453">
            <v>9195.0400000000009</v>
          </cell>
          <cell r="F2453">
            <v>40</v>
          </cell>
          <cell r="G2453">
            <v>200</v>
          </cell>
          <cell r="I2453">
            <v>15.216558185918887</v>
          </cell>
        </row>
        <row r="2454">
          <cell r="A2454" t="str">
            <v>PM.110.3.00.003</v>
          </cell>
          <cell r="B2454" t="str">
            <v>Market</v>
          </cell>
          <cell r="C2454" t="str">
            <v>PUNE</v>
          </cell>
          <cell r="D2454">
            <v>3</v>
          </cell>
          <cell r="E2454">
            <v>1462.2</v>
          </cell>
          <cell r="F2454">
            <v>24</v>
          </cell>
          <cell r="G2454">
            <v>72</v>
          </cell>
          <cell r="I2454">
            <v>9.1299349115513326</v>
          </cell>
        </row>
        <row r="2455">
          <cell r="A2455" t="str">
            <v>PM.110.3.00.023</v>
          </cell>
          <cell r="B2455" t="str">
            <v>Market</v>
          </cell>
          <cell r="C2455" t="str">
            <v>PUNE</v>
          </cell>
          <cell r="D2455">
            <v>10</v>
          </cell>
          <cell r="E2455">
            <v>5039.7</v>
          </cell>
          <cell r="F2455">
            <v>24</v>
          </cell>
          <cell r="G2455">
            <v>240</v>
          </cell>
          <cell r="I2455">
            <v>9.1299349115513326</v>
          </cell>
        </row>
        <row r="2456">
          <cell r="A2456" t="str">
            <v>PM.110.3.00.053</v>
          </cell>
          <cell r="B2456" t="str">
            <v>Market</v>
          </cell>
          <cell r="C2456" t="str">
            <v>PUNE</v>
          </cell>
          <cell r="D2456">
            <v>10</v>
          </cell>
          <cell r="E2456">
            <v>5556.9</v>
          </cell>
          <cell r="F2456">
            <v>24</v>
          </cell>
          <cell r="G2456">
            <v>240</v>
          </cell>
          <cell r="I2456">
            <v>9.1299349115513326</v>
          </cell>
        </row>
        <row r="2457">
          <cell r="A2457" t="str">
            <v>PM.113.3.00.003</v>
          </cell>
          <cell r="B2457" t="str">
            <v>Market</v>
          </cell>
          <cell r="C2457" t="str">
            <v>PUNE</v>
          </cell>
          <cell r="D2457">
            <v>1</v>
          </cell>
          <cell r="E2457">
            <v>893.8</v>
          </cell>
          <cell r="F2457">
            <v>30</v>
          </cell>
          <cell r="G2457">
            <v>30</v>
          </cell>
          <cell r="I2457">
            <v>11.412418639439165</v>
          </cell>
        </row>
        <row r="2458">
          <cell r="A2458" t="str">
            <v>PM.116.0.00.003</v>
          </cell>
          <cell r="B2458" t="str">
            <v>Market</v>
          </cell>
          <cell r="C2458" t="str">
            <v>PUNE</v>
          </cell>
          <cell r="D2458">
            <v>10</v>
          </cell>
          <cell r="E2458">
            <v>7722</v>
          </cell>
          <cell r="F2458">
            <v>30</v>
          </cell>
          <cell r="G2458">
            <v>300</v>
          </cell>
          <cell r="I2458">
            <v>11.412418639439165</v>
          </cell>
        </row>
        <row r="2459">
          <cell r="A2459" t="str">
            <v>PM.119.3.00.003</v>
          </cell>
          <cell r="B2459" t="str">
            <v>Market</v>
          </cell>
          <cell r="C2459" t="str">
            <v>PUNE</v>
          </cell>
          <cell r="D2459">
            <v>2</v>
          </cell>
          <cell r="E2459">
            <v>1125.75</v>
          </cell>
          <cell r="F2459">
            <v>30</v>
          </cell>
          <cell r="G2459">
            <v>60</v>
          </cell>
          <cell r="I2459">
            <v>11.412418639439165</v>
          </cell>
        </row>
        <row r="2460">
          <cell r="A2460" t="str">
            <v>PM.119.3.00.023</v>
          </cell>
          <cell r="B2460" t="str">
            <v>Market</v>
          </cell>
          <cell r="C2460" t="str">
            <v>PUNE</v>
          </cell>
          <cell r="D2460">
            <v>3</v>
          </cell>
          <cell r="E2460">
            <v>1790.49</v>
          </cell>
          <cell r="F2460">
            <v>30</v>
          </cell>
          <cell r="G2460">
            <v>90</v>
          </cell>
          <cell r="I2460">
            <v>11.412418639439165</v>
          </cell>
        </row>
        <row r="2461">
          <cell r="A2461" t="str">
            <v>PM.207.3.00.003</v>
          </cell>
          <cell r="B2461" t="str">
            <v>Market</v>
          </cell>
          <cell r="C2461" t="str">
            <v>PUNE</v>
          </cell>
          <cell r="D2461">
            <v>3</v>
          </cell>
          <cell r="E2461">
            <v>5179.5</v>
          </cell>
          <cell r="F2461">
            <v>42</v>
          </cell>
          <cell r="G2461">
            <v>126</v>
          </cell>
          <cell r="I2461">
            <v>15.977386095214831</v>
          </cell>
        </row>
        <row r="2462">
          <cell r="A2462" t="str">
            <v>PM.207.3.00.033</v>
          </cell>
          <cell r="B2462" t="str">
            <v>Market</v>
          </cell>
          <cell r="C2462" t="str">
            <v>PUNE</v>
          </cell>
          <cell r="D2462">
            <v>34</v>
          </cell>
          <cell r="E2462">
            <v>56792.03</v>
          </cell>
          <cell r="F2462">
            <v>42</v>
          </cell>
          <cell r="G2462">
            <v>1428</v>
          </cell>
          <cell r="I2462">
            <v>15.977386095214831</v>
          </cell>
        </row>
        <row r="2463">
          <cell r="A2463" t="str">
            <v>PM.207.3.00.043</v>
          </cell>
          <cell r="B2463" t="str">
            <v>Market</v>
          </cell>
          <cell r="C2463" t="str">
            <v>PUNE</v>
          </cell>
          <cell r="D2463">
            <v>4</v>
          </cell>
          <cell r="E2463">
            <v>7535.6</v>
          </cell>
          <cell r="F2463">
            <v>42</v>
          </cell>
          <cell r="G2463">
            <v>168</v>
          </cell>
          <cell r="I2463">
            <v>15.977386095214831</v>
          </cell>
        </row>
        <row r="2464">
          <cell r="A2464" t="str">
            <v>PM.221.3.00.033</v>
          </cell>
          <cell r="B2464" t="str">
            <v>Market</v>
          </cell>
          <cell r="C2464" t="str">
            <v>PUNE</v>
          </cell>
          <cell r="D2464">
            <v>1</v>
          </cell>
          <cell r="E2464">
            <v>797.15</v>
          </cell>
          <cell r="F2464">
            <v>30</v>
          </cell>
          <cell r="G2464">
            <v>30</v>
          </cell>
          <cell r="I2464">
            <v>11.412418639439165</v>
          </cell>
        </row>
        <row r="2465">
          <cell r="A2465" t="str">
            <v>PM.236.3.00.023</v>
          </cell>
          <cell r="B2465" t="str">
            <v>Market</v>
          </cell>
          <cell r="C2465" t="str">
            <v>PUNE</v>
          </cell>
          <cell r="D2465">
            <v>10</v>
          </cell>
          <cell r="E2465">
            <v>12676.37</v>
          </cell>
          <cell r="F2465">
            <v>30</v>
          </cell>
          <cell r="G2465">
            <v>300</v>
          </cell>
          <cell r="I2465">
            <v>11.412418639439165</v>
          </cell>
        </row>
        <row r="2466">
          <cell r="A2466" t="str">
            <v>PM.236.3.00.033</v>
          </cell>
          <cell r="B2466" t="str">
            <v>Market</v>
          </cell>
          <cell r="C2466" t="str">
            <v>PUNE</v>
          </cell>
          <cell r="D2466">
            <v>18</v>
          </cell>
          <cell r="E2466">
            <v>21276.54</v>
          </cell>
          <cell r="F2466">
            <v>30</v>
          </cell>
          <cell r="G2466">
            <v>540</v>
          </cell>
          <cell r="I2466">
            <v>11.412418639439165</v>
          </cell>
        </row>
        <row r="2467">
          <cell r="A2467" t="str">
            <v>PM.236.3.00.043</v>
          </cell>
          <cell r="B2467" t="str">
            <v>Market</v>
          </cell>
          <cell r="C2467" t="str">
            <v>PUNE</v>
          </cell>
          <cell r="D2467">
            <v>2</v>
          </cell>
          <cell r="E2467">
            <v>2724.04</v>
          </cell>
          <cell r="F2467">
            <v>30</v>
          </cell>
          <cell r="G2467">
            <v>60</v>
          </cell>
          <cell r="I2467">
            <v>11.412418639439165</v>
          </cell>
        </row>
        <row r="2468">
          <cell r="A2468" t="str">
            <v>PM.310.3.00.013</v>
          </cell>
          <cell r="B2468" t="str">
            <v>Market</v>
          </cell>
          <cell r="C2468" t="str">
            <v>PUNE</v>
          </cell>
          <cell r="D2468">
            <v>2</v>
          </cell>
          <cell r="E2468">
            <v>1178.76</v>
          </cell>
          <cell r="F2468">
            <v>18</v>
          </cell>
          <cell r="G2468">
            <v>36</v>
          </cell>
          <cell r="I2468">
            <v>6.847451183663499</v>
          </cell>
        </row>
        <row r="2469">
          <cell r="A2469" t="str">
            <v>PM.310.3.00.023</v>
          </cell>
          <cell r="B2469" t="str">
            <v>Market</v>
          </cell>
          <cell r="C2469" t="str">
            <v>PUNE</v>
          </cell>
          <cell r="D2469">
            <v>1</v>
          </cell>
          <cell r="E2469">
            <v>586.55999999999995</v>
          </cell>
          <cell r="F2469">
            <v>18</v>
          </cell>
          <cell r="G2469">
            <v>18</v>
          </cell>
          <cell r="I2469">
            <v>6.847451183663499</v>
          </cell>
        </row>
        <row r="2470">
          <cell r="A2470" t="str">
            <v>PM.330.3.00.003</v>
          </cell>
          <cell r="B2470" t="str">
            <v>Market</v>
          </cell>
          <cell r="C2470" t="str">
            <v>PUNE</v>
          </cell>
          <cell r="D2470">
            <v>5</v>
          </cell>
          <cell r="E2470">
            <v>4964.7</v>
          </cell>
          <cell r="F2470">
            <v>24</v>
          </cell>
          <cell r="G2470">
            <v>120</v>
          </cell>
          <cell r="I2470">
            <v>9.1299349115513326</v>
          </cell>
        </row>
        <row r="2471">
          <cell r="A2471" t="str">
            <v>PM.330.3.00.013</v>
          </cell>
          <cell r="B2471" t="str">
            <v>Market</v>
          </cell>
          <cell r="C2471" t="str">
            <v>PUNE</v>
          </cell>
          <cell r="D2471">
            <v>5</v>
          </cell>
          <cell r="E2471">
            <v>5561.4</v>
          </cell>
          <cell r="F2471">
            <v>24</v>
          </cell>
          <cell r="G2471">
            <v>120</v>
          </cell>
          <cell r="I2471">
            <v>9.1299349115513326</v>
          </cell>
        </row>
        <row r="2472">
          <cell r="A2472" t="str">
            <v>PM.332.3.00.033</v>
          </cell>
          <cell r="B2472" t="str">
            <v>Market</v>
          </cell>
          <cell r="C2472" t="str">
            <v>PUNE</v>
          </cell>
          <cell r="D2472">
            <v>1</v>
          </cell>
          <cell r="E2472">
            <v>980.44</v>
          </cell>
          <cell r="F2472">
            <v>30</v>
          </cell>
          <cell r="G2472">
            <v>30</v>
          </cell>
          <cell r="I2472">
            <v>11.412418639439165</v>
          </cell>
        </row>
        <row r="2473">
          <cell r="A2473" t="str">
            <v>PN.207.3.00.033</v>
          </cell>
          <cell r="B2473" t="str">
            <v>Market</v>
          </cell>
          <cell r="C2473" t="str">
            <v>PUNE</v>
          </cell>
          <cell r="D2473">
            <v>1</v>
          </cell>
          <cell r="E2473">
            <v>2260.84</v>
          </cell>
          <cell r="F2473">
            <v>42</v>
          </cell>
          <cell r="G2473">
            <v>42</v>
          </cell>
          <cell r="I2473">
            <v>15.977386095214831</v>
          </cell>
        </row>
        <row r="2474">
          <cell r="A2474" t="str">
            <v>PN.207.3.00.043</v>
          </cell>
          <cell r="B2474" t="str">
            <v>Market</v>
          </cell>
          <cell r="C2474" t="str">
            <v>PUNE</v>
          </cell>
          <cell r="D2474">
            <v>2</v>
          </cell>
          <cell r="E2474">
            <v>4743.74</v>
          </cell>
          <cell r="F2474">
            <v>42</v>
          </cell>
          <cell r="G2474">
            <v>84</v>
          </cell>
          <cell r="I2474">
            <v>15.977386095214831</v>
          </cell>
        </row>
        <row r="2475">
          <cell r="A2475" t="str">
            <v>PN.302.3.00.023</v>
          </cell>
          <cell r="B2475" t="str">
            <v>Market</v>
          </cell>
          <cell r="C2475" t="str">
            <v>PUNE</v>
          </cell>
          <cell r="D2475">
            <v>1</v>
          </cell>
          <cell r="E2475">
            <v>1773.73</v>
          </cell>
          <cell r="F2475">
            <v>24</v>
          </cell>
          <cell r="G2475">
            <v>24</v>
          </cell>
          <cell r="I2475">
            <v>9.1299349115513326</v>
          </cell>
        </row>
        <row r="2476">
          <cell r="A2476" t="str">
            <v>PN.320.3.00.013</v>
          </cell>
          <cell r="B2476" t="str">
            <v>Market</v>
          </cell>
          <cell r="C2476" t="str">
            <v>PUNE</v>
          </cell>
          <cell r="D2476">
            <v>3</v>
          </cell>
          <cell r="E2476">
            <v>4001.61</v>
          </cell>
          <cell r="F2476">
            <v>30</v>
          </cell>
          <cell r="G2476">
            <v>90</v>
          </cell>
          <cell r="I2476">
            <v>11.412418639439165</v>
          </cell>
        </row>
        <row r="2477">
          <cell r="A2477" t="str">
            <v>PN.320.3.00.023</v>
          </cell>
          <cell r="B2477" t="str">
            <v>Market</v>
          </cell>
          <cell r="C2477" t="str">
            <v>PUNE</v>
          </cell>
          <cell r="D2477">
            <v>5</v>
          </cell>
          <cell r="E2477">
            <v>6542.35</v>
          </cell>
          <cell r="F2477">
            <v>30</v>
          </cell>
          <cell r="G2477">
            <v>150</v>
          </cell>
          <cell r="I2477">
            <v>11.412418639439165</v>
          </cell>
        </row>
        <row r="2478">
          <cell r="A2478" t="str">
            <v>PN.320.3.00.033</v>
          </cell>
          <cell r="B2478" t="str">
            <v>Market</v>
          </cell>
          <cell r="C2478" t="str">
            <v>PUNE</v>
          </cell>
          <cell r="D2478">
            <v>5</v>
          </cell>
          <cell r="E2478">
            <v>6542.35</v>
          </cell>
          <cell r="F2478">
            <v>30</v>
          </cell>
          <cell r="G2478">
            <v>150</v>
          </cell>
          <cell r="I2478">
            <v>11.412418639439165</v>
          </cell>
        </row>
        <row r="2479">
          <cell r="A2479" t="str">
            <v>PN.372.3.00.003</v>
          </cell>
          <cell r="B2479" t="str">
            <v>Market</v>
          </cell>
          <cell r="C2479" t="str">
            <v>PUNE</v>
          </cell>
          <cell r="D2479">
            <v>10</v>
          </cell>
          <cell r="E2479">
            <v>10945.6</v>
          </cell>
          <cell r="F2479">
            <v>24</v>
          </cell>
          <cell r="G2479">
            <v>240</v>
          </cell>
          <cell r="I2479">
            <v>9.1299349115513326</v>
          </cell>
        </row>
        <row r="2480">
          <cell r="A2480" t="str">
            <v>PN.372.3.00.013</v>
          </cell>
          <cell r="B2480" t="str">
            <v>Market</v>
          </cell>
          <cell r="C2480" t="str">
            <v>PUNE</v>
          </cell>
          <cell r="D2480">
            <v>10</v>
          </cell>
          <cell r="E2480">
            <v>11069.2</v>
          </cell>
          <cell r="F2480">
            <v>24</v>
          </cell>
          <cell r="G2480">
            <v>240</v>
          </cell>
          <cell r="I2480">
            <v>9.1299349115513326</v>
          </cell>
        </row>
        <row r="2481">
          <cell r="A2481" t="str">
            <v>PN.372.3.00.023</v>
          </cell>
          <cell r="B2481" t="str">
            <v>Market</v>
          </cell>
          <cell r="C2481" t="str">
            <v>PUNE</v>
          </cell>
          <cell r="D2481">
            <v>6</v>
          </cell>
          <cell r="E2481">
            <v>6641.52</v>
          </cell>
          <cell r="F2481">
            <v>24</v>
          </cell>
          <cell r="G2481">
            <v>144</v>
          </cell>
          <cell r="I2481">
            <v>9.1299349115513326</v>
          </cell>
        </row>
        <row r="2482">
          <cell r="A2482" t="str">
            <v>PN.372.3.00.033</v>
          </cell>
          <cell r="B2482" t="str">
            <v>Market</v>
          </cell>
          <cell r="C2482" t="str">
            <v>PUNE</v>
          </cell>
          <cell r="D2482">
            <v>5</v>
          </cell>
          <cell r="E2482">
            <v>5534.6</v>
          </cell>
          <cell r="F2482">
            <v>24</v>
          </cell>
          <cell r="G2482">
            <v>120</v>
          </cell>
          <cell r="I2482">
            <v>9.1299349115513326</v>
          </cell>
        </row>
        <row r="2483">
          <cell r="A2483" t="str">
            <v>PS.100.5.00.703</v>
          </cell>
          <cell r="B2483" t="str">
            <v>Market</v>
          </cell>
          <cell r="C2483" t="str">
            <v>PUNE</v>
          </cell>
          <cell r="D2483">
            <v>407</v>
          </cell>
          <cell r="E2483">
            <v>196056.72</v>
          </cell>
          <cell r="F2483">
            <v>40</v>
          </cell>
          <cell r="G2483">
            <v>16280</v>
          </cell>
          <cell r="I2483">
            <v>15.216558185918887</v>
          </cell>
        </row>
        <row r="2484">
          <cell r="A2484" t="str">
            <v>PS.110.5.00.003</v>
          </cell>
          <cell r="B2484" t="str">
            <v>Export</v>
          </cell>
          <cell r="C2484" t="str">
            <v>PUNE</v>
          </cell>
          <cell r="D2484">
            <v>437</v>
          </cell>
          <cell r="E2484">
            <v>166972.41</v>
          </cell>
          <cell r="F2484">
            <v>30</v>
          </cell>
          <cell r="G2484">
            <v>13110</v>
          </cell>
          <cell r="I2484">
            <v>11.412418639439165</v>
          </cell>
        </row>
        <row r="2485">
          <cell r="A2485" t="str">
            <v>PS.110.5.00.703</v>
          </cell>
          <cell r="B2485" t="str">
            <v>Export</v>
          </cell>
          <cell r="C2485" t="str">
            <v>PUNE</v>
          </cell>
          <cell r="D2485">
            <v>631</v>
          </cell>
          <cell r="E2485">
            <v>250962.37</v>
          </cell>
          <cell r="F2485">
            <v>30</v>
          </cell>
          <cell r="G2485">
            <v>18930</v>
          </cell>
          <cell r="I2485">
            <v>11.412418639439165</v>
          </cell>
        </row>
        <row r="2486">
          <cell r="A2486" t="str">
            <v>PS.200.5.00.703</v>
          </cell>
          <cell r="B2486" t="str">
            <v>Market</v>
          </cell>
          <cell r="C2486" t="str">
            <v>PUNE</v>
          </cell>
          <cell r="D2486">
            <v>7</v>
          </cell>
          <cell r="E2486">
            <v>5378.52</v>
          </cell>
          <cell r="F2486">
            <v>40</v>
          </cell>
          <cell r="G2486">
            <v>280</v>
          </cell>
          <cell r="I2486">
            <v>15.216558185918887</v>
          </cell>
        </row>
        <row r="2487">
          <cell r="A2487" t="str">
            <v>PS.200.5.00.813</v>
          </cell>
          <cell r="B2487" t="str">
            <v>Market</v>
          </cell>
          <cell r="C2487" t="str">
            <v>PUNE</v>
          </cell>
          <cell r="D2487">
            <v>12</v>
          </cell>
          <cell r="E2487">
            <v>10661.04</v>
          </cell>
          <cell r="F2487">
            <v>40</v>
          </cell>
          <cell r="G2487">
            <v>480</v>
          </cell>
          <cell r="I2487">
            <v>15.216558185918887</v>
          </cell>
        </row>
        <row r="2488">
          <cell r="A2488" t="str">
            <v>PS.207.5.78.703</v>
          </cell>
          <cell r="B2488" t="str">
            <v>Market</v>
          </cell>
          <cell r="C2488" t="str">
            <v>PUNE</v>
          </cell>
          <cell r="D2488">
            <v>8</v>
          </cell>
          <cell r="E2488">
            <v>9095.7000000000007</v>
          </cell>
          <cell r="F2488">
            <v>60</v>
          </cell>
          <cell r="G2488">
            <v>480</v>
          </cell>
          <cell r="I2488">
            <v>22.824837278878331</v>
          </cell>
        </row>
        <row r="2489">
          <cell r="A2489" t="str">
            <v>PS.210.5.00.843</v>
          </cell>
          <cell r="B2489" t="str">
            <v>Market</v>
          </cell>
          <cell r="C2489" t="str">
            <v>PUNE</v>
          </cell>
          <cell r="D2489">
            <v>74</v>
          </cell>
          <cell r="E2489">
            <v>39806.86</v>
          </cell>
          <cell r="F2489">
            <v>30</v>
          </cell>
          <cell r="G2489">
            <v>2220</v>
          </cell>
          <cell r="I2489">
            <v>11.412418639439165</v>
          </cell>
        </row>
        <row r="2490">
          <cell r="A2490" t="str">
            <v>PS.234.5.00.703</v>
          </cell>
          <cell r="B2490" t="str">
            <v>Market</v>
          </cell>
          <cell r="C2490" t="str">
            <v>PUNE</v>
          </cell>
          <cell r="D2490">
            <v>458</v>
          </cell>
          <cell r="E2490">
            <v>333611.69</v>
          </cell>
          <cell r="F2490">
            <v>40</v>
          </cell>
          <cell r="G2490">
            <v>18320</v>
          </cell>
          <cell r="I2490">
            <v>15.216558185918887</v>
          </cell>
        </row>
        <row r="2491">
          <cell r="A2491" t="str">
            <v>PS.300.5.00.703</v>
          </cell>
          <cell r="B2491" t="str">
            <v>Market</v>
          </cell>
          <cell r="C2491" t="str">
            <v>PUNE</v>
          </cell>
          <cell r="D2491">
            <v>159</v>
          </cell>
          <cell r="E2491">
            <v>86949.41</v>
          </cell>
          <cell r="F2491">
            <v>20</v>
          </cell>
          <cell r="G2491">
            <v>3180</v>
          </cell>
          <cell r="I2491">
            <v>7.6082790929594433</v>
          </cell>
        </row>
        <row r="2492">
          <cell r="A2492" t="str">
            <v>PS.300.5.00.813</v>
          </cell>
          <cell r="B2492" t="str">
            <v>Market</v>
          </cell>
          <cell r="C2492" t="str">
            <v>PUNE</v>
          </cell>
          <cell r="D2492">
            <v>31</v>
          </cell>
          <cell r="E2492">
            <v>18203.43</v>
          </cell>
          <cell r="F2492">
            <v>20</v>
          </cell>
          <cell r="G2492">
            <v>620</v>
          </cell>
          <cell r="I2492">
            <v>7.6082790929594433</v>
          </cell>
        </row>
        <row r="2493">
          <cell r="A2493" t="str">
            <v>PS.301.5.00.703</v>
          </cell>
          <cell r="B2493" t="str">
            <v>Market</v>
          </cell>
          <cell r="C2493" t="str">
            <v>PUNE</v>
          </cell>
          <cell r="D2493">
            <v>47</v>
          </cell>
          <cell r="E2493">
            <v>28846</v>
          </cell>
          <cell r="F2493">
            <v>20</v>
          </cell>
          <cell r="G2493">
            <v>940</v>
          </cell>
          <cell r="I2493">
            <v>7.6082790929594433</v>
          </cell>
        </row>
        <row r="2494">
          <cell r="A2494" t="str">
            <v>PS.301.5.00.813</v>
          </cell>
          <cell r="B2494" t="str">
            <v>Market</v>
          </cell>
          <cell r="C2494" t="str">
            <v>PUNE</v>
          </cell>
          <cell r="D2494">
            <v>6</v>
          </cell>
          <cell r="E2494">
            <v>3789.25</v>
          </cell>
          <cell r="F2494">
            <v>20</v>
          </cell>
          <cell r="G2494">
            <v>120</v>
          </cell>
          <cell r="I2494">
            <v>7.6082790929594433</v>
          </cell>
        </row>
        <row r="2495">
          <cell r="A2495" t="str">
            <v>PS.302.5.00.703</v>
          </cell>
          <cell r="B2495" t="str">
            <v>Market</v>
          </cell>
          <cell r="C2495" t="str">
            <v>PUNE</v>
          </cell>
          <cell r="D2495">
            <v>783</v>
          </cell>
          <cell r="E2495">
            <v>475162.97</v>
          </cell>
          <cell r="F2495">
            <v>30</v>
          </cell>
          <cell r="G2495">
            <v>23490</v>
          </cell>
          <cell r="I2495">
            <v>11.412418639439165</v>
          </cell>
        </row>
        <row r="2496">
          <cell r="A2496" t="str">
            <v>PS.304.5.28.703</v>
          </cell>
          <cell r="B2496" t="str">
            <v>Market</v>
          </cell>
          <cell r="C2496" t="str">
            <v>PUNE</v>
          </cell>
          <cell r="D2496">
            <v>184</v>
          </cell>
          <cell r="E2496">
            <v>111441.44</v>
          </cell>
          <cell r="F2496">
            <v>40</v>
          </cell>
          <cell r="G2496">
            <v>7360</v>
          </cell>
          <cell r="I2496">
            <v>15.216558185918887</v>
          </cell>
        </row>
        <row r="2497">
          <cell r="A2497" t="str">
            <v>PS.304.5.38.703</v>
          </cell>
          <cell r="B2497" t="str">
            <v>Market</v>
          </cell>
          <cell r="C2497" t="str">
            <v>PUNE</v>
          </cell>
          <cell r="D2497">
            <v>96</v>
          </cell>
          <cell r="E2497">
            <v>57597.03</v>
          </cell>
          <cell r="F2497">
            <v>40</v>
          </cell>
          <cell r="G2497">
            <v>3840</v>
          </cell>
          <cell r="I2497">
            <v>15.216558185918887</v>
          </cell>
        </row>
        <row r="2498">
          <cell r="A2498" t="str">
            <v>PS.318.5.00.703</v>
          </cell>
          <cell r="B2498" t="str">
            <v>Market</v>
          </cell>
          <cell r="C2498" t="str">
            <v>PUNE</v>
          </cell>
          <cell r="D2498">
            <v>52</v>
          </cell>
          <cell r="E2498">
            <v>47650.51</v>
          </cell>
          <cell r="F2498">
            <v>30</v>
          </cell>
          <cell r="G2498">
            <v>1560</v>
          </cell>
          <cell r="I2498">
            <v>11.412418639439165</v>
          </cell>
        </row>
        <row r="2499">
          <cell r="A2499" t="str">
            <v>PS.330.5.00.703</v>
          </cell>
          <cell r="B2499" t="str">
            <v>Market</v>
          </cell>
          <cell r="C2499" t="str">
            <v>PUNE</v>
          </cell>
          <cell r="D2499">
            <v>60</v>
          </cell>
          <cell r="E2499">
            <v>48405.73</v>
          </cell>
          <cell r="F2499">
            <v>30</v>
          </cell>
          <cell r="G2499">
            <v>1800</v>
          </cell>
          <cell r="I2499">
            <v>11.412418639439165</v>
          </cell>
        </row>
        <row r="2500">
          <cell r="A2500" t="str">
            <v>PV.205.5.00.003</v>
          </cell>
          <cell r="B2500" t="str">
            <v>Market</v>
          </cell>
          <cell r="C2500" t="str">
            <v>PUNE</v>
          </cell>
          <cell r="D2500">
            <v>126</v>
          </cell>
          <cell r="E2500">
            <v>193362.96</v>
          </cell>
          <cell r="F2500">
            <v>120</v>
          </cell>
          <cell r="G2500">
            <v>15120</v>
          </cell>
          <cell r="I2500">
            <v>45.649674557756661</v>
          </cell>
        </row>
        <row r="2501">
          <cell r="A2501" t="str">
            <v>PV.205.5.00.703</v>
          </cell>
          <cell r="B2501" t="str">
            <v>Market</v>
          </cell>
          <cell r="C2501" t="str">
            <v>PUNE</v>
          </cell>
          <cell r="D2501">
            <v>47</v>
          </cell>
          <cell r="E2501">
            <v>73936.56</v>
          </cell>
          <cell r="F2501">
            <v>120</v>
          </cell>
          <cell r="G2501">
            <v>5640</v>
          </cell>
          <cell r="I2501">
            <v>45.649674557756661</v>
          </cell>
        </row>
        <row r="2502">
          <cell r="A2502" t="str">
            <v>PW.110.5.00.003</v>
          </cell>
          <cell r="B2502" t="str">
            <v>Export</v>
          </cell>
          <cell r="C2502" t="str">
            <v>PUNE</v>
          </cell>
          <cell r="D2502">
            <v>218</v>
          </cell>
          <cell r="E2502">
            <v>45005.26</v>
          </cell>
          <cell r="F2502">
            <v>10</v>
          </cell>
          <cell r="G2502">
            <v>2180</v>
          </cell>
          <cell r="I2502">
            <v>3.8041395464797216</v>
          </cell>
        </row>
        <row r="2503">
          <cell r="A2503" t="str">
            <v>PW.110.5.00.413</v>
          </cell>
          <cell r="B2503" t="str">
            <v>Market</v>
          </cell>
          <cell r="C2503" t="str">
            <v>PUNE</v>
          </cell>
          <cell r="D2503">
            <v>1</v>
          </cell>
          <cell r="E2503">
            <v>194.25</v>
          </cell>
          <cell r="F2503">
            <v>10</v>
          </cell>
          <cell r="G2503">
            <v>10</v>
          </cell>
          <cell r="I2503">
            <v>3.8041395464797216</v>
          </cell>
        </row>
        <row r="2504">
          <cell r="A2504" t="str">
            <v>PW.110.5.00.423</v>
          </cell>
          <cell r="B2504" t="str">
            <v>Export</v>
          </cell>
          <cell r="C2504" t="str">
            <v>PUNE</v>
          </cell>
          <cell r="D2504">
            <v>54</v>
          </cell>
          <cell r="E2504">
            <v>10804.59</v>
          </cell>
          <cell r="F2504">
            <v>10</v>
          </cell>
          <cell r="G2504">
            <v>540</v>
          </cell>
          <cell r="I2504">
            <v>3.8041395464797216</v>
          </cell>
        </row>
        <row r="2505">
          <cell r="A2505" t="str">
            <v>PW.119.5.00.003</v>
          </cell>
          <cell r="B2505" t="str">
            <v>Market</v>
          </cell>
          <cell r="C2505" t="str">
            <v>PUNE</v>
          </cell>
          <cell r="D2505">
            <v>422</v>
          </cell>
          <cell r="E2505">
            <v>81473.69</v>
          </cell>
          <cell r="F2505">
            <v>20</v>
          </cell>
          <cell r="G2505">
            <v>8440</v>
          </cell>
          <cell r="I2505">
            <v>7.6082790929594433</v>
          </cell>
        </row>
        <row r="2506">
          <cell r="A2506" t="str">
            <v>PW.205.5.00.003</v>
          </cell>
          <cell r="B2506" t="str">
            <v>Market</v>
          </cell>
          <cell r="C2506" t="str">
            <v>PUNE</v>
          </cell>
          <cell r="D2506">
            <v>529</v>
          </cell>
          <cell r="E2506">
            <v>181460.9</v>
          </cell>
          <cell r="F2506">
            <v>20</v>
          </cell>
          <cell r="G2506">
            <v>10580</v>
          </cell>
          <cell r="I2506">
            <v>7.6082790929594433</v>
          </cell>
        </row>
        <row r="2507">
          <cell r="A2507" t="str">
            <v>PW.205.5.00.413</v>
          </cell>
          <cell r="B2507" t="str">
            <v>Market</v>
          </cell>
          <cell r="C2507" t="str">
            <v>PUNE</v>
          </cell>
          <cell r="D2507">
            <v>246</v>
          </cell>
          <cell r="E2507">
            <v>88595.08</v>
          </cell>
          <cell r="F2507">
            <v>20</v>
          </cell>
          <cell r="G2507">
            <v>4920</v>
          </cell>
          <cell r="I2507">
            <v>7.6082790929594433</v>
          </cell>
        </row>
        <row r="2508">
          <cell r="A2508" t="str">
            <v>PW.205.5.00.423</v>
          </cell>
          <cell r="B2508" t="str">
            <v>Market</v>
          </cell>
          <cell r="C2508" t="str">
            <v>PUNE</v>
          </cell>
          <cell r="D2508">
            <v>222</v>
          </cell>
          <cell r="E2508">
            <v>76114.899999999994</v>
          </cell>
          <cell r="F2508">
            <v>20</v>
          </cell>
          <cell r="G2508">
            <v>4440</v>
          </cell>
          <cell r="I2508">
            <v>7.6082790929594433</v>
          </cell>
        </row>
        <row r="2509">
          <cell r="A2509" t="str">
            <v>PW.205.5.00.443</v>
          </cell>
          <cell r="B2509" t="str">
            <v>Market</v>
          </cell>
          <cell r="C2509" t="str">
            <v>PUNE</v>
          </cell>
          <cell r="D2509">
            <v>116</v>
          </cell>
          <cell r="E2509">
            <v>40344.25</v>
          </cell>
          <cell r="F2509">
            <v>20</v>
          </cell>
          <cell r="G2509">
            <v>2320</v>
          </cell>
          <cell r="I2509">
            <v>7.6082790929594433</v>
          </cell>
        </row>
        <row r="2510">
          <cell r="A2510" t="str">
            <v>PW.207.5.01.003</v>
          </cell>
          <cell r="B2510" t="str">
            <v>Market</v>
          </cell>
          <cell r="C2510" t="str">
            <v>PUNE</v>
          </cell>
          <cell r="D2510">
            <v>759</v>
          </cell>
          <cell r="E2510">
            <v>291646.90000000002</v>
          </cell>
          <cell r="F2510">
            <v>20</v>
          </cell>
          <cell r="G2510">
            <v>15180</v>
          </cell>
          <cell r="I2510">
            <v>7.6082790929594433</v>
          </cell>
        </row>
        <row r="2511">
          <cell r="A2511" t="str">
            <v>PW.207.5.01.423</v>
          </cell>
          <cell r="B2511" t="str">
            <v>Market</v>
          </cell>
          <cell r="C2511" t="str">
            <v>PUNE</v>
          </cell>
          <cell r="D2511">
            <v>770</v>
          </cell>
          <cell r="E2511">
            <v>307450.23</v>
          </cell>
          <cell r="F2511">
            <v>20</v>
          </cell>
          <cell r="G2511">
            <v>15400</v>
          </cell>
          <cell r="I2511">
            <v>7.6082790929594433</v>
          </cell>
        </row>
        <row r="2512">
          <cell r="A2512" t="str">
            <v>PW.207.5.01.443</v>
          </cell>
          <cell r="B2512" t="str">
            <v>Market</v>
          </cell>
          <cell r="C2512" t="str">
            <v>PUNE</v>
          </cell>
          <cell r="D2512">
            <v>203</v>
          </cell>
          <cell r="E2512">
            <v>80860.41</v>
          </cell>
          <cell r="F2512">
            <v>20</v>
          </cell>
          <cell r="G2512">
            <v>4060</v>
          </cell>
          <cell r="I2512">
            <v>7.6082790929594433</v>
          </cell>
        </row>
        <row r="2513">
          <cell r="A2513" t="str">
            <v>PW.217.5.01.003</v>
          </cell>
          <cell r="B2513" t="str">
            <v>Market</v>
          </cell>
          <cell r="C2513" t="str">
            <v>PUNE</v>
          </cell>
          <cell r="D2513">
            <v>1076</v>
          </cell>
          <cell r="E2513">
            <v>408868.2</v>
          </cell>
          <cell r="F2513">
            <v>20</v>
          </cell>
          <cell r="G2513">
            <v>21520</v>
          </cell>
          <cell r="I2513">
            <v>7.6082790929594433</v>
          </cell>
        </row>
        <row r="2514">
          <cell r="A2514" t="str">
            <v>PW.217.5.01.423</v>
          </cell>
          <cell r="B2514" t="str">
            <v>Market</v>
          </cell>
          <cell r="C2514" t="str">
            <v>PUNE</v>
          </cell>
          <cell r="D2514">
            <v>802</v>
          </cell>
          <cell r="E2514">
            <v>315057.68</v>
          </cell>
          <cell r="F2514">
            <v>20</v>
          </cell>
          <cell r="G2514">
            <v>16040</v>
          </cell>
          <cell r="I2514">
            <v>7.6082790929594433</v>
          </cell>
        </row>
        <row r="2515">
          <cell r="A2515" t="str">
            <v>PW.217.5.01.443</v>
          </cell>
          <cell r="B2515" t="str">
            <v>Market</v>
          </cell>
          <cell r="C2515" t="str">
            <v>PUNE</v>
          </cell>
          <cell r="D2515">
            <v>180</v>
          </cell>
          <cell r="E2515">
            <v>71799.67</v>
          </cell>
          <cell r="F2515">
            <v>20</v>
          </cell>
          <cell r="G2515">
            <v>3600</v>
          </cell>
          <cell r="I2515">
            <v>7.6082790929594433</v>
          </cell>
        </row>
        <row r="2516">
          <cell r="A2516" t="str">
            <v>PW.221.5.00.003</v>
          </cell>
          <cell r="B2516" t="str">
            <v>Market</v>
          </cell>
          <cell r="C2516" t="str">
            <v>PUNE</v>
          </cell>
          <cell r="D2516">
            <v>178</v>
          </cell>
          <cell r="E2516">
            <v>82427.14</v>
          </cell>
          <cell r="F2516">
            <v>20</v>
          </cell>
          <cell r="G2516">
            <v>3560</v>
          </cell>
          <cell r="I2516">
            <v>7.6082790929594433</v>
          </cell>
        </row>
        <row r="2517">
          <cell r="A2517" t="str">
            <v>PW.221.5.00.433</v>
          </cell>
          <cell r="B2517" t="str">
            <v>Market</v>
          </cell>
          <cell r="C2517" t="str">
            <v>PUNE</v>
          </cell>
          <cell r="D2517">
            <v>112</v>
          </cell>
          <cell r="E2517">
            <v>54109.42</v>
          </cell>
          <cell r="F2517">
            <v>20</v>
          </cell>
          <cell r="G2517">
            <v>2240</v>
          </cell>
          <cell r="I2517">
            <v>7.6082790929594433</v>
          </cell>
        </row>
        <row r="2518">
          <cell r="A2518" t="str">
            <v>PW.234.5.00.003</v>
          </cell>
          <cell r="B2518" t="str">
            <v>Market</v>
          </cell>
          <cell r="C2518" t="str">
            <v>PUNE</v>
          </cell>
          <cell r="D2518">
            <v>188</v>
          </cell>
          <cell r="E2518">
            <v>84204.96</v>
          </cell>
          <cell r="F2518">
            <v>20</v>
          </cell>
          <cell r="G2518">
            <v>3760</v>
          </cell>
          <cell r="I2518">
            <v>7.6082790929594433</v>
          </cell>
        </row>
        <row r="2519">
          <cell r="A2519" t="str">
            <v>PW.234.5.00.413</v>
          </cell>
          <cell r="B2519" t="str">
            <v>Market</v>
          </cell>
          <cell r="C2519" t="str">
            <v>PUNE</v>
          </cell>
          <cell r="D2519">
            <v>246</v>
          </cell>
          <cell r="E2519">
            <v>127706.52</v>
          </cell>
          <cell r="F2519">
            <v>20</v>
          </cell>
          <cell r="G2519">
            <v>4920</v>
          </cell>
          <cell r="I2519">
            <v>7.6082790929594433</v>
          </cell>
        </row>
        <row r="2520">
          <cell r="A2520" t="str">
            <v>PW.234.5.00.423</v>
          </cell>
          <cell r="B2520" t="str">
            <v>Market</v>
          </cell>
          <cell r="C2520" t="str">
            <v>PUNE</v>
          </cell>
          <cell r="D2520">
            <v>57</v>
          </cell>
          <cell r="E2520">
            <v>29578.78</v>
          </cell>
          <cell r="F2520">
            <v>20</v>
          </cell>
          <cell r="G2520">
            <v>1140</v>
          </cell>
          <cell r="I2520">
            <v>7.6082790929594433</v>
          </cell>
        </row>
        <row r="2521">
          <cell r="A2521" t="str">
            <v>PW.241.5.00.003</v>
          </cell>
          <cell r="B2521" t="str">
            <v>Market</v>
          </cell>
          <cell r="C2521" t="str">
            <v>PUNE</v>
          </cell>
          <cell r="D2521">
            <v>71</v>
          </cell>
          <cell r="E2521">
            <v>46871.13</v>
          </cell>
          <cell r="F2521">
            <v>20</v>
          </cell>
          <cell r="G2521">
            <v>1420</v>
          </cell>
          <cell r="I2521">
            <v>7.6082790929594433</v>
          </cell>
        </row>
        <row r="2522">
          <cell r="A2522" t="str">
            <v>PW.300.5.00.003</v>
          </cell>
          <cell r="B2522" t="str">
            <v>Market</v>
          </cell>
          <cell r="C2522" t="str">
            <v>PUNE</v>
          </cell>
          <cell r="D2522">
            <v>25</v>
          </cell>
          <cell r="E2522">
            <v>12593.77</v>
          </cell>
          <cell r="F2522">
            <v>20</v>
          </cell>
          <cell r="G2522">
            <v>500</v>
          </cell>
          <cell r="I2522">
            <v>7.6082790929594433</v>
          </cell>
        </row>
        <row r="2523">
          <cell r="A2523" t="str">
            <v>PW.300.5.00.423</v>
          </cell>
          <cell r="B2523" t="str">
            <v>Market</v>
          </cell>
          <cell r="C2523" t="str">
            <v>PUNE</v>
          </cell>
          <cell r="D2523">
            <v>18</v>
          </cell>
          <cell r="E2523">
            <v>9574.5</v>
          </cell>
          <cell r="F2523">
            <v>20</v>
          </cell>
          <cell r="G2523">
            <v>360</v>
          </cell>
          <cell r="I2523">
            <v>7.6082790929594433</v>
          </cell>
        </row>
        <row r="2524">
          <cell r="A2524" t="str">
            <v>PW.307.5.00.453</v>
          </cell>
          <cell r="B2524" t="str">
            <v>Export</v>
          </cell>
          <cell r="C2524" t="str">
            <v>PUNE</v>
          </cell>
          <cell r="D2524">
            <v>134</v>
          </cell>
          <cell r="E2524">
            <v>60134.58</v>
          </cell>
          <cell r="F2524">
            <v>20</v>
          </cell>
          <cell r="G2524">
            <v>2680</v>
          </cell>
          <cell r="I2524">
            <v>7.6082790929594433</v>
          </cell>
        </row>
        <row r="2525">
          <cell r="A2525" t="str">
            <v>PW.307.5.00.483</v>
          </cell>
          <cell r="B2525" t="str">
            <v>Export</v>
          </cell>
          <cell r="C2525" t="str">
            <v>PUNE</v>
          </cell>
          <cell r="D2525">
            <v>71</v>
          </cell>
          <cell r="E2525">
            <v>31757.67</v>
          </cell>
          <cell r="F2525">
            <v>20</v>
          </cell>
          <cell r="G2525">
            <v>1420</v>
          </cell>
          <cell r="I2525">
            <v>7.6082790929594433</v>
          </cell>
        </row>
        <row r="2526">
          <cell r="A2526" t="str">
            <v>PW.330.5.00.003</v>
          </cell>
          <cell r="B2526" t="str">
            <v>Market</v>
          </cell>
          <cell r="C2526" t="str">
            <v>PUNE</v>
          </cell>
          <cell r="D2526">
            <v>26</v>
          </cell>
          <cell r="E2526">
            <v>21483.48</v>
          </cell>
          <cell r="F2526">
            <v>20</v>
          </cell>
          <cell r="G2526">
            <v>520</v>
          </cell>
          <cell r="I2526">
            <v>7.6082790929594433</v>
          </cell>
        </row>
        <row r="2527">
          <cell r="A2527" t="str">
            <v>PW.341.3.00.003</v>
          </cell>
          <cell r="B2527" t="str">
            <v>Market</v>
          </cell>
          <cell r="C2527" t="str">
            <v>PUNE</v>
          </cell>
          <cell r="D2527">
            <v>45</v>
          </cell>
          <cell r="E2527">
            <v>24236.2</v>
          </cell>
          <cell r="F2527">
            <v>20</v>
          </cell>
          <cell r="G2527">
            <v>900</v>
          </cell>
          <cell r="I2527">
            <v>7.6082790929594433</v>
          </cell>
        </row>
        <row r="2528">
          <cell r="A2528" t="str">
            <v>PW.341.3.00.413</v>
          </cell>
          <cell r="B2528" t="str">
            <v>Market</v>
          </cell>
          <cell r="C2528" t="str">
            <v>PUNE</v>
          </cell>
          <cell r="D2528">
            <v>147</v>
          </cell>
          <cell r="E2528">
            <v>85243.47</v>
          </cell>
          <cell r="F2528">
            <v>20</v>
          </cell>
          <cell r="G2528">
            <v>2940</v>
          </cell>
          <cell r="I2528">
            <v>7.6082790929594433</v>
          </cell>
        </row>
        <row r="2529">
          <cell r="A2529" t="str">
            <v>PW.341.3.00.423</v>
          </cell>
          <cell r="B2529" t="str">
            <v>Market</v>
          </cell>
          <cell r="C2529" t="str">
            <v>PUNE</v>
          </cell>
          <cell r="D2529">
            <v>2</v>
          </cell>
          <cell r="E2529">
            <v>1160.8599999999999</v>
          </cell>
          <cell r="F2529">
            <v>20</v>
          </cell>
          <cell r="G2529">
            <v>40</v>
          </cell>
          <cell r="I2529">
            <v>7.6082790929594433</v>
          </cell>
        </row>
        <row r="2530">
          <cell r="A2530" t="str">
            <v>S.001.5.00.003</v>
          </cell>
          <cell r="B2530" t="str">
            <v>Market</v>
          </cell>
          <cell r="C2530" t="str">
            <v>PUNE</v>
          </cell>
          <cell r="D2530">
            <v>712</v>
          </cell>
          <cell r="E2530">
            <v>15748.8</v>
          </cell>
          <cell r="F2530">
            <v>1</v>
          </cell>
          <cell r="G2530">
            <v>712</v>
          </cell>
          <cell r="I2530">
            <v>0.38041395464797217</v>
          </cell>
        </row>
        <row r="2531">
          <cell r="A2531" t="str">
            <v>S.001.5.01.213</v>
          </cell>
          <cell r="B2531" t="str">
            <v>SPD</v>
          </cell>
          <cell r="C2531" t="str">
            <v>PUNE</v>
          </cell>
          <cell r="D2531">
            <v>772</v>
          </cell>
          <cell r="E2531">
            <v>19295.02</v>
          </cell>
          <cell r="F2531">
            <v>1</v>
          </cell>
          <cell r="G2531">
            <v>772</v>
          </cell>
          <cell r="I2531">
            <v>0.38041395464797217</v>
          </cell>
        </row>
        <row r="2532">
          <cell r="A2532" t="str">
            <v>S.006.5.00.703</v>
          </cell>
          <cell r="B2532" t="str">
            <v>SPD</v>
          </cell>
          <cell r="C2532" t="str">
            <v>PUNE</v>
          </cell>
          <cell r="D2532">
            <v>195</v>
          </cell>
          <cell r="E2532">
            <v>34983</v>
          </cell>
          <cell r="F2532">
            <v>6</v>
          </cell>
          <cell r="G2532">
            <v>1170</v>
          </cell>
          <cell r="I2532">
            <v>2.2824837278878332</v>
          </cell>
        </row>
        <row r="2533">
          <cell r="A2533" t="str">
            <v>S.006.5.30.006</v>
          </cell>
          <cell r="B2533" t="str">
            <v>Export</v>
          </cell>
          <cell r="C2533" t="str">
            <v>PUNE</v>
          </cell>
          <cell r="D2533">
            <v>178</v>
          </cell>
          <cell r="E2533">
            <v>6982.3170000000009</v>
          </cell>
          <cell r="F2533">
            <v>1</v>
          </cell>
          <cell r="G2533">
            <v>178</v>
          </cell>
          <cell r="I2533">
            <v>0.38041395464797217</v>
          </cell>
        </row>
        <row r="2534">
          <cell r="A2534" t="str">
            <v>S.038.5.00.703</v>
          </cell>
          <cell r="B2534" t="str">
            <v>Market</v>
          </cell>
          <cell r="C2534" t="str">
            <v>PUNE</v>
          </cell>
          <cell r="D2534">
            <v>176</v>
          </cell>
          <cell r="E2534">
            <v>24778.639999999999</v>
          </cell>
          <cell r="F2534">
            <v>3</v>
          </cell>
          <cell r="G2534">
            <v>528</v>
          </cell>
          <cell r="I2534">
            <v>1.1412418639439166</v>
          </cell>
        </row>
        <row r="2535">
          <cell r="A2535" t="str">
            <v>S.055.5.00.703</v>
          </cell>
          <cell r="B2535" t="str">
            <v>SPD</v>
          </cell>
          <cell r="C2535" t="str">
            <v>PUNE</v>
          </cell>
          <cell r="D2535">
            <v>153</v>
          </cell>
          <cell r="E2535">
            <v>83728.92</v>
          </cell>
          <cell r="F2535">
            <v>6</v>
          </cell>
          <cell r="G2535">
            <v>918</v>
          </cell>
          <cell r="I2535">
            <v>2.2824837278878332</v>
          </cell>
        </row>
        <row r="2536">
          <cell r="A2536" t="str">
            <v>S.066.5.00.003</v>
          </cell>
          <cell r="B2536" t="str">
            <v>Market</v>
          </cell>
          <cell r="C2536" t="str">
            <v>PUNE</v>
          </cell>
          <cell r="D2536">
            <v>280</v>
          </cell>
          <cell r="E2536">
            <v>3974.08</v>
          </cell>
          <cell r="F2536">
            <v>1</v>
          </cell>
          <cell r="G2536">
            <v>280</v>
          </cell>
          <cell r="I2536">
            <v>0.38041395464797217</v>
          </cell>
        </row>
        <row r="2537">
          <cell r="A2537" t="str">
            <v>S.073.5.00.003</v>
          </cell>
          <cell r="B2537" t="str">
            <v>Market</v>
          </cell>
          <cell r="C2537" t="str">
            <v>PUNE</v>
          </cell>
          <cell r="D2537">
            <v>1036</v>
          </cell>
          <cell r="E2537">
            <v>114203.25</v>
          </cell>
          <cell r="F2537">
            <v>3</v>
          </cell>
          <cell r="G2537">
            <v>3108</v>
          </cell>
          <cell r="I2537">
            <v>1.1412418639439166</v>
          </cell>
        </row>
        <row r="2538">
          <cell r="A2538" t="str">
            <v>S.073.5.00.703</v>
          </cell>
          <cell r="B2538" t="str">
            <v>Market</v>
          </cell>
          <cell r="C2538" t="str">
            <v>PUNE</v>
          </cell>
          <cell r="D2538">
            <v>4759</v>
          </cell>
          <cell r="E2538">
            <v>551639.31999999995</v>
          </cell>
          <cell r="F2538">
            <v>3</v>
          </cell>
          <cell r="G2538">
            <v>14277</v>
          </cell>
          <cell r="I2538">
            <v>1.1412418639439166</v>
          </cell>
        </row>
        <row r="2539">
          <cell r="A2539" t="str">
            <v>S.074.5.00.003</v>
          </cell>
          <cell r="B2539" t="str">
            <v>SPD</v>
          </cell>
          <cell r="C2539" t="str">
            <v>PUNE</v>
          </cell>
          <cell r="D2539">
            <v>100</v>
          </cell>
          <cell r="E2539">
            <v>14448</v>
          </cell>
          <cell r="F2539">
            <v>4</v>
          </cell>
          <cell r="G2539">
            <v>400</v>
          </cell>
          <cell r="I2539">
            <v>1.5216558185918887</v>
          </cell>
        </row>
        <row r="2540">
          <cell r="A2540" t="str">
            <v>S.074.5.00.703</v>
          </cell>
          <cell r="B2540" t="str">
            <v>SPD</v>
          </cell>
          <cell r="C2540" t="str">
            <v>PUNE</v>
          </cell>
          <cell r="D2540">
            <v>1400</v>
          </cell>
          <cell r="E2540">
            <v>202272</v>
          </cell>
          <cell r="F2540">
            <v>4</v>
          </cell>
          <cell r="G2540">
            <v>5600</v>
          </cell>
          <cell r="I2540">
            <v>1.5216558185918887</v>
          </cell>
        </row>
        <row r="2541">
          <cell r="A2541" t="str">
            <v>S.075.5.00.003</v>
          </cell>
          <cell r="B2541" t="str">
            <v>SPD</v>
          </cell>
          <cell r="C2541" t="str">
            <v>PUNE</v>
          </cell>
          <cell r="D2541">
            <v>200</v>
          </cell>
          <cell r="E2541">
            <v>43392</v>
          </cell>
          <cell r="F2541">
            <v>6</v>
          </cell>
          <cell r="G2541">
            <v>1200</v>
          </cell>
          <cell r="I2541">
            <v>2.2824837278878332</v>
          </cell>
        </row>
        <row r="2542">
          <cell r="A2542" t="str">
            <v>S.075.5.00.703</v>
          </cell>
          <cell r="B2542" t="str">
            <v>SPD</v>
          </cell>
          <cell r="C2542" t="str">
            <v>PUNE</v>
          </cell>
          <cell r="D2542">
            <v>250</v>
          </cell>
          <cell r="E2542">
            <v>54240</v>
          </cell>
          <cell r="F2542">
            <v>6</v>
          </cell>
          <cell r="G2542">
            <v>1500</v>
          </cell>
          <cell r="I2542">
            <v>2.2824837278878332</v>
          </cell>
        </row>
        <row r="2543">
          <cell r="A2543" t="str">
            <v>S.093.5.00.003</v>
          </cell>
          <cell r="B2543" t="str">
            <v>SPD</v>
          </cell>
          <cell r="C2543" t="str">
            <v>PUNE</v>
          </cell>
          <cell r="D2543">
            <v>199</v>
          </cell>
          <cell r="E2543">
            <v>14423.52</v>
          </cell>
          <cell r="F2543">
            <v>2</v>
          </cell>
          <cell r="G2543">
            <v>398</v>
          </cell>
          <cell r="I2543">
            <v>0.76082790929594435</v>
          </cell>
        </row>
        <row r="2544">
          <cell r="A2544" t="str">
            <v>S.093.5.00.703</v>
          </cell>
          <cell r="B2544" t="str">
            <v>SPD</v>
          </cell>
          <cell r="C2544" t="str">
            <v>PUNE</v>
          </cell>
          <cell r="D2544">
            <v>102</v>
          </cell>
          <cell r="E2544">
            <v>7392.96</v>
          </cell>
          <cell r="F2544">
            <v>2</v>
          </cell>
          <cell r="G2544">
            <v>204</v>
          </cell>
          <cell r="I2544">
            <v>0.76082790929594435</v>
          </cell>
        </row>
        <row r="2545">
          <cell r="A2545" t="str">
            <v>S.100.5.00.703</v>
          </cell>
          <cell r="B2545" t="str">
            <v>Market</v>
          </cell>
          <cell r="C2545" t="str">
            <v>PUNE</v>
          </cell>
          <cell r="D2545">
            <v>5</v>
          </cell>
          <cell r="E2545">
            <v>242.1</v>
          </cell>
          <cell r="F2545">
            <v>4</v>
          </cell>
          <cell r="G2545">
            <v>20</v>
          </cell>
          <cell r="I2545">
            <v>1.5216558185918887</v>
          </cell>
        </row>
        <row r="2546">
          <cell r="A2546" t="str">
            <v>S.111.5.00.703</v>
          </cell>
          <cell r="B2546" t="str">
            <v>Market</v>
          </cell>
          <cell r="C2546" t="str">
            <v>PUNE</v>
          </cell>
          <cell r="D2546">
            <v>596</v>
          </cell>
          <cell r="E2546">
            <v>43625.06</v>
          </cell>
          <cell r="F2546">
            <v>4</v>
          </cell>
          <cell r="G2546">
            <v>2384</v>
          </cell>
          <cell r="I2546">
            <v>1.5216558185918887</v>
          </cell>
        </row>
        <row r="2547">
          <cell r="A2547" t="str">
            <v>S.245.5.00.703</v>
          </cell>
          <cell r="B2547" t="str">
            <v>Market</v>
          </cell>
          <cell r="C2547" t="str">
            <v>PUNE</v>
          </cell>
          <cell r="D2547">
            <v>974</v>
          </cell>
          <cell r="E2547">
            <v>210302.62</v>
          </cell>
          <cell r="F2547">
            <v>6</v>
          </cell>
          <cell r="G2547">
            <v>5844</v>
          </cell>
          <cell r="I2547">
            <v>2.2824837278878332</v>
          </cell>
        </row>
        <row r="2548">
          <cell r="A2548" t="str">
            <v>S.300.5.00.812</v>
          </cell>
          <cell r="B2548" t="str">
            <v>OER</v>
          </cell>
          <cell r="C2548" t="str">
            <v>PUNE</v>
          </cell>
          <cell r="D2548">
            <v>100</v>
          </cell>
          <cell r="E2548">
            <v>4745</v>
          </cell>
          <cell r="F2548">
            <v>2</v>
          </cell>
          <cell r="G2548">
            <v>200</v>
          </cell>
          <cell r="I2548">
            <v>0.76082790929594435</v>
          </cell>
        </row>
        <row r="2549">
          <cell r="A2549" t="str">
            <v>S.300.5.00.813</v>
          </cell>
          <cell r="B2549" t="str">
            <v>Market</v>
          </cell>
          <cell r="C2549" t="str">
            <v>PUNE</v>
          </cell>
          <cell r="D2549">
            <v>1</v>
          </cell>
          <cell r="E2549">
            <v>59.95</v>
          </cell>
          <cell r="F2549">
            <v>2</v>
          </cell>
          <cell r="G2549">
            <v>2</v>
          </cell>
          <cell r="I2549">
            <v>0.76082790929594435</v>
          </cell>
        </row>
        <row r="2550">
          <cell r="A2550" t="str">
            <v>S.301.5.00.813</v>
          </cell>
          <cell r="B2550" t="str">
            <v>Market</v>
          </cell>
          <cell r="C2550" t="str">
            <v>PUNE</v>
          </cell>
          <cell r="D2550">
            <v>18</v>
          </cell>
          <cell r="E2550">
            <v>1151.6400000000001</v>
          </cell>
          <cell r="F2550">
            <v>2</v>
          </cell>
          <cell r="G2550">
            <v>36</v>
          </cell>
          <cell r="I2550">
            <v>0.76082790929594435</v>
          </cell>
        </row>
        <row r="2551">
          <cell r="A2551" t="str">
            <v>S.302.5.10.702</v>
          </cell>
          <cell r="B2551" t="str">
            <v>OER</v>
          </cell>
          <cell r="C2551" t="str">
            <v>PUNE</v>
          </cell>
          <cell r="D2551">
            <v>359</v>
          </cell>
          <cell r="E2551">
            <v>16266.29</v>
          </cell>
          <cell r="F2551">
            <v>3</v>
          </cell>
          <cell r="G2551">
            <v>1077</v>
          </cell>
          <cell r="I2551">
            <v>1.1412418639439166</v>
          </cell>
        </row>
        <row r="2552">
          <cell r="A2552" t="str">
            <v>S.303.5.00.703</v>
          </cell>
          <cell r="B2552" t="str">
            <v>Market</v>
          </cell>
          <cell r="C2552" t="str">
            <v>PUNE</v>
          </cell>
          <cell r="D2552">
            <v>176</v>
          </cell>
          <cell r="E2552">
            <v>26807.1</v>
          </cell>
          <cell r="F2552">
            <v>4</v>
          </cell>
          <cell r="G2552">
            <v>704</v>
          </cell>
          <cell r="I2552">
            <v>1.5216558185918887</v>
          </cell>
        </row>
        <row r="2553">
          <cell r="A2553" t="str">
            <v>S.314.5.00.703</v>
          </cell>
          <cell r="B2553" t="str">
            <v>Export</v>
          </cell>
          <cell r="C2553" t="str">
            <v>PUNE</v>
          </cell>
          <cell r="D2553">
            <v>1242</v>
          </cell>
          <cell r="E2553">
            <v>54996.36</v>
          </cell>
          <cell r="F2553">
            <v>1</v>
          </cell>
          <cell r="G2553">
            <v>1242</v>
          </cell>
          <cell r="I2553">
            <v>0.38041395464797217</v>
          </cell>
        </row>
        <row r="2554">
          <cell r="A2554" t="str">
            <v>S.314.5.00.813</v>
          </cell>
          <cell r="B2554" t="str">
            <v>Export</v>
          </cell>
          <cell r="C2554" t="str">
            <v>PUNE</v>
          </cell>
          <cell r="D2554">
            <v>382</v>
          </cell>
          <cell r="E2554">
            <v>18193.68</v>
          </cell>
          <cell r="F2554">
            <v>1</v>
          </cell>
          <cell r="G2554">
            <v>382</v>
          </cell>
          <cell r="I2554">
            <v>0.38041395464797217</v>
          </cell>
        </row>
        <row r="2555">
          <cell r="A2555" t="str">
            <v>S.333.5.00.703</v>
          </cell>
          <cell r="B2555" t="str">
            <v>Market</v>
          </cell>
          <cell r="C2555" t="str">
            <v>PUNE</v>
          </cell>
          <cell r="D2555">
            <v>602</v>
          </cell>
          <cell r="E2555">
            <v>85400.2</v>
          </cell>
          <cell r="F2555">
            <v>4</v>
          </cell>
          <cell r="G2555">
            <v>2408</v>
          </cell>
          <cell r="I2555">
            <v>1.5216558185918887</v>
          </cell>
        </row>
        <row r="2556">
          <cell r="A2556" t="str">
            <v>S.604.5.00.702</v>
          </cell>
          <cell r="B2556" t="str">
            <v>OER</v>
          </cell>
          <cell r="C2556" t="str">
            <v>PUNE</v>
          </cell>
          <cell r="D2556">
            <v>4000</v>
          </cell>
          <cell r="E2556">
            <v>54600</v>
          </cell>
          <cell r="F2556">
            <v>1</v>
          </cell>
          <cell r="G2556">
            <v>4000</v>
          </cell>
          <cell r="I2556">
            <v>0.38041395464797217</v>
          </cell>
        </row>
        <row r="2557">
          <cell r="A2557" t="str">
            <v>S.604.5.00.703</v>
          </cell>
          <cell r="B2557" t="str">
            <v>Market</v>
          </cell>
          <cell r="C2557" t="str">
            <v>PUNE</v>
          </cell>
          <cell r="D2557">
            <v>11262</v>
          </cell>
          <cell r="E2557">
            <v>233388.46</v>
          </cell>
          <cell r="F2557">
            <v>1</v>
          </cell>
          <cell r="G2557">
            <v>11262</v>
          </cell>
          <cell r="I2557">
            <v>0.38041395464797217</v>
          </cell>
        </row>
        <row r="2558">
          <cell r="A2558" t="str">
            <v>S.605.5.00.703</v>
          </cell>
          <cell r="B2558" t="str">
            <v>Market</v>
          </cell>
          <cell r="C2558" t="str">
            <v>PUNE</v>
          </cell>
          <cell r="D2558">
            <v>4632</v>
          </cell>
          <cell r="E2558">
            <v>106484.08</v>
          </cell>
          <cell r="F2558">
            <v>1</v>
          </cell>
          <cell r="G2558">
            <v>4632</v>
          </cell>
          <cell r="I2558">
            <v>0.38041395464797217</v>
          </cell>
        </row>
        <row r="2559">
          <cell r="A2559" t="str">
            <v>T.304.5.00.703</v>
          </cell>
          <cell r="B2559" t="str">
            <v>Market</v>
          </cell>
          <cell r="C2559" t="str">
            <v>PUNE</v>
          </cell>
          <cell r="D2559">
            <v>3190</v>
          </cell>
          <cell r="E2559">
            <v>454434.5</v>
          </cell>
          <cell r="F2559">
            <v>4</v>
          </cell>
          <cell r="G2559">
            <v>12760</v>
          </cell>
          <cell r="I2559">
            <v>1.5216558185918887</v>
          </cell>
        </row>
        <row r="2560">
          <cell r="A2560" t="str">
            <v>V.001.5.00.003</v>
          </cell>
          <cell r="B2560" t="str">
            <v>Market</v>
          </cell>
          <cell r="C2560" t="str">
            <v>PUNE</v>
          </cell>
          <cell r="D2560">
            <v>1776</v>
          </cell>
          <cell r="E2560">
            <v>25669.439999999999</v>
          </cell>
          <cell r="F2560">
            <v>1</v>
          </cell>
          <cell r="G2560">
            <v>1776</v>
          </cell>
          <cell r="I2560">
            <v>0.38041395464797217</v>
          </cell>
        </row>
        <row r="2561">
          <cell r="A2561" t="str">
            <v>V.221.5.00.703</v>
          </cell>
          <cell r="B2561" t="str">
            <v>Market</v>
          </cell>
          <cell r="C2561" t="str">
            <v>PUNE</v>
          </cell>
          <cell r="D2561">
            <v>100</v>
          </cell>
          <cell r="E2561">
            <v>14480.9</v>
          </cell>
          <cell r="F2561">
            <v>8</v>
          </cell>
          <cell r="G2561">
            <v>800</v>
          </cell>
          <cell r="I2561">
            <v>3.0433116371837774</v>
          </cell>
        </row>
        <row r="2562">
          <cell r="A2562" t="str">
            <v>V.310.5.00.703</v>
          </cell>
          <cell r="B2562" t="str">
            <v>Market</v>
          </cell>
          <cell r="C2562" t="str">
            <v>PUNE</v>
          </cell>
          <cell r="D2562">
            <v>250</v>
          </cell>
          <cell r="E2562">
            <v>23186.5</v>
          </cell>
          <cell r="F2562">
            <v>8</v>
          </cell>
          <cell r="G2562">
            <v>2000</v>
          </cell>
          <cell r="I2562">
            <v>3.0433116371837774</v>
          </cell>
        </row>
        <row r="2563">
          <cell r="A2563" t="str">
            <v>V.320.5.00.703</v>
          </cell>
          <cell r="B2563" t="str">
            <v>Market</v>
          </cell>
          <cell r="C2563" t="str">
            <v>PUNE</v>
          </cell>
          <cell r="D2563">
            <v>3</v>
          </cell>
          <cell r="E2563">
            <v>382.14</v>
          </cell>
          <cell r="F2563">
            <v>8</v>
          </cell>
          <cell r="G2563">
            <v>24</v>
          </cell>
          <cell r="I2563">
            <v>3.0433116371837774</v>
          </cell>
        </row>
        <row r="2564">
          <cell r="A2564" t="str">
            <v>W.038.9.00.003</v>
          </cell>
          <cell r="B2564" t="str">
            <v>Export</v>
          </cell>
          <cell r="C2564" t="str">
            <v>PUNE</v>
          </cell>
          <cell r="D2564">
            <v>940</v>
          </cell>
          <cell r="E2564">
            <v>83323.95</v>
          </cell>
          <cell r="F2564">
            <v>2</v>
          </cell>
          <cell r="G2564">
            <v>1880</v>
          </cell>
          <cell r="I2564">
            <v>0.76082790929594435</v>
          </cell>
        </row>
        <row r="2565">
          <cell r="A2565" t="str">
            <v>W.038.9.10.003</v>
          </cell>
          <cell r="B2565" t="str">
            <v>Market</v>
          </cell>
          <cell r="C2565" t="str">
            <v>PUNE</v>
          </cell>
          <cell r="D2565">
            <v>1970</v>
          </cell>
          <cell r="E2565">
            <v>42312.5</v>
          </cell>
          <cell r="F2565">
            <v>1</v>
          </cell>
          <cell r="G2565">
            <v>1970</v>
          </cell>
          <cell r="I2565">
            <v>0.38041395464797217</v>
          </cell>
        </row>
        <row r="2566">
          <cell r="A2566" t="str">
            <v>W.066.9.00.003</v>
          </cell>
          <cell r="B2566" t="str">
            <v>Market</v>
          </cell>
          <cell r="C2566" t="str">
            <v>PUNE</v>
          </cell>
          <cell r="D2566">
            <v>1855</v>
          </cell>
          <cell r="E2566">
            <v>29135.15</v>
          </cell>
          <cell r="F2566">
            <v>1</v>
          </cell>
          <cell r="G2566">
            <v>1855</v>
          </cell>
          <cell r="I2566">
            <v>0.38041395464797217</v>
          </cell>
        </row>
        <row r="2567">
          <cell r="A2567" t="str">
            <v>W.073.5.00.003</v>
          </cell>
          <cell r="B2567" t="str">
            <v>Market</v>
          </cell>
          <cell r="C2567" t="str">
            <v>PUNE</v>
          </cell>
          <cell r="D2567">
            <v>355</v>
          </cell>
          <cell r="E2567">
            <v>45810.55</v>
          </cell>
          <cell r="F2567">
            <v>4</v>
          </cell>
          <cell r="G2567">
            <v>1420</v>
          </cell>
          <cell r="I2567">
            <v>1.5216558185918887</v>
          </cell>
        </row>
        <row r="2568">
          <cell r="A2568" t="str">
            <v>W.073.7.00.003</v>
          </cell>
          <cell r="B2568" t="str">
            <v>SPD</v>
          </cell>
          <cell r="C2568" t="str">
            <v>PUNE</v>
          </cell>
          <cell r="D2568">
            <v>3940</v>
          </cell>
          <cell r="E2568">
            <v>528248.4</v>
          </cell>
          <cell r="F2568">
            <v>4</v>
          </cell>
          <cell r="G2568">
            <v>15760</v>
          </cell>
          <cell r="I2568">
            <v>1.5216558185918887</v>
          </cell>
        </row>
        <row r="2569">
          <cell r="A2569" t="str">
            <v>W.207.5.00.423</v>
          </cell>
          <cell r="B2569" t="str">
            <v>Market</v>
          </cell>
          <cell r="C2569" t="str">
            <v>PUNE</v>
          </cell>
          <cell r="D2569">
            <v>30</v>
          </cell>
          <cell r="E2569">
            <v>3960</v>
          </cell>
          <cell r="F2569">
            <v>4</v>
          </cell>
          <cell r="G2569">
            <v>120</v>
          </cell>
          <cell r="H2569" t="str">
            <v>No BOM</v>
          </cell>
          <cell r="I2569">
            <v>1.5216558185918887</v>
          </cell>
        </row>
        <row r="2570">
          <cell r="A2570" t="str">
            <v>W.207.5.01.426</v>
          </cell>
          <cell r="B2570" t="str">
            <v>Export</v>
          </cell>
          <cell r="C2570" t="str">
            <v>PUNE</v>
          </cell>
          <cell r="D2570">
            <v>210</v>
          </cell>
          <cell r="E2570">
            <v>16129.574999999999</v>
          </cell>
          <cell r="F2570">
            <v>4</v>
          </cell>
          <cell r="G2570">
            <v>840</v>
          </cell>
          <cell r="I2570">
            <v>1.5216558185918887</v>
          </cell>
        </row>
        <row r="2571">
          <cell r="A2571" t="str">
            <v>W.213.5.00.006</v>
          </cell>
          <cell r="B2571" t="str">
            <v>Export</v>
          </cell>
          <cell r="C2571" t="str">
            <v>PUNE</v>
          </cell>
          <cell r="D2571">
            <v>560</v>
          </cell>
          <cell r="E2571">
            <v>33484.44</v>
          </cell>
          <cell r="F2571">
            <v>4</v>
          </cell>
          <cell r="G2571">
            <v>2240</v>
          </cell>
          <cell r="I2571">
            <v>1.5216558185918887</v>
          </cell>
        </row>
        <row r="2572">
          <cell r="A2572" t="str">
            <v>W.217.5.01.006</v>
          </cell>
          <cell r="B2572" t="str">
            <v>Export</v>
          </cell>
          <cell r="C2572" t="str">
            <v>PUNE</v>
          </cell>
          <cell r="D2572">
            <v>200</v>
          </cell>
          <cell r="E2572">
            <v>15199.8</v>
          </cell>
          <cell r="F2572">
            <v>4</v>
          </cell>
          <cell r="G2572">
            <v>800</v>
          </cell>
          <cell r="I2572">
            <v>1.5216558185918887</v>
          </cell>
        </row>
        <row r="2573">
          <cell r="A2573" t="str">
            <v>W.217.5.01.446</v>
          </cell>
          <cell r="B2573" t="str">
            <v>Export</v>
          </cell>
          <cell r="C2573" t="str">
            <v>PUNE</v>
          </cell>
          <cell r="D2573">
            <v>100</v>
          </cell>
          <cell r="E2573">
            <v>7599.9</v>
          </cell>
          <cell r="F2573">
            <v>4</v>
          </cell>
          <cell r="G2573">
            <v>400</v>
          </cell>
          <cell r="I2573">
            <v>1.5216558185918887</v>
          </cell>
        </row>
        <row r="2574">
          <cell r="A2574" t="str">
            <v>W.218.5.00.003</v>
          </cell>
          <cell r="B2574" t="str">
            <v>Market</v>
          </cell>
          <cell r="C2574" t="str">
            <v>PUNE</v>
          </cell>
          <cell r="D2574">
            <v>450</v>
          </cell>
          <cell r="E2574">
            <v>44306.879999999997</v>
          </cell>
          <cell r="F2574">
            <v>4</v>
          </cell>
          <cell r="G2574">
            <v>1800</v>
          </cell>
          <cell r="I2574">
            <v>1.5216558185918887</v>
          </cell>
        </row>
        <row r="2575">
          <cell r="A2575" t="str">
            <v>W.218.5.00.433</v>
          </cell>
          <cell r="B2575" t="str">
            <v>Market</v>
          </cell>
          <cell r="C2575" t="str">
            <v>PUNE</v>
          </cell>
          <cell r="D2575">
            <v>455</v>
          </cell>
          <cell r="E2575">
            <v>48378.2</v>
          </cell>
          <cell r="F2575">
            <v>4</v>
          </cell>
          <cell r="G2575">
            <v>1820</v>
          </cell>
          <cell r="I2575">
            <v>1.5216558185918887</v>
          </cell>
        </row>
        <row r="2576">
          <cell r="A2576" t="str">
            <v>W.220.3.00.002</v>
          </cell>
          <cell r="B2576" t="str">
            <v>OER</v>
          </cell>
          <cell r="C2576" t="str">
            <v>PUNE</v>
          </cell>
          <cell r="D2576">
            <v>750</v>
          </cell>
          <cell r="E2576">
            <v>53625</v>
          </cell>
          <cell r="F2576">
            <v>4</v>
          </cell>
          <cell r="G2576">
            <v>3000</v>
          </cell>
          <cell r="I2576">
            <v>1.5216558185918887</v>
          </cell>
        </row>
        <row r="2577">
          <cell r="A2577" t="str">
            <v>W.220.3.00.412</v>
          </cell>
          <cell r="B2577" t="str">
            <v>OER</v>
          </cell>
          <cell r="C2577" t="str">
            <v>PUNE</v>
          </cell>
          <cell r="D2577">
            <v>300</v>
          </cell>
          <cell r="E2577">
            <v>22776</v>
          </cell>
          <cell r="F2577">
            <v>4</v>
          </cell>
          <cell r="G2577">
            <v>1200</v>
          </cell>
          <cell r="I2577">
            <v>1.5216558185918887</v>
          </cell>
        </row>
        <row r="2578">
          <cell r="A2578" t="str">
            <v>W.221.5.00.432</v>
          </cell>
          <cell r="B2578" t="str">
            <v>OER</v>
          </cell>
          <cell r="C2578" t="str">
            <v>PUNE</v>
          </cell>
          <cell r="D2578">
            <v>350</v>
          </cell>
          <cell r="E2578">
            <v>27167</v>
          </cell>
          <cell r="F2578">
            <v>4</v>
          </cell>
          <cell r="G2578">
            <v>1400</v>
          </cell>
          <cell r="I2578">
            <v>1.5216558185918887</v>
          </cell>
        </row>
        <row r="2579">
          <cell r="A2579" t="str">
            <v>W.239.5.00.002</v>
          </cell>
          <cell r="B2579" t="str">
            <v>OER</v>
          </cell>
          <cell r="C2579" t="str">
            <v>PUNE</v>
          </cell>
          <cell r="D2579">
            <v>1970</v>
          </cell>
          <cell r="E2579">
            <v>149523</v>
          </cell>
          <cell r="F2579">
            <v>4</v>
          </cell>
          <cell r="G2579">
            <v>7880</v>
          </cell>
          <cell r="I2579">
            <v>1.5216558185918887</v>
          </cell>
        </row>
        <row r="2580">
          <cell r="A2580" t="str">
            <v>W.239.5.00.003</v>
          </cell>
          <cell r="B2580" t="str">
            <v>Market</v>
          </cell>
          <cell r="C2580" t="str">
            <v>PUNE</v>
          </cell>
          <cell r="D2580">
            <v>150</v>
          </cell>
          <cell r="E2580">
            <v>15292.9</v>
          </cell>
          <cell r="F2580">
            <v>4</v>
          </cell>
          <cell r="G2580">
            <v>600</v>
          </cell>
          <cell r="I2580">
            <v>1.5216558185918887</v>
          </cell>
        </row>
        <row r="2581">
          <cell r="A2581" t="str">
            <v>W.300.5.00.002</v>
          </cell>
          <cell r="B2581" t="str">
            <v>OER</v>
          </cell>
          <cell r="C2581" t="str">
            <v>PUNE</v>
          </cell>
          <cell r="D2581">
            <v>20</v>
          </cell>
          <cell r="E2581">
            <v>1534</v>
          </cell>
          <cell r="F2581">
            <v>4</v>
          </cell>
          <cell r="G2581">
            <v>80</v>
          </cell>
          <cell r="I2581">
            <v>1.5216558185918887</v>
          </cell>
        </row>
        <row r="2582">
          <cell r="A2582" t="str">
            <v>W.300.5.00.422</v>
          </cell>
          <cell r="B2582" t="str">
            <v>OER</v>
          </cell>
          <cell r="C2582" t="str">
            <v>PUNE</v>
          </cell>
          <cell r="D2582">
            <v>50</v>
          </cell>
          <cell r="E2582">
            <v>4075.5</v>
          </cell>
          <cell r="F2582">
            <v>4</v>
          </cell>
          <cell r="G2582">
            <v>200</v>
          </cell>
          <cell r="I2582">
            <v>1.5216558185918887</v>
          </cell>
        </row>
        <row r="2583">
          <cell r="A2583" t="str">
            <v>W.301.5.00.422</v>
          </cell>
          <cell r="B2583" t="str">
            <v>OER</v>
          </cell>
          <cell r="C2583" t="str">
            <v>PUNE</v>
          </cell>
          <cell r="D2583">
            <v>50</v>
          </cell>
          <cell r="E2583">
            <v>4550</v>
          </cell>
          <cell r="F2583">
            <v>4</v>
          </cell>
          <cell r="G2583">
            <v>200</v>
          </cell>
          <cell r="I2583">
            <v>1.5216558185918887</v>
          </cell>
        </row>
        <row r="2584">
          <cell r="A2584" t="str">
            <v>W.301.5.00.433</v>
          </cell>
          <cell r="B2584" t="str">
            <v>Market</v>
          </cell>
          <cell r="C2584" t="str">
            <v>PUNE</v>
          </cell>
          <cell r="D2584">
            <v>75</v>
          </cell>
          <cell r="E2584">
            <v>9120.7999999999993</v>
          </cell>
          <cell r="F2584">
            <v>4</v>
          </cell>
          <cell r="G2584">
            <v>300</v>
          </cell>
          <cell r="I2584">
            <v>1.5216558185918887</v>
          </cell>
        </row>
        <row r="2585">
          <cell r="A2585" t="str">
            <v>W.303.9.00.003</v>
          </cell>
          <cell r="B2585" t="str">
            <v>Market</v>
          </cell>
          <cell r="C2585" t="str">
            <v>PUNE</v>
          </cell>
          <cell r="D2585">
            <v>12</v>
          </cell>
          <cell r="E2585">
            <v>2351</v>
          </cell>
          <cell r="F2585">
            <v>4</v>
          </cell>
          <cell r="G2585">
            <v>48</v>
          </cell>
          <cell r="I2585">
            <v>1.5216558185918887</v>
          </cell>
        </row>
        <row r="2586">
          <cell r="A2586" t="str">
            <v>W.307.5.00.001</v>
          </cell>
          <cell r="B2586" t="str">
            <v>OEM</v>
          </cell>
          <cell r="C2586" t="str">
            <v>PUNE</v>
          </cell>
          <cell r="D2586">
            <v>5106</v>
          </cell>
          <cell r="E2586">
            <v>261182.48</v>
          </cell>
          <cell r="F2586">
            <v>4</v>
          </cell>
          <cell r="G2586">
            <v>20424</v>
          </cell>
          <cell r="I2586">
            <v>1.5216558185918887</v>
          </cell>
        </row>
        <row r="2587">
          <cell r="A2587" t="str">
            <v>W.307.5.00.456</v>
          </cell>
          <cell r="B2587" t="str">
            <v>Export</v>
          </cell>
          <cell r="C2587" t="str">
            <v>PUNE</v>
          </cell>
          <cell r="D2587">
            <v>200</v>
          </cell>
          <cell r="E2587">
            <v>13173.16</v>
          </cell>
          <cell r="F2587">
            <v>4</v>
          </cell>
          <cell r="G2587">
            <v>800</v>
          </cell>
          <cell r="I2587">
            <v>1.5216558185918887</v>
          </cell>
        </row>
        <row r="2588">
          <cell r="A2588" t="str">
            <v>W.333.5.00.003</v>
          </cell>
          <cell r="B2588" t="str">
            <v>Market</v>
          </cell>
          <cell r="C2588" t="str">
            <v>PUNE</v>
          </cell>
          <cell r="D2588">
            <v>240</v>
          </cell>
          <cell r="E2588">
            <v>33807.75</v>
          </cell>
          <cell r="F2588">
            <v>4</v>
          </cell>
          <cell r="G2588">
            <v>960</v>
          </cell>
          <cell r="I2588">
            <v>1.5216558185918887</v>
          </cell>
        </row>
        <row r="2589">
          <cell r="A2589" t="str">
            <v>W.333.5.10.002</v>
          </cell>
          <cell r="B2589" t="str">
            <v>OER</v>
          </cell>
          <cell r="C2589" t="str">
            <v>PUNE</v>
          </cell>
          <cell r="D2589">
            <v>1253</v>
          </cell>
          <cell r="E2589">
            <v>110961.62</v>
          </cell>
          <cell r="F2589">
            <v>4</v>
          </cell>
          <cell r="G2589">
            <v>5012</v>
          </cell>
          <cell r="I2589">
            <v>1.5216558185918887</v>
          </cell>
        </row>
        <row r="2590">
          <cell r="A2590" t="str">
            <v>W.341.3.00.003</v>
          </cell>
          <cell r="B2590" t="str">
            <v>Market</v>
          </cell>
          <cell r="C2590" t="str">
            <v>PUNE</v>
          </cell>
          <cell r="D2590">
            <v>30</v>
          </cell>
          <cell r="E2590">
            <v>1632.3</v>
          </cell>
          <cell r="F2590">
            <v>4</v>
          </cell>
          <cell r="G2590">
            <v>120</v>
          </cell>
          <cell r="I2590">
            <v>1.5216558185918887</v>
          </cell>
        </row>
        <row r="2591">
          <cell r="A2591" t="str">
            <v>W.604.5.00.003</v>
          </cell>
          <cell r="B2591" t="str">
            <v>Market</v>
          </cell>
          <cell r="C2591" t="str">
            <v>PUNE</v>
          </cell>
          <cell r="D2591">
            <v>7395</v>
          </cell>
          <cell r="E2591">
            <v>363729.75</v>
          </cell>
          <cell r="F2591">
            <v>2</v>
          </cell>
          <cell r="G2591">
            <v>14790</v>
          </cell>
          <cell r="I2591">
            <v>0.76082790929594435</v>
          </cell>
        </row>
        <row r="2592">
          <cell r="A2592" t="str">
            <v>Z.205.5.00.703</v>
          </cell>
          <cell r="B2592" t="str">
            <v>Market</v>
          </cell>
          <cell r="C2592" t="str">
            <v>PUNE</v>
          </cell>
          <cell r="D2592">
            <v>298</v>
          </cell>
          <cell r="E2592">
            <v>24857.42</v>
          </cell>
          <cell r="F2592">
            <v>1</v>
          </cell>
          <cell r="G2592">
            <v>298</v>
          </cell>
          <cell r="I2592">
            <v>0.38041395464797217</v>
          </cell>
        </row>
        <row r="2593">
          <cell r="A2593" t="str">
            <v>Z.302.5.40.003</v>
          </cell>
          <cell r="B2593" t="str">
            <v>Market</v>
          </cell>
          <cell r="C2593" t="str">
            <v>PUNE</v>
          </cell>
          <cell r="D2593">
            <v>266</v>
          </cell>
          <cell r="E2593">
            <v>23777.7</v>
          </cell>
          <cell r="F2593">
            <v>4</v>
          </cell>
          <cell r="G2593">
            <v>1064</v>
          </cell>
          <cell r="I2593">
            <v>1.5216558185918887</v>
          </cell>
        </row>
        <row r="2594">
          <cell r="A2594" t="str">
            <v>Z.362.5.00.703</v>
          </cell>
          <cell r="B2594" t="str">
            <v>Market</v>
          </cell>
          <cell r="C2594" t="str">
            <v>PUNE</v>
          </cell>
          <cell r="D2594">
            <v>1292</v>
          </cell>
          <cell r="E2594">
            <v>78105.34</v>
          </cell>
          <cell r="F2594">
            <v>4</v>
          </cell>
          <cell r="G2594">
            <v>5168</v>
          </cell>
          <cell r="I2594">
            <v>1.5216558185918887</v>
          </cell>
        </row>
        <row r="2595">
          <cell r="A2595" t="str">
            <v>Z.831.2.00.703</v>
          </cell>
          <cell r="B2595" t="str">
            <v>Market</v>
          </cell>
          <cell r="C2595" t="str">
            <v>PUNE</v>
          </cell>
          <cell r="D2595">
            <v>1970</v>
          </cell>
          <cell r="E2595">
            <v>114213.26</v>
          </cell>
          <cell r="F2595">
            <v>1</v>
          </cell>
          <cell r="G2595">
            <v>1970</v>
          </cell>
          <cell r="I2595">
            <v>0.38041395464797217</v>
          </cell>
        </row>
        <row r="2596">
          <cell r="A2596" t="str">
            <v>Z.831.2.10.703</v>
          </cell>
          <cell r="B2596" t="str">
            <v>Export</v>
          </cell>
          <cell r="C2596" t="str">
            <v>PUNE</v>
          </cell>
          <cell r="D2596">
            <v>29850</v>
          </cell>
          <cell r="E2596">
            <v>1469718.56</v>
          </cell>
          <cell r="F2596">
            <v>1</v>
          </cell>
          <cell r="G2596">
            <v>29850</v>
          </cell>
          <cell r="I2596">
            <v>0.38041395464797217</v>
          </cell>
        </row>
        <row r="2597">
          <cell r="D2597">
            <v>17992096</v>
          </cell>
          <cell r="E2597">
            <v>441144139.64154035</v>
          </cell>
          <cell r="G2597">
            <v>24121786</v>
          </cell>
        </row>
        <row r="2598">
          <cell r="A2598" t="str">
            <v>Grand Total</v>
          </cell>
          <cell r="D2598">
            <v>27497975.390000001</v>
          </cell>
          <cell r="E2598">
            <v>832856423.21841812</v>
          </cell>
          <cell r="G2598">
            <v>39167858.639118999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450new"/>
      <sheetName val="EAST"/>
      <sheetName val="SOUTH"/>
      <sheetName val="west"/>
      <sheetName val="north"/>
      <sheetName val="PARTY DETAILS"/>
      <sheetName val="TB 2003"/>
      <sheetName val="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97"/>
      <sheetName val="pl97"/>
      <sheetName val="Demand"/>
    </sheetNames>
    <sheetDataSet>
      <sheetData sheetId="0" refreshError="1">
        <row r="4">
          <cell r="AF4" t="str">
            <v>Furniture &amp; fixtures</v>
          </cell>
          <cell r="AG4">
            <v>1</v>
          </cell>
        </row>
        <row r="5">
          <cell r="AF5" t="str">
            <v>Office Equipment</v>
          </cell>
          <cell r="AG5">
            <v>2</v>
          </cell>
        </row>
        <row r="6">
          <cell r="AF6" t="str">
            <v>Motor Vehicles</v>
          </cell>
          <cell r="AG6">
            <v>3</v>
          </cell>
        </row>
        <row r="7">
          <cell r="AF7" t="str">
            <v>Prepayment-Property in Taiwan</v>
          </cell>
          <cell r="AG7">
            <v>4</v>
          </cell>
        </row>
        <row r="8">
          <cell r="AF8" t="str">
            <v>Preliminary expenses</v>
          </cell>
          <cell r="AG8">
            <v>5</v>
          </cell>
        </row>
        <row r="9">
          <cell r="AF9" t="str">
            <v>Computer Equipment</v>
          </cell>
          <cell r="AG9">
            <v>6</v>
          </cell>
        </row>
        <row r="10">
          <cell r="AF10" t="str">
            <v>Membership</v>
          </cell>
          <cell r="AG10">
            <v>7</v>
          </cell>
        </row>
        <row r="11">
          <cell r="AF11" t="str">
            <v>Investment-Banglandesh</v>
          </cell>
          <cell r="AG11">
            <v>8</v>
          </cell>
        </row>
        <row r="12">
          <cell r="AF12" t="str">
            <v>Investment-TGL (Taiwan)</v>
          </cell>
          <cell r="AG12">
            <v>9</v>
          </cell>
        </row>
        <row r="13">
          <cell r="AF13" t="str">
            <v>Investment-TGL (China)</v>
          </cell>
          <cell r="AG13">
            <v>10</v>
          </cell>
        </row>
        <row r="14">
          <cell r="AF14" t="str">
            <v>Share Capital</v>
          </cell>
          <cell r="AG14">
            <v>11</v>
          </cell>
        </row>
        <row r="15">
          <cell r="AF15" t="str">
            <v>Profit &amp; Loss A/C</v>
          </cell>
          <cell r="AG15">
            <v>12</v>
          </cell>
        </row>
        <row r="16">
          <cell r="AF16" t="str">
            <v>Petty Cash</v>
          </cell>
          <cell r="AG16">
            <v>13</v>
          </cell>
        </row>
        <row r="17">
          <cell r="AF17" t="str">
            <v>Deposit-rental &amp; sundries</v>
          </cell>
          <cell r="AG17">
            <v>14</v>
          </cell>
        </row>
        <row r="18">
          <cell r="AF18" t="str">
            <v>Temporary Payment</v>
          </cell>
          <cell r="AG18">
            <v>15</v>
          </cell>
        </row>
        <row r="19">
          <cell r="AF19" t="str">
            <v>Prepayment</v>
          </cell>
          <cell r="AG19">
            <v>16</v>
          </cell>
        </row>
        <row r="20">
          <cell r="AF20" t="str">
            <v>Accrued Expenses</v>
          </cell>
          <cell r="AG20">
            <v>17</v>
          </cell>
        </row>
        <row r="21">
          <cell r="AF21" t="str">
            <v>Accrual interest received</v>
          </cell>
          <cell r="AG21">
            <v>18</v>
          </cell>
        </row>
        <row r="22">
          <cell r="AF22" t="str">
            <v>Interest payable</v>
          </cell>
          <cell r="AG22">
            <v>19</v>
          </cell>
        </row>
        <row r="23">
          <cell r="AF23" t="str">
            <v>H.P. Creditor Motor Vehicle</v>
          </cell>
          <cell r="AG23">
            <v>20</v>
          </cell>
        </row>
        <row r="24">
          <cell r="AF24" t="str">
            <v>TGL-HK Current A/C</v>
          </cell>
          <cell r="AG24">
            <v>21</v>
          </cell>
        </row>
        <row r="25">
          <cell r="AF25" t="str">
            <v>TGL-TWN Current A/C</v>
          </cell>
          <cell r="AG25">
            <v>22</v>
          </cell>
        </row>
        <row r="26">
          <cell r="AF26" t="str">
            <v>TGL-China Current A/C</v>
          </cell>
          <cell r="AG26">
            <v>23</v>
          </cell>
        </row>
        <row r="27">
          <cell r="AF27" t="str">
            <v>TGL-China (Cash Advance)</v>
          </cell>
          <cell r="AG27">
            <v>24</v>
          </cell>
        </row>
        <row r="28">
          <cell r="AF28" t="str">
            <v>TGL-Mnl Current A/C</v>
          </cell>
          <cell r="AG28">
            <v>25</v>
          </cell>
        </row>
        <row r="29">
          <cell r="AF29" t="str">
            <v>TGL-CMB Current A/C</v>
          </cell>
          <cell r="AG29">
            <v>26</v>
          </cell>
        </row>
        <row r="30">
          <cell r="AF30" t="str">
            <v>TGL-Sin Current A/C</v>
          </cell>
          <cell r="AG30">
            <v>27</v>
          </cell>
        </row>
        <row r="31">
          <cell r="AF31" t="str">
            <v>TGL-MRU Current A/C</v>
          </cell>
          <cell r="AG31">
            <v>28</v>
          </cell>
        </row>
        <row r="32">
          <cell r="AF32" t="str">
            <v>Aero-BKK Current A/C</v>
          </cell>
          <cell r="AG32">
            <v>29</v>
          </cell>
        </row>
        <row r="33">
          <cell r="AF33" t="str">
            <v>TGL-Cargo Gate Current A/C</v>
          </cell>
          <cell r="AG33">
            <v>30</v>
          </cell>
        </row>
        <row r="34">
          <cell r="AF34" t="str">
            <v>TGL-Korea Current A/C</v>
          </cell>
          <cell r="AG34">
            <v>31</v>
          </cell>
        </row>
        <row r="35">
          <cell r="AF35" t="str">
            <v>TGL-Pak Current A/C</v>
          </cell>
          <cell r="AG35">
            <v>32</v>
          </cell>
        </row>
        <row r="36">
          <cell r="AF36" t="str">
            <v>TGL-BD Current A/C</v>
          </cell>
          <cell r="AG36">
            <v>33</v>
          </cell>
        </row>
        <row r="37">
          <cell r="AF37" t="str">
            <v>TGL-BD Canada A/C</v>
          </cell>
          <cell r="AG37">
            <v>34</v>
          </cell>
        </row>
        <row r="38">
          <cell r="AF38" t="str">
            <v>TGL-BD Merci A/C</v>
          </cell>
          <cell r="AG38">
            <v>35</v>
          </cell>
        </row>
        <row r="39">
          <cell r="AF39" t="str">
            <v>TGL-Thailand</v>
          </cell>
          <cell r="AG39">
            <v>36</v>
          </cell>
        </row>
        <row r="40">
          <cell r="AF40" t="str">
            <v>TGL-Vietnam Current A/C</v>
          </cell>
          <cell r="AG40">
            <v>37</v>
          </cell>
        </row>
        <row r="41">
          <cell r="AF41" t="str">
            <v>TGL-India Current A/C</v>
          </cell>
          <cell r="AG41">
            <v>38</v>
          </cell>
        </row>
        <row r="42">
          <cell r="AF42" t="str">
            <v>TGL-China (New)</v>
          </cell>
          <cell r="AG42">
            <v>39</v>
          </cell>
        </row>
        <row r="43">
          <cell r="AF43" t="str">
            <v>TGL-JFK (USA) Current A/C</v>
          </cell>
          <cell r="AG43">
            <v>40</v>
          </cell>
        </row>
        <row r="44">
          <cell r="AF44" t="str">
            <v>Tower Group - Benchmark 95</v>
          </cell>
          <cell r="AG44">
            <v>41</v>
          </cell>
        </row>
        <row r="45">
          <cell r="AF45" t="str">
            <v>Tower Current A/C</v>
          </cell>
          <cell r="AG45">
            <v>42</v>
          </cell>
        </row>
        <row r="46">
          <cell r="AF46" t="str">
            <v>Tower Group-Cash Transfer</v>
          </cell>
          <cell r="AG46">
            <v>43</v>
          </cell>
        </row>
        <row r="47">
          <cell r="AF47" t="str">
            <v>Tower Group-Cash Transfer 97</v>
          </cell>
          <cell r="AG47">
            <v>44</v>
          </cell>
        </row>
        <row r="48">
          <cell r="AF48" t="str">
            <v>Fuyo A/C</v>
          </cell>
          <cell r="AG48">
            <v>45</v>
          </cell>
        </row>
        <row r="49">
          <cell r="AF49" t="str">
            <v>Nomura Current A/C</v>
          </cell>
          <cell r="AG49">
            <v>46</v>
          </cell>
        </row>
        <row r="50">
          <cell r="AF50" t="str">
            <v>Nomura Current A/C 97</v>
          </cell>
          <cell r="AG50">
            <v>47</v>
          </cell>
        </row>
        <row r="51">
          <cell r="AF51" t="str">
            <v>Colt Management Current A/C</v>
          </cell>
          <cell r="AG51">
            <v>48</v>
          </cell>
        </row>
        <row r="52">
          <cell r="AF52" t="str">
            <v>Goodwood Ltd. Current A/C</v>
          </cell>
          <cell r="AG52">
            <v>49</v>
          </cell>
        </row>
        <row r="53">
          <cell r="AF53" t="str">
            <v>Suntory Ltd. Current A/C</v>
          </cell>
          <cell r="AG53">
            <v>50</v>
          </cell>
        </row>
        <row r="54">
          <cell r="AF54" t="str">
            <v>Nationwide Resources USA (HK)</v>
          </cell>
          <cell r="AG54">
            <v>51</v>
          </cell>
        </row>
        <row r="55">
          <cell r="AF55" t="str">
            <v>Tulliver Ltd</v>
          </cell>
          <cell r="AG55">
            <v>52</v>
          </cell>
        </row>
        <row r="56">
          <cell r="AF56" t="str">
            <v>Goodwood Ltd.-Share Capital Pay.</v>
          </cell>
          <cell r="AG56">
            <v>53</v>
          </cell>
        </row>
        <row r="57">
          <cell r="AF57" t="str">
            <v>Masterlink-Share Capital Pay.</v>
          </cell>
          <cell r="AG57">
            <v>54</v>
          </cell>
        </row>
        <row r="58">
          <cell r="AF58" t="str">
            <v>Peter Chow Current A/C</v>
          </cell>
          <cell r="AG58">
            <v>55</v>
          </cell>
        </row>
        <row r="59">
          <cell r="AF59" t="str">
            <v>Peony Chow Current A/C</v>
          </cell>
          <cell r="AG59">
            <v>56</v>
          </cell>
        </row>
        <row r="60">
          <cell r="AF60" t="str">
            <v>Vicky Chow Current A/C</v>
          </cell>
          <cell r="AG60">
            <v>57</v>
          </cell>
        </row>
        <row r="61">
          <cell r="AF61" t="str">
            <v>Provision for Dep. on F &amp; F</v>
          </cell>
          <cell r="AG61">
            <v>58</v>
          </cell>
        </row>
        <row r="62">
          <cell r="AF62" t="str">
            <v>Provision for Dep. on Office Equ.</v>
          </cell>
          <cell r="AG62">
            <v>59</v>
          </cell>
        </row>
        <row r="63">
          <cell r="AF63" t="str">
            <v>Provision for Dep. on Motor Vehicles</v>
          </cell>
          <cell r="AG63">
            <v>60</v>
          </cell>
        </row>
        <row r="64">
          <cell r="AF64" t="str">
            <v>Provision for Amortisation on Prelim. Exp</v>
          </cell>
          <cell r="AG64">
            <v>61</v>
          </cell>
        </row>
        <row r="65">
          <cell r="AF65" t="str">
            <v>Provision for Dep. on Computer Equ.</v>
          </cell>
          <cell r="AG65">
            <v>62</v>
          </cell>
        </row>
        <row r="66">
          <cell r="AG66">
            <v>63</v>
          </cell>
        </row>
        <row r="67">
          <cell r="AG67">
            <v>64</v>
          </cell>
        </row>
        <row r="68">
          <cell r="AF68" t="str">
            <v>2.5% Income</v>
          </cell>
          <cell r="AG68">
            <v>65</v>
          </cell>
        </row>
        <row r="69">
          <cell r="AF69" t="str">
            <v>Interest Income</v>
          </cell>
          <cell r="AG69">
            <v>66</v>
          </cell>
        </row>
        <row r="70">
          <cell r="AF70" t="str">
            <v>Accounting fee</v>
          </cell>
          <cell r="AG70">
            <v>67</v>
          </cell>
        </row>
        <row r="71">
          <cell r="AF71" t="str">
            <v>Advertising</v>
          </cell>
          <cell r="AG71">
            <v>68</v>
          </cell>
        </row>
        <row r="72">
          <cell r="AF72" t="str">
            <v>Amortisation</v>
          </cell>
          <cell r="AG72">
            <v>69</v>
          </cell>
        </row>
        <row r="73">
          <cell r="AF73" t="str">
            <v>Audit fee</v>
          </cell>
          <cell r="AG73">
            <v>70</v>
          </cell>
        </row>
        <row r="74">
          <cell r="AF74" t="str">
            <v>Bank Charges</v>
          </cell>
          <cell r="AG74">
            <v>71</v>
          </cell>
        </row>
        <row r="75">
          <cell r="AF75" t="str">
            <v>Cleaning</v>
          </cell>
          <cell r="AG75">
            <v>72</v>
          </cell>
        </row>
        <row r="76">
          <cell r="AF76" t="str">
            <v>Commission</v>
          </cell>
          <cell r="AG76">
            <v>73</v>
          </cell>
        </row>
        <row r="77">
          <cell r="AF77" t="str">
            <v>Depreciation on Assets</v>
          </cell>
          <cell r="AG77">
            <v>74</v>
          </cell>
        </row>
        <row r="78">
          <cell r="AF78" t="str">
            <v>Director's Salaries</v>
          </cell>
          <cell r="AG78">
            <v>75</v>
          </cell>
        </row>
        <row r="79">
          <cell r="AF79" t="str">
            <v>Director's Housing</v>
          </cell>
          <cell r="AG79">
            <v>76</v>
          </cell>
        </row>
        <row r="80">
          <cell r="AF80" t="str">
            <v>Electricity &amp; water</v>
          </cell>
          <cell r="AG80">
            <v>77</v>
          </cell>
        </row>
        <row r="81">
          <cell r="AF81" t="str">
            <v>Entertainment</v>
          </cell>
          <cell r="AG81">
            <v>78</v>
          </cell>
        </row>
        <row r="82">
          <cell r="AF82" t="str">
            <v>Exchange difference</v>
          </cell>
          <cell r="AG82">
            <v>79</v>
          </cell>
        </row>
        <row r="83">
          <cell r="AF83" t="str">
            <v>Insurance</v>
          </cell>
          <cell r="AG83">
            <v>80</v>
          </cell>
        </row>
        <row r="84">
          <cell r="AF84" t="str">
            <v>Legal &amp; professional fee</v>
          </cell>
          <cell r="AG84">
            <v>81</v>
          </cell>
        </row>
        <row r="85">
          <cell r="AF85" t="str">
            <v>Interest</v>
          </cell>
          <cell r="AG85">
            <v>82</v>
          </cell>
        </row>
        <row r="86">
          <cell r="AF86" t="str">
            <v>Motor Vehicle expenses</v>
          </cell>
          <cell r="AG86">
            <v>83</v>
          </cell>
        </row>
        <row r="87">
          <cell r="AF87" t="str">
            <v>Newspaper</v>
          </cell>
          <cell r="AG87">
            <v>84</v>
          </cell>
        </row>
        <row r="88">
          <cell r="AF88" t="str">
            <v>Overseas Travelling</v>
          </cell>
          <cell r="AG88">
            <v>85</v>
          </cell>
        </row>
        <row r="89">
          <cell r="AF89" t="str">
            <v>Printing, Postage &amp; Stationery</v>
          </cell>
          <cell r="AG89">
            <v>86</v>
          </cell>
        </row>
        <row r="90">
          <cell r="AF90" t="str">
            <v>Provident fund Contribution</v>
          </cell>
          <cell r="AG90">
            <v>87</v>
          </cell>
        </row>
        <row r="91">
          <cell r="AF91" t="str">
            <v>Rent, Rate &amp; Management fee</v>
          </cell>
          <cell r="AG91">
            <v>88</v>
          </cell>
        </row>
        <row r="92">
          <cell r="AF92" t="str">
            <v>Repair &amp; maintenances</v>
          </cell>
          <cell r="AG92">
            <v>89</v>
          </cell>
        </row>
        <row r="93">
          <cell r="AF93" t="str">
            <v>Salaries</v>
          </cell>
          <cell r="AG93">
            <v>90</v>
          </cell>
        </row>
        <row r="94">
          <cell r="AF94" t="str">
            <v>Staff Welfare</v>
          </cell>
          <cell r="AG94">
            <v>91</v>
          </cell>
        </row>
        <row r="95">
          <cell r="AF95" t="str">
            <v>Staff Housing</v>
          </cell>
          <cell r="AG95">
            <v>92</v>
          </cell>
        </row>
        <row r="96">
          <cell r="AF96" t="str">
            <v>Subscription</v>
          </cell>
          <cell r="AG96">
            <v>93</v>
          </cell>
        </row>
        <row r="97">
          <cell r="AF97" t="str">
            <v>Sundry expenses</v>
          </cell>
          <cell r="AG97">
            <v>94</v>
          </cell>
        </row>
        <row r="98">
          <cell r="AF98" t="str">
            <v>Tel. &amp; Fax.</v>
          </cell>
          <cell r="AG98">
            <v>95</v>
          </cell>
        </row>
        <row r="99">
          <cell r="AF99" t="str">
            <v>Transportation &amp; Couriers</v>
          </cell>
          <cell r="AG99">
            <v>96</v>
          </cell>
        </row>
        <row r="100">
          <cell r="AF100" t="str">
            <v>Funds Transfer</v>
          </cell>
          <cell r="AG100">
            <v>97</v>
          </cell>
        </row>
        <row r="101">
          <cell r="AF101" t="str">
            <v>Diff. on Disposal of F.A.</v>
          </cell>
          <cell r="AG101">
            <v>98</v>
          </cell>
        </row>
        <row r="102">
          <cell r="AF102" t="str">
            <v>Local Travelling</v>
          </cell>
          <cell r="AG102">
            <v>99</v>
          </cell>
        </row>
        <row r="103">
          <cell r="AG103">
            <v>100</v>
          </cell>
        </row>
        <row r="104">
          <cell r="AF104" t="str">
            <v>BANK REFERENCE :</v>
          </cell>
          <cell r="AG104">
            <v>101</v>
          </cell>
        </row>
        <row r="105">
          <cell r="AF105" t="str">
            <v>Citibank-USD</v>
          </cell>
          <cell r="AG105">
            <v>102</v>
          </cell>
        </row>
        <row r="106">
          <cell r="AF106" t="str">
            <v xml:space="preserve">Citibank-HKD </v>
          </cell>
          <cell r="AG106">
            <v>103</v>
          </cell>
        </row>
        <row r="107">
          <cell r="AF107" t="str">
            <v>HSBC-Saving A/C</v>
          </cell>
          <cell r="AG107">
            <v>104</v>
          </cell>
        </row>
        <row r="108">
          <cell r="AF108" t="str">
            <v>HSBC-HKD</v>
          </cell>
          <cell r="AG108">
            <v>105</v>
          </cell>
        </row>
        <row r="109">
          <cell r="AF109" t="str">
            <v>HSBC-Time deposit</v>
          </cell>
          <cell r="AG109">
            <v>106</v>
          </cell>
        </row>
        <row r="110">
          <cell r="AF110" t="str">
            <v>Difference</v>
          </cell>
          <cell r="AG110">
            <v>107</v>
          </cell>
        </row>
      </sheetData>
      <sheetData sheetId="1" refreshError="1"/>
      <sheetData sheetId="2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Form"/>
      <sheetName val="Pre and Post"/>
      <sheetName val="On Assignment"/>
      <sheetName val="BHA dep"/>
      <sheetName val="entitlements"/>
      <sheetName val="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  <sheetName val="Ack"/>
      <sheetName val="Intt us 234B &amp; 234C"/>
      <sheetName val="Input Form"/>
      <sheetName val="entitlements"/>
      <sheetName val="To be Discuss"/>
      <sheetName val="p &amp;l stpwise dec03"/>
      <sheetName val="Rate Reco 2004-05"/>
    </sheetNames>
    <sheetDataSet>
      <sheetData sheetId="0" refreshError="1">
        <row r="76">
          <cell r="K76" t="str">
            <v xml:space="preserve">101 Grams  </v>
          </cell>
        </row>
        <row r="77">
          <cell r="K77" t="str">
            <v xml:space="preserve">102 Kilograms  </v>
          </cell>
        </row>
        <row r="78">
          <cell r="K78" t="str">
            <v xml:space="preserve">103 Litre  </v>
          </cell>
        </row>
        <row r="79">
          <cell r="K79" t="str">
            <v xml:space="preserve">104 Kilolitre  </v>
          </cell>
        </row>
        <row r="80">
          <cell r="K80" t="str">
            <v xml:space="preserve">105 Metre  </v>
          </cell>
        </row>
        <row r="81">
          <cell r="K81" t="str">
            <v xml:space="preserve">106 Kilometre  </v>
          </cell>
        </row>
        <row r="82">
          <cell r="K82" t="str">
            <v xml:space="preserve">107 Numbers  </v>
          </cell>
        </row>
        <row r="83">
          <cell r="K83" t="str">
            <v xml:space="preserve">108 Quintal  </v>
          </cell>
        </row>
        <row r="84">
          <cell r="K84" t="str">
            <v xml:space="preserve">109 Ton  </v>
          </cell>
        </row>
        <row r="85">
          <cell r="K85" t="str">
            <v xml:space="preserve">110 Pound  </v>
          </cell>
        </row>
        <row r="86">
          <cell r="K86" t="str">
            <v xml:space="preserve">111 Milligrams  </v>
          </cell>
        </row>
        <row r="87">
          <cell r="K87" t="str">
            <v>999 Other Units</v>
          </cell>
        </row>
      </sheetData>
      <sheetData sheetId="1">
        <row r="76">
          <cell r="K76" t="str">
            <v xml:space="preserve">101 Grams  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-I.Tax"/>
      <sheetName val="deferred tax 2002"/>
      <sheetName val="WORKINGS"/>
      <sheetName val="changes pack 27.01.2003"/>
      <sheetName val="Sheet1"/>
      <sheetName val="schedule 6"/>
      <sheetName val="GR (2)"/>
      <sheetName val="test"/>
      <sheetName val="TB_ho"/>
      <sheetName val="TB CHENNAI VMCI"/>
      <sheetName val="HO TB 21.01.2003"/>
      <sheetName val="HO TB 20.01.2003"/>
      <sheetName val="consolidate TB_20.1.2003_Branch"/>
      <sheetName val="TB HO 17.01.03"/>
      <sheetName val="CHENNAI"/>
      <sheetName val="comparision MIS"/>
      <sheetName val="Leasehold imp A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Initiatives"/>
      <sheetName val="Other Info"/>
      <sheetName val="SumDet"/>
      <sheetName val="StaffSummary"/>
      <sheetName val="EMEA"/>
      <sheetName val="UKStaff"/>
      <sheetName val="UKDepn+Proj"/>
      <sheetName val="UK-Contracts"/>
      <sheetName val="EMEA-Alloc"/>
      <sheetName val="USA"/>
      <sheetName val="USDetail"/>
      <sheetName val="USBackup"/>
      <sheetName val="USAssets"/>
      <sheetName val="APAC"/>
      <sheetName val="IN-Detail"/>
      <sheetName val="IN-Staff"/>
      <sheetName val="IN-Travel"/>
      <sheetName val="In-Util"/>
      <sheetName val="IN-Depn"/>
      <sheetName val="In-R&amp;R"/>
      <sheetName val="IN-ProfFees"/>
      <sheetName val="IN-Maint"/>
      <sheetName val="IN-Chargeout"/>
      <sheetName val="FXRates"/>
      <sheetName val="Macros"/>
      <sheetName val="WPC 2013-14-V2 Submitted  FINAL"/>
    </sheetNames>
    <sheetDataSet>
      <sheetData sheetId="0" refreshError="1"/>
      <sheetData sheetId="1" refreshError="1"/>
      <sheetData sheetId="2" refreshError="1"/>
      <sheetData sheetId="3">
        <row r="25">
          <cell r="C25">
            <v>118.56093</v>
          </cell>
        </row>
      </sheetData>
      <sheetData sheetId="4" refreshError="1"/>
      <sheetData sheetId="5">
        <row r="256">
          <cell r="F256">
            <v>63562.791666666664</v>
          </cell>
        </row>
      </sheetData>
      <sheetData sheetId="6">
        <row r="33">
          <cell r="H33">
            <v>-127.08</v>
          </cell>
        </row>
      </sheetData>
      <sheetData sheetId="7" refreshError="1"/>
      <sheetData sheetId="8">
        <row r="18">
          <cell r="D18">
            <v>48422.411199999988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D26" t="str">
            <v>USA Project OVERLAY</v>
          </cell>
        </row>
      </sheetData>
      <sheetData sheetId="17" refreshError="1"/>
      <sheetData sheetId="18">
        <row r="620">
          <cell r="F620" t="str">
            <v>SAP DATABASE LICENCES (UK)</v>
          </cell>
        </row>
      </sheetData>
      <sheetData sheetId="19" refreshError="1"/>
      <sheetData sheetId="20">
        <row r="22">
          <cell r="B22" t="str">
            <v>ABAP Programmer</v>
          </cell>
        </row>
      </sheetData>
      <sheetData sheetId="21">
        <row r="33">
          <cell r="B33" t="str">
            <v>SAP - India</v>
          </cell>
        </row>
      </sheetData>
      <sheetData sheetId="22" refreshError="1"/>
      <sheetData sheetId="23">
        <row r="5">
          <cell r="H5">
            <v>1.5874999999999999</v>
          </cell>
        </row>
      </sheetData>
      <sheetData sheetId="24" refreshError="1"/>
      <sheetData sheetId="25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s"/>
      <sheetName val="Summary EBIT (3)"/>
      <sheetName val="PPT LINK"/>
      <sheetName val="Volumes"/>
      <sheetName val="Summary Tot Income"/>
      <sheetName val="Summary EBIT"/>
      <sheetName val="Tot Income"/>
      <sheetName val="EBIT Before Alloc"/>
      <sheetName val="EBIT (Prev Month"/>
      <sheetName val="EBIT (After Alloc)"/>
      <sheetName val="EBIT (Lcl)"/>
      <sheetName val="TI &amp; EBIT (Local)"/>
      <sheetName val="Sheet1"/>
      <sheetName val="EBIT LE"/>
      <sheetName val="Summary - QTR"/>
      <sheetName val="Summary Tot Income-Qtr"/>
      <sheetName val="Summary EBIT-Qtr"/>
      <sheetName val="Tot Income -Qtr"/>
      <sheetName val="EBIT Before Alloc-Qtr"/>
      <sheetName val="Summary Tot Income-Qtr (2)"/>
      <sheetName val="Summary EBIT-Qtr (2)"/>
    </sheetNames>
    <sheetDataSet>
      <sheetData sheetId="0">
        <row r="4">
          <cell r="A4">
            <v>8</v>
          </cell>
        </row>
        <row r="5">
          <cell r="A5">
            <v>13</v>
          </cell>
        </row>
        <row r="6">
          <cell r="A6">
            <v>2013</v>
          </cell>
        </row>
        <row r="25">
          <cell r="A25">
            <v>12</v>
          </cell>
        </row>
      </sheetData>
      <sheetData sheetId="1"/>
      <sheetData sheetId="2">
        <row r="2">
          <cell r="B2" t="str">
            <v>For the Month of Nov 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sion01.09.01"/>
      <sheetName val="P&amp;L 01.09.01"/>
      <sheetName val="MAT01.09.01"/>
      <sheetName val="Main"/>
      <sheetName val="PointNo.4"/>
      <sheetName val="PointNo.5"/>
      <sheetName val="PointNo.6"/>
      <sheetName val="Sheet3"/>
      <sheetName val="Precalculation"/>
      <sheetName val="detail'02"/>
      <sheetName val="Tax-KPMG"/>
      <sheetName val="Settings"/>
      <sheetName val="Bonus"/>
      <sheetName val="DESIG"/>
      <sheetName val="OTP"/>
      <sheetName val="PI"/>
      <sheetName val="data 3A|6A"/>
      <sheetName val="A"/>
      <sheetName val="Main Index"/>
      <sheetName val="Instructions &amp; assumptions "/>
      <sheetName val="Sheet2"/>
      <sheetName val="wkg cflo"/>
      <sheetName val="Ref"/>
      <sheetName val="Sheet1"/>
      <sheetName val="détail 29-6"/>
      <sheetName val="synthèse"/>
      <sheetName val="BSHEET"/>
      <sheetName val="DOC34"/>
      <sheetName val="設備投資20万円以上"/>
      <sheetName val="ER10_Old"/>
      <sheetName val="ER3"/>
      <sheetName val="Paramètres"/>
      <sheetName val="ER11_Old"/>
      <sheetName val="Listes de Sélection"/>
      <sheetName val="EB1"/>
      <sheetName val="ER1"/>
      <sheetName val="ER2"/>
      <sheetName val="ER4_Old"/>
      <sheetName val="ER5"/>
      <sheetName val="ER6_Old"/>
      <sheetName val="ER7"/>
      <sheetName val="ER8"/>
      <sheetName val="ER9"/>
      <sheetName val="ES1"/>
      <sheetName val="ES2"/>
      <sheetName val="D"/>
      <sheetName val="DLC sites"/>
      <sheetName val="SDH COST"/>
      <sheetName val="Other assumptions"/>
      <sheetName val="RSU lookups"/>
      <sheetName val="RSU sites"/>
      <sheetName val="Vat Return"/>
      <sheetName val="PointNo_5"/>
      <sheetName val="std.wt."/>
      <sheetName val="AK-Offertstammblatt"/>
      <sheetName val="BOQ_Direct_selling cost"/>
      <sheetName val="Labour"/>
      <sheetName val="Civil Boq"/>
      <sheetName val="Calc_ISC"/>
      <sheetName val="BOQ_SERENO"/>
      <sheetName val="Aseet1998"/>
      <sheetName val="shuttering"/>
      <sheetName val="RECAPITULATION"/>
      <sheetName val="RA-markate"/>
      <sheetName val="Basic Assumptions"/>
      <sheetName val="Project Cost"/>
      <sheetName val="Other"/>
      <sheetName val="Summary"/>
      <sheetName val="223.582"/>
      <sheetName val="CAL"/>
      <sheetName val="JE1031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tion of Threshold"/>
      <sheetName val="Data Sheet"/>
      <sheetName val="Threshold Table"/>
      <sheetName val="Tickmarks"/>
      <sheetName val="Company"/>
      <sheetName val="wwww"/>
      <sheetName val="Input"/>
      <sheetName val="Proj PL"/>
      <sheetName val="Liability Mgmt"/>
      <sheetName val="po-log - curr. rate"/>
      <sheetName val="TRIALBALANCE"/>
      <sheetName val="Links"/>
      <sheetName val="Rev Working"/>
      <sheetName val="SC revtrgt"/>
      <sheetName val="sum"/>
      <sheetName val="East Lobe 3"/>
      <sheetName val="GT1 RD"/>
      <sheetName val="Sheet1"/>
      <sheetName val="Caption List"/>
      <sheetName val="Unit Rate"/>
      <sheetName val="Index"/>
      <sheetName val="QOS9900"/>
      <sheetName val="Bal Sheet"/>
      <sheetName val="Group"/>
    </sheetNames>
    <sheetDataSet>
      <sheetData sheetId="0" refreshError="1">
        <row r="3">
          <cell r="B3">
            <v>79000000</v>
          </cell>
        </row>
        <row r="4">
          <cell r="B4">
            <v>75000000</v>
          </cell>
        </row>
        <row r="15">
          <cell r="B15">
            <v>3080000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ST"/>
      <sheetName val="RATES"/>
      <sheetName val="RATEDIFFSUM"/>
      <sheetName val="RATEDIFF"/>
      <sheetName val="CURRENT"/>
    </sheetNames>
    <sheetDataSet>
      <sheetData sheetId="0"/>
      <sheetData sheetId="1">
        <row r="1612">
          <cell r="E1612" t="str">
            <v>VANU</v>
          </cell>
        </row>
        <row r="1613">
          <cell r="E1613" t="str">
            <v>A0101W020</v>
          </cell>
          <cell r="F1613" t="str">
            <v>WHEAT FLOUR (50 KG HD</v>
          </cell>
          <cell r="G1613" t="str">
            <v>Kgs</v>
          </cell>
          <cell r="H1613">
            <v>12.60646</v>
          </cell>
        </row>
        <row r="1614">
          <cell r="E1614" t="str">
            <v>A0101W040</v>
          </cell>
          <cell r="F1614" t="str">
            <v>BRAN</v>
          </cell>
          <cell r="G1614" t="str">
            <v>Kgs</v>
          </cell>
          <cell r="H1614">
            <v>6.7333299999999996</v>
          </cell>
        </row>
        <row r="1615">
          <cell r="E1615" t="str">
            <v>A0101W050</v>
          </cell>
          <cell r="F1615" t="str">
            <v>WHEAT FLOUR (IN BULK)</v>
          </cell>
          <cell r="G1615" t="str">
            <v>Kgs</v>
          </cell>
          <cell r="H1615">
            <v>12.04795</v>
          </cell>
        </row>
        <row r="1616">
          <cell r="E1616" t="str">
            <v>A0102S030</v>
          </cell>
          <cell r="F1616" t="str">
            <v>SUGAR</v>
          </cell>
          <cell r="G1616" t="str">
            <v>Kgs</v>
          </cell>
          <cell r="H1616">
            <v>13.575189999999999</v>
          </cell>
        </row>
        <row r="1617">
          <cell r="E1617" t="str">
            <v>A0103V011</v>
          </cell>
          <cell r="F1617" t="str">
            <v>BAKERY SHORTENING</v>
          </cell>
          <cell r="G1617" t="str">
            <v>Kgs</v>
          </cell>
          <cell r="H1617">
            <v>45.108759999999997</v>
          </cell>
        </row>
        <row r="1618">
          <cell r="E1618" t="str">
            <v>A0105M010</v>
          </cell>
          <cell r="F1618" t="str">
            <v>MILK POWDER SKIMMED (</v>
          </cell>
          <cell r="G1618" t="str">
            <v>Kgs</v>
          </cell>
          <cell r="H1618">
            <v>95.029380000000003</v>
          </cell>
        </row>
        <row r="1619">
          <cell r="E1619" t="str">
            <v>A0201M050</v>
          </cell>
          <cell r="F1619" t="str">
            <v>CONDENSED MILK</v>
          </cell>
          <cell r="G1619" t="str">
            <v>Kgs</v>
          </cell>
          <cell r="H1619">
            <v>77.965369999999993</v>
          </cell>
        </row>
        <row r="1620">
          <cell r="E1620" t="str">
            <v>A0201M120</v>
          </cell>
          <cell r="F1620" t="str">
            <v>NEW MARIE FLAVOUR (PL</v>
          </cell>
          <cell r="G1620" t="str">
            <v>Kgs</v>
          </cell>
          <cell r="H1620">
            <v>336.86464999999998</v>
          </cell>
        </row>
        <row r="1621">
          <cell r="E1621" t="str">
            <v>A0204B020</v>
          </cell>
          <cell r="F1621" t="str">
            <v>BICARBONATE OF AMMONI</v>
          </cell>
          <cell r="G1621" t="str">
            <v>Kgs</v>
          </cell>
          <cell r="H1621">
            <v>8.1606900000000007</v>
          </cell>
        </row>
        <row r="1622">
          <cell r="E1622" t="str">
            <v>A0204C010</v>
          </cell>
          <cell r="F1622" t="str">
            <v>CITRIC ACID</v>
          </cell>
          <cell r="G1622" t="str">
            <v>Kgs</v>
          </cell>
          <cell r="H1622">
            <v>57.569029999999998</v>
          </cell>
        </row>
        <row r="1623">
          <cell r="E1623" t="str">
            <v>A0204C030</v>
          </cell>
          <cell r="F1623" t="str">
            <v>MONO ACID CALCIUM PHO</v>
          </cell>
          <cell r="G1623" t="str">
            <v>Kgs</v>
          </cell>
          <cell r="H1623">
            <v>68.193950000000001</v>
          </cell>
        </row>
        <row r="1624">
          <cell r="E1624" t="str">
            <v>A0204C040</v>
          </cell>
          <cell r="F1624" t="str">
            <v>SODIUM META BI SULPHI</v>
          </cell>
          <cell r="G1624" t="str">
            <v>Kgs</v>
          </cell>
          <cell r="H1624">
            <v>22.95</v>
          </cell>
        </row>
        <row r="1625">
          <cell r="E1625" t="str">
            <v>A0204F040</v>
          </cell>
          <cell r="F1625" t="str">
            <v>FINAMUL SF CONCENTRAT</v>
          </cell>
          <cell r="G1625" t="str">
            <v>Kgs</v>
          </cell>
          <cell r="H1625">
            <v>78</v>
          </cell>
        </row>
        <row r="1626">
          <cell r="E1626" t="str">
            <v>A0204M020</v>
          </cell>
          <cell r="F1626" t="str">
            <v>PARLE FLAVOUR MIX</v>
          </cell>
          <cell r="G1626" t="str">
            <v>Ltr</v>
          </cell>
          <cell r="H1626">
            <v>148.04276999999999</v>
          </cell>
        </row>
        <row r="1627">
          <cell r="E1627" t="str">
            <v>A0204P030</v>
          </cell>
          <cell r="F1627" t="str">
            <v>PSYLLIUM HUSK - 98% P</v>
          </cell>
          <cell r="G1627" t="str">
            <v>Kgs</v>
          </cell>
          <cell r="H1627">
            <v>243.94148999999999</v>
          </cell>
        </row>
        <row r="1628">
          <cell r="E1628" t="str">
            <v>A0204P050</v>
          </cell>
          <cell r="F1628" t="str">
            <v>STABILISED LIQUID PAP</v>
          </cell>
          <cell r="G1628" t="str">
            <v>Ltr</v>
          </cell>
          <cell r="H1628">
            <v>474.60723000000002</v>
          </cell>
        </row>
        <row r="1629">
          <cell r="E1629" t="str">
            <v>A0204S020</v>
          </cell>
          <cell r="F1629" t="str">
            <v>SALT REFINED</v>
          </cell>
          <cell r="G1629" t="str">
            <v>Kgs</v>
          </cell>
          <cell r="H1629">
            <v>4.25</v>
          </cell>
        </row>
        <row r="1630">
          <cell r="E1630" t="str">
            <v>A0204S060</v>
          </cell>
          <cell r="F1630" t="str">
            <v>SODIUM BI CARBONATE</v>
          </cell>
          <cell r="G1630" t="str">
            <v>Kgs</v>
          </cell>
          <cell r="H1630">
            <v>12.797700000000001</v>
          </cell>
        </row>
        <row r="1631">
          <cell r="E1631" t="str">
            <v>B0303P260</v>
          </cell>
          <cell r="F1631" t="str">
            <v>PP.BAGS MARIE CHOICE</v>
          </cell>
          <cell r="G1631" t="str">
            <v>Bdl</v>
          </cell>
          <cell r="H1631">
            <v>1.08128</v>
          </cell>
        </row>
        <row r="1632">
          <cell r="E1632" t="str">
            <v>B0303P770</v>
          </cell>
          <cell r="F1632" t="str">
            <v>P.BAGS PARLE-G 44GM(3</v>
          </cell>
          <cell r="G1632" t="str">
            <v>Nos</v>
          </cell>
          <cell r="H1632">
            <v>0.37587999999999999</v>
          </cell>
        </row>
        <row r="1633">
          <cell r="E1633" t="str">
            <v>B0303P790</v>
          </cell>
          <cell r="F1633" t="str">
            <v>P.BAGS PARLE-G 88GM(4</v>
          </cell>
          <cell r="G1633" t="str">
            <v>Nos</v>
          </cell>
          <cell r="H1633">
            <v>0.55550999999999995</v>
          </cell>
        </row>
        <row r="1634">
          <cell r="E1634" t="str">
            <v>B0303P800</v>
          </cell>
          <cell r="F1634" t="str">
            <v>P.BAGS PARLE-G 99GM(4</v>
          </cell>
          <cell r="G1634" t="str">
            <v>Nos</v>
          </cell>
          <cell r="H1634">
            <v>0.68688000000000005</v>
          </cell>
        </row>
        <row r="1635">
          <cell r="E1635" t="str">
            <v>B0303P810</v>
          </cell>
          <cell r="F1635" t="str">
            <v>P.BAGS PARLE MARIE- 8</v>
          </cell>
          <cell r="G1635" t="str">
            <v>Nos</v>
          </cell>
          <cell r="H1635">
            <v>0.92810999999999999</v>
          </cell>
        </row>
        <row r="1636">
          <cell r="E1636" t="str">
            <v>B0303P820</v>
          </cell>
          <cell r="F1636" t="str">
            <v>P.BAGS PARLE MARIE- 1</v>
          </cell>
          <cell r="G1636" t="str">
            <v>Nos</v>
          </cell>
          <cell r="H1636">
            <v>1.34324</v>
          </cell>
        </row>
        <row r="1637">
          <cell r="E1637" t="str">
            <v>B0303P980</v>
          </cell>
          <cell r="F1637" t="str">
            <v>POLY BAGS PARLE MARIE</v>
          </cell>
          <cell r="G1637" t="str">
            <v>Nos</v>
          </cell>
          <cell r="H1637">
            <v>0.92545999999999995</v>
          </cell>
        </row>
        <row r="1638">
          <cell r="E1638" t="str">
            <v>B0402C630</v>
          </cell>
          <cell r="F1638" t="str">
            <v>COMPLAINT SLIPS 44GM</v>
          </cell>
          <cell r="G1638" t="str">
            <v>Nos</v>
          </cell>
          <cell r="H1638">
            <v>3.1E-2</v>
          </cell>
        </row>
        <row r="1639">
          <cell r="E1639" t="str">
            <v>B0402C650</v>
          </cell>
          <cell r="F1639" t="str">
            <v>COMPLAINT SLIPS 88GM</v>
          </cell>
          <cell r="G1639" t="str">
            <v>Nos</v>
          </cell>
          <cell r="H1639">
            <v>3.1E-2</v>
          </cell>
        </row>
        <row r="1640">
          <cell r="E1640" t="str">
            <v>B0402C660</v>
          </cell>
          <cell r="F1640" t="str">
            <v>COMPLAINT SLIPS 99GM</v>
          </cell>
          <cell r="G1640" t="str">
            <v>Nos</v>
          </cell>
          <cell r="H1640">
            <v>3.1E-2</v>
          </cell>
        </row>
        <row r="1641">
          <cell r="E1641" t="str">
            <v>B0402C670</v>
          </cell>
          <cell r="F1641" t="str">
            <v>COMPLAINT SLIP PARLE</v>
          </cell>
          <cell r="G1641" t="str">
            <v>Nos</v>
          </cell>
          <cell r="H1641">
            <v>3.1E-2</v>
          </cell>
        </row>
        <row r="1642">
          <cell r="E1642" t="str">
            <v>B0402C680</v>
          </cell>
          <cell r="F1642" t="str">
            <v>COMPLAINT SLIP PARLE</v>
          </cell>
          <cell r="G1642" t="str">
            <v>Nos</v>
          </cell>
          <cell r="H1642">
            <v>3.1E-2</v>
          </cell>
        </row>
        <row r="1643">
          <cell r="E1643" t="str">
            <v>B0402C690</v>
          </cell>
          <cell r="F1643" t="str">
            <v>COMPLAINT SLIP MARIE</v>
          </cell>
          <cell r="G1643" t="str">
            <v>Nos</v>
          </cell>
          <cell r="H1643">
            <v>3.1E-2</v>
          </cell>
        </row>
        <row r="1644">
          <cell r="E1644" t="str">
            <v>B0801W480</v>
          </cell>
          <cell r="F1644" t="str">
            <v>MARIE CHOICE 60GM EXP</v>
          </cell>
          <cell r="G1644" t="str">
            <v>Kgs</v>
          </cell>
          <cell r="H1644">
            <v>181.79773</v>
          </cell>
        </row>
        <row r="1645">
          <cell r="E1645" t="str">
            <v>B0801W800</v>
          </cell>
          <cell r="F1645" t="str">
            <v>PG 44 GM PREMIUM PACK</v>
          </cell>
          <cell r="G1645" t="str">
            <v>Kgs</v>
          </cell>
          <cell r="H1645">
            <v>176.44313</v>
          </cell>
        </row>
        <row r="1646">
          <cell r="E1646" t="str">
            <v>B0801W820</v>
          </cell>
          <cell r="F1646" t="str">
            <v>PG 88 GM PREMIUM PACK</v>
          </cell>
          <cell r="G1646" t="str">
            <v>Kgs</v>
          </cell>
          <cell r="H1646">
            <v>186.70434</v>
          </cell>
        </row>
        <row r="1647">
          <cell r="E1647" t="str">
            <v>B0801W830</v>
          </cell>
          <cell r="F1647" t="str">
            <v>PG 99 GM PREMIUM PACK</v>
          </cell>
          <cell r="G1647" t="str">
            <v>Kgs</v>
          </cell>
          <cell r="H1647">
            <v>194</v>
          </cell>
        </row>
        <row r="1648">
          <cell r="E1648" t="str">
            <v>B0801W840</v>
          </cell>
          <cell r="F1648" t="str">
            <v>PG- 220 GM PREMIUM PA</v>
          </cell>
          <cell r="G1648" t="str">
            <v>Kgs</v>
          </cell>
          <cell r="H1648">
            <v>160.2159</v>
          </cell>
        </row>
        <row r="1649">
          <cell r="E1649" t="str">
            <v>B0801W850</v>
          </cell>
          <cell r="F1649" t="str">
            <v>PG- 330 GM PREMIUM PA</v>
          </cell>
          <cell r="G1649" t="str">
            <v>Kgs</v>
          </cell>
          <cell r="H1649">
            <v>211.6088</v>
          </cell>
        </row>
        <row r="1650">
          <cell r="E1650" t="str">
            <v>B0801W860</v>
          </cell>
          <cell r="F1650" t="str">
            <v>PG- 440 GM PREMIUM PA</v>
          </cell>
          <cell r="G1650" t="str">
            <v>Kgs</v>
          </cell>
          <cell r="H1650">
            <v>204</v>
          </cell>
        </row>
        <row r="1651">
          <cell r="E1651" t="str">
            <v>B0801W880</v>
          </cell>
          <cell r="F1651" t="str">
            <v>PARLE MARIE  88GM  BO</v>
          </cell>
          <cell r="G1651" t="str">
            <v>Kgs</v>
          </cell>
          <cell r="H1651">
            <v>262.50268999999997</v>
          </cell>
        </row>
        <row r="1652">
          <cell r="E1652" t="str">
            <v>B0801W890</v>
          </cell>
          <cell r="F1652" t="str">
            <v>PARLE MARIE  176GM  B</v>
          </cell>
          <cell r="G1652" t="str">
            <v>Kgs</v>
          </cell>
          <cell r="H1652">
            <v>262.53140000000002</v>
          </cell>
        </row>
        <row r="1653">
          <cell r="E1653" t="str">
            <v>B0801W900</v>
          </cell>
          <cell r="F1653" t="str">
            <v>PARLE MARIE  347GMx24</v>
          </cell>
          <cell r="G1653" t="str">
            <v>Kgs</v>
          </cell>
          <cell r="H1653">
            <v>247.62954999999999</v>
          </cell>
        </row>
        <row r="1654">
          <cell r="E1654" t="str">
            <v>B0801W910</v>
          </cell>
          <cell r="F1654" t="str">
            <v>MARIE DIGESTIVE  176G</v>
          </cell>
          <cell r="G1654" t="str">
            <v>Kgs</v>
          </cell>
          <cell r="H1654">
            <v>206.0763</v>
          </cell>
        </row>
        <row r="1655">
          <cell r="E1655" t="str">
            <v>B0802W280</v>
          </cell>
          <cell r="F1655" t="str">
            <v>PARLE MINI MARIE 60GM</v>
          </cell>
          <cell r="G1655" t="str">
            <v>Kgs</v>
          </cell>
          <cell r="H1655">
            <v>203.83752000000001</v>
          </cell>
        </row>
        <row r="1656">
          <cell r="E1656" t="str">
            <v>B0802W450</v>
          </cell>
          <cell r="F1656" t="str">
            <v>PARLE MARIE WRAPPER E</v>
          </cell>
          <cell r="G1656" t="str">
            <v>Kgs</v>
          </cell>
          <cell r="H1656">
            <v>262.49011999999999</v>
          </cell>
        </row>
        <row r="1657">
          <cell r="E1657" t="str">
            <v>B0904C710</v>
          </cell>
          <cell r="F1657" t="str">
            <v>C.BOX EXPORT MARIE 60</v>
          </cell>
          <cell r="G1657" t="str">
            <v>Nos</v>
          </cell>
          <cell r="H1657">
            <v>8.0425000000000004</v>
          </cell>
        </row>
        <row r="1658">
          <cell r="E1658" t="str">
            <v>B0904C840</v>
          </cell>
          <cell r="F1658" t="str">
            <v>C.BOX EXP WHITE MARIE</v>
          </cell>
          <cell r="G1658" t="str">
            <v>Nos</v>
          </cell>
          <cell r="H1658">
            <v>8.5723500000000001</v>
          </cell>
        </row>
        <row r="1659">
          <cell r="E1659" t="str">
            <v>B0905C370</v>
          </cell>
          <cell r="F1659" t="str">
            <v>CBNO.215- 44GM 3ply B</v>
          </cell>
          <cell r="G1659" t="str">
            <v>Nos</v>
          </cell>
          <cell r="H1659">
            <v>14.313219999999999</v>
          </cell>
        </row>
        <row r="1660">
          <cell r="E1660" t="str">
            <v>B0905C390</v>
          </cell>
          <cell r="F1660" t="str">
            <v>CBNO.232- 88GM 3ply B</v>
          </cell>
          <cell r="G1660" t="str">
            <v>Nos</v>
          </cell>
          <cell r="H1660">
            <v>11.724629999999999</v>
          </cell>
        </row>
        <row r="1661">
          <cell r="E1661" t="str">
            <v>B0905C400</v>
          </cell>
          <cell r="F1661" t="str">
            <v>CBNO.238- 99GM 3ply B</v>
          </cell>
          <cell r="G1661" t="str">
            <v>Nos</v>
          </cell>
          <cell r="H1661">
            <v>12.5</v>
          </cell>
        </row>
        <row r="1662">
          <cell r="E1662" t="str">
            <v>B0905C410</v>
          </cell>
          <cell r="F1662" t="str">
            <v>CBNO.240- 220GM 3ply</v>
          </cell>
          <cell r="G1662" t="str">
            <v>Nos</v>
          </cell>
          <cell r="H1662">
            <v>15.02303</v>
          </cell>
        </row>
        <row r="1663">
          <cell r="E1663" t="str">
            <v>B0905C420</v>
          </cell>
          <cell r="F1663" t="str">
            <v>CBNO.242- 330GM 3ply</v>
          </cell>
          <cell r="G1663" t="str">
            <v>Nos</v>
          </cell>
          <cell r="H1663">
            <v>14.750999999999999</v>
          </cell>
        </row>
        <row r="1664">
          <cell r="E1664" t="str">
            <v>B0905C430</v>
          </cell>
          <cell r="F1664" t="str">
            <v>CBNO.244- 440GM 3ply</v>
          </cell>
          <cell r="G1664" t="str">
            <v>Nos</v>
          </cell>
          <cell r="H1664">
            <v>13.473470000000001</v>
          </cell>
        </row>
        <row r="1665">
          <cell r="E1665" t="str">
            <v>B0905C450</v>
          </cell>
          <cell r="F1665" t="str">
            <v>C.B.NO.207-PARLE MARI</v>
          </cell>
          <cell r="G1665" t="str">
            <v>Nos</v>
          </cell>
          <cell r="H1665">
            <v>16.05</v>
          </cell>
        </row>
        <row r="1666">
          <cell r="E1666" t="str">
            <v>B0905C460</v>
          </cell>
          <cell r="F1666" t="str">
            <v>C.B.NO.211-PARLE MARI</v>
          </cell>
          <cell r="G1666" t="str">
            <v>Nos</v>
          </cell>
          <cell r="H1666">
            <v>15.531370000000001</v>
          </cell>
        </row>
        <row r="1667">
          <cell r="E1667" t="str">
            <v>B0905C470</v>
          </cell>
          <cell r="F1667" t="str">
            <v>C.B.NO.213-PARLE MARI</v>
          </cell>
          <cell r="G1667" t="str">
            <v>Nos</v>
          </cell>
          <cell r="H1667">
            <v>12.44872</v>
          </cell>
        </row>
        <row r="1668">
          <cell r="E1668" t="str">
            <v>B0905C480</v>
          </cell>
          <cell r="F1668" t="str">
            <v>BOXNO.219- MARIE DIGE</v>
          </cell>
          <cell r="G1668" t="str">
            <v>Nos</v>
          </cell>
          <cell r="H1668">
            <v>17.292649999999998</v>
          </cell>
        </row>
        <row r="1669">
          <cell r="E1669" t="str">
            <v>B0905C820</v>
          </cell>
          <cell r="F1669" t="str">
            <v>C. BOX EXPORT PARLE M</v>
          </cell>
          <cell r="G1669" t="str">
            <v>Nos</v>
          </cell>
          <cell r="H1669">
            <v>12.25</v>
          </cell>
        </row>
        <row r="1670">
          <cell r="E1670" t="str">
            <v>B9901B030</v>
          </cell>
          <cell r="F1670" t="str">
            <v>BOPP PRINTED TAPE(WIT</v>
          </cell>
          <cell r="G1670" t="str">
            <v>Rol</v>
          </cell>
          <cell r="H1670">
            <v>175</v>
          </cell>
        </row>
        <row r="1671">
          <cell r="E1671" t="str">
            <v>B9999W010</v>
          </cell>
          <cell r="F1671" t="str">
            <v>WOODEN ANGLES</v>
          </cell>
          <cell r="G1671" t="str">
            <v>Nos</v>
          </cell>
          <cell r="H1671">
            <v>1.82</v>
          </cell>
        </row>
        <row r="1672">
          <cell r="E1672" t="str">
            <v>D1001F010</v>
          </cell>
          <cell r="F1672" t="str">
            <v>FURNACE OIL</v>
          </cell>
          <cell r="G1672" t="str">
            <v>Ltr</v>
          </cell>
          <cell r="H1672">
            <v>14.2598</v>
          </cell>
        </row>
      </sheetData>
      <sheetData sheetId="2"/>
      <sheetData sheetId="3"/>
      <sheetData sheetId="4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5.2"/>
      <sheetName val="5.2.0"/>
      <sheetName val="5.2.1"/>
      <sheetName val="A+B1010"/>
      <sheetName val="A1129"/>
      <sheetName val="A1200-1"/>
      <sheetName val="A1200-2"/>
      <sheetName val="A1200-3"/>
      <sheetName val="A1300"/>
      <sheetName val="A1319"/>
      <sheetName val="A1329"/>
      <sheetName val="A1330"/>
      <sheetName val="A1390"/>
      <sheetName val="A1400"/>
      <sheetName val="A1560"/>
      <sheetName val="A1561"/>
      <sheetName val="A1580"/>
      <sheetName val="A1605"/>
      <sheetName val="Macros"/>
      <sheetName val="Parameters"/>
      <sheetName val="WORKINGS"/>
      <sheetName val="Leasehold imp A30"/>
      <sheetName val="NSV"/>
      <sheetName val="Prodn 2001"/>
      <sheetName val="LedMast"/>
      <sheetName val="BS Schedules 04"/>
      <sheetName val="KEY INPUTS"/>
      <sheetName val="Staff Forecast spread"/>
      <sheetName val="Calc_ISC"/>
      <sheetName val="COST"/>
      <sheetName val="Civil Boq"/>
      <sheetName val="upa"/>
      <sheetName val="Sheet1"/>
      <sheetName val="PointNo.5"/>
      <sheetName val="Footings"/>
      <sheetName val="E_Control sheet"/>
      <sheetName val="OIL e-mail dt 20.03.02 "/>
      <sheetName val="Det of Add-OT ASS-00-01"/>
      <sheetName val="DEP-PSC-ADD~00-01"/>
      <sheetName val="DEP-PSC~00-01"/>
      <sheetName val="DEP-GEPL~00-01"/>
      <sheetName val="Summary"/>
      <sheetName val="Assets"/>
      <sheetName val="Special write down"/>
      <sheetName val="Deduction of assets"/>
      <sheetName val="Init"/>
      <sheetName val="Total Haryana POs AMC Sheet 3%"/>
      <sheetName val="delhi 03-04AMC @ 3%"/>
      <sheetName val="itemsdetails"/>
      <sheetName val="Makro1"/>
      <sheetName val="Lead sheet"/>
      <sheetName val="gvl"/>
      <sheetName val="Separation"/>
      <sheetName val="Listes de Sélection"/>
      <sheetName val="SALES-VAL"/>
      <sheetName val="Other cost"/>
      <sheetName val="ALLOY"/>
      <sheetName val="SETNO"/>
      <sheetName val="Steuerung"/>
      <sheetName val="Daten_GER_VW"/>
      <sheetName val="Daten_PlanVW_2006"/>
      <sheetName val="General Assump"/>
      <sheetName val="Sheet3"/>
      <sheetName val="Costing"/>
      <sheetName val="MINR BA"/>
      <sheetName val="Segment S(quarterly)"/>
      <sheetName val="CME_200503"/>
      <sheetName val="Detail"/>
      <sheetName val="Extract_Sales"/>
      <sheetName val="Param"/>
      <sheetName val="Ord-Input"/>
      <sheetName val="Base Costs"/>
      <sheetName val="Jan2001 cc rollup rf"/>
      <sheetName val="GS VP table"/>
      <sheetName val="rfsale"/>
      <sheetName val="Special_write_down"/>
      <sheetName val="Deduction_of_assets"/>
      <sheetName val="sch 6-7"/>
      <sheetName val="Sch 5"/>
      <sheetName val="Sheet2"/>
      <sheetName val="cust list download"/>
      <sheetName val="Boq"/>
      <sheetName val="STEEL STRUCTURE"/>
      <sheetName val="std.wt."/>
      <sheetName val="AK-Offertstammblatt"/>
      <sheetName val="Aseet1998"/>
      <sheetName val="Design"/>
      <sheetName val="2gii"/>
      <sheetName val="공장별판관비배부"/>
      <sheetName val="Supplier"/>
      <sheetName val="99 조정금액"/>
      <sheetName val="pr_cal"/>
      <sheetName val="FUNCTION"/>
      <sheetName val="WXY"/>
      <sheetName val="TBAL9697 -group wise  sdpl"/>
      <sheetName val="Stress Calculation"/>
      <sheetName val="monitoring-breakup Feb02"/>
      <sheetName val="exp-ded-jan' 06"/>
      <sheetName val="Summary year Plan"/>
      <sheetName val="Global Assmptions"/>
      <sheetName val="Publicbuilding"/>
      <sheetName val="tables"/>
      <sheetName val="Drop Down"/>
      <sheetName val="5_2"/>
      <sheetName val="5_2_0"/>
      <sheetName val="5_2_1"/>
      <sheetName val="Civil_Boq"/>
      <sheetName val="Staff_Forecast_spread"/>
      <sheetName val="Site Dev BOQ"/>
      <sheetName val="FMT 13-VOLUME BY MARKET"/>
      <sheetName val="FMT 14 -VOLUME BY BRANDS"/>
      <sheetName val="Balance sheet DCCDL Nov 06"/>
      <sheetName val="Break up Sheet"/>
      <sheetName val="월선수금"/>
      <sheetName val="Labour"/>
      <sheetName val="RCC,Ret. Wall"/>
      <sheetName val="Name Lists"/>
      <sheetName val="Construction"/>
      <sheetName val="应收帐款"/>
      <sheetName val="其他应收款"/>
      <sheetName val="在建工程"/>
      <sheetName val="待摊费用"/>
      <sheetName val="运什费"/>
      <sheetName val="预付帐款"/>
      <sheetName val="预提费用"/>
      <sheetName val="预收帐款"/>
      <sheetName val="RPT 71-VOLUME DATA-PCI "/>
      <sheetName val="ASPERLEDGER"/>
      <sheetName val="KPIs"/>
      <sheetName val="OV-HEAD"/>
      <sheetName val="s&amp;w_PF&amp;ESI"/>
      <sheetName val="Deferred Tax-VCL"/>
      <sheetName val="per mt"/>
      <sheetName val="Profit &amp; Loss"/>
      <sheetName val="Page 1A - Proposal Strategy "/>
      <sheetName val="Pg.1 Marketing Info"/>
      <sheetName val="clk_con"/>
      <sheetName val="POI_MASTER_1"/>
      <sheetName val="Lookups"/>
      <sheetName val="Tool Room "/>
      <sheetName val="Sugar_BASIC ASSU."/>
      <sheetName val="Dont Alter"/>
      <sheetName val="VENDORmar11"/>
      <sheetName val="Const_and_macro"/>
      <sheetName val="Trial vijay"/>
      <sheetName val="RPT 11-VOLUME BY BRANDS"/>
      <sheetName val="NAR-Pistons (2)"/>
      <sheetName val="TRIAL BALANCE"/>
      <sheetName val="Client Billing"/>
      <sheetName val="Pricing Standards"/>
      <sheetName val="ASPMPL"/>
      <sheetName val="APSPL"/>
      <sheetName val="2003-Rates"/>
      <sheetName val="Cash payments &gt;Rs.20,000"/>
      <sheetName val="Addition"/>
      <sheetName val="BS0102"/>
      <sheetName val="U-4_Investments &amp; FD"/>
      <sheetName val="FORM7"/>
      <sheetName val="Hypotheses"/>
      <sheetName val="Determination of Threshold"/>
      <sheetName val="trial bal"/>
      <sheetName val="June'02"/>
      <sheetName val="In_VEAU_DIVA"/>
      <sheetName val="Volume Detail Input"/>
      <sheetName val="BS01"/>
      <sheetName val="Group"/>
      <sheetName val="vendor Aging"/>
      <sheetName val="Ref"/>
      <sheetName val="Classification"/>
      <sheetName val="Edit(01)"/>
      <sheetName val="BP.Allocation"/>
      <sheetName val="Ac.subAc combination"/>
      <sheetName val="Fertigung"/>
      <sheetName val="CURRENCY"/>
      <sheetName val="hdnSheet"/>
      <sheetName val="hidnSheetNew"/>
      <sheetName val="Ann VII"/>
      <sheetName val="Ann VIII"/>
      <sheetName val="COMMON"/>
      <sheetName val="Code"/>
      <sheetName val="Data"/>
      <sheetName val="AnnexIII"/>
      <sheetName val="Off Equip"/>
      <sheetName val="c_silo_cash_flow"/>
      <sheetName val="A"/>
      <sheetName val="DET0900"/>
      <sheetName val="repaymentsch"/>
      <sheetName val="Dist.loss"/>
      <sheetName val="Delhi"/>
      <sheetName val="Com-ParaMeter"/>
      <sheetName val="BASIC ASSU."/>
      <sheetName val="Inc-Dec in stk"/>
      <sheetName val="syndicate codes"/>
      <sheetName val="RECAPITULATION"/>
      <sheetName val="PURCHASE REQUISITION STATUS"/>
      <sheetName val="factor_sheet"/>
      <sheetName val="Annexure VI"/>
      <sheetName val="Basic Assumptions"/>
      <sheetName val="Notes"/>
      <sheetName val="Other assumptions"/>
      <sheetName val="Infrastructure(3)"/>
      <sheetName val="Taluka wise dealer (2)"/>
      <sheetName val="other expenses ( 13 ) "/>
      <sheetName val="T - room expense ( 7 )"/>
      <sheetName val="Component Pricing, Costs"/>
      <sheetName val="Q3"/>
      <sheetName val="BS Aug04"/>
      <sheetName val="Total Collection"/>
      <sheetName val="Main-Material"/>
      <sheetName val="GD"/>
      <sheetName val="10. &amp; 11. Rate Code &amp; BQ"/>
      <sheetName val="RA-markate"/>
      <sheetName val="REFERENCE"/>
      <sheetName val="analysis"/>
      <sheetName val="Unit cost- Drain-Protection-2"/>
      <sheetName val="Form 6"/>
      <sheetName val="User Input Sheet"/>
      <sheetName val="RAW MATERIAL PRICES"/>
    </sheetNames>
    <sheetDataSet>
      <sheetData sheetId="0">
        <row r="8">
          <cell r="B8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8">
          <cell r="B8">
            <v>1</v>
          </cell>
        </row>
      </sheetData>
      <sheetData sheetId="38">
        <row r="8">
          <cell r="B8">
            <v>1</v>
          </cell>
        </row>
      </sheetData>
      <sheetData sheetId="39"/>
      <sheetData sheetId="40"/>
      <sheetData sheetId="41">
        <row r="8">
          <cell r="B8">
            <v>1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dtls"/>
      <sheetName val="Bank reco"/>
      <sheetName val="Fxassts"/>
      <sheetName val="Fxassts Revised"/>
      <sheetName val="Insclaim"/>
      <sheetName val="Bags Inventory"/>
      <sheetName val="Stox- MES15"/>
      <sheetName val="Stox-DAP "/>
      <sheetName val="Subsidy"/>
      <sheetName val="BHA dep"/>
      <sheetName val="JMB Prov"/>
      <sheetName val="Bonus Prov"/>
      <sheetName val="JMB Reco"/>
      <sheetName val="Freight Payable"/>
      <sheetName val="CFIConfiramtion"/>
      <sheetName val="taxrec"/>
      <sheetName val="IT Prov"/>
      <sheetName val="FXCONTRACT"/>
      <sheetName val="Rallis prov"/>
      <sheetName val="Accrued Income"/>
      <sheetName val="Provs"/>
      <sheetName val="TDS Cert DC AY 03-04"/>
      <sheetName val="Input"/>
      <sheetName val="WORK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CTS"/>
      <sheetName val="Tailoring"/>
      <sheetName val="OE Testing"/>
      <sheetName val="Testing"/>
      <sheetName val="Con Obj"/>
      <sheetName val="Con Act"/>
      <sheetName val="Tickmarks"/>
      <sheetName val="data"/>
      <sheetName val="Worksheet in 4315"/>
      <sheetName val="Fixed asset register"/>
      <sheetName val="XREF"/>
      <sheetName val="Office Furniture- client"/>
      <sheetName val="Office Equipment-client"/>
    </sheetNames>
    <sheetDataSet>
      <sheetData sheetId="0"/>
      <sheetData sheetId="1"/>
      <sheetData sheetId="2">
        <row r="1">
          <cell r="A1" t="str">
            <v>Revenue Business Cycle: Test of Controls</v>
          </cell>
        </row>
      </sheetData>
      <sheetData sheetId="3"/>
      <sheetData sheetId="4">
        <row r="1">
          <cell r="A1" t="str">
            <v>Revenue Business Cycle: Test of Controls</v>
          </cell>
        </row>
      </sheetData>
      <sheetData sheetId="5"/>
      <sheetData sheetId="6">
        <row r="1">
          <cell r="A1" t="str">
            <v>Revenue Business Cycle: Test of Controls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change"/>
      <sheetName val="LS-1"/>
      <sheetName val="Inventories"/>
      <sheetName val="LS-2"/>
      <sheetName val="Guidance"/>
      <sheetName val="Leadsheet"/>
      <sheetName val="Analytic"/>
      <sheetName val="Counts"/>
      <sheetName val="Sample-Counts"/>
      <sheetName val="Valuation"/>
      <sheetName val="Rollfwd"/>
      <sheetName val="Provision"/>
      <sheetName val="Excess Calc"/>
      <sheetName val="XREF"/>
      <sheetName val="Tickmarks"/>
      <sheetName val="Threshold Calc"/>
      <sheetName val="Price Testing - Used - 1"/>
      <sheetName val="cost of s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ual DocsIndex"/>
      <sheetName val="AS-2 Index"/>
      <sheetName val="1. LS"/>
      <sheetName val="2. BCC"/>
      <sheetName val="3. UTI"/>
      <sheetName val="4. PNB"/>
      <sheetName val="5. BOP"/>
      <sheetName val="TOD"/>
      <sheetName val="XREF"/>
      <sheetName val="Tickmarks"/>
      <sheetName val="LS"/>
      <sheetName val="BCC"/>
      <sheetName val="UTI"/>
      <sheetName val="PNB"/>
      <sheetName val="BOP"/>
      <sheetName val="Rev Notes"/>
      <sheetName val="3. SBBJ"/>
      <sheetName val="6. Cash Ac"/>
      <sheetName val="7.CMA"/>
      <sheetName val="8. TOD"/>
      <sheetName val="N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1-11 (in Lacs)"/>
      <sheetName val="Notes 14(i)-(iv) (in Lacs)"/>
      <sheetName val="Notes 14(v)-(xi) (in Lac)"/>
      <sheetName val="Notes 1-11"/>
      <sheetName val="Notes 14(i)-(iv)"/>
      <sheetName val="Notes 14(v)-(xi)"/>
      <sheetName val="Sheet1"/>
      <sheetName val="Note 15"/>
      <sheetName val="DIRECTOR-REM"/>
      <sheetName val="WORKING "/>
      <sheetName val="CIF-08"/>
      <sheetName val="AUDIT PROVISION"/>
      <sheetName val="AUDITOR-NSB-SAB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Leadsheet"/>
      <sheetName val="Analytical"/>
      <sheetName val="cost of sales"/>
      <sheetName val="LS"/>
      <sheetName val="Detail"/>
      <sheetName val="Sample-Product Wise"/>
      <sheetName val="Sample-Month wise"/>
      <sheetName val="Cut off"/>
      <sheetName val="Excess Calc"/>
      <sheetName val="XREF"/>
      <sheetName val="Tickmarks"/>
      <sheetName val="Threshold Calc"/>
      <sheetName val="Year_End"/>
      <sheetName val="Company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1-11"/>
      <sheetName val="Notes 14(i)-(iv)"/>
      <sheetName val="Notes 14(v)-(xi)"/>
      <sheetName val="RP-FIN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gill- monthly payroll-98-99"/>
      <sheetName val="FORM-16"/>
      <sheetName val="entitlements"/>
      <sheetName val="Final"/>
      <sheetName val="Summary-Price_New"/>
      <sheetName val="Sheet3"/>
      <sheetName val="AN-2K"/>
      <sheetName val="Switch V16"/>
      <sheetName val="Lists"/>
      <sheetName val="TSP PP"/>
      <sheetName val="Cargill-_monthly_payroll-98-99"/>
      <sheetName val="Cargill-%20monthly%20payroll-98"/>
      <sheetName val="Component Pricing, Costs"/>
      <sheetName val="currency"/>
      <sheetName val="Switch_V16"/>
      <sheetName val="Component_Pricing,_Costs"/>
      <sheetName val="LANGUAGE"/>
      <sheetName val="Assumptions"/>
      <sheetName val="currency (2)"/>
      <sheetName val="Preside"/>
      <sheetName val="SPS DETAIL"/>
      <sheetName val="INFO"/>
      <sheetName val="NOTES "/>
      <sheetName val="COA-IPCL"/>
      <sheetName val="Assupmtions"/>
      <sheetName val="Masters"/>
      <sheetName val="Company"/>
      <sheetName val="AANEX-L(TDS)"/>
      <sheetName val="MAPSHEET"/>
      <sheetName val="Pivot_Databasis"/>
      <sheetName val="Output_Consumer_Finance"/>
      <sheetName val="cabecera"/>
      <sheetName val="RPT 11-VOLUME BY BRANDS"/>
      <sheetName val="June'02"/>
      <sheetName val="variables"/>
      <sheetName val="Form 16"/>
      <sheetName val="p&amp;l"/>
      <sheetName val="A0744339"/>
      <sheetName val="CF"/>
      <sheetName val="shtLookup"/>
      <sheetName val="12"/>
      <sheetName val="15"/>
      <sheetName val="SummaryAdd"/>
      <sheetName val="Parameters&amp;Notes"/>
      <sheetName val="look2"/>
      <sheetName val="Control"/>
      <sheetName val="Bonus"/>
      <sheetName val="Week 2"/>
      <sheetName val="daywork- Tham khao"/>
      <sheetName val="Summary"/>
      <sheetName val="BS-203"/>
      <sheetName val="Comp"/>
      <sheetName val="Input"/>
    </sheetNames>
    <definedNames>
      <definedName name="word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."/>
      <sheetName val="comp_"/>
      <sheetName val="FORM-16"/>
      <sheetName val="Settings"/>
      <sheetName val="COMPARISON"/>
      <sheetName val="10YACCS"/>
      <sheetName val="FORM_16"/>
      <sheetName val="P&amp;L(Summarywith%ages)"/>
      <sheetName val="MAIN LATEST"/>
      <sheetName val="InputVariables"/>
      <sheetName val="trial"/>
      <sheetName val="comp_1"/>
      <sheetName val="currency"/>
      <sheetName val="factor"/>
      <sheetName val="MAIN_LATEST"/>
      <sheetName val="Perkins_RS_00-01_TR_26Apr"/>
      <sheetName val="CONTROL"/>
      <sheetName val="ecommerce"/>
      <sheetName val="FX"/>
      <sheetName val="AR"/>
      <sheetName val="Assumptions"/>
      <sheetName val="TRX ADDITION"/>
      <sheetName val="Sheet2"/>
      <sheetName val="Outgoing"/>
      <sheetName val="Incoming"/>
      <sheetName val="currency (2)"/>
      <sheetName val="CRITERIA4"/>
      <sheetName val="4. TOP 25 QTY &amp; VALUE WISE "/>
      <sheetName val="INDIVIDUAL 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CPL"/>
      <sheetName val="Sheet1"/>
      <sheetName val="comp."/>
    </sheetNames>
    <sheetDataSet>
      <sheetData sheetId="0"/>
      <sheetData sheetId="1" refreshError="1"/>
      <sheetData sheetId="2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Debt Sch"/>
      <sheetName val="Satara RKA P&amp;L Historical"/>
      <sheetName val="RKA P&amp;L"/>
      <sheetName val="Summary_S1 PSA"/>
      <sheetName val="RKA CAPM"/>
      <sheetName val="Depreciation Schedule"/>
    </sheetNames>
    <sheetDataSet>
      <sheetData sheetId="0">
        <row r="3">
          <cell r="J3">
            <v>365</v>
          </cell>
          <cell r="R3">
            <v>365</v>
          </cell>
          <cell r="S3">
            <v>366</v>
          </cell>
          <cell r="T3">
            <v>365</v>
          </cell>
          <cell r="U3">
            <v>365</v>
          </cell>
          <cell r="V3">
            <v>365</v>
          </cell>
          <cell r="W3">
            <v>366</v>
          </cell>
          <cell r="X3">
            <v>365</v>
          </cell>
          <cell r="Y3">
            <v>365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les Projections"/>
      <sheetName val="cash flow"/>
      <sheetName val="DSCR"/>
      <sheetName val="Projection KFL"/>
      <sheetName val="Working notes"/>
      <sheetName val="Projections Rice"/>
      <sheetName val="Sheet4"/>
      <sheetName val="Sheet2"/>
      <sheetName val="Sheet1"/>
      <sheetName val="Projections Food"/>
      <sheetName val="TL - 200 cr"/>
      <sheetName val="Product wise 2018-19"/>
      <sheetName val="Product wise 2017-18"/>
      <sheetName val="Sheet3"/>
      <sheetName val="Expense Food"/>
      <sheetName val="Expenses Rice"/>
      <sheetName val="RK Working &gt;&gt;&gt;&gt;"/>
      <sheetName val="Historical BS"/>
      <sheetName val="Historical P&amp;L"/>
      <sheetName val="Projected P&amp;L"/>
      <sheetName val="Projected BS"/>
      <sheetName val="Projected CFS"/>
      <sheetName val="Revenue Modelling"/>
      <sheetName val="Sheet6"/>
      <sheetName val="Sheet7"/>
      <sheetName val="Dep-SLM"/>
      <sheetName val="Dep-WDV"/>
      <sheetName val="WPI"/>
      <sheetName val="Working Capital"/>
      <sheetName val="Debt Schedule"/>
      <sheetName val="DSCR_RK"/>
      <sheetName val="Enterprise Valuation rk"/>
      <sheetName val="Competitors"/>
      <sheetName val="CCA RK"/>
      <sheetName val="WACC RK"/>
      <sheetName val="Ratio Analysis"/>
      <sheetName val="Expen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D3">
            <v>45016</v>
          </cell>
          <cell r="E3">
            <v>45382</v>
          </cell>
          <cell r="F3">
            <v>45747</v>
          </cell>
          <cell r="G3">
            <v>46112</v>
          </cell>
          <cell r="H3">
            <v>46477</v>
          </cell>
          <cell r="I3">
            <v>46843</v>
          </cell>
          <cell r="J3">
            <v>47208</v>
          </cell>
          <cell r="K3">
            <v>47573</v>
          </cell>
        </row>
        <row r="5">
          <cell r="D5">
            <v>105.46720000000001</v>
          </cell>
        </row>
        <row r="14">
          <cell r="D14">
            <v>114.3544</v>
          </cell>
        </row>
        <row r="17">
          <cell r="D17">
            <v>4.6353</v>
          </cell>
        </row>
        <row r="19">
          <cell r="D19">
            <v>68.510999999999996</v>
          </cell>
        </row>
        <row r="23">
          <cell r="D23">
            <v>109.5078</v>
          </cell>
        </row>
        <row r="26">
          <cell r="D26">
            <v>1.8075000000000001</v>
          </cell>
        </row>
        <row r="28">
          <cell r="D28">
            <v>102.34229999999999</v>
          </cell>
        </row>
        <row r="32">
          <cell r="D32">
            <v>3.3799000000000001</v>
          </cell>
        </row>
        <row r="35">
          <cell r="D35">
            <v>6.4100000000000004E-2</v>
          </cell>
        </row>
        <row r="37">
          <cell r="D37">
            <v>3.2130999999999998</v>
          </cell>
        </row>
        <row r="41">
          <cell r="D41">
            <v>6.0728</v>
          </cell>
        </row>
        <row r="44">
          <cell r="D44">
            <v>8.4599999999999995E-2</v>
          </cell>
        </row>
        <row r="46">
          <cell r="D46">
            <v>5.9595000000000002</v>
          </cell>
        </row>
        <row r="50">
          <cell r="D50">
            <v>8.7210999999999999</v>
          </cell>
        </row>
        <row r="53">
          <cell r="D53">
            <v>0.1176</v>
          </cell>
        </row>
        <row r="55">
          <cell r="D55">
            <v>8.3873999999999995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dger "/>
      <sheetName val="Entries "/>
      <sheetName val="Write up"/>
      <sheetName val="Understanding"/>
      <sheetName val="Steps"/>
      <sheetName val="Schedule"/>
      <sheetName val="Office Furniture Final"/>
      <sheetName val="Office Equipment "/>
      <sheetName val="Computers"/>
      <sheetName val="Vehicles "/>
      <sheetName val="Lease Improvement"/>
      <sheetName val="Tools and Implements"/>
      <sheetName val="FA_additions "/>
      <sheetName val="FA_deletions "/>
      <sheetName val="Tickmarks"/>
      <sheetName val="Office Furniture- client"/>
      <sheetName val="Office Equipment-client"/>
      <sheetName val="Computers -client"/>
      <sheetName val="Summary Final"/>
      <sheetName val="Schedule (2)"/>
      <sheetName val="BHA dep"/>
      <sheetName val="Input"/>
      <sheetName val="Sheet1"/>
      <sheetName val="Observations"/>
      <sheetName val="Summary"/>
      <sheetName val="Total Addition(DNFA)"/>
      <sheetName val="FADU"/>
      <sheetName val="FADNF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Sheet1"/>
      <sheetName val="Sheet2"/>
      <sheetName val="Sheet3"/>
      <sheetName val="L,MM"/>
      <sheetName val="Index"/>
      <sheetName val="gurubhai"/>
      <sheetName val="BS Led"/>
      <sheetName val="NWC"/>
      <sheetName val="NWC Led"/>
      <sheetName val="Profit &amp; Loss April-March"/>
      <sheetName val="P&amp;L Led Comparision April-March"/>
      <sheetName val="Goal Sheet Data"/>
      <sheetName val="ABP"/>
      <sheetName val="P&amp;L Led OPE vs  FIN  Q-1"/>
      <sheetName val="P&amp;L Led OPE vs  FIN YTD SEP-16 "/>
      <sheetName val="Q-3 Analysis sheet "/>
      <sheetName val="Oct&amp;Nov Analysis sheet"/>
      <sheetName val="TB (Q4th) (March-17)"/>
      <sheetName val="TB (Q4th) (Feb-17)"/>
      <sheetName val="TB (Q4th)"/>
      <sheetName val="TB (Q3rd)"/>
      <sheetName val="TB"/>
      <sheetName val="TB BS"/>
      <sheetName val="Logic"/>
      <sheetName val="Adjustments"/>
      <sheetName val="Profit &amp; Loss"/>
      <sheetName val="ABP 17-18"/>
      <sheetName val="P&amp;L Led Comparision"/>
      <sheetName val="Production &amp; Sales"/>
      <sheetName val="Sales Realization PMT &amp; Qty"/>
      <sheetName val="Variance (2)"/>
      <sheetName val="Variance"/>
      <sheetName val="Customer Wise Sales &amp; Rejection"/>
      <sheetName val="Scrap -Partywise"/>
      <sheetName val="Scrap-Product"/>
      <sheetName val="Rejection"/>
      <sheetName val="Mat.Procu Productwise cost"/>
      <sheetName val="Scrap Gen"/>
      <sheetName val="Interplant Sale Pur"/>
      <sheetName val="Direct Mfg.Exp."/>
      <sheetName val="Mat.Procurement Partywise"/>
      <sheetName val="Labour Cost "/>
      <sheetName val="Capacity %"/>
      <sheetName val="Adjustment"/>
      <sheetName val="Adjustment (2)"/>
      <sheetName val="Power &amp; Fuel"/>
      <sheetName val="Int. on Stat. Dues"/>
      <sheetName val="Tax Reconciliation"/>
      <sheetName val="Inventory Holding"/>
      <sheetName val="IOU-Ageing"/>
      <sheetName val="Debtors Outstanding"/>
      <sheetName val="Creditors Ageing "/>
      <sheetName val="Creditors -Advances DR bAL"/>
      <sheetName val="Common Exp."/>
      <sheetName val="Finance cost sheet (2)"/>
      <sheetName val="Finance cost sheet"/>
      <sheetName val="Dept.ABP Vs Act Exp"/>
      <sheetName val="Common Expenses"/>
    </sheetNames>
    <sheetDataSet>
      <sheetData sheetId="0" refreshError="1">
        <row r="3">
          <cell r="E3">
            <v>0</v>
          </cell>
          <cell r="F3" t="str">
            <v>B</v>
          </cell>
          <cell r="G3" t="str">
            <v>01</v>
          </cell>
          <cell r="H3" t="str">
            <v>01</v>
          </cell>
        </row>
        <row r="4">
          <cell r="E4">
            <v>0</v>
          </cell>
          <cell r="F4" t="str">
            <v>B</v>
          </cell>
          <cell r="G4" t="str">
            <v>01</v>
          </cell>
          <cell r="H4" t="str">
            <v>02</v>
          </cell>
        </row>
        <row r="5">
          <cell r="E5">
            <v>19410000</v>
          </cell>
          <cell r="F5" t="str">
            <v>B</v>
          </cell>
          <cell r="G5" t="str">
            <v>01</v>
          </cell>
          <cell r="H5" t="str">
            <v>03</v>
          </cell>
        </row>
        <row r="6">
          <cell r="E6">
            <v>0</v>
          </cell>
          <cell r="F6" t="str">
            <v>B</v>
          </cell>
          <cell r="G6" t="str">
            <v>02</v>
          </cell>
          <cell r="H6" t="str">
            <v>00</v>
          </cell>
        </row>
        <row r="7">
          <cell r="E7">
            <v>1943084072.6400001</v>
          </cell>
          <cell r="F7" t="str">
            <v>B</v>
          </cell>
          <cell r="G7" t="str">
            <v>02</v>
          </cell>
          <cell r="H7" t="str">
            <v>01</v>
          </cell>
        </row>
        <row r="8">
          <cell r="E8">
            <v>0</v>
          </cell>
          <cell r="F8" t="str">
            <v>B</v>
          </cell>
          <cell r="G8" t="str">
            <v>02</v>
          </cell>
          <cell r="H8" t="str">
            <v>02</v>
          </cell>
        </row>
        <row r="9">
          <cell r="E9">
            <v>0</v>
          </cell>
          <cell r="F9" t="str">
            <v>B</v>
          </cell>
          <cell r="G9" t="str">
            <v>02</v>
          </cell>
          <cell r="H9" t="str">
            <v>03</v>
          </cell>
        </row>
        <row r="11">
          <cell r="E11">
            <v>34465948.350000001</v>
          </cell>
          <cell r="F11" t="str">
            <v>B</v>
          </cell>
          <cell r="G11" t="str">
            <v>03</v>
          </cell>
          <cell r="H11" t="str">
            <v>00</v>
          </cell>
        </row>
        <row r="12">
          <cell r="E12">
            <v>0</v>
          </cell>
          <cell r="F12" t="str">
            <v>B</v>
          </cell>
          <cell r="G12" t="str">
            <v>03</v>
          </cell>
          <cell r="H12" t="str">
            <v>01</v>
          </cell>
        </row>
        <row r="13">
          <cell r="E13">
            <v>0</v>
          </cell>
          <cell r="F13" t="str">
            <v>B</v>
          </cell>
          <cell r="G13" t="str">
            <v>04</v>
          </cell>
          <cell r="H13" t="str">
            <v>00</v>
          </cell>
        </row>
        <row r="14">
          <cell r="E14">
            <v>0</v>
          </cell>
          <cell r="F14" t="str">
            <v>B</v>
          </cell>
          <cell r="G14" t="str">
            <v>04</v>
          </cell>
          <cell r="H14" t="str">
            <v>01</v>
          </cell>
        </row>
        <row r="15">
          <cell r="E15">
            <v>462530745.75999999</v>
          </cell>
          <cell r="F15" t="str">
            <v>B</v>
          </cell>
          <cell r="G15" t="str">
            <v>04</v>
          </cell>
          <cell r="H15" t="str">
            <v>02</v>
          </cell>
        </row>
        <row r="16">
          <cell r="E16">
            <v>880831.46</v>
          </cell>
          <cell r="F16" t="str">
            <v>B</v>
          </cell>
          <cell r="G16" t="str">
            <v>04</v>
          </cell>
          <cell r="H16" t="str">
            <v>03</v>
          </cell>
        </row>
        <row r="17">
          <cell r="E17">
            <v>0</v>
          </cell>
          <cell r="F17" t="str">
            <v>B</v>
          </cell>
          <cell r="G17" t="str">
            <v>05</v>
          </cell>
          <cell r="H17" t="str">
            <v>00</v>
          </cell>
        </row>
        <row r="18">
          <cell r="E18">
            <v>17827000</v>
          </cell>
          <cell r="F18" t="str">
            <v>B</v>
          </cell>
          <cell r="G18" t="str">
            <v>05</v>
          </cell>
          <cell r="H18" t="str">
            <v>01</v>
          </cell>
        </row>
        <row r="19">
          <cell r="E19">
            <v>0</v>
          </cell>
          <cell r="F19" t="str">
            <v>B</v>
          </cell>
          <cell r="G19" t="str">
            <v>05</v>
          </cell>
          <cell r="H19" t="str">
            <v>02</v>
          </cell>
        </row>
        <row r="20">
          <cell r="E20">
            <v>0</v>
          </cell>
          <cell r="F20" t="str">
            <v>B</v>
          </cell>
          <cell r="G20" t="str">
            <v>05</v>
          </cell>
          <cell r="H20" t="str">
            <v>03</v>
          </cell>
        </row>
        <row r="21">
          <cell r="E21">
            <v>0</v>
          </cell>
          <cell r="F21" t="str">
            <v>B</v>
          </cell>
          <cell r="G21" t="str">
            <v>05</v>
          </cell>
          <cell r="H21" t="str">
            <v>04</v>
          </cell>
        </row>
        <row r="22">
          <cell r="E22">
            <v>0</v>
          </cell>
          <cell r="F22" t="str">
            <v>B</v>
          </cell>
          <cell r="G22" t="str">
            <v>05</v>
          </cell>
          <cell r="H22" t="str">
            <v>05</v>
          </cell>
        </row>
        <row r="23">
          <cell r="E23">
            <v>0</v>
          </cell>
          <cell r="F23" t="str">
            <v>B</v>
          </cell>
          <cell r="G23" t="str">
            <v>05</v>
          </cell>
          <cell r="H23" t="str">
            <v>06</v>
          </cell>
        </row>
        <row r="24">
          <cell r="E24">
            <v>0</v>
          </cell>
          <cell r="F24" t="str">
            <v>B</v>
          </cell>
          <cell r="G24" t="str">
            <v>05</v>
          </cell>
          <cell r="H24" t="str">
            <v>07</v>
          </cell>
        </row>
        <row r="25">
          <cell r="E25">
            <v>0</v>
          </cell>
          <cell r="F25" t="str">
            <v>B</v>
          </cell>
          <cell r="G25" t="str">
            <v>06</v>
          </cell>
          <cell r="H25" t="str">
            <v>00</v>
          </cell>
        </row>
        <row r="26">
          <cell r="E26">
            <v>0</v>
          </cell>
          <cell r="F26" t="str">
            <v>B</v>
          </cell>
          <cell r="G26" t="str">
            <v>06</v>
          </cell>
          <cell r="H26" t="str">
            <v>01</v>
          </cell>
        </row>
        <row r="28">
          <cell r="E28">
            <v>0</v>
          </cell>
          <cell r="F28" t="str">
            <v>B</v>
          </cell>
          <cell r="G28" t="str">
            <v>06</v>
          </cell>
          <cell r="H28" t="str">
            <v>02</v>
          </cell>
        </row>
        <row r="29">
          <cell r="E29">
            <v>0</v>
          </cell>
          <cell r="F29" t="str">
            <v>B</v>
          </cell>
          <cell r="G29" t="str">
            <v>06</v>
          </cell>
          <cell r="H29" t="str">
            <v>03</v>
          </cell>
        </row>
        <row r="30">
          <cell r="E30">
            <v>0</v>
          </cell>
          <cell r="F30" t="str">
            <v>B</v>
          </cell>
          <cell r="G30" t="str">
            <v>06</v>
          </cell>
          <cell r="H30" t="str">
            <v>04</v>
          </cell>
        </row>
        <row r="31">
          <cell r="E31">
            <v>0</v>
          </cell>
          <cell r="F31" t="str">
            <v>B</v>
          </cell>
          <cell r="G31" t="str">
            <v>06</v>
          </cell>
          <cell r="H31" t="str">
            <v>05</v>
          </cell>
        </row>
        <row r="32">
          <cell r="E32">
            <v>0</v>
          </cell>
          <cell r="F32" t="str">
            <v>B</v>
          </cell>
          <cell r="G32" t="str">
            <v>06</v>
          </cell>
          <cell r="H32" t="str">
            <v>06</v>
          </cell>
        </row>
        <row r="33">
          <cell r="E33">
            <v>1866629.28</v>
          </cell>
          <cell r="F33" t="str">
            <v>B</v>
          </cell>
          <cell r="G33" t="str">
            <v>06</v>
          </cell>
          <cell r="H33" t="str">
            <v>06</v>
          </cell>
        </row>
        <row r="34">
          <cell r="E34">
            <v>2099812.52</v>
          </cell>
          <cell r="F34" t="str">
            <v>B</v>
          </cell>
          <cell r="G34" t="str">
            <v>06</v>
          </cell>
          <cell r="H34" t="str">
            <v>07</v>
          </cell>
        </row>
        <row r="35">
          <cell r="E35">
            <v>0</v>
          </cell>
          <cell r="F35" t="str">
            <v>B</v>
          </cell>
          <cell r="G35" t="str">
            <v>06</v>
          </cell>
          <cell r="H35" t="str">
            <v>07</v>
          </cell>
        </row>
        <row r="36">
          <cell r="E36">
            <v>0</v>
          </cell>
          <cell r="F36" t="str">
            <v>B</v>
          </cell>
          <cell r="G36" t="str">
            <v>06</v>
          </cell>
          <cell r="H36" t="str">
            <v>16</v>
          </cell>
        </row>
        <row r="37">
          <cell r="E37">
            <v>0</v>
          </cell>
          <cell r="F37" t="str">
            <v>B</v>
          </cell>
          <cell r="G37" t="str">
            <v>07</v>
          </cell>
          <cell r="H37" t="str">
            <v>00</v>
          </cell>
        </row>
        <row r="38">
          <cell r="E38">
            <v>0</v>
          </cell>
          <cell r="F38" t="str">
            <v>B</v>
          </cell>
          <cell r="G38" t="str">
            <v>07</v>
          </cell>
          <cell r="H38" t="str">
            <v>01</v>
          </cell>
        </row>
        <row r="39">
          <cell r="E39">
            <v>0</v>
          </cell>
          <cell r="F39" t="str">
            <v>B</v>
          </cell>
          <cell r="G39" t="str">
            <v>07</v>
          </cell>
          <cell r="H39" t="str">
            <v>02</v>
          </cell>
        </row>
        <row r="40">
          <cell r="E40">
            <v>0</v>
          </cell>
          <cell r="F40" t="str">
            <v>B</v>
          </cell>
          <cell r="G40" t="str">
            <v>07</v>
          </cell>
          <cell r="H40" t="str">
            <v>02</v>
          </cell>
        </row>
        <row r="41">
          <cell r="E41">
            <v>0</v>
          </cell>
          <cell r="F41" t="str">
            <v>B</v>
          </cell>
          <cell r="G41" t="str">
            <v>07</v>
          </cell>
          <cell r="H41" t="str">
            <v>03</v>
          </cell>
        </row>
        <row r="42">
          <cell r="E42">
            <v>0</v>
          </cell>
          <cell r="F42" t="str">
            <v>B</v>
          </cell>
          <cell r="G42" t="str">
            <v>07</v>
          </cell>
          <cell r="H42" t="str">
            <v>03</v>
          </cell>
        </row>
        <row r="43">
          <cell r="E43">
            <v>0</v>
          </cell>
          <cell r="F43" t="str">
            <v>B</v>
          </cell>
          <cell r="G43" t="str">
            <v>07</v>
          </cell>
          <cell r="H43" t="str">
            <v>03</v>
          </cell>
        </row>
        <row r="44">
          <cell r="E44">
            <v>0</v>
          </cell>
          <cell r="F44" t="str">
            <v>B</v>
          </cell>
          <cell r="G44" t="str">
            <v>07</v>
          </cell>
          <cell r="H44" t="str">
            <v>03</v>
          </cell>
        </row>
        <row r="45">
          <cell r="E45">
            <v>10877378.25</v>
          </cell>
          <cell r="F45" t="str">
            <v>B</v>
          </cell>
          <cell r="G45" t="str">
            <v>07</v>
          </cell>
          <cell r="H45" t="str">
            <v>07</v>
          </cell>
        </row>
        <row r="46">
          <cell r="E46">
            <v>0</v>
          </cell>
          <cell r="F46" t="str">
            <v>B</v>
          </cell>
          <cell r="G46" t="str">
            <v>08</v>
          </cell>
          <cell r="H46" t="str">
            <v>00</v>
          </cell>
        </row>
        <row r="47">
          <cell r="E47">
            <v>0</v>
          </cell>
          <cell r="F47" t="str">
            <v>B</v>
          </cell>
          <cell r="G47" t="str">
            <v>08</v>
          </cell>
          <cell r="H47" t="str">
            <v>01</v>
          </cell>
        </row>
        <row r="48">
          <cell r="E48">
            <v>0</v>
          </cell>
          <cell r="F48" t="str">
            <v>B</v>
          </cell>
          <cell r="G48" t="str">
            <v>08</v>
          </cell>
          <cell r="H48" t="str">
            <v>02</v>
          </cell>
        </row>
        <row r="49">
          <cell r="E49">
            <v>0</v>
          </cell>
          <cell r="F49" t="str">
            <v>B</v>
          </cell>
          <cell r="G49" t="str">
            <v>08</v>
          </cell>
          <cell r="H49" t="str">
            <v>02</v>
          </cell>
        </row>
        <row r="50">
          <cell r="E50">
            <v>0</v>
          </cell>
          <cell r="F50" t="str">
            <v>B</v>
          </cell>
          <cell r="G50" t="str">
            <v>08</v>
          </cell>
          <cell r="H50" t="str">
            <v>03</v>
          </cell>
        </row>
        <row r="51">
          <cell r="E51">
            <v>0</v>
          </cell>
          <cell r="F51" t="str">
            <v>B</v>
          </cell>
          <cell r="G51" t="str">
            <v>09</v>
          </cell>
          <cell r="H51" t="str">
            <v>01</v>
          </cell>
        </row>
        <row r="52">
          <cell r="E52">
            <v>0</v>
          </cell>
          <cell r="F52" t="str">
            <v>B</v>
          </cell>
          <cell r="G52" t="str">
            <v>10</v>
          </cell>
          <cell r="H52" t="str">
            <v>00</v>
          </cell>
        </row>
        <row r="53">
          <cell r="E53">
            <v>42372064.07</v>
          </cell>
          <cell r="F53" t="str">
            <v>B</v>
          </cell>
          <cell r="G53" t="str">
            <v>10</v>
          </cell>
          <cell r="H53" t="str">
            <v>01</v>
          </cell>
        </row>
        <row r="54">
          <cell r="E54">
            <v>0</v>
          </cell>
          <cell r="F54" t="str">
            <v>B</v>
          </cell>
          <cell r="G54" t="str">
            <v>10</v>
          </cell>
          <cell r="H54" t="str">
            <v>02</v>
          </cell>
        </row>
        <row r="55">
          <cell r="E55">
            <v>0</v>
          </cell>
          <cell r="F55" t="str">
            <v>B</v>
          </cell>
          <cell r="G55" t="str">
            <v>10</v>
          </cell>
          <cell r="H55" t="str">
            <v>03</v>
          </cell>
        </row>
        <row r="56">
          <cell r="E56">
            <v>0</v>
          </cell>
          <cell r="F56" t="str">
            <v>B</v>
          </cell>
          <cell r="G56" t="str">
            <v>10</v>
          </cell>
          <cell r="H56" t="str">
            <v>03</v>
          </cell>
        </row>
        <row r="57">
          <cell r="E57">
            <v>0</v>
          </cell>
          <cell r="F57" t="str">
            <v>B</v>
          </cell>
          <cell r="G57" t="str">
            <v>10</v>
          </cell>
          <cell r="H57" t="str">
            <v>03</v>
          </cell>
        </row>
        <row r="58">
          <cell r="E58">
            <v>0</v>
          </cell>
          <cell r="F58" t="str">
            <v>B</v>
          </cell>
          <cell r="G58" t="str">
            <v>10</v>
          </cell>
          <cell r="H58" t="str">
            <v>03</v>
          </cell>
        </row>
        <row r="59">
          <cell r="E59">
            <v>0</v>
          </cell>
          <cell r="F59" t="str">
            <v>B</v>
          </cell>
          <cell r="G59" t="str">
            <v>10</v>
          </cell>
          <cell r="H59" t="str">
            <v>03</v>
          </cell>
        </row>
        <row r="60">
          <cell r="E60">
            <v>0</v>
          </cell>
          <cell r="F60" t="str">
            <v>B</v>
          </cell>
          <cell r="G60" t="str">
            <v>10</v>
          </cell>
          <cell r="H60" t="str">
            <v>03</v>
          </cell>
        </row>
        <row r="61">
          <cell r="E61">
            <v>0</v>
          </cell>
          <cell r="F61" t="str">
            <v>B</v>
          </cell>
          <cell r="G61" t="str">
            <v>10</v>
          </cell>
          <cell r="H61" t="str">
            <v>03</v>
          </cell>
        </row>
        <row r="62">
          <cell r="E62">
            <v>0</v>
          </cell>
          <cell r="F62" t="str">
            <v>B</v>
          </cell>
          <cell r="G62" t="str">
            <v>10</v>
          </cell>
          <cell r="H62" t="str">
            <v>03</v>
          </cell>
        </row>
        <row r="63">
          <cell r="E63">
            <v>0</v>
          </cell>
          <cell r="F63" t="str">
            <v>B</v>
          </cell>
          <cell r="G63" t="str">
            <v>10</v>
          </cell>
          <cell r="H63" t="str">
            <v>03</v>
          </cell>
        </row>
        <row r="64">
          <cell r="E64">
            <v>0</v>
          </cell>
          <cell r="F64" t="str">
            <v>B</v>
          </cell>
          <cell r="G64" t="str">
            <v>10</v>
          </cell>
          <cell r="H64" t="str">
            <v>03</v>
          </cell>
        </row>
        <row r="65">
          <cell r="E65">
            <v>0</v>
          </cell>
          <cell r="F65" t="str">
            <v>B</v>
          </cell>
          <cell r="G65" t="str">
            <v>10</v>
          </cell>
          <cell r="H65" t="str">
            <v>03</v>
          </cell>
        </row>
        <row r="66">
          <cell r="E66">
            <v>0</v>
          </cell>
          <cell r="F66" t="str">
            <v>B</v>
          </cell>
          <cell r="G66" t="str">
            <v>10</v>
          </cell>
          <cell r="H66" t="str">
            <v>03</v>
          </cell>
        </row>
        <row r="67">
          <cell r="E67">
            <v>0</v>
          </cell>
          <cell r="F67" t="str">
            <v>B</v>
          </cell>
          <cell r="G67" t="str">
            <v>10</v>
          </cell>
          <cell r="H67" t="str">
            <v>04</v>
          </cell>
        </row>
        <row r="68">
          <cell r="E68">
            <v>0</v>
          </cell>
          <cell r="F68" t="str">
            <v>B</v>
          </cell>
          <cell r="G68" t="str">
            <v>10</v>
          </cell>
          <cell r="H68" t="str">
            <v>05</v>
          </cell>
        </row>
        <row r="69">
          <cell r="E69">
            <v>0</v>
          </cell>
          <cell r="F69" t="str">
            <v>B</v>
          </cell>
          <cell r="G69" t="str">
            <v>10</v>
          </cell>
          <cell r="H69" t="str">
            <v>05</v>
          </cell>
        </row>
        <row r="70">
          <cell r="E70">
            <v>0</v>
          </cell>
          <cell r="F70" t="str">
            <v>B</v>
          </cell>
          <cell r="G70" t="str">
            <v>10</v>
          </cell>
          <cell r="H70" t="str">
            <v>06</v>
          </cell>
        </row>
        <row r="71">
          <cell r="E71">
            <v>14540761.300000001</v>
          </cell>
          <cell r="F71" t="str">
            <v>B</v>
          </cell>
          <cell r="G71" t="str">
            <v>10</v>
          </cell>
          <cell r="H71" t="str">
            <v>06</v>
          </cell>
        </row>
        <row r="72">
          <cell r="E72">
            <v>0</v>
          </cell>
          <cell r="F72" t="str">
            <v>B</v>
          </cell>
          <cell r="G72" t="str">
            <v>10</v>
          </cell>
          <cell r="H72" t="str">
            <v>07</v>
          </cell>
        </row>
        <row r="73">
          <cell r="E73">
            <v>6589705.29</v>
          </cell>
          <cell r="F73" t="str">
            <v>B</v>
          </cell>
          <cell r="G73" t="str">
            <v>10</v>
          </cell>
          <cell r="H73" t="str">
            <v>07</v>
          </cell>
        </row>
        <row r="74">
          <cell r="E74">
            <v>0</v>
          </cell>
          <cell r="F74" t="str">
            <v>B</v>
          </cell>
          <cell r="G74" t="str">
            <v>11</v>
          </cell>
          <cell r="H74" t="str">
            <v>00</v>
          </cell>
        </row>
        <row r="75">
          <cell r="E75">
            <v>22745153.530000001</v>
          </cell>
          <cell r="F75" t="str">
            <v>B</v>
          </cell>
          <cell r="G75" t="str">
            <v>11</v>
          </cell>
          <cell r="H75" t="str">
            <v>01</v>
          </cell>
        </row>
        <row r="76">
          <cell r="E76">
            <v>13374639</v>
          </cell>
          <cell r="F76" t="str">
            <v>B</v>
          </cell>
          <cell r="G76" t="str">
            <v>11</v>
          </cell>
          <cell r="H76" t="str">
            <v>02</v>
          </cell>
        </row>
        <row r="77">
          <cell r="E77">
            <v>0</v>
          </cell>
          <cell r="F77" t="str">
            <v>B</v>
          </cell>
          <cell r="G77" t="str">
            <v>11</v>
          </cell>
          <cell r="H77" t="str">
            <v>03</v>
          </cell>
        </row>
        <row r="78">
          <cell r="E78">
            <v>0</v>
          </cell>
          <cell r="F78" t="str">
            <v>B</v>
          </cell>
          <cell r="G78" t="str">
            <v>11</v>
          </cell>
          <cell r="H78" t="str">
            <v>03</v>
          </cell>
        </row>
        <row r="79">
          <cell r="E79">
            <v>0</v>
          </cell>
          <cell r="F79" t="str">
            <v>B</v>
          </cell>
          <cell r="G79" t="str">
            <v>11</v>
          </cell>
          <cell r="H79" t="str">
            <v>04</v>
          </cell>
        </row>
        <row r="80">
          <cell r="E80">
            <v>0</v>
          </cell>
          <cell r="F80" t="str">
            <v>B</v>
          </cell>
          <cell r="G80" t="str">
            <v>11</v>
          </cell>
          <cell r="H80" t="str">
            <v>04</v>
          </cell>
        </row>
        <row r="81">
          <cell r="E81">
            <v>0</v>
          </cell>
          <cell r="F81" t="str">
            <v>B</v>
          </cell>
          <cell r="G81" t="str">
            <v>11</v>
          </cell>
          <cell r="H81" t="str">
            <v>04</v>
          </cell>
        </row>
        <row r="82">
          <cell r="E82">
            <v>0</v>
          </cell>
          <cell r="F82" t="str">
            <v>B</v>
          </cell>
          <cell r="G82" t="str">
            <v>11</v>
          </cell>
          <cell r="H82" t="str">
            <v>04</v>
          </cell>
        </row>
        <row r="83">
          <cell r="E83">
            <v>0</v>
          </cell>
          <cell r="F83" t="str">
            <v>B</v>
          </cell>
          <cell r="G83" t="str">
            <v>11</v>
          </cell>
          <cell r="H83" t="str">
            <v>04</v>
          </cell>
        </row>
        <row r="84">
          <cell r="E84">
            <v>0</v>
          </cell>
          <cell r="F84" t="str">
            <v>B</v>
          </cell>
          <cell r="G84" t="str">
            <v>11</v>
          </cell>
          <cell r="H84" t="str">
            <v>04</v>
          </cell>
        </row>
        <row r="85">
          <cell r="E85">
            <v>0</v>
          </cell>
          <cell r="F85" t="str">
            <v>B</v>
          </cell>
          <cell r="G85" t="str">
            <v>11</v>
          </cell>
          <cell r="H85" t="str">
            <v>04</v>
          </cell>
        </row>
        <row r="86">
          <cell r="E86">
            <v>0</v>
          </cell>
          <cell r="F86" t="str">
            <v>B</v>
          </cell>
          <cell r="G86" t="str">
            <v>11</v>
          </cell>
          <cell r="H86" t="str">
            <v>04</v>
          </cell>
        </row>
        <row r="87">
          <cell r="E87">
            <v>21528710</v>
          </cell>
          <cell r="F87" t="str">
            <v>B</v>
          </cell>
          <cell r="G87" t="str">
            <v>11</v>
          </cell>
          <cell r="H87" t="str">
            <v>04</v>
          </cell>
        </row>
        <row r="88">
          <cell r="E88">
            <v>0</v>
          </cell>
          <cell r="F88" t="str">
            <v>B</v>
          </cell>
          <cell r="G88" t="str">
            <v>11</v>
          </cell>
          <cell r="H88" t="str">
            <v>04</v>
          </cell>
        </row>
        <row r="89">
          <cell r="E89">
            <v>24502417.32</v>
          </cell>
          <cell r="F89" t="str">
            <v>B</v>
          </cell>
          <cell r="G89" t="str">
            <v>11</v>
          </cell>
          <cell r="H89" t="str">
            <v>04</v>
          </cell>
        </row>
        <row r="90">
          <cell r="E90">
            <v>0</v>
          </cell>
          <cell r="F90" t="str">
            <v>B</v>
          </cell>
          <cell r="G90" t="str">
            <v>11</v>
          </cell>
          <cell r="H90" t="str">
            <v>04</v>
          </cell>
        </row>
        <row r="91">
          <cell r="E91">
            <v>0</v>
          </cell>
          <cell r="F91" t="str">
            <v>B</v>
          </cell>
          <cell r="G91" t="str">
            <v>11</v>
          </cell>
          <cell r="H91" t="str">
            <v>04</v>
          </cell>
        </row>
        <row r="92">
          <cell r="E92">
            <v>0</v>
          </cell>
          <cell r="F92" t="str">
            <v>B</v>
          </cell>
          <cell r="G92" t="str">
            <v>11</v>
          </cell>
          <cell r="H92" t="str">
            <v>04</v>
          </cell>
        </row>
        <row r="93">
          <cell r="E93">
            <v>0</v>
          </cell>
          <cell r="F93" t="str">
            <v>B</v>
          </cell>
          <cell r="G93" t="str">
            <v>11</v>
          </cell>
          <cell r="H93" t="str">
            <v>05</v>
          </cell>
        </row>
        <row r="94">
          <cell r="E94">
            <v>0</v>
          </cell>
          <cell r="F94" t="str">
            <v>B</v>
          </cell>
          <cell r="G94" t="str">
            <v>11</v>
          </cell>
          <cell r="H94" t="str">
            <v>05</v>
          </cell>
        </row>
        <row r="95">
          <cell r="E95">
            <v>12325763.560000001</v>
          </cell>
          <cell r="F95" t="str">
            <v>B</v>
          </cell>
          <cell r="G95" t="str">
            <v>11</v>
          </cell>
          <cell r="H95" t="str">
            <v>05</v>
          </cell>
        </row>
        <row r="96">
          <cell r="E96">
            <v>0</v>
          </cell>
          <cell r="F96" t="str">
            <v>B</v>
          </cell>
          <cell r="G96" t="str">
            <v>11</v>
          </cell>
          <cell r="H96" t="str">
            <v>05</v>
          </cell>
        </row>
        <row r="97">
          <cell r="E97">
            <v>0</v>
          </cell>
          <cell r="F97" t="str">
            <v>B</v>
          </cell>
          <cell r="G97" t="str">
            <v>11</v>
          </cell>
          <cell r="H97" t="str">
            <v>05</v>
          </cell>
        </row>
        <row r="98">
          <cell r="E98">
            <v>0</v>
          </cell>
          <cell r="F98" t="str">
            <v>B</v>
          </cell>
          <cell r="G98" t="str">
            <v>11</v>
          </cell>
          <cell r="H98" t="str">
            <v>05</v>
          </cell>
        </row>
        <row r="99">
          <cell r="E99">
            <v>0</v>
          </cell>
          <cell r="F99" t="str">
            <v>B</v>
          </cell>
          <cell r="G99" t="str">
            <v>11</v>
          </cell>
          <cell r="H99" t="str">
            <v>05</v>
          </cell>
        </row>
        <row r="100">
          <cell r="E100">
            <v>0</v>
          </cell>
          <cell r="F100" t="str">
            <v>B</v>
          </cell>
          <cell r="G100" t="str">
            <v>11</v>
          </cell>
          <cell r="H100" t="str">
            <v>05</v>
          </cell>
        </row>
        <row r="101">
          <cell r="E101">
            <v>312478093.49000001</v>
          </cell>
          <cell r="F101" t="str">
            <v>B</v>
          </cell>
          <cell r="G101" t="str">
            <v>11</v>
          </cell>
          <cell r="H101" t="str">
            <v>05</v>
          </cell>
        </row>
        <row r="102">
          <cell r="E102">
            <v>80828592.159999996</v>
          </cell>
          <cell r="F102" t="str">
            <v>B</v>
          </cell>
          <cell r="G102" t="str">
            <v>11</v>
          </cell>
          <cell r="H102" t="str">
            <v>05</v>
          </cell>
        </row>
        <row r="103">
          <cell r="E103">
            <v>0</v>
          </cell>
          <cell r="F103" t="str">
            <v>B</v>
          </cell>
          <cell r="G103" t="str">
            <v>11</v>
          </cell>
          <cell r="H103" t="str">
            <v>05</v>
          </cell>
        </row>
        <row r="104">
          <cell r="E104">
            <v>4259418.41</v>
          </cell>
          <cell r="F104" t="str">
            <v>B</v>
          </cell>
          <cell r="G104" t="str">
            <v>11</v>
          </cell>
          <cell r="H104" t="str">
            <v>05</v>
          </cell>
        </row>
        <row r="105">
          <cell r="E105">
            <v>130584413.87</v>
          </cell>
          <cell r="F105" t="str">
            <v>B</v>
          </cell>
          <cell r="G105" t="str">
            <v>11</v>
          </cell>
          <cell r="H105" t="str">
            <v>05</v>
          </cell>
        </row>
        <row r="106">
          <cell r="E106">
            <v>0</v>
          </cell>
          <cell r="F106" t="str">
            <v>B</v>
          </cell>
          <cell r="G106" t="str">
            <v>12</v>
          </cell>
          <cell r="H106" t="str">
            <v>00</v>
          </cell>
        </row>
        <row r="107">
          <cell r="E107">
            <v>0</v>
          </cell>
          <cell r="F107" t="str">
            <v>B</v>
          </cell>
          <cell r="G107" t="str">
            <v>12</v>
          </cell>
          <cell r="H107" t="str">
            <v>01</v>
          </cell>
        </row>
        <row r="108">
          <cell r="E108">
            <v>0</v>
          </cell>
          <cell r="F108" t="str">
            <v>B</v>
          </cell>
          <cell r="G108" t="str">
            <v>12</v>
          </cell>
          <cell r="H108" t="str">
            <v>02</v>
          </cell>
        </row>
        <row r="109">
          <cell r="E109">
            <v>0</v>
          </cell>
          <cell r="F109" t="str">
            <v>B</v>
          </cell>
          <cell r="G109" t="str">
            <v>14</v>
          </cell>
          <cell r="H109" t="str">
            <v>00</v>
          </cell>
        </row>
        <row r="110">
          <cell r="E110">
            <v>5957508678.7200003</v>
          </cell>
          <cell r="F110" t="str">
            <v>B</v>
          </cell>
          <cell r="G110" t="str">
            <v>14</v>
          </cell>
          <cell r="H110" t="str">
            <v>01</v>
          </cell>
        </row>
        <row r="111">
          <cell r="E111">
            <v>1012708493.26</v>
          </cell>
          <cell r="F111" t="str">
            <v>B</v>
          </cell>
          <cell r="G111" t="str">
            <v>14</v>
          </cell>
          <cell r="H111" t="str">
            <v>02</v>
          </cell>
        </row>
        <row r="112">
          <cell r="E112">
            <v>0</v>
          </cell>
          <cell r="F112" t="str">
            <v>B</v>
          </cell>
          <cell r="G112" t="str">
            <v>14</v>
          </cell>
          <cell r="H112" t="str">
            <v>03</v>
          </cell>
        </row>
        <row r="113">
          <cell r="E113">
            <v>0</v>
          </cell>
          <cell r="F113" t="str">
            <v>B</v>
          </cell>
          <cell r="G113" t="str">
            <v>14</v>
          </cell>
          <cell r="H113" t="str">
            <v>04</v>
          </cell>
        </row>
        <row r="114">
          <cell r="E114">
            <v>0</v>
          </cell>
          <cell r="F114" t="str">
            <v>B</v>
          </cell>
          <cell r="G114" t="str">
            <v>14</v>
          </cell>
          <cell r="H114" t="str">
            <v>05</v>
          </cell>
        </row>
        <row r="115">
          <cell r="E115">
            <v>0</v>
          </cell>
          <cell r="F115" t="str">
            <v>B</v>
          </cell>
          <cell r="G115" t="str">
            <v>14</v>
          </cell>
          <cell r="H115" t="str">
            <v>06</v>
          </cell>
        </row>
        <row r="116">
          <cell r="E116">
            <v>688696.33</v>
          </cell>
          <cell r="F116" t="str">
            <v>B</v>
          </cell>
          <cell r="G116" t="str">
            <v>15</v>
          </cell>
          <cell r="H116" t="str">
            <v>01</v>
          </cell>
        </row>
        <row r="117">
          <cell r="E117">
            <v>583785.6</v>
          </cell>
          <cell r="F117" t="str">
            <v>B</v>
          </cell>
          <cell r="G117" t="str">
            <v>15</v>
          </cell>
          <cell r="H117" t="str">
            <v>02</v>
          </cell>
        </row>
        <row r="118">
          <cell r="E118">
            <v>68176661.189999998</v>
          </cell>
          <cell r="F118" t="str">
            <v>B</v>
          </cell>
          <cell r="G118" t="str">
            <v>15</v>
          </cell>
          <cell r="H118" t="str">
            <v>03</v>
          </cell>
        </row>
        <row r="119">
          <cell r="E119">
            <v>6495656.0999999996</v>
          </cell>
          <cell r="F119" t="str">
            <v>B</v>
          </cell>
          <cell r="G119" t="str">
            <v>15</v>
          </cell>
          <cell r="H119" t="str">
            <v>04</v>
          </cell>
        </row>
        <row r="120">
          <cell r="E120">
            <v>933233.76</v>
          </cell>
          <cell r="F120" t="str">
            <v>B</v>
          </cell>
          <cell r="G120" t="str">
            <v>15</v>
          </cell>
          <cell r="H120" t="str">
            <v>05</v>
          </cell>
        </row>
        <row r="121">
          <cell r="E121">
            <v>4697425.18</v>
          </cell>
          <cell r="F121" t="str">
            <v>B</v>
          </cell>
          <cell r="G121" t="str">
            <v>15</v>
          </cell>
          <cell r="H121" t="str">
            <v>06</v>
          </cell>
        </row>
        <row r="122">
          <cell r="E122">
            <v>0</v>
          </cell>
          <cell r="F122" t="str">
            <v>B</v>
          </cell>
          <cell r="G122" t="str">
            <v>15</v>
          </cell>
          <cell r="H122" t="str">
            <v>06</v>
          </cell>
        </row>
        <row r="123">
          <cell r="E123">
            <v>33493117.579999998</v>
          </cell>
          <cell r="F123" t="str">
            <v>B</v>
          </cell>
          <cell r="G123" t="str">
            <v>15</v>
          </cell>
          <cell r="H123" t="str">
            <v>07</v>
          </cell>
        </row>
        <row r="124">
          <cell r="E124">
            <v>0</v>
          </cell>
          <cell r="F124" t="str">
            <v>B</v>
          </cell>
          <cell r="G124" t="str">
            <v>15</v>
          </cell>
          <cell r="H124" t="str">
            <v>08</v>
          </cell>
        </row>
        <row r="125">
          <cell r="E125">
            <v>131029.87</v>
          </cell>
          <cell r="F125" t="str">
            <v>B</v>
          </cell>
          <cell r="G125" t="str">
            <v>15</v>
          </cell>
          <cell r="H125" t="str">
            <v>09</v>
          </cell>
        </row>
        <row r="126">
          <cell r="E126">
            <v>0</v>
          </cell>
          <cell r="F126" t="str">
            <v>B</v>
          </cell>
          <cell r="G126" t="str">
            <v>16</v>
          </cell>
          <cell r="H126" t="str">
            <v>00</v>
          </cell>
        </row>
        <row r="127">
          <cell r="E127">
            <v>0</v>
          </cell>
          <cell r="F127" t="str">
            <v>B</v>
          </cell>
          <cell r="G127" t="str">
            <v>16</v>
          </cell>
          <cell r="H127" t="str">
            <v>01</v>
          </cell>
        </row>
        <row r="128">
          <cell r="E128">
            <v>0</v>
          </cell>
          <cell r="F128" t="str">
            <v>P</v>
          </cell>
          <cell r="G128" t="str">
            <v>17</v>
          </cell>
          <cell r="H128" t="str">
            <v>00</v>
          </cell>
        </row>
        <row r="129">
          <cell r="E129">
            <v>2826367.72</v>
          </cell>
          <cell r="F129" t="str">
            <v>P</v>
          </cell>
          <cell r="G129" t="str">
            <v>17</v>
          </cell>
          <cell r="H129" t="str">
            <v>01</v>
          </cell>
        </row>
        <row r="130">
          <cell r="E130">
            <v>0</v>
          </cell>
          <cell r="F130" t="str">
            <v>B</v>
          </cell>
          <cell r="G130" t="str">
            <v>17</v>
          </cell>
          <cell r="H130" t="str">
            <v>03</v>
          </cell>
        </row>
        <row r="131">
          <cell r="E131">
            <v>0</v>
          </cell>
          <cell r="F131" t="str">
            <v>P</v>
          </cell>
          <cell r="G131" t="str">
            <v>18</v>
          </cell>
          <cell r="H131" t="str">
            <v>00</v>
          </cell>
        </row>
        <row r="132">
          <cell r="E132">
            <v>8435512.6199999992</v>
          </cell>
          <cell r="F132" t="str">
            <v>P</v>
          </cell>
          <cell r="G132" t="str">
            <v>18</v>
          </cell>
          <cell r="H132" t="str">
            <v>01</v>
          </cell>
        </row>
        <row r="133">
          <cell r="E133">
            <v>0</v>
          </cell>
          <cell r="F133" t="str">
            <v>B</v>
          </cell>
          <cell r="G133" t="str">
            <v>18</v>
          </cell>
          <cell r="H133" t="str">
            <v>03</v>
          </cell>
        </row>
        <row r="134">
          <cell r="E134">
            <v>0</v>
          </cell>
          <cell r="F134" t="str">
            <v>P</v>
          </cell>
          <cell r="G134" t="str">
            <v>19</v>
          </cell>
          <cell r="H134" t="str">
            <v>00</v>
          </cell>
        </row>
        <row r="135">
          <cell r="E135">
            <v>0</v>
          </cell>
          <cell r="F135" t="str">
            <v>P</v>
          </cell>
          <cell r="G135" t="str">
            <v>19</v>
          </cell>
          <cell r="H135" t="str">
            <v>01</v>
          </cell>
        </row>
        <row r="136">
          <cell r="E136">
            <v>0</v>
          </cell>
          <cell r="F136" t="str">
            <v>P</v>
          </cell>
          <cell r="G136" t="str">
            <v>19</v>
          </cell>
          <cell r="H136" t="str">
            <v>02</v>
          </cell>
        </row>
        <row r="137">
          <cell r="E137">
            <v>614304</v>
          </cell>
          <cell r="F137" t="str">
            <v>P</v>
          </cell>
          <cell r="G137" t="str">
            <v>19</v>
          </cell>
          <cell r="H137" t="str">
            <v>03</v>
          </cell>
        </row>
        <row r="138">
          <cell r="E138">
            <v>8556564.1199999992</v>
          </cell>
          <cell r="F138" t="str">
            <v>P</v>
          </cell>
          <cell r="G138" t="str">
            <v>19</v>
          </cell>
          <cell r="H138" t="str">
            <v>04</v>
          </cell>
        </row>
        <row r="139">
          <cell r="E139">
            <v>1160257.75</v>
          </cell>
          <cell r="F139" t="str">
            <v>P</v>
          </cell>
          <cell r="G139" t="str">
            <v>19</v>
          </cell>
          <cell r="H139" t="str">
            <v>05</v>
          </cell>
        </row>
        <row r="140">
          <cell r="E140">
            <v>0</v>
          </cell>
          <cell r="F140" t="str">
            <v>P</v>
          </cell>
          <cell r="G140" t="str">
            <v>19</v>
          </cell>
          <cell r="H140" t="str">
            <v>06</v>
          </cell>
        </row>
        <row r="141">
          <cell r="E141">
            <v>0</v>
          </cell>
          <cell r="F141" t="str">
            <v>P</v>
          </cell>
          <cell r="G141" t="str">
            <v>19</v>
          </cell>
          <cell r="H141" t="str">
            <v>07</v>
          </cell>
        </row>
        <row r="142">
          <cell r="E142">
            <v>0</v>
          </cell>
          <cell r="F142" t="str">
            <v>P</v>
          </cell>
          <cell r="G142" t="str">
            <v>19</v>
          </cell>
          <cell r="H142" t="str">
            <v>08</v>
          </cell>
        </row>
        <row r="143">
          <cell r="E143">
            <v>0</v>
          </cell>
          <cell r="F143" t="str">
            <v>P</v>
          </cell>
          <cell r="G143" t="str">
            <v>19</v>
          </cell>
          <cell r="H143" t="str">
            <v>08</v>
          </cell>
        </row>
        <row r="144">
          <cell r="E144">
            <v>0</v>
          </cell>
          <cell r="F144" t="str">
            <v>P</v>
          </cell>
          <cell r="G144" t="str">
            <v>19</v>
          </cell>
          <cell r="H144" t="str">
            <v>09</v>
          </cell>
        </row>
        <row r="145">
          <cell r="E145">
            <v>0</v>
          </cell>
          <cell r="F145" t="str">
            <v>P</v>
          </cell>
          <cell r="G145" t="str">
            <v>19</v>
          </cell>
          <cell r="H145" t="str">
            <v>10</v>
          </cell>
        </row>
        <row r="146">
          <cell r="E146">
            <v>0</v>
          </cell>
          <cell r="F146" t="str">
            <v>P</v>
          </cell>
          <cell r="G146" t="str">
            <v>19</v>
          </cell>
          <cell r="H146" t="str">
            <v>11</v>
          </cell>
        </row>
        <row r="147">
          <cell r="E147">
            <v>0</v>
          </cell>
          <cell r="F147" t="str">
            <v>P</v>
          </cell>
          <cell r="G147" t="str">
            <v>19</v>
          </cell>
          <cell r="H147" t="str">
            <v>12</v>
          </cell>
        </row>
        <row r="148">
          <cell r="E148">
            <v>0</v>
          </cell>
          <cell r="F148" t="str">
            <v>P</v>
          </cell>
          <cell r="G148" t="str">
            <v>19</v>
          </cell>
          <cell r="H148" t="str">
            <v>13</v>
          </cell>
        </row>
        <row r="149">
          <cell r="E149">
            <v>0</v>
          </cell>
          <cell r="F149" t="str">
            <v>P</v>
          </cell>
          <cell r="G149" t="str">
            <v>19</v>
          </cell>
          <cell r="H149" t="str">
            <v>14</v>
          </cell>
        </row>
        <row r="150">
          <cell r="E150">
            <v>0</v>
          </cell>
          <cell r="F150" t="str">
            <v>P</v>
          </cell>
          <cell r="G150" t="str">
            <v>19</v>
          </cell>
          <cell r="H150" t="str">
            <v>15</v>
          </cell>
        </row>
        <row r="151">
          <cell r="E151">
            <v>0</v>
          </cell>
          <cell r="F151" t="str">
            <v>P</v>
          </cell>
          <cell r="G151" t="str">
            <v>19</v>
          </cell>
          <cell r="H151" t="str">
            <v>16</v>
          </cell>
        </row>
        <row r="152">
          <cell r="E152">
            <v>0</v>
          </cell>
          <cell r="F152" t="str">
            <v>P</v>
          </cell>
          <cell r="G152" t="str">
            <v>19</v>
          </cell>
          <cell r="H152" t="str">
            <v>17</v>
          </cell>
        </row>
        <row r="153">
          <cell r="E153">
            <v>0</v>
          </cell>
          <cell r="F153" t="str">
            <v>P</v>
          </cell>
          <cell r="G153" t="str">
            <v>19</v>
          </cell>
          <cell r="H153" t="str">
            <v>18</v>
          </cell>
        </row>
        <row r="154">
          <cell r="E154">
            <v>0</v>
          </cell>
          <cell r="F154" t="str">
            <v>P</v>
          </cell>
          <cell r="G154" t="str">
            <v>19</v>
          </cell>
          <cell r="H154" t="str">
            <v>19</v>
          </cell>
        </row>
        <row r="155">
          <cell r="E155">
            <v>2205927.21</v>
          </cell>
          <cell r="F155" t="str">
            <v>P</v>
          </cell>
          <cell r="G155" t="str">
            <v>19</v>
          </cell>
          <cell r="H155" t="str">
            <v>20</v>
          </cell>
        </row>
        <row r="156">
          <cell r="E156">
            <v>0</v>
          </cell>
          <cell r="F156" t="str">
            <v>P</v>
          </cell>
          <cell r="G156" t="str">
            <v>19</v>
          </cell>
          <cell r="H156" t="str">
            <v>21</v>
          </cell>
        </row>
        <row r="157">
          <cell r="E157">
            <v>0</v>
          </cell>
          <cell r="F157" t="str">
            <v>P</v>
          </cell>
          <cell r="G157" t="str">
            <v>19</v>
          </cell>
          <cell r="H157" t="str">
            <v>22</v>
          </cell>
        </row>
        <row r="158">
          <cell r="E158">
            <v>0</v>
          </cell>
          <cell r="F158" t="str">
            <v>P</v>
          </cell>
          <cell r="G158" t="str">
            <v>19</v>
          </cell>
          <cell r="H158" t="str">
            <v>23</v>
          </cell>
        </row>
        <row r="159">
          <cell r="E159">
            <v>0</v>
          </cell>
          <cell r="F159" t="str">
            <v>P</v>
          </cell>
          <cell r="G159" t="str">
            <v>19</v>
          </cell>
          <cell r="H159" t="str">
            <v>24</v>
          </cell>
        </row>
        <row r="160">
          <cell r="E160">
            <v>0</v>
          </cell>
          <cell r="F160" t="str">
            <v>P</v>
          </cell>
          <cell r="G160" t="str">
            <v>19</v>
          </cell>
          <cell r="H160" t="str">
            <v>25</v>
          </cell>
        </row>
        <row r="161">
          <cell r="E161">
            <v>0</v>
          </cell>
          <cell r="F161" t="str">
            <v>P</v>
          </cell>
          <cell r="G161" t="str">
            <v>19</v>
          </cell>
          <cell r="H161" t="str">
            <v>26</v>
          </cell>
        </row>
        <row r="162">
          <cell r="E162">
            <v>0</v>
          </cell>
          <cell r="F162" t="str">
            <v>P</v>
          </cell>
          <cell r="G162" t="str">
            <v>19</v>
          </cell>
          <cell r="H162" t="str">
            <v>27</v>
          </cell>
        </row>
        <row r="163">
          <cell r="E163">
            <v>0</v>
          </cell>
          <cell r="F163" t="str">
            <v>P</v>
          </cell>
          <cell r="G163" t="str">
            <v>19</v>
          </cell>
          <cell r="H163" t="str">
            <v>28</v>
          </cell>
        </row>
        <row r="164">
          <cell r="E164">
            <v>0</v>
          </cell>
          <cell r="F164" t="str">
            <v>P</v>
          </cell>
          <cell r="G164" t="str">
            <v>19</v>
          </cell>
          <cell r="H164" t="str">
            <v>29</v>
          </cell>
        </row>
        <row r="165">
          <cell r="E165">
            <v>0</v>
          </cell>
          <cell r="F165" t="str">
            <v>P</v>
          </cell>
          <cell r="G165" t="str">
            <v>19</v>
          </cell>
          <cell r="H165" t="str">
            <v>30</v>
          </cell>
        </row>
        <row r="166">
          <cell r="E166">
            <v>0</v>
          </cell>
          <cell r="F166" t="str">
            <v>P</v>
          </cell>
          <cell r="G166" t="str">
            <v>19</v>
          </cell>
          <cell r="H166" t="str">
            <v>31</v>
          </cell>
        </row>
        <row r="167">
          <cell r="E167">
            <v>0</v>
          </cell>
          <cell r="F167" t="str">
            <v>P</v>
          </cell>
          <cell r="G167" t="str">
            <v>19</v>
          </cell>
          <cell r="H167" t="str">
            <v>32</v>
          </cell>
        </row>
        <row r="168">
          <cell r="E168">
            <v>0</v>
          </cell>
          <cell r="F168" t="str">
            <v>P</v>
          </cell>
          <cell r="G168" t="str">
            <v>19</v>
          </cell>
          <cell r="H168" t="str">
            <v>33</v>
          </cell>
        </row>
        <row r="169">
          <cell r="E169">
            <v>0</v>
          </cell>
          <cell r="F169" t="str">
            <v>P</v>
          </cell>
          <cell r="G169" t="str">
            <v>19</v>
          </cell>
          <cell r="H169" t="str">
            <v>34</v>
          </cell>
        </row>
        <row r="170">
          <cell r="E170">
            <v>0</v>
          </cell>
          <cell r="F170" t="str">
            <v>P</v>
          </cell>
          <cell r="G170" t="str">
            <v>19</v>
          </cell>
          <cell r="H170" t="str">
            <v>35</v>
          </cell>
        </row>
        <row r="171">
          <cell r="E171">
            <v>0</v>
          </cell>
          <cell r="F171" t="str">
            <v>P</v>
          </cell>
          <cell r="G171" t="str">
            <v>19</v>
          </cell>
          <cell r="H171" t="str">
            <v>36</v>
          </cell>
        </row>
        <row r="172">
          <cell r="E172">
            <v>0</v>
          </cell>
          <cell r="F172" t="str">
            <v>P</v>
          </cell>
          <cell r="G172" t="str">
            <v>19</v>
          </cell>
          <cell r="H172" t="str">
            <v>37</v>
          </cell>
        </row>
        <row r="173">
          <cell r="E173">
            <v>0</v>
          </cell>
          <cell r="F173" t="str">
            <v>P</v>
          </cell>
          <cell r="G173" t="str">
            <v>19</v>
          </cell>
          <cell r="H173" t="str">
            <v>38</v>
          </cell>
        </row>
        <row r="174">
          <cell r="E174">
            <v>0</v>
          </cell>
          <cell r="F174" t="str">
            <v>P</v>
          </cell>
          <cell r="G174" t="str">
            <v>19</v>
          </cell>
          <cell r="H174" t="str">
            <v>39</v>
          </cell>
        </row>
        <row r="175">
          <cell r="E175">
            <v>0</v>
          </cell>
          <cell r="F175" t="str">
            <v>P</v>
          </cell>
          <cell r="G175" t="str">
            <v>19</v>
          </cell>
          <cell r="H175" t="str">
            <v>40</v>
          </cell>
        </row>
        <row r="176">
          <cell r="E176">
            <v>0</v>
          </cell>
          <cell r="F176" t="str">
            <v>P</v>
          </cell>
          <cell r="G176" t="str">
            <v>19</v>
          </cell>
          <cell r="H176" t="str">
            <v>41</v>
          </cell>
        </row>
        <row r="177">
          <cell r="E177">
            <v>92720506</v>
          </cell>
          <cell r="F177" t="str">
            <v>P</v>
          </cell>
          <cell r="G177" t="str">
            <v>19</v>
          </cell>
          <cell r="H177" t="str">
            <v>42</v>
          </cell>
        </row>
        <row r="178">
          <cell r="E178">
            <v>0</v>
          </cell>
          <cell r="F178" t="str">
            <v>P</v>
          </cell>
          <cell r="G178" t="str">
            <v>20</v>
          </cell>
          <cell r="H178" t="str">
            <v>01</v>
          </cell>
        </row>
        <row r="179">
          <cell r="E179">
            <v>0</v>
          </cell>
          <cell r="F179" t="str">
            <v>P</v>
          </cell>
          <cell r="G179" t="str">
            <v>21</v>
          </cell>
          <cell r="H179" t="str">
            <v>01</v>
          </cell>
        </row>
        <row r="180">
          <cell r="E180">
            <v>215740</v>
          </cell>
          <cell r="F180" t="str">
            <v>P</v>
          </cell>
          <cell r="G180" t="str">
            <v>22</v>
          </cell>
          <cell r="H180" t="str">
            <v>01</v>
          </cell>
        </row>
        <row r="181">
          <cell r="E181">
            <v>1026249866</v>
          </cell>
          <cell r="F181" t="str">
            <v>P</v>
          </cell>
          <cell r="G181" t="str">
            <v>22</v>
          </cell>
          <cell r="H181" t="str">
            <v>01</v>
          </cell>
        </row>
        <row r="182">
          <cell r="E182">
            <v>44671800</v>
          </cell>
          <cell r="F182" t="str">
            <v>B</v>
          </cell>
          <cell r="G182" t="str">
            <v>22</v>
          </cell>
          <cell r="H182" t="str">
            <v>01</v>
          </cell>
        </row>
        <row r="183">
          <cell r="E183">
            <v>0</v>
          </cell>
          <cell r="F183" t="str">
            <v>B</v>
          </cell>
          <cell r="G183" t="str">
            <v>91</v>
          </cell>
          <cell r="H183" t="str">
            <v>01</v>
          </cell>
        </row>
        <row r="184">
          <cell r="E184">
            <v>0</v>
          </cell>
          <cell r="F184" t="str">
            <v>B</v>
          </cell>
          <cell r="G184" t="str">
            <v>09</v>
          </cell>
          <cell r="H184" t="str">
            <v>00</v>
          </cell>
        </row>
        <row r="185">
          <cell r="E185">
            <v>0</v>
          </cell>
          <cell r="F185" t="str">
            <v>B</v>
          </cell>
          <cell r="G185" t="str">
            <v>03</v>
          </cell>
          <cell r="H185" t="str">
            <v>02</v>
          </cell>
        </row>
        <row r="186">
          <cell r="E186">
            <v>27057956.530000001</v>
          </cell>
          <cell r="F186" t="str">
            <v>P</v>
          </cell>
          <cell r="G186" t="str">
            <v>15</v>
          </cell>
          <cell r="H186" t="str">
            <v>06</v>
          </cell>
        </row>
        <row r="187">
          <cell r="E187">
            <v>0</v>
          </cell>
          <cell r="F187" t="str">
            <v>P</v>
          </cell>
          <cell r="G187" t="str">
            <v>19</v>
          </cell>
          <cell r="H187" t="str">
            <v>41</v>
          </cell>
        </row>
        <row r="188">
          <cell r="E188">
            <v>265507008.53</v>
          </cell>
          <cell r="F188" t="str">
            <v>P</v>
          </cell>
          <cell r="G188" t="str">
            <v>15</v>
          </cell>
          <cell r="H188" t="str">
            <v>10</v>
          </cell>
        </row>
        <row r="189">
          <cell r="E189">
            <v>0</v>
          </cell>
          <cell r="F189" t="str">
            <v>P</v>
          </cell>
          <cell r="G189" t="str">
            <v>19</v>
          </cell>
          <cell r="H189" t="str">
            <v>42</v>
          </cell>
        </row>
        <row r="190">
          <cell r="E190">
            <v>0</v>
          </cell>
          <cell r="F190" t="str">
            <v>P</v>
          </cell>
          <cell r="G190" t="str">
            <v>19</v>
          </cell>
          <cell r="H190" t="str">
            <v>43</v>
          </cell>
        </row>
        <row r="191">
          <cell r="E191">
            <v>0</v>
          </cell>
          <cell r="F191" t="str">
            <v>P</v>
          </cell>
          <cell r="G191" t="str">
            <v>19</v>
          </cell>
          <cell r="H191" t="str">
            <v>44</v>
          </cell>
        </row>
        <row r="192">
          <cell r="E192">
            <v>0</v>
          </cell>
          <cell r="F192" t="str">
            <v>P</v>
          </cell>
          <cell r="G192" t="str">
            <v>24</v>
          </cell>
          <cell r="H192" t="str">
            <v>01</v>
          </cell>
        </row>
        <row r="193">
          <cell r="E193">
            <v>154997028.87</v>
          </cell>
          <cell r="F193" t="str">
            <v>P</v>
          </cell>
          <cell r="G193" t="str">
            <v>22</v>
          </cell>
          <cell r="H193" t="str">
            <v>01</v>
          </cell>
        </row>
        <row r="194">
          <cell r="E194">
            <v>0</v>
          </cell>
          <cell r="F194" t="str">
            <v>B</v>
          </cell>
          <cell r="G194" t="str">
            <v>10</v>
          </cell>
          <cell r="H194" t="str">
            <v>07</v>
          </cell>
        </row>
        <row r="195">
          <cell r="E195">
            <v>0</v>
          </cell>
          <cell r="F195" t="str">
            <v>B</v>
          </cell>
          <cell r="G195" t="str">
            <v>92</v>
          </cell>
          <cell r="H195" t="str">
            <v>01</v>
          </cell>
        </row>
        <row r="196">
          <cell r="E196">
            <v>0</v>
          </cell>
          <cell r="F196" t="str">
            <v>P</v>
          </cell>
          <cell r="G196" t="str">
            <v>23</v>
          </cell>
          <cell r="H196" t="str">
            <v>01</v>
          </cell>
        </row>
        <row r="199">
          <cell r="E199">
            <v>11899807767.200005</v>
          </cell>
        </row>
        <row r="201">
          <cell r="E201">
            <v>0</v>
          </cell>
        </row>
        <row r="553">
          <cell r="AC553" t="str">
            <v>/FS~R</v>
          </cell>
        </row>
        <row r="554">
          <cell r="AC554" t="str">
            <v>/PPCARSCH~OS\015~P72~MR240~ML10~MT0~MB0~QAGPQ</v>
          </cell>
        </row>
        <row r="556">
          <cell r="AC556" t="str">
            <v>/PPCARP&amp;LR~OS\015~P72~MR240~ML10~BRA1.A4~QAGPQ</v>
          </cell>
        </row>
        <row r="558">
          <cell r="AC558" t="str">
            <v>/PPCARBSHEETR~OS\015~P78~MR240~ML10~BRA1.A4~QAGPQ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pril'07 -Feb'08 (2)"/>
      <sheetName val="2008"/>
      <sheetName val="Costing run analysis - P03-thur"/>
      <sheetName val="Demand"/>
      <sheetName val="CC_m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s"/>
      <sheetName val="ACC costs"/>
      <sheetName val="Sheet1"/>
      <sheetName val="IO Activities"/>
    </sheetNames>
    <sheetDataSet>
      <sheetData sheetId="0" refreshError="1">
        <row r="4">
          <cell r="A4" t="str">
            <v>AUG</v>
          </cell>
          <cell r="C4">
            <v>0</v>
          </cell>
          <cell r="D4">
            <v>3</v>
          </cell>
          <cell r="E4">
            <v>0</v>
          </cell>
          <cell r="F4">
            <v>5</v>
          </cell>
          <cell r="G4">
            <v>12</v>
          </cell>
          <cell r="H4">
            <v>3</v>
          </cell>
        </row>
        <row r="5">
          <cell r="A5" t="str">
            <v>SEP</v>
          </cell>
          <cell r="C5">
            <v>1</v>
          </cell>
          <cell r="D5">
            <v>0</v>
          </cell>
          <cell r="E5">
            <v>0</v>
          </cell>
          <cell r="F5">
            <v>2</v>
          </cell>
          <cell r="G5">
            <v>16</v>
          </cell>
          <cell r="H5">
            <v>0</v>
          </cell>
        </row>
        <row r="6">
          <cell r="A6" t="str">
            <v>OCT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6</v>
          </cell>
          <cell r="H6">
            <v>0</v>
          </cell>
        </row>
        <row r="7">
          <cell r="A7" t="str">
            <v>NOV</v>
          </cell>
          <cell r="C7">
            <v>1</v>
          </cell>
          <cell r="D7">
            <v>2</v>
          </cell>
          <cell r="E7">
            <v>0</v>
          </cell>
          <cell r="F7">
            <v>5</v>
          </cell>
          <cell r="G7">
            <v>9</v>
          </cell>
          <cell r="H7">
            <v>0</v>
          </cell>
        </row>
        <row r="8">
          <cell r="A8" t="str">
            <v>DEC</v>
          </cell>
          <cell r="C8">
            <v>0</v>
          </cell>
          <cell r="D8">
            <v>4</v>
          </cell>
          <cell r="E8">
            <v>0</v>
          </cell>
          <cell r="F8">
            <v>2</v>
          </cell>
          <cell r="G8">
            <v>8</v>
          </cell>
          <cell r="H8">
            <v>0</v>
          </cell>
        </row>
        <row r="9">
          <cell r="A9" t="str">
            <v>Jan</v>
          </cell>
          <cell r="C9">
            <v>0</v>
          </cell>
          <cell r="D9">
            <v>0</v>
          </cell>
          <cell r="E9">
            <v>0</v>
          </cell>
          <cell r="F9">
            <v>2</v>
          </cell>
          <cell r="G9">
            <v>9</v>
          </cell>
          <cell r="H9">
            <v>1</v>
          </cell>
        </row>
        <row r="10">
          <cell r="A10" t="str">
            <v>Feb</v>
          </cell>
          <cell r="C10">
            <v>3</v>
          </cell>
          <cell r="D10">
            <v>0</v>
          </cell>
          <cell r="E10">
            <v>0</v>
          </cell>
          <cell r="F10">
            <v>1</v>
          </cell>
          <cell r="G10">
            <v>14</v>
          </cell>
          <cell r="H10">
            <v>3</v>
          </cell>
        </row>
        <row r="11">
          <cell r="A11" t="str">
            <v>Mar</v>
          </cell>
          <cell r="C11">
            <v>0</v>
          </cell>
          <cell r="D11">
            <v>3</v>
          </cell>
          <cell r="E11">
            <v>2</v>
          </cell>
          <cell r="F11">
            <v>4</v>
          </cell>
          <cell r="G11">
            <v>17</v>
          </cell>
          <cell r="H11">
            <v>1</v>
          </cell>
        </row>
        <row r="12">
          <cell r="A12" t="str">
            <v>Apr</v>
          </cell>
          <cell r="C12">
            <v>0</v>
          </cell>
          <cell r="D12">
            <v>2</v>
          </cell>
          <cell r="E12">
            <v>1</v>
          </cell>
          <cell r="F12">
            <v>3</v>
          </cell>
          <cell r="G12">
            <v>16</v>
          </cell>
          <cell r="H12">
            <v>0</v>
          </cell>
        </row>
        <row r="13">
          <cell r="A13" t="str">
            <v>May</v>
          </cell>
          <cell r="C13">
            <v>1</v>
          </cell>
          <cell r="D13">
            <v>4</v>
          </cell>
          <cell r="E13">
            <v>0</v>
          </cell>
          <cell r="F13">
            <v>2</v>
          </cell>
          <cell r="G13">
            <v>12</v>
          </cell>
          <cell r="H13">
            <v>5</v>
          </cell>
        </row>
        <row r="14">
          <cell r="A14" t="str">
            <v>June</v>
          </cell>
          <cell r="C14">
            <v>2</v>
          </cell>
          <cell r="D14">
            <v>1</v>
          </cell>
          <cell r="E14">
            <v>0</v>
          </cell>
          <cell r="F14">
            <v>0</v>
          </cell>
          <cell r="G14">
            <v>11</v>
          </cell>
          <cell r="H14">
            <v>2</v>
          </cell>
        </row>
        <row r="15">
          <cell r="A15" t="str">
            <v>July</v>
          </cell>
          <cell r="C15">
            <v>0</v>
          </cell>
          <cell r="D15">
            <v>2</v>
          </cell>
          <cell r="E15">
            <v>0</v>
          </cell>
          <cell r="F15">
            <v>1</v>
          </cell>
          <cell r="G15">
            <v>15</v>
          </cell>
          <cell r="H15">
            <v>1</v>
          </cell>
        </row>
        <row r="16">
          <cell r="A16" t="str">
            <v>Aug</v>
          </cell>
          <cell r="C16">
            <v>3</v>
          </cell>
          <cell r="D16">
            <v>1</v>
          </cell>
          <cell r="E16">
            <v>1</v>
          </cell>
          <cell r="F16">
            <v>2</v>
          </cell>
          <cell r="G16">
            <v>16</v>
          </cell>
          <cell r="H16">
            <v>6</v>
          </cell>
        </row>
        <row r="20">
          <cell r="C20">
            <v>11</v>
          </cell>
          <cell r="D20">
            <v>22</v>
          </cell>
          <cell r="E20">
            <v>4</v>
          </cell>
          <cell r="F20">
            <v>30</v>
          </cell>
          <cell r="G20">
            <v>161</v>
          </cell>
          <cell r="H20">
            <v>22</v>
          </cell>
          <cell r="I20">
            <v>22</v>
          </cell>
          <cell r="J20">
            <v>13</v>
          </cell>
          <cell r="K20">
            <v>2</v>
          </cell>
        </row>
      </sheetData>
      <sheetData sheetId="1" refreshError="1">
        <row r="2">
          <cell r="B2">
            <v>22628.03</v>
          </cell>
        </row>
        <row r="3">
          <cell r="B3">
            <v>48964.24</v>
          </cell>
        </row>
        <row r="4">
          <cell r="B4">
            <v>25437.99</v>
          </cell>
        </row>
        <row r="5">
          <cell r="B5">
            <v>33606.009999999995</v>
          </cell>
        </row>
        <row r="6">
          <cell r="B6">
            <v>86675.76999999999</v>
          </cell>
        </row>
        <row r="7">
          <cell r="B7">
            <v>54881.599999999991</v>
          </cell>
        </row>
        <row r="8">
          <cell r="B8">
            <v>45365.606666666659</v>
          </cell>
        </row>
      </sheetData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ed ac"/>
      <sheetName val="Graph (2)"/>
      <sheetName val="Graph"/>
      <sheetName val="Reasons"/>
      <sheetName val="exchequers"/>
      <sheetName val="tran"/>
      <sheetName val="working"/>
      <sheetName val="CGI"/>
      <sheetName val="PLBS"/>
      <sheetName val="BSC"/>
      <sheetName val="Variation with Budget"/>
      <sheetName val="PLC"/>
      <sheetName val="CFC"/>
      <sheetName val="3"/>
      <sheetName val="2"/>
      <sheetName val="1"/>
      <sheetName val="00-01"/>
      <sheetName val="Projected"/>
      <sheetName val="1stHalf00-01"/>
      <sheetName val="MD"/>
      <sheetName val="Audited"/>
      <sheetName val="Fo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taki"/>
      <sheetName val="Ketaki_Car"/>
      <sheetName val="KG Car Rentals"/>
    </sheetNames>
    <sheetDataSet>
      <sheetData sheetId="0"/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Co"/>
      <sheetName val="Ref"/>
      <sheetName val="Instructions"/>
      <sheetName val="ERROR CHECK"/>
      <sheetName val="Group MIS Format - Report"/>
      <sheetName val="Schedule 6 P&amp;L Report"/>
      <sheetName val="Detailed P&amp;L vs Last Year"/>
      <sheetName val="SEBI P&amp;L Report "/>
      <sheetName val="P&amp;L Inter Company"/>
      <sheetName val="General Admin Overheads"/>
      <sheetName val="P&amp;L Account"/>
      <sheetName val="Fixed Assets"/>
      <sheetName val="Balance Sheet Inter Company"/>
      <sheetName val="Current Assets"/>
      <sheetName val="Curr Liabs &amp; Provisions"/>
      <sheetName val="Investments"/>
      <sheetName val="Capital Employed"/>
      <sheetName val="Addnl Year end Information"/>
      <sheetName val="Other Investments"/>
      <sheetName val="Loan Funds"/>
      <sheetName val="RPD"/>
      <sheetName val="Balance Sheet"/>
      <sheetName val="P&amp;L Variance Analysis YTD"/>
      <sheetName val="P&amp;L Variance Analysis Qrt"/>
      <sheetName val="BS variance"/>
      <sheetName val="Quantities - TCL ONLY"/>
      <sheetName val="Cash Flow"/>
      <sheetName val="Segment"/>
      <sheetName val="Inter Company &amp; Other Analysis"/>
      <sheetName val="Brand Margin - TTL ONL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Y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tank"/>
      <sheetName val="Aold"/>
      <sheetName val="HMR Q1"/>
      <sheetName val="QMR-Q1"/>
      <sheetName val="A"/>
      <sheetName val="Feb sale"/>
      <sheetName val="Jansale"/>
      <sheetName val="decsale"/>
      <sheetName val="Sales Book (2)"/>
      <sheetName val="paper stk"/>
      <sheetName val="qty"/>
      <sheetName val="qty cust"/>
      <sheetName val="Sheet2"/>
      <sheetName val="bank stock"/>
      <sheetName val="sales"/>
      <sheetName val="p&amp;lac (2)"/>
      <sheetName val="MIS AUK"/>
      <sheetName val="MIS Ank"/>
      <sheetName val="MIS TP"/>
      <sheetName val="MIS"/>
      <sheetName val="BS -MIS"/>
      <sheetName val="cashflow"/>
      <sheetName val="CASHFLOW07"/>
      <sheetName val="BS"/>
      <sheetName val="update"/>
      <sheetName val="P&amp;LAc"/>
      <sheetName val="Schedules"/>
      <sheetName val="Fixed Assets"/>
      <sheetName val="Segment Report "/>
      <sheetName val="Trial Balance"/>
      <sheetName val="Sheet1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/>
      <sheetData sheetId="29"/>
      <sheetData sheetId="3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Data"/>
      <sheetName val="sep-Sal"/>
      <sheetName val="dec-Sal"/>
      <sheetName val="Leave"/>
      <sheetName val="sep"/>
      <sheetName val="Oct"/>
      <sheetName val="10"/>
      <sheetName val="11"/>
      <sheetName val="12"/>
    </sheetNames>
    <sheetDataSet>
      <sheetData sheetId="0"/>
      <sheetData sheetId="1">
        <row r="8">
          <cell r="A8">
            <v>1</v>
          </cell>
          <cell r="B8">
            <v>0</v>
          </cell>
          <cell r="C8">
            <v>1</v>
          </cell>
          <cell r="D8" t="str">
            <v>jigu</v>
          </cell>
          <cell r="E8" t="str">
            <v>Male</v>
          </cell>
          <cell r="F8" t="str">
            <v>AB100</v>
          </cell>
          <cell r="G8" t="str">
            <v>Superviser</v>
          </cell>
          <cell r="H8" t="str">
            <v>Production</v>
          </cell>
          <cell r="I8" t="str">
            <v>PAN1</v>
          </cell>
          <cell r="J8" t="str">
            <v>HDFC</v>
          </cell>
          <cell r="K8">
            <v>1000000000000</v>
          </cell>
          <cell r="L8" t="str">
            <v>PF1</v>
          </cell>
          <cell r="M8" t="str">
            <v>ESI1</v>
          </cell>
          <cell r="N8">
            <v>28856</v>
          </cell>
          <cell r="O8">
            <v>40269</v>
          </cell>
          <cell r="P8">
            <v>40299</v>
          </cell>
          <cell r="Q8" t="str">
            <v>AHM</v>
          </cell>
          <cell r="R8">
            <v>90000</v>
          </cell>
          <cell r="S8" t="str">
            <v>Auto</v>
          </cell>
          <cell r="AB8" t="str">
            <v>Manually</v>
          </cell>
          <cell r="AC8">
            <v>200</v>
          </cell>
          <cell r="AD8">
            <v>24</v>
          </cell>
          <cell r="AE8">
            <v>2</v>
          </cell>
          <cell r="AF8">
            <v>90</v>
          </cell>
          <cell r="AG8">
            <v>69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>
            <v>200</v>
          </cell>
          <cell r="AQ8">
            <v>24</v>
          </cell>
          <cell r="AR8">
            <v>224</v>
          </cell>
          <cell r="AS8">
            <v>2</v>
          </cell>
          <cell r="AT8">
            <v>90</v>
          </cell>
          <cell r="AU8">
            <v>69</v>
          </cell>
          <cell r="AV8">
            <v>385</v>
          </cell>
          <cell r="AW8">
            <v>89615</v>
          </cell>
          <cell r="AX8">
            <v>1080000</v>
          </cell>
          <cell r="AY8">
            <v>1908</v>
          </cell>
          <cell r="AZ8">
            <v>24</v>
          </cell>
          <cell r="BA8">
            <v>400</v>
          </cell>
          <cell r="BB8">
            <v>0</v>
          </cell>
          <cell r="BC8">
            <v>0</v>
          </cell>
          <cell r="BD8">
            <v>0</v>
          </cell>
          <cell r="BE8">
            <v>8</v>
          </cell>
          <cell r="BF8">
            <v>8</v>
          </cell>
          <cell r="BG8">
            <v>30</v>
          </cell>
          <cell r="BI8" t="e">
            <v>#REF!</v>
          </cell>
          <cell r="BJ8">
            <v>540000</v>
          </cell>
          <cell r="BK8">
            <v>0</v>
          </cell>
          <cell r="BL8" t="e">
            <v>#REF!</v>
          </cell>
          <cell r="BM8" t="e">
            <v>#REF!</v>
          </cell>
          <cell r="BQ8" t="e">
            <v>#REF!</v>
          </cell>
          <cell r="BR8" t="e">
            <v>#REF!</v>
          </cell>
          <cell r="BS8" t="e">
            <v>#REF!</v>
          </cell>
          <cell r="BT8" t="e">
            <v>#REF!</v>
          </cell>
          <cell r="BU8" t="e">
            <v>#REF!</v>
          </cell>
          <cell r="BV8" t="e">
            <v>#REF!</v>
          </cell>
          <cell r="BW8" t="e">
            <v>#REF!</v>
          </cell>
        </row>
        <row r="9">
          <cell r="A9">
            <v>2</v>
          </cell>
          <cell r="B9">
            <v>0</v>
          </cell>
          <cell r="C9">
            <v>2</v>
          </cell>
          <cell r="D9" t="str">
            <v>xyz</v>
          </cell>
          <cell r="E9" t="str">
            <v>Female</v>
          </cell>
          <cell r="F9" t="str">
            <v>BC200</v>
          </cell>
          <cell r="G9" t="str">
            <v>ss</v>
          </cell>
          <cell r="H9" t="str">
            <v>Sales</v>
          </cell>
          <cell r="I9" t="str">
            <v>PAN2</v>
          </cell>
          <cell r="J9" t="str">
            <v>ICICI</v>
          </cell>
          <cell r="K9">
            <v>12345678910</v>
          </cell>
          <cell r="L9" t="str">
            <v>PF2</v>
          </cell>
          <cell r="M9" t="str">
            <v>ESI2</v>
          </cell>
          <cell r="N9">
            <v>29221</v>
          </cell>
          <cell r="O9">
            <v>39203</v>
          </cell>
          <cell r="Q9" t="str">
            <v>Gan</v>
          </cell>
          <cell r="R9">
            <v>12000</v>
          </cell>
          <cell r="S9" t="str">
            <v>Auto</v>
          </cell>
          <cell r="AB9" t="str">
            <v>Manually</v>
          </cell>
          <cell r="AE9">
            <v>560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>
            <v>0</v>
          </cell>
          <cell r="AQ9">
            <v>0</v>
          </cell>
          <cell r="AR9">
            <v>0</v>
          </cell>
          <cell r="AS9">
            <v>560</v>
          </cell>
          <cell r="AT9">
            <v>0</v>
          </cell>
          <cell r="AU9">
            <v>0</v>
          </cell>
          <cell r="AV9">
            <v>560</v>
          </cell>
          <cell r="AW9">
            <v>11440</v>
          </cell>
          <cell r="AX9">
            <v>144000</v>
          </cell>
          <cell r="AY9">
            <v>0</v>
          </cell>
          <cell r="AZ9">
            <v>6720</v>
          </cell>
          <cell r="BA9">
            <v>200</v>
          </cell>
          <cell r="BB9">
            <v>0</v>
          </cell>
          <cell r="BC9">
            <v>0</v>
          </cell>
          <cell r="BE9">
            <v>8</v>
          </cell>
          <cell r="BF9">
            <v>8</v>
          </cell>
          <cell r="BG9">
            <v>30</v>
          </cell>
          <cell r="BI9" t="e">
            <v>#REF!</v>
          </cell>
          <cell r="BJ9">
            <v>72000</v>
          </cell>
          <cell r="BK9">
            <v>0</v>
          </cell>
          <cell r="BL9" t="e">
            <v>#REF!</v>
          </cell>
          <cell r="BM9" t="e">
            <v>#REF!</v>
          </cell>
          <cell r="BQ9" t="e">
            <v>#REF!</v>
          </cell>
          <cell r="BR9" t="e">
            <v>#REF!</v>
          </cell>
          <cell r="BS9" t="e">
            <v>#REF!</v>
          </cell>
          <cell r="BT9" t="e">
            <v>#REF!</v>
          </cell>
          <cell r="BU9" t="e">
            <v>#REF!</v>
          </cell>
          <cell r="BV9" t="e">
            <v>#REF!</v>
          </cell>
          <cell r="BW9" t="e">
            <v>#REF!</v>
          </cell>
        </row>
        <row r="10">
          <cell r="A10">
            <v>0</v>
          </cell>
          <cell r="B10">
            <v>1</v>
          </cell>
          <cell r="C10">
            <v>3</v>
          </cell>
          <cell r="D10" t="str">
            <v>aB</v>
          </cell>
          <cell r="E10" t="str">
            <v>Male</v>
          </cell>
          <cell r="F10">
            <v>53322</v>
          </cell>
          <cell r="G10" t="str">
            <v>Junior Engg</v>
          </cell>
          <cell r="H10" t="str">
            <v>Sales</v>
          </cell>
          <cell r="I10" t="str">
            <v>PAN3</v>
          </cell>
          <cell r="L10" t="str">
            <v>PF3</v>
          </cell>
          <cell r="O10">
            <v>39845</v>
          </cell>
          <cell r="P10">
            <v>40330</v>
          </cell>
          <cell r="Q10" t="str">
            <v>Bsros</v>
          </cell>
          <cell r="R10">
            <v>9000</v>
          </cell>
          <cell r="S10" t="str">
            <v>Manually</v>
          </cell>
          <cell r="AB10" t="str">
            <v>Auto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 t="e">
            <v>#REF!</v>
          </cell>
          <cell r="AQ10" t="e">
            <v>#REF!</v>
          </cell>
          <cell r="AR10" t="e">
            <v>#REF!</v>
          </cell>
          <cell r="AS10" t="e">
            <v>#REF!</v>
          </cell>
          <cell r="AT10">
            <v>0</v>
          </cell>
          <cell r="AU10">
            <v>0</v>
          </cell>
          <cell r="AV10" t="e">
            <v>#REF!</v>
          </cell>
          <cell r="AW10" t="e">
            <v>#REF!</v>
          </cell>
          <cell r="AX10">
            <v>108000</v>
          </cell>
          <cell r="AY10">
            <v>0</v>
          </cell>
          <cell r="AZ10" t="e">
            <v>#REF!</v>
          </cell>
          <cell r="BA10">
            <v>500</v>
          </cell>
          <cell r="BB10">
            <v>0</v>
          </cell>
          <cell r="BC10">
            <v>0</v>
          </cell>
          <cell r="BE10">
            <v>8</v>
          </cell>
          <cell r="BF10">
            <v>8</v>
          </cell>
          <cell r="BG10">
            <v>30</v>
          </cell>
          <cell r="BI10" t="e">
            <v>#REF!</v>
          </cell>
          <cell r="BJ10">
            <v>54000</v>
          </cell>
          <cell r="BK10">
            <v>0</v>
          </cell>
          <cell r="BL10" t="e">
            <v>#REF!</v>
          </cell>
          <cell r="BM10" t="e">
            <v>#REF!</v>
          </cell>
          <cell r="BQ10" t="e">
            <v>#REF!</v>
          </cell>
          <cell r="BR10" t="e">
            <v>#REF!</v>
          </cell>
          <cell r="BS10" t="e">
            <v>#REF!</v>
          </cell>
          <cell r="BT10" t="e">
            <v>#REF!</v>
          </cell>
          <cell r="BU10" t="e">
            <v>#REF!</v>
          </cell>
          <cell r="BV10" t="e">
            <v>#REF!</v>
          </cell>
          <cell r="BW10" t="e">
            <v>#REF!</v>
          </cell>
        </row>
        <row r="11">
          <cell r="A11">
            <v>0</v>
          </cell>
          <cell r="B11">
            <v>2</v>
          </cell>
          <cell r="C11">
            <v>4</v>
          </cell>
          <cell r="D11" t="str">
            <v>CDA</v>
          </cell>
          <cell r="E11" t="str">
            <v>Female</v>
          </cell>
          <cell r="F11">
            <v>2352</v>
          </cell>
          <cell r="G11" t="str">
            <v>Junior Engg</v>
          </cell>
          <cell r="H11" t="str">
            <v>Cost Control</v>
          </cell>
          <cell r="I11" t="str">
            <v>PAN4</v>
          </cell>
          <cell r="L11" t="str">
            <v>PF4</v>
          </cell>
          <cell r="O11">
            <v>40360</v>
          </cell>
          <cell r="Q11" t="str">
            <v>Gandhinagar</v>
          </cell>
          <cell r="R11">
            <v>9000</v>
          </cell>
          <cell r="S11" t="str">
            <v>Manually</v>
          </cell>
          <cell r="T11">
            <v>2250</v>
          </cell>
          <cell r="U11">
            <v>1800</v>
          </cell>
          <cell r="V11">
            <v>180</v>
          </cell>
          <cell r="W11">
            <v>3150</v>
          </cell>
          <cell r="X11">
            <v>0</v>
          </cell>
          <cell r="Y11">
            <v>180</v>
          </cell>
          <cell r="Z11">
            <v>540</v>
          </cell>
          <cell r="AA11">
            <v>900</v>
          </cell>
          <cell r="AB11" t="str">
            <v>Auto</v>
          </cell>
          <cell r="AH11">
            <v>2250</v>
          </cell>
          <cell r="AI11">
            <v>1800</v>
          </cell>
          <cell r="AJ11">
            <v>180</v>
          </cell>
          <cell r="AK11">
            <v>3150</v>
          </cell>
          <cell r="AL11">
            <v>0</v>
          </cell>
          <cell r="AM11">
            <v>180</v>
          </cell>
          <cell r="AN11">
            <v>540</v>
          </cell>
          <cell r="AO11">
            <v>900</v>
          </cell>
          <cell r="AP11" t="e">
            <v>#REF!</v>
          </cell>
          <cell r="AQ11" t="e">
            <v>#REF!</v>
          </cell>
          <cell r="AR11" t="e">
            <v>#REF!</v>
          </cell>
          <cell r="AS11" t="e">
            <v>#REF!</v>
          </cell>
          <cell r="AT11">
            <v>0</v>
          </cell>
          <cell r="AU11">
            <v>0</v>
          </cell>
          <cell r="AV11" t="e">
            <v>#REF!</v>
          </cell>
          <cell r="AW11" t="e">
            <v>#REF!</v>
          </cell>
          <cell r="AX11">
            <v>108000</v>
          </cell>
          <cell r="AY11">
            <v>0</v>
          </cell>
          <cell r="AZ11" t="e">
            <v>#REF!</v>
          </cell>
          <cell r="BA11">
            <v>800</v>
          </cell>
          <cell r="BB11">
            <v>0</v>
          </cell>
          <cell r="BC11">
            <v>0</v>
          </cell>
          <cell r="BD11">
            <v>0</v>
          </cell>
          <cell r="BE11">
            <v>8</v>
          </cell>
          <cell r="BF11">
            <v>8</v>
          </cell>
          <cell r="BG11">
            <v>30</v>
          </cell>
          <cell r="BI11" t="e">
            <v>#REF!</v>
          </cell>
          <cell r="BJ11">
            <v>54000</v>
          </cell>
          <cell r="BK11">
            <v>0</v>
          </cell>
          <cell r="BL11" t="e">
            <v>#REF!</v>
          </cell>
          <cell r="BM11" t="e">
            <v>#REF!</v>
          </cell>
          <cell r="BQ11" t="e">
            <v>#REF!</v>
          </cell>
          <cell r="BR11" t="e">
            <v>#REF!</v>
          </cell>
          <cell r="BS11" t="e">
            <v>#REF!</v>
          </cell>
          <cell r="BT11" t="e">
            <v>#REF!</v>
          </cell>
          <cell r="BU11" t="e">
            <v>#REF!</v>
          </cell>
          <cell r="BV11" t="e">
            <v>#REF!</v>
          </cell>
          <cell r="BW11" t="e">
            <v>#REF!</v>
          </cell>
        </row>
        <row r="12">
          <cell r="A12">
            <v>0</v>
          </cell>
          <cell r="B12">
            <v>0</v>
          </cell>
          <cell r="C12">
            <v>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C12">
            <v>0</v>
          </cell>
          <cell r="BI12" t="e">
            <v>#REF!</v>
          </cell>
          <cell r="BJ12">
            <v>0</v>
          </cell>
          <cell r="BK12">
            <v>0</v>
          </cell>
          <cell r="BL12" t="e">
            <v>#REF!</v>
          </cell>
          <cell r="BM12" t="e">
            <v>#REF!</v>
          </cell>
          <cell r="BQ12" t="e">
            <v>#REF!</v>
          </cell>
          <cell r="BR12" t="e">
            <v>#REF!</v>
          </cell>
          <cell r="BS12" t="e">
            <v>#REF!</v>
          </cell>
          <cell r="BT12" t="e">
            <v>#REF!</v>
          </cell>
          <cell r="BU12" t="e">
            <v>#REF!</v>
          </cell>
          <cell r="BV12" t="e">
            <v>#REF!</v>
          </cell>
          <cell r="BW12" t="e">
            <v>#REF!</v>
          </cell>
        </row>
        <row r="13">
          <cell r="A13">
            <v>0</v>
          </cell>
          <cell r="B13">
            <v>0</v>
          </cell>
          <cell r="C13">
            <v>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I13" t="e">
            <v>#REF!</v>
          </cell>
          <cell r="BJ13">
            <v>0</v>
          </cell>
          <cell r="BK13">
            <v>0</v>
          </cell>
          <cell r="BL13" t="e">
            <v>#REF!</v>
          </cell>
          <cell r="BM13" t="e">
            <v>#REF!</v>
          </cell>
          <cell r="BQ13" t="e">
            <v>#REF!</v>
          </cell>
          <cell r="BR13" t="e">
            <v>#REF!</v>
          </cell>
          <cell r="BS13" t="e">
            <v>#REF!</v>
          </cell>
          <cell r="BT13" t="e">
            <v>#REF!</v>
          </cell>
          <cell r="BU13" t="e">
            <v>#REF!</v>
          </cell>
          <cell r="BV13" t="e">
            <v>#REF!</v>
          </cell>
          <cell r="BW13" t="e">
            <v>#REF!</v>
          </cell>
        </row>
        <row r="14">
          <cell r="A14">
            <v>0</v>
          </cell>
          <cell r="B14">
            <v>0</v>
          </cell>
          <cell r="C14">
            <v>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I14" t="e">
            <v>#REF!</v>
          </cell>
          <cell r="BJ14">
            <v>0</v>
          </cell>
          <cell r="BK14">
            <v>0</v>
          </cell>
          <cell r="BL14" t="e">
            <v>#REF!</v>
          </cell>
          <cell r="BM14" t="e">
            <v>#REF!</v>
          </cell>
          <cell r="BQ14" t="e">
            <v>#REF!</v>
          </cell>
          <cell r="BR14" t="e">
            <v>#REF!</v>
          </cell>
          <cell r="BS14" t="e">
            <v>#REF!</v>
          </cell>
          <cell r="BT14" t="e">
            <v>#REF!</v>
          </cell>
          <cell r="BU14" t="e">
            <v>#REF!</v>
          </cell>
          <cell r="BV14" t="e">
            <v>#REF!</v>
          </cell>
          <cell r="BW14" t="e">
            <v>#REF!</v>
          </cell>
        </row>
        <row r="15">
          <cell r="A15">
            <v>0</v>
          </cell>
          <cell r="B15">
            <v>0</v>
          </cell>
          <cell r="C15">
            <v>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I15" t="e">
            <v>#REF!</v>
          </cell>
          <cell r="BJ15">
            <v>0</v>
          </cell>
          <cell r="BK15">
            <v>0</v>
          </cell>
          <cell r="BL15" t="e">
            <v>#REF!</v>
          </cell>
          <cell r="BM15" t="e">
            <v>#REF!</v>
          </cell>
          <cell r="BQ15" t="e">
            <v>#REF!</v>
          </cell>
          <cell r="BR15" t="e">
            <v>#REF!</v>
          </cell>
          <cell r="BS15" t="e">
            <v>#REF!</v>
          </cell>
          <cell r="BT15" t="e">
            <v>#REF!</v>
          </cell>
          <cell r="BU15" t="e">
            <v>#REF!</v>
          </cell>
          <cell r="BV15" t="e">
            <v>#REF!</v>
          </cell>
          <cell r="BW15" t="e">
            <v>#REF!</v>
          </cell>
        </row>
        <row r="16">
          <cell r="A16">
            <v>0</v>
          </cell>
          <cell r="B16">
            <v>0</v>
          </cell>
          <cell r="C16">
            <v>9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I16" t="e">
            <v>#REF!</v>
          </cell>
          <cell r="BJ16">
            <v>0</v>
          </cell>
          <cell r="BK16">
            <v>0</v>
          </cell>
          <cell r="BL16" t="e">
            <v>#REF!</v>
          </cell>
          <cell r="BM16" t="e">
            <v>#REF!</v>
          </cell>
          <cell r="BQ16" t="e">
            <v>#REF!</v>
          </cell>
          <cell r="BR16" t="e">
            <v>#REF!</v>
          </cell>
          <cell r="BS16" t="e">
            <v>#REF!</v>
          </cell>
          <cell r="BT16" t="e">
            <v>#REF!</v>
          </cell>
          <cell r="BU16" t="e">
            <v>#REF!</v>
          </cell>
          <cell r="BV16" t="e">
            <v>#REF!</v>
          </cell>
          <cell r="BW16" t="e">
            <v>#REF!</v>
          </cell>
        </row>
        <row r="17">
          <cell r="A17">
            <v>0</v>
          </cell>
          <cell r="B17">
            <v>0</v>
          </cell>
          <cell r="C17">
            <v>10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I17" t="e">
            <v>#REF!</v>
          </cell>
          <cell r="BJ17">
            <v>0</v>
          </cell>
          <cell r="BK17">
            <v>0</v>
          </cell>
          <cell r="BL17" t="e">
            <v>#REF!</v>
          </cell>
          <cell r="BM17" t="e">
            <v>#REF!</v>
          </cell>
          <cell r="BQ17" t="e">
            <v>#REF!</v>
          </cell>
          <cell r="BR17" t="e">
            <v>#REF!</v>
          </cell>
          <cell r="BS17" t="e">
            <v>#REF!</v>
          </cell>
          <cell r="BT17" t="e">
            <v>#REF!</v>
          </cell>
          <cell r="BU17" t="e">
            <v>#REF!</v>
          </cell>
          <cell r="BV17" t="e">
            <v>#REF!</v>
          </cell>
          <cell r="BW17" t="e">
            <v>#REF!</v>
          </cell>
        </row>
        <row r="18">
          <cell r="A18">
            <v>0</v>
          </cell>
          <cell r="B18">
            <v>0</v>
          </cell>
          <cell r="C18">
            <v>11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I18" t="e">
            <v>#REF!</v>
          </cell>
          <cell r="BJ18">
            <v>0</v>
          </cell>
          <cell r="BK18">
            <v>0</v>
          </cell>
          <cell r="BL18" t="e">
            <v>#REF!</v>
          </cell>
          <cell r="BM18" t="e">
            <v>#REF!</v>
          </cell>
          <cell r="BQ18" t="e">
            <v>#REF!</v>
          </cell>
          <cell r="BR18" t="e">
            <v>#REF!</v>
          </cell>
          <cell r="BS18" t="e">
            <v>#REF!</v>
          </cell>
          <cell r="BT18" t="e">
            <v>#REF!</v>
          </cell>
          <cell r="BU18" t="e">
            <v>#REF!</v>
          </cell>
          <cell r="BV18" t="e">
            <v>#REF!</v>
          </cell>
          <cell r="BW18" t="e">
            <v>#REF!</v>
          </cell>
        </row>
        <row r="19">
          <cell r="A19">
            <v>0</v>
          </cell>
          <cell r="B19">
            <v>0</v>
          </cell>
          <cell r="C19">
            <v>12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I19" t="e">
            <v>#REF!</v>
          </cell>
          <cell r="BJ19">
            <v>0</v>
          </cell>
          <cell r="BK19">
            <v>0</v>
          </cell>
          <cell r="BL19" t="e">
            <v>#REF!</v>
          </cell>
          <cell r="BM19" t="e">
            <v>#REF!</v>
          </cell>
          <cell r="BQ19" t="e">
            <v>#REF!</v>
          </cell>
          <cell r="BR19" t="e">
            <v>#REF!</v>
          </cell>
          <cell r="BS19" t="e">
            <v>#REF!</v>
          </cell>
          <cell r="BT19" t="e">
            <v>#REF!</v>
          </cell>
          <cell r="BU19" t="e">
            <v>#REF!</v>
          </cell>
          <cell r="BV19" t="e">
            <v>#REF!</v>
          </cell>
          <cell r="BW19" t="e">
            <v>#REF!</v>
          </cell>
        </row>
        <row r="20">
          <cell r="A20">
            <v>0</v>
          </cell>
          <cell r="B20">
            <v>0</v>
          </cell>
          <cell r="C20">
            <v>13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I20" t="e">
            <v>#REF!</v>
          </cell>
          <cell r="BJ20">
            <v>0</v>
          </cell>
          <cell r="BK20">
            <v>0</v>
          </cell>
          <cell r="BL20" t="e">
            <v>#REF!</v>
          </cell>
          <cell r="BM20" t="e">
            <v>#REF!</v>
          </cell>
          <cell r="BQ20" t="e">
            <v>#REF!</v>
          </cell>
          <cell r="BR20" t="e">
            <v>#REF!</v>
          </cell>
          <cell r="BS20" t="e">
            <v>#REF!</v>
          </cell>
          <cell r="BT20" t="e">
            <v>#REF!</v>
          </cell>
          <cell r="BU20" t="e">
            <v>#REF!</v>
          </cell>
          <cell r="BV20" t="e">
            <v>#REF!</v>
          </cell>
          <cell r="BW20" t="e">
            <v>#REF!</v>
          </cell>
        </row>
        <row r="21">
          <cell r="A21">
            <v>0</v>
          </cell>
          <cell r="B21">
            <v>0</v>
          </cell>
          <cell r="C21">
            <v>14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I21" t="e">
            <v>#REF!</v>
          </cell>
          <cell r="BJ21">
            <v>0</v>
          </cell>
          <cell r="BK21">
            <v>0</v>
          </cell>
          <cell r="BL21" t="e">
            <v>#REF!</v>
          </cell>
          <cell r="BM21" t="e">
            <v>#REF!</v>
          </cell>
          <cell r="BQ21" t="e">
            <v>#REF!</v>
          </cell>
          <cell r="BR21" t="e">
            <v>#REF!</v>
          </cell>
          <cell r="BS21" t="e">
            <v>#REF!</v>
          </cell>
          <cell r="BT21" t="e">
            <v>#REF!</v>
          </cell>
          <cell r="BU21" t="e">
            <v>#REF!</v>
          </cell>
          <cell r="BV21" t="e">
            <v>#REF!</v>
          </cell>
          <cell r="BW21" t="e">
            <v>#REF!</v>
          </cell>
        </row>
        <row r="22">
          <cell r="A22">
            <v>0</v>
          </cell>
          <cell r="B22">
            <v>0</v>
          </cell>
          <cell r="C22">
            <v>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I22" t="e">
            <v>#REF!</v>
          </cell>
          <cell r="BJ22">
            <v>0</v>
          </cell>
          <cell r="BK22">
            <v>0</v>
          </cell>
          <cell r="BL22" t="e">
            <v>#REF!</v>
          </cell>
          <cell r="BM22" t="e">
            <v>#REF!</v>
          </cell>
          <cell r="BQ22" t="e">
            <v>#REF!</v>
          </cell>
          <cell r="BR22" t="e">
            <v>#REF!</v>
          </cell>
          <cell r="BS22" t="e">
            <v>#REF!</v>
          </cell>
          <cell r="BT22" t="e">
            <v>#REF!</v>
          </cell>
          <cell r="BU22" t="e">
            <v>#REF!</v>
          </cell>
          <cell r="BV22" t="e">
            <v>#REF!</v>
          </cell>
          <cell r="BW22" t="e">
            <v>#REF!</v>
          </cell>
        </row>
        <row r="23">
          <cell r="A23">
            <v>0</v>
          </cell>
          <cell r="B23">
            <v>0</v>
          </cell>
          <cell r="C23">
            <v>16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I23" t="e">
            <v>#REF!</v>
          </cell>
          <cell r="BJ23">
            <v>0</v>
          </cell>
          <cell r="BK23">
            <v>0</v>
          </cell>
          <cell r="BL23" t="e">
            <v>#REF!</v>
          </cell>
          <cell r="BM23" t="e">
            <v>#REF!</v>
          </cell>
          <cell r="BQ23" t="e">
            <v>#REF!</v>
          </cell>
          <cell r="BR23" t="e">
            <v>#REF!</v>
          </cell>
          <cell r="BS23" t="e">
            <v>#REF!</v>
          </cell>
          <cell r="BT23" t="e">
            <v>#REF!</v>
          </cell>
          <cell r="BU23" t="e">
            <v>#REF!</v>
          </cell>
          <cell r="BV23" t="e">
            <v>#REF!</v>
          </cell>
          <cell r="BW23" t="e">
            <v>#REF!</v>
          </cell>
        </row>
        <row r="24">
          <cell r="A24">
            <v>0</v>
          </cell>
          <cell r="B24">
            <v>0</v>
          </cell>
          <cell r="C24">
            <v>17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I24" t="e">
            <v>#REF!</v>
          </cell>
          <cell r="BJ24">
            <v>0</v>
          </cell>
          <cell r="BK24">
            <v>0</v>
          </cell>
          <cell r="BL24" t="e">
            <v>#REF!</v>
          </cell>
          <cell r="BM24" t="e">
            <v>#REF!</v>
          </cell>
          <cell r="BQ24" t="e">
            <v>#REF!</v>
          </cell>
          <cell r="BR24" t="e">
            <v>#REF!</v>
          </cell>
          <cell r="BS24" t="e">
            <v>#REF!</v>
          </cell>
          <cell r="BT24" t="e">
            <v>#REF!</v>
          </cell>
          <cell r="BU24" t="e">
            <v>#REF!</v>
          </cell>
          <cell r="BV24" t="e">
            <v>#REF!</v>
          </cell>
          <cell r="BW24" t="e">
            <v>#REF!</v>
          </cell>
        </row>
        <row r="25">
          <cell r="A25">
            <v>0</v>
          </cell>
          <cell r="B25">
            <v>0</v>
          </cell>
          <cell r="C25">
            <v>18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I25" t="e">
            <v>#REF!</v>
          </cell>
          <cell r="BJ25">
            <v>0</v>
          </cell>
          <cell r="BK25">
            <v>0</v>
          </cell>
          <cell r="BL25" t="e">
            <v>#REF!</v>
          </cell>
          <cell r="BM25" t="e">
            <v>#REF!</v>
          </cell>
          <cell r="BQ25" t="e">
            <v>#REF!</v>
          </cell>
          <cell r="BR25" t="e">
            <v>#REF!</v>
          </cell>
          <cell r="BS25" t="e">
            <v>#REF!</v>
          </cell>
          <cell r="BT25" t="e">
            <v>#REF!</v>
          </cell>
          <cell r="BU25" t="e">
            <v>#REF!</v>
          </cell>
          <cell r="BV25" t="e">
            <v>#REF!</v>
          </cell>
          <cell r="BW25" t="e">
            <v>#REF!</v>
          </cell>
        </row>
        <row r="26">
          <cell r="A26">
            <v>0</v>
          </cell>
          <cell r="B26">
            <v>0</v>
          </cell>
          <cell r="C26">
            <v>19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I26" t="e">
            <v>#REF!</v>
          </cell>
          <cell r="BJ26">
            <v>0</v>
          </cell>
          <cell r="BK26">
            <v>0</v>
          </cell>
          <cell r="BL26" t="e">
            <v>#REF!</v>
          </cell>
          <cell r="BM26" t="e">
            <v>#REF!</v>
          </cell>
          <cell r="BQ26" t="e">
            <v>#REF!</v>
          </cell>
          <cell r="BR26" t="e">
            <v>#REF!</v>
          </cell>
          <cell r="BS26" t="e">
            <v>#REF!</v>
          </cell>
          <cell r="BT26" t="e">
            <v>#REF!</v>
          </cell>
          <cell r="BU26" t="e">
            <v>#REF!</v>
          </cell>
          <cell r="BV26" t="e">
            <v>#REF!</v>
          </cell>
          <cell r="BW26" t="e">
            <v>#REF!</v>
          </cell>
        </row>
        <row r="27">
          <cell r="A27">
            <v>0</v>
          </cell>
          <cell r="B27">
            <v>0</v>
          </cell>
          <cell r="C27">
            <v>20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I27" t="e">
            <v>#REF!</v>
          </cell>
          <cell r="BJ27">
            <v>0</v>
          </cell>
          <cell r="BK27">
            <v>0</v>
          </cell>
          <cell r="BL27" t="e">
            <v>#REF!</v>
          </cell>
          <cell r="BM27" t="e">
            <v>#REF!</v>
          </cell>
          <cell r="BQ27" t="e">
            <v>#REF!</v>
          </cell>
          <cell r="BR27" t="e">
            <v>#REF!</v>
          </cell>
          <cell r="BS27" t="e">
            <v>#REF!</v>
          </cell>
          <cell r="BT27" t="e">
            <v>#REF!</v>
          </cell>
          <cell r="BU27" t="e">
            <v>#REF!</v>
          </cell>
          <cell r="BV27" t="e">
            <v>#REF!</v>
          </cell>
          <cell r="BW27" t="e">
            <v>#REF!</v>
          </cell>
        </row>
        <row r="28">
          <cell r="A28">
            <v>0</v>
          </cell>
          <cell r="B28">
            <v>0</v>
          </cell>
          <cell r="C28">
            <v>21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I28" t="e">
            <v>#REF!</v>
          </cell>
          <cell r="BJ28">
            <v>0</v>
          </cell>
          <cell r="BK28">
            <v>0</v>
          </cell>
          <cell r="BL28" t="e">
            <v>#REF!</v>
          </cell>
          <cell r="BM28" t="e">
            <v>#REF!</v>
          </cell>
          <cell r="BQ28" t="e">
            <v>#REF!</v>
          </cell>
          <cell r="BR28" t="e">
            <v>#REF!</v>
          </cell>
          <cell r="BS28" t="e">
            <v>#REF!</v>
          </cell>
          <cell r="BT28" t="e">
            <v>#REF!</v>
          </cell>
          <cell r="BU28" t="e">
            <v>#REF!</v>
          </cell>
          <cell r="BV28" t="e">
            <v>#REF!</v>
          </cell>
          <cell r="BW28" t="e">
            <v>#REF!</v>
          </cell>
        </row>
        <row r="29">
          <cell r="A29">
            <v>0</v>
          </cell>
          <cell r="B29">
            <v>0</v>
          </cell>
          <cell r="C29">
            <v>22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I29" t="e">
            <v>#REF!</v>
          </cell>
          <cell r="BJ29">
            <v>0</v>
          </cell>
          <cell r="BK29">
            <v>0</v>
          </cell>
          <cell r="BL29" t="e">
            <v>#REF!</v>
          </cell>
          <cell r="BM29" t="e">
            <v>#REF!</v>
          </cell>
          <cell r="BQ29" t="e">
            <v>#REF!</v>
          </cell>
          <cell r="BR29" t="e">
            <v>#REF!</v>
          </cell>
          <cell r="BS29" t="e">
            <v>#REF!</v>
          </cell>
          <cell r="BT29" t="e">
            <v>#REF!</v>
          </cell>
          <cell r="BU29" t="e">
            <v>#REF!</v>
          </cell>
          <cell r="BV29" t="e">
            <v>#REF!</v>
          </cell>
          <cell r="BW29" t="e">
            <v>#REF!</v>
          </cell>
        </row>
        <row r="30">
          <cell r="A30">
            <v>0</v>
          </cell>
          <cell r="B30">
            <v>0</v>
          </cell>
          <cell r="C30">
            <v>23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I30" t="e">
            <v>#REF!</v>
          </cell>
          <cell r="BJ30">
            <v>0</v>
          </cell>
          <cell r="BK30">
            <v>0</v>
          </cell>
          <cell r="BL30" t="e">
            <v>#REF!</v>
          </cell>
          <cell r="BM30" t="e">
            <v>#REF!</v>
          </cell>
          <cell r="BQ30" t="e">
            <v>#REF!</v>
          </cell>
          <cell r="BR30" t="e">
            <v>#REF!</v>
          </cell>
          <cell r="BS30" t="e">
            <v>#REF!</v>
          </cell>
          <cell r="BT30" t="e">
            <v>#REF!</v>
          </cell>
          <cell r="BU30" t="e">
            <v>#REF!</v>
          </cell>
          <cell r="BV30" t="e">
            <v>#REF!</v>
          </cell>
          <cell r="BW30" t="e">
            <v>#REF!</v>
          </cell>
        </row>
        <row r="31">
          <cell r="A31">
            <v>0</v>
          </cell>
          <cell r="B31">
            <v>0</v>
          </cell>
          <cell r="C31">
            <v>24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I31" t="e">
            <v>#REF!</v>
          </cell>
          <cell r="BJ31">
            <v>0</v>
          </cell>
          <cell r="BK31">
            <v>0</v>
          </cell>
          <cell r="BL31" t="e">
            <v>#REF!</v>
          </cell>
          <cell r="BM31" t="e">
            <v>#REF!</v>
          </cell>
          <cell r="BQ31" t="e">
            <v>#REF!</v>
          </cell>
          <cell r="BR31" t="e">
            <v>#REF!</v>
          </cell>
          <cell r="BS31" t="e">
            <v>#REF!</v>
          </cell>
          <cell r="BT31" t="e">
            <v>#REF!</v>
          </cell>
          <cell r="BU31" t="e">
            <v>#REF!</v>
          </cell>
          <cell r="BV31" t="e">
            <v>#REF!</v>
          </cell>
          <cell r="BW31" t="e">
            <v>#REF!</v>
          </cell>
        </row>
        <row r="32">
          <cell r="A32">
            <v>0</v>
          </cell>
          <cell r="B32">
            <v>0</v>
          </cell>
          <cell r="C32">
            <v>25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I32" t="e">
            <v>#REF!</v>
          </cell>
          <cell r="BJ32">
            <v>0</v>
          </cell>
          <cell r="BK32">
            <v>0</v>
          </cell>
          <cell r="BL32" t="e">
            <v>#REF!</v>
          </cell>
          <cell r="BM32" t="e">
            <v>#REF!</v>
          </cell>
          <cell r="BQ32" t="e">
            <v>#REF!</v>
          </cell>
          <cell r="BR32" t="e">
            <v>#REF!</v>
          </cell>
          <cell r="BS32" t="e">
            <v>#REF!</v>
          </cell>
          <cell r="BT32" t="e">
            <v>#REF!</v>
          </cell>
          <cell r="BU32" t="e">
            <v>#REF!</v>
          </cell>
          <cell r="BV32" t="e">
            <v>#REF!</v>
          </cell>
          <cell r="BW32" t="e">
            <v>#REF!</v>
          </cell>
        </row>
        <row r="33">
          <cell r="A33">
            <v>0</v>
          </cell>
          <cell r="B33">
            <v>0</v>
          </cell>
          <cell r="C33">
            <v>26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I33" t="e">
            <v>#REF!</v>
          </cell>
          <cell r="BJ33">
            <v>0</v>
          </cell>
          <cell r="BK33">
            <v>0</v>
          </cell>
          <cell r="BL33" t="e">
            <v>#REF!</v>
          </cell>
          <cell r="BM33" t="e">
            <v>#REF!</v>
          </cell>
          <cell r="BQ33" t="e">
            <v>#REF!</v>
          </cell>
          <cell r="BR33" t="e">
            <v>#REF!</v>
          </cell>
          <cell r="BS33" t="e">
            <v>#REF!</v>
          </cell>
          <cell r="BT33" t="e">
            <v>#REF!</v>
          </cell>
          <cell r="BU33" t="e">
            <v>#REF!</v>
          </cell>
          <cell r="BV33" t="e">
            <v>#REF!</v>
          </cell>
          <cell r="BW33" t="e">
            <v>#REF!</v>
          </cell>
        </row>
        <row r="34">
          <cell r="A34">
            <v>0</v>
          </cell>
          <cell r="B34">
            <v>0</v>
          </cell>
          <cell r="C34">
            <v>27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I34" t="e">
            <v>#REF!</v>
          </cell>
          <cell r="BJ34">
            <v>0</v>
          </cell>
          <cell r="BK34">
            <v>0</v>
          </cell>
          <cell r="BL34" t="e">
            <v>#REF!</v>
          </cell>
          <cell r="BM34" t="e">
            <v>#REF!</v>
          </cell>
          <cell r="BQ34" t="e">
            <v>#REF!</v>
          </cell>
          <cell r="BR34" t="e">
            <v>#REF!</v>
          </cell>
          <cell r="BS34" t="e">
            <v>#REF!</v>
          </cell>
          <cell r="BT34" t="e">
            <v>#REF!</v>
          </cell>
          <cell r="BU34" t="e">
            <v>#REF!</v>
          </cell>
          <cell r="BV34" t="e">
            <v>#REF!</v>
          </cell>
          <cell r="BW34" t="e">
            <v>#REF!</v>
          </cell>
        </row>
        <row r="35">
          <cell r="A35">
            <v>0</v>
          </cell>
          <cell r="B35">
            <v>0</v>
          </cell>
          <cell r="C35">
            <v>28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I35" t="e">
            <v>#REF!</v>
          </cell>
          <cell r="BJ35">
            <v>0</v>
          </cell>
          <cell r="BK35">
            <v>0</v>
          </cell>
          <cell r="BL35" t="e">
            <v>#REF!</v>
          </cell>
          <cell r="BM35" t="e">
            <v>#REF!</v>
          </cell>
          <cell r="BQ35" t="e">
            <v>#REF!</v>
          </cell>
          <cell r="BR35" t="e">
            <v>#REF!</v>
          </cell>
          <cell r="BS35" t="e">
            <v>#REF!</v>
          </cell>
          <cell r="BT35" t="e">
            <v>#REF!</v>
          </cell>
          <cell r="BU35" t="e">
            <v>#REF!</v>
          </cell>
          <cell r="BV35" t="e">
            <v>#REF!</v>
          </cell>
          <cell r="BW35" t="e">
            <v>#REF!</v>
          </cell>
        </row>
        <row r="36">
          <cell r="A36">
            <v>0</v>
          </cell>
          <cell r="B36">
            <v>0</v>
          </cell>
          <cell r="C36">
            <v>29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I36" t="e">
            <v>#REF!</v>
          </cell>
          <cell r="BJ36">
            <v>0</v>
          </cell>
          <cell r="BK36">
            <v>0</v>
          </cell>
          <cell r="BL36" t="e">
            <v>#REF!</v>
          </cell>
          <cell r="BM36" t="e">
            <v>#REF!</v>
          </cell>
          <cell r="BQ36" t="e">
            <v>#REF!</v>
          </cell>
          <cell r="BR36" t="e">
            <v>#REF!</v>
          </cell>
          <cell r="BS36" t="e">
            <v>#REF!</v>
          </cell>
          <cell r="BT36" t="e">
            <v>#REF!</v>
          </cell>
          <cell r="BU36" t="e">
            <v>#REF!</v>
          </cell>
          <cell r="BV36" t="e">
            <v>#REF!</v>
          </cell>
          <cell r="BW36" t="e">
            <v>#REF!</v>
          </cell>
        </row>
        <row r="37">
          <cell r="A37">
            <v>0</v>
          </cell>
          <cell r="B37">
            <v>0</v>
          </cell>
          <cell r="C37">
            <v>30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I37" t="e">
            <v>#REF!</v>
          </cell>
          <cell r="BJ37">
            <v>0</v>
          </cell>
          <cell r="BK37">
            <v>0</v>
          </cell>
          <cell r="BL37" t="e">
            <v>#REF!</v>
          </cell>
          <cell r="BM37" t="e">
            <v>#REF!</v>
          </cell>
          <cell r="BQ37" t="e">
            <v>#REF!</v>
          </cell>
          <cell r="BR37" t="e">
            <v>#REF!</v>
          </cell>
          <cell r="BS37" t="e">
            <v>#REF!</v>
          </cell>
          <cell r="BT37" t="e">
            <v>#REF!</v>
          </cell>
          <cell r="BU37" t="e">
            <v>#REF!</v>
          </cell>
          <cell r="BV37" t="e">
            <v>#REF!</v>
          </cell>
          <cell r="BW37" t="e">
            <v>#REF!</v>
          </cell>
        </row>
        <row r="38">
          <cell r="A38">
            <v>0</v>
          </cell>
          <cell r="B38">
            <v>0</v>
          </cell>
          <cell r="C38">
            <v>31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I38" t="e">
            <v>#REF!</v>
          </cell>
          <cell r="BJ38">
            <v>0</v>
          </cell>
          <cell r="BK38">
            <v>0</v>
          </cell>
          <cell r="BL38" t="e">
            <v>#REF!</v>
          </cell>
          <cell r="BM38" t="e">
            <v>#REF!</v>
          </cell>
          <cell r="BQ38" t="e">
            <v>#REF!</v>
          </cell>
          <cell r="BR38" t="e">
            <v>#REF!</v>
          </cell>
          <cell r="BS38" t="e">
            <v>#REF!</v>
          </cell>
          <cell r="BT38" t="e">
            <v>#REF!</v>
          </cell>
          <cell r="BU38" t="e">
            <v>#REF!</v>
          </cell>
          <cell r="BV38" t="e">
            <v>#REF!</v>
          </cell>
          <cell r="BW38" t="e">
            <v>#REF!</v>
          </cell>
        </row>
        <row r="39">
          <cell r="A39">
            <v>0</v>
          </cell>
          <cell r="B39">
            <v>0</v>
          </cell>
          <cell r="C39">
            <v>32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I39" t="e">
            <v>#REF!</v>
          </cell>
          <cell r="BJ39">
            <v>0</v>
          </cell>
          <cell r="BK39">
            <v>0</v>
          </cell>
          <cell r="BL39" t="e">
            <v>#REF!</v>
          </cell>
          <cell r="BM39" t="e">
            <v>#REF!</v>
          </cell>
          <cell r="BQ39" t="e">
            <v>#REF!</v>
          </cell>
          <cell r="BR39" t="e">
            <v>#REF!</v>
          </cell>
          <cell r="BS39" t="e">
            <v>#REF!</v>
          </cell>
          <cell r="BT39" t="e">
            <v>#REF!</v>
          </cell>
          <cell r="BU39" t="e">
            <v>#REF!</v>
          </cell>
          <cell r="BV39" t="e">
            <v>#REF!</v>
          </cell>
          <cell r="BW39" t="e">
            <v>#REF!</v>
          </cell>
        </row>
        <row r="40">
          <cell r="A40">
            <v>0</v>
          </cell>
          <cell r="B40">
            <v>0</v>
          </cell>
          <cell r="C40">
            <v>33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I40" t="e">
            <v>#REF!</v>
          </cell>
          <cell r="BJ40">
            <v>0</v>
          </cell>
          <cell r="BK40">
            <v>0</v>
          </cell>
          <cell r="BL40" t="e">
            <v>#REF!</v>
          </cell>
          <cell r="BM40" t="e">
            <v>#REF!</v>
          </cell>
          <cell r="BQ40" t="e">
            <v>#REF!</v>
          </cell>
          <cell r="BR40" t="e">
            <v>#REF!</v>
          </cell>
          <cell r="BS40" t="e">
            <v>#REF!</v>
          </cell>
          <cell r="BT40" t="e">
            <v>#REF!</v>
          </cell>
          <cell r="BU40" t="e">
            <v>#REF!</v>
          </cell>
          <cell r="BV40" t="e">
            <v>#REF!</v>
          </cell>
          <cell r="BW40" t="e">
            <v>#REF!</v>
          </cell>
        </row>
        <row r="41">
          <cell r="A41">
            <v>0</v>
          </cell>
          <cell r="B41">
            <v>0</v>
          </cell>
          <cell r="C41">
            <v>34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I41" t="e">
            <v>#REF!</v>
          </cell>
          <cell r="BJ41">
            <v>0</v>
          </cell>
          <cell r="BK41">
            <v>0</v>
          </cell>
          <cell r="BL41" t="e">
            <v>#REF!</v>
          </cell>
          <cell r="BM41" t="e">
            <v>#REF!</v>
          </cell>
          <cell r="BQ41" t="e">
            <v>#REF!</v>
          </cell>
          <cell r="BR41" t="e">
            <v>#REF!</v>
          </cell>
          <cell r="BS41" t="e">
            <v>#REF!</v>
          </cell>
          <cell r="BT41" t="e">
            <v>#REF!</v>
          </cell>
          <cell r="BU41" t="e">
            <v>#REF!</v>
          </cell>
          <cell r="BV41" t="e">
            <v>#REF!</v>
          </cell>
          <cell r="BW41" t="e">
            <v>#REF!</v>
          </cell>
        </row>
        <row r="42">
          <cell r="A42">
            <v>0</v>
          </cell>
          <cell r="B42">
            <v>0</v>
          </cell>
          <cell r="C42">
            <v>35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I42" t="e">
            <v>#REF!</v>
          </cell>
          <cell r="BJ42">
            <v>0</v>
          </cell>
          <cell r="BK42">
            <v>0</v>
          </cell>
          <cell r="BL42" t="e">
            <v>#REF!</v>
          </cell>
          <cell r="BM42" t="e">
            <v>#REF!</v>
          </cell>
          <cell r="BQ42" t="e">
            <v>#REF!</v>
          </cell>
          <cell r="BR42" t="e">
            <v>#REF!</v>
          </cell>
          <cell r="BS42" t="e">
            <v>#REF!</v>
          </cell>
          <cell r="BT42" t="e">
            <v>#REF!</v>
          </cell>
          <cell r="BU42" t="e">
            <v>#REF!</v>
          </cell>
          <cell r="BV42" t="e">
            <v>#REF!</v>
          </cell>
          <cell r="BW42" t="e">
            <v>#REF!</v>
          </cell>
        </row>
        <row r="43">
          <cell r="A43">
            <v>0</v>
          </cell>
          <cell r="B43">
            <v>0</v>
          </cell>
          <cell r="C43">
            <v>36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I43" t="e">
            <v>#REF!</v>
          </cell>
          <cell r="BJ43">
            <v>0</v>
          </cell>
          <cell r="BK43">
            <v>0</v>
          </cell>
          <cell r="BL43" t="e">
            <v>#REF!</v>
          </cell>
          <cell r="BM43" t="e">
            <v>#REF!</v>
          </cell>
          <cell r="BQ43" t="e">
            <v>#REF!</v>
          </cell>
          <cell r="BR43" t="e">
            <v>#REF!</v>
          </cell>
          <cell r="BS43" t="e">
            <v>#REF!</v>
          </cell>
          <cell r="BT43" t="e">
            <v>#REF!</v>
          </cell>
          <cell r="BU43" t="e">
            <v>#REF!</v>
          </cell>
          <cell r="BV43" t="e">
            <v>#REF!</v>
          </cell>
          <cell r="BW43" t="e">
            <v>#REF!</v>
          </cell>
        </row>
        <row r="44">
          <cell r="A44">
            <v>0</v>
          </cell>
          <cell r="B44">
            <v>0</v>
          </cell>
          <cell r="C44">
            <v>37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I44" t="e">
            <v>#REF!</v>
          </cell>
          <cell r="BJ44">
            <v>0</v>
          </cell>
          <cell r="BK44">
            <v>0</v>
          </cell>
          <cell r="BL44" t="e">
            <v>#REF!</v>
          </cell>
          <cell r="BM44" t="e">
            <v>#REF!</v>
          </cell>
          <cell r="BQ44" t="e">
            <v>#REF!</v>
          </cell>
          <cell r="BR44" t="e">
            <v>#REF!</v>
          </cell>
          <cell r="BS44" t="e">
            <v>#REF!</v>
          </cell>
          <cell r="BT44" t="e">
            <v>#REF!</v>
          </cell>
          <cell r="BU44" t="e">
            <v>#REF!</v>
          </cell>
          <cell r="BV44" t="e">
            <v>#REF!</v>
          </cell>
          <cell r="BW44" t="e">
            <v>#REF!</v>
          </cell>
        </row>
        <row r="45">
          <cell r="A45">
            <v>0</v>
          </cell>
          <cell r="B45">
            <v>0</v>
          </cell>
          <cell r="C45">
            <v>38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I45" t="e">
            <v>#REF!</v>
          </cell>
          <cell r="BJ45">
            <v>0</v>
          </cell>
          <cell r="BK45">
            <v>0</v>
          </cell>
          <cell r="BL45" t="e">
            <v>#REF!</v>
          </cell>
          <cell r="BM45" t="e">
            <v>#REF!</v>
          </cell>
          <cell r="BQ45" t="e">
            <v>#REF!</v>
          </cell>
          <cell r="BR45" t="e">
            <v>#REF!</v>
          </cell>
          <cell r="BS45" t="e">
            <v>#REF!</v>
          </cell>
          <cell r="BT45" t="e">
            <v>#REF!</v>
          </cell>
          <cell r="BU45" t="e">
            <v>#REF!</v>
          </cell>
          <cell r="BV45" t="e">
            <v>#REF!</v>
          </cell>
          <cell r="BW45" t="e">
            <v>#REF!</v>
          </cell>
        </row>
        <row r="46">
          <cell r="A46">
            <v>0</v>
          </cell>
          <cell r="B46">
            <v>0</v>
          </cell>
          <cell r="C46">
            <v>39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I46" t="e">
            <v>#REF!</v>
          </cell>
          <cell r="BJ46">
            <v>0</v>
          </cell>
          <cell r="BK46">
            <v>0</v>
          </cell>
          <cell r="BL46" t="e">
            <v>#REF!</v>
          </cell>
          <cell r="BM46" t="e">
            <v>#REF!</v>
          </cell>
          <cell r="BQ46" t="e">
            <v>#REF!</v>
          </cell>
          <cell r="BR46" t="e">
            <v>#REF!</v>
          </cell>
          <cell r="BS46" t="e">
            <v>#REF!</v>
          </cell>
          <cell r="BT46" t="e">
            <v>#REF!</v>
          </cell>
          <cell r="BU46" t="e">
            <v>#REF!</v>
          </cell>
          <cell r="BV46" t="e">
            <v>#REF!</v>
          </cell>
          <cell r="BW46" t="e">
            <v>#REF!</v>
          </cell>
        </row>
        <row r="47">
          <cell r="A47">
            <v>0</v>
          </cell>
          <cell r="B47">
            <v>0</v>
          </cell>
          <cell r="C47">
            <v>40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I47" t="e">
            <v>#REF!</v>
          </cell>
          <cell r="BJ47">
            <v>0</v>
          </cell>
          <cell r="BK47">
            <v>0</v>
          </cell>
          <cell r="BL47" t="e">
            <v>#REF!</v>
          </cell>
          <cell r="BM47" t="e">
            <v>#REF!</v>
          </cell>
          <cell r="BQ47" t="e">
            <v>#REF!</v>
          </cell>
          <cell r="BR47" t="e">
            <v>#REF!</v>
          </cell>
          <cell r="BS47" t="e">
            <v>#REF!</v>
          </cell>
          <cell r="BT47" t="e">
            <v>#REF!</v>
          </cell>
          <cell r="BU47" t="e">
            <v>#REF!</v>
          </cell>
          <cell r="BV47" t="e">
            <v>#REF!</v>
          </cell>
          <cell r="BW47" t="e">
            <v>#REF!</v>
          </cell>
        </row>
        <row r="48">
          <cell r="A48">
            <v>0</v>
          </cell>
          <cell r="B48">
            <v>0</v>
          </cell>
          <cell r="C48">
            <v>41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I48" t="e">
            <v>#REF!</v>
          </cell>
          <cell r="BJ48">
            <v>0</v>
          </cell>
          <cell r="BK48">
            <v>0</v>
          </cell>
          <cell r="BL48" t="e">
            <v>#REF!</v>
          </cell>
          <cell r="BM48" t="e">
            <v>#REF!</v>
          </cell>
          <cell r="BQ48" t="e">
            <v>#REF!</v>
          </cell>
          <cell r="BR48" t="e">
            <v>#REF!</v>
          </cell>
          <cell r="BS48" t="e">
            <v>#REF!</v>
          </cell>
          <cell r="BT48" t="e">
            <v>#REF!</v>
          </cell>
          <cell r="BU48" t="e">
            <v>#REF!</v>
          </cell>
          <cell r="BV48" t="e">
            <v>#REF!</v>
          </cell>
          <cell r="BW48" t="e">
            <v>#REF!</v>
          </cell>
        </row>
        <row r="49">
          <cell r="A49">
            <v>0</v>
          </cell>
          <cell r="B49">
            <v>0</v>
          </cell>
          <cell r="C49">
            <v>42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I49" t="e">
            <v>#REF!</v>
          </cell>
          <cell r="BJ49">
            <v>0</v>
          </cell>
          <cell r="BK49">
            <v>0</v>
          </cell>
          <cell r="BL49" t="e">
            <v>#REF!</v>
          </cell>
          <cell r="BM49" t="e">
            <v>#REF!</v>
          </cell>
          <cell r="BQ49" t="e">
            <v>#REF!</v>
          </cell>
          <cell r="BR49" t="e">
            <v>#REF!</v>
          </cell>
          <cell r="BS49" t="e">
            <v>#REF!</v>
          </cell>
          <cell r="BT49" t="e">
            <v>#REF!</v>
          </cell>
          <cell r="BU49" t="e">
            <v>#REF!</v>
          </cell>
          <cell r="BV49" t="e">
            <v>#REF!</v>
          </cell>
          <cell r="BW49" t="e">
            <v>#REF!</v>
          </cell>
        </row>
        <row r="50">
          <cell r="A50">
            <v>0</v>
          </cell>
          <cell r="B50">
            <v>0</v>
          </cell>
          <cell r="C50">
            <v>43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I50" t="e">
            <v>#REF!</v>
          </cell>
          <cell r="BJ50">
            <v>0</v>
          </cell>
          <cell r="BK50">
            <v>0</v>
          </cell>
          <cell r="BL50" t="e">
            <v>#REF!</v>
          </cell>
          <cell r="BM50" t="e">
            <v>#REF!</v>
          </cell>
          <cell r="BQ50" t="e">
            <v>#REF!</v>
          </cell>
          <cell r="BR50" t="e">
            <v>#REF!</v>
          </cell>
          <cell r="BS50" t="e">
            <v>#REF!</v>
          </cell>
          <cell r="BT50" t="e">
            <v>#REF!</v>
          </cell>
          <cell r="BU50" t="e">
            <v>#REF!</v>
          </cell>
          <cell r="BV50" t="e">
            <v>#REF!</v>
          </cell>
          <cell r="BW50" t="e">
            <v>#REF!</v>
          </cell>
        </row>
        <row r="51">
          <cell r="A51">
            <v>0</v>
          </cell>
          <cell r="B51">
            <v>0</v>
          </cell>
          <cell r="C51">
            <v>44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I51" t="e">
            <v>#REF!</v>
          </cell>
          <cell r="BJ51">
            <v>0</v>
          </cell>
          <cell r="BK51">
            <v>0</v>
          </cell>
          <cell r="BL51" t="e">
            <v>#REF!</v>
          </cell>
          <cell r="BM51" t="e">
            <v>#REF!</v>
          </cell>
          <cell r="BQ51" t="e">
            <v>#REF!</v>
          </cell>
          <cell r="BR51" t="e">
            <v>#REF!</v>
          </cell>
          <cell r="BS51" t="e">
            <v>#REF!</v>
          </cell>
          <cell r="BT51" t="e">
            <v>#REF!</v>
          </cell>
          <cell r="BU51" t="e">
            <v>#REF!</v>
          </cell>
          <cell r="BV51" t="e">
            <v>#REF!</v>
          </cell>
          <cell r="BW51" t="e">
            <v>#REF!</v>
          </cell>
        </row>
        <row r="52">
          <cell r="A52">
            <v>0</v>
          </cell>
          <cell r="B52">
            <v>0</v>
          </cell>
          <cell r="C52">
            <v>45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I52" t="e">
            <v>#REF!</v>
          </cell>
          <cell r="BJ52">
            <v>0</v>
          </cell>
          <cell r="BK52">
            <v>0</v>
          </cell>
          <cell r="BL52" t="e">
            <v>#REF!</v>
          </cell>
          <cell r="BM52" t="e">
            <v>#REF!</v>
          </cell>
          <cell r="BQ52" t="e">
            <v>#REF!</v>
          </cell>
          <cell r="BR52" t="e">
            <v>#REF!</v>
          </cell>
          <cell r="BS52" t="e">
            <v>#REF!</v>
          </cell>
          <cell r="BT52" t="e">
            <v>#REF!</v>
          </cell>
          <cell r="BU52" t="e">
            <v>#REF!</v>
          </cell>
          <cell r="BV52" t="e">
            <v>#REF!</v>
          </cell>
          <cell r="BW52" t="e">
            <v>#REF!</v>
          </cell>
        </row>
        <row r="53">
          <cell r="A53">
            <v>0</v>
          </cell>
          <cell r="B53">
            <v>0</v>
          </cell>
          <cell r="C53">
            <v>46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I53" t="e">
            <v>#REF!</v>
          </cell>
          <cell r="BJ53">
            <v>0</v>
          </cell>
          <cell r="BK53">
            <v>0</v>
          </cell>
          <cell r="BL53" t="e">
            <v>#REF!</v>
          </cell>
          <cell r="BM53" t="e">
            <v>#REF!</v>
          </cell>
          <cell r="BQ53" t="e">
            <v>#REF!</v>
          </cell>
          <cell r="BR53" t="e">
            <v>#REF!</v>
          </cell>
          <cell r="BS53" t="e">
            <v>#REF!</v>
          </cell>
          <cell r="BT53" t="e">
            <v>#REF!</v>
          </cell>
          <cell r="BU53" t="e">
            <v>#REF!</v>
          </cell>
          <cell r="BV53" t="e">
            <v>#REF!</v>
          </cell>
          <cell r="BW53" t="e">
            <v>#REF!</v>
          </cell>
        </row>
        <row r="54">
          <cell r="A54">
            <v>0</v>
          </cell>
          <cell r="B54">
            <v>0</v>
          </cell>
          <cell r="C54">
            <v>47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I54" t="e">
            <v>#REF!</v>
          </cell>
          <cell r="BJ54">
            <v>0</v>
          </cell>
          <cell r="BK54">
            <v>0</v>
          </cell>
          <cell r="BL54" t="e">
            <v>#REF!</v>
          </cell>
          <cell r="BM54" t="e">
            <v>#REF!</v>
          </cell>
          <cell r="BQ54" t="e">
            <v>#REF!</v>
          </cell>
          <cell r="BR54" t="e">
            <v>#REF!</v>
          </cell>
          <cell r="BS54" t="e">
            <v>#REF!</v>
          </cell>
          <cell r="BT54" t="e">
            <v>#REF!</v>
          </cell>
          <cell r="BU54" t="e">
            <v>#REF!</v>
          </cell>
          <cell r="BV54" t="e">
            <v>#REF!</v>
          </cell>
          <cell r="BW54" t="e">
            <v>#REF!</v>
          </cell>
        </row>
        <row r="55">
          <cell r="A55">
            <v>0</v>
          </cell>
          <cell r="B55">
            <v>0</v>
          </cell>
          <cell r="C55">
            <v>48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I55" t="e">
            <v>#REF!</v>
          </cell>
          <cell r="BJ55">
            <v>0</v>
          </cell>
          <cell r="BK55">
            <v>0</v>
          </cell>
          <cell r="BL55" t="e">
            <v>#REF!</v>
          </cell>
          <cell r="BM55" t="e">
            <v>#REF!</v>
          </cell>
          <cell r="BQ55" t="e">
            <v>#REF!</v>
          </cell>
          <cell r="BR55" t="e">
            <v>#REF!</v>
          </cell>
          <cell r="BS55" t="e">
            <v>#REF!</v>
          </cell>
          <cell r="BT55" t="e">
            <v>#REF!</v>
          </cell>
          <cell r="BU55" t="e">
            <v>#REF!</v>
          </cell>
          <cell r="BV55" t="e">
            <v>#REF!</v>
          </cell>
          <cell r="BW55" t="e">
            <v>#REF!</v>
          </cell>
        </row>
        <row r="56">
          <cell r="A56">
            <v>0</v>
          </cell>
          <cell r="B56">
            <v>0</v>
          </cell>
          <cell r="C56">
            <v>49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I56" t="e">
            <v>#REF!</v>
          </cell>
          <cell r="BJ56">
            <v>0</v>
          </cell>
          <cell r="BK56">
            <v>0</v>
          </cell>
          <cell r="BL56" t="e">
            <v>#REF!</v>
          </cell>
          <cell r="BM56" t="e">
            <v>#REF!</v>
          </cell>
          <cell r="BQ56" t="e">
            <v>#REF!</v>
          </cell>
          <cell r="BR56" t="e">
            <v>#REF!</v>
          </cell>
          <cell r="BS56" t="e">
            <v>#REF!</v>
          </cell>
          <cell r="BT56" t="e">
            <v>#REF!</v>
          </cell>
          <cell r="BU56" t="e">
            <v>#REF!</v>
          </cell>
          <cell r="BV56" t="e">
            <v>#REF!</v>
          </cell>
          <cell r="BW56" t="e">
            <v>#REF!</v>
          </cell>
        </row>
        <row r="57">
          <cell r="A57">
            <v>0</v>
          </cell>
          <cell r="B57">
            <v>0</v>
          </cell>
          <cell r="C57">
            <v>50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I57" t="e">
            <v>#REF!</v>
          </cell>
          <cell r="BJ57">
            <v>0</v>
          </cell>
          <cell r="BK57">
            <v>0</v>
          </cell>
          <cell r="BL57" t="e">
            <v>#REF!</v>
          </cell>
          <cell r="BM57" t="e">
            <v>#REF!</v>
          </cell>
          <cell r="BQ57" t="e">
            <v>#REF!</v>
          </cell>
          <cell r="BR57" t="e">
            <v>#REF!</v>
          </cell>
          <cell r="BS57" t="e">
            <v>#REF!</v>
          </cell>
          <cell r="BT57" t="e">
            <v>#REF!</v>
          </cell>
          <cell r="BU57" t="e">
            <v>#REF!</v>
          </cell>
          <cell r="BV57" t="e">
            <v>#REF!</v>
          </cell>
          <cell r="BW57" t="e">
            <v>#REF!</v>
          </cell>
        </row>
        <row r="58">
          <cell r="A58">
            <v>0</v>
          </cell>
          <cell r="B58">
            <v>0</v>
          </cell>
          <cell r="C58">
            <v>51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I58" t="e">
            <v>#REF!</v>
          </cell>
          <cell r="BJ58">
            <v>0</v>
          </cell>
          <cell r="BK58">
            <v>0</v>
          </cell>
          <cell r="BL58" t="e">
            <v>#REF!</v>
          </cell>
          <cell r="BM58" t="e">
            <v>#REF!</v>
          </cell>
          <cell r="BQ58" t="e">
            <v>#REF!</v>
          </cell>
          <cell r="BR58" t="e">
            <v>#REF!</v>
          </cell>
          <cell r="BS58" t="e">
            <v>#REF!</v>
          </cell>
          <cell r="BT58" t="e">
            <v>#REF!</v>
          </cell>
          <cell r="BU58" t="e">
            <v>#REF!</v>
          </cell>
          <cell r="BV58" t="e">
            <v>#REF!</v>
          </cell>
          <cell r="BW58" t="e">
            <v>#REF!</v>
          </cell>
        </row>
        <row r="59">
          <cell r="A59">
            <v>0</v>
          </cell>
          <cell r="B59">
            <v>0</v>
          </cell>
          <cell r="C59">
            <v>52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I59" t="e">
            <v>#REF!</v>
          </cell>
          <cell r="BJ59">
            <v>0</v>
          </cell>
          <cell r="BK59">
            <v>0</v>
          </cell>
          <cell r="BL59" t="e">
            <v>#REF!</v>
          </cell>
          <cell r="BM59" t="e">
            <v>#REF!</v>
          </cell>
          <cell r="BQ59" t="e">
            <v>#REF!</v>
          </cell>
          <cell r="BR59" t="e">
            <v>#REF!</v>
          </cell>
          <cell r="BS59" t="e">
            <v>#REF!</v>
          </cell>
          <cell r="BT59" t="e">
            <v>#REF!</v>
          </cell>
          <cell r="BU59" t="e">
            <v>#REF!</v>
          </cell>
          <cell r="BV59" t="e">
            <v>#REF!</v>
          </cell>
          <cell r="BW59" t="e">
            <v>#REF!</v>
          </cell>
        </row>
        <row r="60">
          <cell r="A60">
            <v>0</v>
          </cell>
          <cell r="B60">
            <v>0</v>
          </cell>
          <cell r="C60">
            <v>53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I60" t="e">
            <v>#REF!</v>
          </cell>
          <cell r="BJ60">
            <v>0</v>
          </cell>
          <cell r="BK60">
            <v>0</v>
          </cell>
          <cell r="BL60" t="e">
            <v>#REF!</v>
          </cell>
          <cell r="BM60" t="e">
            <v>#REF!</v>
          </cell>
          <cell r="BQ60" t="e">
            <v>#REF!</v>
          </cell>
          <cell r="BR60" t="e">
            <v>#REF!</v>
          </cell>
          <cell r="BS60" t="e">
            <v>#REF!</v>
          </cell>
          <cell r="BT60" t="e">
            <v>#REF!</v>
          </cell>
          <cell r="BU60" t="e">
            <v>#REF!</v>
          </cell>
          <cell r="BV60" t="e">
            <v>#REF!</v>
          </cell>
          <cell r="BW60" t="e">
            <v>#REF!</v>
          </cell>
        </row>
        <row r="61">
          <cell r="A61">
            <v>0</v>
          </cell>
          <cell r="B61">
            <v>0</v>
          </cell>
          <cell r="C61">
            <v>54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I61" t="e">
            <v>#REF!</v>
          </cell>
          <cell r="BJ61">
            <v>0</v>
          </cell>
          <cell r="BK61">
            <v>0</v>
          </cell>
          <cell r="BL61" t="e">
            <v>#REF!</v>
          </cell>
          <cell r="BM61" t="e">
            <v>#REF!</v>
          </cell>
          <cell r="BQ61" t="e">
            <v>#REF!</v>
          </cell>
          <cell r="BR61" t="e">
            <v>#REF!</v>
          </cell>
          <cell r="BS61" t="e">
            <v>#REF!</v>
          </cell>
          <cell r="BT61" t="e">
            <v>#REF!</v>
          </cell>
          <cell r="BU61" t="e">
            <v>#REF!</v>
          </cell>
          <cell r="BV61" t="e">
            <v>#REF!</v>
          </cell>
          <cell r="BW61" t="e">
            <v>#REF!</v>
          </cell>
        </row>
        <row r="62">
          <cell r="A62">
            <v>0</v>
          </cell>
          <cell r="B62">
            <v>0</v>
          </cell>
          <cell r="C62">
            <v>55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I62" t="e">
            <v>#REF!</v>
          </cell>
          <cell r="BJ62">
            <v>0</v>
          </cell>
          <cell r="BK62">
            <v>0</v>
          </cell>
          <cell r="BL62" t="e">
            <v>#REF!</v>
          </cell>
          <cell r="BM62" t="e">
            <v>#REF!</v>
          </cell>
          <cell r="BQ62" t="e">
            <v>#REF!</v>
          </cell>
          <cell r="BR62" t="e">
            <v>#REF!</v>
          </cell>
          <cell r="BS62" t="e">
            <v>#REF!</v>
          </cell>
          <cell r="BT62" t="e">
            <v>#REF!</v>
          </cell>
          <cell r="BU62" t="e">
            <v>#REF!</v>
          </cell>
          <cell r="BV62" t="e">
            <v>#REF!</v>
          </cell>
          <cell r="BW62" t="e">
            <v>#REF!</v>
          </cell>
        </row>
        <row r="63">
          <cell r="A63">
            <v>0</v>
          </cell>
          <cell r="B63">
            <v>0</v>
          </cell>
          <cell r="C63">
            <v>56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I63" t="e">
            <v>#REF!</v>
          </cell>
          <cell r="BJ63">
            <v>0</v>
          </cell>
          <cell r="BK63">
            <v>0</v>
          </cell>
          <cell r="BL63" t="e">
            <v>#REF!</v>
          </cell>
          <cell r="BM63" t="e">
            <v>#REF!</v>
          </cell>
          <cell r="BQ63" t="e">
            <v>#REF!</v>
          </cell>
          <cell r="BR63" t="e">
            <v>#REF!</v>
          </cell>
          <cell r="BS63" t="e">
            <v>#REF!</v>
          </cell>
          <cell r="BT63" t="e">
            <v>#REF!</v>
          </cell>
          <cell r="BU63" t="e">
            <v>#REF!</v>
          </cell>
          <cell r="BV63" t="e">
            <v>#REF!</v>
          </cell>
          <cell r="BW63" t="e">
            <v>#REF!</v>
          </cell>
        </row>
        <row r="64">
          <cell r="A64">
            <v>0</v>
          </cell>
          <cell r="B64">
            <v>0</v>
          </cell>
          <cell r="C64">
            <v>57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I64" t="e">
            <v>#REF!</v>
          </cell>
          <cell r="BJ64">
            <v>0</v>
          </cell>
          <cell r="BK64">
            <v>0</v>
          </cell>
          <cell r="BL64" t="e">
            <v>#REF!</v>
          </cell>
          <cell r="BM64" t="e">
            <v>#REF!</v>
          </cell>
          <cell r="BQ64" t="e">
            <v>#REF!</v>
          </cell>
          <cell r="BR64" t="e">
            <v>#REF!</v>
          </cell>
          <cell r="BS64" t="e">
            <v>#REF!</v>
          </cell>
          <cell r="BT64" t="e">
            <v>#REF!</v>
          </cell>
          <cell r="BU64" t="e">
            <v>#REF!</v>
          </cell>
          <cell r="BV64" t="e">
            <v>#REF!</v>
          </cell>
          <cell r="BW64" t="e">
            <v>#REF!</v>
          </cell>
        </row>
        <row r="65">
          <cell r="A65">
            <v>0</v>
          </cell>
          <cell r="B65">
            <v>0</v>
          </cell>
          <cell r="C65">
            <v>58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I65" t="e">
            <v>#REF!</v>
          </cell>
          <cell r="BJ65">
            <v>0</v>
          </cell>
          <cell r="BK65">
            <v>0</v>
          </cell>
          <cell r="BL65" t="e">
            <v>#REF!</v>
          </cell>
          <cell r="BM65" t="e">
            <v>#REF!</v>
          </cell>
          <cell r="BQ65" t="e">
            <v>#REF!</v>
          </cell>
          <cell r="BR65" t="e">
            <v>#REF!</v>
          </cell>
          <cell r="BS65" t="e">
            <v>#REF!</v>
          </cell>
          <cell r="BT65" t="e">
            <v>#REF!</v>
          </cell>
          <cell r="BU65" t="e">
            <v>#REF!</v>
          </cell>
          <cell r="BV65" t="e">
            <v>#REF!</v>
          </cell>
          <cell r="BW65" t="e">
            <v>#REF!</v>
          </cell>
        </row>
        <row r="66">
          <cell r="A66">
            <v>0</v>
          </cell>
          <cell r="B66">
            <v>0</v>
          </cell>
          <cell r="C66">
            <v>59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I66" t="e">
            <v>#REF!</v>
          </cell>
          <cell r="BJ66">
            <v>0</v>
          </cell>
          <cell r="BK66">
            <v>0</v>
          </cell>
          <cell r="BL66" t="e">
            <v>#REF!</v>
          </cell>
          <cell r="BM66" t="e">
            <v>#REF!</v>
          </cell>
          <cell r="BQ66" t="e">
            <v>#REF!</v>
          </cell>
          <cell r="BR66" t="e">
            <v>#REF!</v>
          </cell>
          <cell r="BS66" t="e">
            <v>#REF!</v>
          </cell>
          <cell r="BT66" t="e">
            <v>#REF!</v>
          </cell>
          <cell r="BU66" t="e">
            <v>#REF!</v>
          </cell>
          <cell r="BV66" t="e">
            <v>#REF!</v>
          </cell>
          <cell r="BW66" t="e">
            <v>#REF!</v>
          </cell>
        </row>
        <row r="67">
          <cell r="A67">
            <v>0</v>
          </cell>
          <cell r="B67">
            <v>0</v>
          </cell>
          <cell r="C67">
            <v>60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I67" t="e">
            <v>#REF!</v>
          </cell>
          <cell r="BJ67">
            <v>0</v>
          </cell>
          <cell r="BK67">
            <v>0</v>
          </cell>
          <cell r="BL67" t="e">
            <v>#REF!</v>
          </cell>
          <cell r="BM67" t="e">
            <v>#REF!</v>
          </cell>
          <cell r="BQ67" t="e">
            <v>#REF!</v>
          </cell>
          <cell r="BR67" t="e">
            <v>#REF!</v>
          </cell>
          <cell r="BS67" t="e">
            <v>#REF!</v>
          </cell>
          <cell r="BT67" t="e">
            <v>#REF!</v>
          </cell>
          <cell r="BU67" t="e">
            <v>#REF!</v>
          </cell>
          <cell r="BV67" t="e">
            <v>#REF!</v>
          </cell>
          <cell r="BW67" t="e">
            <v>#REF!</v>
          </cell>
        </row>
        <row r="68">
          <cell r="A68">
            <v>0</v>
          </cell>
          <cell r="B68">
            <v>0</v>
          </cell>
          <cell r="C68">
            <v>61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I68" t="e">
            <v>#REF!</v>
          </cell>
          <cell r="BJ68">
            <v>0</v>
          </cell>
          <cell r="BK68">
            <v>0</v>
          </cell>
          <cell r="BL68" t="e">
            <v>#REF!</v>
          </cell>
          <cell r="BM68" t="e">
            <v>#REF!</v>
          </cell>
          <cell r="BQ68" t="e">
            <v>#REF!</v>
          </cell>
          <cell r="BR68" t="e">
            <v>#REF!</v>
          </cell>
          <cell r="BS68" t="e">
            <v>#REF!</v>
          </cell>
          <cell r="BT68" t="e">
            <v>#REF!</v>
          </cell>
          <cell r="BU68" t="e">
            <v>#REF!</v>
          </cell>
          <cell r="BV68" t="e">
            <v>#REF!</v>
          </cell>
          <cell r="BW68" t="e">
            <v>#REF!</v>
          </cell>
        </row>
        <row r="69">
          <cell r="A69">
            <v>0</v>
          </cell>
          <cell r="B69">
            <v>0</v>
          </cell>
          <cell r="C69">
            <v>62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I69" t="e">
            <v>#REF!</v>
          </cell>
          <cell r="BJ69">
            <v>0</v>
          </cell>
          <cell r="BK69">
            <v>0</v>
          </cell>
          <cell r="BL69" t="e">
            <v>#REF!</v>
          </cell>
          <cell r="BM69" t="e">
            <v>#REF!</v>
          </cell>
          <cell r="BQ69" t="e">
            <v>#REF!</v>
          </cell>
          <cell r="BR69" t="e">
            <v>#REF!</v>
          </cell>
          <cell r="BS69" t="e">
            <v>#REF!</v>
          </cell>
          <cell r="BT69" t="e">
            <v>#REF!</v>
          </cell>
          <cell r="BU69" t="e">
            <v>#REF!</v>
          </cell>
          <cell r="BV69" t="e">
            <v>#REF!</v>
          </cell>
          <cell r="BW69" t="e">
            <v>#REF!</v>
          </cell>
        </row>
        <row r="70">
          <cell r="A70">
            <v>0</v>
          </cell>
          <cell r="B70">
            <v>0</v>
          </cell>
          <cell r="C70">
            <v>63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I70" t="e">
            <v>#REF!</v>
          </cell>
          <cell r="BJ70">
            <v>0</v>
          </cell>
          <cell r="BK70">
            <v>0</v>
          </cell>
          <cell r="BL70" t="e">
            <v>#REF!</v>
          </cell>
          <cell r="BM70" t="e">
            <v>#REF!</v>
          </cell>
          <cell r="BQ70" t="e">
            <v>#REF!</v>
          </cell>
          <cell r="BR70" t="e">
            <v>#REF!</v>
          </cell>
          <cell r="BS70" t="e">
            <v>#REF!</v>
          </cell>
          <cell r="BT70" t="e">
            <v>#REF!</v>
          </cell>
          <cell r="BU70" t="e">
            <v>#REF!</v>
          </cell>
          <cell r="BV70" t="e">
            <v>#REF!</v>
          </cell>
          <cell r="BW70" t="e">
            <v>#REF!</v>
          </cell>
        </row>
        <row r="71">
          <cell r="A71">
            <v>0</v>
          </cell>
          <cell r="B71">
            <v>0</v>
          </cell>
          <cell r="C71">
            <v>64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I71" t="e">
            <v>#REF!</v>
          </cell>
          <cell r="BJ71">
            <v>0</v>
          </cell>
          <cell r="BK71">
            <v>0</v>
          </cell>
          <cell r="BL71" t="e">
            <v>#REF!</v>
          </cell>
          <cell r="BM71" t="e">
            <v>#REF!</v>
          </cell>
          <cell r="BQ71" t="e">
            <v>#REF!</v>
          </cell>
          <cell r="BR71" t="e">
            <v>#REF!</v>
          </cell>
          <cell r="BS71" t="e">
            <v>#REF!</v>
          </cell>
          <cell r="BT71" t="e">
            <v>#REF!</v>
          </cell>
          <cell r="BU71" t="e">
            <v>#REF!</v>
          </cell>
          <cell r="BV71" t="e">
            <v>#REF!</v>
          </cell>
          <cell r="BW71" t="e">
            <v>#REF!</v>
          </cell>
        </row>
        <row r="72">
          <cell r="A72">
            <v>0</v>
          </cell>
          <cell r="B72">
            <v>0</v>
          </cell>
          <cell r="C72">
            <v>65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I72" t="e">
            <v>#REF!</v>
          </cell>
          <cell r="BJ72">
            <v>0</v>
          </cell>
          <cell r="BK72">
            <v>0</v>
          </cell>
          <cell r="BL72" t="e">
            <v>#REF!</v>
          </cell>
          <cell r="BM72" t="e">
            <v>#REF!</v>
          </cell>
          <cell r="BQ72" t="e">
            <v>#REF!</v>
          </cell>
          <cell r="BR72" t="e">
            <v>#REF!</v>
          </cell>
          <cell r="BS72" t="e">
            <v>#REF!</v>
          </cell>
          <cell r="BT72" t="e">
            <v>#REF!</v>
          </cell>
          <cell r="BU72" t="e">
            <v>#REF!</v>
          </cell>
          <cell r="BV72" t="e">
            <v>#REF!</v>
          </cell>
          <cell r="BW72" t="e">
            <v>#REF!</v>
          </cell>
        </row>
        <row r="73">
          <cell r="A73">
            <v>0</v>
          </cell>
          <cell r="B73">
            <v>0</v>
          </cell>
          <cell r="C73">
            <v>66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I73" t="e">
            <v>#REF!</v>
          </cell>
          <cell r="BJ73">
            <v>0</v>
          </cell>
          <cell r="BK73">
            <v>0</v>
          </cell>
          <cell r="BL73" t="e">
            <v>#REF!</v>
          </cell>
          <cell r="BM73" t="e">
            <v>#REF!</v>
          </cell>
          <cell r="BQ73" t="e">
            <v>#REF!</v>
          </cell>
          <cell r="BR73" t="e">
            <v>#REF!</v>
          </cell>
          <cell r="BS73" t="e">
            <v>#REF!</v>
          </cell>
          <cell r="BT73" t="e">
            <v>#REF!</v>
          </cell>
          <cell r="BU73" t="e">
            <v>#REF!</v>
          </cell>
          <cell r="BV73" t="e">
            <v>#REF!</v>
          </cell>
          <cell r="BW73" t="e">
            <v>#REF!</v>
          </cell>
        </row>
        <row r="74">
          <cell r="A74">
            <v>0</v>
          </cell>
          <cell r="B74">
            <v>0</v>
          </cell>
          <cell r="C74">
            <v>67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I74" t="e">
            <v>#REF!</v>
          </cell>
          <cell r="BJ74">
            <v>0</v>
          </cell>
          <cell r="BK74">
            <v>0</v>
          </cell>
          <cell r="BL74" t="e">
            <v>#REF!</v>
          </cell>
          <cell r="BM74" t="e">
            <v>#REF!</v>
          </cell>
          <cell r="BQ74" t="e">
            <v>#REF!</v>
          </cell>
          <cell r="BR74" t="e">
            <v>#REF!</v>
          </cell>
          <cell r="BS74" t="e">
            <v>#REF!</v>
          </cell>
          <cell r="BT74" t="e">
            <v>#REF!</v>
          </cell>
          <cell r="BU74" t="e">
            <v>#REF!</v>
          </cell>
          <cell r="BV74" t="e">
            <v>#REF!</v>
          </cell>
          <cell r="BW74" t="e">
            <v>#REF!</v>
          </cell>
        </row>
        <row r="75">
          <cell r="A75">
            <v>0</v>
          </cell>
          <cell r="B75">
            <v>0</v>
          </cell>
          <cell r="C75">
            <v>68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I75" t="e">
            <v>#REF!</v>
          </cell>
          <cell r="BJ75">
            <v>0</v>
          </cell>
          <cell r="BK75">
            <v>0</v>
          </cell>
          <cell r="BL75" t="e">
            <v>#REF!</v>
          </cell>
          <cell r="BM75" t="e">
            <v>#REF!</v>
          </cell>
          <cell r="BQ75" t="e">
            <v>#REF!</v>
          </cell>
          <cell r="BR75" t="e">
            <v>#REF!</v>
          </cell>
          <cell r="BS75" t="e">
            <v>#REF!</v>
          </cell>
          <cell r="BT75" t="e">
            <v>#REF!</v>
          </cell>
          <cell r="BU75" t="e">
            <v>#REF!</v>
          </cell>
          <cell r="BV75" t="e">
            <v>#REF!</v>
          </cell>
          <cell r="BW75" t="e">
            <v>#REF!</v>
          </cell>
        </row>
        <row r="76">
          <cell r="A76">
            <v>0</v>
          </cell>
          <cell r="B76">
            <v>0</v>
          </cell>
          <cell r="C76">
            <v>69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I76" t="e">
            <v>#REF!</v>
          </cell>
          <cell r="BJ76">
            <v>0</v>
          </cell>
          <cell r="BK76">
            <v>0</v>
          </cell>
          <cell r="BL76" t="e">
            <v>#REF!</v>
          </cell>
          <cell r="BM76" t="e">
            <v>#REF!</v>
          </cell>
          <cell r="BQ76" t="e">
            <v>#REF!</v>
          </cell>
          <cell r="BR76" t="e">
            <v>#REF!</v>
          </cell>
          <cell r="BS76" t="e">
            <v>#REF!</v>
          </cell>
          <cell r="BT76" t="e">
            <v>#REF!</v>
          </cell>
          <cell r="BU76" t="e">
            <v>#REF!</v>
          </cell>
          <cell r="BV76" t="e">
            <v>#REF!</v>
          </cell>
          <cell r="BW76" t="e">
            <v>#REF!</v>
          </cell>
        </row>
        <row r="77">
          <cell r="A77">
            <v>0</v>
          </cell>
          <cell r="B77">
            <v>0</v>
          </cell>
          <cell r="C77">
            <v>70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I77" t="e">
            <v>#REF!</v>
          </cell>
          <cell r="BJ77">
            <v>0</v>
          </cell>
          <cell r="BK77">
            <v>0</v>
          </cell>
          <cell r="BL77" t="e">
            <v>#REF!</v>
          </cell>
          <cell r="BM77" t="e">
            <v>#REF!</v>
          </cell>
          <cell r="BQ77" t="e">
            <v>#REF!</v>
          </cell>
          <cell r="BR77" t="e">
            <v>#REF!</v>
          </cell>
          <cell r="BS77" t="e">
            <v>#REF!</v>
          </cell>
          <cell r="BT77" t="e">
            <v>#REF!</v>
          </cell>
          <cell r="BU77" t="e">
            <v>#REF!</v>
          </cell>
          <cell r="BV77" t="e">
            <v>#REF!</v>
          </cell>
          <cell r="BW77" t="e">
            <v>#REF!</v>
          </cell>
        </row>
        <row r="78">
          <cell r="A78">
            <v>0</v>
          </cell>
          <cell r="B78">
            <v>0</v>
          </cell>
          <cell r="C78">
            <v>71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I78" t="e">
            <v>#REF!</v>
          </cell>
          <cell r="BJ78">
            <v>0</v>
          </cell>
          <cell r="BK78">
            <v>0</v>
          </cell>
          <cell r="BL78" t="e">
            <v>#REF!</v>
          </cell>
          <cell r="BM78" t="e">
            <v>#REF!</v>
          </cell>
          <cell r="BQ78" t="e">
            <v>#REF!</v>
          </cell>
          <cell r="BR78" t="e">
            <v>#REF!</v>
          </cell>
          <cell r="BS78" t="e">
            <v>#REF!</v>
          </cell>
          <cell r="BT78" t="e">
            <v>#REF!</v>
          </cell>
          <cell r="BU78" t="e">
            <v>#REF!</v>
          </cell>
          <cell r="BV78" t="e">
            <v>#REF!</v>
          </cell>
          <cell r="BW78" t="e">
            <v>#REF!</v>
          </cell>
        </row>
        <row r="79">
          <cell r="A79">
            <v>0</v>
          </cell>
          <cell r="B79">
            <v>0</v>
          </cell>
          <cell r="C79">
            <v>72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I79" t="e">
            <v>#REF!</v>
          </cell>
          <cell r="BJ79">
            <v>0</v>
          </cell>
          <cell r="BK79">
            <v>0</v>
          </cell>
          <cell r="BL79" t="e">
            <v>#REF!</v>
          </cell>
          <cell r="BM79" t="e">
            <v>#REF!</v>
          </cell>
          <cell r="BQ79" t="e">
            <v>#REF!</v>
          </cell>
          <cell r="BR79" t="e">
            <v>#REF!</v>
          </cell>
          <cell r="BS79" t="e">
            <v>#REF!</v>
          </cell>
          <cell r="BT79" t="e">
            <v>#REF!</v>
          </cell>
          <cell r="BU79" t="e">
            <v>#REF!</v>
          </cell>
          <cell r="BV79" t="e">
            <v>#REF!</v>
          </cell>
          <cell r="BW79" t="e">
            <v>#REF!</v>
          </cell>
        </row>
        <row r="80">
          <cell r="A80">
            <v>0</v>
          </cell>
          <cell r="B80">
            <v>0</v>
          </cell>
          <cell r="C80">
            <v>73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I80" t="e">
            <v>#REF!</v>
          </cell>
          <cell r="BJ80">
            <v>0</v>
          </cell>
          <cell r="BK80">
            <v>0</v>
          </cell>
          <cell r="BL80" t="e">
            <v>#REF!</v>
          </cell>
          <cell r="BM80" t="e">
            <v>#REF!</v>
          </cell>
          <cell r="BQ80" t="e">
            <v>#REF!</v>
          </cell>
          <cell r="BR80" t="e">
            <v>#REF!</v>
          </cell>
          <cell r="BS80" t="e">
            <v>#REF!</v>
          </cell>
          <cell r="BT80" t="e">
            <v>#REF!</v>
          </cell>
          <cell r="BU80" t="e">
            <v>#REF!</v>
          </cell>
          <cell r="BV80" t="e">
            <v>#REF!</v>
          </cell>
          <cell r="BW80" t="e">
            <v>#REF!</v>
          </cell>
        </row>
        <row r="81">
          <cell r="A81">
            <v>0</v>
          </cell>
          <cell r="B81">
            <v>0</v>
          </cell>
          <cell r="C81">
            <v>74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I81" t="e">
            <v>#REF!</v>
          </cell>
          <cell r="BJ81">
            <v>0</v>
          </cell>
          <cell r="BK81">
            <v>0</v>
          </cell>
          <cell r="BL81" t="e">
            <v>#REF!</v>
          </cell>
          <cell r="BM81" t="e">
            <v>#REF!</v>
          </cell>
          <cell r="BQ81" t="e">
            <v>#REF!</v>
          </cell>
          <cell r="BR81" t="e">
            <v>#REF!</v>
          </cell>
          <cell r="BS81" t="e">
            <v>#REF!</v>
          </cell>
          <cell r="BT81" t="e">
            <v>#REF!</v>
          </cell>
          <cell r="BU81" t="e">
            <v>#REF!</v>
          </cell>
          <cell r="BV81" t="e">
            <v>#REF!</v>
          </cell>
          <cell r="BW81" t="e">
            <v>#REF!</v>
          </cell>
        </row>
        <row r="82">
          <cell r="A82">
            <v>0</v>
          </cell>
          <cell r="B82">
            <v>0</v>
          </cell>
          <cell r="C82">
            <v>75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I82" t="e">
            <v>#REF!</v>
          </cell>
          <cell r="BJ82">
            <v>0</v>
          </cell>
          <cell r="BK82">
            <v>0</v>
          </cell>
          <cell r="BL82" t="e">
            <v>#REF!</v>
          </cell>
          <cell r="BM82" t="e">
            <v>#REF!</v>
          </cell>
          <cell r="BQ82" t="e">
            <v>#REF!</v>
          </cell>
          <cell r="BR82" t="e">
            <v>#REF!</v>
          </cell>
          <cell r="BS82" t="e">
            <v>#REF!</v>
          </cell>
          <cell r="BT82" t="e">
            <v>#REF!</v>
          </cell>
          <cell r="BU82" t="e">
            <v>#REF!</v>
          </cell>
          <cell r="BV82" t="e">
            <v>#REF!</v>
          </cell>
          <cell r="BW82" t="e">
            <v>#REF!</v>
          </cell>
        </row>
        <row r="83">
          <cell r="A83">
            <v>0</v>
          </cell>
          <cell r="B83">
            <v>0</v>
          </cell>
          <cell r="C83">
            <v>76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I83" t="e">
            <v>#REF!</v>
          </cell>
          <cell r="BJ83">
            <v>0</v>
          </cell>
          <cell r="BK83">
            <v>0</v>
          </cell>
          <cell r="BL83" t="e">
            <v>#REF!</v>
          </cell>
          <cell r="BM83" t="e">
            <v>#REF!</v>
          </cell>
          <cell r="BQ83" t="e">
            <v>#REF!</v>
          </cell>
          <cell r="BR83" t="e">
            <v>#REF!</v>
          </cell>
          <cell r="BS83" t="e">
            <v>#REF!</v>
          </cell>
          <cell r="BT83" t="e">
            <v>#REF!</v>
          </cell>
          <cell r="BU83" t="e">
            <v>#REF!</v>
          </cell>
          <cell r="BV83" t="e">
            <v>#REF!</v>
          </cell>
          <cell r="BW83" t="e">
            <v>#REF!</v>
          </cell>
        </row>
        <row r="84">
          <cell r="A84">
            <v>0</v>
          </cell>
          <cell r="B84">
            <v>0</v>
          </cell>
          <cell r="C84">
            <v>77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I84" t="e">
            <v>#REF!</v>
          </cell>
          <cell r="BJ84">
            <v>0</v>
          </cell>
          <cell r="BK84">
            <v>0</v>
          </cell>
          <cell r="BL84" t="e">
            <v>#REF!</v>
          </cell>
          <cell r="BM84" t="e">
            <v>#REF!</v>
          </cell>
          <cell r="BQ84" t="e">
            <v>#REF!</v>
          </cell>
          <cell r="BR84" t="e">
            <v>#REF!</v>
          </cell>
          <cell r="BS84" t="e">
            <v>#REF!</v>
          </cell>
          <cell r="BT84" t="e">
            <v>#REF!</v>
          </cell>
          <cell r="BU84" t="e">
            <v>#REF!</v>
          </cell>
          <cell r="BV84" t="e">
            <v>#REF!</v>
          </cell>
          <cell r="BW84" t="e">
            <v>#REF!</v>
          </cell>
        </row>
        <row r="85">
          <cell r="A85">
            <v>0</v>
          </cell>
          <cell r="B85">
            <v>0</v>
          </cell>
          <cell r="C85">
            <v>78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I85" t="e">
            <v>#REF!</v>
          </cell>
          <cell r="BJ85">
            <v>0</v>
          </cell>
          <cell r="BK85">
            <v>0</v>
          </cell>
          <cell r="BL85" t="e">
            <v>#REF!</v>
          </cell>
          <cell r="BM85" t="e">
            <v>#REF!</v>
          </cell>
          <cell r="BQ85" t="e">
            <v>#REF!</v>
          </cell>
          <cell r="BR85" t="e">
            <v>#REF!</v>
          </cell>
          <cell r="BS85" t="e">
            <v>#REF!</v>
          </cell>
          <cell r="BT85" t="e">
            <v>#REF!</v>
          </cell>
          <cell r="BU85" t="e">
            <v>#REF!</v>
          </cell>
          <cell r="BV85" t="e">
            <v>#REF!</v>
          </cell>
          <cell r="BW85" t="e">
            <v>#REF!</v>
          </cell>
        </row>
        <row r="86">
          <cell r="A86">
            <v>0</v>
          </cell>
          <cell r="B86">
            <v>0</v>
          </cell>
          <cell r="C86">
            <v>79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I86" t="e">
            <v>#REF!</v>
          </cell>
          <cell r="BJ86">
            <v>0</v>
          </cell>
          <cell r="BK86">
            <v>0</v>
          </cell>
          <cell r="BL86" t="e">
            <v>#REF!</v>
          </cell>
          <cell r="BM86" t="e">
            <v>#REF!</v>
          </cell>
          <cell r="BQ86" t="e">
            <v>#REF!</v>
          </cell>
          <cell r="BR86" t="e">
            <v>#REF!</v>
          </cell>
          <cell r="BS86" t="e">
            <v>#REF!</v>
          </cell>
          <cell r="BT86" t="e">
            <v>#REF!</v>
          </cell>
          <cell r="BU86" t="e">
            <v>#REF!</v>
          </cell>
          <cell r="BV86" t="e">
            <v>#REF!</v>
          </cell>
          <cell r="BW86" t="e">
            <v>#REF!</v>
          </cell>
        </row>
        <row r="87">
          <cell r="A87">
            <v>0</v>
          </cell>
          <cell r="B87">
            <v>0</v>
          </cell>
          <cell r="C87">
            <v>80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I87" t="e">
            <v>#REF!</v>
          </cell>
          <cell r="BJ87">
            <v>0</v>
          </cell>
          <cell r="BK87">
            <v>0</v>
          </cell>
          <cell r="BL87" t="e">
            <v>#REF!</v>
          </cell>
          <cell r="BM87" t="e">
            <v>#REF!</v>
          </cell>
          <cell r="BQ87" t="e">
            <v>#REF!</v>
          </cell>
          <cell r="BR87" t="e">
            <v>#REF!</v>
          </cell>
          <cell r="BS87" t="e">
            <v>#REF!</v>
          </cell>
          <cell r="BT87" t="e">
            <v>#REF!</v>
          </cell>
          <cell r="BU87" t="e">
            <v>#REF!</v>
          </cell>
          <cell r="BV87" t="e">
            <v>#REF!</v>
          </cell>
          <cell r="BW87" t="e">
            <v>#REF!</v>
          </cell>
        </row>
        <row r="88">
          <cell r="A88">
            <v>0</v>
          </cell>
          <cell r="B88">
            <v>0</v>
          </cell>
          <cell r="C88">
            <v>81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I88" t="e">
            <v>#REF!</v>
          </cell>
          <cell r="BJ88">
            <v>0</v>
          </cell>
          <cell r="BK88">
            <v>0</v>
          </cell>
          <cell r="BL88" t="e">
            <v>#REF!</v>
          </cell>
          <cell r="BM88" t="e">
            <v>#REF!</v>
          </cell>
          <cell r="BQ88" t="e">
            <v>#REF!</v>
          </cell>
          <cell r="BR88" t="e">
            <v>#REF!</v>
          </cell>
          <cell r="BS88" t="e">
            <v>#REF!</v>
          </cell>
          <cell r="BT88" t="e">
            <v>#REF!</v>
          </cell>
          <cell r="BU88" t="e">
            <v>#REF!</v>
          </cell>
          <cell r="BV88" t="e">
            <v>#REF!</v>
          </cell>
          <cell r="BW88" t="e">
            <v>#REF!</v>
          </cell>
        </row>
        <row r="89">
          <cell r="A89">
            <v>0</v>
          </cell>
          <cell r="B89">
            <v>0</v>
          </cell>
          <cell r="C89">
            <v>82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I89" t="e">
            <v>#REF!</v>
          </cell>
          <cell r="BJ89">
            <v>0</v>
          </cell>
          <cell r="BK89">
            <v>0</v>
          </cell>
          <cell r="BL89" t="e">
            <v>#REF!</v>
          </cell>
          <cell r="BM89" t="e">
            <v>#REF!</v>
          </cell>
          <cell r="BQ89" t="e">
            <v>#REF!</v>
          </cell>
          <cell r="BR89" t="e">
            <v>#REF!</v>
          </cell>
          <cell r="BS89" t="e">
            <v>#REF!</v>
          </cell>
          <cell r="BT89" t="e">
            <v>#REF!</v>
          </cell>
          <cell r="BU89" t="e">
            <v>#REF!</v>
          </cell>
          <cell r="BV89" t="e">
            <v>#REF!</v>
          </cell>
          <cell r="BW89" t="e">
            <v>#REF!</v>
          </cell>
        </row>
        <row r="90">
          <cell r="A90">
            <v>0</v>
          </cell>
          <cell r="B90">
            <v>0</v>
          </cell>
          <cell r="C90">
            <v>83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I90" t="e">
            <v>#REF!</v>
          </cell>
          <cell r="BJ90">
            <v>0</v>
          </cell>
          <cell r="BK90">
            <v>0</v>
          </cell>
          <cell r="BL90" t="e">
            <v>#REF!</v>
          </cell>
          <cell r="BM90" t="e">
            <v>#REF!</v>
          </cell>
          <cell r="BQ90" t="e">
            <v>#REF!</v>
          </cell>
          <cell r="BR90" t="e">
            <v>#REF!</v>
          </cell>
          <cell r="BS90" t="e">
            <v>#REF!</v>
          </cell>
          <cell r="BT90" t="e">
            <v>#REF!</v>
          </cell>
          <cell r="BU90" t="e">
            <v>#REF!</v>
          </cell>
          <cell r="BV90" t="e">
            <v>#REF!</v>
          </cell>
          <cell r="BW90" t="e">
            <v>#REF!</v>
          </cell>
        </row>
        <row r="91">
          <cell r="A91">
            <v>0</v>
          </cell>
          <cell r="B91">
            <v>0</v>
          </cell>
          <cell r="C91">
            <v>84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I91" t="e">
            <v>#REF!</v>
          </cell>
          <cell r="BJ91">
            <v>0</v>
          </cell>
          <cell r="BK91">
            <v>0</v>
          </cell>
          <cell r="BL91" t="e">
            <v>#REF!</v>
          </cell>
          <cell r="BM91" t="e">
            <v>#REF!</v>
          </cell>
          <cell r="BQ91" t="e">
            <v>#REF!</v>
          </cell>
          <cell r="BR91" t="e">
            <v>#REF!</v>
          </cell>
          <cell r="BS91" t="e">
            <v>#REF!</v>
          </cell>
          <cell r="BT91" t="e">
            <v>#REF!</v>
          </cell>
          <cell r="BU91" t="e">
            <v>#REF!</v>
          </cell>
          <cell r="BV91" t="e">
            <v>#REF!</v>
          </cell>
          <cell r="BW91" t="e">
            <v>#REF!</v>
          </cell>
        </row>
        <row r="92">
          <cell r="A92">
            <v>0</v>
          </cell>
          <cell r="B92">
            <v>0</v>
          </cell>
          <cell r="C92">
            <v>85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I92" t="e">
            <v>#REF!</v>
          </cell>
          <cell r="BJ92">
            <v>0</v>
          </cell>
          <cell r="BK92">
            <v>0</v>
          </cell>
          <cell r="BL92" t="e">
            <v>#REF!</v>
          </cell>
          <cell r="BM92" t="e">
            <v>#REF!</v>
          </cell>
          <cell r="BQ92" t="e">
            <v>#REF!</v>
          </cell>
          <cell r="BR92" t="e">
            <v>#REF!</v>
          </cell>
          <cell r="BS92" t="e">
            <v>#REF!</v>
          </cell>
          <cell r="BT92" t="e">
            <v>#REF!</v>
          </cell>
          <cell r="BU92" t="e">
            <v>#REF!</v>
          </cell>
          <cell r="BV92" t="e">
            <v>#REF!</v>
          </cell>
          <cell r="BW92" t="e">
            <v>#REF!</v>
          </cell>
        </row>
        <row r="93">
          <cell r="A93">
            <v>0</v>
          </cell>
          <cell r="B93">
            <v>0</v>
          </cell>
          <cell r="C93">
            <v>86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I93" t="e">
            <v>#REF!</v>
          </cell>
          <cell r="BJ93">
            <v>0</v>
          </cell>
          <cell r="BK93">
            <v>0</v>
          </cell>
          <cell r="BL93" t="e">
            <v>#REF!</v>
          </cell>
          <cell r="BM93" t="e">
            <v>#REF!</v>
          </cell>
          <cell r="BQ93" t="e">
            <v>#REF!</v>
          </cell>
          <cell r="BR93" t="e">
            <v>#REF!</v>
          </cell>
          <cell r="BS93" t="e">
            <v>#REF!</v>
          </cell>
          <cell r="BT93" t="e">
            <v>#REF!</v>
          </cell>
          <cell r="BU93" t="e">
            <v>#REF!</v>
          </cell>
          <cell r="BV93" t="e">
            <v>#REF!</v>
          </cell>
          <cell r="BW93" t="e">
            <v>#REF!</v>
          </cell>
        </row>
        <row r="94">
          <cell r="A94">
            <v>0</v>
          </cell>
          <cell r="B94">
            <v>0</v>
          </cell>
          <cell r="C94">
            <v>87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I94" t="e">
            <v>#REF!</v>
          </cell>
          <cell r="BJ94">
            <v>0</v>
          </cell>
          <cell r="BK94">
            <v>0</v>
          </cell>
          <cell r="BL94" t="e">
            <v>#REF!</v>
          </cell>
          <cell r="BM94" t="e">
            <v>#REF!</v>
          </cell>
          <cell r="BQ94" t="e">
            <v>#REF!</v>
          </cell>
          <cell r="BR94" t="e">
            <v>#REF!</v>
          </cell>
          <cell r="BS94" t="e">
            <v>#REF!</v>
          </cell>
          <cell r="BT94" t="e">
            <v>#REF!</v>
          </cell>
          <cell r="BU94" t="e">
            <v>#REF!</v>
          </cell>
          <cell r="BV94" t="e">
            <v>#REF!</v>
          </cell>
          <cell r="BW94" t="e">
            <v>#REF!</v>
          </cell>
        </row>
        <row r="95">
          <cell r="A95">
            <v>0</v>
          </cell>
          <cell r="B95">
            <v>0</v>
          </cell>
          <cell r="C95">
            <v>88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I95" t="e">
            <v>#REF!</v>
          </cell>
          <cell r="BJ95">
            <v>0</v>
          </cell>
          <cell r="BK95">
            <v>0</v>
          </cell>
          <cell r="BL95" t="e">
            <v>#REF!</v>
          </cell>
          <cell r="BM95" t="e">
            <v>#REF!</v>
          </cell>
          <cell r="BQ95" t="e">
            <v>#REF!</v>
          </cell>
          <cell r="BR95" t="e">
            <v>#REF!</v>
          </cell>
          <cell r="BS95" t="e">
            <v>#REF!</v>
          </cell>
          <cell r="BT95" t="e">
            <v>#REF!</v>
          </cell>
          <cell r="BU95" t="e">
            <v>#REF!</v>
          </cell>
          <cell r="BV95" t="e">
            <v>#REF!</v>
          </cell>
          <cell r="BW95" t="e">
            <v>#REF!</v>
          </cell>
        </row>
        <row r="96">
          <cell r="A96">
            <v>0</v>
          </cell>
          <cell r="B96">
            <v>0</v>
          </cell>
          <cell r="C96">
            <v>89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I96" t="e">
            <v>#REF!</v>
          </cell>
          <cell r="BJ96">
            <v>0</v>
          </cell>
          <cell r="BK96">
            <v>0</v>
          </cell>
          <cell r="BL96" t="e">
            <v>#REF!</v>
          </cell>
          <cell r="BM96" t="e">
            <v>#REF!</v>
          </cell>
          <cell r="BQ96" t="e">
            <v>#REF!</v>
          </cell>
          <cell r="BR96" t="e">
            <v>#REF!</v>
          </cell>
          <cell r="BS96" t="e">
            <v>#REF!</v>
          </cell>
          <cell r="BT96" t="e">
            <v>#REF!</v>
          </cell>
          <cell r="BU96" t="e">
            <v>#REF!</v>
          </cell>
          <cell r="BV96" t="e">
            <v>#REF!</v>
          </cell>
          <cell r="BW96" t="e">
            <v>#REF!</v>
          </cell>
        </row>
        <row r="97">
          <cell r="A97">
            <v>0</v>
          </cell>
          <cell r="B97">
            <v>0</v>
          </cell>
          <cell r="C97">
            <v>90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I97" t="e">
            <v>#REF!</v>
          </cell>
          <cell r="BJ97">
            <v>0</v>
          </cell>
          <cell r="BK97">
            <v>0</v>
          </cell>
          <cell r="BL97" t="e">
            <v>#REF!</v>
          </cell>
          <cell r="BM97" t="e">
            <v>#REF!</v>
          </cell>
          <cell r="BQ97" t="e">
            <v>#REF!</v>
          </cell>
          <cell r="BR97" t="e">
            <v>#REF!</v>
          </cell>
          <cell r="BS97" t="e">
            <v>#REF!</v>
          </cell>
          <cell r="BT97" t="e">
            <v>#REF!</v>
          </cell>
          <cell r="BU97" t="e">
            <v>#REF!</v>
          </cell>
          <cell r="BV97" t="e">
            <v>#REF!</v>
          </cell>
          <cell r="BW97" t="e">
            <v>#REF!</v>
          </cell>
        </row>
        <row r="98">
          <cell r="A98">
            <v>0</v>
          </cell>
          <cell r="B98">
            <v>0</v>
          </cell>
          <cell r="C98">
            <v>91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I98" t="e">
            <v>#REF!</v>
          </cell>
          <cell r="BJ98">
            <v>0</v>
          </cell>
          <cell r="BK98">
            <v>0</v>
          </cell>
          <cell r="BL98" t="e">
            <v>#REF!</v>
          </cell>
          <cell r="BM98" t="e">
            <v>#REF!</v>
          </cell>
          <cell r="BQ98" t="e">
            <v>#REF!</v>
          </cell>
          <cell r="BR98" t="e">
            <v>#REF!</v>
          </cell>
          <cell r="BS98" t="e">
            <v>#REF!</v>
          </cell>
          <cell r="BT98" t="e">
            <v>#REF!</v>
          </cell>
          <cell r="BU98" t="e">
            <v>#REF!</v>
          </cell>
          <cell r="BV98" t="e">
            <v>#REF!</v>
          </cell>
          <cell r="BW98" t="e">
            <v>#REF!</v>
          </cell>
        </row>
        <row r="99">
          <cell r="A99">
            <v>0</v>
          </cell>
          <cell r="B99">
            <v>0</v>
          </cell>
          <cell r="C99">
            <v>92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I99" t="e">
            <v>#REF!</v>
          </cell>
          <cell r="BJ99">
            <v>0</v>
          </cell>
          <cell r="BK99">
            <v>0</v>
          </cell>
          <cell r="BL99" t="e">
            <v>#REF!</v>
          </cell>
          <cell r="BM99" t="e">
            <v>#REF!</v>
          </cell>
          <cell r="BQ99" t="e">
            <v>#REF!</v>
          </cell>
          <cell r="BR99" t="e">
            <v>#REF!</v>
          </cell>
          <cell r="BS99" t="e">
            <v>#REF!</v>
          </cell>
          <cell r="BT99" t="e">
            <v>#REF!</v>
          </cell>
          <cell r="BU99" t="e">
            <v>#REF!</v>
          </cell>
          <cell r="BV99" t="e">
            <v>#REF!</v>
          </cell>
          <cell r="BW99" t="e">
            <v>#REF!</v>
          </cell>
        </row>
        <row r="100">
          <cell r="A100">
            <v>0</v>
          </cell>
          <cell r="B100">
            <v>0</v>
          </cell>
          <cell r="C100">
            <v>93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I100" t="e">
            <v>#REF!</v>
          </cell>
          <cell r="BJ100">
            <v>0</v>
          </cell>
          <cell r="BK100">
            <v>0</v>
          </cell>
          <cell r="BL100" t="e">
            <v>#REF!</v>
          </cell>
          <cell r="BM100" t="e">
            <v>#REF!</v>
          </cell>
          <cell r="BQ100" t="e">
            <v>#REF!</v>
          </cell>
          <cell r="BR100" t="e">
            <v>#REF!</v>
          </cell>
          <cell r="BS100" t="e">
            <v>#REF!</v>
          </cell>
          <cell r="BT100" t="e">
            <v>#REF!</v>
          </cell>
          <cell r="BU100" t="e">
            <v>#REF!</v>
          </cell>
          <cell r="BV100" t="e">
            <v>#REF!</v>
          </cell>
          <cell r="BW100" t="e">
            <v>#REF!</v>
          </cell>
        </row>
        <row r="101">
          <cell r="A101">
            <v>0</v>
          </cell>
          <cell r="B101">
            <v>0</v>
          </cell>
          <cell r="C101">
            <v>94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I101" t="e">
            <v>#REF!</v>
          </cell>
          <cell r="BJ101">
            <v>0</v>
          </cell>
          <cell r="BK101">
            <v>0</v>
          </cell>
          <cell r="BL101" t="e">
            <v>#REF!</v>
          </cell>
          <cell r="BM101" t="e">
            <v>#REF!</v>
          </cell>
          <cell r="BQ101" t="e">
            <v>#REF!</v>
          </cell>
          <cell r="BR101" t="e">
            <v>#REF!</v>
          </cell>
          <cell r="BS101" t="e">
            <v>#REF!</v>
          </cell>
          <cell r="BT101" t="e">
            <v>#REF!</v>
          </cell>
          <cell r="BU101" t="e">
            <v>#REF!</v>
          </cell>
          <cell r="BV101" t="e">
            <v>#REF!</v>
          </cell>
          <cell r="BW101" t="e">
            <v>#REF!</v>
          </cell>
        </row>
        <row r="102">
          <cell r="A102">
            <v>0</v>
          </cell>
          <cell r="B102">
            <v>0</v>
          </cell>
          <cell r="C102">
            <v>95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I102" t="e">
            <v>#REF!</v>
          </cell>
          <cell r="BJ102">
            <v>0</v>
          </cell>
          <cell r="BK102">
            <v>0</v>
          </cell>
          <cell r="BL102" t="e">
            <v>#REF!</v>
          </cell>
          <cell r="BM102" t="e">
            <v>#REF!</v>
          </cell>
          <cell r="BQ102" t="e">
            <v>#REF!</v>
          </cell>
          <cell r="BR102" t="e">
            <v>#REF!</v>
          </cell>
          <cell r="BS102" t="e">
            <v>#REF!</v>
          </cell>
          <cell r="BT102" t="e">
            <v>#REF!</v>
          </cell>
          <cell r="BU102" t="e">
            <v>#REF!</v>
          </cell>
          <cell r="BV102" t="e">
            <v>#REF!</v>
          </cell>
          <cell r="BW102" t="e">
            <v>#REF!</v>
          </cell>
        </row>
        <row r="103">
          <cell r="A103">
            <v>0</v>
          </cell>
          <cell r="B103">
            <v>0</v>
          </cell>
          <cell r="C103">
            <v>96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I103" t="e">
            <v>#REF!</v>
          </cell>
          <cell r="BJ103">
            <v>0</v>
          </cell>
          <cell r="BK103">
            <v>0</v>
          </cell>
          <cell r="BL103" t="e">
            <v>#REF!</v>
          </cell>
          <cell r="BM103" t="e">
            <v>#REF!</v>
          </cell>
          <cell r="BQ103" t="e">
            <v>#REF!</v>
          </cell>
          <cell r="BR103" t="e">
            <v>#REF!</v>
          </cell>
          <cell r="BS103" t="e">
            <v>#REF!</v>
          </cell>
          <cell r="BT103" t="e">
            <v>#REF!</v>
          </cell>
          <cell r="BU103" t="e">
            <v>#REF!</v>
          </cell>
          <cell r="BV103" t="e">
            <v>#REF!</v>
          </cell>
          <cell r="BW103" t="e">
            <v>#REF!</v>
          </cell>
        </row>
        <row r="104">
          <cell r="A104">
            <v>0</v>
          </cell>
          <cell r="B104">
            <v>0</v>
          </cell>
          <cell r="C104">
            <v>97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I104" t="e">
            <v>#REF!</v>
          </cell>
          <cell r="BJ104">
            <v>0</v>
          </cell>
          <cell r="BK104">
            <v>0</v>
          </cell>
          <cell r="BL104" t="e">
            <v>#REF!</v>
          </cell>
          <cell r="BM104" t="e">
            <v>#REF!</v>
          </cell>
          <cell r="BQ104" t="e">
            <v>#REF!</v>
          </cell>
          <cell r="BR104" t="e">
            <v>#REF!</v>
          </cell>
          <cell r="BS104" t="e">
            <v>#REF!</v>
          </cell>
          <cell r="BT104" t="e">
            <v>#REF!</v>
          </cell>
          <cell r="BU104" t="e">
            <v>#REF!</v>
          </cell>
          <cell r="BV104" t="e">
            <v>#REF!</v>
          </cell>
          <cell r="BW104" t="e">
            <v>#REF!</v>
          </cell>
        </row>
        <row r="105">
          <cell r="A105">
            <v>0</v>
          </cell>
          <cell r="B105">
            <v>0</v>
          </cell>
          <cell r="C105">
            <v>98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I105" t="e">
            <v>#REF!</v>
          </cell>
          <cell r="BJ105">
            <v>0</v>
          </cell>
          <cell r="BK105">
            <v>0</v>
          </cell>
          <cell r="BL105" t="e">
            <v>#REF!</v>
          </cell>
          <cell r="BM105" t="e">
            <v>#REF!</v>
          </cell>
          <cell r="BQ105" t="e">
            <v>#REF!</v>
          </cell>
          <cell r="BR105" t="e">
            <v>#REF!</v>
          </cell>
          <cell r="BS105" t="e">
            <v>#REF!</v>
          </cell>
          <cell r="BT105" t="e">
            <v>#REF!</v>
          </cell>
          <cell r="BU105" t="e">
            <v>#REF!</v>
          </cell>
          <cell r="BV105" t="e">
            <v>#REF!</v>
          </cell>
          <cell r="BW105" t="e">
            <v>#REF!</v>
          </cell>
        </row>
        <row r="106">
          <cell r="A106">
            <v>0</v>
          </cell>
          <cell r="B106">
            <v>0</v>
          </cell>
          <cell r="C106">
            <v>99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I106" t="e">
            <v>#REF!</v>
          </cell>
          <cell r="BJ106">
            <v>0</v>
          </cell>
          <cell r="BK106">
            <v>0</v>
          </cell>
          <cell r="BL106" t="e">
            <v>#REF!</v>
          </cell>
          <cell r="BM106" t="e">
            <v>#REF!</v>
          </cell>
          <cell r="BQ106" t="e">
            <v>#REF!</v>
          </cell>
          <cell r="BR106" t="e">
            <v>#REF!</v>
          </cell>
          <cell r="BS106" t="e">
            <v>#REF!</v>
          </cell>
          <cell r="BT106" t="e">
            <v>#REF!</v>
          </cell>
          <cell r="BU106" t="e">
            <v>#REF!</v>
          </cell>
          <cell r="BV106" t="e">
            <v>#REF!</v>
          </cell>
          <cell r="BW106" t="e">
            <v>#REF!</v>
          </cell>
        </row>
        <row r="107">
          <cell r="A107">
            <v>0</v>
          </cell>
          <cell r="B107">
            <v>0</v>
          </cell>
          <cell r="C107">
            <v>100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I107" t="e">
            <v>#REF!</v>
          </cell>
          <cell r="BJ107">
            <v>0</v>
          </cell>
          <cell r="BK107">
            <v>0</v>
          </cell>
          <cell r="BL107" t="e">
            <v>#REF!</v>
          </cell>
          <cell r="BM107" t="e">
            <v>#REF!</v>
          </cell>
          <cell r="BQ107" t="e">
            <v>#REF!</v>
          </cell>
          <cell r="BR107" t="e">
            <v>#REF!</v>
          </cell>
          <cell r="BS107" t="e">
            <v>#REF!</v>
          </cell>
          <cell r="BT107" t="e">
            <v>#REF!</v>
          </cell>
          <cell r="BU107" t="e">
            <v>#REF!</v>
          </cell>
          <cell r="BV107" t="e">
            <v>#REF!</v>
          </cell>
          <cell r="BW107" t="e">
            <v>#REF!</v>
          </cell>
        </row>
        <row r="108">
          <cell r="A108">
            <v>0</v>
          </cell>
          <cell r="B108">
            <v>0</v>
          </cell>
          <cell r="C108">
            <v>101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I108" t="e">
            <v>#REF!</v>
          </cell>
          <cell r="BJ108">
            <v>0</v>
          </cell>
          <cell r="BK108">
            <v>0</v>
          </cell>
          <cell r="BL108" t="e">
            <v>#REF!</v>
          </cell>
          <cell r="BM108" t="e">
            <v>#REF!</v>
          </cell>
          <cell r="BQ108" t="e">
            <v>#REF!</v>
          </cell>
          <cell r="BR108" t="e">
            <v>#REF!</v>
          </cell>
          <cell r="BS108" t="e">
            <v>#REF!</v>
          </cell>
          <cell r="BT108" t="e">
            <v>#REF!</v>
          </cell>
          <cell r="BU108" t="e">
            <v>#REF!</v>
          </cell>
          <cell r="BV108" t="e">
            <v>#REF!</v>
          </cell>
          <cell r="BW108" t="e">
            <v>#REF!</v>
          </cell>
        </row>
        <row r="109">
          <cell r="A109">
            <v>0</v>
          </cell>
          <cell r="B109">
            <v>0</v>
          </cell>
          <cell r="C109">
            <v>102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I109" t="e">
            <v>#REF!</v>
          </cell>
          <cell r="BJ109">
            <v>0</v>
          </cell>
          <cell r="BK109">
            <v>0</v>
          </cell>
          <cell r="BL109" t="e">
            <v>#REF!</v>
          </cell>
          <cell r="BM109" t="e">
            <v>#REF!</v>
          </cell>
          <cell r="BQ109" t="e">
            <v>#REF!</v>
          </cell>
          <cell r="BR109" t="e">
            <v>#REF!</v>
          </cell>
          <cell r="BS109" t="e">
            <v>#REF!</v>
          </cell>
          <cell r="BT109" t="e">
            <v>#REF!</v>
          </cell>
          <cell r="BU109" t="e">
            <v>#REF!</v>
          </cell>
          <cell r="BV109" t="e">
            <v>#REF!</v>
          </cell>
          <cell r="BW109" t="e">
            <v>#REF!</v>
          </cell>
        </row>
        <row r="110">
          <cell r="A110">
            <v>0</v>
          </cell>
          <cell r="B110">
            <v>0</v>
          </cell>
          <cell r="C110">
            <v>103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I110" t="e">
            <v>#REF!</v>
          </cell>
          <cell r="BJ110">
            <v>0</v>
          </cell>
          <cell r="BK110">
            <v>0</v>
          </cell>
          <cell r="BL110" t="e">
            <v>#REF!</v>
          </cell>
          <cell r="BM110" t="e">
            <v>#REF!</v>
          </cell>
          <cell r="BQ110" t="e">
            <v>#REF!</v>
          </cell>
          <cell r="BR110" t="e">
            <v>#REF!</v>
          </cell>
          <cell r="BS110" t="e">
            <v>#REF!</v>
          </cell>
          <cell r="BT110" t="e">
            <v>#REF!</v>
          </cell>
          <cell r="BU110" t="e">
            <v>#REF!</v>
          </cell>
          <cell r="BV110" t="e">
            <v>#REF!</v>
          </cell>
          <cell r="BW110" t="e">
            <v>#REF!</v>
          </cell>
        </row>
        <row r="111">
          <cell r="A111">
            <v>0</v>
          </cell>
          <cell r="B111">
            <v>0</v>
          </cell>
          <cell r="C111">
            <v>104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I111" t="e">
            <v>#REF!</v>
          </cell>
          <cell r="BJ111">
            <v>0</v>
          </cell>
          <cell r="BK111">
            <v>0</v>
          </cell>
          <cell r="BL111" t="e">
            <v>#REF!</v>
          </cell>
          <cell r="BM111" t="e">
            <v>#REF!</v>
          </cell>
          <cell r="BQ111" t="e">
            <v>#REF!</v>
          </cell>
          <cell r="BR111" t="e">
            <v>#REF!</v>
          </cell>
          <cell r="BS111" t="e">
            <v>#REF!</v>
          </cell>
          <cell r="BT111" t="e">
            <v>#REF!</v>
          </cell>
          <cell r="BU111" t="e">
            <v>#REF!</v>
          </cell>
          <cell r="BV111" t="e">
            <v>#REF!</v>
          </cell>
          <cell r="BW111" t="e">
            <v>#REF!</v>
          </cell>
        </row>
        <row r="112">
          <cell r="A112">
            <v>0</v>
          </cell>
          <cell r="B112">
            <v>0</v>
          </cell>
          <cell r="C112">
            <v>105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I112" t="e">
            <v>#REF!</v>
          </cell>
          <cell r="BJ112">
            <v>0</v>
          </cell>
          <cell r="BK112">
            <v>0</v>
          </cell>
          <cell r="BL112" t="e">
            <v>#REF!</v>
          </cell>
          <cell r="BM112" t="e">
            <v>#REF!</v>
          </cell>
          <cell r="BQ112" t="e">
            <v>#REF!</v>
          </cell>
          <cell r="BR112" t="e">
            <v>#REF!</v>
          </cell>
          <cell r="BS112" t="e">
            <v>#REF!</v>
          </cell>
          <cell r="BT112" t="e">
            <v>#REF!</v>
          </cell>
          <cell r="BU112" t="e">
            <v>#REF!</v>
          </cell>
          <cell r="BV112" t="e">
            <v>#REF!</v>
          </cell>
          <cell r="BW112" t="e">
            <v>#REF!</v>
          </cell>
        </row>
        <row r="113">
          <cell r="A113">
            <v>0</v>
          </cell>
          <cell r="B113">
            <v>0</v>
          </cell>
          <cell r="C113">
            <v>106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I113" t="e">
            <v>#REF!</v>
          </cell>
          <cell r="BJ113">
            <v>0</v>
          </cell>
          <cell r="BK113">
            <v>0</v>
          </cell>
          <cell r="BL113" t="e">
            <v>#REF!</v>
          </cell>
          <cell r="BM113" t="e">
            <v>#REF!</v>
          </cell>
          <cell r="BQ113" t="e">
            <v>#REF!</v>
          </cell>
          <cell r="BR113" t="e">
            <v>#REF!</v>
          </cell>
          <cell r="BS113" t="e">
            <v>#REF!</v>
          </cell>
          <cell r="BT113" t="e">
            <v>#REF!</v>
          </cell>
          <cell r="BU113" t="e">
            <v>#REF!</v>
          </cell>
          <cell r="BV113" t="e">
            <v>#REF!</v>
          </cell>
          <cell r="BW113" t="e">
            <v>#REF!</v>
          </cell>
        </row>
        <row r="114">
          <cell r="A114">
            <v>0</v>
          </cell>
          <cell r="B114">
            <v>0</v>
          </cell>
          <cell r="C114">
            <v>107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I114" t="e">
            <v>#REF!</v>
          </cell>
          <cell r="BJ114">
            <v>0</v>
          </cell>
          <cell r="BK114">
            <v>0</v>
          </cell>
          <cell r="BL114" t="e">
            <v>#REF!</v>
          </cell>
          <cell r="BM114" t="e">
            <v>#REF!</v>
          </cell>
          <cell r="BQ114" t="e">
            <v>#REF!</v>
          </cell>
          <cell r="BR114" t="e">
            <v>#REF!</v>
          </cell>
          <cell r="BS114" t="e">
            <v>#REF!</v>
          </cell>
          <cell r="BT114" t="e">
            <v>#REF!</v>
          </cell>
          <cell r="BU114" t="e">
            <v>#REF!</v>
          </cell>
          <cell r="BV114" t="e">
            <v>#REF!</v>
          </cell>
          <cell r="BW114" t="e">
            <v>#REF!</v>
          </cell>
        </row>
        <row r="115">
          <cell r="A115">
            <v>0</v>
          </cell>
          <cell r="B115">
            <v>0</v>
          </cell>
          <cell r="C115">
            <v>108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I115" t="e">
            <v>#REF!</v>
          </cell>
          <cell r="BJ115">
            <v>0</v>
          </cell>
          <cell r="BK115">
            <v>0</v>
          </cell>
          <cell r="BL115" t="e">
            <v>#REF!</v>
          </cell>
          <cell r="BM115" t="e">
            <v>#REF!</v>
          </cell>
          <cell r="BQ115" t="e">
            <v>#REF!</v>
          </cell>
          <cell r="BR115" t="e">
            <v>#REF!</v>
          </cell>
          <cell r="BS115" t="e">
            <v>#REF!</v>
          </cell>
          <cell r="BT115" t="e">
            <v>#REF!</v>
          </cell>
          <cell r="BU115" t="e">
            <v>#REF!</v>
          </cell>
          <cell r="BV115" t="e">
            <v>#REF!</v>
          </cell>
          <cell r="BW115" t="e">
            <v>#REF!</v>
          </cell>
        </row>
        <row r="116">
          <cell r="A116">
            <v>0</v>
          </cell>
          <cell r="B116">
            <v>0</v>
          </cell>
          <cell r="C116">
            <v>109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I116" t="e">
            <v>#REF!</v>
          </cell>
          <cell r="BJ116">
            <v>0</v>
          </cell>
          <cell r="BK116">
            <v>0</v>
          </cell>
          <cell r="BL116" t="e">
            <v>#REF!</v>
          </cell>
          <cell r="BM116" t="e">
            <v>#REF!</v>
          </cell>
          <cell r="BQ116" t="e">
            <v>#REF!</v>
          </cell>
          <cell r="BR116" t="e">
            <v>#REF!</v>
          </cell>
          <cell r="BS116" t="e">
            <v>#REF!</v>
          </cell>
          <cell r="BT116" t="e">
            <v>#REF!</v>
          </cell>
          <cell r="BU116" t="e">
            <v>#REF!</v>
          </cell>
          <cell r="BV116" t="e">
            <v>#REF!</v>
          </cell>
          <cell r="BW116" t="e">
            <v>#REF!</v>
          </cell>
        </row>
        <row r="117">
          <cell r="A117">
            <v>0</v>
          </cell>
          <cell r="B117">
            <v>0</v>
          </cell>
          <cell r="C117">
            <v>110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I117" t="e">
            <v>#REF!</v>
          </cell>
          <cell r="BJ117">
            <v>0</v>
          </cell>
          <cell r="BK117">
            <v>0</v>
          </cell>
          <cell r="BL117" t="e">
            <v>#REF!</v>
          </cell>
          <cell r="BM117" t="e">
            <v>#REF!</v>
          </cell>
          <cell r="BQ117" t="e">
            <v>#REF!</v>
          </cell>
          <cell r="BR117" t="e">
            <v>#REF!</v>
          </cell>
          <cell r="BS117" t="e">
            <v>#REF!</v>
          </cell>
          <cell r="BT117" t="e">
            <v>#REF!</v>
          </cell>
          <cell r="BU117" t="e">
            <v>#REF!</v>
          </cell>
          <cell r="BV117" t="e">
            <v>#REF!</v>
          </cell>
          <cell r="BW117" t="e">
            <v>#REF!</v>
          </cell>
        </row>
        <row r="118">
          <cell r="A118">
            <v>0</v>
          </cell>
          <cell r="B118">
            <v>0</v>
          </cell>
          <cell r="C118">
            <v>111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I118" t="e">
            <v>#REF!</v>
          </cell>
          <cell r="BJ118">
            <v>0</v>
          </cell>
          <cell r="BK118">
            <v>0</v>
          </cell>
          <cell r="BL118" t="e">
            <v>#REF!</v>
          </cell>
          <cell r="BM118" t="e">
            <v>#REF!</v>
          </cell>
          <cell r="BQ118" t="e">
            <v>#REF!</v>
          </cell>
          <cell r="BR118" t="e">
            <v>#REF!</v>
          </cell>
          <cell r="BS118" t="e">
            <v>#REF!</v>
          </cell>
          <cell r="BT118" t="e">
            <v>#REF!</v>
          </cell>
          <cell r="BU118" t="e">
            <v>#REF!</v>
          </cell>
          <cell r="BV118" t="e">
            <v>#REF!</v>
          </cell>
          <cell r="BW118" t="e">
            <v>#REF!</v>
          </cell>
        </row>
        <row r="119">
          <cell r="A119">
            <v>0</v>
          </cell>
          <cell r="B119">
            <v>0</v>
          </cell>
          <cell r="C119">
            <v>112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I119" t="e">
            <v>#REF!</v>
          </cell>
          <cell r="BJ119">
            <v>0</v>
          </cell>
          <cell r="BK119">
            <v>0</v>
          </cell>
          <cell r="BL119" t="e">
            <v>#REF!</v>
          </cell>
          <cell r="BM119" t="e">
            <v>#REF!</v>
          </cell>
          <cell r="BQ119" t="e">
            <v>#REF!</v>
          </cell>
          <cell r="BR119" t="e">
            <v>#REF!</v>
          </cell>
          <cell r="BS119" t="e">
            <v>#REF!</v>
          </cell>
          <cell r="BT119" t="e">
            <v>#REF!</v>
          </cell>
          <cell r="BU119" t="e">
            <v>#REF!</v>
          </cell>
          <cell r="BV119" t="e">
            <v>#REF!</v>
          </cell>
          <cell r="BW119" t="e">
            <v>#REF!</v>
          </cell>
        </row>
        <row r="120">
          <cell r="A120">
            <v>0</v>
          </cell>
          <cell r="B120">
            <v>0</v>
          </cell>
          <cell r="C120">
            <v>113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I120" t="e">
            <v>#REF!</v>
          </cell>
          <cell r="BJ120">
            <v>0</v>
          </cell>
          <cell r="BK120">
            <v>0</v>
          </cell>
          <cell r="BL120" t="e">
            <v>#REF!</v>
          </cell>
          <cell r="BM120" t="e">
            <v>#REF!</v>
          </cell>
          <cell r="BQ120" t="e">
            <v>#REF!</v>
          </cell>
          <cell r="BR120" t="e">
            <v>#REF!</v>
          </cell>
          <cell r="BS120" t="e">
            <v>#REF!</v>
          </cell>
          <cell r="BT120" t="e">
            <v>#REF!</v>
          </cell>
          <cell r="BU120" t="e">
            <v>#REF!</v>
          </cell>
          <cell r="BV120" t="e">
            <v>#REF!</v>
          </cell>
          <cell r="BW120" t="e">
            <v>#REF!</v>
          </cell>
        </row>
        <row r="121">
          <cell r="A121">
            <v>0</v>
          </cell>
          <cell r="B121">
            <v>0</v>
          </cell>
          <cell r="C121">
            <v>114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I121" t="e">
            <v>#REF!</v>
          </cell>
          <cell r="BJ121">
            <v>0</v>
          </cell>
          <cell r="BK121">
            <v>0</v>
          </cell>
          <cell r="BL121" t="e">
            <v>#REF!</v>
          </cell>
          <cell r="BM121" t="e">
            <v>#REF!</v>
          </cell>
          <cell r="BQ121" t="e">
            <v>#REF!</v>
          </cell>
          <cell r="BR121" t="e">
            <v>#REF!</v>
          </cell>
          <cell r="BS121" t="e">
            <v>#REF!</v>
          </cell>
          <cell r="BT121" t="e">
            <v>#REF!</v>
          </cell>
          <cell r="BU121" t="e">
            <v>#REF!</v>
          </cell>
          <cell r="BV121" t="e">
            <v>#REF!</v>
          </cell>
          <cell r="BW121" t="e">
            <v>#REF!</v>
          </cell>
        </row>
        <row r="122">
          <cell r="A122">
            <v>0</v>
          </cell>
          <cell r="B122">
            <v>0</v>
          </cell>
          <cell r="C122">
            <v>115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I122" t="e">
            <v>#REF!</v>
          </cell>
          <cell r="BJ122">
            <v>0</v>
          </cell>
          <cell r="BK122">
            <v>0</v>
          </cell>
          <cell r="BL122" t="e">
            <v>#REF!</v>
          </cell>
          <cell r="BM122" t="e">
            <v>#REF!</v>
          </cell>
          <cell r="BQ122" t="e">
            <v>#REF!</v>
          </cell>
          <cell r="BR122" t="e">
            <v>#REF!</v>
          </cell>
          <cell r="BS122" t="e">
            <v>#REF!</v>
          </cell>
          <cell r="BT122" t="e">
            <v>#REF!</v>
          </cell>
          <cell r="BU122" t="e">
            <v>#REF!</v>
          </cell>
          <cell r="BV122" t="e">
            <v>#REF!</v>
          </cell>
          <cell r="BW122" t="e">
            <v>#REF!</v>
          </cell>
        </row>
        <row r="123">
          <cell r="A123">
            <v>0</v>
          </cell>
          <cell r="B123">
            <v>0</v>
          </cell>
          <cell r="C123">
            <v>116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I123" t="e">
            <v>#REF!</v>
          </cell>
          <cell r="BJ123">
            <v>0</v>
          </cell>
          <cell r="BK123">
            <v>0</v>
          </cell>
          <cell r="BL123" t="e">
            <v>#REF!</v>
          </cell>
          <cell r="BM123" t="e">
            <v>#REF!</v>
          </cell>
          <cell r="BQ123" t="e">
            <v>#REF!</v>
          </cell>
          <cell r="BR123" t="e">
            <v>#REF!</v>
          </cell>
          <cell r="BS123" t="e">
            <v>#REF!</v>
          </cell>
          <cell r="BT123" t="e">
            <v>#REF!</v>
          </cell>
          <cell r="BU123" t="e">
            <v>#REF!</v>
          </cell>
          <cell r="BV123" t="e">
            <v>#REF!</v>
          </cell>
          <cell r="BW123" t="e">
            <v>#REF!</v>
          </cell>
        </row>
        <row r="124">
          <cell r="A124">
            <v>0</v>
          </cell>
          <cell r="B124">
            <v>0</v>
          </cell>
          <cell r="C124">
            <v>117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I124" t="e">
            <v>#REF!</v>
          </cell>
          <cell r="BJ124">
            <v>0</v>
          </cell>
          <cell r="BK124">
            <v>0</v>
          </cell>
          <cell r="BL124" t="e">
            <v>#REF!</v>
          </cell>
          <cell r="BM124" t="e">
            <v>#REF!</v>
          </cell>
          <cell r="BQ124" t="e">
            <v>#REF!</v>
          </cell>
          <cell r="BR124" t="e">
            <v>#REF!</v>
          </cell>
          <cell r="BS124" t="e">
            <v>#REF!</v>
          </cell>
          <cell r="BT124" t="e">
            <v>#REF!</v>
          </cell>
          <cell r="BU124" t="e">
            <v>#REF!</v>
          </cell>
          <cell r="BV124" t="e">
            <v>#REF!</v>
          </cell>
          <cell r="BW124" t="e">
            <v>#REF!</v>
          </cell>
        </row>
        <row r="125">
          <cell r="A125">
            <v>0</v>
          </cell>
          <cell r="B125">
            <v>0</v>
          </cell>
          <cell r="C125">
            <v>118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I125" t="e">
            <v>#REF!</v>
          </cell>
          <cell r="BJ125">
            <v>0</v>
          </cell>
          <cell r="BK125">
            <v>0</v>
          </cell>
          <cell r="BL125" t="e">
            <v>#REF!</v>
          </cell>
          <cell r="BM125" t="e">
            <v>#REF!</v>
          </cell>
          <cell r="BQ125" t="e">
            <v>#REF!</v>
          </cell>
          <cell r="BR125" t="e">
            <v>#REF!</v>
          </cell>
          <cell r="BS125" t="e">
            <v>#REF!</v>
          </cell>
          <cell r="BT125" t="e">
            <v>#REF!</v>
          </cell>
          <cell r="BU125" t="e">
            <v>#REF!</v>
          </cell>
          <cell r="BV125" t="e">
            <v>#REF!</v>
          </cell>
          <cell r="BW125" t="e">
            <v>#REF!</v>
          </cell>
        </row>
        <row r="126">
          <cell r="A126">
            <v>0</v>
          </cell>
          <cell r="B126">
            <v>0</v>
          </cell>
          <cell r="C126">
            <v>119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I126" t="e">
            <v>#REF!</v>
          </cell>
          <cell r="BJ126">
            <v>0</v>
          </cell>
          <cell r="BK126">
            <v>0</v>
          </cell>
          <cell r="BL126" t="e">
            <v>#REF!</v>
          </cell>
          <cell r="BM126" t="e">
            <v>#REF!</v>
          </cell>
          <cell r="BQ126" t="e">
            <v>#REF!</v>
          </cell>
          <cell r="BR126" t="e">
            <v>#REF!</v>
          </cell>
          <cell r="BS126" t="e">
            <v>#REF!</v>
          </cell>
          <cell r="BT126" t="e">
            <v>#REF!</v>
          </cell>
          <cell r="BU126" t="e">
            <v>#REF!</v>
          </cell>
          <cell r="BV126" t="e">
            <v>#REF!</v>
          </cell>
          <cell r="BW126" t="e">
            <v>#REF!</v>
          </cell>
        </row>
        <row r="127">
          <cell r="A127">
            <v>0</v>
          </cell>
          <cell r="B127">
            <v>0</v>
          </cell>
          <cell r="C127">
            <v>120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I127" t="e">
            <v>#REF!</v>
          </cell>
          <cell r="BJ127">
            <v>0</v>
          </cell>
          <cell r="BK127">
            <v>0</v>
          </cell>
          <cell r="BL127" t="e">
            <v>#REF!</v>
          </cell>
          <cell r="BM127" t="e">
            <v>#REF!</v>
          </cell>
          <cell r="BQ127" t="e">
            <v>#REF!</v>
          </cell>
          <cell r="BR127" t="e">
            <v>#REF!</v>
          </cell>
          <cell r="BS127" t="e">
            <v>#REF!</v>
          </cell>
          <cell r="BT127" t="e">
            <v>#REF!</v>
          </cell>
          <cell r="BU127" t="e">
            <v>#REF!</v>
          </cell>
          <cell r="BV127" t="e">
            <v>#REF!</v>
          </cell>
          <cell r="BW127" t="e">
            <v>#REF!</v>
          </cell>
        </row>
        <row r="128">
          <cell r="A128">
            <v>0</v>
          </cell>
          <cell r="B128">
            <v>0</v>
          </cell>
          <cell r="C128">
            <v>121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I128" t="e">
            <v>#REF!</v>
          </cell>
          <cell r="BJ128">
            <v>0</v>
          </cell>
          <cell r="BK128">
            <v>0</v>
          </cell>
          <cell r="BL128" t="e">
            <v>#REF!</v>
          </cell>
          <cell r="BM128" t="e">
            <v>#REF!</v>
          </cell>
          <cell r="BQ128" t="e">
            <v>#REF!</v>
          </cell>
          <cell r="BR128" t="e">
            <v>#REF!</v>
          </cell>
          <cell r="BS128" t="e">
            <v>#REF!</v>
          </cell>
          <cell r="BT128" t="e">
            <v>#REF!</v>
          </cell>
          <cell r="BU128" t="e">
            <v>#REF!</v>
          </cell>
          <cell r="BV128" t="e">
            <v>#REF!</v>
          </cell>
          <cell r="BW128" t="e">
            <v>#REF!</v>
          </cell>
        </row>
        <row r="129">
          <cell r="A129">
            <v>0</v>
          </cell>
          <cell r="B129">
            <v>0</v>
          </cell>
          <cell r="C129">
            <v>122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I129" t="e">
            <v>#REF!</v>
          </cell>
          <cell r="BJ129">
            <v>0</v>
          </cell>
          <cell r="BK129">
            <v>0</v>
          </cell>
          <cell r="BL129" t="e">
            <v>#REF!</v>
          </cell>
          <cell r="BM129" t="e">
            <v>#REF!</v>
          </cell>
          <cell r="BQ129" t="e">
            <v>#REF!</v>
          </cell>
          <cell r="BR129" t="e">
            <v>#REF!</v>
          </cell>
          <cell r="BS129" t="e">
            <v>#REF!</v>
          </cell>
          <cell r="BT129" t="e">
            <v>#REF!</v>
          </cell>
          <cell r="BU129" t="e">
            <v>#REF!</v>
          </cell>
          <cell r="BV129" t="e">
            <v>#REF!</v>
          </cell>
          <cell r="BW129" t="e">
            <v>#REF!</v>
          </cell>
        </row>
        <row r="130">
          <cell r="A130">
            <v>0</v>
          </cell>
          <cell r="B130">
            <v>0</v>
          </cell>
          <cell r="C130">
            <v>123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I130" t="e">
            <v>#REF!</v>
          </cell>
          <cell r="BJ130">
            <v>0</v>
          </cell>
          <cell r="BK130">
            <v>0</v>
          </cell>
          <cell r="BL130" t="e">
            <v>#REF!</v>
          </cell>
          <cell r="BM130" t="e">
            <v>#REF!</v>
          </cell>
          <cell r="BQ130" t="e">
            <v>#REF!</v>
          </cell>
          <cell r="BR130" t="e">
            <v>#REF!</v>
          </cell>
          <cell r="BS130" t="e">
            <v>#REF!</v>
          </cell>
          <cell r="BT130" t="e">
            <v>#REF!</v>
          </cell>
          <cell r="BU130" t="e">
            <v>#REF!</v>
          </cell>
          <cell r="BV130" t="e">
            <v>#REF!</v>
          </cell>
          <cell r="BW130" t="e">
            <v>#REF!</v>
          </cell>
        </row>
        <row r="131">
          <cell r="A131">
            <v>0</v>
          </cell>
          <cell r="B131">
            <v>0</v>
          </cell>
          <cell r="C131">
            <v>124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I131" t="e">
            <v>#REF!</v>
          </cell>
          <cell r="BJ131">
            <v>0</v>
          </cell>
          <cell r="BK131">
            <v>0</v>
          </cell>
          <cell r="BL131" t="e">
            <v>#REF!</v>
          </cell>
          <cell r="BM131" t="e">
            <v>#REF!</v>
          </cell>
          <cell r="BQ131" t="e">
            <v>#REF!</v>
          </cell>
          <cell r="BR131" t="e">
            <v>#REF!</v>
          </cell>
          <cell r="BS131" t="e">
            <v>#REF!</v>
          </cell>
          <cell r="BT131" t="e">
            <v>#REF!</v>
          </cell>
          <cell r="BU131" t="e">
            <v>#REF!</v>
          </cell>
          <cell r="BV131" t="e">
            <v>#REF!</v>
          </cell>
          <cell r="BW131" t="e">
            <v>#REF!</v>
          </cell>
        </row>
        <row r="132">
          <cell r="A132">
            <v>0</v>
          </cell>
          <cell r="B132">
            <v>0</v>
          </cell>
          <cell r="C132">
            <v>125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I132" t="e">
            <v>#REF!</v>
          </cell>
          <cell r="BJ132">
            <v>0</v>
          </cell>
          <cell r="BK132">
            <v>0</v>
          </cell>
          <cell r="BL132" t="e">
            <v>#REF!</v>
          </cell>
          <cell r="BM132" t="e">
            <v>#REF!</v>
          </cell>
          <cell r="BQ132" t="e">
            <v>#REF!</v>
          </cell>
          <cell r="BR132" t="e">
            <v>#REF!</v>
          </cell>
          <cell r="BS132" t="e">
            <v>#REF!</v>
          </cell>
          <cell r="BT132" t="e">
            <v>#REF!</v>
          </cell>
          <cell r="BU132" t="e">
            <v>#REF!</v>
          </cell>
          <cell r="BV132" t="e">
            <v>#REF!</v>
          </cell>
          <cell r="BW132" t="e">
            <v>#REF!</v>
          </cell>
        </row>
        <row r="133">
          <cell r="A133">
            <v>0</v>
          </cell>
          <cell r="B133">
            <v>0</v>
          </cell>
          <cell r="C133">
            <v>126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I133" t="e">
            <v>#REF!</v>
          </cell>
          <cell r="BJ133">
            <v>0</v>
          </cell>
          <cell r="BK133">
            <v>0</v>
          </cell>
          <cell r="BL133" t="e">
            <v>#REF!</v>
          </cell>
          <cell r="BM133" t="e">
            <v>#REF!</v>
          </cell>
          <cell r="BQ133" t="e">
            <v>#REF!</v>
          </cell>
          <cell r="BR133" t="e">
            <v>#REF!</v>
          </cell>
          <cell r="BS133" t="e">
            <v>#REF!</v>
          </cell>
          <cell r="BT133" t="e">
            <v>#REF!</v>
          </cell>
          <cell r="BU133" t="e">
            <v>#REF!</v>
          </cell>
          <cell r="BV133" t="e">
            <v>#REF!</v>
          </cell>
          <cell r="BW133" t="e">
            <v>#REF!</v>
          </cell>
        </row>
        <row r="134">
          <cell r="A134">
            <v>0</v>
          </cell>
          <cell r="B134">
            <v>0</v>
          </cell>
          <cell r="C134">
            <v>127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I134" t="e">
            <v>#REF!</v>
          </cell>
          <cell r="BJ134">
            <v>0</v>
          </cell>
          <cell r="BK134">
            <v>0</v>
          </cell>
          <cell r="BL134" t="e">
            <v>#REF!</v>
          </cell>
          <cell r="BM134" t="e">
            <v>#REF!</v>
          </cell>
          <cell r="BQ134" t="e">
            <v>#REF!</v>
          </cell>
          <cell r="BR134" t="e">
            <v>#REF!</v>
          </cell>
          <cell r="BS134" t="e">
            <v>#REF!</v>
          </cell>
          <cell r="BT134" t="e">
            <v>#REF!</v>
          </cell>
          <cell r="BU134" t="e">
            <v>#REF!</v>
          </cell>
          <cell r="BV134" t="e">
            <v>#REF!</v>
          </cell>
          <cell r="BW134" t="e">
            <v>#REF!</v>
          </cell>
        </row>
        <row r="135">
          <cell r="A135">
            <v>0</v>
          </cell>
          <cell r="B135">
            <v>0</v>
          </cell>
          <cell r="C135">
            <v>128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I135" t="e">
            <v>#REF!</v>
          </cell>
          <cell r="BJ135">
            <v>0</v>
          </cell>
          <cell r="BK135">
            <v>0</v>
          </cell>
          <cell r="BL135" t="e">
            <v>#REF!</v>
          </cell>
          <cell r="BM135" t="e">
            <v>#REF!</v>
          </cell>
          <cell r="BQ135" t="e">
            <v>#REF!</v>
          </cell>
          <cell r="BR135" t="e">
            <v>#REF!</v>
          </cell>
          <cell r="BS135" t="e">
            <v>#REF!</v>
          </cell>
          <cell r="BT135" t="e">
            <v>#REF!</v>
          </cell>
          <cell r="BU135" t="e">
            <v>#REF!</v>
          </cell>
          <cell r="BV135" t="e">
            <v>#REF!</v>
          </cell>
          <cell r="BW135" t="e">
            <v>#REF!</v>
          </cell>
        </row>
        <row r="136">
          <cell r="A136">
            <v>0</v>
          </cell>
          <cell r="B136">
            <v>0</v>
          </cell>
          <cell r="C136">
            <v>129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I136" t="e">
            <v>#REF!</v>
          </cell>
          <cell r="BJ136">
            <v>0</v>
          </cell>
          <cell r="BK136">
            <v>0</v>
          </cell>
          <cell r="BL136" t="e">
            <v>#REF!</v>
          </cell>
          <cell r="BM136" t="e">
            <v>#REF!</v>
          </cell>
          <cell r="BQ136" t="e">
            <v>#REF!</v>
          </cell>
          <cell r="BR136" t="e">
            <v>#REF!</v>
          </cell>
          <cell r="BS136" t="e">
            <v>#REF!</v>
          </cell>
          <cell r="BT136" t="e">
            <v>#REF!</v>
          </cell>
          <cell r="BU136" t="e">
            <v>#REF!</v>
          </cell>
          <cell r="BV136" t="e">
            <v>#REF!</v>
          </cell>
          <cell r="BW136" t="e">
            <v>#REF!</v>
          </cell>
        </row>
        <row r="137">
          <cell r="A137">
            <v>0</v>
          </cell>
          <cell r="B137">
            <v>0</v>
          </cell>
          <cell r="C137">
            <v>130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I137" t="e">
            <v>#REF!</v>
          </cell>
          <cell r="BJ137">
            <v>0</v>
          </cell>
          <cell r="BK137">
            <v>0</v>
          </cell>
          <cell r="BL137" t="e">
            <v>#REF!</v>
          </cell>
          <cell r="BM137" t="e">
            <v>#REF!</v>
          </cell>
          <cell r="BQ137" t="e">
            <v>#REF!</v>
          </cell>
          <cell r="BR137" t="e">
            <v>#REF!</v>
          </cell>
          <cell r="BS137" t="e">
            <v>#REF!</v>
          </cell>
          <cell r="BT137" t="e">
            <v>#REF!</v>
          </cell>
          <cell r="BU137" t="e">
            <v>#REF!</v>
          </cell>
          <cell r="BV137" t="e">
            <v>#REF!</v>
          </cell>
          <cell r="BW137" t="e">
            <v>#REF!</v>
          </cell>
        </row>
        <row r="138">
          <cell r="A138">
            <v>0</v>
          </cell>
          <cell r="B138">
            <v>0</v>
          </cell>
          <cell r="C138">
            <v>131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I138" t="e">
            <v>#REF!</v>
          </cell>
          <cell r="BJ138">
            <v>0</v>
          </cell>
          <cell r="BK138">
            <v>0</v>
          </cell>
          <cell r="BL138" t="e">
            <v>#REF!</v>
          </cell>
          <cell r="BM138" t="e">
            <v>#REF!</v>
          </cell>
          <cell r="BQ138" t="e">
            <v>#REF!</v>
          </cell>
          <cell r="BR138" t="e">
            <v>#REF!</v>
          </cell>
          <cell r="BS138" t="e">
            <v>#REF!</v>
          </cell>
          <cell r="BT138" t="e">
            <v>#REF!</v>
          </cell>
          <cell r="BU138" t="e">
            <v>#REF!</v>
          </cell>
          <cell r="BV138" t="e">
            <v>#REF!</v>
          </cell>
          <cell r="BW138" t="e">
            <v>#REF!</v>
          </cell>
        </row>
        <row r="139">
          <cell r="A139">
            <v>0</v>
          </cell>
          <cell r="B139">
            <v>0</v>
          </cell>
          <cell r="C139">
            <v>132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I139" t="e">
            <v>#REF!</v>
          </cell>
          <cell r="BJ139">
            <v>0</v>
          </cell>
          <cell r="BK139">
            <v>0</v>
          </cell>
          <cell r="BL139" t="e">
            <v>#REF!</v>
          </cell>
          <cell r="BM139" t="e">
            <v>#REF!</v>
          </cell>
          <cell r="BQ139" t="e">
            <v>#REF!</v>
          </cell>
          <cell r="BR139" t="e">
            <v>#REF!</v>
          </cell>
          <cell r="BS139" t="e">
            <v>#REF!</v>
          </cell>
          <cell r="BT139" t="e">
            <v>#REF!</v>
          </cell>
          <cell r="BU139" t="e">
            <v>#REF!</v>
          </cell>
          <cell r="BV139" t="e">
            <v>#REF!</v>
          </cell>
          <cell r="BW139" t="e">
            <v>#REF!</v>
          </cell>
        </row>
        <row r="140">
          <cell r="A140">
            <v>0</v>
          </cell>
          <cell r="B140">
            <v>0</v>
          </cell>
          <cell r="C140">
            <v>133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I140" t="e">
            <v>#REF!</v>
          </cell>
          <cell r="BJ140">
            <v>0</v>
          </cell>
          <cell r="BK140">
            <v>0</v>
          </cell>
          <cell r="BL140" t="e">
            <v>#REF!</v>
          </cell>
          <cell r="BM140" t="e">
            <v>#REF!</v>
          </cell>
          <cell r="BQ140" t="e">
            <v>#REF!</v>
          </cell>
          <cell r="BR140" t="e">
            <v>#REF!</v>
          </cell>
          <cell r="BS140" t="e">
            <v>#REF!</v>
          </cell>
          <cell r="BT140" t="e">
            <v>#REF!</v>
          </cell>
          <cell r="BU140" t="e">
            <v>#REF!</v>
          </cell>
          <cell r="BV140" t="e">
            <v>#REF!</v>
          </cell>
          <cell r="BW140" t="e">
            <v>#REF!</v>
          </cell>
        </row>
        <row r="141">
          <cell r="A141">
            <v>0</v>
          </cell>
          <cell r="B141">
            <v>0</v>
          </cell>
          <cell r="C141">
            <v>134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I141" t="e">
            <v>#REF!</v>
          </cell>
          <cell r="BJ141">
            <v>0</v>
          </cell>
          <cell r="BK141">
            <v>0</v>
          </cell>
          <cell r="BL141" t="e">
            <v>#REF!</v>
          </cell>
          <cell r="BM141" t="e">
            <v>#REF!</v>
          </cell>
          <cell r="BQ141" t="e">
            <v>#REF!</v>
          </cell>
          <cell r="BR141" t="e">
            <v>#REF!</v>
          </cell>
          <cell r="BS141" t="e">
            <v>#REF!</v>
          </cell>
          <cell r="BT141" t="e">
            <v>#REF!</v>
          </cell>
          <cell r="BU141" t="e">
            <v>#REF!</v>
          </cell>
          <cell r="BV141" t="e">
            <v>#REF!</v>
          </cell>
          <cell r="BW141" t="e">
            <v>#REF!</v>
          </cell>
        </row>
        <row r="142">
          <cell r="A142">
            <v>0</v>
          </cell>
          <cell r="B142">
            <v>0</v>
          </cell>
          <cell r="C142">
            <v>135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I142" t="e">
            <v>#REF!</v>
          </cell>
          <cell r="BJ142">
            <v>0</v>
          </cell>
          <cell r="BK142">
            <v>0</v>
          </cell>
          <cell r="BL142" t="e">
            <v>#REF!</v>
          </cell>
          <cell r="BM142" t="e">
            <v>#REF!</v>
          </cell>
          <cell r="BQ142" t="e">
            <v>#REF!</v>
          </cell>
          <cell r="BR142" t="e">
            <v>#REF!</v>
          </cell>
          <cell r="BS142" t="e">
            <v>#REF!</v>
          </cell>
          <cell r="BT142" t="e">
            <v>#REF!</v>
          </cell>
          <cell r="BU142" t="e">
            <v>#REF!</v>
          </cell>
          <cell r="BV142" t="e">
            <v>#REF!</v>
          </cell>
          <cell r="BW142" t="e">
            <v>#REF!</v>
          </cell>
        </row>
        <row r="143">
          <cell r="A143">
            <v>0</v>
          </cell>
          <cell r="B143">
            <v>0</v>
          </cell>
          <cell r="C143">
            <v>136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I143" t="e">
            <v>#REF!</v>
          </cell>
          <cell r="BJ143">
            <v>0</v>
          </cell>
          <cell r="BK143">
            <v>0</v>
          </cell>
          <cell r="BL143" t="e">
            <v>#REF!</v>
          </cell>
          <cell r="BM143" t="e">
            <v>#REF!</v>
          </cell>
          <cell r="BQ143" t="e">
            <v>#REF!</v>
          </cell>
          <cell r="BR143" t="e">
            <v>#REF!</v>
          </cell>
          <cell r="BS143" t="e">
            <v>#REF!</v>
          </cell>
          <cell r="BT143" t="e">
            <v>#REF!</v>
          </cell>
          <cell r="BU143" t="e">
            <v>#REF!</v>
          </cell>
          <cell r="BV143" t="e">
            <v>#REF!</v>
          </cell>
          <cell r="BW143" t="e">
            <v>#REF!</v>
          </cell>
        </row>
        <row r="144">
          <cell r="A144">
            <v>0</v>
          </cell>
          <cell r="B144">
            <v>0</v>
          </cell>
          <cell r="C144">
            <v>137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I144" t="e">
            <v>#REF!</v>
          </cell>
          <cell r="BJ144">
            <v>0</v>
          </cell>
          <cell r="BK144">
            <v>0</v>
          </cell>
          <cell r="BL144" t="e">
            <v>#REF!</v>
          </cell>
          <cell r="BM144" t="e">
            <v>#REF!</v>
          </cell>
          <cell r="BQ144" t="e">
            <v>#REF!</v>
          </cell>
          <cell r="BR144" t="e">
            <v>#REF!</v>
          </cell>
          <cell r="BS144" t="e">
            <v>#REF!</v>
          </cell>
          <cell r="BT144" t="e">
            <v>#REF!</v>
          </cell>
          <cell r="BU144" t="e">
            <v>#REF!</v>
          </cell>
          <cell r="BV144" t="e">
            <v>#REF!</v>
          </cell>
          <cell r="BW144" t="e">
            <v>#REF!</v>
          </cell>
        </row>
        <row r="145">
          <cell r="A145">
            <v>0</v>
          </cell>
          <cell r="B145">
            <v>0</v>
          </cell>
          <cell r="C145">
            <v>138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I145" t="e">
            <v>#REF!</v>
          </cell>
          <cell r="BJ145">
            <v>0</v>
          </cell>
          <cell r="BK145">
            <v>0</v>
          </cell>
          <cell r="BL145" t="e">
            <v>#REF!</v>
          </cell>
          <cell r="BM145" t="e">
            <v>#REF!</v>
          </cell>
          <cell r="BQ145" t="e">
            <v>#REF!</v>
          </cell>
          <cell r="BR145" t="e">
            <v>#REF!</v>
          </cell>
          <cell r="BS145" t="e">
            <v>#REF!</v>
          </cell>
          <cell r="BT145" t="e">
            <v>#REF!</v>
          </cell>
          <cell r="BU145" t="e">
            <v>#REF!</v>
          </cell>
          <cell r="BV145" t="e">
            <v>#REF!</v>
          </cell>
          <cell r="BW145" t="e">
            <v>#REF!</v>
          </cell>
        </row>
        <row r="146">
          <cell r="A146">
            <v>0</v>
          </cell>
          <cell r="B146">
            <v>0</v>
          </cell>
          <cell r="C146">
            <v>139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I146" t="e">
            <v>#REF!</v>
          </cell>
          <cell r="BJ146">
            <v>0</v>
          </cell>
          <cell r="BK146">
            <v>0</v>
          </cell>
          <cell r="BL146" t="e">
            <v>#REF!</v>
          </cell>
          <cell r="BM146" t="e">
            <v>#REF!</v>
          </cell>
          <cell r="BQ146" t="e">
            <v>#REF!</v>
          </cell>
          <cell r="BR146" t="e">
            <v>#REF!</v>
          </cell>
          <cell r="BS146" t="e">
            <v>#REF!</v>
          </cell>
          <cell r="BT146" t="e">
            <v>#REF!</v>
          </cell>
          <cell r="BU146" t="e">
            <v>#REF!</v>
          </cell>
          <cell r="BV146" t="e">
            <v>#REF!</v>
          </cell>
          <cell r="BW146" t="e">
            <v>#REF!</v>
          </cell>
        </row>
        <row r="147">
          <cell r="A147">
            <v>0</v>
          </cell>
          <cell r="B147">
            <v>0</v>
          </cell>
          <cell r="C147">
            <v>140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I147" t="e">
            <v>#REF!</v>
          </cell>
          <cell r="BJ147">
            <v>0</v>
          </cell>
          <cell r="BK147">
            <v>0</v>
          </cell>
          <cell r="BL147" t="e">
            <v>#REF!</v>
          </cell>
          <cell r="BM147" t="e">
            <v>#REF!</v>
          </cell>
          <cell r="BQ147" t="e">
            <v>#REF!</v>
          </cell>
          <cell r="BR147" t="e">
            <v>#REF!</v>
          </cell>
          <cell r="BS147" t="e">
            <v>#REF!</v>
          </cell>
          <cell r="BT147" t="e">
            <v>#REF!</v>
          </cell>
          <cell r="BU147" t="e">
            <v>#REF!</v>
          </cell>
          <cell r="BV147" t="e">
            <v>#REF!</v>
          </cell>
          <cell r="BW147" t="e">
            <v>#REF!</v>
          </cell>
        </row>
        <row r="148">
          <cell r="A148">
            <v>0</v>
          </cell>
          <cell r="B148">
            <v>0</v>
          </cell>
          <cell r="C148">
            <v>141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I148" t="e">
            <v>#REF!</v>
          </cell>
          <cell r="BJ148">
            <v>0</v>
          </cell>
          <cell r="BK148">
            <v>0</v>
          </cell>
          <cell r="BL148" t="e">
            <v>#REF!</v>
          </cell>
          <cell r="BM148" t="e">
            <v>#REF!</v>
          </cell>
          <cell r="BQ148" t="e">
            <v>#REF!</v>
          </cell>
          <cell r="BR148" t="e">
            <v>#REF!</v>
          </cell>
          <cell r="BS148" t="e">
            <v>#REF!</v>
          </cell>
          <cell r="BT148" t="e">
            <v>#REF!</v>
          </cell>
          <cell r="BU148" t="e">
            <v>#REF!</v>
          </cell>
          <cell r="BV148" t="e">
            <v>#REF!</v>
          </cell>
          <cell r="BW148" t="e">
            <v>#REF!</v>
          </cell>
        </row>
        <row r="149">
          <cell r="A149">
            <v>0</v>
          </cell>
          <cell r="B149">
            <v>0</v>
          </cell>
          <cell r="C149">
            <v>142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I149" t="e">
            <v>#REF!</v>
          </cell>
          <cell r="BJ149">
            <v>0</v>
          </cell>
          <cell r="BK149">
            <v>0</v>
          </cell>
          <cell r="BL149" t="e">
            <v>#REF!</v>
          </cell>
          <cell r="BM149" t="e">
            <v>#REF!</v>
          </cell>
          <cell r="BQ149" t="e">
            <v>#REF!</v>
          </cell>
          <cell r="BR149" t="e">
            <v>#REF!</v>
          </cell>
          <cell r="BS149" t="e">
            <v>#REF!</v>
          </cell>
          <cell r="BT149" t="e">
            <v>#REF!</v>
          </cell>
          <cell r="BU149" t="e">
            <v>#REF!</v>
          </cell>
          <cell r="BV149" t="e">
            <v>#REF!</v>
          </cell>
          <cell r="BW149" t="e">
            <v>#REF!</v>
          </cell>
        </row>
        <row r="150">
          <cell r="A150">
            <v>0</v>
          </cell>
          <cell r="B150">
            <v>0</v>
          </cell>
          <cell r="C150">
            <v>143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I150" t="e">
            <v>#REF!</v>
          </cell>
          <cell r="BJ150">
            <v>0</v>
          </cell>
          <cell r="BK150">
            <v>0</v>
          </cell>
          <cell r="BL150" t="e">
            <v>#REF!</v>
          </cell>
          <cell r="BM150" t="e">
            <v>#REF!</v>
          </cell>
          <cell r="BQ150" t="e">
            <v>#REF!</v>
          </cell>
          <cell r="BR150" t="e">
            <v>#REF!</v>
          </cell>
          <cell r="BS150" t="e">
            <v>#REF!</v>
          </cell>
          <cell r="BT150" t="e">
            <v>#REF!</v>
          </cell>
          <cell r="BU150" t="e">
            <v>#REF!</v>
          </cell>
          <cell r="BV150" t="e">
            <v>#REF!</v>
          </cell>
          <cell r="BW150" t="e">
            <v>#REF!</v>
          </cell>
        </row>
        <row r="151">
          <cell r="A151">
            <v>0</v>
          </cell>
          <cell r="B151">
            <v>0</v>
          </cell>
          <cell r="C151">
            <v>144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I151" t="e">
            <v>#REF!</v>
          </cell>
          <cell r="BJ151">
            <v>0</v>
          </cell>
          <cell r="BK151">
            <v>0</v>
          </cell>
          <cell r="BL151" t="e">
            <v>#REF!</v>
          </cell>
          <cell r="BM151" t="e">
            <v>#REF!</v>
          </cell>
          <cell r="BQ151" t="e">
            <v>#REF!</v>
          </cell>
          <cell r="BR151" t="e">
            <v>#REF!</v>
          </cell>
          <cell r="BS151" t="e">
            <v>#REF!</v>
          </cell>
          <cell r="BT151" t="e">
            <v>#REF!</v>
          </cell>
          <cell r="BU151" t="e">
            <v>#REF!</v>
          </cell>
          <cell r="BV151" t="e">
            <v>#REF!</v>
          </cell>
          <cell r="BW151" t="e">
            <v>#REF!</v>
          </cell>
        </row>
        <row r="152">
          <cell r="A152">
            <v>0</v>
          </cell>
          <cell r="B152">
            <v>0</v>
          </cell>
          <cell r="C152">
            <v>145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I152" t="e">
            <v>#REF!</v>
          </cell>
          <cell r="BJ152">
            <v>0</v>
          </cell>
          <cell r="BK152">
            <v>0</v>
          </cell>
          <cell r="BL152" t="e">
            <v>#REF!</v>
          </cell>
          <cell r="BM152" t="e">
            <v>#REF!</v>
          </cell>
          <cell r="BQ152" t="e">
            <v>#REF!</v>
          </cell>
          <cell r="BR152" t="e">
            <v>#REF!</v>
          </cell>
          <cell r="BS152" t="e">
            <v>#REF!</v>
          </cell>
          <cell r="BT152" t="e">
            <v>#REF!</v>
          </cell>
          <cell r="BU152" t="e">
            <v>#REF!</v>
          </cell>
          <cell r="BV152" t="e">
            <v>#REF!</v>
          </cell>
          <cell r="BW152" t="e">
            <v>#REF!</v>
          </cell>
        </row>
        <row r="153">
          <cell r="A153">
            <v>0</v>
          </cell>
          <cell r="B153">
            <v>0</v>
          </cell>
          <cell r="C153">
            <v>146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I153" t="e">
            <v>#REF!</v>
          </cell>
          <cell r="BJ153">
            <v>0</v>
          </cell>
          <cell r="BK153">
            <v>0</v>
          </cell>
          <cell r="BL153" t="e">
            <v>#REF!</v>
          </cell>
          <cell r="BM153" t="e">
            <v>#REF!</v>
          </cell>
          <cell r="BQ153" t="e">
            <v>#REF!</v>
          </cell>
          <cell r="BR153" t="e">
            <v>#REF!</v>
          </cell>
          <cell r="BS153" t="e">
            <v>#REF!</v>
          </cell>
          <cell r="BT153" t="e">
            <v>#REF!</v>
          </cell>
          <cell r="BU153" t="e">
            <v>#REF!</v>
          </cell>
          <cell r="BV153" t="e">
            <v>#REF!</v>
          </cell>
          <cell r="BW153" t="e">
            <v>#REF!</v>
          </cell>
        </row>
        <row r="154">
          <cell r="A154">
            <v>0</v>
          </cell>
          <cell r="B154">
            <v>0</v>
          </cell>
          <cell r="C154">
            <v>147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I154" t="e">
            <v>#REF!</v>
          </cell>
          <cell r="BJ154">
            <v>0</v>
          </cell>
          <cell r="BK154">
            <v>0</v>
          </cell>
          <cell r="BL154" t="e">
            <v>#REF!</v>
          </cell>
          <cell r="BM154" t="e">
            <v>#REF!</v>
          </cell>
          <cell r="BQ154" t="e">
            <v>#REF!</v>
          </cell>
          <cell r="BR154" t="e">
            <v>#REF!</v>
          </cell>
          <cell r="BS154" t="e">
            <v>#REF!</v>
          </cell>
          <cell r="BT154" t="e">
            <v>#REF!</v>
          </cell>
          <cell r="BU154" t="e">
            <v>#REF!</v>
          </cell>
          <cell r="BV154" t="e">
            <v>#REF!</v>
          </cell>
          <cell r="BW154" t="e">
            <v>#REF!</v>
          </cell>
        </row>
        <row r="155">
          <cell r="A155">
            <v>0</v>
          </cell>
          <cell r="B155">
            <v>0</v>
          </cell>
          <cell r="C155">
            <v>148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I155" t="e">
            <v>#REF!</v>
          </cell>
          <cell r="BJ155">
            <v>0</v>
          </cell>
          <cell r="BK155">
            <v>0</v>
          </cell>
          <cell r="BL155" t="e">
            <v>#REF!</v>
          </cell>
          <cell r="BM155" t="e">
            <v>#REF!</v>
          </cell>
          <cell r="BQ155" t="e">
            <v>#REF!</v>
          </cell>
          <cell r="BR155" t="e">
            <v>#REF!</v>
          </cell>
          <cell r="BS155" t="e">
            <v>#REF!</v>
          </cell>
          <cell r="BT155" t="e">
            <v>#REF!</v>
          </cell>
          <cell r="BU155" t="e">
            <v>#REF!</v>
          </cell>
          <cell r="BV155" t="e">
            <v>#REF!</v>
          </cell>
          <cell r="BW155" t="e">
            <v>#REF!</v>
          </cell>
        </row>
        <row r="156">
          <cell r="A156">
            <v>0</v>
          </cell>
          <cell r="B156">
            <v>0</v>
          </cell>
          <cell r="C156">
            <v>149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I156" t="e">
            <v>#REF!</v>
          </cell>
          <cell r="BJ156">
            <v>0</v>
          </cell>
          <cell r="BK156">
            <v>0</v>
          </cell>
          <cell r="BL156" t="e">
            <v>#REF!</v>
          </cell>
          <cell r="BM156" t="e">
            <v>#REF!</v>
          </cell>
          <cell r="BQ156" t="e">
            <v>#REF!</v>
          </cell>
          <cell r="BR156" t="e">
            <v>#REF!</v>
          </cell>
          <cell r="BS156" t="e">
            <v>#REF!</v>
          </cell>
          <cell r="BT156" t="e">
            <v>#REF!</v>
          </cell>
          <cell r="BU156" t="e">
            <v>#REF!</v>
          </cell>
          <cell r="BV156" t="e">
            <v>#REF!</v>
          </cell>
          <cell r="BW156" t="e">
            <v>#REF!</v>
          </cell>
        </row>
        <row r="157">
          <cell r="A157">
            <v>0</v>
          </cell>
          <cell r="B157">
            <v>0</v>
          </cell>
          <cell r="C157">
            <v>150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I157" t="e">
            <v>#REF!</v>
          </cell>
          <cell r="BJ157">
            <v>0</v>
          </cell>
          <cell r="BK157">
            <v>0</v>
          </cell>
          <cell r="BL157" t="e">
            <v>#REF!</v>
          </cell>
          <cell r="BM157" t="e">
            <v>#REF!</v>
          </cell>
          <cell r="BQ157" t="e">
            <v>#REF!</v>
          </cell>
          <cell r="BR157" t="e">
            <v>#REF!</v>
          </cell>
          <cell r="BS157" t="e">
            <v>#REF!</v>
          </cell>
          <cell r="BT157" t="e">
            <v>#REF!</v>
          </cell>
          <cell r="BU157" t="e">
            <v>#REF!</v>
          </cell>
          <cell r="BV157" t="e">
            <v>#REF!</v>
          </cell>
          <cell r="BW157" t="e">
            <v>#REF!</v>
          </cell>
        </row>
        <row r="158">
          <cell r="A158">
            <v>0</v>
          </cell>
          <cell r="B158">
            <v>0</v>
          </cell>
          <cell r="C158">
            <v>151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I158" t="e">
            <v>#REF!</v>
          </cell>
          <cell r="BJ158">
            <v>0</v>
          </cell>
          <cell r="BK158">
            <v>0</v>
          </cell>
          <cell r="BL158" t="e">
            <v>#REF!</v>
          </cell>
          <cell r="BM158" t="e">
            <v>#REF!</v>
          </cell>
          <cell r="BQ158" t="e">
            <v>#REF!</v>
          </cell>
          <cell r="BR158" t="e">
            <v>#REF!</v>
          </cell>
          <cell r="BS158" t="e">
            <v>#REF!</v>
          </cell>
          <cell r="BT158" t="e">
            <v>#REF!</v>
          </cell>
          <cell r="BU158" t="e">
            <v>#REF!</v>
          </cell>
          <cell r="BV158" t="e">
            <v>#REF!</v>
          </cell>
          <cell r="BW158" t="e">
            <v>#REF!</v>
          </cell>
        </row>
        <row r="159">
          <cell r="A159">
            <v>0</v>
          </cell>
          <cell r="B159">
            <v>0</v>
          </cell>
          <cell r="C159">
            <v>152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I159" t="e">
            <v>#REF!</v>
          </cell>
          <cell r="BJ159">
            <v>0</v>
          </cell>
          <cell r="BK159">
            <v>0</v>
          </cell>
          <cell r="BL159" t="e">
            <v>#REF!</v>
          </cell>
          <cell r="BM159" t="e">
            <v>#REF!</v>
          </cell>
          <cell r="BQ159" t="e">
            <v>#REF!</v>
          </cell>
          <cell r="BR159" t="e">
            <v>#REF!</v>
          </cell>
          <cell r="BS159" t="e">
            <v>#REF!</v>
          </cell>
          <cell r="BT159" t="e">
            <v>#REF!</v>
          </cell>
          <cell r="BU159" t="e">
            <v>#REF!</v>
          </cell>
          <cell r="BV159" t="e">
            <v>#REF!</v>
          </cell>
          <cell r="BW159" t="e">
            <v>#REF!</v>
          </cell>
        </row>
        <row r="160">
          <cell r="A160">
            <v>0</v>
          </cell>
          <cell r="B160">
            <v>0</v>
          </cell>
          <cell r="C160">
            <v>153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I160" t="e">
            <v>#REF!</v>
          </cell>
          <cell r="BJ160">
            <v>0</v>
          </cell>
          <cell r="BK160">
            <v>0</v>
          </cell>
          <cell r="BL160" t="e">
            <v>#REF!</v>
          </cell>
          <cell r="BM160" t="e">
            <v>#REF!</v>
          </cell>
          <cell r="BQ160" t="e">
            <v>#REF!</v>
          </cell>
          <cell r="BR160" t="e">
            <v>#REF!</v>
          </cell>
          <cell r="BS160" t="e">
            <v>#REF!</v>
          </cell>
          <cell r="BT160" t="e">
            <v>#REF!</v>
          </cell>
          <cell r="BU160" t="e">
            <v>#REF!</v>
          </cell>
          <cell r="BV160" t="e">
            <v>#REF!</v>
          </cell>
          <cell r="BW160" t="e">
            <v>#REF!</v>
          </cell>
        </row>
        <row r="161">
          <cell r="A161">
            <v>0</v>
          </cell>
          <cell r="B161">
            <v>0</v>
          </cell>
          <cell r="C161">
            <v>154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I161" t="e">
            <v>#REF!</v>
          </cell>
          <cell r="BJ161">
            <v>0</v>
          </cell>
          <cell r="BK161">
            <v>0</v>
          </cell>
          <cell r="BL161" t="e">
            <v>#REF!</v>
          </cell>
          <cell r="BM161" t="e">
            <v>#REF!</v>
          </cell>
          <cell r="BQ161" t="e">
            <v>#REF!</v>
          </cell>
          <cell r="BR161" t="e">
            <v>#REF!</v>
          </cell>
          <cell r="BS161" t="e">
            <v>#REF!</v>
          </cell>
          <cell r="BT161" t="e">
            <v>#REF!</v>
          </cell>
          <cell r="BU161" t="e">
            <v>#REF!</v>
          </cell>
          <cell r="BV161" t="e">
            <v>#REF!</v>
          </cell>
          <cell r="BW161" t="e">
            <v>#REF!</v>
          </cell>
        </row>
        <row r="162">
          <cell r="A162">
            <v>0</v>
          </cell>
          <cell r="B162">
            <v>0</v>
          </cell>
          <cell r="C162">
            <v>155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I162" t="e">
            <v>#REF!</v>
          </cell>
          <cell r="BJ162">
            <v>0</v>
          </cell>
          <cell r="BK162">
            <v>0</v>
          </cell>
          <cell r="BL162" t="e">
            <v>#REF!</v>
          </cell>
          <cell r="BM162" t="e">
            <v>#REF!</v>
          </cell>
          <cell r="BQ162" t="e">
            <v>#REF!</v>
          </cell>
          <cell r="BR162" t="e">
            <v>#REF!</v>
          </cell>
          <cell r="BS162" t="e">
            <v>#REF!</v>
          </cell>
          <cell r="BT162" t="e">
            <v>#REF!</v>
          </cell>
          <cell r="BU162" t="e">
            <v>#REF!</v>
          </cell>
          <cell r="BV162" t="e">
            <v>#REF!</v>
          </cell>
          <cell r="BW162" t="e">
            <v>#REF!</v>
          </cell>
        </row>
        <row r="163">
          <cell r="A163">
            <v>0</v>
          </cell>
          <cell r="B163">
            <v>0</v>
          </cell>
          <cell r="C163">
            <v>156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I163" t="e">
            <v>#REF!</v>
          </cell>
          <cell r="BJ163">
            <v>0</v>
          </cell>
          <cell r="BK163">
            <v>0</v>
          </cell>
          <cell r="BL163" t="e">
            <v>#REF!</v>
          </cell>
          <cell r="BM163" t="e">
            <v>#REF!</v>
          </cell>
          <cell r="BQ163" t="e">
            <v>#REF!</v>
          </cell>
          <cell r="BR163" t="e">
            <v>#REF!</v>
          </cell>
          <cell r="BS163" t="e">
            <v>#REF!</v>
          </cell>
          <cell r="BT163" t="e">
            <v>#REF!</v>
          </cell>
          <cell r="BU163" t="e">
            <v>#REF!</v>
          </cell>
          <cell r="BV163" t="e">
            <v>#REF!</v>
          </cell>
          <cell r="BW163" t="e">
            <v>#REF!</v>
          </cell>
        </row>
        <row r="164">
          <cell r="A164">
            <v>0</v>
          </cell>
          <cell r="B164">
            <v>0</v>
          </cell>
          <cell r="C164">
            <v>157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I164" t="e">
            <v>#REF!</v>
          </cell>
          <cell r="BJ164">
            <v>0</v>
          </cell>
          <cell r="BK164">
            <v>0</v>
          </cell>
          <cell r="BL164" t="e">
            <v>#REF!</v>
          </cell>
          <cell r="BM164" t="e">
            <v>#REF!</v>
          </cell>
          <cell r="BQ164" t="e">
            <v>#REF!</v>
          </cell>
          <cell r="BR164" t="e">
            <v>#REF!</v>
          </cell>
          <cell r="BS164" t="e">
            <v>#REF!</v>
          </cell>
          <cell r="BT164" t="e">
            <v>#REF!</v>
          </cell>
          <cell r="BU164" t="e">
            <v>#REF!</v>
          </cell>
          <cell r="BV164" t="e">
            <v>#REF!</v>
          </cell>
          <cell r="BW164" t="e">
            <v>#REF!</v>
          </cell>
        </row>
        <row r="165">
          <cell r="A165">
            <v>0</v>
          </cell>
          <cell r="B165">
            <v>0</v>
          </cell>
          <cell r="C165">
            <v>158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I165" t="e">
            <v>#REF!</v>
          </cell>
          <cell r="BJ165">
            <v>0</v>
          </cell>
          <cell r="BK165">
            <v>0</v>
          </cell>
          <cell r="BL165" t="e">
            <v>#REF!</v>
          </cell>
          <cell r="BM165" t="e">
            <v>#REF!</v>
          </cell>
          <cell r="BQ165" t="e">
            <v>#REF!</v>
          </cell>
          <cell r="BR165" t="e">
            <v>#REF!</v>
          </cell>
          <cell r="BS165" t="e">
            <v>#REF!</v>
          </cell>
          <cell r="BT165" t="e">
            <v>#REF!</v>
          </cell>
          <cell r="BU165" t="e">
            <v>#REF!</v>
          </cell>
          <cell r="BV165" t="e">
            <v>#REF!</v>
          </cell>
          <cell r="BW165" t="e">
            <v>#REF!</v>
          </cell>
        </row>
        <row r="166">
          <cell r="A166">
            <v>0</v>
          </cell>
          <cell r="B166">
            <v>0</v>
          </cell>
          <cell r="C166">
            <v>159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I166" t="e">
            <v>#REF!</v>
          </cell>
          <cell r="BJ166">
            <v>0</v>
          </cell>
          <cell r="BK166">
            <v>0</v>
          </cell>
          <cell r="BL166" t="e">
            <v>#REF!</v>
          </cell>
          <cell r="BM166" t="e">
            <v>#REF!</v>
          </cell>
          <cell r="BQ166" t="e">
            <v>#REF!</v>
          </cell>
          <cell r="BR166" t="e">
            <v>#REF!</v>
          </cell>
          <cell r="BS166" t="e">
            <v>#REF!</v>
          </cell>
          <cell r="BT166" t="e">
            <v>#REF!</v>
          </cell>
          <cell r="BU166" t="e">
            <v>#REF!</v>
          </cell>
          <cell r="BV166" t="e">
            <v>#REF!</v>
          </cell>
          <cell r="BW166" t="e">
            <v>#REF!</v>
          </cell>
        </row>
        <row r="167">
          <cell r="A167">
            <v>0</v>
          </cell>
          <cell r="B167">
            <v>0</v>
          </cell>
          <cell r="C167">
            <v>160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I167" t="e">
            <v>#REF!</v>
          </cell>
          <cell r="BJ167">
            <v>0</v>
          </cell>
          <cell r="BK167">
            <v>0</v>
          </cell>
          <cell r="BL167" t="e">
            <v>#REF!</v>
          </cell>
          <cell r="BM167" t="e">
            <v>#REF!</v>
          </cell>
          <cell r="BQ167" t="e">
            <v>#REF!</v>
          </cell>
          <cell r="BR167" t="e">
            <v>#REF!</v>
          </cell>
          <cell r="BS167" t="e">
            <v>#REF!</v>
          </cell>
          <cell r="BT167" t="e">
            <v>#REF!</v>
          </cell>
          <cell r="BU167" t="e">
            <v>#REF!</v>
          </cell>
          <cell r="BV167" t="e">
            <v>#REF!</v>
          </cell>
          <cell r="BW167" t="e">
            <v>#REF!</v>
          </cell>
        </row>
        <row r="168">
          <cell r="A168">
            <v>0</v>
          </cell>
          <cell r="B168">
            <v>0</v>
          </cell>
          <cell r="C168">
            <v>161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I168" t="e">
            <v>#REF!</v>
          </cell>
          <cell r="BJ168">
            <v>0</v>
          </cell>
          <cell r="BK168">
            <v>0</v>
          </cell>
          <cell r="BL168" t="e">
            <v>#REF!</v>
          </cell>
          <cell r="BM168" t="e">
            <v>#REF!</v>
          </cell>
          <cell r="BQ168" t="e">
            <v>#REF!</v>
          </cell>
          <cell r="BR168" t="e">
            <v>#REF!</v>
          </cell>
          <cell r="BS168" t="e">
            <v>#REF!</v>
          </cell>
          <cell r="BT168" t="e">
            <v>#REF!</v>
          </cell>
          <cell r="BU168" t="e">
            <v>#REF!</v>
          </cell>
          <cell r="BV168" t="e">
            <v>#REF!</v>
          </cell>
          <cell r="BW168" t="e">
            <v>#REF!</v>
          </cell>
        </row>
        <row r="169">
          <cell r="A169">
            <v>0</v>
          </cell>
          <cell r="B169">
            <v>0</v>
          </cell>
          <cell r="C169">
            <v>162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I169" t="e">
            <v>#REF!</v>
          </cell>
          <cell r="BJ169">
            <v>0</v>
          </cell>
          <cell r="BK169">
            <v>0</v>
          </cell>
          <cell r="BL169" t="e">
            <v>#REF!</v>
          </cell>
          <cell r="BM169" t="e">
            <v>#REF!</v>
          </cell>
          <cell r="BQ169" t="e">
            <v>#REF!</v>
          </cell>
          <cell r="BR169" t="e">
            <v>#REF!</v>
          </cell>
          <cell r="BS169" t="e">
            <v>#REF!</v>
          </cell>
          <cell r="BT169" t="e">
            <v>#REF!</v>
          </cell>
          <cell r="BU169" t="e">
            <v>#REF!</v>
          </cell>
          <cell r="BV169" t="e">
            <v>#REF!</v>
          </cell>
          <cell r="BW169" t="e">
            <v>#REF!</v>
          </cell>
        </row>
        <row r="170">
          <cell r="A170">
            <v>0</v>
          </cell>
          <cell r="B170">
            <v>0</v>
          </cell>
          <cell r="C170">
            <v>163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I170" t="e">
            <v>#REF!</v>
          </cell>
          <cell r="BJ170">
            <v>0</v>
          </cell>
          <cell r="BK170">
            <v>0</v>
          </cell>
          <cell r="BL170" t="e">
            <v>#REF!</v>
          </cell>
          <cell r="BM170" t="e">
            <v>#REF!</v>
          </cell>
          <cell r="BQ170" t="e">
            <v>#REF!</v>
          </cell>
          <cell r="BR170" t="e">
            <v>#REF!</v>
          </cell>
          <cell r="BS170" t="e">
            <v>#REF!</v>
          </cell>
          <cell r="BT170" t="e">
            <v>#REF!</v>
          </cell>
          <cell r="BU170" t="e">
            <v>#REF!</v>
          </cell>
          <cell r="BV170" t="e">
            <v>#REF!</v>
          </cell>
          <cell r="BW170" t="e">
            <v>#REF!</v>
          </cell>
        </row>
        <row r="171">
          <cell r="A171">
            <v>0</v>
          </cell>
          <cell r="B171">
            <v>0</v>
          </cell>
          <cell r="C171">
            <v>164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I171" t="e">
            <v>#REF!</v>
          </cell>
          <cell r="BJ171">
            <v>0</v>
          </cell>
          <cell r="BK171">
            <v>0</v>
          </cell>
          <cell r="BL171" t="e">
            <v>#REF!</v>
          </cell>
          <cell r="BM171" t="e">
            <v>#REF!</v>
          </cell>
          <cell r="BQ171" t="e">
            <v>#REF!</v>
          </cell>
          <cell r="BR171" t="e">
            <v>#REF!</v>
          </cell>
          <cell r="BS171" t="e">
            <v>#REF!</v>
          </cell>
          <cell r="BT171" t="e">
            <v>#REF!</v>
          </cell>
          <cell r="BU171" t="e">
            <v>#REF!</v>
          </cell>
          <cell r="BV171" t="e">
            <v>#REF!</v>
          </cell>
          <cell r="BW171" t="e">
            <v>#REF!</v>
          </cell>
        </row>
        <row r="172">
          <cell r="A172">
            <v>0</v>
          </cell>
          <cell r="B172">
            <v>0</v>
          </cell>
          <cell r="C172">
            <v>165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I172" t="e">
            <v>#REF!</v>
          </cell>
          <cell r="BJ172">
            <v>0</v>
          </cell>
          <cell r="BK172">
            <v>0</v>
          </cell>
          <cell r="BL172" t="e">
            <v>#REF!</v>
          </cell>
          <cell r="BM172" t="e">
            <v>#REF!</v>
          </cell>
          <cell r="BQ172" t="e">
            <v>#REF!</v>
          </cell>
          <cell r="BR172" t="e">
            <v>#REF!</v>
          </cell>
          <cell r="BS172" t="e">
            <v>#REF!</v>
          </cell>
          <cell r="BT172" t="e">
            <v>#REF!</v>
          </cell>
          <cell r="BU172" t="e">
            <v>#REF!</v>
          </cell>
          <cell r="BV172" t="e">
            <v>#REF!</v>
          </cell>
          <cell r="BW172" t="e">
            <v>#REF!</v>
          </cell>
        </row>
        <row r="173">
          <cell r="A173">
            <v>0</v>
          </cell>
          <cell r="B173">
            <v>0</v>
          </cell>
          <cell r="C173">
            <v>166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I173" t="e">
            <v>#REF!</v>
          </cell>
          <cell r="BJ173">
            <v>0</v>
          </cell>
          <cell r="BK173">
            <v>0</v>
          </cell>
          <cell r="BL173" t="e">
            <v>#REF!</v>
          </cell>
          <cell r="BM173" t="e">
            <v>#REF!</v>
          </cell>
          <cell r="BQ173" t="e">
            <v>#REF!</v>
          </cell>
          <cell r="BR173" t="e">
            <v>#REF!</v>
          </cell>
          <cell r="BS173" t="e">
            <v>#REF!</v>
          </cell>
          <cell r="BT173" t="e">
            <v>#REF!</v>
          </cell>
          <cell r="BU173" t="e">
            <v>#REF!</v>
          </cell>
          <cell r="BV173" t="e">
            <v>#REF!</v>
          </cell>
          <cell r="BW173" t="e">
            <v>#REF!</v>
          </cell>
        </row>
        <row r="174">
          <cell r="A174">
            <v>0</v>
          </cell>
          <cell r="B174">
            <v>0</v>
          </cell>
          <cell r="C174">
            <v>167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I174" t="e">
            <v>#REF!</v>
          </cell>
          <cell r="BJ174">
            <v>0</v>
          </cell>
          <cell r="BK174">
            <v>0</v>
          </cell>
          <cell r="BL174" t="e">
            <v>#REF!</v>
          </cell>
          <cell r="BM174" t="e">
            <v>#REF!</v>
          </cell>
          <cell r="BQ174" t="e">
            <v>#REF!</v>
          </cell>
          <cell r="BR174" t="e">
            <v>#REF!</v>
          </cell>
          <cell r="BS174" t="e">
            <v>#REF!</v>
          </cell>
          <cell r="BT174" t="e">
            <v>#REF!</v>
          </cell>
          <cell r="BU174" t="e">
            <v>#REF!</v>
          </cell>
          <cell r="BV174" t="e">
            <v>#REF!</v>
          </cell>
          <cell r="BW174" t="e">
            <v>#REF!</v>
          </cell>
        </row>
        <row r="175">
          <cell r="A175">
            <v>0</v>
          </cell>
          <cell r="B175">
            <v>0</v>
          </cell>
          <cell r="C175">
            <v>168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I175" t="e">
            <v>#REF!</v>
          </cell>
          <cell r="BJ175">
            <v>0</v>
          </cell>
          <cell r="BK175">
            <v>0</v>
          </cell>
          <cell r="BL175" t="e">
            <v>#REF!</v>
          </cell>
          <cell r="BM175" t="e">
            <v>#REF!</v>
          </cell>
          <cell r="BQ175" t="e">
            <v>#REF!</v>
          </cell>
          <cell r="BR175" t="e">
            <v>#REF!</v>
          </cell>
          <cell r="BS175" t="e">
            <v>#REF!</v>
          </cell>
          <cell r="BT175" t="e">
            <v>#REF!</v>
          </cell>
          <cell r="BU175" t="e">
            <v>#REF!</v>
          </cell>
          <cell r="BV175" t="e">
            <v>#REF!</v>
          </cell>
          <cell r="BW175" t="e">
            <v>#REF!</v>
          </cell>
        </row>
        <row r="176">
          <cell r="A176">
            <v>0</v>
          </cell>
          <cell r="B176">
            <v>0</v>
          </cell>
          <cell r="C176">
            <v>169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I176" t="e">
            <v>#REF!</v>
          </cell>
          <cell r="BJ176">
            <v>0</v>
          </cell>
          <cell r="BK176">
            <v>0</v>
          </cell>
          <cell r="BL176" t="e">
            <v>#REF!</v>
          </cell>
          <cell r="BM176" t="e">
            <v>#REF!</v>
          </cell>
          <cell r="BQ176" t="e">
            <v>#REF!</v>
          </cell>
          <cell r="BR176" t="e">
            <v>#REF!</v>
          </cell>
          <cell r="BS176" t="e">
            <v>#REF!</v>
          </cell>
          <cell r="BT176" t="e">
            <v>#REF!</v>
          </cell>
          <cell r="BU176" t="e">
            <v>#REF!</v>
          </cell>
          <cell r="BV176" t="e">
            <v>#REF!</v>
          </cell>
          <cell r="BW176" t="e">
            <v>#REF!</v>
          </cell>
        </row>
        <row r="177">
          <cell r="A177">
            <v>0</v>
          </cell>
          <cell r="B177">
            <v>0</v>
          </cell>
          <cell r="C177">
            <v>170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I177" t="e">
            <v>#REF!</v>
          </cell>
          <cell r="BJ177">
            <v>0</v>
          </cell>
          <cell r="BK177">
            <v>0</v>
          </cell>
          <cell r="BL177" t="e">
            <v>#REF!</v>
          </cell>
          <cell r="BM177" t="e">
            <v>#REF!</v>
          </cell>
          <cell r="BQ177" t="e">
            <v>#REF!</v>
          </cell>
          <cell r="BR177" t="e">
            <v>#REF!</v>
          </cell>
          <cell r="BS177" t="e">
            <v>#REF!</v>
          </cell>
          <cell r="BT177" t="e">
            <v>#REF!</v>
          </cell>
          <cell r="BU177" t="e">
            <v>#REF!</v>
          </cell>
          <cell r="BV177" t="e">
            <v>#REF!</v>
          </cell>
          <cell r="BW177" t="e">
            <v>#REF!</v>
          </cell>
        </row>
        <row r="178">
          <cell r="A178">
            <v>0</v>
          </cell>
          <cell r="B178">
            <v>0</v>
          </cell>
          <cell r="C178">
            <v>171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I178" t="e">
            <v>#REF!</v>
          </cell>
          <cell r="BJ178">
            <v>0</v>
          </cell>
          <cell r="BK178">
            <v>0</v>
          </cell>
          <cell r="BL178" t="e">
            <v>#REF!</v>
          </cell>
          <cell r="BM178" t="e">
            <v>#REF!</v>
          </cell>
          <cell r="BQ178" t="e">
            <v>#REF!</v>
          </cell>
          <cell r="BR178" t="e">
            <v>#REF!</v>
          </cell>
          <cell r="BS178" t="e">
            <v>#REF!</v>
          </cell>
          <cell r="BT178" t="e">
            <v>#REF!</v>
          </cell>
          <cell r="BU178" t="e">
            <v>#REF!</v>
          </cell>
          <cell r="BV178" t="e">
            <v>#REF!</v>
          </cell>
          <cell r="BW178" t="e">
            <v>#REF!</v>
          </cell>
        </row>
        <row r="179">
          <cell r="A179">
            <v>0</v>
          </cell>
          <cell r="B179">
            <v>0</v>
          </cell>
          <cell r="C179">
            <v>172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I179" t="e">
            <v>#REF!</v>
          </cell>
          <cell r="BJ179">
            <v>0</v>
          </cell>
          <cell r="BK179">
            <v>0</v>
          </cell>
          <cell r="BL179" t="e">
            <v>#REF!</v>
          </cell>
          <cell r="BM179" t="e">
            <v>#REF!</v>
          </cell>
          <cell r="BQ179" t="e">
            <v>#REF!</v>
          </cell>
          <cell r="BR179" t="e">
            <v>#REF!</v>
          </cell>
          <cell r="BS179" t="e">
            <v>#REF!</v>
          </cell>
          <cell r="BT179" t="e">
            <v>#REF!</v>
          </cell>
          <cell r="BU179" t="e">
            <v>#REF!</v>
          </cell>
          <cell r="BV179" t="e">
            <v>#REF!</v>
          </cell>
          <cell r="BW179" t="e">
            <v>#REF!</v>
          </cell>
        </row>
        <row r="180">
          <cell r="A180">
            <v>0</v>
          </cell>
          <cell r="B180">
            <v>0</v>
          </cell>
          <cell r="C180">
            <v>173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I180" t="e">
            <v>#REF!</v>
          </cell>
          <cell r="BJ180">
            <v>0</v>
          </cell>
          <cell r="BK180">
            <v>0</v>
          </cell>
          <cell r="BL180" t="e">
            <v>#REF!</v>
          </cell>
          <cell r="BM180" t="e">
            <v>#REF!</v>
          </cell>
          <cell r="BQ180" t="e">
            <v>#REF!</v>
          </cell>
          <cell r="BR180" t="e">
            <v>#REF!</v>
          </cell>
          <cell r="BS180" t="e">
            <v>#REF!</v>
          </cell>
          <cell r="BT180" t="e">
            <v>#REF!</v>
          </cell>
          <cell r="BU180" t="e">
            <v>#REF!</v>
          </cell>
          <cell r="BV180" t="e">
            <v>#REF!</v>
          </cell>
          <cell r="BW180" t="e">
            <v>#REF!</v>
          </cell>
        </row>
        <row r="181">
          <cell r="A181">
            <v>0</v>
          </cell>
          <cell r="B181">
            <v>0</v>
          </cell>
          <cell r="C181">
            <v>174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I181" t="e">
            <v>#REF!</v>
          </cell>
          <cell r="BJ181">
            <v>0</v>
          </cell>
          <cell r="BK181">
            <v>0</v>
          </cell>
          <cell r="BL181" t="e">
            <v>#REF!</v>
          </cell>
          <cell r="BM181" t="e">
            <v>#REF!</v>
          </cell>
          <cell r="BQ181" t="e">
            <v>#REF!</v>
          </cell>
          <cell r="BR181" t="e">
            <v>#REF!</v>
          </cell>
          <cell r="BS181" t="e">
            <v>#REF!</v>
          </cell>
          <cell r="BT181" t="e">
            <v>#REF!</v>
          </cell>
          <cell r="BU181" t="e">
            <v>#REF!</v>
          </cell>
          <cell r="BV181" t="e">
            <v>#REF!</v>
          </cell>
          <cell r="BW181" t="e">
            <v>#REF!</v>
          </cell>
        </row>
        <row r="182">
          <cell r="A182">
            <v>0</v>
          </cell>
          <cell r="B182">
            <v>0</v>
          </cell>
          <cell r="C182">
            <v>175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I182" t="e">
            <v>#REF!</v>
          </cell>
          <cell r="BJ182">
            <v>0</v>
          </cell>
          <cell r="BK182">
            <v>0</v>
          </cell>
          <cell r="BL182" t="e">
            <v>#REF!</v>
          </cell>
          <cell r="BM182" t="e">
            <v>#REF!</v>
          </cell>
          <cell r="BQ182" t="e">
            <v>#REF!</v>
          </cell>
          <cell r="BR182" t="e">
            <v>#REF!</v>
          </cell>
          <cell r="BS182" t="e">
            <v>#REF!</v>
          </cell>
          <cell r="BT182" t="e">
            <v>#REF!</v>
          </cell>
          <cell r="BU182" t="e">
            <v>#REF!</v>
          </cell>
          <cell r="BV182" t="e">
            <v>#REF!</v>
          </cell>
          <cell r="BW182" t="e">
            <v>#REF!</v>
          </cell>
        </row>
        <row r="183">
          <cell r="A183">
            <v>0</v>
          </cell>
          <cell r="B183">
            <v>0</v>
          </cell>
          <cell r="C183">
            <v>176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I183" t="e">
            <v>#REF!</v>
          </cell>
          <cell r="BJ183">
            <v>0</v>
          </cell>
          <cell r="BK183">
            <v>0</v>
          </cell>
          <cell r="BL183" t="e">
            <v>#REF!</v>
          </cell>
          <cell r="BM183" t="e">
            <v>#REF!</v>
          </cell>
          <cell r="BQ183" t="e">
            <v>#REF!</v>
          </cell>
          <cell r="BR183" t="e">
            <v>#REF!</v>
          </cell>
          <cell r="BS183" t="e">
            <v>#REF!</v>
          </cell>
          <cell r="BT183" t="e">
            <v>#REF!</v>
          </cell>
          <cell r="BU183" t="e">
            <v>#REF!</v>
          </cell>
          <cell r="BV183" t="e">
            <v>#REF!</v>
          </cell>
          <cell r="BW183" t="e">
            <v>#REF!</v>
          </cell>
        </row>
        <row r="184">
          <cell r="A184">
            <v>0</v>
          </cell>
          <cell r="B184">
            <v>0</v>
          </cell>
          <cell r="C184">
            <v>177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I184" t="e">
            <v>#REF!</v>
          </cell>
          <cell r="BJ184">
            <v>0</v>
          </cell>
          <cell r="BK184">
            <v>0</v>
          </cell>
          <cell r="BL184" t="e">
            <v>#REF!</v>
          </cell>
          <cell r="BM184" t="e">
            <v>#REF!</v>
          </cell>
          <cell r="BQ184" t="e">
            <v>#REF!</v>
          </cell>
          <cell r="BR184" t="e">
            <v>#REF!</v>
          </cell>
          <cell r="BS184" t="e">
            <v>#REF!</v>
          </cell>
          <cell r="BT184" t="e">
            <v>#REF!</v>
          </cell>
          <cell r="BU184" t="e">
            <v>#REF!</v>
          </cell>
          <cell r="BV184" t="e">
            <v>#REF!</v>
          </cell>
          <cell r="BW184" t="e">
            <v>#REF!</v>
          </cell>
        </row>
        <row r="185">
          <cell r="A185">
            <v>0</v>
          </cell>
          <cell r="B185">
            <v>0</v>
          </cell>
          <cell r="C185">
            <v>178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I185" t="e">
            <v>#REF!</v>
          </cell>
          <cell r="BJ185">
            <v>0</v>
          </cell>
          <cell r="BK185">
            <v>0</v>
          </cell>
          <cell r="BL185" t="e">
            <v>#REF!</v>
          </cell>
          <cell r="BM185" t="e">
            <v>#REF!</v>
          </cell>
          <cell r="BQ185" t="e">
            <v>#REF!</v>
          </cell>
          <cell r="BR185" t="e">
            <v>#REF!</v>
          </cell>
          <cell r="BS185" t="e">
            <v>#REF!</v>
          </cell>
          <cell r="BT185" t="e">
            <v>#REF!</v>
          </cell>
          <cell r="BU185" t="e">
            <v>#REF!</v>
          </cell>
          <cell r="BV185" t="e">
            <v>#REF!</v>
          </cell>
          <cell r="BW185" t="e">
            <v>#REF!</v>
          </cell>
        </row>
        <row r="186">
          <cell r="A186">
            <v>0</v>
          </cell>
          <cell r="B186">
            <v>0</v>
          </cell>
          <cell r="C186">
            <v>179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I186" t="e">
            <v>#REF!</v>
          </cell>
          <cell r="BJ186">
            <v>0</v>
          </cell>
          <cell r="BK186">
            <v>0</v>
          </cell>
          <cell r="BL186" t="e">
            <v>#REF!</v>
          </cell>
          <cell r="BM186" t="e">
            <v>#REF!</v>
          </cell>
          <cell r="BQ186" t="e">
            <v>#REF!</v>
          </cell>
          <cell r="BR186" t="e">
            <v>#REF!</v>
          </cell>
          <cell r="BS186" t="e">
            <v>#REF!</v>
          </cell>
          <cell r="BT186" t="e">
            <v>#REF!</v>
          </cell>
          <cell r="BU186" t="e">
            <v>#REF!</v>
          </cell>
          <cell r="BV186" t="e">
            <v>#REF!</v>
          </cell>
          <cell r="BW186" t="e">
            <v>#REF!</v>
          </cell>
        </row>
        <row r="187">
          <cell r="A187">
            <v>0</v>
          </cell>
          <cell r="B187">
            <v>0</v>
          </cell>
          <cell r="C187">
            <v>180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I187" t="e">
            <v>#REF!</v>
          </cell>
          <cell r="BJ187">
            <v>0</v>
          </cell>
          <cell r="BK187">
            <v>0</v>
          </cell>
          <cell r="BL187" t="e">
            <v>#REF!</v>
          </cell>
          <cell r="BM187" t="e">
            <v>#REF!</v>
          </cell>
          <cell r="BQ187" t="e">
            <v>#REF!</v>
          </cell>
          <cell r="BR187" t="e">
            <v>#REF!</v>
          </cell>
          <cell r="BS187" t="e">
            <v>#REF!</v>
          </cell>
          <cell r="BT187" t="e">
            <v>#REF!</v>
          </cell>
          <cell r="BU187" t="e">
            <v>#REF!</v>
          </cell>
          <cell r="BV187" t="e">
            <v>#REF!</v>
          </cell>
          <cell r="BW187" t="e">
            <v>#REF!</v>
          </cell>
        </row>
        <row r="188">
          <cell r="A188">
            <v>0</v>
          </cell>
          <cell r="B188">
            <v>0</v>
          </cell>
          <cell r="C188">
            <v>181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I188" t="e">
            <v>#REF!</v>
          </cell>
          <cell r="BJ188">
            <v>0</v>
          </cell>
          <cell r="BK188">
            <v>0</v>
          </cell>
          <cell r="BL188" t="e">
            <v>#REF!</v>
          </cell>
          <cell r="BM188" t="e">
            <v>#REF!</v>
          </cell>
          <cell r="BQ188" t="e">
            <v>#REF!</v>
          </cell>
          <cell r="BR188" t="e">
            <v>#REF!</v>
          </cell>
          <cell r="BS188" t="e">
            <v>#REF!</v>
          </cell>
          <cell r="BT188" t="e">
            <v>#REF!</v>
          </cell>
          <cell r="BU188" t="e">
            <v>#REF!</v>
          </cell>
          <cell r="BV188" t="e">
            <v>#REF!</v>
          </cell>
          <cell r="BW188" t="e">
            <v>#REF!</v>
          </cell>
        </row>
        <row r="189">
          <cell r="A189">
            <v>0</v>
          </cell>
          <cell r="B189">
            <v>0</v>
          </cell>
          <cell r="C189">
            <v>182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I189" t="e">
            <v>#REF!</v>
          </cell>
          <cell r="BJ189">
            <v>0</v>
          </cell>
          <cell r="BK189">
            <v>0</v>
          </cell>
          <cell r="BL189" t="e">
            <v>#REF!</v>
          </cell>
          <cell r="BM189" t="e">
            <v>#REF!</v>
          </cell>
          <cell r="BQ189" t="e">
            <v>#REF!</v>
          </cell>
          <cell r="BR189" t="e">
            <v>#REF!</v>
          </cell>
          <cell r="BS189" t="e">
            <v>#REF!</v>
          </cell>
          <cell r="BT189" t="e">
            <v>#REF!</v>
          </cell>
          <cell r="BU189" t="e">
            <v>#REF!</v>
          </cell>
          <cell r="BV189" t="e">
            <v>#REF!</v>
          </cell>
          <cell r="BW189" t="e">
            <v>#REF!</v>
          </cell>
        </row>
        <row r="190">
          <cell r="A190">
            <v>0</v>
          </cell>
          <cell r="B190">
            <v>0</v>
          </cell>
          <cell r="C190">
            <v>183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I190" t="e">
            <v>#REF!</v>
          </cell>
          <cell r="BJ190">
            <v>0</v>
          </cell>
          <cell r="BK190">
            <v>0</v>
          </cell>
          <cell r="BL190" t="e">
            <v>#REF!</v>
          </cell>
          <cell r="BM190" t="e">
            <v>#REF!</v>
          </cell>
          <cell r="BQ190" t="e">
            <v>#REF!</v>
          </cell>
          <cell r="BR190" t="e">
            <v>#REF!</v>
          </cell>
          <cell r="BS190" t="e">
            <v>#REF!</v>
          </cell>
          <cell r="BT190" t="e">
            <v>#REF!</v>
          </cell>
          <cell r="BU190" t="e">
            <v>#REF!</v>
          </cell>
          <cell r="BV190" t="e">
            <v>#REF!</v>
          </cell>
          <cell r="BW190" t="e">
            <v>#REF!</v>
          </cell>
        </row>
        <row r="191">
          <cell r="A191">
            <v>0</v>
          </cell>
          <cell r="B191">
            <v>0</v>
          </cell>
          <cell r="C191">
            <v>184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I191" t="e">
            <v>#REF!</v>
          </cell>
          <cell r="BJ191">
            <v>0</v>
          </cell>
          <cell r="BK191">
            <v>0</v>
          </cell>
          <cell r="BL191" t="e">
            <v>#REF!</v>
          </cell>
          <cell r="BM191" t="e">
            <v>#REF!</v>
          </cell>
          <cell r="BQ191" t="e">
            <v>#REF!</v>
          </cell>
          <cell r="BR191" t="e">
            <v>#REF!</v>
          </cell>
          <cell r="BS191" t="e">
            <v>#REF!</v>
          </cell>
          <cell r="BT191" t="e">
            <v>#REF!</v>
          </cell>
          <cell r="BU191" t="e">
            <v>#REF!</v>
          </cell>
          <cell r="BV191" t="e">
            <v>#REF!</v>
          </cell>
          <cell r="BW191" t="e">
            <v>#REF!</v>
          </cell>
        </row>
        <row r="192">
          <cell r="A192">
            <v>0</v>
          </cell>
          <cell r="B192">
            <v>0</v>
          </cell>
          <cell r="C192">
            <v>185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I192" t="e">
            <v>#REF!</v>
          </cell>
          <cell r="BJ192">
            <v>0</v>
          </cell>
          <cell r="BK192">
            <v>0</v>
          </cell>
          <cell r="BL192" t="e">
            <v>#REF!</v>
          </cell>
          <cell r="BM192" t="e">
            <v>#REF!</v>
          </cell>
          <cell r="BQ192" t="e">
            <v>#REF!</v>
          </cell>
          <cell r="BR192" t="e">
            <v>#REF!</v>
          </cell>
          <cell r="BS192" t="e">
            <v>#REF!</v>
          </cell>
          <cell r="BT192" t="e">
            <v>#REF!</v>
          </cell>
          <cell r="BU192" t="e">
            <v>#REF!</v>
          </cell>
          <cell r="BV192" t="e">
            <v>#REF!</v>
          </cell>
          <cell r="BW192" t="e">
            <v>#REF!</v>
          </cell>
        </row>
        <row r="193">
          <cell r="A193">
            <v>0</v>
          </cell>
          <cell r="B193">
            <v>0</v>
          </cell>
          <cell r="C193">
            <v>186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I193" t="e">
            <v>#REF!</v>
          </cell>
          <cell r="BJ193">
            <v>0</v>
          </cell>
          <cell r="BK193">
            <v>0</v>
          </cell>
          <cell r="BL193" t="e">
            <v>#REF!</v>
          </cell>
          <cell r="BM193" t="e">
            <v>#REF!</v>
          </cell>
          <cell r="BQ193" t="e">
            <v>#REF!</v>
          </cell>
          <cell r="BR193" t="e">
            <v>#REF!</v>
          </cell>
          <cell r="BS193" t="e">
            <v>#REF!</v>
          </cell>
          <cell r="BT193" t="e">
            <v>#REF!</v>
          </cell>
          <cell r="BU193" t="e">
            <v>#REF!</v>
          </cell>
          <cell r="BV193" t="e">
            <v>#REF!</v>
          </cell>
          <cell r="BW193" t="e">
            <v>#REF!</v>
          </cell>
        </row>
        <row r="194">
          <cell r="A194">
            <v>0</v>
          </cell>
          <cell r="B194">
            <v>0</v>
          </cell>
          <cell r="C194">
            <v>187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I194" t="e">
            <v>#REF!</v>
          </cell>
          <cell r="BJ194">
            <v>0</v>
          </cell>
          <cell r="BK194">
            <v>0</v>
          </cell>
          <cell r="BL194" t="e">
            <v>#REF!</v>
          </cell>
          <cell r="BM194" t="e">
            <v>#REF!</v>
          </cell>
          <cell r="BQ194" t="e">
            <v>#REF!</v>
          </cell>
          <cell r="BR194" t="e">
            <v>#REF!</v>
          </cell>
          <cell r="BS194" t="e">
            <v>#REF!</v>
          </cell>
          <cell r="BT194" t="e">
            <v>#REF!</v>
          </cell>
          <cell r="BU194" t="e">
            <v>#REF!</v>
          </cell>
          <cell r="BV194" t="e">
            <v>#REF!</v>
          </cell>
          <cell r="BW194" t="e">
            <v>#REF!</v>
          </cell>
        </row>
        <row r="195">
          <cell r="A195">
            <v>0</v>
          </cell>
          <cell r="B195">
            <v>0</v>
          </cell>
          <cell r="C195">
            <v>188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I195" t="e">
            <v>#REF!</v>
          </cell>
          <cell r="BJ195">
            <v>0</v>
          </cell>
          <cell r="BK195">
            <v>0</v>
          </cell>
          <cell r="BL195" t="e">
            <v>#REF!</v>
          </cell>
          <cell r="BM195" t="e">
            <v>#REF!</v>
          </cell>
          <cell r="BQ195" t="e">
            <v>#REF!</v>
          </cell>
          <cell r="BR195" t="e">
            <v>#REF!</v>
          </cell>
          <cell r="BS195" t="e">
            <v>#REF!</v>
          </cell>
          <cell r="BT195" t="e">
            <v>#REF!</v>
          </cell>
          <cell r="BU195" t="e">
            <v>#REF!</v>
          </cell>
          <cell r="BV195" t="e">
            <v>#REF!</v>
          </cell>
          <cell r="BW195" t="e">
            <v>#REF!</v>
          </cell>
        </row>
        <row r="196">
          <cell r="A196">
            <v>0</v>
          </cell>
          <cell r="B196">
            <v>0</v>
          </cell>
          <cell r="C196">
            <v>189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I196" t="e">
            <v>#REF!</v>
          </cell>
          <cell r="BJ196">
            <v>0</v>
          </cell>
          <cell r="BK196">
            <v>0</v>
          </cell>
          <cell r="BL196" t="e">
            <v>#REF!</v>
          </cell>
          <cell r="BM196" t="e">
            <v>#REF!</v>
          </cell>
          <cell r="BQ196" t="e">
            <v>#REF!</v>
          </cell>
          <cell r="BR196" t="e">
            <v>#REF!</v>
          </cell>
          <cell r="BS196" t="e">
            <v>#REF!</v>
          </cell>
          <cell r="BT196" t="e">
            <v>#REF!</v>
          </cell>
          <cell r="BU196" t="e">
            <v>#REF!</v>
          </cell>
          <cell r="BV196" t="e">
            <v>#REF!</v>
          </cell>
          <cell r="BW196" t="e">
            <v>#REF!</v>
          </cell>
        </row>
        <row r="197">
          <cell r="A197">
            <v>0</v>
          </cell>
          <cell r="B197">
            <v>0</v>
          </cell>
          <cell r="C197">
            <v>190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I197" t="e">
            <v>#REF!</v>
          </cell>
          <cell r="BJ197">
            <v>0</v>
          </cell>
          <cell r="BK197">
            <v>0</v>
          </cell>
          <cell r="BL197" t="e">
            <v>#REF!</v>
          </cell>
          <cell r="BM197" t="e">
            <v>#REF!</v>
          </cell>
          <cell r="BQ197" t="e">
            <v>#REF!</v>
          </cell>
          <cell r="BR197" t="e">
            <v>#REF!</v>
          </cell>
          <cell r="BS197" t="e">
            <v>#REF!</v>
          </cell>
          <cell r="BT197" t="e">
            <v>#REF!</v>
          </cell>
          <cell r="BU197" t="e">
            <v>#REF!</v>
          </cell>
          <cell r="BV197" t="e">
            <v>#REF!</v>
          </cell>
          <cell r="BW197" t="e">
            <v>#REF!</v>
          </cell>
        </row>
        <row r="198">
          <cell r="A198">
            <v>0</v>
          </cell>
          <cell r="B198">
            <v>0</v>
          </cell>
          <cell r="C198">
            <v>191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I198" t="e">
            <v>#REF!</v>
          </cell>
          <cell r="BJ198">
            <v>0</v>
          </cell>
          <cell r="BK198">
            <v>0</v>
          </cell>
          <cell r="BL198" t="e">
            <v>#REF!</v>
          </cell>
          <cell r="BM198" t="e">
            <v>#REF!</v>
          </cell>
          <cell r="BQ198" t="e">
            <v>#REF!</v>
          </cell>
          <cell r="BR198" t="e">
            <v>#REF!</v>
          </cell>
          <cell r="BS198" t="e">
            <v>#REF!</v>
          </cell>
          <cell r="BT198" t="e">
            <v>#REF!</v>
          </cell>
          <cell r="BU198" t="e">
            <v>#REF!</v>
          </cell>
          <cell r="BV198" t="e">
            <v>#REF!</v>
          </cell>
          <cell r="BW198" t="e">
            <v>#REF!</v>
          </cell>
        </row>
        <row r="199">
          <cell r="A199">
            <v>0</v>
          </cell>
          <cell r="B199">
            <v>0</v>
          </cell>
          <cell r="C199">
            <v>192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I199" t="e">
            <v>#REF!</v>
          </cell>
          <cell r="BJ199">
            <v>0</v>
          </cell>
          <cell r="BK199">
            <v>0</v>
          </cell>
          <cell r="BL199" t="e">
            <v>#REF!</v>
          </cell>
          <cell r="BM199" t="e">
            <v>#REF!</v>
          </cell>
          <cell r="BQ199" t="e">
            <v>#REF!</v>
          </cell>
          <cell r="BR199" t="e">
            <v>#REF!</v>
          </cell>
          <cell r="BS199" t="e">
            <v>#REF!</v>
          </cell>
          <cell r="BT199" t="e">
            <v>#REF!</v>
          </cell>
          <cell r="BU199" t="e">
            <v>#REF!</v>
          </cell>
          <cell r="BV199" t="e">
            <v>#REF!</v>
          </cell>
          <cell r="BW199" t="e">
            <v>#REF!</v>
          </cell>
        </row>
        <row r="200">
          <cell r="A200">
            <v>0</v>
          </cell>
          <cell r="B200">
            <v>0</v>
          </cell>
          <cell r="C200">
            <v>193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I200" t="e">
            <v>#REF!</v>
          </cell>
          <cell r="BJ200">
            <v>0</v>
          </cell>
          <cell r="BK200">
            <v>0</v>
          </cell>
          <cell r="BL200" t="e">
            <v>#REF!</v>
          </cell>
          <cell r="BM200" t="e">
            <v>#REF!</v>
          </cell>
          <cell r="BQ200" t="e">
            <v>#REF!</v>
          </cell>
          <cell r="BR200" t="e">
            <v>#REF!</v>
          </cell>
          <cell r="BS200" t="e">
            <v>#REF!</v>
          </cell>
          <cell r="BT200" t="e">
            <v>#REF!</v>
          </cell>
          <cell r="BU200" t="e">
            <v>#REF!</v>
          </cell>
          <cell r="BV200" t="e">
            <v>#REF!</v>
          </cell>
          <cell r="BW200" t="e">
            <v>#REF!</v>
          </cell>
        </row>
        <row r="201">
          <cell r="A201">
            <v>0</v>
          </cell>
          <cell r="B201">
            <v>0</v>
          </cell>
          <cell r="C201">
            <v>194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I201" t="e">
            <v>#REF!</v>
          </cell>
          <cell r="BJ201">
            <v>0</v>
          </cell>
          <cell r="BK201">
            <v>0</v>
          </cell>
          <cell r="BL201" t="e">
            <v>#REF!</v>
          </cell>
          <cell r="BM201" t="e">
            <v>#REF!</v>
          </cell>
          <cell r="BQ201" t="e">
            <v>#REF!</v>
          </cell>
          <cell r="BR201" t="e">
            <v>#REF!</v>
          </cell>
          <cell r="BS201" t="e">
            <v>#REF!</v>
          </cell>
          <cell r="BT201" t="e">
            <v>#REF!</v>
          </cell>
          <cell r="BU201" t="e">
            <v>#REF!</v>
          </cell>
          <cell r="BV201" t="e">
            <v>#REF!</v>
          </cell>
          <cell r="BW201" t="e">
            <v>#REF!</v>
          </cell>
        </row>
        <row r="202">
          <cell r="A202">
            <v>0</v>
          </cell>
          <cell r="B202">
            <v>0</v>
          </cell>
          <cell r="C202">
            <v>195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I202" t="e">
            <v>#REF!</v>
          </cell>
          <cell r="BJ202">
            <v>0</v>
          </cell>
          <cell r="BK202">
            <v>0</v>
          </cell>
          <cell r="BL202" t="e">
            <v>#REF!</v>
          </cell>
          <cell r="BM202" t="e">
            <v>#REF!</v>
          </cell>
          <cell r="BQ202" t="e">
            <v>#REF!</v>
          </cell>
          <cell r="BR202" t="e">
            <v>#REF!</v>
          </cell>
          <cell r="BS202" t="e">
            <v>#REF!</v>
          </cell>
          <cell r="BT202" t="e">
            <v>#REF!</v>
          </cell>
          <cell r="BU202" t="e">
            <v>#REF!</v>
          </cell>
          <cell r="BV202" t="e">
            <v>#REF!</v>
          </cell>
          <cell r="BW202" t="e">
            <v>#REF!</v>
          </cell>
        </row>
        <row r="203">
          <cell r="A203">
            <v>0</v>
          </cell>
          <cell r="B203">
            <v>0</v>
          </cell>
          <cell r="C203">
            <v>196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I203" t="e">
            <v>#REF!</v>
          </cell>
          <cell r="BJ203">
            <v>0</v>
          </cell>
          <cell r="BK203">
            <v>0</v>
          </cell>
          <cell r="BL203" t="e">
            <v>#REF!</v>
          </cell>
          <cell r="BM203" t="e">
            <v>#REF!</v>
          </cell>
          <cell r="BQ203" t="e">
            <v>#REF!</v>
          </cell>
          <cell r="BR203" t="e">
            <v>#REF!</v>
          </cell>
          <cell r="BS203" t="e">
            <v>#REF!</v>
          </cell>
          <cell r="BT203" t="e">
            <v>#REF!</v>
          </cell>
          <cell r="BU203" t="e">
            <v>#REF!</v>
          </cell>
          <cell r="BV203" t="e">
            <v>#REF!</v>
          </cell>
          <cell r="BW203" t="e">
            <v>#REF!</v>
          </cell>
        </row>
        <row r="204">
          <cell r="A204">
            <v>0</v>
          </cell>
          <cell r="B204">
            <v>0</v>
          </cell>
          <cell r="C204">
            <v>197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I204" t="e">
            <v>#REF!</v>
          </cell>
          <cell r="BJ204">
            <v>0</v>
          </cell>
          <cell r="BK204">
            <v>0</v>
          </cell>
          <cell r="BL204" t="e">
            <v>#REF!</v>
          </cell>
          <cell r="BM204" t="e">
            <v>#REF!</v>
          </cell>
          <cell r="BQ204" t="e">
            <v>#REF!</v>
          </cell>
          <cell r="BR204" t="e">
            <v>#REF!</v>
          </cell>
          <cell r="BS204" t="e">
            <v>#REF!</v>
          </cell>
          <cell r="BT204" t="e">
            <v>#REF!</v>
          </cell>
          <cell r="BU204" t="e">
            <v>#REF!</v>
          </cell>
          <cell r="BV204" t="e">
            <v>#REF!</v>
          </cell>
          <cell r="BW204" t="e">
            <v>#REF!</v>
          </cell>
        </row>
        <row r="205">
          <cell r="A205">
            <v>0</v>
          </cell>
          <cell r="B205">
            <v>0</v>
          </cell>
          <cell r="C205">
            <v>198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I205" t="e">
            <v>#REF!</v>
          </cell>
          <cell r="BJ205">
            <v>0</v>
          </cell>
          <cell r="BK205">
            <v>0</v>
          </cell>
          <cell r="BL205" t="e">
            <v>#REF!</v>
          </cell>
          <cell r="BM205" t="e">
            <v>#REF!</v>
          </cell>
          <cell r="BQ205" t="e">
            <v>#REF!</v>
          </cell>
          <cell r="BR205" t="e">
            <v>#REF!</v>
          </cell>
          <cell r="BS205" t="e">
            <v>#REF!</v>
          </cell>
          <cell r="BT205" t="e">
            <v>#REF!</v>
          </cell>
          <cell r="BU205" t="e">
            <v>#REF!</v>
          </cell>
          <cell r="BV205" t="e">
            <v>#REF!</v>
          </cell>
          <cell r="BW205" t="e">
            <v>#REF!</v>
          </cell>
        </row>
        <row r="206">
          <cell r="A206">
            <v>0</v>
          </cell>
          <cell r="B206">
            <v>0</v>
          </cell>
          <cell r="C206">
            <v>199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I206" t="e">
            <v>#REF!</v>
          </cell>
          <cell r="BJ206">
            <v>0</v>
          </cell>
          <cell r="BK206">
            <v>0</v>
          </cell>
          <cell r="BL206" t="e">
            <v>#REF!</v>
          </cell>
          <cell r="BM206" t="e">
            <v>#REF!</v>
          </cell>
          <cell r="BQ206" t="e">
            <v>#REF!</v>
          </cell>
          <cell r="BR206" t="e">
            <v>#REF!</v>
          </cell>
          <cell r="BS206" t="e">
            <v>#REF!</v>
          </cell>
          <cell r="BT206" t="e">
            <v>#REF!</v>
          </cell>
          <cell r="BU206" t="e">
            <v>#REF!</v>
          </cell>
          <cell r="BV206" t="e">
            <v>#REF!</v>
          </cell>
          <cell r="BW206" t="e">
            <v>#REF!</v>
          </cell>
        </row>
        <row r="207">
          <cell r="A207">
            <v>0</v>
          </cell>
          <cell r="B207">
            <v>0</v>
          </cell>
          <cell r="C207">
            <v>200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I207" t="e">
            <v>#REF!</v>
          </cell>
          <cell r="BJ207">
            <v>0</v>
          </cell>
          <cell r="BK207">
            <v>0</v>
          </cell>
          <cell r="BL207" t="e">
            <v>#REF!</v>
          </cell>
          <cell r="BM207" t="e">
            <v>#REF!</v>
          </cell>
          <cell r="BQ207" t="e">
            <v>#REF!</v>
          </cell>
          <cell r="BR207" t="e">
            <v>#REF!</v>
          </cell>
          <cell r="BS207" t="e">
            <v>#REF!</v>
          </cell>
          <cell r="BT207" t="e">
            <v>#REF!</v>
          </cell>
          <cell r="BU207" t="e">
            <v>#REF!</v>
          </cell>
          <cell r="BV207" t="e">
            <v>#REF!</v>
          </cell>
          <cell r="BW207" t="e">
            <v>#REF!</v>
          </cell>
        </row>
      </sheetData>
      <sheetData sheetId="2">
        <row r="8">
          <cell r="B8">
            <v>1</v>
          </cell>
          <cell r="C8" t="str">
            <v>jigu</v>
          </cell>
          <cell r="D8" t="str">
            <v>AB100</v>
          </cell>
          <cell r="E8" t="str">
            <v>Superviser</v>
          </cell>
          <cell r="F8" t="str">
            <v>Production</v>
          </cell>
          <cell r="G8">
            <v>15.5</v>
          </cell>
          <cell r="H8">
            <v>0</v>
          </cell>
          <cell r="I8">
            <v>0</v>
          </cell>
          <cell r="J8">
            <v>0</v>
          </cell>
          <cell r="K8">
            <v>15.5</v>
          </cell>
          <cell r="L8" t="e">
            <v>#REF!</v>
          </cell>
          <cell r="M8" t="e">
            <v>#REF!</v>
          </cell>
          <cell r="N8">
            <v>11</v>
          </cell>
          <cell r="O8">
            <v>22</v>
          </cell>
          <cell r="P8">
            <v>33</v>
          </cell>
          <cell r="Q8">
            <v>44</v>
          </cell>
          <cell r="R8" t="e">
            <v>#REF!</v>
          </cell>
          <cell r="S8">
            <v>100</v>
          </cell>
          <cell r="T8">
            <v>1</v>
          </cell>
          <cell r="U8">
            <v>2</v>
          </cell>
          <cell r="V8">
            <v>33</v>
          </cell>
          <cell r="W8">
            <v>44</v>
          </cell>
          <cell r="X8">
            <v>55</v>
          </cell>
          <cell r="Y8">
            <v>46500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>
            <v>200</v>
          </cell>
          <cell r="AI8">
            <v>24</v>
          </cell>
          <cell r="AJ8">
            <v>2</v>
          </cell>
          <cell r="AK8">
            <v>90</v>
          </cell>
          <cell r="AL8">
            <v>69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  <cell r="AQ8" t="e">
            <v>#REF!</v>
          </cell>
          <cell r="AS8" t="str">
            <v>Bank</v>
          </cell>
          <cell r="AT8" t="e">
            <v>#REF!</v>
          </cell>
          <cell r="AU8" t="e">
            <v>#REF!</v>
          </cell>
          <cell r="AV8">
            <v>1</v>
          </cell>
          <cell r="AW8" t="e">
            <v>#REF!</v>
          </cell>
          <cell r="AX8" t="e">
            <v>#REF!</v>
          </cell>
          <cell r="AY8" t="e">
            <v>#REF!</v>
          </cell>
          <cell r="AZ8" t="e">
            <v>#REF!</v>
          </cell>
          <cell r="BA8" t="e">
            <v>#REF!</v>
          </cell>
        </row>
        <row r="9">
          <cell r="B9">
            <v>2</v>
          </cell>
          <cell r="C9" t="str">
            <v>xyz</v>
          </cell>
          <cell r="D9" t="str">
            <v>BC200</v>
          </cell>
          <cell r="E9" t="str">
            <v>ss</v>
          </cell>
          <cell r="F9" t="str">
            <v>Sales</v>
          </cell>
          <cell r="G9">
            <v>28</v>
          </cell>
          <cell r="H9">
            <v>0</v>
          </cell>
          <cell r="I9">
            <v>1</v>
          </cell>
          <cell r="J9">
            <v>0</v>
          </cell>
          <cell r="K9">
            <v>29</v>
          </cell>
          <cell r="L9" t="e">
            <v>#REF!</v>
          </cell>
          <cell r="M9" t="e">
            <v>#REF!</v>
          </cell>
          <cell r="R9" t="e">
            <v>#REF!</v>
          </cell>
          <cell r="S9">
            <v>1000</v>
          </cell>
          <cell r="Y9">
            <v>11600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>
            <v>0</v>
          </cell>
          <cell r="AI9">
            <v>0</v>
          </cell>
          <cell r="AJ9">
            <v>560</v>
          </cell>
          <cell r="AK9">
            <v>0</v>
          </cell>
          <cell r="AL9">
            <v>0</v>
          </cell>
          <cell r="AM9">
            <v>0</v>
          </cell>
          <cell r="AN9">
            <v>560</v>
          </cell>
          <cell r="AO9" t="e">
            <v>#REF!</v>
          </cell>
          <cell r="AP9">
            <v>560</v>
          </cell>
          <cell r="AQ9" t="e">
            <v>#REF!</v>
          </cell>
          <cell r="AS9" t="str">
            <v>Cash</v>
          </cell>
          <cell r="AT9" t="e">
            <v>#REF!</v>
          </cell>
          <cell r="AU9" t="e">
            <v>#REF!</v>
          </cell>
          <cell r="AV9">
            <v>1</v>
          </cell>
          <cell r="AW9" t="e">
            <v>#REF!</v>
          </cell>
          <cell r="AX9" t="e">
            <v>#REF!</v>
          </cell>
          <cell r="AY9" t="e">
            <v>#REF!</v>
          </cell>
          <cell r="AZ9" t="e">
            <v>#REF!</v>
          </cell>
          <cell r="BA9" t="e">
            <v>#REF!</v>
          </cell>
        </row>
        <row r="10">
          <cell r="B10">
            <v>3</v>
          </cell>
          <cell r="C10" t="str">
            <v>aB</v>
          </cell>
          <cell r="D10">
            <v>53322</v>
          </cell>
          <cell r="E10" t="str">
            <v>Junior Engg</v>
          </cell>
          <cell r="F10" t="str">
            <v>Sales</v>
          </cell>
          <cell r="G10">
            <v>15.5</v>
          </cell>
          <cell r="H10">
            <v>0</v>
          </cell>
          <cell r="I10">
            <v>0</v>
          </cell>
          <cell r="J10">
            <v>0</v>
          </cell>
          <cell r="K10">
            <v>15.5</v>
          </cell>
          <cell r="L10" t="e">
            <v>#REF!</v>
          </cell>
          <cell r="M10" t="e">
            <v>#REF!</v>
          </cell>
          <cell r="R10" t="e">
            <v>#REF!</v>
          </cell>
          <cell r="Y10">
            <v>4650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 t="e">
            <v>#REF!</v>
          </cell>
          <cell r="AI10" t="e">
            <v>#REF!</v>
          </cell>
          <cell r="AJ10" t="e">
            <v>#REF!</v>
          </cell>
          <cell r="AK10">
            <v>0</v>
          </cell>
          <cell r="AL10">
            <v>0</v>
          </cell>
          <cell r="AM10">
            <v>0</v>
          </cell>
          <cell r="AN10" t="e">
            <v>#REF!</v>
          </cell>
          <cell r="AO10" t="e">
            <v>#REF!</v>
          </cell>
          <cell r="AP10" t="e">
            <v>#REF!</v>
          </cell>
          <cell r="AQ10" t="e">
            <v>#REF!</v>
          </cell>
          <cell r="AT10" t="e">
            <v>#REF!</v>
          </cell>
          <cell r="AU10" t="e">
            <v>#REF!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1">
          <cell r="B11">
            <v>4</v>
          </cell>
          <cell r="C11" t="str">
            <v>CDA</v>
          </cell>
          <cell r="D11">
            <v>2352</v>
          </cell>
          <cell r="E11" t="str">
            <v>Junior Engg</v>
          </cell>
          <cell r="F11" t="str">
            <v>Cost Control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R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 t="e">
            <v>#REF!</v>
          </cell>
          <cell r="AI11" t="e">
            <v>#REF!</v>
          </cell>
          <cell r="AJ11" t="e">
            <v>#REF!</v>
          </cell>
          <cell r="AK11">
            <v>0</v>
          </cell>
          <cell r="AL11">
            <v>0</v>
          </cell>
          <cell r="AM11">
            <v>0</v>
          </cell>
          <cell r="AN11" t="e">
            <v>#REF!</v>
          </cell>
          <cell r="AO11">
            <v>0</v>
          </cell>
          <cell r="AP11" t="e">
            <v>#REF!</v>
          </cell>
          <cell r="AQ11" t="e">
            <v>#REF!</v>
          </cell>
          <cell r="AT11" t="e">
            <v>#REF!</v>
          </cell>
          <cell r="AU11" t="e">
            <v>#REF!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</row>
        <row r="12">
          <cell r="B12">
            <v>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R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T12">
            <v>0</v>
          </cell>
          <cell r="AU12" t="e">
            <v>#REF!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</row>
        <row r="13">
          <cell r="B13">
            <v>6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R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T13">
            <v>0</v>
          </cell>
          <cell r="AU13" t="e">
            <v>#REF!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</row>
        <row r="14">
          <cell r="B14">
            <v>7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R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T14">
            <v>0</v>
          </cell>
          <cell r="AU14" t="e">
            <v>#REF!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>
            <v>8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R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T15">
            <v>0</v>
          </cell>
          <cell r="AU15" t="e">
            <v>#REF!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>
            <v>9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R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T16">
            <v>0</v>
          </cell>
          <cell r="AU16" t="e">
            <v>#REF!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>
            <v>10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R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T17">
            <v>0</v>
          </cell>
          <cell r="AU17" t="e">
            <v>#REF!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B18">
            <v>11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R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T18">
            <v>0</v>
          </cell>
          <cell r="AU18" t="e">
            <v>#REF!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</row>
        <row r="19">
          <cell r="B19">
            <v>12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R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T19">
            <v>0</v>
          </cell>
          <cell r="AU19" t="e">
            <v>#REF!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B20">
            <v>13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R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T20">
            <v>0</v>
          </cell>
          <cell r="AU20" t="e">
            <v>#REF!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B21">
            <v>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R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T21">
            <v>0</v>
          </cell>
          <cell r="AU21" t="e">
            <v>#REF!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B22">
            <v>15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R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T22">
            <v>0</v>
          </cell>
          <cell r="AU22" t="e">
            <v>#REF!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B23">
            <v>16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R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T23">
            <v>0</v>
          </cell>
          <cell r="AU23" t="e">
            <v>#REF!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B24">
            <v>17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R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T24">
            <v>0</v>
          </cell>
          <cell r="AU24" t="e">
            <v>#REF!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B25">
            <v>18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R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T25">
            <v>0</v>
          </cell>
          <cell r="AU25" t="e">
            <v>#REF!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B26">
            <v>19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T26">
            <v>0</v>
          </cell>
          <cell r="AU26" t="e">
            <v>#REF!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B27">
            <v>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T27">
            <v>0</v>
          </cell>
          <cell r="AU27" t="e">
            <v>#REF!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B28">
            <v>21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R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T28">
            <v>0</v>
          </cell>
          <cell r="AU28" t="e">
            <v>#REF!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B29">
            <v>22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R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T29">
            <v>0</v>
          </cell>
          <cell r="AU29" t="e">
            <v>#REF!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B30">
            <v>23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R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T30">
            <v>0</v>
          </cell>
          <cell r="AU30" t="e">
            <v>#REF!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B31">
            <v>24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R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T31">
            <v>0</v>
          </cell>
          <cell r="AU31" t="e">
            <v>#REF!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B32">
            <v>25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R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T32">
            <v>0</v>
          </cell>
          <cell r="AU32" t="e">
            <v>#REF!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B33">
            <v>26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R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T33">
            <v>0</v>
          </cell>
          <cell r="AU33" t="e">
            <v>#REF!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</row>
        <row r="34">
          <cell r="B34">
            <v>27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R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T34">
            <v>0</v>
          </cell>
          <cell r="AU34" t="e">
            <v>#REF!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B35">
            <v>28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R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T35">
            <v>0</v>
          </cell>
          <cell r="AU35" t="e">
            <v>#REF!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B36">
            <v>29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R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T36">
            <v>0</v>
          </cell>
          <cell r="AU36" t="e">
            <v>#REF!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B37">
            <v>30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R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T37">
            <v>0</v>
          </cell>
          <cell r="AU37" t="e">
            <v>#REF!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B38">
            <v>31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R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T38">
            <v>0</v>
          </cell>
          <cell r="AU38" t="e">
            <v>#REF!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</row>
        <row r="39">
          <cell r="B39">
            <v>32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R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T39">
            <v>0</v>
          </cell>
          <cell r="AU39" t="e">
            <v>#REF!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</row>
        <row r="40">
          <cell r="B40">
            <v>33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R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T40">
            <v>0</v>
          </cell>
          <cell r="AU40" t="e">
            <v>#REF!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</row>
        <row r="41">
          <cell r="B41">
            <v>34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R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T41">
            <v>0</v>
          </cell>
          <cell r="AU41" t="e">
            <v>#REF!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B42">
            <v>35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R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T42">
            <v>0</v>
          </cell>
          <cell r="AU42" t="e">
            <v>#REF!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B43">
            <v>36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R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T43">
            <v>0</v>
          </cell>
          <cell r="AU43" t="e">
            <v>#REF!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B44">
            <v>37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R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T44">
            <v>0</v>
          </cell>
          <cell r="AU44" t="e">
            <v>#REF!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B45">
            <v>38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R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T45">
            <v>0</v>
          </cell>
          <cell r="AU45" t="e">
            <v>#REF!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6">
          <cell r="B46">
            <v>39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R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T46">
            <v>0</v>
          </cell>
          <cell r="AU46" t="e">
            <v>#REF!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</row>
        <row r="47">
          <cell r="B47">
            <v>40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R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T47">
            <v>0</v>
          </cell>
          <cell r="AU47" t="e">
            <v>#REF!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B48">
            <v>41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R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T48">
            <v>0</v>
          </cell>
          <cell r="AU48" t="e">
            <v>#REF!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49">
          <cell r="B49">
            <v>42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R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T49">
            <v>0</v>
          </cell>
          <cell r="AU49" t="e">
            <v>#REF!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B50">
            <v>43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R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T50">
            <v>0</v>
          </cell>
          <cell r="AU50" t="e">
            <v>#REF!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B51">
            <v>44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R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T51">
            <v>0</v>
          </cell>
          <cell r="AU51" t="e">
            <v>#REF!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B52">
            <v>45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R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T52">
            <v>0</v>
          </cell>
          <cell r="AU52" t="e">
            <v>#REF!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3">
          <cell r="B53">
            <v>46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R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T53">
            <v>0</v>
          </cell>
          <cell r="AU53" t="e">
            <v>#REF!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B54">
            <v>47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R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T54">
            <v>0</v>
          </cell>
          <cell r="AU54" t="e">
            <v>#REF!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</row>
        <row r="55">
          <cell r="B55">
            <v>48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R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T55">
            <v>0</v>
          </cell>
          <cell r="AU55" t="e">
            <v>#REF!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B56">
            <v>49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R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T56">
            <v>0</v>
          </cell>
          <cell r="AU56" t="e">
            <v>#REF!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</row>
        <row r="57">
          <cell r="B57">
            <v>50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R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T57">
            <v>0</v>
          </cell>
          <cell r="AU57" t="e">
            <v>#REF!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>
            <v>51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R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T58">
            <v>0</v>
          </cell>
          <cell r="AU58" t="e">
            <v>#REF!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</row>
        <row r="59">
          <cell r="B59">
            <v>52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R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T59">
            <v>0</v>
          </cell>
          <cell r="AU59" t="e">
            <v>#REF!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>
            <v>53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R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T60">
            <v>0</v>
          </cell>
          <cell r="AU60" t="e">
            <v>#REF!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</row>
        <row r="61">
          <cell r="B61">
            <v>54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R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T61">
            <v>0</v>
          </cell>
          <cell r="AU61" t="e">
            <v>#REF!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B62">
            <v>55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R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T62">
            <v>0</v>
          </cell>
          <cell r="AU62" t="e">
            <v>#REF!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</row>
        <row r="63">
          <cell r="B63">
            <v>56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R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T63">
            <v>0</v>
          </cell>
          <cell r="AU63" t="e">
            <v>#REF!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B64">
            <v>57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R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T64">
            <v>0</v>
          </cell>
          <cell r="AU64" t="e">
            <v>#REF!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B65">
            <v>58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R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T65">
            <v>0</v>
          </cell>
          <cell r="AU65" t="e">
            <v>#REF!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>
            <v>59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R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T66">
            <v>0</v>
          </cell>
          <cell r="AU66" t="e">
            <v>#REF!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B67">
            <v>60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R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T67">
            <v>0</v>
          </cell>
          <cell r="AU67" t="e">
            <v>#REF!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>
            <v>61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R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T68">
            <v>0</v>
          </cell>
          <cell r="AU68" t="e">
            <v>#REF!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B69">
            <v>62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R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T69">
            <v>0</v>
          </cell>
          <cell r="AU69" t="e">
            <v>#REF!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</row>
        <row r="70">
          <cell r="B70">
            <v>63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R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T70">
            <v>0</v>
          </cell>
          <cell r="AU70" t="e">
            <v>#REF!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</row>
        <row r="71">
          <cell r="B71">
            <v>64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R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T71">
            <v>0</v>
          </cell>
          <cell r="AU71" t="e">
            <v>#REF!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</row>
        <row r="72">
          <cell r="B72">
            <v>65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R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T72">
            <v>0</v>
          </cell>
          <cell r="AU72" t="e">
            <v>#REF!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</row>
        <row r="73">
          <cell r="B73">
            <v>66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R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T73">
            <v>0</v>
          </cell>
          <cell r="AU73" t="e">
            <v>#REF!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B74">
            <v>67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R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T74">
            <v>0</v>
          </cell>
          <cell r="AU74" t="e">
            <v>#REF!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</row>
        <row r="75">
          <cell r="B75">
            <v>68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R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T75">
            <v>0</v>
          </cell>
          <cell r="AU75" t="e">
            <v>#REF!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</row>
        <row r="76">
          <cell r="B76">
            <v>69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R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T76">
            <v>0</v>
          </cell>
          <cell r="AU76" t="e">
            <v>#REF!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</row>
        <row r="77">
          <cell r="B77">
            <v>70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R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T77">
            <v>0</v>
          </cell>
          <cell r="AU77" t="e">
            <v>#REF!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</row>
        <row r="78">
          <cell r="B78">
            <v>71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R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T78">
            <v>0</v>
          </cell>
          <cell r="AU78" t="e">
            <v>#REF!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</row>
        <row r="79">
          <cell r="B79">
            <v>72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R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T79">
            <v>0</v>
          </cell>
          <cell r="AU79" t="e">
            <v>#REF!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</row>
        <row r="80">
          <cell r="B80">
            <v>73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R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T80">
            <v>0</v>
          </cell>
          <cell r="AU80" t="e">
            <v>#REF!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B81">
            <v>74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R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T81">
            <v>0</v>
          </cell>
          <cell r="AU81" t="e">
            <v>#REF!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R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T82">
            <v>0</v>
          </cell>
          <cell r="AU82" t="e">
            <v>#REF!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3">
          <cell r="B83">
            <v>76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R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T83">
            <v>0</v>
          </cell>
          <cell r="AU83" t="e">
            <v>#REF!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</row>
        <row r="84">
          <cell r="B84">
            <v>77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R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T84">
            <v>0</v>
          </cell>
          <cell r="AU84" t="e">
            <v>#REF!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B85">
            <v>78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R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T85">
            <v>0</v>
          </cell>
          <cell r="AU85" t="e">
            <v>#REF!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B86">
            <v>79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R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T86">
            <v>0</v>
          </cell>
          <cell r="AU86" t="e">
            <v>#REF!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R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T87">
            <v>0</v>
          </cell>
          <cell r="AU87" t="e">
            <v>#REF!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</row>
        <row r="88">
          <cell r="B88">
            <v>81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R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T88">
            <v>0</v>
          </cell>
          <cell r="AU88" t="e">
            <v>#REF!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</row>
        <row r="89">
          <cell r="B89">
            <v>82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R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T89">
            <v>0</v>
          </cell>
          <cell r="AU89" t="e">
            <v>#REF!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</row>
        <row r="90">
          <cell r="B90">
            <v>83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R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T90">
            <v>0</v>
          </cell>
          <cell r="AU90" t="e">
            <v>#REF!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R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T91">
            <v>0</v>
          </cell>
          <cell r="AU91" t="e">
            <v>#REF!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B92">
            <v>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R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T92">
            <v>0</v>
          </cell>
          <cell r="AU92" t="e">
            <v>#REF!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B93">
            <v>86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R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T93">
            <v>0</v>
          </cell>
          <cell r="AU93" t="e">
            <v>#REF!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B94">
            <v>87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R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T94">
            <v>0</v>
          </cell>
          <cell r="AU94" t="e">
            <v>#REF!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B95">
            <v>88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R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T95">
            <v>0</v>
          </cell>
          <cell r="AU95" t="e">
            <v>#REF!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</row>
        <row r="96">
          <cell r="B96">
            <v>89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R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T96">
            <v>0</v>
          </cell>
          <cell r="AU96" t="e">
            <v>#REF!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B97">
            <v>90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R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T97">
            <v>0</v>
          </cell>
          <cell r="AU97" t="e">
            <v>#REF!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B98">
            <v>91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R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T98">
            <v>0</v>
          </cell>
          <cell r="AU98" t="e">
            <v>#REF!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B99">
            <v>92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R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T99">
            <v>0</v>
          </cell>
          <cell r="AU99" t="e">
            <v>#REF!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B100">
            <v>93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R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T100">
            <v>0</v>
          </cell>
          <cell r="AU100" t="e">
            <v>#REF!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</row>
        <row r="101">
          <cell r="B101">
            <v>94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R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T101">
            <v>0</v>
          </cell>
          <cell r="AU101" t="e">
            <v>#REF!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B102">
            <v>95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R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T102">
            <v>0</v>
          </cell>
          <cell r="AU102" t="e">
            <v>#REF!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B103">
            <v>96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R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T103">
            <v>0</v>
          </cell>
          <cell r="AU103" t="e">
            <v>#REF!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4">
          <cell r="B104">
            <v>97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R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T104">
            <v>0</v>
          </cell>
          <cell r="AU104" t="e">
            <v>#REF!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</row>
        <row r="105">
          <cell r="B105">
            <v>98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R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T105">
            <v>0</v>
          </cell>
          <cell r="AU105" t="e">
            <v>#REF!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</row>
        <row r="106">
          <cell r="B106">
            <v>99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R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T106">
            <v>0</v>
          </cell>
          <cell r="AU106" t="e">
            <v>#REF!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</row>
        <row r="107">
          <cell r="B107">
            <v>100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R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T107">
            <v>0</v>
          </cell>
          <cell r="AU107" t="e">
            <v>#REF!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</row>
        <row r="108">
          <cell r="B108">
            <v>101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R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T108">
            <v>0</v>
          </cell>
          <cell r="AU108" t="e">
            <v>#REF!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</row>
        <row r="109">
          <cell r="B109">
            <v>102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R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T109">
            <v>0</v>
          </cell>
          <cell r="AU109" t="e">
            <v>#REF!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</row>
        <row r="110">
          <cell r="B110">
            <v>103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R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T110">
            <v>0</v>
          </cell>
          <cell r="AU110" t="e">
            <v>#REF!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</row>
        <row r="111">
          <cell r="B111">
            <v>104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R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T111">
            <v>0</v>
          </cell>
          <cell r="AU111" t="e">
            <v>#REF!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B112">
            <v>105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R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T112">
            <v>0</v>
          </cell>
          <cell r="AU112" t="e">
            <v>#REF!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B113">
            <v>106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R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T113">
            <v>0</v>
          </cell>
          <cell r="AU113" t="e">
            <v>#REF!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  <row r="114">
          <cell r="B114">
            <v>107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R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T114">
            <v>0</v>
          </cell>
          <cell r="AU114" t="e">
            <v>#REF!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  <row r="115">
          <cell r="B115">
            <v>108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R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T115">
            <v>0</v>
          </cell>
          <cell r="AU115" t="e">
            <v>#REF!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</row>
        <row r="116">
          <cell r="B116">
            <v>109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R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T116">
            <v>0</v>
          </cell>
          <cell r="AU116" t="e">
            <v>#REF!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</row>
        <row r="117">
          <cell r="B117">
            <v>110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R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T117">
            <v>0</v>
          </cell>
          <cell r="AU117" t="e">
            <v>#REF!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</row>
        <row r="118">
          <cell r="B118">
            <v>111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R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T118">
            <v>0</v>
          </cell>
          <cell r="AU118" t="e">
            <v>#REF!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B119">
            <v>112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R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T119">
            <v>0</v>
          </cell>
          <cell r="AU119" t="e">
            <v>#REF!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B120">
            <v>113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R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T120">
            <v>0</v>
          </cell>
          <cell r="AU120" t="e">
            <v>#REF!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</row>
        <row r="121">
          <cell r="B121">
            <v>114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R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T121">
            <v>0</v>
          </cell>
          <cell r="AU121" t="e">
            <v>#REF!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</row>
        <row r="122">
          <cell r="B122">
            <v>115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R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T122">
            <v>0</v>
          </cell>
          <cell r="AU122" t="e">
            <v>#REF!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B123">
            <v>116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R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T123">
            <v>0</v>
          </cell>
          <cell r="AU123" t="e">
            <v>#REF!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B124">
            <v>117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R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T124">
            <v>0</v>
          </cell>
          <cell r="AU124" t="e">
            <v>#REF!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</row>
        <row r="125">
          <cell r="B125">
            <v>118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R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T125">
            <v>0</v>
          </cell>
          <cell r="AU125" t="e">
            <v>#REF!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B126">
            <v>119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R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T126">
            <v>0</v>
          </cell>
          <cell r="AU126" t="e">
            <v>#REF!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B127">
            <v>120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R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T127">
            <v>0</v>
          </cell>
          <cell r="AU127" t="e">
            <v>#REF!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</row>
        <row r="128">
          <cell r="B128">
            <v>121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R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T128">
            <v>0</v>
          </cell>
          <cell r="AU128" t="e">
            <v>#REF!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</row>
        <row r="129">
          <cell r="B129">
            <v>122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R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T129">
            <v>0</v>
          </cell>
          <cell r="AU129" t="e">
            <v>#REF!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</row>
        <row r="130">
          <cell r="B130">
            <v>123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R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T130">
            <v>0</v>
          </cell>
          <cell r="AU130" t="e">
            <v>#REF!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</row>
        <row r="131">
          <cell r="B131">
            <v>124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R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T131">
            <v>0</v>
          </cell>
          <cell r="AU131" t="e">
            <v>#REF!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</row>
        <row r="132">
          <cell r="B132">
            <v>125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R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T132">
            <v>0</v>
          </cell>
          <cell r="AU132" t="e">
            <v>#REF!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</row>
        <row r="133">
          <cell r="B133">
            <v>126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R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T133">
            <v>0</v>
          </cell>
          <cell r="AU133" t="e">
            <v>#REF!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</row>
        <row r="134">
          <cell r="B134">
            <v>127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R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T134">
            <v>0</v>
          </cell>
          <cell r="AU134" t="e">
            <v>#REF!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</row>
        <row r="135">
          <cell r="B135">
            <v>128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R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T135">
            <v>0</v>
          </cell>
          <cell r="AU135" t="e">
            <v>#REF!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</row>
        <row r="136">
          <cell r="B136">
            <v>129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R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T136">
            <v>0</v>
          </cell>
          <cell r="AU136" t="e">
            <v>#REF!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7">
          <cell r="B137">
            <v>130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R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T137">
            <v>0</v>
          </cell>
          <cell r="AU137" t="e">
            <v>#REF!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</row>
        <row r="138">
          <cell r="B138">
            <v>131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R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T138">
            <v>0</v>
          </cell>
          <cell r="AU138" t="e">
            <v>#REF!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</row>
        <row r="139">
          <cell r="B139">
            <v>132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R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T139">
            <v>0</v>
          </cell>
          <cell r="AU139" t="e">
            <v>#REF!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</row>
        <row r="140">
          <cell r="B140">
            <v>133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R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T140">
            <v>0</v>
          </cell>
          <cell r="AU140" t="e">
            <v>#REF!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1">
          <cell r="B141">
            <v>134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R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T141">
            <v>0</v>
          </cell>
          <cell r="AU141" t="e">
            <v>#REF!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</row>
        <row r="142">
          <cell r="B142">
            <v>135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R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T142">
            <v>0</v>
          </cell>
          <cell r="AU142" t="e">
            <v>#REF!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B143">
            <v>136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R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T143">
            <v>0</v>
          </cell>
          <cell r="AU143" t="e">
            <v>#REF!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B144">
            <v>137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R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T144">
            <v>0</v>
          </cell>
          <cell r="AU144" t="e">
            <v>#REF!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</row>
        <row r="145">
          <cell r="B145">
            <v>138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R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T145">
            <v>0</v>
          </cell>
          <cell r="AU145" t="e">
            <v>#REF!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</row>
        <row r="146">
          <cell r="B146">
            <v>139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R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T146">
            <v>0</v>
          </cell>
          <cell r="AU146" t="e">
            <v>#REF!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</row>
        <row r="147">
          <cell r="B147">
            <v>140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R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T147">
            <v>0</v>
          </cell>
          <cell r="AU147" t="e">
            <v>#REF!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</row>
        <row r="148">
          <cell r="B148">
            <v>141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R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T148">
            <v>0</v>
          </cell>
          <cell r="AU148" t="e">
            <v>#REF!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</row>
        <row r="149">
          <cell r="B149">
            <v>142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R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T149">
            <v>0</v>
          </cell>
          <cell r="AU149" t="e">
            <v>#REF!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</row>
        <row r="150">
          <cell r="B150">
            <v>143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R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T150">
            <v>0</v>
          </cell>
          <cell r="AU150" t="e">
            <v>#REF!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</row>
        <row r="151">
          <cell r="B151">
            <v>144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R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T151">
            <v>0</v>
          </cell>
          <cell r="AU151" t="e">
            <v>#REF!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</row>
        <row r="152">
          <cell r="B152">
            <v>145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R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T152">
            <v>0</v>
          </cell>
          <cell r="AU152" t="e">
            <v>#REF!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</row>
        <row r="153">
          <cell r="B153">
            <v>146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R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T153">
            <v>0</v>
          </cell>
          <cell r="AU153" t="e">
            <v>#REF!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B154">
            <v>147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R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T154">
            <v>0</v>
          </cell>
          <cell r="AU154" t="e">
            <v>#REF!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</row>
        <row r="155">
          <cell r="B155">
            <v>148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R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T155">
            <v>0</v>
          </cell>
          <cell r="AU155" t="e">
            <v>#REF!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</row>
        <row r="156">
          <cell r="B156">
            <v>149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R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T156">
            <v>0</v>
          </cell>
          <cell r="AU156" t="e">
            <v>#REF!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B157">
            <v>150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R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T157">
            <v>0</v>
          </cell>
          <cell r="AU157" t="e">
            <v>#REF!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B158">
            <v>151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R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T158">
            <v>0</v>
          </cell>
          <cell r="AU158" t="e">
            <v>#REF!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B159">
            <v>152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R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T159">
            <v>0</v>
          </cell>
          <cell r="AU159" t="e">
            <v>#REF!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</row>
        <row r="160">
          <cell r="B160">
            <v>153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R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T160">
            <v>0</v>
          </cell>
          <cell r="AU160" t="e">
            <v>#REF!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B161">
            <v>154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R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T161">
            <v>0</v>
          </cell>
          <cell r="AU161" t="e">
            <v>#REF!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</row>
        <row r="162">
          <cell r="B162">
            <v>155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R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T162">
            <v>0</v>
          </cell>
          <cell r="AU162" t="e">
            <v>#REF!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B163">
            <v>156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R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T163">
            <v>0</v>
          </cell>
          <cell r="AU163" t="e">
            <v>#REF!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B164">
            <v>157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R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T164">
            <v>0</v>
          </cell>
          <cell r="AU164" t="e">
            <v>#REF!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</row>
        <row r="165">
          <cell r="B165">
            <v>158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R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T165">
            <v>0</v>
          </cell>
          <cell r="AU165" t="e">
            <v>#REF!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B166">
            <v>159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R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T166">
            <v>0</v>
          </cell>
          <cell r="AU166" t="e">
            <v>#REF!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B167">
            <v>160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R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T167">
            <v>0</v>
          </cell>
          <cell r="AU167" t="e">
            <v>#REF!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B168">
            <v>161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R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T168">
            <v>0</v>
          </cell>
          <cell r="AU168" t="e">
            <v>#REF!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</row>
        <row r="169">
          <cell r="B169">
            <v>162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R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T169">
            <v>0</v>
          </cell>
          <cell r="AU169" t="e">
            <v>#REF!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B170">
            <v>163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R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T170">
            <v>0</v>
          </cell>
          <cell r="AU170" t="e">
            <v>#REF!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</row>
        <row r="171">
          <cell r="B171">
            <v>164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R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T171">
            <v>0</v>
          </cell>
          <cell r="AU171" t="e">
            <v>#REF!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</row>
        <row r="172">
          <cell r="B172">
            <v>165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R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T172">
            <v>0</v>
          </cell>
          <cell r="AU172" t="e">
            <v>#REF!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B173">
            <v>166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R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T173">
            <v>0</v>
          </cell>
          <cell r="AU173" t="e">
            <v>#REF!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</row>
        <row r="174">
          <cell r="B174">
            <v>167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R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T174">
            <v>0</v>
          </cell>
          <cell r="AU174" t="e">
            <v>#REF!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B175">
            <v>168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R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T175">
            <v>0</v>
          </cell>
          <cell r="AU175" t="e">
            <v>#REF!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</row>
        <row r="176">
          <cell r="B176">
            <v>169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R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T176">
            <v>0</v>
          </cell>
          <cell r="AU176" t="e">
            <v>#REF!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B177">
            <v>170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R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T177">
            <v>0</v>
          </cell>
          <cell r="AU177" t="e">
            <v>#REF!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B178">
            <v>171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R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T178">
            <v>0</v>
          </cell>
          <cell r="AU178" t="e">
            <v>#REF!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B179">
            <v>172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R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T179">
            <v>0</v>
          </cell>
          <cell r="AU179" t="e">
            <v>#REF!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0">
          <cell r="B180">
            <v>173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R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T180">
            <v>0</v>
          </cell>
          <cell r="AU180" t="e">
            <v>#REF!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B181">
            <v>174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R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T181">
            <v>0</v>
          </cell>
          <cell r="AU181" t="e">
            <v>#REF!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B182">
            <v>175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R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T182">
            <v>0</v>
          </cell>
          <cell r="AU182" t="e">
            <v>#REF!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3">
          <cell r="B183">
            <v>176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R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T183">
            <v>0</v>
          </cell>
          <cell r="AU183" t="e">
            <v>#REF!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B184">
            <v>177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R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T184">
            <v>0</v>
          </cell>
          <cell r="AU184" t="e">
            <v>#REF!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</row>
        <row r="185">
          <cell r="B185">
            <v>178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R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T185">
            <v>0</v>
          </cell>
          <cell r="AU185" t="e">
            <v>#REF!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B186">
            <v>179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R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T186">
            <v>0</v>
          </cell>
          <cell r="AU186" t="e">
            <v>#REF!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7">
          <cell r="B187">
            <v>180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R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T187">
            <v>0</v>
          </cell>
          <cell r="AU187" t="e">
            <v>#REF!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</row>
        <row r="188">
          <cell r="B188">
            <v>181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R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T188">
            <v>0</v>
          </cell>
          <cell r="AU188" t="e">
            <v>#REF!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B189">
            <v>182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R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T189">
            <v>0</v>
          </cell>
          <cell r="AU189" t="e">
            <v>#REF!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B190">
            <v>183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R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T190">
            <v>0</v>
          </cell>
          <cell r="AU190" t="e">
            <v>#REF!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B191">
            <v>184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R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 t="e">
            <v>#REF!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2">
          <cell r="B192">
            <v>185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R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T192">
            <v>0</v>
          </cell>
          <cell r="AU192" t="e">
            <v>#REF!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B193">
            <v>186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R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T193">
            <v>0</v>
          </cell>
          <cell r="AU193" t="e">
            <v>#REF!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B194">
            <v>187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R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T194">
            <v>0</v>
          </cell>
          <cell r="AU194" t="e">
            <v>#REF!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B195">
            <v>188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R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T195">
            <v>0</v>
          </cell>
          <cell r="AU195" t="e">
            <v>#REF!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B196">
            <v>189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R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T196">
            <v>0</v>
          </cell>
          <cell r="AU196" t="e">
            <v>#REF!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B197">
            <v>190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R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T197">
            <v>0</v>
          </cell>
          <cell r="AU197" t="e">
            <v>#REF!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</row>
        <row r="198">
          <cell r="B198">
            <v>191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R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T198">
            <v>0</v>
          </cell>
          <cell r="AU198" t="e">
            <v>#REF!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B199">
            <v>192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R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T199">
            <v>0</v>
          </cell>
          <cell r="AU199" t="e">
            <v>#REF!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B200">
            <v>193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R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T200">
            <v>0</v>
          </cell>
          <cell r="AU200" t="e">
            <v>#REF!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1">
          <cell r="B201">
            <v>194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R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T201">
            <v>0</v>
          </cell>
          <cell r="AU201" t="e">
            <v>#REF!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</row>
        <row r="202">
          <cell r="B202">
            <v>195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R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T202">
            <v>0</v>
          </cell>
          <cell r="AU202" t="e">
            <v>#REF!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</row>
        <row r="203">
          <cell r="B203">
            <v>196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R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T203">
            <v>0</v>
          </cell>
          <cell r="AU203" t="e">
            <v>#REF!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B204">
            <v>197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R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T204">
            <v>0</v>
          </cell>
          <cell r="AU204" t="e">
            <v>#REF!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</row>
        <row r="205">
          <cell r="B205">
            <v>198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R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T205">
            <v>0</v>
          </cell>
          <cell r="AU205" t="e">
            <v>#REF!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</row>
        <row r="206">
          <cell r="B206">
            <v>199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R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T206">
            <v>0</v>
          </cell>
          <cell r="AU206" t="e">
            <v>#REF!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</row>
        <row r="207">
          <cell r="B207">
            <v>200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R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T207">
            <v>0</v>
          </cell>
          <cell r="AU207" t="e">
            <v>#REF!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</row>
      </sheetData>
      <sheetData sheetId="3">
        <row r="8">
          <cell r="B8">
            <v>1</v>
          </cell>
        </row>
      </sheetData>
      <sheetData sheetId="4">
        <row r="12">
          <cell r="B12">
            <v>1</v>
          </cell>
          <cell r="C12" t="str">
            <v>jigu</v>
          </cell>
          <cell r="D12" t="str">
            <v>AB100</v>
          </cell>
          <cell r="E12" t="str">
            <v>Superviser</v>
          </cell>
          <cell r="F12" t="str">
            <v>Production</v>
          </cell>
          <cell r="G12">
            <v>0</v>
          </cell>
          <cell r="H12">
            <v>0</v>
          </cell>
          <cell r="I12">
            <v>0</v>
          </cell>
          <cell r="J12">
            <v>8</v>
          </cell>
          <cell r="K12">
            <v>8</v>
          </cell>
          <cell r="L12">
            <v>30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V12" t="e">
            <v>#REF!</v>
          </cell>
          <cell r="W12" t="e">
            <v>#REF!</v>
          </cell>
          <cell r="X12" t="e">
            <v>#REF!</v>
          </cell>
          <cell r="Y12" t="e">
            <v>#REF!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  <cell r="AQ12" t="e">
            <v>#REF!</v>
          </cell>
          <cell r="AR12" t="e">
            <v>#REF!</v>
          </cell>
          <cell r="AS12" t="e">
            <v>#REF!</v>
          </cell>
          <cell r="AT12" t="e">
            <v>#REF!</v>
          </cell>
          <cell r="AU12" t="e">
            <v>#REF!</v>
          </cell>
          <cell r="AV12" t="e">
            <v>#REF!</v>
          </cell>
          <cell r="AW12" t="e">
            <v>#REF!</v>
          </cell>
          <cell r="AX12" t="e">
            <v>#REF!</v>
          </cell>
          <cell r="AY12" t="e">
            <v>#REF!</v>
          </cell>
          <cell r="AZ12" t="e">
            <v>#REF!</v>
          </cell>
          <cell r="BA12" t="e">
            <v>#REF!</v>
          </cell>
          <cell r="BB12" t="e">
            <v>#REF!</v>
          </cell>
          <cell r="BC12" t="e">
            <v>#REF!</v>
          </cell>
          <cell r="BD12" t="e">
            <v>#REF!</v>
          </cell>
          <cell r="BE12" t="e">
            <v>#REF!</v>
          </cell>
          <cell r="BF12" t="e">
            <v>#REF!</v>
          </cell>
          <cell r="BG12">
            <v>0</v>
          </cell>
          <cell r="BH12">
            <v>0</v>
          </cell>
          <cell r="BI12">
            <v>0</v>
          </cell>
          <cell r="BJ12">
            <v>1</v>
          </cell>
          <cell r="BK12">
            <v>0</v>
          </cell>
          <cell r="BL12">
            <v>0</v>
          </cell>
          <cell r="BM12" t="e">
            <v>#REF!</v>
          </cell>
          <cell r="BN12">
            <v>0</v>
          </cell>
          <cell r="BO12">
            <v>0</v>
          </cell>
          <cell r="BP12">
            <v>0</v>
          </cell>
          <cell r="BQ12">
            <v>1</v>
          </cell>
          <cell r="BR12">
            <v>0</v>
          </cell>
          <cell r="BS12">
            <v>0</v>
          </cell>
          <cell r="BT12" t="e">
            <v>#REF!</v>
          </cell>
          <cell r="BU12" t="e">
            <v>#REF!</v>
          </cell>
          <cell r="BV12" t="e">
            <v>#REF!</v>
          </cell>
          <cell r="BW12" t="e">
            <v>#REF!</v>
          </cell>
          <cell r="BX12" t="e">
            <v>#REF!</v>
          </cell>
          <cell r="BY12" t="e">
            <v>#REF!</v>
          </cell>
          <cell r="BZ12" t="e">
            <v>#REF!</v>
          </cell>
          <cell r="CA12" t="e">
            <v>#REF!</v>
          </cell>
          <cell r="CB12" t="e">
            <v>#REF!</v>
          </cell>
          <cell r="CC12" t="e">
            <v>#REF!</v>
          </cell>
          <cell r="CD12" t="e">
            <v>#REF!</v>
          </cell>
          <cell r="CE12" t="e">
            <v>#REF!</v>
          </cell>
          <cell r="CF12" t="e">
            <v>#REF!</v>
          </cell>
          <cell r="CG12" t="e">
            <v>#REF!</v>
          </cell>
          <cell r="CH12" t="e">
            <v>#REF!</v>
          </cell>
          <cell r="CI12" t="e">
            <v>#REF!</v>
          </cell>
          <cell r="CJ12" t="e">
            <v>#REF!</v>
          </cell>
          <cell r="CK12" t="e">
            <v>#REF!</v>
          </cell>
          <cell r="CL12" t="e">
            <v>#REF!</v>
          </cell>
          <cell r="CM12" t="e">
            <v>#REF!</v>
          </cell>
          <cell r="CN12" t="e">
            <v>#REF!</v>
          </cell>
          <cell r="CO12" t="e">
            <v>#REF!</v>
          </cell>
          <cell r="CP12" t="e">
            <v>#REF!</v>
          </cell>
          <cell r="CQ12" t="e">
            <v>#REF!</v>
          </cell>
          <cell r="CR12" t="e">
            <v>#REF!</v>
          </cell>
          <cell r="CS12" t="e">
            <v>#REF!</v>
          </cell>
          <cell r="CT12" t="e">
            <v>#REF!</v>
          </cell>
          <cell r="CU12" t="e">
            <v>#REF!</v>
          </cell>
          <cell r="CV12" t="e">
            <v>#REF!</v>
          </cell>
          <cell r="CW12" t="e">
            <v>#REF!</v>
          </cell>
          <cell r="CX12" t="e">
            <v>#REF!</v>
          </cell>
          <cell r="CY12" t="e">
            <v>#REF!</v>
          </cell>
          <cell r="CZ12" t="e">
            <v>#REF!</v>
          </cell>
          <cell r="DA12" t="e">
            <v>#REF!</v>
          </cell>
          <cell r="DB12" t="e">
            <v>#REF!</v>
          </cell>
          <cell r="DC12" t="e">
            <v>#REF!</v>
          </cell>
          <cell r="DD12" t="e">
            <v>#REF!</v>
          </cell>
          <cell r="DE12" t="e">
            <v>#REF!</v>
          </cell>
          <cell r="DF12" t="e">
            <v>#REF!</v>
          </cell>
          <cell r="DG12" t="e">
            <v>#REF!</v>
          </cell>
          <cell r="DH12" t="e">
            <v>#REF!</v>
          </cell>
          <cell r="DI12">
            <v>15.5</v>
          </cell>
          <cell r="DJ12">
            <v>15.5</v>
          </cell>
          <cell r="DK12" t="e">
            <v>#REF!</v>
          </cell>
          <cell r="DL12" t="e">
            <v>#REF!</v>
          </cell>
          <cell r="DM12" t="e">
            <v>#REF!</v>
          </cell>
          <cell r="DN12" t="e">
            <v>#REF!</v>
          </cell>
          <cell r="DO12" t="e">
            <v>#REF!</v>
          </cell>
          <cell r="DP12" t="e">
            <v>#REF!</v>
          </cell>
          <cell r="DQ12" t="e">
            <v>#REF!</v>
          </cell>
          <cell r="DR12" t="e">
            <v>#REF!</v>
          </cell>
          <cell r="DS12" t="e">
            <v>#REF!</v>
          </cell>
          <cell r="DT12" t="e">
            <v>#REF!</v>
          </cell>
          <cell r="DU12" t="e">
            <v>#REF!</v>
          </cell>
          <cell r="DV12">
            <v>27</v>
          </cell>
          <cell r="DW12">
            <v>27</v>
          </cell>
          <cell r="DX12" t="e">
            <v>#REF!</v>
          </cell>
          <cell r="DY12" t="e">
            <v>#REF!</v>
          </cell>
          <cell r="DZ12" t="e">
            <v>#REF!</v>
          </cell>
          <cell r="EA12" t="e">
            <v>#REF!</v>
          </cell>
          <cell r="EB12" t="e">
            <v>#REF!</v>
          </cell>
        </row>
        <row r="13">
          <cell r="B13">
            <v>2</v>
          </cell>
          <cell r="C13" t="str">
            <v>xyz</v>
          </cell>
          <cell r="D13" t="str">
            <v>BC200</v>
          </cell>
          <cell r="E13" t="str">
            <v>ss</v>
          </cell>
          <cell r="F13" t="str">
            <v>Sales</v>
          </cell>
          <cell r="G13">
            <v>0</v>
          </cell>
          <cell r="H13">
            <v>0</v>
          </cell>
          <cell r="I13">
            <v>0</v>
          </cell>
          <cell r="J13">
            <v>8</v>
          </cell>
          <cell r="K13">
            <v>8</v>
          </cell>
          <cell r="L13">
            <v>30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V13" t="e">
            <v>#REF!</v>
          </cell>
          <cell r="W13" t="e">
            <v>#REF!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  <cell r="AQ13" t="e">
            <v>#REF!</v>
          </cell>
          <cell r="AR13" t="e">
            <v>#REF!</v>
          </cell>
          <cell r="AS13" t="e">
            <v>#REF!</v>
          </cell>
          <cell r="AT13" t="e">
            <v>#REF!</v>
          </cell>
          <cell r="AU13" t="e">
            <v>#REF!</v>
          </cell>
          <cell r="AV13" t="e">
            <v>#REF!</v>
          </cell>
          <cell r="AW13" t="e">
            <v>#REF!</v>
          </cell>
          <cell r="AX13" t="e">
            <v>#REF!</v>
          </cell>
          <cell r="AY13" t="e">
            <v>#REF!</v>
          </cell>
          <cell r="AZ13" t="e">
            <v>#REF!</v>
          </cell>
          <cell r="BA13" t="e">
            <v>#REF!</v>
          </cell>
          <cell r="BB13" t="e">
            <v>#REF!</v>
          </cell>
          <cell r="BC13" t="e">
            <v>#REF!</v>
          </cell>
          <cell r="BD13" t="e">
            <v>#REF!</v>
          </cell>
          <cell r="BE13" t="e">
            <v>#REF!</v>
          </cell>
          <cell r="BF13" t="e">
            <v>#REF!</v>
          </cell>
          <cell r="BG13">
            <v>0</v>
          </cell>
          <cell r="BH13">
            <v>1</v>
          </cell>
          <cell r="BI13">
            <v>0</v>
          </cell>
          <cell r="BJ13">
            <v>1</v>
          </cell>
          <cell r="BK13">
            <v>0</v>
          </cell>
          <cell r="BL13">
            <v>0</v>
          </cell>
          <cell r="BM13" t="e">
            <v>#REF!</v>
          </cell>
          <cell r="BN13">
            <v>0</v>
          </cell>
          <cell r="BO13">
            <v>1</v>
          </cell>
          <cell r="BP13">
            <v>0</v>
          </cell>
          <cell r="BQ13">
            <v>1</v>
          </cell>
          <cell r="BR13">
            <v>0</v>
          </cell>
          <cell r="BS13">
            <v>0</v>
          </cell>
          <cell r="BT13" t="e">
            <v>#REF!</v>
          </cell>
          <cell r="BU13" t="e">
            <v>#REF!</v>
          </cell>
          <cell r="BV13" t="e">
            <v>#REF!</v>
          </cell>
          <cell r="BW13" t="e">
            <v>#REF!</v>
          </cell>
          <cell r="BX13" t="e">
            <v>#REF!</v>
          </cell>
          <cell r="BY13" t="e">
            <v>#REF!</v>
          </cell>
          <cell r="BZ13" t="e">
            <v>#REF!</v>
          </cell>
          <cell r="CA13" t="e">
            <v>#REF!</v>
          </cell>
          <cell r="CB13" t="e">
            <v>#REF!</v>
          </cell>
          <cell r="CC13" t="e">
            <v>#REF!</v>
          </cell>
          <cell r="CD13" t="e">
            <v>#REF!</v>
          </cell>
          <cell r="CE13" t="e">
            <v>#REF!</v>
          </cell>
          <cell r="CF13" t="e">
            <v>#REF!</v>
          </cell>
          <cell r="CG13" t="e">
            <v>#REF!</v>
          </cell>
          <cell r="CH13" t="e">
            <v>#REF!</v>
          </cell>
          <cell r="CI13" t="e">
            <v>#REF!</v>
          </cell>
          <cell r="CJ13" t="e">
            <v>#REF!</v>
          </cell>
          <cell r="CK13" t="e">
            <v>#REF!</v>
          </cell>
          <cell r="CL13" t="e">
            <v>#REF!</v>
          </cell>
          <cell r="CM13" t="e">
            <v>#REF!</v>
          </cell>
          <cell r="CN13" t="e">
            <v>#REF!</v>
          </cell>
          <cell r="CO13" t="e">
            <v>#REF!</v>
          </cell>
          <cell r="CP13" t="e">
            <v>#REF!</v>
          </cell>
          <cell r="CQ13" t="e">
            <v>#REF!</v>
          </cell>
          <cell r="CR13" t="e">
            <v>#REF!</v>
          </cell>
          <cell r="CS13" t="e">
            <v>#REF!</v>
          </cell>
          <cell r="CT13" t="e">
            <v>#REF!</v>
          </cell>
          <cell r="CU13" t="e">
            <v>#REF!</v>
          </cell>
          <cell r="CV13" t="e">
            <v>#REF!</v>
          </cell>
          <cell r="CW13" t="e">
            <v>#REF!</v>
          </cell>
          <cell r="CX13" t="e">
            <v>#REF!</v>
          </cell>
          <cell r="CY13" t="e">
            <v>#REF!</v>
          </cell>
          <cell r="CZ13" t="e">
            <v>#REF!</v>
          </cell>
          <cell r="DA13" t="e">
            <v>#REF!</v>
          </cell>
          <cell r="DB13" t="e">
            <v>#REF!</v>
          </cell>
          <cell r="DC13" t="e">
            <v>#REF!</v>
          </cell>
          <cell r="DD13" t="e">
            <v>#REF!</v>
          </cell>
          <cell r="DE13" t="e">
            <v>#REF!</v>
          </cell>
          <cell r="DF13" t="e">
            <v>#REF!</v>
          </cell>
          <cell r="DG13" t="e">
            <v>#REF!</v>
          </cell>
          <cell r="DH13" t="e">
            <v>#REF!</v>
          </cell>
          <cell r="DI13">
            <v>28</v>
          </cell>
          <cell r="DJ13">
            <v>28</v>
          </cell>
          <cell r="DK13" t="e">
            <v>#REF!</v>
          </cell>
          <cell r="DL13" t="e">
            <v>#REF!</v>
          </cell>
          <cell r="DM13" t="e">
            <v>#REF!</v>
          </cell>
          <cell r="DN13" t="e">
            <v>#REF!</v>
          </cell>
          <cell r="DO13" t="e">
            <v>#REF!</v>
          </cell>
          <cell r="DP13" t="e">
            <v>#REF!</v>
          </cell>
          <cell r="DQ13" t="e">
            <v>#REF!</v>
          </cell>
          <cell r="DR13" t="e">
            <v>#REF!</v>
          </cell>
          <cell r="DS13" t="e">
            <v>#REF!</v>
          </cell>
          <cell r="DT13" t="e">
            <v>#REF!</v>
          </cell>
          <cell r="DU13" t="e">
            <v>#REF!</v>
          </cell>
          <cell r="DV13">
            <v>0</v>
          </cell>
          <cell r="DW13">
            <v>0</v>
          </cell>
          <cell r="DX13" t="e">
            <v>#REF!</v>
          </cell>
          <cell r="DY13" t="e">
            <v>#REF!</v>
          </cell>
          <cell r="DZ13" t="e">
            <v>#REF!</v>
          </cell>
          <cell r="EA13" t="e">
            <v>#REF!</v>
          </cell>
          <cell r="EB13" t="e">
            <v>#REF!</v>
          </cell>
        </row>
        <row r="14">
          <cell r="B14">
            <v>3</v>
          </cell>
          <cell r="C14" t="str">
            <v>aB</v>
          </cell>
          <cell r="D14">
            <v>53322</v>
          </cell>
          <cell r="E14" t="str">
            <v>Junior Engg</v>
          </cell>
          <cell r="F14" t="str">
            <v>Sales</v>
          </cell>
          <cell r="G14">
            <v>0</v>
          </cell>
          <cell r="H14">
            <v>0</v>
          </cell>
          <cell r="I14">
            <v>0</v>
          </cell>
          <cell r="J14">
            <v>8</v>
          </cell>
          <cell r="K14">
            <v>8</v>
          </cell>
          <cell r="L14">
            <v>30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V14" t="e">
            <v>#REF!</v>
          </cell>
          <cell r="W14" t="e">
            <v>#REF!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  <cell r="AQ14" t="e">
            <v>#REF!</v>
          </cell>
          <cell r="AR14" t="e">
            <v>#REF!</v>
          </cell>
          <cell r="AS14" t="e">
            <v>#REF!</v>
          </cell>
          <cell r="AT14" t="e">
            <v>#REF!</v>
          </cell>
          <cell r="AU14" t="e">
            <v>#REF!</v>
          </cell>
          <cell r="AV14" t="e">
            <v>#REF!</v>
          </cell>
          <cell r="AW14" t="e">
            <v>#REF!</v>
          </cell>
          <cell r="AX14" t="e">
            <v>#REF!</v>
          </cell>
          <cell r="AY14" t="e">
            <v>#REF!</v>
          </cell>
          <cell r="AZ14" t="e">
            <v>#REF!</v>
          </cell>
          <cell r="BA14" t="e">
            <v>#REF!</v>
          </cell>
          <cell r="BB14" t="e">
            <v>#REF!</v>
          </cell>
          <cell r="BC14" t="e">
            <v>#REF!</v>
          </cell>
          <cell r="BD14" t="e">
            <v>#REF!</v>
          </cell>
          <cell r="BE14" t="e">
            <v>#REF!</v>
          </cell>
          <cell r="BF14" t="e">
            <v>#REF!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 t="e">
            <v>#REF!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 t="e">
            <v>#REF!</v>
          </cell>
          <cell r="BU14" t="e">
            <v>#REF!</v>
          </cell>
          <cell r="BV14" t="e">
            <v>#REF!</v>
          </cell>
          <cell r="BW14" t="e">
            <v>#REF!</v>
          </cell>
          <cell r="BX14" t="e">
            <v>#REF!</v>
          </cell>
          <cell r="BY14" t="e">
            <v>#REF!</v>
          </cell>
          <cell r="BZ14" t="e">
            <v>#REF!</v>
          </cell>
          <cell r="CA14" t="e">
            <v>#REF!</v>
          </cell>
          <cell r="CB14" t="e">
            <v>#REF!</v>
          </cell>
          <cell r="CC14" t="e">
            <v>#REF!</v>
          </cell>
          <cell r="CD14" t="e">
            <v>#REF!</v>
          </cell>
          <cell r="CE14" t="e">
            <v>#REF!</v>
          </cell>
          <cell r="CF14" t="e">
            <v>#REF!</v>
          </cell>
          <cell r="CG14" t="e">
            <v>#REF!</v>
          </cell>
          <cell r="CH14" t="e">
            <v>#REF!</v>
          </cell>
          <cell r="CI14" t="e">
            <v>#REF!</v>
          </cell>
          <cell r="CJ14" t="e">
            <v>#REF!</v>
          </cell>
          <cell r="CK14" t="e">
            <v>#REF!</v>
          </cell>
          <cell r="CL14" t="e">
            <v>#REF!</v>
          </cell>
          <cell r="CM14" t="e">
            <v>#REF!</v>
          </cell>
          <cell r="CN14" t="e">
            <v>#REF!</v>
          </cell>
          <cell r="CO14" t="e">
            <v>#REF!</v>
          </cell>
          <cell r="CP14" t="e">
            <v>#REF!</v>
          </cell>
          <cell r="CQ14" t="e">
            <v>#REF!</v>
          </cell>
          <cell r="CR14" t="e">
            <v>#REF!</v>
          </cell>
          <cell r="CS14" t="e">
            <v>#REF!</v>
          </cell>
          <cell r="CT14" t="e">
            <v>#REF!</v>
          </cell>
          <cell r="CU14" t="e">
            <v>#REF!</v>
          </cell>
          <cell r="CV14" t="e">
            <v>#REF!</v>
          </cell>
          <cell r="CW14" t="e">
            <v>#REF!</v>
          </cell>
          <cell r="CX14" t="e">
            <v>#REF!</v>
          </cell>
          <cell r="CY14" t="e">
            <v>#REF!</v>
          </cell>
          <cell r="CZ14" t="e">
            <v>#REF!</v>
          </cell>
          <cell r="DA14" t="e">
            <v>#REF!</v>
          </cell>
          <cell r="DB14" t="e">
            <v>#REF!</v>
          </cell>
          <cell r="DC14" t="e">
            <v>#REF!</v>
          </cell>
          <cell r="DD14" t="e">
            <v>#REF!</v>
          </cell>
          <cell r="DE14" t="e">
            <v>#REF!</v>
          </cell>
          <cell r="DF14" t="e">
            <v>#REF!</v>
          </cell>
          <cell r="DG14" t="e">
            <v>#REF!</v>
          </cell>
          <cell r="DH14" t="e">
            <v>#REF!</v>
          </cell>
          <cell r="DI14">
            <v>15.5</v>
          </cell>
          <cell r="DJ14">
            <v>15.5</v>
          </cell>
          <cell r="DK14" t="e">
            <v>#REF!</v>
          </cell>
          <cell r="DL14" t="e">
            <v>#REF!</v>
          </cell>
          <cell r="DM14" t="e">
            <v>#REF!</v>
          </cell>
          <cell r="DN14" t="e">
            <v>#REF!</v>
          </cell>
          <cell r="DO14" t="e">
            <v>#REF!</v>
          </cell>
          <cell r="DP14" t="e">
            <v>#REF!</v>
          </cell>
          <cell r="DQ14" t="e">
            <v>#REF!</v>
          </cell>
          <cell r="DR14" t="e">
            <v>#REF!</v>
          </cell>
          <cell r="DS14" t="e">
            <v>#REF!</v>
          </cell>
          <cell r="DT14" t="e">
            <v>#REF!</v>
          </cell>
          <cell r="DU14" t="e">
            <v>#REF!</v>
          </cell>
          <cell r="DV14">
            <v>29</v>
          </cell>
          <cell r="DW14">
            <v>29</v>
          </cell>
          <cell r="DX14" t="e">
            <v>#REF!</v>
          </cell>
          <cell r="DY14" t="e">
            <v>#REF!</v>
          </cell>
          <cell r="DZ14" t="e">
            <v>#REF!</v>
          </cell>
          <cell r="EA14" t="e">
            <v>#REF!</v>
          </cell>
          <cell r="EB14" t="e">
            <v>#REF!</v>
          </cell>
        </row>
        <row r="15">
          <cell r="B15">
            <v>4</v>
          </cell>
          <cell r="C15" t="str">
            <v>CDA</v>
          </cell>
          <cell r="D15">
            <v>2352</v>
          </cell>
          <cell r="E15" t="str">
            <v>Junior Engg</v>
          </cell>
          <cell r="F15" t="str">
            <v>Cost Control</v>
          </cell>
          <cell r="G15">
            <v>0</v>
          </cell>
          <cell r="H15">
            <v>0</v>
          </cell>
          <cell r="I15">
            <v>0</v>
          </cell>
          <cell r="J15">
            <v>8</v>
          </cell>
          <cell r="K15">
            <v>8</v>
          </cell>
          <cell r="L15">
            <v>30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 t="e">
            <v>#REF!</v>
          </cell>
          <cell r="W15" t="e">
            <v>#REF!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  <cell r="AQ15" t="e">
            <v>#REF!</v>
          </cell>
          <cell r="AR15" t="e">
            <v>#REF!</v>
          </cell>
          <cell r="AS15" t="e">
            <v>#REF!</v>
          </cell>
          <cell r="AT15" t="e">
            <v>#REF!</v>
          </cell>
          <cell r="AU15" t="e">
            <v>#REF!</v>
          </cell>
          <cell r="AV15" t="e">
            <v>#REF!</v>
          </cell>
          <cell r="AW15" t="e">
            <v>#REF!</v>
          </cell>
          <cell r="AX15" t="e">
            <v>#REF!</v>
          </cell>
          <cell r="AY15" t="e">
            <v>#REF!</v>
          </cell>
          <cell r="AZ15" t="e">
            <v>#REF!</v>
          </cell>
          <cell r="BA15" t="e">
            <v>#REF!</v>
          </cell>
          <cell r="BB15" t="e">
            <v>#REF!</v>
          </cell>
          <cell r="BC15" t="e">
            <v>#REF!</v>
          </cell>
          <cell r="BD15" t="e">
            <v>#REF!</v>
          </cell>
          <cell r="BE15" t="e">
            <v>#REF!</v>
          </cell>
          <cell r="BF15" t="e">
            <v>#REF!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 t="e">
            <v>#REF!</v>
          </cell>
          <cell r="BV15" t="e">
            <v>#REF!</v>
          </cell>
          <cell r="BW15" t="e">
            <v>#REF!</v>
          </cell>
          <cell r="BX15" t="e">
            <v>#REF!</v>
          </cell>
          <cell r="BY15" t="e">
            <v>#REF!</v>
          </cell>
          <cell r="BZ15" t="e">
            <v>#REF!</v>
          </cell>
          <cell r="CA15" t="e">
            <v>#REF!</v>
          </cell>
          <cell r="CB15" t="e">
            <v>#REF!</v>
          </cell>
          <cell r="CC15" t="e">
            <v>#REF!</v>
          </cell>
          <cell r="CD15" t="e">
            <v>#REF!</v>
          </cell>
          <cell r="CE15" t="e">
            <v>#REF!</v>
          </cell>
          <cell r="CF15" t="e">
            <v>#REF!</v>
          </cell>
          <cell r="CG15" t="e">
            <v>#REF!</v>
          </cell>
          <cell r="CH15" t="e">
            <v>#REF!</v>
          </cell>
          <cell r="CI15" t="e">
            <v>#REF!</v>
          </cell>
          <cell r="CJ15" t="e">
            <v>#REF!</v>
          </cell>
          <cell r="CK15" t="e">
            <v>#REF!</v>
          </cell>
          <cell r="CL15" t="e">
            <v>#REF!</v>
          </cell>
          <cell r="CM15" t="e">
            <v>#REF!</v>
          </cell>
          <cell r="CN15" t="e">
            <v>#REF!</v>
          </cell>
          <cell r="CO15" t="e">
            <v>#REF!</v>
          </cell>
          <cell r="CP15" t="e">
            <v>#REF!</v>
          </cell>
          <cell r="CQ15" t="e">
            <v>#REF!</v>
          </cell>
          <cell r="CR15" t="e">
            <v>#REF!</v>
          </cell>
          <cell r="CS15" t="e">
            <v>#REF!</v>
          </cell>
          <cell r="CT15" t="e">
            <v>#REF!</v>
          </cell>
          <cell r="CU15" t="e">
            <v>#REF!</v>
          </cell>
          <cell r="CV15" t="e">
            <v>#REF!</v>
          </cell>
          <cell r="CW15" t="e">
            <v>#REF!</v>
          </cell>
          <cell r="CX15" t="e">
            <v>#REF!</v>
          </cell>
          <cell r="CY15" t="e">
            <v>#REF!</v>
          </cell>
          <cell r="CZ15" t="e">
            <v>#REF!</v>
          </cell>
          <cell r="DA15" t="e">
            <v>#REF!</v>
          </cell>
          <cell r="DB15" t="e">
            <v>#REF!</v>
          </cell>
          <cell r="DC15" t="e">
            <v>#REF!</v>
          </cell>
          <cell r="DD15" t="e">
            <v>#REF!</v>
          </cell>
          <cell r="DE15" t="e">
            <v>#REF!</v>
          </cell>
          <cell r="DF15" t="e">
            <v>#REF!</v>
          </cell>
          <cell r="DG15" t="e">
            <v>#REF!</v>
          </cell>
          <cell r="DH15" t="e">
            <v>#REF!</v>
          </cell>
          <cell r="DI15">
            <v>0</v>
          </cell>
          <cell r="DJ15">
            <v>0</v>
          </cell>
          <cell r="DK15" t="e">
            <v>#REF!</v>
          </cell>
          <cell r="DL15" t="e">
            <v>#REF!</v>
          </cell>
          <cell r="DM15" t="e">
            <v>#REF!</v>
          </cell>
          <cell r="DN15" t="e">
            <v>#REF!</v>
          </cell>
          <cell r="DO15" t="e">
            <v>#REF!</v>
          </cell>
          <cell r="DP15" t="e">
            <v>#REF!</v>
          </cell>
          <cell r="DQ15" t="e">
            <v>#REF!</v>
          </cell>
          <cell r="DR15" t="e">
            <v>#REF!</v>
          </cell>
          <cell r="DS15" t="e">
            <v>#REF!</v>
          </cell>
          <cell r="DT15" t="e">
            <v>#REF!</v>
          </cell>
          <cell r="DU15" t="e">
            <v>#REF!</v>
          </cell>
          <cell r="DV15">
            <v>0</v>
          </cell>
          <cell r="DW15">
            <v>0</v>
          </cell>
          <cell r="DX15" t="e">
            <v>#REF!</v>
          </cell>
          <cell r="DY15" t="e">
            <v>#REF!</v>
          </cell>
          <cell r="DZ15" t="e">
            <v>#REF!</v>
          </cell>
          <cell r="EA15" t="e">
            <v>#REF!</v>
          </cell>
          <cell r="EB15" t="e">
            <v>#REF!</v>
          </cell>
        </row>
        <row r="16">
          <cell r="B16">
            <v>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 t="e">
            <v>#REF!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V16" t="e">
            <v>#REF!</v>
          </cell>
          <cell r="W16" t="e">
            <v>#REF!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  <cell r="AQ16" t="e">
            <v>#REF!</v>
          </cell>
          <cell r="AR16" t="e">
            <v>#REF!</v>
          </cell>
          <cell r="AS16" t="e">
            <v>#REF!</v>
          </cell>
          <cell r="AT16" t="e">
            <v>#REF!</v>
          </cell>
          <cell r="AU16" t="e">
            <v>#REF!</v>
          </cell>
          <cell r="AV16" t="e">
            <v>#REF!</v>
          </cell>
          <cell r="AW16" t="e">
            <v>#REF!</v>
          </cell>
          <cell r="AX16" t="e">
            <v>#REF!</v>
          </cell>
          <cell r="AY16" t="e">
            <v>#REF!</v>
          </cell>
          <cell r="AZ16" t="e">
            <v>#REF!</v>
          </cell>
          <cell r="BA16" t="e">
            <v>#REF!</v>
          </cell>
          <cell r="BB16" t="e">
            <v>#REF!</v>
          </cell>
          <cell r="BC16" t="e">
            <v>#REF!</v>
          </cell>
          <cell r="BD16" t="e">
            <v>#REF!</v>
          </cell>
          <cell r="BE16" t="e">
            <v>#REF!</v>
          </cell>
          <cell r="BF16" t="e">
            <v>#REF!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 t="e">
            <v>#REF!</v>
          </cell>
          <cell r="BV16" t="e">
            <v>#REF!</v>
          </cell>
          <cell r="BW16" t="e">
            <v>#REF!</v>
          </cell>
          <cell r="BX16" t="e">
            <v>#REF!</v>
          </cell>
          <cell r="BY16" t="e">
            <v>#REF!</v>
          </cell>
          <cell r="BZ16" t="e">
            <v>#REF!</v>
          </cell>
          <cell r="CA16" t="e">
            <v>#REF!</v>
          </cell>
          <cell r="CB16" t="e">
            <v>#REF!</v>
          </cell>
          <cell r="CC16" t="e">
            <v>#REF!</v>
          </cell>
          <cell r="CD16" t="e">
            <v>#REF!</v>
          </cell>
          <cell r="CE16" t="e">
            <v>#REF!</v>
          </cell>
          <cell r="CF16" t="e">
            <v>#REF!</v>
          </cell>
          <cell r="CG16" t="e">
            <v>#REF!</v>
          </cell>
          <cell r="CH16" t="e">
            <v>#REF!</v>
          </cell>
          <cell r="CI16" t="e">
            <v>#REF!</v>
          </cell>
          <cell r="CJ16" t="e">
            <v>#REF!</v>
          </cell>
          <cell r="CK16" t="e">
            <v>#REF!</v>
          </cell>
          <cell r="CL16" t="e">
            <v>#REF!</v>
          </cell>
          <cell r="CM16" t="e">
            <v>#REF!</v>
          </cell>
          <cell r="CN16" t="e">
            <v>#REF!</v>
          </cell>
          <cell r="CO16" t="e">
            <v>#REF!</v>
          </cell>
          <cell r="CP16" t="e">
            <v>#REF!</v>
          </cell>
          <cell r="CQ16" t="e">
            <v>#REF!</v>
          </cell>
          <cell r="CR16" t="e">
            <v>#REF!</v>
          </cell>
          <cell r="CS16" t="e">
            <v>#REF!</v>
          </cell>
          <cell r="CT16" t="e">
            <v>#REF!</v>
          </cell>
          <cell r="CU16" t="e">
            <v>#REF!</v>
          </cell>
          <cell r="CV16" t="e">
            <v>#REF!</v>
          </cell>
          <cell r="CW16" t="e">
            <v>#REF!</v>
          </cell>
          <cell r="CX16" t="e">
            <v>#REF!</v>
          </cell>
          <cell r="CY16" t="e">
            <v>#REF!</v>
          </cell>
          <cell r="CZ16" t="e">
            <v>#REF!</v>
          </cell>
          <cell r="DA16" t="e">
            <v>#REF!</v>
          </cell>
          <cell r="DB16" t="e">
            <v>#REF!</v>
          </cell>
          <cell r="DC16" t="e">
            <v>#REF!</v>
          </cell>
          <cell r="DD16" t="e">
            <v>#REF!</v>
          </cell>
          <cell r="DE16" t="e">
            <v>#REF!</v>
          </cell>
          <cell r="DF16" t="e">
            <v>#REF!</v>
          </cell>
          <cell r="DG16" t="e">
            <v>#REF!</v>
          </cell>
          <cell r="DH16" t="e">
            <v>#REF!</v>
          </cell>
          <cell r="DI16">
            <v>0</v>
          </cell>
          <cell r="DJ16">
            <v>0</v>
          </cell>
          <cell r="DK16" t="e">
            <v>#REF!</v>
          </cell>
          <cell r="DL16" t="e">
            <v>#REF!</v>
          </cell>
          <cell r="DM16" t="e">
            <v>#REF!</v>
          </cell>
          <cell r="DN16" t="e">
            <v>#REF!</v>
          </cell>
          <cell r="DO16" t="e">
            <v>#REF!</v>
          </cell>
          <cell r="DP16" t="e">
            <v>#REF!</v>
          </cell>
          <cell r="DQ16" t="e">
            <v>#REF!</v>
          </cell>
          <cell r="DR16" t="e">
            <v>#REF!</v>
          </cell>
          <cell r="DS16" t="e">
            <v>#REF!</v>
          </cell>
          <cell r="DT16" t="e">
            <v>#REF!</v>
          </cell>
          <cell r="DU16" t="e">
            <v>#REF!</v>
          </cell>
          <cell r="DV16">
            <v>0</v>
          </cell>
          <cell r="DW16">
            <v>0</v>
          </cell>
          <cell r="DX16" t="e">
            <v>#REF!</v>
          </cell>
          <cell r="DY16" t="e">
            <v>#REF!</v>
          </cell>
          <cell r="DZ16" t="e">
            <v>#REF!</v>
          </cell>
          <cell r="EA16" t="e">
            <v>#REF!</v>
          </cell>
          <cell r="EB16" t="e">
            <v>#REF!</v>
          </cell>
        </row>
        <row r="17">
          <cell r="B17">
            <v>6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 t="e">
            <v>#REF!</v>
          </cell>
          <cell r="W17" t="e">
            <v>#REF!</v>
          </cell>
          <cell r="X17" t="e">
            <v>#REF!</v>
          </cell>
          <cell r="Y17" t="e">
            <v>#REF!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  <cell r="AQ17" t="e">
            <v>#REF!</v>
          </cell>
          <cell r="AR17" t="e">
            <v>#REF!</v>
          </cell>
          <cell r="AS17" t="e">
            <v>#REF!</v>
          </cell>
          <cell r="AT17" t="e">
            <v>#REF!</v>
          </cell>
          <cell r="AU17" t="e">
            <v>#REF!</v>
          </cell>
          <cell r="AV17" t="e">
            <v>#REF!</v>
          </cell>
          <cell r="AW17" t="e">
            <v>#REF!</v>
          </cell>
          <cell r="AX17" t="e">
            <v>#REF!</v>
          </cell>
          <cell r="AY17" t="e">
            <v>#REF!</v>
          </cell>
          <cell r="AZ17" t="e">
            <v>#REF!</v>
          </cell>
          <cell r="BA17" t="e">
            <v>#REF!</v>
          </cell>
          <cell r="BB17" t="e">
            <v>#REF!</v>
          </cell>
          <cell r="BC17" t="e">
            <v>#REF!</v>
          </cell>
          <cell r="BD17" t="e">
            <v>#REF!</v>
          </cell>
          <cell r="BE17" t="e">
            <v>#REF!</v>
          </cell>
          <cell r="BF17" t="e">
            <v>#REF!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 t="e">
            <v>#REF!</v>
          </cell>
          <cell r="BV17" t="e">
            <v>#REF!</v>
          </cell>
          <cell r="BW17" t="e">
            <v>#REF!</v>
          </cell>
          <cell r="BX17" t="e">
            <v>#REF!</v>
          </cell>
          <cell r="BY17" t="e">
            <v>#REF!</v>
          </cell>
          <cell r="BZ17" t="e">
            <v>#REF!</v>
          </cell>
          <cell r="CA17" t="e">
            <v>#REF!</v>
          </cell>
          <cell r="CB17" t="e">
            <v>#REF!</v>
          </cell>
          <cell r="CC17" t="e">
            <v>#REF!</v>
          </cell>
          <cell r="CD17" t="e">
            <v>#REF!</v>
          </cell>
          <cell r="CE17" t="e">
            <v>#REF!</v>
          </cell>
          <cell r="CF17" t="e">
            <v>#REF!</v>
          </cell>
          <cell r="CG17" t="e">
            <v>#REF!</v>
          </cell>
          <cell r="CH17" t="e">
            <v>#REF!</v>
          </cell>
          <cell r="CI17" t="e">
            <v>#REF!</v>
          </cell>
          <cell r="CJ17" t="e">
            <v>#REF!</v>
          </cell>
          <cell r="CK17" t="e">
            <v>#REF!</v>
          </cell>
          <cell r="CL17" t="e">
            <v>#REF!</v>
          </cell>
          <cell r="CM17" t="e">
            <v>#REF!</v>
          </cell>
          <cell r="CN17" t="e">
            <v>#REF!</v>
          </cell>
          <cell r="CO17" t="e">
            <v>#REF!</v>
          </cell>
          <cell r="CP17" t="e">
            <v>#REF!</v>
          </cell>
          <cell r="CQ17" t="e">
            <v>#REF!</v>
          </cell>
          <cell r="CR17" t="e">
            <v>#REF!</v>
          </cell>
          <cell r="CS17" t="e">
            <v>#REF!</v>
          </cell>
          <cell r="CT17" t="e">
            <v>#REF!</v>
          </cell>
          <cell r="CU17" t="e">
            <v>#REF!</v>
          </cell>
          <cell r="CV17" t="e">
            <v>#REF!</v>
          </cell>
          <cell r="CW17" t="e">
            <v>#REF!</v>
          </cell>
          <cell r="CX17" t="e">
            <v>#REF!</v>
          </cell>
          <cell r="CY17" t="e">
            <v>#REF!</v>
          </cell>
          <cell r="CZ17" t="e">
            <v>#REF!</v>
          </cell>
          <cell r="DA17" t="e">
            <v>#REF!</v>
          </cell>
          <cell r="DB17" t="e">
            <v>#REF!</v>
          </cell>
          <cell r="DC17" t="e">
            <v>#REF!</v>
          </cell>
          <cell r="DD17" t="e">
            <v>#REF!</v>
          </cell>
          <cell r="DE17" t="e">
            <v>#REF!</v>
          </cell>
          <cell r="DF17" t="e">
            <v>#REF!</v>
          </cell>
          <cell r="DG17" t="e">
            <v>#REF!</v>
          </cell>
          <cell r="DH17" t="e">
            <v>#REF!</v>
          </cell>
          <cell r="DI17">
            <v>0</v>
          </cell>
          <cell r="DJ17">
            <v>0</v>
          </cell>
          <cell r="DK17" t="e">
            <v>#REF!</v>
          </cell>
          <cell r="DL17" t="e">
            <v>#REF!</v>
          </cell>
          <cell r="DM17" t="e">
            <v>#REF!</v>
          </cell>
          <cell r="DN17" t="e">
            <v>#REF!</v>
          </cell>
          <cell r="DO17" t="e">
            <v>#REF!</v>
          </cell>
          <cell r="DP17" t="e">
            <v>#REF!</v>
          </cell>
          <cell r="DQ17" t="e">
            <v>#REF!</v>
          </cell>
          <cell r="DR17" t="e">
            <v>#REF!</v>
          </cell>
          <cell r="DS17" t="e">
            <v>#REF!</v>
          </cell>
          <cell r="DT17" t="e">
            <v>#REF!</v>
          </cell>
          <cell r="DU17" t="e">
            <v>#REF!</v>
          </cell>
          <cell r="DV17">
            <v>0</v>
          </cell>
          <cell r="DW17">
            <v>0</v>
          </cell>
          <cell r="DX17" t="e">
            <v>#REF!</v>
          </cell>
          <cell r="DY17" t="e">
            <v>#REF!</v>
          </cell>
          <cell r="DZ17" t="e">
            <v>#REF!</v>
          </cell>
          <cell r="EA17" t="e">
            <v>#REF!</v>
          </cell>
          <cell r="EB17" t="e">
            <v>#REF!</v>
          </cell>
        </row>
        <row r="18">
          <cell r="B18">
            <v>7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 t="e">
            <v>#REF!</v>
          </cell>
          <cell r="W18" t="e">
            <v>#REF!</v>
          </cell>
          <cell r="X18" t="e">
            <v>#REF!</v>
          </cell>
          <cell r="Y18" t="e">
            <v>#REF!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  <cell r="AQ18" t="e">
            <v>#REF!</v>
          </cell>
          <cell r="AR18" t="e">
            <v>#REF!</v>
          </cell>
          <cell r="AS18" t="e">
            <v>#REF!</v>
          </cell>
          <cell r="AT18" t="e">
            <v>#REF!</v>
          </cell>
          <cell r="AU18" t="e">
            <v>#REF!</v>
          </cell>
          <cell r="AV18" t="e">
            <v>#REF!</v>
          </cell>
          <cell r="AW18" t="e">
            <v>#REF!</v>
          </cell>
          <cell r="AX18" t="e">
            <v>#REF!</v>
          </cell>
          <cell r="AY18" t="e">
            <v>#REF!</v>
          </cell>
          <cell r="AZ18" t="e">
            <v>#REF!</v>
          </cell>
          <cell r="BA18" t="e">
            <v>#REF!</v>
          </cell>
          <cell r="BB18" t="e">
            <v>#REF!</v>
          </cell>
          <cell r="BC18" t="e">
            <v>#REF!</v>
          </cell>
          <cell r="BD18" t="e">
            <v>#REF!</v>
          </cell>
          <cell r="BE18" t="e">
            <v>#REF!</v>
          </cell>
          <cell r="BF18" t="e">
            <v>#REF!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 t="e">
            <v>#REF!</v>
          </cell>
          <cell r="BV18" t="e">
            <v>#REF!</v>
          </cell>
          <cell r="BW18" t="e">
            <v>#REF!</v>
          </cell>
          <cell r="BX18" t="e">
            <v>#REF!</v>
          </cell>
          <cell r="BY18" t="e">
            <v>#REF!</v>
          </cell>
          <cell r="BZ18" t="e">
            <v>#REF!</v>
          </cell>
          <cell r="CA18" t="e">
            <v>#REF!</v>
          </cell>
          <cell r="CB18" t="e">
            <v>#REF!</v>
          </cell>
          <cell r="CC18" t="e">
            <v>#REF!</v>
          </cell>
          <cell r="CD18" t="e">
            <v>#REF!</v>
          </cell>
          <cell r="CE18" t="e">
            <v>#REF!</v>
          </cell>
          <cell r="CF18" t="e">
            <v>#REF!</v>
          </cell>
          <cell r="CG18" t="e">
            <v>#REF!</v>
          </cell>
          <cell r="CH18" t="e">
            <v>#REF!</v>
          </cell>
          <cell r="CI18" t="e">
            <v>#REF!</v>
          </cell>
          <cell r="CJ18" t="e">
            <v>#REF!</v>
          </cell>
          <cell r="CK18" t="e">
            <v>#REF!</v>
          </cell>
          <cell r="CL18" t="e">
            <v>#REF!</v>
          </cell>
          <cell r="CM18" t="e">
            <v>#REF!</v>
          </cell>
          <cell r="CN18" t="e">
            <v>#REF!</v>
          </cell>
          <cell r="CO18" t="e">
            <v>#REF!</v>
          </cell>
          <cell r="CP18" t="e">
            <v>#REF!</v>
          </cell>
          <cell r="CQ18" t="e">
            <v>#REF!</v>
          </cell>
          <cell r="CR18" t="e">
            <v>#REF!</v>
          </cell>
          <cell r="CS18" t="e">
            <v>#REF!</v>
          </cell>
          <cell r="CT18" t="e">
            <v>#REF!</v>
          </cell>
          <cell r="CU18" t="e">
            <v>#REF!</v>
          </cell>
          <cell r="CV18" t="e">
            <v>#REF!</v>
          </cell>
          <cell r="CW18" t="e">
            <v>#REF!</v>
          </cell>
          <cell r="CX18" t="e">
            <v>#REF!</v>
          </cell>
          <cell r="CY18" t="e">
            <v>#REF!</v>
          </cell>
          <cell r="CZ18" t="e">
            <v>#REF!</v>
          </cell>
          <cell r="DA18" t="e">
            <v>#REF!</v>
          </cell>
          <cell r="DB18" t="e">
            <v>#REF!</v>
          </cell>
          <cell r="DC18" t="e">
            <v>#REF!</v>
          </cell>
          <cell r="DD18" t="e">
            <v>#REF!</v>
          </cell>
          <cell r="DE18" t="e">
            <v>#REF!</v>
          </cell>
          <cell r="DF18" t="e">
            <v>#REF!</v>
          </cell>
          <cell r="DG18" t="e">
            <v>#REF!</v>
          </cell>
          <cell r="DH18" t="e">
            <v>#REF!</v>
          </cell>
          <cell r="DI18">
            <v>0</v>
          </cell>
          <cell r="DJ18">
            <v>0</v>
          </cell>
          <cell r="DK18" t="e">
            <v>#REF!</v>
          </cell>
          <cell r="DL18" t="e">
            <v>#REF!</v>
          </cell>
          <cell r="DM18" t="e">
            <v>#REF!</v>
          </cell>
          <cell r="DN18" t="e">
            <v>#REF!</v>
          </cell>
          <cell r="DO18" t="e">
            <v>#REF!</v>
          </cell>
          <cell r="DP18" t="e">
            <v>#REF!</v>
          </cell>
          <cell r="DQ18" t="e">
            <v>#REF!</v>
          </cell>
          <cell r="DR18" t="e">
            <v>#REF!</v>
          </cell>
          <cell r="DS18" t="e">
            <v>#REF!</v>
          </cell>
          <cell r="DT18" t="e">
            <v>#REF!</v>
          </cell>
          <cell r="DU18" t="e">
            <v>#REF!</v>
          </cell>
          <cell r="DV18">
            <v>0</v>
          </cell>
          <cell r="DW18">
            <v>0</v>
          </cell>
          <cell r="DX18" t="e">
            <v>#REF!</v>
          </cell>
          <cell r="DY18" t="e">
            <v>#REF!</v>
          </cell>
          <cell r="DZ18" t="e">
            <v>#REF!</v>
          </cell>
          <cell r="EA18" t="e">
            <v>#REF!</v>
          </cell>
          <cell r="EB18" t="e">
            <v>#REF!</v>
          </cell>
        </row>
        <row r="19">
          <cell r="B19">
            <v>8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  <cell r="Q19" t="e">
            <v>#REF!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  <cell r="AQ19" t="e">
            <v>#REF!</v>
          </cell>
          <cell r="AR19" t="e">
            <v>#REF!</v>
          </cell>
          <cell r="AS19" t="e">
            <v>#REF!</v>
          </cell>
          <cell r="AT19" t="e">
            <v>#REF!</v>
          </cell>
          <cell r="AU19" t="e">
            <v>#REF!</v>
          </cell>
          <cell r="AV19" t="e">
            <v>#REF!</v>
          </cell>
          <cell r="AW19" t="e">
            <v>#REF!</v>
          </cell>
          <cell r="AX19" t="e">
            <v>#REF!</v>
          </cell>
          <cell r="AY19" t="e">
            <v>#REF!</v>
          </cell>
          <cell r="AZ19" t="e">
            <v>#REF!</v>
          </cell>
          <cell r="BA19" t="e">
            <v>#REF!</v>
          </cell>
          <cell r="BB19" t="e">
            <v>#REF!</v>
          </cell>
          <cell r="BC19" t="e">
            <v>#REF!</v>
          </cell>
          <cell r="BD19" t="e">
            <v>#REF!</v>
          </cell>
          <cell r="BE19" t="e">
            <v>#REF!</v>
          </cell>
          <cell r="BF19" t="e">
            <v>#REF!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 t="e">
            <v>#REF!</v>
          </cell>
          <cell r="BV19" t="e">
            <v>#REF!</v>
          </cell>
          <cell r="BW19" t="e">
            <v>#REF!</v>
          </cell>
          <cell r="BX19" t="e">
            <v>#REF!</v>
          </cell>
          <cell r="BY19" t="e">
            <v>#REF!</v>
          </cell>
          <cell r="BZ19" t="e">
            <v>#REF!</v>
          </cell>
          <cell r="CA19" t="e">
            <v>#REF!</v>
          </cell>
          <cell r="CB19" t="e">
            <v>#REF!</v>
          </cell>
          <cell r="CC19" t="e">
            <v>#REF!</v>
          </cell>
          <cell r="CD19" t="e">
            <v>#REF!</v>
          </cell>
          <cell r="CE19" t="e">
            <v>#REF!</v>
          </cell>
          <cell r="CF19" t="e">
            <v>#REF!</v>
          </cell>
          <cell r="CG19" t="e">
            <v>#REF!</v>
          </cell>
          <cell r="CH19" t="e">
            <v>#REF!</v>
          </cell>
          <cell r="CI19" t="e">
            <v>#REF!</v>
          </cell>
          <cell r="CJ19" t="e">
            <v>#REF!</v>
          </cell>
          <cell r="CK19" t="e">
            <v>#REF!</v>
          </cell>
          <cell r="CL19" t="e">
            <v>#REF!</v>
          </cell>
          <cell r="CM19" t="e">
            <v>#REF!</v>
          </cell>
          <cell r="CN19" t="e">
            <v>#REF!</v>
          </cell>
          <cell r="CO19" t="e">
            <v>#REF!</v>
          </cell>
          <cell r="CP19" t="e">
            <v>#REF!</v>
          </cell>
          <cell r="CQ19" t="e">
            <v>#REF!</v>
          </cell>
          <cell r="CR19" t="e">
            <v>#REF!</v>
          </cell>
          <cell r="CS19" t="e">
            <v>#REF!</v>
          </cell>
          <cell r="CT19" t="e">
            <v>#REF!</v>
          </cell>
          <cell r="CU19" t="e">
            <v>#REF!</v>
          </cell>
          <cell r="CV19" t="e">
            <v>#REF!</v>
          </cell>
          <cell r="CW19" t="e">
            <v>#REF!</v>
          </cell>
          <cell r="CX19" t="e">
            <v>#REF!</v>
          </cell>
          <cell r="CY19" t="e">
            <v>#REF!</v>
          </cell>
          <cell r="CZ19" t="e">
            <v>#REF!</v>
          </cell>
          <cell r="DA19" t="e">
            <v>#REF!</v>
          </cell>
          <cell r="DB19" t="e">
            <v>#REF!</v>
          </cell>
          <cell r="DC19" t="e">
            <v>#REF!</v>
          </cell>
          <cell r="DD19" t="e">
            <v>#REF!</v>
          </cell>
          <cell r="DE19" t="e">
            <v>#REF!</v>
          </cell>
          <cell r="DF19" t="e">
            <v>#REF!</v>
          </cell>
          <cell r="DG19" t="e">
            <v>#REF!</v>
          </cell>
          <cell r="DH19" t="e">
            <v>#REF!</v>
          </cell>
          <cell r="DI19">
            <v>0</v>
          </cell>
          <cell r="DJ19">
            <v>0</v>
          </cell>
          <cell r="DK19" t="e">
            <v>#REF!</v>
          </cell>
          <cell r="DL19" t="e">
            <v>#REF!</v>
          </cell>
          <cell r="DM19" t="e">
            <v>#REF!</v>
          </cell>
          <cell r="DN19" t="e">
            <v>#REF!</v>
          </cell>
          <cell r="DO19" t="e">
            <v>#REF!</v>
          </cell>
          <cell r="DP19" t="e">
            <v>#REF!</v>
          </cell>
          <cell r="DQ19" t="e">
            <v>#REF!</v>
          </cell>
          <cell r="DR19" t="e">
            <v>#REF!</v>
          </cell>
          <cell r="DS19" t="e">
            <v>#REF!</v>
          </cell>
          <cell r="DT19" t="e">
            <v>#REF!</v>
          </cell>
          <cell r="DU19" t="e">
            <v>#REF!</v>
          </cell>
          <cell r="DV19">
            <v>0</v>
          </cell>
          <cell r="DW19">
            <v>0</v>
          </cell>
          <cell r="DX19" t="e">
            <v>#REF!</v>
          </cell>
          <cell r="DY19" t="e">
            <v>#REF!</v>
          </cell>
          <cell r="DZ19" t="e">
            <v>#REF!</v>
          </cell>
          <cell r="EA19" t="e">
            <v>#REF!</v>
          </cell>
          <cell r="EB19" t="e">
            <v>#REF!</v>
          </cell>
        </row>
        <row r="20">
          <cell r="B20">
            <v>9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Q20" t="e">
            <v>#REF!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 t="e">
            <v>#REF!</v>
          </cell>
          <cell r="W20" t="e">
            <v>#REF!</v>
          </cell>
          <cell r="X20" t="e">
            <v>#REF!</v>
          </cell>
          <cell r="Y20" t="e">
            <v>#REF!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  <cell r="AQ20" t="e">
            <v>#REF!</v>
          </cell>
          <cell r="AR20" t="e">
            <v>#REF!</v>
          </cell>
          <cell r="AS20" t="e">
            <v>#REF!</v>
          </cell>
          <cell r="AT20" t="e">
            <v>#REF!</v>
          </cell>
          <cell r="AU20" t="e">
            <v>#REF!</v>
          </cell>
          <cell r="AV20" t="e">
            <v>#REF!</v>
          </cell>
          <cell r="AW20" t="e">
            <v>#REF!</v>
          </cell>
          <cell r="AX20" t="e">
            <v>#REF!</v>
          </cell>
          <cell r="AY20" t="e">
            <v>#REF!</v>
          </cell>
          <cell r="AZ20" t="e">
            <v>#REF!</v>
          </cell>
          <cell r="BA20" t="e">
            <v>#REF!</v>
          </cell>
          <cell r="BB20" t="e">
            <v>#REF!</v>
          </cell>
          <cell r="BC20" t="e">
            <v>#REF!</v>
          </cell>
          <cell r="BD20" t="e">
            <v>#REF!</v>
          </cell>
          <cell r="BE20" t="e">
            <v>#REF!</v>
          </cell>
          <cell r="BF20" t="e">
            <v>#REF!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 t="e">
            <v>#REF!</v>
          </cell>
          <cell r="BV20" t="e">
            <v>#REF!</v>
          </cell>
          <cell r="BW20" t="e">
            <v>#REF!</v>
          </cell>
          <cell r="BX20" t="e">
            <v>#REF!</v>
          </cell>
          <cell r="BY20" t="e">
            <v>#REF!</v>
          </cell>
          <cell r="BZ20" t="e">
            <v>#REF!</v>
          </cell>
          <cell r="CA20" t="e">
            <v>#REF!</v>
          </cell>
          <cell r="CB20" t="e">
            <v>#REF!</v>
          </cell>
          <cell r="CC20" t="e">
            <v>#REF!</v>
          </cell>
          <cell r="CD20" t="e">
            <v>#REF!</v>
          </cell>
          <cell r="CE20" t="e">
            <v>#REF!</v>
          </cell>
          <cell r="CF20" t="e">
            <v>#REF!</v>
          </cell>
          <cell r="CG20" t="e">
            <v>#REF!</v>
          </cell>
          <cell r="CH20" t="e">
            <v>#REF!</v>
          </cell>
          <cell r="CI20" t="e">
            <v>#REF!</v>
          </cell>
          <cell r="CJ20" t="e">
            <v>#REF!</v>
          </cell>
          <cell r="CK20" t="e">
            <v>#REF!</v>
          </cell>
          <cell r="CL20" t="e">
            <v>#REF!</v>
          </cell>
          <cell r="CM20" t="e">
            <v>#REF!</v>
          </cell>
          <cell r="CN20" t="e">
            <v>#REF!</v>
          </cell>
          <cell r="CO20" t="e">
            <v>#REF!</v>
          </cell>
          <cell r="CP20" t="e">
            <v>#REF!</v>
          </cell>
          <cell r="CQ20" t="e">
            <v>#REF!</v>
          </cell>
          <cell r="CR20" t="e">
            <v>#REF!</v>
          </cell>
          <cell r="CS20" t="e">
            <v>#REF!</v>
          </cell>
          <cell r="CT20" t="e">
            <v>#REF!</v>
          </cell>
          <cell r="CU20" t="e">
            <v>#REF!</v>
          </cell>
          <cell r="CV20" t="e">
            <v>#REF!</v>
          </cell>
          <cell r="CW20" t="e">
            <v>#REF!</v>
          </cell>
          <cell r="CX20" t="e">
            <v>#REF!</v>
          </cell>
          <cell r="CY20" t="e">
            <v>#REF!</v>
          </cell>
          <cell r="CZ20" t="e">
            <v>#REF!</v>
          </cell>
          <cell r="DA20" t="e">
            <v>#REF!</v>
          </cell>
          <cell r="DB20" t="e">
            <v>#REF!</v>
          </cell>
          <cell r="DC20" t="e">
            <v>#REF!</v>
          </cell>
          <cell r="DD20" t="e">
            <v>#REF!</v>
          </cell>
          <cell r="DE20" t="e">
            <v>#REF!</v>
          </cell>
          <cell r="DF20" t="e">
            <v>#REF!</v>
          </cell>
          <cell r="DG20" t="e">
            <v>#REF!</v>
          </cell>
          <cell r="DH20" t="e">
            <v>#REF!</v>
          </cell>
          <cell r="DI20">
            <v>0</v>
          </cell>
          <cell r="DJ20">
            <v>0</v>
          </cell>
          <cell r="DK20" t="e">
            <v>#REF!</v>
          </cell>
          <cell r="DL20" t="e">
            <v>#REF!</v>
          </cell>
          <cell r="DM20" t="e">
            <v>#REF!</v>
          </cell>
          <cell r="DN20" t="e">
            <v>#REF!</v>
          </cell>
          <cell r="DO20" t="e">
            <v>#REF!</v>
          </cell>
          <cell r="DP20" t="e">
            <v>#REF!</v>
          </cell>
          <cell r="DQ20" t="e">
            <v>#REF!</v>
          </cell>
          <cell r="DR20" t="e">
            <v>#REF!</v>
          </cell>
          <cell r="DS20" t="e">
            <v>#REF!</v>
          </cell>
          <cell r="DT20" t="e">
            <v>#REF!</v>
          </cell>
          <cell r="DU20" t="e">
            <v>#REF!</v>
          </cell>
          <cell r="DV20">
            <v>0</v>
          </cell>
          <cell r="DW20">
            <v>0</v>
          </cell>
          <cell r="DX20" t="e">
            <v>#REF!</v>
          </cell>
          <cell r="DY20" t="e">
            <v>#REF!</v>
          </cell>
          <cell r="DZ20" t="e">
            <v>#REF!</v>
          </cell>
          <cell r="EA20" t="e">
            <v>#REF!</v>
          </cell>
          <cell r="EB20" t="e">
            <v>#REF!</v>
          </cell>
        </row>
        <row r="21">
          <cell r="B21">
            <v>10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Q21" t="e">
            <v>#REF!</v>
          </cell>
          <cell r="R21" t="e">
            <v>#REF!</v>
          </cell>
          <cell r="S21" t="e">
            <v>#REF!</v>
          </cell>
          <cell r="T21" t="e">
            <v>#REF!</v>
          </cell>
          <cell r="U21" t="e">
            <v>#REF!</v>
          </cell>
          <cell r="V21" t="e">
            <v>#REF!</v>
          </cell>
          <cell r="W21" t="e">
            <v>#REF!</v>
          </cell>
          <cell r="X21" t="e">
            <v>#REF!</v>
          </cell>
          <cell r="Y21" t="e">
            <v>#REF!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  <cell r="AQ21" t="e">
            <v>#REF!</v>
          </cell>
          <cell r="AR21" t="e">
            <v>#REF!</v>
          </cell>
          <cell r="AS21" t="e">
            <v>#REF!</v>
          </cell>
          <cell r="AT21" t="e">
            <v>#REF!</v>
          </cell>
          <cell r="AU21" t="e">
            <v>#REF!</v>
          </cell>
          <cell r="AV21" t="e">
            <v>#REF!</v>
          </cell>
          <cell r="AW21" t="e">
            <v>#REF!</v>
          </cell>
          <cell r="AX21" t="e">
            <v>#REF!</v>
          </cell>
          <cell r="AY21" t="e">
            <v>#REF!</v>
          </cell>
          <cell r="AZ21" t="e">
            <v>#REF!</v>
          </cell>
          <cell r="BA21" t="e">
            <v>#REF!</v>
          </cell>
          <cell r="BB21" t="e">
            <v>#REF!</v>
          </cell>
          <cell r="BC21" t="e">
            <v>#REF!</v>
          </cell>
          <cell r="BD21" t="e">
            <v>#REF!</v>
          </cell>
          <cell r="BE21" t="e">
            <v>#REF!</v>
          </cell>
          <cell r="BF21" t="e">
            <v>#REF!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 t="e">
            <v>#REF!</v>
          </cell>
          <cell r="BV21" t="e">
            <v>#REF!</v>
          </cell>
          <cell r="BW21" t="e">
            <v>#REF!</v>
          </cell>
          <cell r="BX21" t="e">
            <v>#REF!</v>
          </cell>
          <cell r="BY21" t="e">
            <v>#REF!</v>
          </cell>
          <cell r="BZ21" t="e">
            <v>#REF!</v>
          </cell>
          <cell r="CA21" t="e">
            <v>#REF!</v>
          </cell>
          <cell r="CB21" t="e">
            <v>#REF!</v>
          </cell>
          <cell r="CC21" t="e">
            <v>#REF!</v>
          </cell>
          <cell r="CD21" t="e">
            <v>#REF!</v>
          </cell>
          <cell r="CE21" t="e">
            <v>#REF!</v>
          </cell>
          <cell r="CF21" t="e">
            <v>#REF!</v>
          </cell>
          <cell r="CG21" t="e">
            <v>#REF!</v>
          </cell>
          <cell r="CH21" t="e">
            <v>#REF!</v>
          </cell>
          <cell r="CI21" t="e">
            <v>#REF!</v>
          </cell>
          <cell r="CJ21" t="e">
            <v>#REF!</v>
          </cell>
          <cell r="CK21" t="e">
            <v>#REF!</v>
          </cell>
          <cell r="CL21" t="e">
            <v>#REF!</v>
          </cell>
          <cell r="CM21" t="e">
            <v>#REF!</v>
          </cell>
          <cell r="CN21" t="e">
            <v>#REF!</v>
          </cell>
          <cell r="CO21" t="e">
            <v>#REF!</v>
          </cell>
          <cell r="CP21" t="e">
            <v>#REF!</v>
          </cell>
          <cell r="CQ21" t="e">
            <v>#REF!</v>
          </cell>
          <cell r="CR21" t="e">
            <v>#REF!</v>
          </cell>
          <cell r="CS21" t="e">
            <v>#REF!</v>
          </cell>
          <cell r="CT21" t="e">
            <v>#REF!</v>
          </cell>
          <cell r="CU21" t="e">
            <v>#REF!</v>
          </cell>
          <cell r="CV21" t="e">
            <v>#REF!</v>
          </cell>
          <cell r="CW21" t="e">
            <v>#REF!</v>
          </cell>
          <cell r="CX21" t="e">
            <v>#REF!</v>
          </cell>
          <cell r="CY21" t="e">
            <v>#REF!</v>
          </cell>
          <cell r="CZ21" t="e">
            <v>#REF!</v>
          </cell>
          <cell r="DA21" t="e">
            <v>#REF!</v>
          </cell>
          <cell r="DB21" t="e">
            <v>#REF!</v>
          </cell>
          <cell r="DC21" t="e">
            <v>#REF!</v>
          </cell>
          <cell r="DD21" t="e">
            <v>#REF!</v>
          </cell>
          <cell r="DE21" t="e">
            <v>#REF!</v>
          </cell>
          <cell r="DF21" t="e">
            <v>#REF!</v>
          </cell>
          <cell r="DG21" t="e">
            <v>#REF!</v>
          </cell>
          <cell r="DH21" t="e">
            <v>#REF!</v>
          </cell>
          <cell r="DI21">
            <v>0</v>
          </cell>
          <cell r="DJ21">
            <v>0</v>
          </cell>
          <cell r="DK21" t="e">
            <v>#REF!</v>
          </cell>
          <cell r="DL21" t="e">
            <v>#REF!</v>
          </cell>
          <cell r="DM21" t="e">
            <v>#REF!</v>
          </cell>
          <cell r="DN21" t="e">
            <v>#REF!</v>
          </cell>
          <cell r="DO21" t="e">
            <v>#REF!</v>
          </cell>
          <cell r="DP21" t="e">
            <v>#REF!</v>
          </cell>
          <cell r="DQ21" t="e">
            <v>#REF!</v>
          </cell>
          <cell r="DR21" t="e">
            <v>#REF!</v>
          </cell>
          <cell r="DS21" t="e">
            <v>#REF!</v>
          </cell>
          <cell r="DT21" t="e">
            <v>#REF!</v>
          </cell>
          <cell r="DU21" t="e">
            <v>#REF!</v>
          </cell>
          <cell r="DV21">
            <v>0</v>
          </cell>
          <cell r="DW21">
            <v>0</v>
          </cell>
          <cell r="DX21" t="e">
            <v>#REF!</v>
          </cell>
          <cell r="DY21" t="e">
            <v>#REF!</v>
          </cell>
          <cell r="DZ21" t="e">
            <v>#REF!</v>
          </cell>
          <cell r="EA21" t="e">
            <v>#REF!</v>
          </cell>
          <cell r="EB21" t="e">
            <v>#REF!</v>
          </cell>
        </row>
        <row r="22">
          <cell r="B22">
            <v>11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 t="e">
            <v>#REF!</v>
          </cell>
          <cell r="W22" t="e">
            <v>#REF!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  <cell r="AQ22" t="e">
            <v>#REF!</v>
          </cell>
          <cell r="AR22" t="e">
            <v>#REF!</v>
          </cell>
          <cell r="AS22" t="e">
            <v>#REF!</v>
          </cell>
          <cell r="AT22" t="e">
            <v>#REF!</v>
          </cell>
          <cell r="AU22" t="e">
            <v>#REF!</v>
          </cell>
          <cell r="AV22" t="e">
            <v>#REF!</v>
          </cell>
          <cell r="AW22" t="e">
            <v>#REF!</v>
          </cell>
          <cell r="AX22" t="e">
            <v>#REF!</v>
          </cell>
          <cell r="AY22" t="e">
            <v>#REF!</v>
          </cell>
          <cell r="AZ22" t="e">
            <v>#REF!</v>
          </cell>
          <cell r="BA22" t="e">
            <v>#REF!</v>
          </cell>
          <cell r="BB22" t="e">
            <v>#REF!</v>
          </cell>
          <cell r="BC22" t="e">
            <v>#REF!</v>
          </cell>
          <cell r="BD22" t="e">
            <v>#REF!</v>
          </cell>
          <cell r="BE22" t="e">
            <v>#REF!</v>
          </cell>
          <cell r="BF22" t="e">
            <v>#REF!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 t="e">
            <v>#REF!</v>
          </cell>
          <cell r="BV22" t="e">
            <v>#REF!</v>
          </cell>
          <cell r="BW22" t="e">
            <v>#REF!</v>
          </cell>
          <cell r="BX22" t="e">
            <v>#REF!</v>
          </cell>
          <cell r="BY22" t="e">
            <v>#REF!</v>
          </cell>
          <cell r="BZ22" t="e">
            <v>#REF!</v>
          </cell>
          <cell r="CA22" t="e">
            <v>#REF!</v>
          </cell>
          <cell r="CB22" t="e">
            <v>#REF!</v>
          </cell>
          <cell r="CC22" t="e">
            <v>#REF!</v>
          </cell>
          <cell r="CD22" t="e">
            <v>#REF!</v>
          </cell>
          <cell r="CE22" t="e">
            <v>#REF!</v>
          </cell>
          <cell r="CF22" t="e">
            <v>#REF!</v>
          </cell>
          <cell r="CG22" t="e">
            <v>#REF!</v>
          </cell>
          <cell r="CH22" t="e">
            <v>#REF!</v>
          </cell>
          <cell r="CI22" t="e">
            <v>#REF!</v>
          </cell>
          <cell r="CJ22" t="e">
            <v>#REF!</v>
          </cell>
          <cell r="CK22" t="e">
            <v>#REF!</v>
          </cell>
          <cell r="CL22" t="e">
            <v>#REF!</v>
          </cell>
          <cell r="CM22" t="e">
            <v>#REF!</v>
          </cell>
          <cell r="CN22" t="e">
            <v>#REF!</v>
          </cell>
          <cell r="CO22" t="e">
            <v>#REF!</v>
          </cell>
          <cell r="CP22" t="e">
            <v>#REF!</v>
          </cell>
          <cell r="CQ22" t="e">
            <v>#REF!</v>
          </cell>
          <cell r="CR22" t="e">
            <v>#REF!</v>
          </cell>
          <cell r="CS22" t="e">
            <v>#REF!</v>
          </cell>
          <cell r="CT22" t="e">
            <v>#REF!</v>
          </cell>
          <cell r="CU22" t="e">
            <v>#REF!</v>
          </cell>
          <cell r="CV22" t="e">
            <v>#REF!</v>
          </cell>
          <cell r="CW22" t="e">
            <v>#REF!</v>
          </cell>
          <cell r="CX22" t="e">
            <v>#REF!</v>
          </cell>
          <cell r="CY22" t="e">
            <v>#REF!</v>
          </cell>
          <cell r="CZ22" t="e">
            <v>#REF!</v>
          </cell>
          <cell r="DA22" t="e">
            <v>#REF!</v>
          </cell>
          <cell r="DB22" t="e">
            <v>#REF!</v>
          </cell>
          <cell r="DC22" t="e">
            <v>#REF!</v>
          </cell>
          <cell r="DD22" t="e">
            <v>#REF!</v>
          </cell>
          <cell r="DE22" t="e">
            <v>#REF!</v>
          </cell>
          <cell r="DF22" t="e">
            <v>#REF!</v>
          </cell>
          <cell r="DG22" t="e">
            <v>#REF!</v>
          </cell>
          <cell r="DH22" t="e">
            <v>#REF!</v>
          </cell>
          <cell r="DI22">
            <v>0</v>
          </cell>
          <cell r="DJ22">
            <v>0</v>
          </cell>
          <cell r="DK22" t="e">
            <v>#REF!</v>
          </cell>
          <cell r="DL22" t="e">
            <v>#REF!</v>
          </cell>
          <cell r="DM22" t="e">
            <v>#REF!</v>
          </cell>
          <cell r="DN22" t="e">
            <v>#REF!</v>
          </cell>
          <cell r="DO22" t="e">
            <v>#REF!</v>
          </cell>
          <cell r="DP22" t="e">
            <v>#REF!</v>
          </cell>
          <cell r="DQ22" t="e">
            <v>#REF!</v>
          </cell>
          <cell r="DR22" t="e">
            <v>#REF!</v>
          </cell>
          <cell r="DS22" t="e">
            <v>#REF!</v>
          </cell>
          <cell r="DT22" t="e">
            <v>#REF!</v>
          </cell>
          <cell r="DU22" t="e">
            <v>#REF!</v>
          </cell>
          <cell r="DV22">
            <v>0</v>
          </cell>
          <cell r="DW22">
            <v>0</v>
          </cell>
          <cell r="DX22" t="e">
            <v>#REF!</v>
          </cell>
          <cell r="DY22" t="e">
            <v>#REF!</v>
          </cell>
          <cell r="DZ22" t="e">
            <v>#REF!</v>
          </cell>
          <cell r="EA22" t="e">
            <v>#REF!</v>
          </cell>
          <cell r="EB22" t="e">
            <v>#REF!</v>
          </cell>
        </row>
        <row r="23">
          <cell r="B23">
            <v>12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  <cell r="Q23" t="e">
            <v>#REF!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V23" t="e">
            <v>#REF!</v>
          </cell>
          <cell r="W23" t="e">
            <v>#REF!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  <cell r="AQ23" t="e">
            <v>#REF!</v>
          </cell>
          <cell r="AR23" t="e">
            <v>#REF!</v>
          </cell>
          <cell r="AS23" t="e">
            <v>#REF!</v>
          </cell>
          <cell r="AT23" t="e">
            <v>#REF!</v>
          </cell>
          <cell r="AU23" t="e">
            <v>#REF!</v>
          </cell>
          <cell r="AV23" t="e">
            <v>#REF!</v>
          </cell>
          <cell r="AW23" t="e">
            <v>#REF!</v>
          </cell>
          <cell r="AX23" t="e">
            <v>#REF!</v>
          </cell>
          <cell r="AY23" t="e">
            <v>#REF!</v>
          </cell>
          <cell r="AZ23" t="e">
            <v>#REF!</v>
          </cell>
          <cell r="BA23" t="e">
            <v>#REF!</v>
          </cell>
          <cell r="BB23" t="e">
            <v>#REF!</v>
          </cell>
          <cell r="BC23" t="e">
            <v>#REF!</v>
          </cell>
          <cell r="BD23" t="e">
            <v>#REF!</v>
          </cell>
          <cell r="BE23" t="e">
            <v>#REF!</v>
          </cell>
          <cell r="BF23" t="e">
            <v>#REF!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 t="e">
            <v>#REF!</v>
          </cell>
          <cell r="BV23" t="e">
            <v>#REF!</v>
          </cell>
          <cell r="BW23" t="e">
            <v>#REF!</v>
          </cell>
          <cell r="BX23" t="e">
            <v>#REF!</v>
          </cell>
          <cell r="BY23" t="e">
            <v>#REF!</v>
          </cell>
          <cell r="BZ23" t="e">
            <v>#REF!</v>
          </cell>
          <cell r="CA23" t="e">
            <v>#REF!</v>
          </cell>
          <cell r="CB23" t="e">
            <v>#REF!</v>
          </cell>
          <cell r="CC23" t="e">
            <v>#REF!</v>
          </cell>
          <cell r="CD23" t="e">
            <v>#REF!</v>
          </cell>
          <cell r="CE23" t="e">
            <v>#REF!</v>
          </cell>
          <cell r="CF23" t="e">
            <v>#REF!</v>
          </cell>
          <cell r="CG23" t="e">
            <v>#REF!</v>
          </cell>
          <cell r="CH23" t="e">
            <v>#REF!</v>
          </cell>
          <cell r="CI23" t="e">
            <v>#REF!</v>
          </cell>
          <cell r="CJ23" t="e">
            <v>#REF!</v>
          </cell>
          <cell r="CK23" t="e">
            <v>#REF!</v>
          </cell>
          <cell r="CL23" t="e">
            <v>#REF!</v>
          </cell>
          <cell r="CM23" t="e">
            <v>#REF!</v>
          </cell>
          <cell r="CN23" t="e">
            <v>#REF!</v>
          </cell>
          <cell r="CO23" t="e">
            <v>#REF!</v>
          </cell>
          <cell r="CP23" t="e">
            <v>#REF!</v>
          </cell>
          <cell r="CQ23" t="e">
            <v>#REF!</v>
          </cell>
          <cell r="CR23" t="e">
            <v>#REF!</v>
          </cell>
          <cell r="CS23" t="e">
            <v>#REF!</v>
          </cell>
          <cell r="CT23" t="e">
            <v>#REF!</v>
          </cell>
          <cell r="CU23" t="e">
            <v>#REF!</v>
          </cell>
          <cell r="CV23" t="e">
            <v>#REF!</v>
          </cell>
          <cell r="CW23" t="e">
            <v>#REF!</v>
          </cell>
          <cell r="CX23" t="e">
            <v>#REF!</v>
          </cell>
          <cell r="CY23" t="e">
            <v>#REF!</v>
          </cell>
          <cell r="CZ23" t="e">
            <v>#REF!</v>
          </cell>
          <cell r="DA23" t="e">
            <v>#REF!</v>
          </cell>
          <cell r="DB23" t="e">
            <v>#REF!</v>
          </cell>
          <cell r="DC23" t="e">
            <v>#REF!</v>
          </cell>
          <cell r="DD23" t="e">
            <v>#REF!</v>
          </cell>
          <cell r="DE23" t="e">
            <v>#REF!</v>
          </cell>
          <cell r="DF23" t="e">
            <v>#REF!</v>
          </cell>
          <cell r="DG23" t="e">
            <v>#REF!</v>
          </cell>
          <cell r="DH23" t="e">
            <v>#REF!</v>
          </cell>
          <cell r="DI23">
            <v>0</v>
          </cell>
          <cell r="DJ23">
            <v>0</v>
          </cell>
          <cell r="DK23" t="e">
            <v>#REF!</v>
          </cell>
          <cell r="DL23" t="e">
            <v>#REF!</v>
          </cell>
          <cell r="DM23" t="e">
            <v>#REF!</v>
          </cell>
          <cell r="DN23" t="e">
            <v>#REF!</v>
          </cell>
          <cell r="DO23" t="e">
            <v>#REF!</v>
          </cell>
          <cell r="DP23" t="e">
            <v>#REF!</v>
          </cell>
          <cell r="DQ23" t="e">
            <v>#REF!</v>
          </cell>
          <cell r="DR23" t="e">
            <v>#REF!</v>
          </cell>
          <cell r="DS23" t="e">
            <v>#REF!</v>
          </cell>
          <cell r="DT23" t="e">
            <v>#REF!</v>
          </cell>
          <cell r="DU23" t="e">
            <v>#REF!</v>
          </cell>
          <cell r="DV23">
            <v>0</v>
          </cell>
          <cell r="DW23">
            <v>0</v>
          </cell>
          <cell r="DX23" t="e">
            <v>#REF!</v>
          </cell>
          <cell r="DY23" t="e">
            <v>#REF!</v>
          </cell>
          <cell r="DZ23" t="e">
            <v>#REF!</v>
          </cell>
          <cell r="EA23" t="e">
            <v>#REF!</v>
          </cell>
          <cell r="EB23" t="e">
            <v>#REF!</v>
          </cell>
        </row>
        <row r="24">
          <cell r="B24">
            <v>13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#REF!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  <cell r="R24" t="e">
            <v>#REF!</v>
          </cell>
          <cell r="S24" t="e">
            <v>#REF!</v>
          </cell>
          <cell r="T24" t="e">
            <v>#REF!</v>
          </cell>
          <cell r="U24" t="e">
            <v>#REF!</v>
          </cell>
          <cell r="V24" t="e">
            <v>#REF!</v>
          </cell>
          <cell r="W24" t="e">
            <v>#REF!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  <cell r="AQ24" t="e">
            <v>#REF!</v>
          </cell>
          <cell r="AR24" t="e">
            <v>#REF!</v>
          </cell>
          <cell r="AS24" t="e">
            <v>#REF!</v>
          </cell>
          <cell r="AT24" t="e">
            <v>#REF!</v>
          </cell>
          <cell r="AU24" t="e">
            <v>#REF!</v>
          </cell>
          <cell r="AV24" t="e">
            <v>#REF!</v>
          </cell>
          <cell r="AW24" t="e">
            <v>#REF!</v>
          </cell>
          <cell r="AX24" t="e">
            <v>#REF!</v>
          </cell>
          <cell r="AY24" t="e">
            <v>#REF!</v>
          </cell>
          <cell r="AZ24" t="e">
            <v>#REF!</v>
          </cell>
          <cell r="BA24" t="e">
            <v>#REF!</v>
          </cell>
          <cell r="BB24" t="e">
            <v>#REF!</v>
          </cell>
          <cell r="BC24" t="e">
            <v>#REF!</v>
          </cell>
          <cell r="BD24" t="e">
            <v>#REF!</v>
          </cell>
          <cell r="BE24" t="e">
            <v>#REF!</v>
          </cell>
          <cell r="BF24" t="e">
            <v>#REF!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 t="e">
            <v>#REF!</v>
          </cell>
          <cell r="BV24" t="e">
            <v>#REF!</v>
          </cell>
          <cell r="BW24" t="e">
            <v>#REF!</v>
          </cell>
          <cell r="BX24" t="e">
            <v>#REF!</v>
          </cell>
          <cell r="BY24" t="e">
            <v>#REF!</v>
          </cell>
          <cell r="BZ24" t="e">
            <v>#REF!</v>
          </cell>
          <cell r="CA24" t="e">
            <v>#REF!</v>
          </cell>
          <cell r="CB24" t="e">
            <v>#REF!</v>
          </cell>
          <cell r="CC24" t="e">
            <v>#REF!</v>
          </cell>
          <cell r="CD24" t="e">
            <v>#REF!</v>
          </cell>
          <cell r="CE24" t="e">
            <v>#REF!</v>
          </cell>
          <cell r="CF24" t="e">
            <v>#REF!</v>
          </cell>
          <cell r="CG24" t="e">
            <v>#REF!</v>
          </cell>
          <cell r="CH24" t="e">
            <v>#REF!</v>
          </cell>
          <cell r="CI24" t="e">
            <v>#REF!</v>
          </cell>
          <cell r="CJ24" t="e">
            <v>#REF!</v>
          </cell>
          <cell r="CK24" t="e">
            <v>#REF!</v>
          </cell>
          <cell r="CL24" t="e">
            <v>#REF!</v>
          </cell>
          <cell r="CM24" t="e">
            <v>#REF!</v>
          </cell>
          <cell r="CN24" t="e">
            <v>#REF!</v>
          </cell>
          <cell r="CO24" t="e">
            <v>#REF!</v>
          </cell>
          <cell r="CP24" t="e">
            <v>#REF!</v>
          </cell>
          <cell r="CQ24" t="e">
            <v>#REF!</v>
          </cell>
          <cell r="CR24" t="e">
            <v>#REF!</v>
          </cell>
          <cell r="CS24" t="e">
            <v>#REF!</v>
          </cell>
          <cell r="CT24" t="e">
            <v>#REF!</v>
          </cell>
          <cell r="CU24" t="e">
            <v>#REF!</v>
          </cell>
          <cell r="CV24" t="e">
            <v>#REF!</v>
          </cell>
          <cell r="CW24" t="e">
            <v>#REF!</v>
          </cell>
          <cell r="CX24" t="e">
            <v>#REF!</v>
          </cell>
          <cell r="CY24" t="e">
            <v>#REF!</v>
          </cell>
          <cell r="CZ24" t="e">
            <v>#REF!</v>
          </cell>
          <cell r="DA24" t="e">
            <v>#REF!</v>
          </cell>
          <cell r="DB24" t="e">
            <v>#REF!</v>
          </cell>
          <cell r="DC24" t="e">
            <v>#REF!</v>
          </cell>
          <cell r="DD24" t="e">
            <v>#REF!</v>
          </cell>
          <cell r="DE24" t="e">
            <v>#REF!</v>
          </cell>
          <cell r="DF24" t="e">
            <v>#REF!</v>
          </cell>
          <cell r="DG24" t="e">
            <v>#REF!</v>
          </cell>
          <cell r="DH24" t="e">
            <v>#REF!</v>
          </cell>
          <cell r="DI24">
            <v>0</v>
          </cell>
          <cell r="DJ24">
            <v>0</v>
          </cell>
          <cell r="DK24" t="e">
            <v>#REF!</v>
          </cell>
          <cell r="DL24" t="e">
            <v>#REF!</v>
          </cell>
          <cell r="DM24" t="e">
            <v>#REF!</v>
          </cell>
          <cell r="DN24" t="e">
            <v>#REF!</v>
          </cell>
          <cell r="DO24" t="e">
            <v>#REF!</v>
          </cell>
          <cell r="DP24" t="e">
            <v>#REF!</v>
          </cell>
          <cell r="DQ24" t="e">
            <v>#REF!</v>
          </cell>
          <cell r="DR24" t="e">
            <v>#REF!</v>
          </cell>
          <cell r="DS24" t="e">
            <v>#REF!</v>
          </cell>
          <cell r="DT24" t="e">
            <v>#REF!</v>
          </cell>
          <cell r="DU24" t="e">
            <v>#REF!</v>
          </cell>
          <cell r="DV24">
            <v>0</v>
          </cell>
          <cell r="DW24">
            <v>0</v>
          </cell>
          <cell r="DX24" t="e">
            <v>#REF!</v>
          </cell>
          <cell r="DY24" t="e">
            <v>#REF!</v>
          </cell>
          <cell r="DZ24" t="e">
            <v>#REF!</v>
          </cell>
          <cell r="EA24" t="e">
            <v>#REF!</v>
          </cell>
          <cell r="EB24" t="e">
            <v>#REF!</v>
          </cell>
        </row>
        <row r="25">
          <cell r="B25">
            <v>14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  <cell r="AQ25" t="e">
            <v>#REF!</v>
          </cell>
          <cell r="AR25" t="e">
            <v>#REF!</v>
          </cell>
          <cell r="AS25" t="e">
            <v>#REF!</v>
          </cell>
          <cell r="AT25" t="e">
            <v>#REF!</v>
          </cell>
          <cell r="AU25" t="e">
            <v>#REF!</v>
          </cell>
          <cell r="AV25" t="e">
            <v>#REF!</v>
          </cell>
          <cell r="AW25" t="e">
            <v>#REF!</v>
          </cell>
          <cell r="AX25" t="e">
            <v>#REF!</v>
          </cell>
          <cell r="AY25" t="e">
            <v>#REF!</v>
          </cell>
          <cell r="AZ25" t="e">
            <v>#REF!</v>
          </cell>
          <cell r="BA25" t="e">
            <v>#REF!</v>
          </cell>
          <cell r="BB25" t="e">
            <v>#REF!</v>
          </cell>
          <cell r="BC25" t="e">
            <v>#REF!</v>
          </cell>
          <cell r="BD25" t="e">
            <v>#REF!</v>
          </cell>
          <cell r="BE25" t="e">
            <v>#REF!</v>
          </cell>
          <cell r="BF25" t="e">
            <v>#REF!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 t="e">
            <v>#REF!</v>
          </cell>
          <cell r="BV25" t="e">
            <v>#REF!</v>
          </cell>
          <cell r="BW25" t="e">
            <v>#REF!</v>
          </cell>
          <cell r="BX25" t="e">
            <v>#REF!</v>
          </cell>
          <cell r="BY25" t="e">
            <v>#REF!</v>
          </cell>
          <cell r="BZ25" t="e">
            <v>#REF!</v>
          </cell>
          <cell r="CA25" t="e">
            <v>#REF!</v>
          </cell>
          <cell r="CB25" t="e">
            <v>#REF!</v>
          </cell>
          <cell r="CC25" t="e">
            <v>#REF!</v>
          </cell>
          <cell r="CD25" t="e">
            <v>#REF!</v>
          </cell>
          <cell r="CE25" t="e">
            <v>#REF!</v>
          </cell>
          <cell r="CF25" t="e">
            <v>#REF!</v>
          </cell>
          <cell r="CG25" t="e">
            <v>#REF!</v>
          </cell>
          <cell r="CH25" t="e">
            <v>#REF!</v>
          </cell>
          <cell r="CI25" t="e">
            <v>#REF!</v>
          </cell>
          <cell r="CJ25" t="e">
            <v>#REF!</v>
          </cell>
          <cell r="CK25" t="e">
            <v>#REF!</v>
          </cell>
          <cell r="CL25" t="e">
            <v>#REF!</v>
          </cell>
          <cell r="CM25" t="e">
            <v>#REF!</v>
          </cell>
          <cell r="CN25" t="e">
            <v>#REF!</v>
          </cell>
          <cell r="CO25" t="e">
            <v>#REF!</v>
          </cell>
          <cell r="CP25" t="e">
            <v>#REF!</v>
          </cell>
          <cell r="CQ25" t="e">
            <v>#REF!</v>
          </cell>
          <cell r="CR25" t="e">
            <v>#REF!</v>
          </cell>
          <cell r="CS25" t="e">
            <v>#REF!</v>
          </cell>
          <cell r="CT25" t="e">
            <v>#REF!</v>
          </cell>
          <cell r="CU25" t="e">
            <v>#REF!</v>
          </cell>
          <cell r="CV25" t="e">
            <v>#REF!</v>
          </cell>
          <cell r="CW25" t="e">
            <v>#REF!</v>
          </cell>
          <cell r="CX25" t="e">
            <v>#REF!</v>
          </cell>
          <cell r="CY25" t="e">
            <v>#REF!</v>
          </cell>
          <cell r="CZ25" t="e">
            <v>#REF!</v>
          </cell>
          <cell r="DA25" t="e">
            <v>#REF!</v>
          </cell>
          <cell r="DB25" t="e">
            <v>#REF!</v>
          </cell>
          <cell r="DC25" t="e">
            <v>#REF!</v>
          </cell>
          <cell r="DD25" t="e">
            <v>#REF!</v>
          </cell>
          <cell r="DE25" t="e">
            <v>#REF!</v>
          </cell>
          <cell r="DF25" t="e">
            <v>#REF!</v>
          </cell>
          <cell r="DG25" t="e">
            <v>#REF!</v>
          </cell>
          <cell r="DH25" t="e">
            <v>#REF!</v>
          </cell>
          <cell r="DI25">
            <v>0</v>
          </cell>
          <cell r="DJ25">
            <v>0</v>
          </cell>
          <cell r="DK25" t="e">
            <v>#REF!</v>
          </cell>
          <cell r="DL25" t="e">
            <v>#REF!</v>
          </cell>
          <cell r="DM25" t="e">
            <v>#REF!</v>
          </cell>
          <cell r="DN25" t="e">
            <v>#REF!</v>
          </cell>
          <cell r="DO25" t="e">
            <v>#REF!</v>
          </cell>
          <cell r="DP25" t="e">
            <v>#REF!</v>
          </cell>
          <cell r="DQ25" t="e">
            <v>#REF!</v>
          </cell>
          <cell r="DR25" t="e">
            <v>#REF!</v>
          </cell>
          <cell r="DS25" t="e">
            <v>#REF!</v>
          </cell>
          <cell r="DT25" t="e">
            <v>#REF!</v>
          </cell>
          <cell r="DU25" t="e">
            <v>#REF!</v>
          </cell>
          <cell r="DV25">
            <v>0</v>
          </cell>
          <cell r="DW25">
            <v>0</v>
          </cell>
          <cell r="DX25" t="e">
            <v>#REF!</v>
          </cell>
          <cell r="DY25" t="e">
            <v>#REF!</v>
          </cell>
          <cell r="DZ25" t="e">
            <v>#REF!</v>
          </cell>
          <cell r="EA25" t="e">
            <v>#REF!</v>
          </cell>
          <cell r="EB25" t="e">
            <v>#REF!</v>
          </cell>
        </row>
        <row r="26">
          <cell r="B26">
            <v>15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 t="e">
            <v>#REF!</v>
          </cell>
          <cell r="N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e">
            <v>#REF!</v>
          </cell>
          <cell r="W26" t="e">
            <v>#REF!</v>
          </cell>
          <cell r="X26" t="e">
            <v>#REF!</v>
          </cell>
          <cell r="Y26" t="e">
            <v>#REF!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  <cell r="AQ26" t="e">
            <v>#REF!</v>
          </cell>
          <cell r="AR26" t="e">
            <v>#REF!</v>
          </cell>
          <cell r="AS26" t="e">
            <v>#REF!</v>
          </cell>
          <cell r="AT26" t="e">
            <v>#REF!</v>
          </cell>
          <cell r="AU26" t="e">
            <v>#REF!</v>
          </cell>
          <cell r="AV26" t="e">
            <v>#REF!</v>
          </cell>
          <cell r="AW26" t="e">
            <v>#REF!</v>
          </cell>
          <cell r="AX26" t="e">
            <v>#REF!</v>
          </cell>
          <cell r="AY26" t="e">
            <v>#REF!</v>
          </cell>
          <cell r="AZ26" t="e">
            <v>#REF!</v>
          </cell>
          <cell r="BA26" t="e">
            <v>#REF!</v>
          </cell>
          <cell r="BB26" t="e">
            <v>#REF!</v>
          </cell>
          <cell r="BC26" t="e">
            <v>#REF!</v>
          </cell>
          <cell r="BD26" t="e">
            <v>#REF!</v>
          </cell>
          <cell r="BE26" t="e">
            <v>#REF!</v>
          </cell>
          <cell r="BF26" t="e">
            <v>#REF!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 t="e">
            <v>#REF!</v>
          </cell>
          <cell r="BV26" t="e">
            <v>#REF!</v>
          </cell>
          <cell r="BW26" t="e">
            <v>#REF!</v>
          </cell>
          <cell r="BX26" t="e">
            <v>#REF!</v>
          </cell>
          <cell r="BY26" t="e">
            <v>#REF!</v>
          </cell>
          <cell r="BZ26" t="e">
            <v>#REF!</v>
          </cell>
          <cell r="CA26" t="e">
            <v>#REF!</v>
          </cell>
          <cell r="CB26" t="e">
            <v>#REF!</v>
          </cell>
          <cell r="CC26" t="e">
            <v>#REF!</v>
          </cell>
          <cell r="CD26" t="e">
            <v>#REF!</v>
          </cell>
          <cell r="CE26" t="e">
            <v>#REF!</v>
          </cell>
          <cell r="CF26" t="e">
            <v>#REF!</v>
          </cell>
          <cell r="CG26" t="e">
            <v>#REF!</v>
          </cell>
          <cell r="CH26" t="e">
            <v>#REF!</v>
          </cell>
          <cell r="CI26" t="e">
            <v>#REF!</v>
          </cell>
          <cell r="CJ26" t="e">
            <v>#REF!</v>
          </cell>
          <cell r="CK26" t="e">
            <v>#REF!</v>
          </cell>
          <cell r="CL26" t="e">
            <v>#REF!</v>
          </cell>
          <cell r="CM26" t="e">
            <v>#REF!</v>
          </cell>
          <cell r="CN26" t="e">
            <v>#REF!</v>
          </cell>
          <cell r="CO26" t="e">
            <v>#REF!</v>
          </cell>
          <cell r="CP26" t="e">
            <v>#REF!</v>
          </cell>
          <cell r="CQ26" t="e">
            <v>#REF!</v>
          </cell>
          <cell r="CR26" t="e">
            <v>#REF!</v>
          </cell>
          <cell r="CS26" t="e">
            <v>#REF!</v>
          </cell>
          <cell r="CT26" t="e">
            <v>#REF!</v>
          </cell>
          <cell r="CU26" t="e">
            <v>#REF!</v>
          </cell>
          <cell r="CV26" t="e">
            <v>#REF!</v>
          </cell>
          <cell r="CW26" t="e">
            <v>#REF!</v>
          </cell>
          <cell r="CX26" t="e">
            <v>#REF!</v>
          </cell>
          <cell r="CY26" t="e">
            <v>#REF!</v>
          </cell>
          <cell r="CZ26" t="e">
            <v>#REF!</v>
          </cell>
          <cell r="DA26" t="e">
            <v>#REF!</v>
          </cell>
          <cell r="DB26" t="e">
            <v>#REF!</v>
          </cell>
          <cell r="DC26" t="e">
            <v>#REF!</v>
          </cell>
          <cell r="DD26" t="e">
            <v>#REF!</v>
          </cell>
          <cell r="DE26" t="e">
            <v>#REF!</v>
          </cell>
          <cell r="DF26" t="e">
            <v>#REF!</v>
          </cell>
          <cell r="DG26" t="e">
            <v>#REF!</v>
          </cell>
          <cell r="DH26" t="e">
            <v>#REF!</v>
          </cell>
          <cell r="DI26">
            <v>0</v>
          </cell>
          <cell r="DJ26">
            <v>0</v>
          </cell>
          <cell r="DK26" t="e">
            <v>#REF!</v>
          </cell>
          <cell r="DL26" t="e">
            <v>#REF!</v>
          </cell>
          <cell r="DM26" t="e">
            <v>#REF!</v>
          </cell>
          <cell r="DN26" t="e">
            <v>#REF!</v>
          </cell>
          <cell r="DO26" t="e">
            <v>#REF!</v>
          </cell>
          <cell r="DP26" t="e">
            <v>#REF!</v>
          </cell>
          <cell r="DQ26" t="e">
            <v>#REF!</v>
          </cell>
          <cell r="DR26" t="e">
            <v>#REF!</v>
          </cell>
          <cell r="DS26" t="e">
            <v>#REF!</v>
          </cell>
          <cell r="DT26" t="e">
            <v>#REF!</v>
          </cell>
          <cell r="DU26" t="e">
            <v>#REF!</v>
          </cell>
          <cell r="DV26">
            <v>0</v>
          </cell>
          <cell r="DW26">
            <v>0</v>
          </cell>
          <cell r="DX26" t="e">
            <v>#REF!</v>
          </cell>
          <cell r="DY26" t="e">
            <v>#REF!</v>
          </cell>
          <cell r="DZ26" t="e">
            <v>#REF!</v>
          </cell>
          <cell r="EA26" t="e">
            <v>#REF!</v>
          </cell>
          <cell r="EB26" t="e">
            <v>#REF!</v>
          </cell>
        </row>
        <row r="27">
          <cell r="B27">
            <v>16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 t="e">
            <v>#REF!</v>
          </cell>
          <cell r="Y27" t="e">
            <v>#REF!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  <cell r="AQ27" t="e">
            <v>#REF!</v>
          </cell>
          <cell r="AR27" t="e">
            <v>#REF!</v>
          </cell>
          <cell r="AS27" t="e">
            <v>#REF!</v>
          </cell>
          <cell r="AT27" t="e">
            <v>#REF!</v>
          </cell>
          <cell r="AU27" t="e">
            <v>#REF!</v>
          </cell>
          <cell r="AV27" t="e">
            <v>#REF!</v>
          </cell>
          <cell r="AW27" t="e">
            <v>#REF!</v>
          </cell>
          <cell r="AX27" t="e">
            <v>#REF!</v>
          </cell>
          <cell r="AY27" t="e">
            <v>#REF!</v>
          </cell>
          <cell r="AZ27" t="e">
            <v>#REF!</v>
          </cell>
          <cell r="BA27" t="e">
            <v>#REF!</v>
          </cell>
          <cell r="BB27" t="e">
            <v>#REF!</v>
          </cell>
          <cell r="BC27" t="e">
            <v>#REF!</v>
          </cell>
          <cell r="BD27" t="e">
            <v>#REF!</v>
          </cell>
          <cell r="BE27" t="e">
            <v>#REF!</v>
          </cell>
          <cell r="BF27" t="e">
            <v>#REF!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 t="e">
            <v>#REF!</v>
          </cell>
          <cell r="BV27" t="e">
            <v>#REF!</v>
          </cell>
          <cell r="BW27" t="e">
            <v>#REF!</v>
          </cell>
          <cell r="BX27" t="e">
            <v>#REF!</v>
          </cell>
          <cell r="BY27" t="e">
            <v>#REF!</v>
          </cell>
          <cell r="BZ27" t="e">
            <v>#REF!</v>
          </cell>
          <cell r="CA27" t="e">
            <v>#REF!</v>
          </cell>
          <cell r="CB27" t="e">
            <v>#REF!</v>
          </cell>
          <cell r="CC27" t="e">
            <v>#REF!</v>
          </cell>
          <cell r="CD27" t="e">
            <v>#REF!</v>
          </cell>
          <cell r="CE27" t="e">
            <v>#REF!</v>
          </cell>
          <cell r="CF27" t="e">
            <v>#REF!</v>
          </cell>
          <cell r="CG27" t="e">
            <v>#REF!</v>
          </cell>
          <cell r="CH27" t="e">
            <v>#REF!</v>
          </cell>
          <cell r="CI27" t="e">
            <v>#REF!</v>
          </cell>
          <cell r="CJ27" t="e">
            <v>#REF!</v>
          </cell>
          <cell r="CK27" t="e">
            <v>#REF!</v>
          </cell>
          <cell r="CL27" t="e">
            <v>#REF!</v>
          </cell>
          <cell r="CM27" t="e">
            <v>#REF!</v>
          </cell>
          <cell r="CN27" t="e">
            <v>#REF!</v>
          </cell>
          <cell r="CO27" t="e">
            <v>#REF!</v>
          </cell>
          <cell r="CP27" t="e">
            <v>#REF!</v>
          </cell>
          <cell r="CQ27" t="e">
            <v>#REF!</v>
          </cell>
          <cell r="CR27" t="e">
            <v>#REF!</v>
          </cell>
          <cell r="CS27" t="e">
            <v>#REF!</v>
          </cell>
          <cell r="CT27" t="e">
            <v>#REF!</v>
          </cell>
          <cell r="CU27" t="e">
            <v>#REF!</v>
          </cell>
          <cell r="CV27" t="e">
            <v>#REF!</v>
          </cell>
          <cell r="CW27" t="e">
            <v>#REF!</v>
          </cell>
          <cell r="CX27" t="e">
            <v>#REF!</v>
          </cell>
          <cell r="CY27" t="e">
            <v>#REF!</v>
          </cell>
          <cell r="CZ27" t="e">
            <v>#REF!</v>
          </cell>
          <cell r="DA27" t="e">
            <v>#REF!</v>
          </cell>
          <cell r="DB27" t="e">
            <v>#REF!</v>
          </cell>
          <cell r="DC27" t="e">
            <v>#REF!</v>
          </cell>
          <cell r="DD27" t="e">
            <v>#REF!</v>
          </cell>
          <cell r="DE27" t="e">
            <v>#REF!</v>
          </cell>
          <cell r="DF27" t="e">
            <v>#REF!</v>
          </cell>
          <cell r="DG27" t="e">
            <v>#REF!</v>
          </cell>
          <cell r="DH27" t="e">
            <v>#REF!</v>
          </cell>
          <cell r="DI27">
            <v>0</v>
          </cell>
          <cell r="DJ27">
            <v>0</v>
          </cell>
          <cell r="DK27" t="e">
            <v>#REF!</v>
          </cell>
          <cell r="DL27" t="e">
            <v>#REF!</v>
          </cell>
          <cell r="DM27" t="e">
            <v>#REF!</v>
          </cell>
          <cell r="DN27" t="e">
            <v>#REF!</v>
          </cell>
          <cell r="DO27" t="e">
            <v>#REF!</v>
          </cell>
          <cell r="DP27" t="e">
            <v>#REF!</v>
          </cell>
          <cell r="DQ27" t="e">
            <v>#REF!</v>
          </cell>
          <cell r="DR27" t="e">
            <v>#REF!</v>
          </cell>
          <cell r="DS27" t="e">
            <v>#REF!</v>
          </cell>
          <cell r="DT27" t="e">
            <v>#REF!</v>
          </cell>
          <cell r="DU27" t="e">
            <v>#REF!</v>
          </cell>
          <cell r="DV27">
            <v>0</v>
          </cell>
          <cell r="DW27">
            <v>0</v>
          </cell>
          <cell r="DX27" t="e">
            <v>#REF!</v>
          </cell>
          <cell r="DY27" t="e">
            <v>#REF!</v>
          </cell>
          <cell r="DZ27" t="e">
            <v>#REF!</v>
          </cell>
          <cell r="EA27" t="e">
            <v>#REF!</v>
          </cell>
          <cell r="EB27" t="e">
            <v>#REF!</v>
          </cell>
        </row>
        <row r="28">
          <cell r="B28">
            <v>17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Q28" t="e">
            <v>#REF!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 t="e">
            <v>#REF!</v>
          </cell>
          <cell r="W28" t="e">
            <v>#REF!</v>
          </cell>
          <cell r="X28" t="e">
            <v>#REF!</v>
          </cell>
          <cell r="Y28" t="e">
            <v>#REF!</v>
          </cell>
          <cell r="Z28" t="e">
            <v>#REF!</v>
          </cell>
          <cell r="AA28" t="e">
            <v>#REF!</v>
          </cell>
          <cell r="AB28" t="e">
            <v>#REF!</v>
          </cell>
          <cell r="AC28" t="e">
            <v>#REF!</v>
          </cell>
          <cell r="AD28" t="e">
            <v>#REF!</v>
          </cell>
          <cell r="AE28" t="e">
            <v>#REF!</v>
          </cell>
          <cell r="AF28" t="e">
            <v>#REF!</v>
          </cell>
          <cell r="AG28" t="e">
            <v>#REF!</v>
          </cell>
          <cell r="AH28" t="e">
            <v>#REF!</v>
          </cell>
          <cell r="AI28" t="e">
            <v>#REF!</v>
          </cell>
          <cell r="AJ28" t="e">
            <v>#REF!</v>
          </cell>
          <cell r="AK28" t="e">
            <v>#REF!</v>
          </cell>
          <cell r="AL28" t="e">
            <v>#REF!</v>
          </cell>
          <cell r="AM28" t="e">
            <v>#REF!</v>
          </cell>
          <cell r="AN28" t="e">
            <v>#REF!</v>
          </cell>
          <cell r="AO28" t="e">
            <v>#REF!</v>
          </cell>
          <cell r="AP28" t="e">
            <v>#REF!</v>
          </cell>
          <cell r="AQ28" t="e">
            <v>#REF!</v>
          </cell>
          <cell r="AR28" t="e">
            <v>#REF!</v>
          </cell>
          <cell r="AS28" t="e">
            <v>#REF!</v>
          </cell>
          <cell r="AT28" t="e">
            <v>#REF!</v>
          </cell>
          <cell r="AU28" t="e">
            <v>#REF!</v>
          </cell>
          <cell r="AV28" t="e">
            <v>#REF!</v>
          </cell>
          <cell r="AW28" t="e">
            <v>#REF!</v>
          </cell>
          <cell r="AX28" t="e">
            <v>#REF!</v>
          </cell>
          <cell r="AY28" t="e">
            <v>#REF!</v>
          </cell>
          <cell r="AZ28" t="e">
            <v>#REF!</v>
          </cell>
          <cell r="BA28" t="e">
            <v>#REF!</v>
          </cell>
          <cell r="BB28" t="e">
            <v>#REF!</v>
          </cell>
          <cell r="BC28" t="e">
            <v>#REF!</v>
          </cell>
          <cell r="BD28" t="e">
            <v>#REF!</v>
          </cell>
          <cell r="BE28" t="e">
            <v>#REF!</v>
          </cell>
          <cell r="BF28" t="e">
            <v>#REF!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 t="e">
            <v>#REF!</v>
          </cell>
          <cell r="BV28" t="e">
            <v>#REF!</v>
          </cell>
          <cell r="BW28" t="e">
            <v>#REF!</v>
          </cell>
          <cell r="BX28" t="e">
            <v>#REF!</v>
          </cell>
          <cell r="BY28" t="e">
            <v>#REF!</v>
          </cell>
          <cell r="BZ28" t="e">
            <v>#REF!</v>
          </cell>
          <cell r="CA28" t="e">
            <v>#REF!</v>
          </cell>
          <cell r="CB28" t="e">
            <v>#REF!</v>
          </cell>
          <cell r="CC28" t="e">
            <v>#REF!</v>
          </cell>
          <cell r="CD28" t="e">
            <v>#REF!</v>
          </cell>
          <cell r="CE28" t="e">
            <v>#REF!</v>
          </cell>
          <cell r="CF28" t="e">
            <v>#REF!</v>
          </cell>
          <cell r="CG28" t="e">
            <v>#REF!</v>
          </cell>
          <cell r="CH28" t="e">
            <v>#REF!</v>
          </cell>
          <cell r="CI28" t="e">
            <v>#REF!</v>
          </cell>
          <cell r="CJ28" t="e">
            <v>#REF!</v>
          </cell>
          <cell r="CK28" t="e">
            <v>#REF!</v>
          </cell>
          <cell r="CL28" t="e">
            <v>#REF!</v>
          </cell>
          <cell r="CM28" t="e">
            <v>#REF!</v>
          </cell>
          <cell r="CN28" t="e">
            <v>#REF!</v>
          </cell>
          <cell r="CO28" t="e">
            <v>#REF!</v>
          </cell>
          <cell r="CP28" t="e">
            <v>#REF!</v>
          </cell>
          <cell r="CQ28" t="e">
            <v>#REF!</v>
          </cell>
          <cell r="CR28" t="e">
            <v>#REF!</v>
          </cell>
          <cell r="CS28" t="e">
            <v>#REF!</v>
          </cell>
          <cell r="CT28" t="e">
            <v>#REF!</v>
          </cell>
          <cell r="CU28" t="e">
            <v>#REF!</v>
          </cell>
          <cell r="CV28" t="e">
            <v>#REF!</v>
          </cell>
          <cell r="CW28" t="e">
            <v>#REF!</v>
          </cell>
          <cell r="CX28" t="e">
            <v>#REF!</v>
          </cell>
          <cell r="CY28" t="e">
            <v>#REF!</v>
          </cell>
          <cell r="CZ28" t="e">
            <v>#REF!</v>
          </cell>
          <cell r="DA28" t="e">
            <v>#REF!</v>
          </cell>
          <cell r="DB28" t="e">
            <v>#REF!</v>
          </cell>
          <cell r="DC28" t="e">
            <v>#REF!</v>
          </cell>
          <cell r="DD28" t="e">
            <v>#REF!</v>
          </cell>
          <cell r="DE28" t="e">
            <v>#REF!</v>
          </cell>
          <cell r="DF28" t="e">
            <v>#REF!</v>
          </cell>
          <cell r="DG28" t="e">
            <v>#REF!</v>
          </cell>
          <cell r="DH28" t="e">
            <v>#REF!</v>
          </cell>
          <cell r="DI28">
            <v>0</v>
          </cell>
          <cell r="DJ28">
            <v>0</v>
          </cell>
          <cell r="DK28" t="e">
            <v>#REF!</v>
          </cell>
          <cell r="DL28" t="e">
            <v>#REF!</v>
          </cell>
          <cell r="DM28" t="e">
            <v>#REF!</v>
          </cell>
          <cell r="DN28" t="e">
            <v>#REF!</v>
          </cell>
          <cell r="DO28" t="e">
            <v>#REF!</v>
          </cell>
          <cell r="DP28" t="e">
            <v>#REF!</v>
          </cell>
          <cell r="DQ28" t="e">
            <v>#REF!</v>
          </cell>
          <cell r="DR28" t="e">
            <v>#REF!</v>
          </cell>
          <cell r="DS28" t="e">
            <v>#REF!</v>
          </cell>
          <cell r="DT28" t="e">
            <v>#REF!</v>
          </cell>
          <cell r="DU28" t="e">
            <v>#REF!</v>
          </cell>
          <cell r="DV28">
            <v>0</v>
          </cell>
          <cell r="DW28">
            <v>0</v>
          </cell>
          <cell r="DX28" t="e">
            <v>#REF!</v>
          </cell>
          <cell r="DY28" t="e">
            <v>#REF!</v>
          </cell>
          <cell r="DZ28" t="e">
            <v>#REF!</v>
          </cell>
          <cell r="EA28" t="e">
            <v>#REF!</v>
          </cell>
          <cell r="EB28" t="e">
            <v>#REF!</v>
          </cell>
        </row>
        <row r="29">
          <cell r="B29">
            <v>18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Q29" t="e">
            <v>#REF!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 t="e">
            <v>#REF!</v>
          </cell>
          <cell r="W29" t="e">
            <v>#REF!</v>
          </cell>
          <cell r="X29" t="e">
            <v>#REF!</v>
          </cell>
          <cell r="Y29" t="e">
            <v>#REF!</v>
          </cell>
          <cell r="Z29" t="e">
            <v>#REF!</v>
          </cell>
          <cell r="AA29" t="e">
            <v>#REF!</v>
          </cell>
          <cell r="AB29" t="e">
            <v>#REF!</v>
          </cell>
          <cell r="AC29" t="e">
            <v>#REF!</v>
          </cell>
          <cell r="AD29" t="e">
            <v>#REF!</v>
          </cell>
          <cell r="AE29" t="e">
            <v>#REF!</v>
          </cell>
          <cell r="AF29" t="e">
            <v>#REF!</v>
          </cell>
          <cell r="AG29" t="e">
            <v>#REF!</v>
          </cell>
          <cell r="AH29" t="e">
            <v>#REF!</v>
          </cell>
          <cell r="AI29" t="e">
            <v>#REF!</v>
          </cell>
          <cell r="AJ29" t="e">
            <v>#REF!</v>
          </cell>
          <cell r="AK29" t="e">
            <v>#REF!</v>
          </cell>
          <cell r="AL29" t="e">
            <v>#REF!</v>
          </cell>
          <cell r="AM29" t="e">
            <v>#REF!</v>
          </cell>
          <cell r="AN29" t="e">
            <v>#REF!</v>
          </cell>
          <cell r="AO29" t="e">
            <v>#REF!</v>
          </cell>
          <cell r="AP29" t="e">
            <v>#REF!</v>
          </cell>
          <cell r="AQ29" t="e">
            <v>#REF!</v>
          </cell>
          <cell r="AR29" t="e">
            <v>#REF!</v>
          </cell>
          <cell r="AS29" t="e">
            <v>#REF!</v>
          </cell>
          <cell r="AT29" t="e">
            <v>#REF!</v>
          </cell>
          <cell r="AU29" t="e">
            <v>#REF!</v>
          </cell>
          <cell r="AV29" t="e">
            <v>#REF!</v>
          </cell>
          <cell r="AW29" t="e">
            <v>#REF!</v>
          </cell>
          <cell r="AX29" t="e">
            <v>#REF!</v>
          </cell>
          <cell r="AY29" t="e">
            <v>#REF!</v>
          </cell>
          <cell r="AZ29" t="e">
            <v>#REF!</v>
          </cell>
          <cell r="BA29" t="e">
            <v>#REF!</v>
          </cell>
          <cell r="BB29" t="e">
            <v>#REF!</v>
          </cell>
          <cell r="BC29" t="e">
            <v>#REF!</v>
          </cell>
          <cell r="BD29" t="e">
            <v>#REF!</v>
          </cell>
          <cell r="BE29" t="e">
            <v>#REF!</v>
          </cell>
          <cell r="BF29" t="e">
            <v>#REF!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 t="e">
            <v>#REF!</v>
          </cell>
          <cell r="BV29" t="e">
            <v>#REF!</v>
          </cell>
          <cell r="BW29" t="e">
            <v>#REF!</v>
          </cell>
          <cell r="BX29" t="e">
            <v>#REF!</v>
          </cell>
          <cell r="BY29" t="e">
            <v>#REF!</v>
          </cell>
          <cell r="BZ29" t="e">
            <v>#REF!</v>
          </cell>
          <cell r="CA29" t="e">
            <v>#REF!</v>
          </cell>
          <cell r="CB29" t="e">
            <v>#REF!</v>
          </cell>
          <cell r="CC29" t="e">
            <v>#REF!</v>
          </cell>
          <cell r="CD29" t="e">
            <v>#REF!</v>
          </cell>
          <cell r="CE29" t="e">
            <v>#REF!</v>
          </cell>
          <cell r="CF29" t="e">
            <v>#REF!</v>
          </cell>
          <cell r="CG29" t="e">
            <v>#REF!</v>
          </cell>
          <cell r="CH29" t="e">
            <v>#REF!</v>
          </cell>
          <cell r="CI29" t="e">
            <v>#REF!</v>
          </cell>
          <cell r="CJ29" t="e">
            <v>#REF!</v>
          </cell>
          <cell r="CK29" t="e">
            <v>#REF!</v>
          </cell>
          <cell r="CL29" t="e">
            <v>#REF!</v>
          </cell>
          <cell r="CM29" t="e">
            <v>#REF!</v>
          </cell>
          <cell r="CN29" t="e">
            <v>#REF!</v>
          </cell>
          <cell r="CO29" t="e">
            <v>#REF!</v>
          </cell>
          <cell r="CP29" t="e">
            <v>#REF!</v>
          </cell>
          <cell r="CQ29" t="e">
            <v>#REF!</v>
          </cell>
          <cell r="CR29" t="e">
            <v>#REF!</v>
          </cell>
          <cell r="CS29" t="e">
            <v>#REF!</v>
          </cell>
          <cell r="CT29" t="e">
            <v>#REF!</v>
          </cell>
          <cell r="CU29" t="e">
            <v>#REF!</v>
          </cell>
          <cell r="CV29" t="e">
            <v>#REF!</v>
          </cell>
          <cell r="CW29" t="e">
            <v>#REF!</v>
          </cell>
          <cell r="CX29" t="e">
            <v>#REF!</v>
          </cell>
          <cell r="CY29" t="e">
            <v>#REF!</v>
          </cell>
          <cell r="CZ29" t="e">
            <v>#REF!</v>
          </cell>
          <cell r="DA29" t="e">
            <v>#REF!</v>
          </cell>
          <cell r="DB29" t="e">
            <v>#REF!</v>
          </cell>
          <cell r="DC29" t="e">
            <v>#REF!</v>
          </cell>
          <cell r="DD29" t="e">
            <v>#REF!</v>
          </cell>
          <cell r="DE29" t="e">
            <v>#REF!</v>
          </cell>
          <cell r="DF29" t="e">
            <v>#REF!</v>
          </cell>
          <cell r="DG29" t="e">
            <v>#REF!</v>
          </cell>
          <cell r="DH29" t="e">
            <v>#REF!</v>
          </cell>
          <cell r="DI29">
            <v>0</v>
          </cell>
          <cell r="DJ29">
            <v>0</v>
          </cell>
          <cell r="DK29" t="e">
            <v>#REF!</v>
          </cell>
          <cell r="DL29" t="e">
            <v>#REF!</v>
          </cell>
          <cell r="DM29" t="e">
            <v>#REF!</v>
          </cell>
          <cell r="DN29" t="e">
            <v>#REF!</v>
          </cell>
          <cell r="DO29" t="e">
            <v>#REF!</v>
          </cell>
          <cell r="DP29" t="e">
            <v>#REF!</v>
          </cell>
          <cell r="DQ29" t="e">
            <v>#REF!</v>
          </cell>
          <cell r="DR29" t="e">
            <v>#REF!</v>
          </cell>
          <cell r="DS29" t="e">
            <v>#REF!</v>
          </cell>
          <cell r="DT29" t="e">
            <v>#REF!</v>
          </cell>
          <cell r="DU29" t="e">
            <v>#REF!</v>
          </cell>
          <cell r="DV29">
            <v>0</v>
          </cell>
          <cell r="DW29">
            <v>0</v>
          </cell>
          <cell r="DX29" t="e">
            <v>#REF!</v>
          </cell>
          <cell r="DY29" t="e">
            <v>#REF!</v>
          </cell>
          <cell r="DZ29" t="e">
            <v>#REF!</v>
          </cell>
          <cell r="EA29" t="e">
            <v>#REF!</v>
          </cell>
          <cell r="EB29" t="e">
            <v>#REF!</v>
          </cell>
        </row>
        <row r="30">
          <cell r="B30">
            <v>19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  <cell r="X30" t="e">
            <v>#REF!</v>
          </cell>
          <cell r="Y30" t="e">
            <v>#REF!</v>
          </cell>
          <cell r="Z30" t="e">
            <v>#REF!</v>
          </cell>
          <cell r="AA30" t="e">
            <v>#REF!</v>
          </cell>
          <cell r="AB30" t="e">
            <v>#REF!</v>
          </cell>
          <cell r="AC30" t="e">
            <v>#REF!</v>
          </cell>
          <cell r="AD30" t="e">
            <v>#REF!</v>
          </cell>
          <cell r="AE30" t="e">
            <v>#REF!</v>
          </cell>
          <cell r="AF30" t="e">
            <v>#REF!</v>
          </cell>
          <cell r="AG30" t="e">
            <v>#REF!</v>
          </cell>
          <cell r="AH30" t="e">
            <v>#REF!</v>
          </cell>
          <cell r="AI30" t="e">
            <v>#REF!</v>
          </cell>
          <cell r="AJ30" t="e">
            <v>#REF!</v>
          </cell>
          <cell r="AK30" t="e">
            <v>#REF!</v>
          </cell>
          <cell r="AL30" t="e">
            <v>#REF!</v>
          </cell>
          <cell r="AM30" t="e">
            <v>#REF!</v>
          </cell>
          <cell r="AN30" t="e">
            <v>#REF!</v>
          </cell>
          <cell r="AO30" t="e">
            <v>#REF!</v>
          </cell>
          <cell r="AP30" t="e">
            <v>#REF!</v>
          </cell>
          <cell r="AQ30" t="e">
            <v>#REF!</v>
          </cell>
          <cell r="AR30" t="e">
            <v>#REF!</v>
          </cell>
          <cell r="AS30" t="e">
            <v>#REF!</v>
          </cell>
          <cell r="AT30" t="e">
            <v>#REF!</v>
          </cell>
          <cell r="AU30" t="e">
            <v>#REF!</v>
          </cell>
          <cell r="AV30" t="e">
            <v>#REF!</v>
          </cell>
          <cell r="AW30" t="e">
            <v>#REF!</v>
          </cell>
          <cell r="AX30" t="e">
            <v>#REF!</v>
          </cell>
          <cell r="AY30" t="e">
            <v>#REF!</v>
          </cell>
          <cell r="AZ30" t="e">
            <v>#REF!</v>
          </cell>
          <cell r="BA30" t="e">
            <v>#REF!</v>
          </cell>
          <cell r="BB30" t="e">
            <v>#REF!</v>
          </cell>
          <cell r="BC30" t="e">
            <v>#REF!</v>
          </cell>
          <cell r="BD30" t="e">
            <v>#REF!</v>
          </cell>
          <cell r="BE30" t="e">
            <v>#REF!</v>
          </cell>
          <cell r="BF30" t="e">
            <v>#REF!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 t="e">
            <v>#REF!</v>
          </cell>
          <cell r="BV30" t="e">
            <v>#REF!</v>
          </cell>
          <cell r="BW30" t="e">
            <v>#REF!</v>
          </cell>
          <cell r="BX30" t="e">
            <v>#REF!</v>
          </cell>
          <cell r="BY30" t="e">
            <v>#REF!</v>
          </cell>
          <cell r="BZ30" t="e">
            <v>#REF!</v>
          </cell>
          <cell r="CA30" t="e">
            <v>#REF!</v>
          </cell>
          <cell r="CB30" t="e">
            <v>#REF!</v>
          </cell>
          <cell r="CC30" t="e">
            <v>#REF!</v>
          </cell>
          <cell r="CD30" t="e">
            <v>#REF!</v>
          </cell>
          <cell r="CE30" t="e">
            <v>#REF!</v>
          </cell>
          <cell r="CF30" t="e">
            <v>#REF!</v>
          </cell>
          <cell r="CG30" t="e">
            <v>#REF!</v>
          </cell>
          <cell r="CH30" t="e">
            <v>#REF!</v>
          </cell>
          <cell r="CI30" t="e">
            <v>#REF!</v>
          </cell>
          <cell r="CJ30" t="e">
            <v>#REF!</v>
          </cell>
          <cell r="CK30" t="e">
            <v>#REF!</v>
          </cell>
          <cell r="CL30" t="e">
            <v>#REF!</v>
          </cell>
          <cell r="CM30" t="e">
            <v>#REF!</v>
          </cell>
          <cell r="CN30" t="e">
            <v>#REF!</v>
          </cell>
          <cell r="CO30" t="e">
            <v>#REF!</v>
          </cell>
          <cell r="CP30" t="e">
            <v>#REF!</v>
          </cell>
          <cell r="CQ30" t="e">
            <v>#REF!</v>
          </cell>
          <cell r="CR30" t="e">
            <v>#REF!</v>
          </cell>
          <cell r="CS30" t="e">
            <v>#REF!</v>
          </cell>
          <cell r="CT30" t="e">
            <v>#REF!</v>
          </cell>
          <cell r="CU30" t="e">
            <v>#REF!</v>
          </cell>
          <cell r="CV30" t="e">
            <v>#REF!</v>
          </cell>
          <cell r="CW30" t="e">
            <v>#REF!</v>
          </cell>
          <cell r="CX30" t="e">
            <v>#REF!</v>
          </cell>
          <cell r="CY30" t="e">
            <v>#REF!</v>
          </cell>
          <cell r="CZ30" t="e">
            <v>#REF!</v>
          </cell>
          <cell r="DA30" t="e">
            <v>#REF!</v>
          </cell>
          <cell r="DB30" t="e">
            <v>#REF!</v>
          </cell>
          <cell r="DC30" t="e">
            <v>#REF!</v>
          </cell>
          <cell r="DD30" t="e">
            <v>#REF!</v>
          </cell>
          <cell r="DE30" t="e">
            <v>#REF!</v>
          </cell>
          <cell r="DF30" t="e">
            <v>#REF!</v>
          </cell>
          <cell r="DG30" t="e">
            <v>#REF!</v>
          </cell>
          <cell r="DH30" t="e">
            <v>#REF!</v>
          </cell>
          <cell r="DI30">
            <v>0</v>
          </cell>
          <cell r="DJ30">
            <v>0</v>
          </cell>
          <cell r="DK30" t="e">
            <v>#REF!</v>
          </cell>
          <cell r="DL30" t="e">
            <v>#REF!</v>
          </cell>
          <cell r="DM30" t="e">
            <v>#REF!</v>
          </cell>
          <cell r="DN30" t="e">
            <v>#REF!</v>
          </cell>
          <cell r="DO30" t="e">
            <v>#REF!</v>
          </cell>
          <cell r="DP30" t="e">
            <v>#REF!</v>
          </cell>
          <cell r="DQ30" t="e">
            <v>#REF!</v>
          </cell>
          <cell r="DR30" t="e">
            <v>#REF!</v>
          </cell>
          <cell r="DS30" t="e">
            <v>#REF!</v>
          </cell>
          <cell r="DT30" t="e">
            <v>#REF!</v>
          </cell>
          <cell r="DU30" t="e">
            <v>#REF!</v>
          </cell>
          <cell r="DV30">
            <v>0</v>
          </cell>
          <cell r="DW30">
            <v>0</v>
          </cell>
          <cell r="DX30" t="e">
            <v>#REF!</v>
          </cell>
          <cell r="DY30" t="e">
            <v>#REF!</v>
          </cell>
          <cell r="DZ30" t="e">
            <v>#REF!</v>
          </cell>
          <cell r="EA30" t="e">
            <v>#REF!</v>
          </cell>
          <cell r="EB30" t="e">
            <v>#REF!</v>
          </cell>
        </row>
        <row r="31">
          <cell r="B31">
            <v>20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  <cell r="Q31" t="e">
            <v>#REF!</v>
          </cell>
          <cell r="R31" t="e">
            <v>#REF!</v>
          </cell>
          <cell r="S31" t="e">
            <v>#REF!</v>
          </cell>
          <cell r="T31" t="e">
            <v>#REF!</v>
          </cell>
          <cell r="U31" t="e">
            <v>#REF!</v>
          </cell>
          <cell r="V31" t="e">
            <v>#REF!</v>
          </cell>
          <cell r="W31" t="e">
            <v>#REF!</v>
          </cell>
          <cell r="X31" t="e">
            <v>#REF!</v>
          </cell>
          <cell r="Y31" t="e">
            <v>#REF!</v>
          </cell>
          <cell r="Z31" t="e">
            <v>#REF!</v>
          </cell>
          <cell r="AA31" t="e">
            <v>#REF!</v>
          </cell>
          <cell r="AB31" t="e">
            <v>#REF!</v>
          </cell>
          <cell r="AC31" t="e">
            <v>#REF!</v>
          </cell>
          <cell r="AD31" t="e">
            <v>#REF!</v>
          </cell>
          <cell r="AE31" t="e">
            <v>#REF!</v>
          </cell>
          <cell r="AF31" t="e">
            <v>#REF!</v>
          </cell>
          <cell r="AG31" t="e">
            <v>#REF!</v>
          </cell>
          <cell r="AH31" t="e">
            <v>#REF!</v>
          </cell>
          <cell r="AI31" t="e">
            <v>#REF!</v>
          </cell>
          <cell r="AJ31" t="e">
            <v>#REF!</v>
          </cell>
          <cell r="AK31" t="e">
            <v>#REF!</v>
          </cell>
          <cell r="AL31" t="e">
            <v>#REF!</v>
          </cell>
          <cell r="AM31" t="e">
            <v>#REF!</v>
          </cell>
          <cell r="AN31" t="e">
            <v>#REF!</v>
          </cell>
          <cell r="AO31" t="e">
            <v>#REF!</v>
          </cell>
          <cell r="AP31" t="e">
            <v>#REF!</v>
          </cell>
          <cell r="AQ31" t="e">
            <v>#REF!</v>
          </cell>
          <cell r="AR31" t="e">
            <v>#REF!</v>
          </cell>
          <cell r="AS31" t="e">
            <v>#REF!</v>
          </cell>
          <cell r="AT31" t="e">
            <v>#REF!</v>
          </cell>
          <cell r="AU31" t="e">
            <v>#REF!</v>
          </cell>
          <cell r="AV31" t="e">
            <v>#REF!</v>
          </cell>
          <cell r="AW31" t="e">
            <v>#REF!</v>
          </cell>
          <cell r="AX31" t="e">
            <v>#REF!</v>
          </cell>
          <cell r="AY31" t="e">
            <v>#REF!</v>
          </cell>
          <cell r="AZ31" t="e">
            <v>#REF!</v>
          </cell>
          <cell r="BA31" t="e">
            <v>#REF!</v>
          </cell>
          <cell r="BB31" t="e">
            <v>#REF!</v>
          </cell>
          <cell r="BC31" t="e">
            <v>#REF!</v>
          </cell>
          <cell r="BD31" t="e">
            <v>#REF!</v>
          </cell>
          <cell r="BE31" t="e">
            <v>#REF!</v>
          </cell>
          <cell r="BF31" t="e">
            <v>#REF!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 t="e">
            <v>#REF!</v>
          </cell>
          <cell r="BV31" t="e">
            <v>#REF!</v>
          </cell>
          <cell r="BW31" t="e">
            <v>#REF!</v>
          </cell>
          <cell r="BX31" t="e">
            <v>#REF!</v>
          </cell>
          <cell r="BY31" t="e">
            <v>#REF!</v>
          </cell>
          <cell r="BZ31" t="e">
            <v>#REF!</v>
          </cell>
          <cell r="CA31" t="e">
            <v>#REF!</v>
          </cell>
          <cell r="CB31" t="e">
            <v>#REF!</v>
          </cell>
          <cell r="CC31" t="e">
            <v>#REF!</v>
          </cell>
          <cell r="CD31" t="e">
            <v>#REF!</v>
          </cell>
          <cell r="CE31" t="e">
            <v>#REF!</v>
          </cell>
          <cell r="CF31" t="e">
            <v>#REF!</v>
          </cell>
          <cell r="CG31" t="e">
            <v>#REF!</v>
          </cell>
          <cell r="CH31" t="e">
            <v>#REF!</v>
          </cell>
          <cell r="CI31" t="e">
            <v>#REF!</v>
          </cell>
          <cell r="CJ31" t="e">
            <v>#REF!</v>
          </cell>
          <cell r="CK31" t="e">
            <v>#REF!</v>
          </cell>
          <cell r="CL31" t="e">
            <v>#REF!</v>
          </cell>
          <cell r="CM31" t="e">
            <v>#REF!</v>
          </cell>
          <cell r="CN31" t="e">
            <v>#REF!</v>
          </cell>
          <cell r="CO31" t="e">
            <v>#REF!</v>
          </cell>
          <cell r="CP31" t="e">
            <v>#REF!</v>
          </cell>
          <cell r="CQ31" t="e">
            <v>#REF!</v>
          </cell>
          <cell r="CR31" t="e">
            <v>#REF!</v>
          </cell>
          <cell r="CS31" t="e">
            <v>#REF!</v>
          </cell>
          <cell r="CT31" t="e">
            <v>#REF!</v>
          </cell>
          <cell r="CU31" t="e">
            <v>#REF!</v>
          </cell>
          <cell r="CV31" t="e">
            <v>#REF!</v>
          </cell>
          <cell r="CW31" t="e">
            <v>#REF!</v>
          </cell>
          <cell r="CX31" t="e">
            <v>#REF!</v>
          </cell>
          <cell r="CY31" t="e">
            <v>#REF!</v>
          </cell>
          <cell r="CZ31" t="e">
            <v>#REF!</v>
          </cell>
          <cell r="DA31" t="e">
            <v>#REF!</v>
          </cell>
          <cell r="DB31" t="e">
            <v>#REF!</v>
          </cell>
          <cell r="DC31" t="e">
            <v>#REF!</v>
          </cell>
          <cell r="DD31" t="e">
            <v>#REF!</v>
          </cell>
          <cell r="DE31" t="e">
            <v>#REF!</v>
          </cell>
          <cell r="DF31" t="e">
            <v>#REF!</v>
          </cell>
          <cell r="DG31" t="e">
            <v>#REF!</v>
          </cell>
          <cell r="DH31" t="e">
            <v>#REF!</v>
          </cell>
          <cell r="DI31">
            <v>0</v>
          </cell>
          <cell r="DJ31">
            <v>0</v>
          </cell>
          <cell r="DK31" t="e">
            <v>#REF!</v>
          </cell>
          <cell r="DL31" t="e">
            <v>#REF!</v>
          </cell>
          <cell r="DM31" t="e">
            <v>#REF!</v>
          </cell>
          <cell r="DN31" t="e">
            <v>#REF!</v>
          </cell>
          <cell r="DO31" t="e">
            <v>#REF!</v>
          </cell>
          <cell r="DP31" t="e">
            <v>#REF!</v>
          </cell>
          <cell r="DQ31" t="e">
            <v>#REF!</v>
          </cell>
          <cell r="DR31" t="e">
            <v>#REF!</v>
          </cell>
          <cell r="DS31" t="e">
            <v>#REF!</v>
          </cell>
          <cell r="DT31" t="e">
            <v>#REF!</v>
          </cell>
          <cell r="DU31" t="e">
            <v>#REF!</v>
          </cell>
          <cell r="DV31">
            <v>0</v>
          </cell>
          <cell r="DW31">
            <v>0</v>
          </cell>
          <cell r="DX31" t="e">
            <v>#REF!</v>
          </cell>
          <cell r="DY31" t="e">
            <v>#REF!</v>
          </cell>
          <cell r="DZ31" t="e">
            <v>#REF!</v>
          </cell>
          <cell r="EA31" t="e">
            <v>#REF!</v>
          </cell>
          <cell r="EB31" t="e">
            <v>#REF!</v>
          </cell>
        </row>
        <row r="32">
          <cell r="B32">
            <v>21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 t="e">
            <v>#REF!</v>
          </cell>
          <cell r="W32" t="e">
            <v>#REF!</v>
          </cell>
          <cell r="X32" t="e">
            <v>#REF!</v>
          </cell>
          <cell r="Y32" t="e">
            <v>#REF!</v>
          </cell>
          <cell r="Z32" t="e">
            <v>#REF!</v>
          </cell>
          <cell r="AA32" t="e">
            <v>#REF!</v>
          </cell>
          <cell r="AB32" t="e">
            <v>#REF!</v>
          </cell>
          <cell r="AC32" t="e">
            <v>#REF!</v>
          </cell>
          <cell r="AD32" t="e">
            <v>#REF!</v>
          </cell>
          <cell r="AE32" t="e">
            <v>#REF!</v>
          </cell>
          <cell r="AF32" t="e">
            <v>#REF!</v>
          </cell>
          <cell r="AG32" t="e">
            <v>#REF!</v>
          </cell>
          <cell r="AH32" t="e">
            <v>#REF!</v>
          </cell>
          <cell r="AI32" t="e">
            <v>#REF!</v>
          </cell>
          <cell r="AJ32" t="e">
            <v>#REF!</v>
          </cell>
          <cell r="AK32" t="e">
            <v>#REF!</v>
          </cell>
          <cell r="AL32" t="e">
            <v>#REF!</v>
          </cell>
          <cell r="AM32" t="e">
            <v>#REF!</v>
          </cell>
          <cell r="AN32" t="e">
            <v>#REF!</v>
          </cell>
          <cell r="AO32" t="e">
            <v>#REF!</v>
          </cell>
          <cell r="AP32" t="e">
            <v>#REF!</v>
          </cell>
          <cell r="AQ32" t="e">
            <v>#REF!</v>
          </cell>
          <cell r="AR32" t="e">
            <v>#REF!</v>
          </cell>
          <cell r="AS32" t="e">
            <v>#REF!</v>
          </cell>
          <cell r="AT32" t="e">
            <v>#REF!</v>
          </cell>
          <cell r="AU32" t="e">
            <v>#REF!</v>
          </cell>
          <cell r="AV32" t="e">
            <v>#REF!</v>
          </cell>
          <cell r="AW32" t="e">
            <v>#REF!</v>
          </cell>
          <cell r="AX32" t="e">
            <v>#REF!</v>
          </cell>
          <cell r="AY32" t="e">
            <v>#REF!</v>
          </cell>
          <cell r="AZ32" t="e">
            <v>#REF!</v>
          </cell>
          <cell r="BA32" t="e">
            <v>#REF!</v>
          </cell>
          <cell r="BB32" t="e">
            <v>#REF!</v>
          </cell>
          <cell r="BC32" t="e">
            <v>#REF!</v>
          </cell>
          <cell r="BD32" t="e">
            <v>#REF!</v>
          </cell>
          <cell r="BE32" t="e">
            <v>#REF!</v>
          </cell>
          <cell r="BF32" t="e">
            <v>#REF!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 t="e">
            <v>#REF!</v>
          </cell>
          <cell r="BV32" t="e">
            <v>#REF!</v>
          </cell>
          <cell r="BW32" t="e">
            <v>#REF!</v>
          </cell>
          <cell r="BX32" t="e">
            <v>#REF!</v>
          </cell>
          <cell r="BY32" t="e">
            <v>#REF!</v>
          </cell>
          <cell r="BZ32" t="e">
            <v>#REF!</v>
          </cell>
          <cell r="CA32" t="e">
            <v>#REF!</v>
          </cell>
          <cell r="CB32" t="e">
            <v>#REF!</v>
          </cell>
          <cell r="CC32" t="e">
            <v>#REF!</v>
          </cell>
          <cell r="CD32" t="e">
            <v>#REF!</v>
          </cell>
          <cell r="CE32" t="e">
            <v>#REF!</v>
          </cell>
          <cell r="CF32" t="e">
            <v>#REF!</v>
          </cell>
          <cell r="CG32" t="e">
            <v>#REF!</v>
          </cell>
          <cell r="CH32" t="e">
            <v>#REF!</v>
          </cell>
          <cell r="CI32" t="e">
            <v>#REF!</v>
          </cell>
          <cell r="CJ32" t="e">
            <v>#REF!</v>
          </cell>
          <cell r="CK32" t="e">
            <v>#REF!</v>
          </cell>
          <cell r="CL32" t="e">
            <v>#REF!</v>
          </cell>
          <cell r="CM32" t="e">
            <v>#REF!</v>
          </cell>
          <cell r="CN32" t="e">
            <v>#REF!</v>
          </cell>
          <cell r="CO32" t="e">
            <v>#REF!</v>
          </cell>
          <cell r="CP32" t="e">
            <v>#REF!</v>
          </cell>
          <cell r="CQ32" t="e">
            <v>#REF!</v>
          </cell>
          <cell r="CR32" t="e">
            <v>#REF!</v>
          </cell>
          <cell r="CS32" t="e">
            <v>#REF!</v>
          </cell>
          <cell r="CT32" t="e">
            <v>#REF!</v>
          </cell>
          <cell r="CU32" t="e">
            <v>#REF!</v>
          </cell>
          <cell r="CV32" t="e">
            <v>#REF!</v>
          </cell>
          <cell r="CW32" t="e">
            <v>#REF!</v>
          </cell>
          <cell r="CX32" t="e">
            <v>#REF!</v>
          </cell>
          <cell r="CY32" t="e">
            <v>#REF!</v>
          </cell>
          <cell r="CZ32" t="e">
            <v>#REF!</v>
          </cell>
          <cell r="DA32" t="e">
            <v>#REF!</v>
          </cell>
          <cell r="DB32" t="e">
            <v>#REF!</v>
          </cell>
          <cell r="DC32" t="e">
            <v>#REF!</v>
          </cell>
          <cell r="DD32" t="e">
            <v>#REF!</v>
          </cell>
          <cell r="DE32" t="e">
            <v>#REF!</v>
          </cell>
          <cell r="DF32" t="e">
            <v>#REF!</v>
          </cell>
          <cell r="DG32" t="e">
            <v>#REF!</v>
          </cell>
          <cell r="DH32" t="e">
            <v>#REF!</v>
          </cell>
          <cell r="DI32">
            <v>0</v>
          </cell>
          <cell r="DJ32">
            <v>0</v>
          </cell>
          <cell r="DK32" t="e">
            <v>#REF!</v>
          </cell>
          <cell r="DL32" t="e">
            <v>#REF!</v>
          </cell>
          <cell r="DM32" t="e">
            <v>#REF!</v>
          </cell>
          <cell r="DN32" t="e">
            <v>#REF!</v>
          </cell>
          <cell r="DO32" t="e">
            <v>#REF!</v>
          </cell>
          <cell r="DP32" t="e">
            <v>#REF!</v>
          </cell>
          <cell r="DQ32" t="e">
            <v>#REF!</v>
          </cell>
          <cell r="DR32" t="e">
            <v>#REF!</v>
          </cell>
          <cell r="DS32" t="e">
            <v>#REF!</v>
          </cell>
          <cell r="DT32" t="e">
            <v>#REF!</v>
          </cell>
          <cell r="DU32" t="e">
            <v>#REF!</v>
          </cell>
          <cell r="DV32">
            <v>0</v>
          </cell>
          <cell r="DW32">
            <v>0</v>
          </cell>
          <cell r="DX32" t="e">
            <v>#REF!</v>
          </cell>
          <cell r="DY32" t="e">
            <v>#REF!</v>
          </cell>
          <cell r="DZ32" t="e">
            <v>#REF!</v>
          </cell>
          <cell r="EA32" t="e">
            <v>#REF!</v>
          </cell>
          <cell r="EB32" t="e">
            <v>#REF!</v>
          </cell>
        </row>
        <row r="33">
          <cell r="B33">
            <v>22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Q33" t="e">
            <v>#REF!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 t="e">
            <v>#REF!</v>
          </cell>
          <cell r="W33" t="e">
            <v>#REF!</v>
          </cell>
          <cell r="X33" t="e">
            <v>#REF!</v>
          </cell>
          <cell r="Y33" t="e">
            <v>#REF!</v>
          </cell>
          <cell r="Z33" t="e">
            <v>#REF!</v>
          </cell>
          <cell r="AA33" t="e">
            <v>#REF!</v>
          </cell>
          <cell r="AB33" t="e">
            <v>#REF!</v>
          </cell>
          <cell r="AC33" t="e">
            <v>#REF!</v>
          </cell>
          <cell r="AD33" t="e">
            <v>#REF!</v>
          </cell>
          <cell r="AE33" t="e">
            <v>#REF!</v>
          </cell>
          <cell r="AF33" t="e">
            <v>#REF!</v>
          </cell>
          <cell r="AG33" t="e">
            <v>#REF!</v>
          </cell>
          <cell r="AH33" t="e">
            <v>#REF!</v>
          </cell>
          <cell r="AI33" t="e">
            <v>#REF!</v>
          </cell>
          <cell r="AJ33" t="e">
            <v>#REF!</v>
          </cell>
          <cell r="AK33" t="e">
            <v>#REF!</v>
          </cell>
          <cell r="AL33" t="e">
            <v>#REF!</v>
          </cell>
          <cell r="AM33" t="e">
            <v>#REF!</v>
          </cell>
          <cell r="AN33" t="e">
            <v>#REF!</v>
          </cell>
          <cell r="AO33" t="e">
            <v>#REF!</v>
          </cell>
          <cell r="AP33" t="e">
            <v>#REF!</v>
          </cell>
          <cell r="AQ33" t="e">
            <v>#REF!</v>
          </cell>
          <cell r="AR33" t="e">
            <v>#REF!</v>
          </cell>
          <cell r="AS33" t="e">
            <v>#REF!</v>
          </cell>
          <cell r="AT33" t="e">
            <v>#REF!</v>
          </cell>
          <cell r="AU33" t="e">
            <v>#REF!</v>
          </cell>
          <cell r="AV33" t="e">
            <v>#REF!</v>
          </cell>
          <cell r="AW33" t="e">
            <v>#REF!</v>
          </cell>
          <cell r="AX33" t="e">
            <v>#REF!</v>
          </cell>
          <cell r="AY33" t="e">
            <v>#REF!</v>
          </cell>
          <cell r="AZ33" t="e">
            <v>#REF!</v>
          </cell>
          <cell r="BA33" t="e">
            <v>#REF!</v>
          </cell>
          <cell r="BB33" t="e">
            <v>#REF!</v>
          </cell>
          <cell r="BC33" t="e">
            <v>#REF!</v>
          </cell>
          <cell r="BD33" t="e">
            <v>#REF!</v>
          </cell>
          <cell r="BE33" t="e">
            <v>#REF!</v>
          </cell>
          <cell r="BF33" t="e">
            <v>#REF!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 t="e">
            <v>#REF!</v>
          </cell>
          <cell r="BV33" t="e">
            <v>#REF!</v>
          </cell>
          <cell r="BW33" t="e">
            <v>#REF!</v>
          </cell>
          <cell r="BX33" t="e">
            <v>#REF!</v>
          </cell>
          <cell r="BY33" t="e">
            <v>#REF!</v>
          </cell>
          <cell r="BZ33" t="e">
            <v>#REF!</v>
          </cell>
          <cell r="CA33" t="e">
            <v>#REF!</v>
          </cell>
          <cell r="CB33" t="e">
            <v>#REF!</v>
          </cell>
          <cell r="CC33" t="e">
            <v>#REF!</v>
          </cell>
          <cell r="CD33" t="e">
            <v>#REF!</v>
          </cell>
          <cell r="CE33" t="e">
            <v>#REF!</v>
          </cell>
          <cell r="CF33" t="e">
            <v>#REF!</v>
          </cell>
          <cell r="CG33" t="e">
            <v>#REF!</v>
          </cell>
          <cell r="CH33" t="e">
            <v>#REF!</v>
          </cell>
          <cell r="CI33" t="e">
            <v>#REF!</v>
          </cell>
          <cell r="CJ33" t="e">
            <v>#REF!</v>
          </cell>
          <cell r="CK33" t="e">
            <v>#REF!</v>
          </cell>
          <cell r="CL33" t="e">
            <v>#REF!</v>
          </cell>
          <cell r="CM33" t="e">
            <v>#REF!</v>
          </cell>
          <cell r="CN33" t="e">
            <v>#REF!</v>
          </cell>
          <cell r="CO33" t="e">
            <v>#REF!</v>
          </cell>
          <cell r="CP33" t="e">
            <v>#REF!</v>
          </cell>
          <cell r="CQ33" t="e">
            <v>#REF!</v>
          </cell>
          <cell r="CR33" t="e">
            <v>#REF!</v>
          </cell>
          <cell r="CS33" t="e">
            <v>#REF!</v>
          </cell>
          <cell r="CT33" t="e">
            <v>#REF!</v>
          </cell>
          <cell r="CU33" t="e">
            <v>#REF!</v>
          </cell>
          <cell r="CV33" t="e">
            <v>#REF!</v>
          </cell>
          <cell r="CW33" t="e">
            <v>#REF!</v>
          </cell>
          <cell r="CX33" t="e">
            <v>#REF!</v>
          </cell>
          <cell r="CY33" t="e">
            <v>#REF!</v>
          </cell>
          <cell r="CZ33" t="e">
            <v>#REF!</v>
          </cell>
          <cell r="DA33" t="e">
            <v>#REF!</v>
          </cell>
          <cell r="DB33" t="e">
            <v>#REF!</v>
          </cell>
          <cell r="DC33" t="e">
            <v>#REF!</v>
          </cell>
          <cell r="DD33" t="e">
            <v>#REF!</v>
          </cell>
          <cell r="DE33" t="e">
            <v>#REF!</v>
          </cell>
          <cell r="DF33" t="e">
            <v>#REF!</v>
          </cell>
          <cell r="DG33" t="e">
            <v>#REF!</v>
          </cell>
          <cell r="DH33" t="e">
            <v>#REF!</v>
          </cell>
          <cell r="DI33">
            <v>0</v>
          </cell>
          <cell r="DJ33">
            <v>0</v>
          </cell>
          <cell r="DK33" t="e">
            <v>#REF!</v>
          </cell>
          <cell r="DL33" t="e">
            <v>#REF!</v>
          </cell>
          <cell r="DM33" t="e">
            <v>#REF!</v>
          </cell>
          <cell r="DN33" t="e">
            <v>#REF!</v>
          </cell>
          <cell r="DO33" t="e">
            <v>#REF!</v>
          </cell>
          <cell r="DP33" t="e">
            <v>#REF!</v>
          </cell>
          <cell r="DQ33" t="e">
            <v>#REF!</v>
          </cell>
          <cell r="DR33" t="e">
            <v>#REF!</v>
          </cell>
          <cell r="DS33" t="e">
            <v>#REF!</v>
          </cell>
          <cell r="DT33" t="e">
            <v>#REF!</v>
          </cell>
          <cell r="DU33" t="e">
            <v>#REF!</v>
          </cell>
          <cell r="DV33">
            <v>0</v>
          </cell>
          <cell r="DW33">
            <v>0</v>
          </cell>
          <cell r="DX33" t="e">
            <v>#REF!</v>
          </cell>
          <cell r="DY33" t="e">
            <v>#REF!</v>
          </cell>
          <cell r="DZ33" t="e">
            <v>#REF!</v>
          </cell>
          <cell r="EA33" t="e">
            <v>#REF!</v>
          </cell>
          <cell r="EB33" t="e">
            <v>#REF!</v>
          </cell>
        </row>
        <row r="34">
          <cell r="B34">
            <v>23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 t="e">
            <v>#REF!</v>
          </cell>
          <cell r="W34" t="e">
            <v>#REF!</v>
          </cell>
          <cell r="X34" t="e">
            <v>#REF!</v>
          </cell>
          <cell r="Y34" t="e">
            <v>#REF!</v>
          </cell>
          <cell r="Z34" t="e">
            <v>#REF!</v>
          </cell>
          <cell r="AA34" t="e">
            <v>#REF!</v>
          </cell>
          <cell r="AB34" t="e">
            <v>#REF!</v>
          </cell>
          <cell r="AC34" t="e">
            <v>#REF!</v>
          </cell>
          <cell r="AD34" t="e">
            <v>#REF!</v>
          </cell>
          <cell r="AE34" t="e">
            <v>#REF!</v>
          </cell>
          <cell r="AF34" t="e">
            <v>#REF!</v>
          </cell>
          <cell r="AG34" t="e">
            <v>#REF!</v>
          </cell>
          <cell r="AH34" t="e">
            <v>#REF!</v>
          </cell>
          <cell r="AI34" t="e">
            <v>#REF!</v>
          </cell>
          <cell r="AJ34" t="e">
            <v>#REF!</v>
          </cell>
          <cell r="AK34" t="e">
            <v>#REF!</v>
          </cell>
          <cell r="AL34" t="e">
            <v>#REF!</v>
          </cell>
          <cell r="AM34" t="e">
            <v>#REF!</v>
          </cell>
          <cell r="AN34" t="e">
            <v>#REF!</v>
          </cell>
          <cell r="AO34" t="e">
            <v>#REF!</v>
          </cell>
          <cell r="AP34" t="e">
            <v>#REF!</v>
          </cell>
          <cell r="AQ34" t="e">
            <v>#REF!</v>
          </cell>
          <cell r="AR34" t="e">
            <v>#REF!</v>
          </cell>
          <cell r="AS34" t="e">
            <v>#REF!</v>
          </cell>
          <cell r="AT34" t="e">
            <v>#REF!</v>
          </cell>
          <cell r="AU34" t="e">
            <v>#REF!</v>
          </cell>
          <cell r="AV34" t="e">
            <v>#REF!</v>
          </cell>
          <cell r="AW34" t="e">
            <v>#REF!</v>
          </cell>
          <cell r="AX34" t="e">
            <v>#REF!</v>
          </cell>
          <cell r="AY34" t="e">
            <v>#REF!</v>
          </cell>
          <cell r="AZ34" t="e">
            <v>#REF!</v>
          </cell>
          <cell r="BA34" t="e">
            <v>#REF!</v>
          </cell>
          <cell r="BB34" t="e">
            <v>#REF!</v>
          </cell>
          <cell r="BC34" t="e">
            <v>#REF!</v>
          </cell>
          <cell r="BD34" t="e">
            <v>#REF!</v>
          </cell>
          <cell r="BE34" t="e">
            <v>#REF!</v>
          </cell>
          <cell r="BF34" t="e">
            <v>#REF!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 t="e">
            <v>#REF!</v>
          </cell>
          <cell r="BV34" t="e">
            <v>#REF!</v>
          </cell>
          <cell r="BW34" t="e">
            <v>#REF!</v>
          </cell>
          <cell r="BX34" t="e">
            <v>#REF!</v>
          </cell>
          <cell r="BY34" t="e">
            <v>#REF!</v>
          </cell>
          <cell r="BZ34" t="e">
            <v>#REF!</v>
          </cell>
          <cell r="CA34" t="e">
            <v>#REF!</v>
          </cell>
          <cell r="CB34" t="e">
            <v>#REF!</v>
          </cell>
          <cell r="CC34" t="e">
            <v>#REF!</v>
          </cell>
          <cell r="CD34" t="e">
            <v>#REF!</v>
          </cell>
          <cell r="CE34" t="e">
            <v>#REF!</v>
          </cell>
          <cell r="CF34" t="e">
            <v>#REF!</v>
          </cell>
          <cell r="CG34" t="e">
            <v>#REF!</v>
          </cell>
          <cell r="CH34" t="e">
            <v>#REF!</v>
          </cell>
          <cell r="CI34" t="e">
            <v>#REF!</v>
          </cell>
          <cell r="CJ34" t="e">
            <v>#REF!</v>
          </cell>
          <cell r="CK34" t="e">
            <v>#REF!</v>
          </cell>
          <cell r="CL34" t="e">
            <v>#REF!</v>
          </cell>
          <cell r="CM34" t="e">
            <v>#REF!</v>
          </cell>
          <cell r="CN34" t="e">
            <v>#REF!</v>
          </cell>
          <cell r="CO34" t="e">
            <v>#REF!</v>
          </cell>
          <cell r="CP34" t="e">
            <v>#REF!</v>
          </cell>
          <cell r="CQ34" t="e">
            <v>#REF!</v>
          </cell>
          <cell r="CR34" t="e">
            <v>#REF!</v>
          </cell>
          <cell r="CS34" t="e">
            <v>#REF!</v>
          </cell>
          <cell r="CT34" t="e">
            <v>#REF!</v>
          </cell>
          <cell r="CU34" t="e">
            <v>#REF!</v>
          </cell>
          <cell r="CV34" t="e">
            <v>#REF!</v>
          </cell>
          <cell r="CW34" t="e">
            <v>#REF!</v>
          </cell>
          <cell r="CX34" t="e">
            <v>#REF!</v>
          </cell>
          <cell r="CY34" t="e">
            <v>#REF!</v>
          </cell>
          <cell r="CZ34" t="e">
            <v>#REF!</v>
          </cell>
          <cell r="DA34" t="e">
            <v>#REF!</v>
          </cell>
          <cell r="DB34" t="e">
            <v>#REF!</v>
          </cell>
          <cell r="DC34" t="e">
            <v>#REF!</v>
          </cell>
          <cell r="DD34" t="e">
            <v>#REF!</v>
          </cell>
          <cell r="DE34" t="e">
            <v>#REF!</v>
          </cell>
          <cell r="DF34" t="e">
            <v>#REF!</v>
          </cell>
          <cell r="DG34" t="e">
            <v>#REF!</v>
          </cell>
          <cell r="DH34" t="e">
            <v>#REF!</v>
          </cell>
          <cell r="DI34">
            <v>0</v>
          </cell>
          <cell r="DJ34">
            <v>0</v>
          </cell>
          <cell r="DK34" t="e">
            <v>#REF!</v>
          </cell>
          <cell r="DL34" t="e">
            <v>#REF!</v>
          </cell>
          <cell r="DM34" t="e">
            <v>#REF!</v>
          </cell>
          <cell r="DN34" t="e">
            <v>#REF!</v>
          </cell>
          <cell r="DO34" t="e">
            <v>#REF!</v>
          </cell>
          <cell r="DP34" t="e">
            <v>#REF!</v>
          </cell>
          <cell r="DQ34" t="e">
            <v>#REF!</v>
          </cell>
          <cell r="DR34" t="e">
            <v>#REF!</v>
          </cell>
          <cell r="DS34" t="e">
            <v>#REF!</v>
          </cell>
          <cell r="DT34" t="e">
            <v>#REF!</v>
          </cell>
          <cell r="DU34" t="e">
            <v>#REF!</v>
          </cell>
          <cell r="DV34">
            <v>0</v>
          </cell>
          <cell r="DW34">
            <v>0</v>
          </cell>
          <cell r="DX34" t="e">
            <v>#REF!</v>
          </cell>
          <cell r="DY34" t="e">
            <v>#REF!</v>
          </cell>
          <cell r="DZ34" t="e">
            <v>#REF!</v>
          </cell>
          <cell r="EA34" t="e">
            <v>#REF!</v>
          </cell>
          <cell r="EB34" t="e">
            <v>#REF!</v>
          </cell>
        </row>
        <row r="35">
          <cell r="B35">
            <v>24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  <cell r="V35" t="e">
            <v>#REF!</v>
          </cell>
          <cell r="W35" t="e">
            <v>#REF!</v>
          </cell>
          <cell r="X35" t="e">
            <v>#REF!</v>
          </cell>
          <cell r="Y35" t="e">
            <v>#REF!</v>
          </cell>
          <cell r="Z35" t="e">
            <v>#REF!</v>
          </cell>
          <cell r="AA35" t="e">
            <v>#REF!</v>
          </cell>
          <cell r="AB35" t="e">
            <v>#REF!</v>
          </cell>
          <cell r="AC35" t="e">
            <v>#REF!</v>
          </cell>
          <cell r="AD35" t="e">
            <v>#REF!</v>
          </cell>
          <cell r="AE35" t="e">
            <v>#REF!</v>
          </cell>
          <cell r="AF35" t="e">
            <v>#REF!</v>
          </cell>
          <cell r="AG35" t="e">
            <v>#REF!</v>
          </cell>
          <cell r="AH35" t="e">
            <v>#REF!</v>
          </cell>
          <cell r="AI35" t="e">
            <v>#REF!</v>
          </cell>
          <cell r="AJ35" t="e">
            <v>#REF!</v>
          </cell>
          <cell r="AK35" t="e">
            <v>#REF!</v>
          </cell>
          <cell r="AL35" t="e">
            <v>#REF!</v>
          </cell>
          <cell r="AM35" t="e">
            <v>#REF!</v>
          </cell>
          <cell r="AN35" t="e">
            <v>#REF!</v>
          </cell>
          <cell r="AO35" t="e">
            <v>#REF!</v>
          </cell>
          <cell r="AP35" t="e">
            <v>#REF!</v>
          </cell>
          <cell r="AQ35" t="e">
            <v>#REF!</v>
          </cell>
          <cell r="AR35" t="e">
            <v>#REF!</v>
          </cell>
          <cell r="AS35" t="e">
            <v>#REF!</v>
          </cell>
          <cell r="AT35" t="e">
            <v>#REF!</v>
          </cell>
          <cell r="AU35" t="e">
            <v>#REF!</v>
          </cell>
          <cell r="AV35" t="e">
            <v>#REF!</v>
          </cell>
          <cell r="AW35" t="e">
            <v>#REF!</v>
          </cell>
          <cell r="AX35" t="e">
            <v>#REF!</v>
          </cell>
          <cell r="AY35" t="e">
            <v>#REF!</v>
          </cell>
          <cell r="AZ35" t="e">
            <v>#REF!</v>
          </cell>
          <cell r="BA35" t="e">
            <v>#REF!</v>
          </cell>
          <cell r="BB35" t="e">
            <v>#REF!</v>
          </cell>
          <cell r="BC35" t="e">
            <v>#REF!</v>
          </cell>
          <cell r="BD35" t="e">
            <v>#REF!</v>
          </cell>
          <cell r="BE35" t="e">
            <v>#REF!</v>
          </cell>
          <cell r="BF35" t="e">
            <v>#REF!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 t="e">
            <v>#REF!</v>
          </cell>
          <cell r="BV35" t="e">
            <v>#REF!</v>
          </cell>
          <cell r="BW35" t="e">
            <v>#REF!</v>
          </cell>
          <cell r="BX35" t="e">
            <v>#REF!</v>
          </cell>
          <cell r="BY35" t="e">
            <v>#REF!</v>
          </cell>
          <cell r="BZ35" t="e">
            <v>#REF!</v>
          </cell>
          <cell r="CA35" t="e">
            <v>#REF!</v>
          </cell>
          <cell r="CB35" t="e">
            <v>#REF!</v>
          </cell>
          <cell r="CC35" t="e">
            <v>#REF!</v>
          </cell>
          <cell r="CD35" t="e">
            <v>#REF!</v>
          </cell>
          <cell r="CE35" t="e">
            <v>#REF!</v>
          </cell>
          <cell r="CF35" t="e">
            <v>#REF!</v>
          </cell>
          <cell r="CG35" t="e">
            <v>#REF!</v>
          </cell>
          <cell r="CH35" t="e">
            <v>#REF!</v>
          </cell>
          <cell r="CI35" t="e">
            <v>#REF!</v>
          </cell>
          <cell r="CJ35" t="e">
            <v>#REF!</v>
          </cell>
          <cell r="CK35" t="e">
            <v>#REF!</v>
          </cell>
          <cell r="CL35" t="e">
            <v>#REF!</v>
          </cell>
          <cell r="CM35" t="e">
            <v>#REF!</v>
          </cell>
          <cell r="CN35" t="e">
            <v>#REF!</v>
          </cell>
          <cell r="CO35" t="e">
            <v>#REF!</v>
          </cell>
          <cell r="CP35" t="e">
            <v>#REF!</v>
          </cell>
          <cell r="CQ35" t="e">
            <v>#REF!</v>
          </cell>
          <cell r="CR35" t="e">
            <v>#REF!</v>
          </cell>
          <cell r="CS35" t="e">
            <v>#REF!</v>
          </cell>
          <cell r="CT35" t="e">
            <v>#REF!</v>
          </cell>
          <cell r="CU35" t="e">
            <v>#REF!</v>
          </cell>
          <cell r="CV35" t="e">
            <v>#REF!</v>
          </cell>
          <cell r="CW35" t="e">
            <v>#REF!</v>
          </cell>
          <cell r="CX35" t="e">
            <v>#REF!</v>
          </cell>
          <cell r="CY35" t="e">
            <v>#REF!</v>
          </cell>
          <cell r="CZ35" t="e">
            <v>#REF!</v>
          </cell>
          <cell r="DA35" t="e">
            <v>#REF!</v>
          </cell>
          <cell r="DB35" t="e">
            <v>#REF!</v>
          </cell>
          <cell r="DC35" t="e">
            <v>#REF!</v>
          </cell>
          <cell r="DD35" t="e">
            <v>#REF!</v>
          </cell>
          <cell r="DE35" t="e">
            <v>#REF!</v>
          </cell>
          <cell r="DF35" t="e">
            <v>#REF!</v>
          </cell>
          <cell r="DG35" t="e">
            <v>#REF!</v>
          </cell>
          <cell r="DH35" t="e">
            <v>#REF!</v>
          </cell>
          <cell r="DI35">
            <v>0</v>
          </cell>
          <cell r="DJ35">
            <v>0</v>
          </cell>
          <cell r="DK35" t="e">
            <v>#REF!</v>
          </cell>
          <cell r="DL35" t="e">
            <v>#REF!</v>
          </cell>
          <cell r="DM35" t="e">
            <v>#REF!</v>
          </cell>
          <cell r="DN35" t="e">
            <v>#REF!</v>
          </cell>
          <cell r="DO35" t="e">
            <v>#REF!</v>
          </cell>
          <cell r="DP35" t="e">
            <v>#REF!</v>
          </cell>
          <cell r="DQ35" t="e">
            <v>#REF!</v>
          </cell>
          <cell r="DR35" t="e">
            <v>#REF!</v>
          </cell>
          <cell r="DS35" t="e">
            <v>#REF!</v>
          </cell>
          <cell r="DT35" t="e">
            <v>#REF!</v>
          </cell>
          <cell r="DU35" t="e">
            <v>#REF!</v>
          </cell>
          <cell r="DV35">
            <v>0</v>
          </cell>
          <cell r="DW35">
            <v>0</v>
          </cell>
          <cell r="DX35" t="e">
            <v>#REF!</v>
          </cell>
          <cell r="DY35" t="e">
            <v>#REF!</v>
          </cell>
          <cell r="DZ35" t="e">
            <v>#REF!</v>
          </cell>
          <cell r="EA35" t="e">
            <v>#REF!</v>
          </cell>
          <cell r="EB35" t="e">
            <v>#REF!</v>
          </cell>
        </row>
        <row r="36">
          <cell r="B36">
            <v>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  <cell r="R36" t="e">
            <v>#REF!</v>
          </cell>
          <cell r="S36" t="e">
            <v>#REF!</v>
          </cell>
          <cell r="T36" t="e">
            <v>#REF!</v>
          </cell>
          <cell r="U36" t="e">
            <v>#REF!</v>
          </cell>
          <cell r="V36" t="e">
            <v>#REF!</v>
          </cell>
          <cell r="W36" t="e">
            <v>#REF!</v>
          </cell>
          <cell r="X36" t="e">
            <v>#REF!</v>
          </cell>
          <cell r="Y36" t="e">
            <v>#REF!</v>
          </cell>
          <cell r="Z36" t="e">
            <v>#REF!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  <cell r="AQ36" t="e">
            <v>#REF!</v>
          </cell>
          <cell r="AR36" t="e">
            <v>#REF!</v>
          </cell>
          <cell r="AS36" t="e">
            <v>#REF!</v>
          </cell>
          <cell r="AT36" t="e">
            <v>#REF!</v>
          </cell>
          <cell r="AU36" t="e">
            <v>#REF!</v>
          </cell>
          <cell r="AV36" t="e">
            <v>#REF!</v>
          </cell>
          <cell r="AW36" t="e">
            <v>#REF!</v>
          </cell>
          <cell r="AX36" t="e">
            <v>#REF!</v>
          </cell>
          <cell r="AY36" t="e">
            <v>#REF!</v>
          </cell>
          <cell r="AZ36" t="e">
            <v>#REF!</v>
          </cell>
          <cell r="BA36" t="e">
            <v>#REF!</v>
          </cell>
          <cell r="BB36" t="e">
            <v>#REF!</v>
          </cell>
          <cell r="BC36" t="e">
            <v>#REF!</v>
          </cell>
          <cell r="BD36" t="e">
            <v>#REF!</v>
          </cell>
          <cell r="BE36" t="e">
            <v>#REF!</v>
          </cell>
          <cell r="BF36" t="e">
            <v>#REF!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 t="e">
            <v>#REF!</v>
          </cell>
          <cell r="BV36" t="e">
            <v>#REF!</v>
          </cell>
          <cell r="BW36" t="e">
            <v>#REF!</v>
          </cell>
          <cell r="BX36" t="e">
            <v>#REF!</v>
          </cell>
          <cell r="BY36" t="e">
            <v>#REF!</v>
          </cell>
          <cell r="BZ36" t="e">
            <v>#REF!</v>
          </cell>
          <cell r="CA36" t="e">
            <v>#REF!</v>
          </cell>
          <cell r="CB36" t="e">
            <v>#REF!</v>
          </cell>
          <cell r="CC36" t="e">
            <v>#REF!</v>
          </cell>
          <cell r="CD36" t="e">
            <v>#REF!</v>
          </cell>
          <cell r="CE36" t="e">
            <v>#REF!</v>
          </cell>
          <cell r="CF36" t="e">
            <v>#REF!</v>
          </cell>
          <cell r="CG36" t="e">
            <v>#REF!</v>
          </cell>
          <cell r="CH36" t="e">
            <v>#REF!</v>
          </cell>
          <cell r="CI36" t="e">
            <v>#REF!</v>
          </cell>
          <cell r="CJ36" t="e">
            <v>#REF!</v>
          </cell>
          <cell r="CK36" t="e">
            <v>#REF!</v>
          </cell>
          <cell r="CL36" t="e">
            <v>#REF!</v>
          </cell>
          <cell r="CM36" t="e">
            <v>#REF!</v>
          </cell>
          <cell r="CN36" t="e">
            <v>#REF!</v>
          </cell>
          <cell r="CO36" t="e">
            <v>#REF!</v>
          </cell>
          <cell r="CP36" t="e">
            <v>#REF!</v>
          </cell>
          <cell r="CQ36" t="e">
            <v>#REF!</v>
          </cell>
          <cell r="CR36" t="e">
            <v>#REF!</v>
          </cell>
          <cell r="CS36" t="e">
            <v>#REF!</v>
          </cell>
          <cell r="CT36" t="e">
            <v>#REF!</v>
          </cell>
          <cell r="CU36" t="e">
            <v>#REF!</v>
          </cell>
          <cell r="CV36" t="e">
            <v>#REF!</v>
          </cell>
          <cell r="CW36" t="e">
            <v>#REF!</v>
          </cell>
          <cell r="CX36" t="e">
            <v>#REF!</v>
          </cell>
          <cell r="CY36" t="e">
            <v>#REF!</v>
          </cell>
          <cell r="CZ36" t="e">
            <v>#REF!</v>
          </cell>
          <cell r="DA36" t="e">
            <v>#REF!</v>
          </cell>
          <cell r="DB36" t="e">
            <v>#REF!</v>
          </cell>
          <cell r="DC36" t="e">
            <v>#REF!</v>
          </cell>
          <cell r="DD36" t="e">
            <v>#REF!</v>
          </cell>
          <cell r="DE36" t="e">
            <v>#REF!</v>
          </cell>
          <cell r="DF36" t="e">
            <v>#REF!</v>
          </cell>
          <cell r="DG36" t="e">
            <v>#REF!</v>
          </cell>
          <cell r="DH36" t="e">
            <v>#REF!</v>
          </cell>
          <cell r="DI36">
            <v>0</v>
          </cell>
          <cell r="DJ36">
            <v>0</v>
          </cell>
          <cell r="DK36" t="e">
            <v>#REF!</v>
          </cell>
          <cell r="DL36" t="e">
            <v>#REF!</v>
          </cell>
          <cell r="DM36" t="e">
            <v>#REF!</v>
          </cell>
          <cell r="DN36" t="e">
            <v>#REF!</v>
          </cell>
          <cell r="DO36" t="e">
            <v>#REF!</v>
          </cell>
          <cell r="DP36" t="e">
            <v>#REF!</v>
          </cell>
          <cell r="DQ36" t="e">
            <v>#REF!</v>
          </cell>
          <cell r="DR36" t="e">
            <v>#REF!</v>
          </cell>
          <cell r="DS36" t="e">
            <v>#REF!</v>
          </cell>
          <cell r="DT36" t="e">
            <v>#REF!</v>
          </cell>
          <cell r="DU36" t="e">
            <v>#REF!</v>
          </cell>
          <cell r="DV36">
            <v>0</v>
          </cell>
          <cell r="DW36">
            <v>0</v>
          </cell>
          <cell r="DX36" t="e">
            <v>#REF!</v>
          </cell>
          <cell r="DY36" t="e">
            <v>#REF!</v>
          </cell>
          <cell r="DZ36" t="e">
            <v>#REF!</v>
          </cell>
          <cell r="EA36" t="e">
            <v>#REF!</v>
          </cell>
          <cell r="EB36" t="e">
            <v>#REF!</v>
          </cell>
        </row>
        <row r="37">
          <cell r="B37">
            <v>26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  <cell r="Q37" t="e">
            <v>#REF!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 t="e">
            <v>#REF!</v>
          </cell>
          <cell r="W37" t="e">
            <v>#REF!</v>
          </cell>
          <cell r="X37" t="e">
            <v>#REF!</v>
          </cell>
          <cell r="Y37" t="e">
            <v>#REF!</v>
          </cell>
          <cell r="Z37" t="e">
            <v>#REF!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  <cell r="AQ37" t="e">
            <v>#REF!</v>
          </cell>
          <cell r="AR37" t="e">
            <v>#REF!</v>
          </cell>
          <cell r="AS37" t="e">
            <v>#REF!</v>
          </cell>
          <cell r="AT37" t="e">
            <v>#REF!</v>
          </cell>
          <cell r="AU37" t="e">
            <v>#REF!</v>
          </cell>
          <cell r="AV37" t="e">
            <v>#REF!</v>
          </cell>
          <cell r="AW37" t="e">
            <v>#REF!</v>
          </cell>
          <cell r="AX37" t="e">
            <v>#REF!</v>
          </cell>
          <cell r="AY37" t="e">
            <v>#REF!</v>
          </cell>
          <cell r="AZ37" t="e">
            <v>#REF!</v>
          </cell>
          <cell r="BA37" t="e">
            <v>#REF!</v>
          </cell>
          <cell r="BB37" t="e">
            <v>#REF!</v>
          </cell>
          <cell r="BC37" t="e">
            <v>#REF!</v>
          </cell>
          <cell r="BD37" t="e">
            <v>#REF!</v>
          </cell>
          <cell r="BE37" t="e">
            <v>#REF!</v>
          </cell>
          <cell r="BF37" t="e">
            <v>#REF!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 t="e">
            <v>#REF!</v>
          </cell>
          <cell r="BV37" t="e">
            <v>#REF!</v>
          </cell>
          <cell r="BW37" t="e">
            <v>#REF!</v>
          </cell>
          <cell r="BX37" t="e">
            <v>#REF!</v>
          </cell>
          <cell r="BY37" t="e">
            <v>#REF!</v>
          </cell>
          <cell r="BZ37" t="e">
            <v>#REF!</v>
          </cell>
          <cell r="CA37" t="e">
            <v>#REF!</v>
          </cell>
          <cell r="CB37" t="e">
            <v>#REF!</v>
          </cell>
          <cell r="CC37" t="e">
            <v>#REF!</v>
          </cell>
          <cell r="CD37" t="e">
            <v>#REF!</v>
          </cell>
          <cell r="CE37" t="e">
            <v>#REF!</v>
          </cell>
          <cell r="CF37" t="e">
            <v>#REF!</v>
          </cell>
          <cell r="CG37" t="e">
            <v>#REF!</v>
          </cell>
          <cell r="CH37" t="e">
            <v>#REF!</v>
          </cell>
          <cell r="CI37" t="e">
            <v>#REF!</v>
          </cell>
          <cell r="CJ37" t="e">
            <v>#REF!</v>
          </cell>
          <cell r="CK37" t="e">
            <v>#REF!</v>
          </cell>
          <cell r="CL37" t="e">
            <v>#REF!</v>
          </cell>
          <cell r="CM37" t="e">
            <v>#REF!</v>
          </cell>
          <cell r="CN37" t="e">
            <v>#REF!</v>
          </cell>
          <cell r="CO37" t="e">
            <v>#REF!</v>
          </cell>
          <cell r="CP37" t="e">
            <v>#REF!</v>
          </cell>
          <cell r="CQ37" t="e">
            <v>#REF!</v>
          </cell>
          <cell r="CR37" t="e">
            <v>#REF!</v>
          </cell>
          <cell r="CS37" t="e">
            <v>#REF!</v>
          </cell>
          <cell r="CT37" t="e">
            <v>#REF!</v>
          </cell>
          <cell r="CU37" t="e">
            <v>#REF!</v>
          </cell>
          <cell r="CV37" t="e">
            <v>#REF!</v>
          </cell>
          <cell r="CW37" t="e">
            <v>#REF!</v>
          </cell>
          <cell r="CX37" t="e">
            <v>#REF!</v>
          </cell>
          <cell r="CY37" t="e">
            <v>#REF!</v>
          </cell>
          <cell r="CZ37" t="e">
            <v>#REF!</v>
          </cell>
          <cell r="DA37" t="e">
            <v>#REF!</v>
          </cell>
          <cell r="DB37" t="e">
            <v>#REF!</v>
          </cell>
          <cell r="DC37" t="e">
            <v>#REF!</v>
          </cell>
          <cell r="DD37" t="e">
            <v>#REF!</v>
          </cell>
          <cell r="DE37" t="e">
            <v>#REF!</v>
          </cell>
          <cell r="DF37" t="e">
            <v>#REF!</v>
          </cell>
          <cell r="DG37" t="e">
            <v>#REF!</v>
          </cell>
          <cell r="DH37" t="e">
            <v>#REF!</v>
          </cell>
          <cell r="DI37">
            <v>0</v>
          </cell>
          <cell r="DJ37">
            <v>0</v>
          </cell>
          <cell r="DK37" t="e">
            <v>#REF!</v>
          </cell>
          <cell r="DL37" t="e">
            <v>#REF!</v>
          </cell>
          <cell r="DM37" t="e">
            <v>#REF!</v>
          </cell>
          <cell r="DN37" t="e">
            <v>#REF!</v>
          </cell>
          <cell r="DO37" t="e">
            <v>#REF!</v>
          </cell>
          <cell r="DP37" t="e">
            <v>#REF!</v>
          </cell>
          <cell r="DQ37" t="e">
            <v>#REF!</v>
          </cell>
          <cell r="DR37" t="e">
            <v>#REF!</v>
          </cell>
          <cell r="DS37" t="e">
            <v>#REF!</v>
          </cell>
          <cell r="DT37" t="e">
            <v>#REF!</v>
          </cell>
          <cell r="DU37" t="e">
            <v>#REF!</v>
          </cell>
          <cell r="DV37">
            <v>0</v>
          </cell>
          <cell r="DW37">
            <v>0</v>
          </cell>
          <cell r="DX37" t="e">
            <v>#REF!</v>
          </cell>
          <cell r="DY37" t="e">
            <v>#REF!</v>
          </cell>
          <cell r="DZ37" t="e">
            <v>#REF!</v>
          </cell>
          <cell r="EA37" t="e">
            <v>#REF!</v>
          </cell>
          <cell r="EB37" t="e">
            <v>#REF!</v>
          </cell>
        </row>
        <row r="38">
          <cell r="B38">
            <v>27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  <cell r="Q38" t="e">
            <v>#REF!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 t="e">
            <v>#REF!</v>
          </cell>
          <cell r="W38" t="e">
            <v>#REF!</v>
          </cell>
          <cell r="X38" t="e">
            <v>#REF!</v>
          </cell>
          <cell r="Y38" t="e">
            <v>#REF!</v>
          </cell>
          <cell r="Z38" t="e">
            <v>#REF!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  <cell r="AQ38" t="e">
            <v>#REF!</v>
          </cell>
          <cell r="AR38" t="e">
            <v>#REF!</v>
          </cell>
          <cell r="AS38" t="e">
            <v>#REF!</v>
          </cell>
          <cell r="AT38" t="e">
            <v>#REF!</v>
          </cell>
          <cell r="AU38" t="e">
            <v>#REF!</v>
          </cell>
          <cell r="AV38" t="e">
            <v>#REF!</v>
          </cell>
          <cell r="AW38" t="e">
            <v>#REF!</v>
          </cell>
          <cell r="AX38" t="e">
            <v>#REF!</v>
          </cell>
          <cell r="AY38" t="e">
            <v>#REF!</v>
          </cell>
          <cell r="AZ38" t="e">
            <v>#REF!</v>
          </cell>
          <cell r="BA38" t="e">
            <v>#REF!</v>
          </cell>
          <cell r="BB38" t="e">
            <v>#REF!</v>
          </cell>
          <cell r="BC38" t="e">
            <v>#REF!</v>
          </cell>
          <cell r="BD38" t="e">
            <v>#REF!</v>
          </cell>
          <cell r="BE38" t="e">
            <v>#REF!</v>
          </cell>
          <cell r="BF38" t="e">
            <v>#REF!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 t="e">
            <v>#REF!</v>
          </cell>
          <cell r="BV38" t="e">
            <v>#REF!</v>
          </cell>
          <cell r="BW38" t="e">
            <v>#REF!</v>
          </cell>
          <cell r="BX38" t="e">
            <v>#REF!</v>
          </cell>
          <cell r="BY38" t="e">
            <v>#REF!</v>
          </cell>
          <cell r="BZ38" t="e">
            <v>#REF!</v>
          </cell>
          <cell r="CA38" t="e">
            <v>#REF!</v>
          </cell>
          <cell r="CB38" t="e">
            <v>#REF!</v>
          </cell>
          <cell r="CC38" t="e">
            <v>#REF!</v>
          </cell>
          <cell r="CD38" t="e">
            <v>#REF!</v>
          </cell>
          <cell r="CE38" t="e">
            <v>#REF!</v>
          </cell>
          <cell r="CF38" t="e">
            <v>#REF!</v>
          </cell>
          <cell r="CG38" t="e">
            <v>#REF!</v>
          </cell>
          <cell r="CH38" t="e">
            <v>#REF!</v>
          </cell>
          <cell r="CI38" t="e">
            <v>#REF!</v>
          </cell>
          <cell r="CJ38" t="e">
            <v>#REF!</v>
          </cell>
          <cell r="CK38" t="e">
            <v>#REF!</v>
          </cell>
          <cell r="CL38" t="e">
            <v>#REF!</v>
          </cell>
          <cell r="CM38" t="e">
            <v>#REF!</v>
          </cell>
          <cell r="CN38" t="e">
            <v>#REF!</v>
          </cell>
          <cell r="CO38" t="e">
            <v>#REF!</v>
          </cell>
          <cell r="CP38" t="e">
            <v>#REF!</v>
          </cell>
          <cell r="CQ38" t="e">
            <v>#REF!</v>
          </cell>
          <cell r="CR38" t="e">
            <v>#REF!</v>
          </cell>
          <cell r="CS38" t="e">
            <v>#REF!</v>
          </cell>
          <cell r="CT38" t="e">
            <v>#REF!</v>
          </cell>
          <cell r="CU38" t="e">
            <v>#REF!</v>
          </cell>
          <cell r="CV38" t="e">
            <v>#REF!</v>
          </cell>
          <cell r="CW38" t="e">
            <v>#REF!</v>
          </cell>
          <cell r="CX38" t="e">
            <v>#REF!</v>
          </cell>
          <cell r="CY38" t="e">
            <v>#REF!</v>
          </cell>
          <cell r="CZ38" t="e">
            <v>#REF!</v>
          </cell>
          <cell r="DA38" t="e">
            <v>#REF!</v>
          </cell>
          <cell r="DB38" t="e">
            <v>#REF!</v>
          </cell>
          <cell r="DC38" t="e">
            <v>#REF!</v>
          </cell>
          <cell r="DD38" t="e">
            <v>#REF!</v>
          </cell>
          <cell r="DE38" t="e">
            <v>#REF!</v>
          </cell>
          <cell r="DF38" t="e">
            <v>#REF!</v>
          </cell>
          <cell r="DG38" t="e">
            <v>#REF!</v>
          </cell>
          <cell r="DH38" t="e">
            <v>#REF!</v>
          </cell>
          <cell r="DI38">
            <v>0</v>
          </cell>
          <cell r="DJ38">
            <v>0</v>
          </cell>
          <cell r="DK38" t="e">
            <v>#REF!</v>
          </cell>
          <cell r="DL38" t="e">
            <v>#REF!</v>
          </cell>
          <cell r="DM38" t="e">
            <v>#REF!</v>
          </cell>
          <cell r="DN38" t="e">
            <v>#REF!</v>
          </cell>
          <cell r="DO38" t="e">
            <v>#REF!</v>
          </cell>
          <cell r="DP38" t="e">
            <v>#REF!</v>
          </cell>
          <cell r="DQ38" t="e">
            <v>#REF!</v>
          </cell>
          <cell r="DR38" t="e">
            <v>#REF!</v>
          </cell>
          <cell r="DS38" t="e">
            <v>#REF!</v>
          </cell>
          <cell r="DT38" t="e">
            <v>#REF!</v>
          </cell>
          <cell r="DU38" t="e">
            <v>#REF!</v>
          </cell>
          <cell r="DV38">
            <v>0</v>
          </cell>
          <cell r="DW38">
            <v>0</v>
          </cell>
          <cell r="DX38" t="e">
            <v>#REF!</v>
          </cell>
          <cell r="DY38" t="e">
            <v>#REF!</v>
          </cell>
          <cell r="DZ38" t="e">
            <v>#REF!</v>
          </cell>
          <cell r="EA38" t="e">
            <v>#REF!</v>
          </cell>
          <cell r="EB38" t="e">
            <v>#REF!</v>
          </cell>
        </row>
        <row r="39">
          <cell r="B39">
            <v>28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  <cell r="Q39" t="e">
            <v>#REF!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 t="e">
            <v>#REF!</v>
          </cell>
          <cell r="W39" t="e">
            <v>#REF!</v>
          </cell>
          <cell r="X39" t="e">
            <v>#REF!</v>
          </cell>
          <cell r="Y39" t="e">
            <v>#REF!</v>
          </cell>
          <cell r="Z39" t="e">
            <v>#REF!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  <cell r="AQ39" t="e">
            <v>#REF!</v>
          </cell>
          <cell r="AR39" t="e">
            <v>#REF!</v>
          </cell>
          <cell r="AS39" t="e">
            <v>#REF!</v>
          </cell>
          <cell r="AT39" t="e">
            <v>#REF!</v>
          </cell>
          <cell r="AU39" t="e">
            <v>#REF!</v>
          </cell>
          <cell r="AV39" t="e">
            <v>#REF!</v>
          </cell>
          <cell r="AW39" t="e">
            <v>#REF!</v>
          </cell>
          <cell r="AX39" t="e">
            <v>#REF!</v>
          </cell>
          <cell r="AY39" t="e">
            <v>#REF!</v>
          </cell>
          <cell r="AZ39" t="e">
            <v>#REF!</v>
          </cell>
          <cell r="BA39" t="e">
            <v>#REF!</v>
          </cell>
          <cell r="BB39" t="e">
            <v>#REF!</v>
          </cell>
          <cell r="BC39" t="e">
            <v>#REF!</v>
          </cell>
          <cell r="BD39" t="e">
            <v>#REF!</v>
          </cell>
          <cell r="BE39" t="e">
            <v>#REF!</v>
          </cell>
          <cell r="BF39" t="e">
            <v>#REF!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 t="e">
            <v>#REF!</v>
          </cell>
          <cell r="BV39" t="e">
            <v>#REF!</v>
          </cell>
          <cell r="BW39" t="e">
            <v>#REF!</v>
          </cell>
          <cell r="BX39" t="e">
            <v>#REF!</v>
          </cell>
          <cell r="BY39" t="e">
            <v>#REF!</v>
          </cell>
          <cell r="BZ39" t="e">
            <v>#REF!</v>
          </cell>
          <cell r="CA39" t="e">
            <v>#REF!</v>
          </cell>
          <cell r="CB39" t="e">
            <v>#REF!</v>
          </cell>
          <cell r="CC39" t="e">
            <v>#REF!</v>
          </cell>
          <cell r="CD39" t="e">
            <v>#REF!</v>
          </cell>
          <cell r="CE39" t="e">
            <v>#REF!</v>
          </cell>
          <cell r="CF39" t="e">
            <v>#REF!</v>
          </cell>
          <cell r="CG39" t="e">
            <v>#REF!</v>
          </cell>
          <cell r="CH39" t="e">
            <v>#REF!</v>
          </cell>
          <cell r="CI39" t="e">
            <v>#REF!</v>
          </cell>
          <cell r="CJ39" t="e">
            <v>#REF!</v>
          </cell>
          <cell r="CK39" t="e">
            <v>#REF!</v>
          </cell>
          <cell r="CL39" t="e">
            <v>#REF!</v>
          </cell>
          <cell r="CM39" t="e">
            <v>#REF!</v>
          </cell>
          <cell r="CN39" t="e">
            <v>#REF!</v>
          </cell>
          <cell r="CO39" t="e">
            <v>#REF!</v>
          </cell>
          <cell r="CP39" t="e">
            <v>#REF!</v>
          </cell>
          <cell r="CQ39" t="e">
            <v>#REF!</v>
          </cell>
          <cell r="CR39" t="e">
            <v>#REF!</v>
          </cell>
          <cell r="CS39" t="e">
            <v>#REF!</v>
          </cell>
          <cell r="CT39" t="e">
            <v>#REF!</v>
          </cell>
          <cell r="CU39" t="e">
            <v>#REF!</v>
          </cell>
          <cell r="CV39" t="e">
            <v>#REF!</v>
          </cell>
          <cell r="CW39" t="e">
            <v>#REF!</v>
          </cell>
          <cell r="CX39" t="e">
            <v>#REF!</v>
          </cell>
          <cell r="CY39" t="e">
            <v>#REF!</v>
          </cell>
          <cell r="CZ39" t="e">
            <v>#REF!</v>
          </cell>
          <cell r="DA39" t="e">
            <v>#REF!</v>
          </cell>
          <cell r="DB39" t="e">
            <v>#REF!</v>
          </cell>
          <cell r="DC39" t="e">
            <v>#REF!</v>
          </cell>
          <cell r="DD39" t="e">
            <v>#REF!</v>
          </cell>
          <cell r="DE39" t="e">
            <v>#REF!</v>
          </cell>
          <cell r="DF39" t="e">
            <v>#REF!</v>
          </cell>
          <cell r="DG39" t="e">
            <v>#REF!</v>
          </cell>
          <cell r="DH39" t="e">
            <v>#REF!</v>
          </cell>
          <cell r="DI39">
            <v>0</v>
          </cell>
          <cell r="DJ39">
            <v>0</v>
          </cell>
          <cell r="DK39" t="e">
            <v>#REF!</v>
          </cell>
          <cell r="DL39" t="e">
            <v>#REF!</v>
          </cell>
          <cell r="DM39" t="e">
            <v>#REF!</v>
          </cell>
          <cell r="DN39" t="e">
            <v>#REF!</v>
          </cell>
          <cell r="DO39" t="e">
            <v>#REF!</v>
          </cell>
          <cell r="DP39" t="e">
            <v>#REF!</v>
          </cell>
          <cell r="DQ39" t="e">
            <v>#REF!</v>
          </cell>
          <cell r="DR39" t="e">
            <v>#REF!</v>
          </cell>
          <cell r="DS39" t="e">
            <v>#REF!</v>
          </cell>
          <cell r="DT39" t="e">
            <v>#REF!</v>
          </cell>
          <cell r="DU39" t="e">
            <v>#REF!</v>
          </cell>
          <cell r="DV39">
            <v>0</v>
          </cell>
          <cell r="DW39">
            <v>0</v>
          </cell>
          <cell r="DX39" t="e">
            <v>#REF!</v>
          </cell>
          <cell r="DY39" t="e">
            <v>#REF!</v>
          </cell>
          <cell r="DZ39" t="e">
            <v>#REF!</v>
          </cell>
          <cell r="EA39" t="e">
            <v>#REF!</v>
          </cell>
          <cell r="EB39" t="e">
            <v>#REF!</v>
          </cell>
        </row>
        <row r="40">
          <cell r="B40">
            <v>29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  <cell r="W40" t="e">
            <v>#REF!</v>
          </cell>
          <cell r="X40" t="e">
            <v>#REF!</v>
          </cell>
          <cell r="Y40" t="e">
            <v>#REF!</v>
          </cell>
          <cell r="Z40" t="e">
            <v>#REF!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  <cell r="AQ40" t="e">
            <v>#REF!</v>
          </cell>
          <cell r="AR40" t="e">
            <v>#REF!</v>
          </cell>
          <cell r="AS40" t="e">
            <v>#REF!</v>
          </cell>
          <cell r="AT40" t="e">
            <v>#REF!</v>
          </cell>
          <cell r="AU40" t="e">
            <v>#REF!</v>
          </cell>
          <cell r="AV40" t="e">
            <v>#REF!</v>
          </cell>
          <cell r="AW40" t="e">
            <v>#REF!</v>
          </cell>
          <cell r="AX40" t="e">
            <v>#REF!</v>
          </cell>
          <cell r="AY40" t="e">
            <v>#REF!</v>
          </cell>
          <cell r="AZ40" t="e">
            <v>#REF!</v>
          </cell>
          <cell r="BA40" t="e">
            <v>#REF!</v>
          </cell>
          <cell r="BB40" t="e">
            <v>#REF!</v>
          </cell>
          <cell r="BC40" t="e">
            <v>#REF!</v>
          </cell>
          <cell r="BD40" t="e">
            <v>#REF!</v>
          </cell>
          <cell r="BE40" t="e">
            <v>#REF!</v>
          </cell>
          <cell r="BF40" t="e">
            <v>#REF!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 t="e">
            <v>#REF!</v>
          </cell>
          <cell r="BV40" t="e">
            <v>#REF!</v>
          </cell>
          <cell r="BW40" t="e">
            <v>#REF!</v>
          </cell>
          <cell r="BX40" t="e">
            <v>#REF!</v>
          </cell>
          <cell r="BY40" t="e">
            <v>#REF!</v>
          </cell>
          <cell r="BZ40" t="e">
            <v>#REF!</v>
          </cell>
          <cell r="CA40" t="e">
            <v>#REF!</v>
          </cell>
          <cell r="CB40" t="e">
            <v>#REF!</v>
          </cell>
          <cell r="CC40" t="e">
            <v>#REF!</v>
          </cell>
          <cell r="CD40" t="e">
            <v>#REF!</v>
          </cell>
          <cell r="CE40" t="e">
            <v>#REF!</v>
          </cell>
          <cell r="CF40" t="e">
            <v>#REF!</v>
          </cell>
          <cell r="CG40" t="e">
            <v>#REF!</v>
          </cell>
          <cell r="CH40" t="e">
            <v>#REF!</v>
          </cell>
          <cell r="CI40" t="e">
            <v>#REF!</v>
          </cell>
          <cell r="CJ40" t="e">
            <v>#REF!</v>
          </cell>
          <cell r="CK40" t="e">
            <v>#REF!</v>
          </cell>
          <cell r="CL40" t="e">
            <v>#REF!</v>
          </cell>
          <cell r="CM40" t="e">
            <v>#REF!</v>
          </cell>
          <cell r="CN40" t="e">
            <v>#REF!</v>
          </cell>
          <cell r="CO40" t="e">
            <v>#REF!</v>
          </cell>
          <cell r="CP40" t="e">
            <v>#REF!</v>
          </cell>
          <cell r="CQ40" t="e">
            <v>#REF!</v>
          </cell>
          <cell r="CR40" t="e">
            <v>#REF!</v>
          </cell>
          <cell r="CS40" t="e">
            <v>#REF!</v>
          </cell>
          <cell r="CT40" t="e">
            <v>#REF!</v>
          </cell>
          <cell r="CU40" t="e">
            <v>#REF!</v>
          </cell>
          <cell r="CV40" t="e">
            <v>#REF!</v>
          </cell>
          <cell r="CW40" t="e">
            <v>#REF!</v>
          </cell>
          <cell r="CX40" t="e">
            <v>#REF!</v>
          </cell>
          <cell r="CY40" t="e">
            <v>#REF!</v>
          </cell>
          <cell r="CZ40" t="e">
            <v>#REF!</v>
          </cell>
          <cell r="DA40" t="e">
            <v>#REF!</v>
          </cell>
          <cell r="DB40" t="e">
            <v>#REF!</v>
          </cell>
          <cell r="DC40" t="e">
            <v>#REF!</v>
          </cell>
          <cell r="DD40" t="e">
            <v>#REF!</v>
          </cell>
          <cell r="DE40" t="e">
            <v>#REF!</v>
          </cell>
          <cell r="DF40" t="e">
            <v>#REF!</v>
          </cell>
          <cell r="DG40" t="e">
            <v>#REF!</v>
          </cell>
          <cell r="DH40" t="e">
            <v>#REF!</v>
          </cell>
          <cell r="DI40">
            <v>0</v>
          </cell>
          <cell r="DJ40">
            <v>0</v>
          </cell>
          <cell r="DK40" t="e">
            <v>#REF!</v>
          </cell>
          <cell r="DL40" t="e">
            <v>#REF!</v>
          </cell>
          <cell r="DM40" t="e">
            <v>#REF!</v>
          </cell>
          <cell r="DN40" t="e">
            <v>#REF!</v>
          </cell>
          <cell r="DO40" t="e">
            <v>#REF!</v>
          </cell>
          <cell r="DP40" t="e">
            <v>#REF!</v>
          </cell>
          <cell r="DQ40" t="e">
            <v>#REF!</v>
          </cell>
          <cell r="DR40" t="e">
            <v>#REF!</v>
          </cell>
          <cell r="DS40" t="e">
            <v>#REF!</v>
          </cell>
          <cell r="DT40" t="e">
            <v>#REF!</v>
          </cell>
          <cell r="DU40" t="e">
            <v>#REF!</v>
          </cell>
          <cell r="DV40">
            <v>0</v>
          </cell>
          <cell r="DW40">
            <v>0</v>
          </cell>
          <cell r="DX40" t="e">
            <v>#REF!</v>
          </cell>
          <cell r="DY40" t="e">
            <v>#REF!</v>
          </cell>
          <cell r="DZ40" t="e">
            <v>#REF!</v>
          </cell>
          <cell r="EA40" t="e">
            <v>#REF!</v>
          </cell>
          <cell r="EB40" t="e">
            <v>#REF!</v>
          </cell>
        </row>
        <row r="41">
          <cell r="B41">
            <v>30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  <cell r="Q41" t="e">
            <v>#REF!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V41" t="e">
            <v>#REF!</v>
          </cell>
          <cell r="W41" t="e">
            <v>#REF!</v>
          </cell>
          <cell r="X41" t="e">
            <v>#REF!</v>
          </cell>
          <cell r="Y41" t="e">
            <v>#REF!</v>
          </cell>
          <cell r="Z41" t="e">
            <v>#REF!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  <cell r="AQ41" t="e">
            <v>#REF!</v>
          </cell>
          <cell r="AR41" t="e">
            <v>#REF!</v>
          </cell>
          <cell r="AS41" t="e">
            <v>#REF!</v>
          </cell>
          <cell r="AT41" t="e">
            <v>#REF!</v>
          </cell>
          <cell r="AU41" t="e">
            <v>#REF!</v>
          </cell>
          <cell r="AV41" t="e">
            <v>#REF!</v>
          </cell>
          <cell r="AW41" t="e">
            <v>#REF!</v>
          </cell>
          <cell r="AX41" t="e">
            <v>#REF!</v>
          </cell>
          <cell r="AY41" t="e">
            <v>#REF!</v>
          </cell>
          <cell r="AZ41" t="e">
            <v>#REF!</v>
          </cell>
          <cell r="BA41" t="e">
            <v>#REF!</v>
          </cell>
          <cell r="BB41" t="e">
            <v>#REF!</v>
          </cell>
          <cell r="BC41" t="e">
            <v>#REF!</v>
          </cell>
          <cell r="BD41" t="e">
            <v>#REF!</v>
          </cell>
          <cell r="BE41" t="e">
            <v>#REF!</v>
          </cell>
          <cell r="BF41" t="e">
            <v>#REF!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 t="e">
            <v>#REF!</v>
          </cell>
          <cell r="BV41" t="e">
            <v>#REF!</v>
          </cell>
          <cell r="BW41" t="e">
            <v>#REF!</v>
          </cell>
          <cell r="BX41" t="e">
            <v>#REF!</v>
          </cell>
          <cell r="BY41" t="e">
            <v>#REF!</v>
          </cell>
          <cell r="BZ41" t="e">
            <v>#REF!</v>
          </cell>
          <cell r="CA41" t="e">
            <v>#REF!</v>
          </cell>
          <cell r="CB41" t="e">
            <v>#REF!</v>
          </cell>
          <cell r="CC41" t="e">
            <v>#REF!</v>
          </cell>
          <cell r="CD41" t="e">
            <v>#REF!</v>
          </cell>
          <cell r="CE41" t="e">
            <v>#REF!</v>
          </cell>
          <cell r="CF41" t="e">
            <v>#REF!</v>
          </cell>
          <cell r="CG41" t="e">
            <v>#REF!</v>
          </cell>
          <cell r="CH41" t="e">
            <v>#REF!</v>
          </cell>
          <cell r="CI41" t="e">
            <v>#REF!</v>
          </cell>
          <cell r="CJ41" t="e">
            <v>#REF!</v>
          </cell>
          <cell r="CK41" t="e">
            <v>#REF!</v>
          </cell>
          <cell r="CL41" t="e">
            <v>#REF!</v>
          </cell>
          <cell r="CM41" t="e">
            <v>#REF!</v>
          </cell>
          <cell r="CN41" t="e">
            <v>#REF!</v>
          </cell>
          <cell r="CO41" t="e">
            <v>#REF!</v>
          </cell>
          <cell r="CP41" t="e">
            <v>#REF!</v>
          </cell>
          <cell r="CQ41" t="e">
            <v>#REF!</v>
          </cell>
          <cell r="CR41" t="e">
            <v>#REF!</v>
          </cell>
          <cell r="CS41" t="e">
            <v>#REF!</v>
          </cell>
          <cell r="CT41" t="e">
            <v>#REF!</v>
          </cell>
          <cell r="CU41" t="e">
            <v>#REF!</v>
          </cell>
          <cell r="CV41" t="e">
            <v>#REF!</v>
          </cell>
          <cell r="CW41" t="e">
            <v>#REF!</v>
          </cell>
          <cell r="CX41" t="e">
            <v>#REF!</v>
          </cell>
          <cell r="CY41" t="e">
            <v>#REF!</v>
          </cell>
          <cell r="CZ41" t="e">
            <v>#REF!</v>
          </cell>
          <cell r="DA41" t="e">
            <v>#REF!</v>
          </cell>
          <cell r="DB41" t="e">
            <v>#REF!</v>
          </cell>
          <cell r="DC41" t="e">
            <v>#REF!</v>
          </cell>
          <cell r="DD41" t="e">
            <v>#REF!</v>
          </cell>
          <cell r="DE41" t="e">
            <v>#REF!</v>
          </cell>
          <cell r="DF41" t="e">
            <v>#REF!</v>
          </cell>
          <cell r="DG41" t="e">
            <v>#REF!</v>
          </cell>
          <cell r="DH41" t="e">
            <v>#REF!</v>
          </cell>
          <cell r="DI41">
            <v>0</v>
          </cell>
          <cell r="DJ41">
            <v>0</v>
          </cell>
          <cell r="DK41" t="e">
            <v>#REF!</v>
          </cell>
          <cell r="DL41" t="e">
            <v>#REF!</v>
          </cell>
          <cell r="DM41" t="e">
            <v>#REF!</v>
          </cell>
          <cell r="DN41" t="e">
            <v>#REF!</v>
          </cell>
          <cell r="DO41" t="e">
            <v>#REF!</v>
          </cell>
          <cell r="DP41" t="e">
            <v>#REF!</v>
          </cell>
          <cell r="DQ41" t="e">
            <v>#REF!</v>
          </cell>
          <cell r="DR41" t="e">
            <v>#REF!</v>
          </cell>
          <cell r="DS41" t="e">
            <v>#REF!</v>
          </cell>
          <cell r="DT41" t="e">
            <v>#REF!</v>
          </cell>
          <cell r="DU41" t="e">
            <v>#REF!</v>
          </cell>
          <cell r="DV41">
            <v>0</v>
          </cell>
          <cell r="DW41">
            <v>0</v>
          </cell>
          <cell r="DX41" t="e">
            <v>#REF!</v>
          </cell>
          <cell r="DY41" t="e">
            <v>#REF!</v>
          </cell>
          <cell r="DZ41" t="e">
            <v>#REF!</v>
          </cell>
          <cell r="EA41" t="e">
            <v>#REF!</v>
          </cell>
          <cell r="EB41" t="e">
            <v>#REF!</v>
          </cell>
        </row>
        <row r="42">
          <cell r="B42">
            <v>31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V42" t="e">
            <v>#REF!</v>
          </cell>
          <cell r="W42" t="e">
            <v>#REF!</v>
          </cell>
          <cell r="X42" t="e">
            <v>#REF!</v>
          </cell>
          <cell r="Y42" t="e">
            <v>#REF!</v>
          </cell>
          <cell r="Z42" t="e">
            <v>#REF!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  <cell r="AQ42" t="e">
            <v>#REF!</v>
          </cell>
          <cell r="AR42" t="e">
            <v>#REF!</v>
          </cell>
          <cell r="AS42" t="e">
            <v>#REF!</v>
          </cell>
          <cell r="AT42" t="e">
            <v>#REF!</v>
          </cell>
          <cell r="AU42" t="e">
            <v>#REF!</v>
          </cell>
          <cell r="AV42" t="e">
            <v>#REF!</v>
          </cell>
          <cell r="AW42" t="e">
            <v>#REF!</v>
          </cell>
          <cell r="AX42" t="e">
            <v>#REF!</v>
          </cell>
          <cell r="AY42" t="e">
            <v>#REF!</v>
          </cell>
          <cell r="AZ42" t="e">
            <v>#REF!</v>
          </cell>
          <cell r="BA42" t="e">
            <v>#REF!</v>
          </cell>
          <cell r="BB42" t="e">
            <v>#REF!</v>
          </cell>
          <cell r="BC42" t="e">
            <v>#REF!</v>
          </cell>
          <cell r="BD42" t="e">
            <v>#REF!</v>
          </cell>
          <cell r="BE42" t="e">
            <v>#REF!</v>
          </cell>
          <cell r="BF42" t="e">
            <v>#REF!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 t="e">
            <v>#REF!</v>
          </cell>
          <cell r="BV42" t="e">
            <v>#REF!</v>
          </cell>
          <cell r="BW42" t="e">
            <v>#REF!</v>
          </cell>
          <cell r="BX42" t="e">
            <v>#REF!</v>
          </cell>
          <cell r="BY42" t="e">
            <v>#REF!</v>
          </cell>
          <cell r="BZ42" t="e">
            <v>#REF!</v>
          </cell>
          <cell r="CA42" t="e">
            <v>#REF!</v>
          </cell>
          <cell r="CB42" t="e">
            <v>#REF!</v>
          </cell>
          <cell r="CC42" t="e">
            <v>#REF!</v>
          </cell>
          <cell r="CD42" t="e">
            <v>#REF!</v>
          </cell>
          <cell r="CE42" t="e">
            <v>#REF!</v>
          </cell>
          <cell r="CF42" t="e">
            <v>#REF!</v>
          </cell>
          <cell r="CG42" t="e">
            <v>#REF!</v>
          </cell>
          <cell r="CH42" t="e">
            <v>#REF!</v>
          </cell>
          <cell r="CI42" t="e">
            <v>#REF!</v>
          </cell>
          <cell r="CJ42" t="e">
            <v>#REF!</v>
          </cell>
          <cell r="CK42" t="e">
            <v>#REF!</v>
          </cell>
          <cell r="CL42" t="e">
            <v>#REF!</v>
          </cell>
          <cell r="CM42" t="e">
            <v>#REF!</v>
          </cell>
          <cell r="CN42" t="e">
            <v>#REF!</v>
          </cell>
          <cell r="CO42" t="e">
            <v>#REF!</v>
          </cell>
          <cell r="CP42" t="e">
            <v>#REF!</v>
          </cell>
          <cell r="CQ42" t="e">
            <v>#REF!</v>
          </cell>
          <cell r="CR42" t="e">
            <v>#REF!</v>
          </cell>
          <cell r="CS42" t="e">
            <v>#REF!</v>
          </cell>
          <cell r="CT42" t="e">
            <v>#REF!</v>
          </cell>
          <cell r="CU42" t="e">
            <v>#REF!</v>
          </cell>
          <cell r="CV42" t="e">
            <v>#REF!</v>
          </cell>
          <cell r="CW42" t="e">
            <v>#REF!</v>
          </cell>
          <cell r="CX42" t="e">
            <v>#REF!</v>
          </cell>
          <cell r="CY42" t="e">
            <v>#REF!</v>
          </cell>
          <cell r="CZ42" t="e">
            <v>#REF!</v>
          </cell>
          <cell r="DA42" t="e">
            <v>#REF!</v>
          </cell>
          <cell r="DB42" t="e">
            <v>#REF!</v>
          </cell>
          <cell r="DC42" t="e">
            <v>#REF!</v>
          </cell>
          <cell r="DD42" t="e">
            <v>#REF!</v>
          </cell>
          <cell r="DE42" t="e">
            <v>#REF!</v>
          </cell>
          <cell r="DF42" t="e">
            <v>#REF!</v>
          </cell>
          <cell r="DG42" t="e">
            <v>#REF!</v>
          </cell>
          <cell r="DH42" t="e">
            <v>#REF!</v>
          </cell>
          <cell r="DI42">
            <v>0</v>
          </cell>
          <cell r="DJ42">
            <v>0</v>
          </cell>
          <cell r="DK42" t="e">
            <v>#REF!</v>
          </cell>
          <cell r="DL42" t="e">
            <v>#REF!</v>
          </cell>
          <cell r="DM42" t="e">
            <v>#REF!</v>
          </cell>
          <cell r="DN42" t="e">
            <v>#REF!</v>
          </cell>
          <cell r="DO42" t="e">
            <v>#REF!</v>
          </cell>
          <cell r="DP42" t="e">
            <v>#REF!</v>
          </cell>
          <cell r="DQ42" t="e">
            <v>#REF!</v>
          </cell>
          <cell r="DR42" t="e">
            <v>#REF!</v>
          </cell>
          <cell r="DS42" t="e">
            <v>#REF!</v>
          </cell>
          <cell r="DT42" t="e">
            <v>#REF!</v>
          </cell>
          <cell r="DU42" t="e">
            <v>#REF!</v>
          </cell>
          <cell r="DV42">
            <v>0</v>
          </cell>
          <cell r="DW42">
            <v>0</v>
          </cell>
          <cell r="DX42" t="e">
            <v>#REF!</v>
          </cell>
          <cell r="DY42" t="e">
            <v>#REF!</v>
          </cell>
          <cell r="DZ42" t="e">
            <v>#REF!</v>
          </cell>
          <cell r="EA42" t="e">
            <v>#REF!</v>
          </cell>
          <cell r="EB42" t="e">
            <v>#REF!</v>
          </cell>
        </row>
        <row r="43">
          <cell r="B43">
            <v>32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  <cell r="Q43" t="e">
            <v>#REF!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  <cell r="Y43" t="e">
            <v>#REF!</v>
          </cell>
          <cell r="Z43" t="e">
            <v>#REF!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  <cell r="AQ43" t="e">
            <v>#REF!</v>
          </cell>
          <cell r="AR43" t="e">
            <v>#REF!</v>
          </cell>
          <cell r="AS43" t="e">
            <v>#REF!</v>
          </cell>
          <cell r="AT43" t="e">
            <v>#REF!</v>
          </cell>
          <cell r="AU43" t="e">
            <v>#REF!</v>
          </cell>
          <cell r="AV43" t="e">
            <v>#REF!</v>
          </cell>
          <cell r="AW43" t="e">
            <v>#REF!</v>
          </cell>
          <cell r="AX43" t="e">
            <v>#REF!</v>
          </cell>
          <cell r="AY43" t="e">
            <v>#REF!</v>
          </cell>
          <cell r="AZ43" t="e">
            <v>#REF!</v>
          </cell>
          <cell r="BA43" t="e">
            <v>#REF!</v>
          </cell>
          <cell r="BB43" t="e">
            <v>#REF!</v>
          </cell>
          <cell r="BC43" t="e">
            <v>#REF!</v>
          </cell>
          <cell r="BD43" t="e">
            <v>#REF!</v>
          </cell>
          <cell r="BE43" t="e">
            <v>#REF!</v>
          </cell>
          <cell r="BF43" t="e">
            <v>#REF!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 t="e">
            <v>#REF!</v>
          </cell>
          <cell r="BV43" t="e">
            <v>#REF!</v>
          </cell>
          <cell r="BW43" t="e">
            <v>#REF!</v>
          </cell>
          <cell r="BX43" t="e">
            <v>#REF!</v>
          </cell>
          <cell r="BY43" t="e">
            <v>#REF!</v>
          </cell>
          <cell r="BZ43" t="e">
            <v>#REF!</v>
          </cell>
          <cell r="CA43" t="e">
            <v>#REF!</v>
          </cell>
          <cell r="CB43" t="e">
            <v>#REF!</v>
          </cell>
          <cell r="CC43" t="e">
            <v>#REF!</v>
          </cell>
          <cell r="CD43" t="e">
            <v>#REF!</v>
          </cell>
          <cell r="CE43" t="e">
            <v>#REF!</v>
          </cell>
          <cell r="CF43" t="e">
            <v>#REF!</v>
          </cell>
          <cell r="CG43" t="e">
            <v>#REF!</v>
          </cell>
          <cell r="CH43" t="e">
            <v>#REF!</v>
          </cell>
          <cell r="CI43" t="e">
            <v>#REF!</v>
          </cell>
          <cell r="CJ43" t="e">
            <v>#REF!</v>
          </cell>
          <cell r="CK43" t="e">
            <v>#REF!</v>
          </cell>
          <cell r="CL43" t="e">
            <v>#REF!</v>
          </cell>
          <cell r="CM43" t="e">
            <v>#REF!</v>
          </cell>
          <cell r="CN43" t="e">
            <v>#REF!</v>
          </cell>
          <cell r="CO43" t="e">
            <v>#REF!</v>
          </cell>
          <cell r="CP43" t="e">
            <v>#REF!</v>
          </cell>
          <cell r="CQ43" t="e">
            <v>#REF!</v>
          </cell>
          <cell r="CR43" t="e">
            <v>#REF!</v>
          </cell>
          <cell r="CS43" t="e">
            <v>#REF!</v>
          </cell>
          <cell r="CT43" t="e">
            <v>#REF!</v>
          </cell>
          <cell r="CU43" t="e">
            <v>#REF!</v>
          </cell>
          <cell r="CV43" t="e">
            <v>#REF!</v>
          </cell>
          <cell r="CW43" t="e">
            <v>#REF!</v>
          </cell>
          <cell r="CX43" t="e">
            <v>#REF!</v>
          </cell>
          <cell r="CY43" t="e">
            <v>#REF!</v>
          </cell>
          <cell r="CZ43" t="e">
            <v>#REF!</v>
          </cell>
          <cell r="DA43" t="e">
            <v>#REF!</v>
          </cell>
          <cell r="DB43" t="e">
            <v>#REF!</v>
          </cell>
          <cell r="DC43" t="e">
            <v>#REF!</v>
          </cell>
          <cell r="DD43" t="e">
            <v>#REF!</v>
          </cell>
          <cell r="DE43" t="e">
            <v>#REF!</v>
          </cell>
          <cell r="DF43" t="e">
            <v>#REF!</v>
          </cell>
          <cell r="DG43" t="e">
            <v>#REF!</v>
          </cell>
          <cell r="DH43" t="e">
            <v>#REF!</v>
          </cell>
          <cell r="DI43">
            <v>0</v>
          </cell>
          <cell r="DJ43">
            <v>0</v>
          </cell>
          <cell r="DK43" t="e">
            <v>#REF!</v>
          </cell>
          <cell r="DL43" t="e">
            <v>#REF!</v>
          </cell>
          <cell r="DM43" t="e">
            <v>#REF!</v>
          </cell>
          <cell r="DN43" t="e">
            <v>#REF!</v>
          </cell>
          <cell r="DO43" t="e">
            <v>#REF!</v>
          </cell>
          <cell r="DP43" t="e">
            <v>#REF!</v>
          </cell>
          <cell r="DQ43" t="e">
            <v>#REF!</v>
          </cell>
          <cell r="DR43" t="e">
            <v>#REF!</v>
          </cell>
          <cell r="DS43" t="e">
            <v>#REF!</v>
          </cell>
          <cell r="DT43" t="e">
            <v>#REF!</v>
          </cell>
          <cell r="DU43" t="e">
            <v>#REF!</v>
          </cell>
          <cell r="DV43">
            <v>0</v>
          </cell>
          <cell r="DW43">
            <v>0</v>
          </cell>
          <cell r="DX43" t="e">
            <v>#REF!</v>
          </cell>
          <cell r="DY43" t="e">
            <v>#REF!</v>
          </cell>
          <cell r="DZ43" t="e">
            <v>#REF!</v>
          </cell>
          <cell r="EA43" t="e">
            <v>#REF!</v>
          </cell>
          <cell r="EB43" t="e">
            <v>#REF!</v>
          </cell>
        </row>
        <row r="44">
          <cell r="B44">
            <v>33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e">
            <v>#REF!</v>
          </cell>
          <cell r="Z44" t="e">
            <v>#REF!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  <cell r="AQ44" t="e">
            <v>#REF!</v>
          </cell>
          <cell r="AR44" t="e">
            <v>#REF!</v>
          </cell>
          <cell r="AS44" t="e">
            <v>#REF!</v>
          </cell>
          <cell r="AT44" t="e">
            <v>#REF!</v>
          </cell>
          <cell r="AU44" t="e">
            <v>#REF!</v>
          </cell>
          <cell r="AV44" t="e">
            <v>#REF!</v>
          </cell>
          <cell r="AW44" t="e">
            <v>#REF!</v>
          </cell>
          <cell r="AX44" t="e">
            <v>#REF!</v>
          </cell>
          <cell r="AY44" t="e">
            <v>#REF!</v>
          </cell>
          <cell r="AZ44" t="e">
            <v>#REF!</v>
          </cell>
          <cell r="BA44" t="e">
            <v>#REF!</v>
          </cell>
          <cell r="BB44" t="e">
            <v>#REF!</v>
          </cell>
          <cell r="BC44" t="e">
            <v>#REF!</v>
          </cell>
          <cell r="BD44" t="e">
            <v>#REF!</v>
          </cell>
          <cell r="BE44" t="e">
            <v>#REF!</v>
          </cell>
          <cell r="BF44" t="e">
            <v>#REF!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 t="e">
            <v>#REF!</v>
          </cell>
          <cell r="BV44" t="e">
            <v>#REF!</v>
          </cell>
          <cell r="BW44" t="e">
            <v>#REF!</v>
          </cell>
          <cell r="BX44" t="e">
            <v>#REF!</v>
          </cell>
          <cell r="BY44" t="e">
            <v>#REF!</v>
          </cell>
          <cell r="BZ44" t="e">
            <v>#REF!</v>
          </cell>
          <cell r="CA44" t="e">
            <v>#REF!</v>
          </cell>
          <cell r="CB44" t="e">
            <v>#REF!</v>
          </cell>
          <cell r="CC44" t="e">
            <v>#REF!</v>
          </cell>
          <cell r="CD44" t="e">
            <v>#REF!</v>
          </cell>
          <cell r="CE44" t="e">
            <v>#REF!</v>
          </cell>
          <cell r="CF44" t="e">
            <v>#REF!</v>
          </cell>
          <cell r="CG44" t="e">
            <v>#REF!</v>
          </cell>
          <cell r="CH44" t="e">
            <v>#REF!</v>
          </cell>
          <cell r="CI44" t="e">
            <v>#REF!</v>
          </cell>
          <cell r="CJ44" t="e">
            <v>#REF!</v>
          </cell>
          <cell r="CK44" t="e">
            <v>#REF!</v>
          </cell>
          <cell r="CL44" t="e">
            <v>#REF!</v>
          </cell>
          <cell r="CM44" t="e">
            <v>#REF!</v>
          </cell>
          <cell r="CN44" t="e">
            <v>#REF!</v>
          </cell>
          <cell r="CO44" t="e">
            <v>#REF!</v>
          </cell>
          <cell r="CP44" t="e">
            <v>#REF!</v>
          </cell>
          <cell r="CQ44" t="e">
            <v>#REF!</v>
          </cell>
          <cell r="CR44" t="e">
            <v>#REF!</v>
          </cell>
          <cell r="CS44" t="e">
            <v>#REF!</v>
          </cell>
          <cell r="CT44" t="e">
            <v>#REF!</v>
          </cell>
          <cell r="CU44" t="e">
            <v>#REF!</v>
          </cell>
          <cell r="CV44" t="e">
            <v>#REF!</v>
          </cell>
          <cell r="CW44" t="e">
            <v>#REF!</v>
          </cell>
          <cell r="CX44" t="e">
            <v>#REF!</v>
          </cell>
          <cell r="CY44" t="e">
            <v>#REF!</v>
          </cell>
          <cell r="CZ44" t="e">
            <v>#REF!</v>
          </cell>
          <cell r="DA44" t="e">
            <v>#REF!</v>
          </cell>
          <cell r="DB44" t="e">
            <v>#REF!</v>
          </cell>
          <cell r="DC44" t="e">
            <v>#REF!</v>
          </cell>
          <cell r="DD44" t="e">
            <v>#REF!</v>
          </cell>
          <cell r="DE44" t="e">
            <v>#REF!</v>
          </cell>
          <cell r="DF44" t="e">
            <v>#REF!</v>
          </cell>
          <cell r="DG44" t="e">
            <v>#REF!</v>
          </cell>
          <cell r="DH44" t="e">
            <v>#REF!</v>
          </cell>
          <cell r="DI44">
            <v>0</v>
          </cell>
          <cell r="DJ44">
            <v>0</v>
          </cell>
          <cell r="DK44" t="e">
            <v>#REF!</v>
          </cell>
          <cell r="DL44" t="e">
            <v>#REF!</v>
          </cell>
          <cell r="DM44" t="e">
            <v>#REF!</v>
          </cell>
          <cell r="DN44" t="e">
            <v>#REF!</v>
          </cell>
          <cell r="DO44" t="e">
            <v>#REF!</v>
          </cell>
          <cell r="DP44" t="e">
            <v>#REF!</v>
          </cell>
          <cell r="DQ44" t="e">
            <v>#REF!</v>
          </cell>
          <cell r="DR44" t="e">
            <v>#REF!</v>
          </cell>
          <cell r="DS44" t="e">
            <v>#REF!</v>
          </cell>
          <cell r="DT44" t="e">
            <v>#REF!</v>
          </cell>
          <cell r="DU44" t="e">
            <v>#REF!</v>
          </cell>
          <cell r="DV44">
            <v>0</v>
          </cell>
          <cell r="DW44">
            <v>0</v>
          </cell>
          <cell r="DX44" t="e">
            <v>#REF!</v>
          </cell>
          <cell r="DY44" t="e">
            <v>#REF!</v>
          </cell>
          <cell r="DZ44" t="e">
            <v>#REF!</v>
          </cell>
          <cell r="EA44" t="e">
            <v>#REF!</v>
          </cell>
          <cell r="EB44" t="e">
            <v>#REF!</v>
          </cell>
        </row>
        <row r="45">
          <cell r="B45">
            <v>34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S45" t="e">
            <v>#REF!</v>
          </cell>
          <cell r="T45" t="e">
            <v>#REF!</v>
          </cell>
          <cell r="U45" t="e">
            <v>#REF!</v>
          </cell>
          <cell r="V45" t="e">
            <v>#REF!</v>
          </cell>
          <cell r="W45" t="e">
            <v>#REF!</v>
          </cell>
          <cell r="X45" t="e">
            <v>#REF!</v>
          </cell>
          <cell r="Y45" t="e">
            <v>#REF!</v>
          </cell>
          <cell r="Z45" t="e">
            <v>#REF!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  <cell r="AQ45" t="e">
            <v>#REF!</v>
          </cell>
          <cell r="AR45" t="e">
            <v>#REF!</v>
          </cell>
          <cell r="AS45" t="e">
            <v>#REF!</v>
          </cell>
          <cell r="AT45" t="e">
            <v>#REF!</v>
          </cell>
          <cell r="AU45" t="e">
            <v>#REF!</v>
          </cell>
          <cell r="AV45" t="e">
            <v>#REF!</v>
          </cell>
          <cell r="AW45" t="e">
            <v>#REF!</v>
          </cell>
          <cell r="AX45" t="e">
            <v>#REF!</v>
          </cell>
          <cell r="AY45" t="e">
            <v>#REF!</v>
          </cell>
          <cell r="AZ45" t="e">
            <v>#REF!</v>
          </cell>
          <cell r="BA45" t="e">
            <v>#REF!</v>
          </cell>
          <cell r="BB45" t="e">
            <v>#REF!</v>
          </cell>
          <cell r="BC45" t="e">
            <v>#REF!</v>
          </cell>
          <cell r="BD45" t="e">
            <v>#REF!</v>
          </cell>
          <cell r="BE45" t="e">
            <v>#REF!</v>
          </cell>
          <cell r="BF45" t="e">
            <v>#REF!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 t="e">
            <v>#REF!</v>
          </cell>
          <cell r="BV45" t="e">
            <v>#REF!</v>
          </cell>
          <cell r="BW45" t="e">
            <v>#REF!</v>
          </cell>
          <cell r="BX45" t="e">
            <v>#REF!</v>
          </cell>
          <cell r="BY45" t="e">
            <v>#REF!</v>
          </cell>
          <cell r="BZ45" t="e">
            <v>#REF!</v>
          </cell>
          <cell r="CA45" t="e">
            <v>#REF!</v>
          </cell>
          <cell r="CB45" t="e">
            <v>#REF!</v>
          </cell>
          <cell r="CC45" t="e">
            <v>#REF!</v>
          </cell>
          <cell r="CD45" t="e">
            <v>#REF!</v>
          </cell>
          <cell r="CE45" t="e">
            <v>#REF!</v>
          </cell>
          <cell r="CF45" t="e">
            <v>#REF!</v>
          </cell>
          <cell r="CG45" t="e">
            <v>#REF!</v>
          </cell>
          <cell r="CH45" t="e">
            <v>#REF!</v>
          </cell>
          <cell r="CI45" t="e">
            <v>#REF!</v>
          </cell>
          <cell r="CJ45" t="e">
            <v>#REF!</v>
          </cell>
          <cell r="CK45" t="e">
            <v>#REF!</v>
          </cell>
          <cell r="CL45" t="e">
            <v>#REF!</v>
          </cell>
          <cell r="CM45" t="e">
            <v>#REF!</v>
          </cell>
          <cell r="CN45" t="e">
            <v>#REF!</v>
          </cell>
          <cell r="CO45" t="e">
            <v>#REF!</v>
          </cell>
          <cell r="CP45" t="e">
            <v>#REF!</v>
          </cell>
          <cell r="CQ45" t="e">
            <v>#REF!</v>
          </cell>
          <cell r="CR45" t="e">
            <v>#REF!</v>
          </cell>
          <cell r="CS45" t="e">
            <v>#REF!</v>
          </cell>
          <cell r="CT45" t="e">
            <v>#REF!</v>
          </cell>
          <cell r="CU45" t="e">
            <v>#REF!</v>
          </cell>
          <cell r="CV45" t="e">
            <v>#REF!</v>
          </cell>
          <cell r="CW45" t="e">
            <v>#REF!</v>
          </cell>
          <cell r="CX45" t="e">
            <v>#REF!</v>
          </cell>
          <cell r="CY45" t="e">
            <v>#REF!</v>
          </cell>
          <cell r="CZ45" t="e">
            <v>#REF!</v>
          </cell>
          <cell r="DA45" t="e">
            <v>#REF!</v>
          </cell>
          <cell r="DB45" t="e">
            <v>#REF!</v>
          </cell>
          <cell r="DC45" t="e">
            <v>#REF!</v>
          </cell>
          <cell r="DD45" t="e">
            <v>#REF!</v>
          </cell>
          <cell r="DE45" t="e">
            <v>#REF!</v>
          </cell>
          <cell r="DF45" t="e">
            <v>#REF!</v>
          </cell>
          <cell r="DG45" t="e">
            <v>#REF!</v>
          </cell>
          <cell r="DH45" t="e">
            <v>#REF!</v>
          </cell>
          <cell r="DI45">
            <v>0</v>
          </cell>
          <cell r="DJ45">
            <v>0</v>
          </cell>
          <cell r="DK45" t="e">
            <v>#REF!</v>
          </cell>
          <cell r="DL45" t="e">
            <v>#REF!</v>
          </cell>
          <cell r="DM45" t="e">
            <v>#REF!</v>
          </cell>
          <cell r="DN45" t="e">
            <v>#REF!</v>
          </cell>
          <cell r="DO45" t="e">
            <v>#REF!</v>
          </cell>
          <cell r="DP45" t="e">
            <v>#REF!</v>
          </cell>
          <cell r="DQ45" t="e">
            <v>#REF!</v>
          </cell>
          <cell r="DR45" t="e">
            <v>#REF!</v>
          </cell>
          <cell r="DS45" t="e">
            <v>#REF!</v>
          </cell>
          <cell r="DT45" t="e">
            <v>#REF!</v>
          </cell>
          <cell r="DU45" t="e">
            <v>#REF!</v>
          </cell>
          <cell r="DV45">
            <v>0</v>
          </cell>
          <cell r="DW45">
            <v>0</v>
          </cell>
          <cell r="DX45" t="e">
            <v>#REF!</v>
          </cell>
          <cell r="DY45" t="e">
            <v>#REF!</v>
          </cell>
          <cell r="DZ45" t="e">
            <v>#REF!</v>
          </cell>
          <cell r="EA45" t="e">
            <v>#REF!</v>
          </cell>
          <cell r="EB45" t="e">
            <v>#REF!</v>
          </cell>
        </row>
        <row r="46">
          <cell r="B46">
            <v>35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  <cell r="X46" t="e">
            <v>#REF!</v>
          </cell>
          <cell r="Y46" t="e">
            <v>#REF!</v>
          </cell>
          <cell r="Z46" t="e">
            <v>#REF!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  <cell r="AQ46" t="e">
            <v>#REF!</v>
          </cell>
          <cell r="AR46" t="e">
            <v>#REF!</v>
          </cell>
          <cell r="AS46" t="e">
            <v>#REF!</v>
          </cell>
          <cell r="AT46" t="e">
            <v>#REF!</v>
          </cell>
          <cell r="AU46" t="e">
            <v>#REF!</v>
          </cell>
          <cell r="AV46" t="e">
            <v>#REF!</v>
          </cell>
          <cell r="AW46" t="e">
            <v>#REF!</v>
          </cell>
          <cell r="AX46" t="e">
            <v>#REF!</v>
          </cell>
          <cell r="AY46" t="e">
            <v>#REF!</v>
          </cell>
          <cell r="AZ46" t="e">
            <v>#REF!</v>
          </cell>
          <cell r="BA46" t="e">
            <v>#REF!</v>
          </cell>
          <cell r="BB46" t="e">
            <v>#REF!</v>
          </cell>
          <cell r="BC46" t="e">
            <v>#REF!</v>
          </cell>
          <cell r="BD46" t="e">
            <v>#REF!</v>
          </cell>
          <cell r="BE46" t="e">
            <v>#REF!</v>
          </cell>
          <cell r="BF46" t="e">
            <v>#REF!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 t="e">
            <v>#REF!</v>
          </cell>
          <cell r="BV46" t="e">
            <v>#REF!</v>
          </cell>
          <cell r="BW46" t="e">
            <v>#REF!</v>
          </cell>
          <cell r="BX46" t="e">
            <v>#REF!</v>
          </cell>
          <cell r="BY46" t="e">
            <v>#REF!</v>
          </cell>
          <cell r="BZ46" t="e">
            <v>#REF!</v>
          </cell>
          <cell r="CA46" t="e">
            <v>#REF!</v>
          </cell>
          <cell r="CB46" t="e">
            <v>#REF!</v>
          </cell>
          <cell r="CC46" t="e">
            <v>#REF!</v>
          </cell>
          <cell r="CD46" t="e">
            <v>#REF!</v>
          </cell>
          <cell r="CE46" t="e">
            <v>#REF!</v>
          </cell>
          <cell r="CF46" t="e">
            <v>#REF!</v>
          </cell>
          <cell r="CG46" t="e">
            <v>#REF!</v>
          </cell>
          <cell r="CH46" t="e">
            <v>#REF!</v>
          </cell>
          <cell r="CI46" t="e">
            <v>#REF!</v>
          </cell>
          <cell r="CJ46" t="e">
            <v>#REF!</v>
          </cell>
          <cell r="CK46" t="e">
            <v>#REF!</v>
          </cell>
          <cell r="CL46" t="e">
            <v>#REF!</v>
          </cell>
          <cell r="CM46" t="e">
            <v>#REF!</v>
          </cell>
          <cell r="CN46" t="e">
            <v>#REF!</v>
          </cell>
          <cell r="CO46" t="e">
            <v>#REF!</v>
          </cell>
          <cell r="CP46" t="e">
            <v>#REF!</v>
          </cell>
          <cell r="CQ46" t="e">
            <v>#REF!</v>
          </cell>
          <cell r="CR46" t="e">
            <v>#REF!</v>
          </cell>
          <cell r="CS46" t="e">
            <v>#REF!</v>
          </cell>
          <cell r="CT46" t="e">
            <v>#REF!</v>
          </cell>
          <cell r="CU46" t="e">
            <v>#REF!</v>
          </cell>
          <cell r="CV46" t="e">
            <v>#REF!</v>
          </cell>
          <cell r="CW46" t="e">
            <v>#REF!</v>
          </cell>
          <cell r="CX46" t="e">
            <v>#REF!</v>
          </cell>
          <cell r="CY46" t="e">
            <v>#REF!</v>
          </cell>
          <cell r="CZ46" t="e">
            <v>#REF!</v>
          </cell>
          <cell r="DA46" t="e">
            <v>#REF!</v>
          </cell>
          <cell r="DB46" t="e">
            <v>#REF!</v>
          </cell>
          <cell r="DC46" t="e">
            <v>#REF!</v>
          </cell>
          <cell r="DD46" t="e">
            <v>#REF!</v>
          </cell>
          <cell r="DE46" t="e">
            <v>#REF!</v>
          </cell>
          <cell r="DF46" t="e">
            <v>#REF!</v>
          </cell>
          <cell r="DG46" t="e">
            <v>#REF!</v>
          </cell>
          <cell r="DH46" t="e">
            <v>#REF!</v>
          </cell>
          <cell r="DI46">
            <v>0</v>
          </cell>
          <cell r="DJ46">
            <v>0</v>
          </cell>
          <cell r="DK46" t="e">
            <v>#REF!</v>
          </cell>
          <cell r="DL46" t="e">
            <v>#REF!</v>
          </cell>
          <cell r="DM46" t="e">
            <v>#REF!</v>
          </cell>
          <cell r="DN46" t="e">
            <v>#REF!</v>
          </cell>
          <cell r="DO46" t="e">
            <v>#REF!</v>
          </cell>
          <cell r="DP46" t="e">
            <v>#REF!</v>
          </cell>
          <cell r="DQ46" t="e">
            <v>#REF!</v>
          </cell>
          <cell r="DR46" t="e">
            <v>#REF!</v>
          </cell>
          <cell r="DS46" t="e">
            <v>#REF!</v>
          </cell>
          <cell r="DT46" t="e">
            <v>#REF!</v>
          </cell>
          <cell r="DU46" t="e">
            <v>#REF!</v>
          </cell>
          <cell r="DV46">
            <v>0</v>
          </cell>
          <cell r="DW46">
            <v>0</v>
          </cell>
          <cell r="DX46" t="e">
            <v>#REF!</v>
          </cell>
          <cell r="DY46" t="e">
            <v>#REF!</v>
          </cell>
          <cell r="DZ46" t="e">
            <v>#REF!</v>
          </cell>
          <cell r="EA46" t="e">
            <v>#REF!</v>
          </cell>
          <cell r="EB46" t="e">
            <v>#REF!</v>
          </cell>
        </row>
        <row r="47">
          <cell r="B47">
            <v>36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 t="e">
            <v>#REF!</v>
          </cell>
          <cell r="N47" t="e">
            <v>#REF!</v>
          </cell>
          <cell r="O47" t="e">
            <v>#REF!</v>
          </cell>
          <cell r="P47" t="e">
            <v>#REF!</v>
          </cell>
          <cell r="Q47" t="e">
            <v>#REF!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 t="e">
            <v>#REF!</v>
          </cell>
          <cell r="W47" t="e">
            <v>#REF!</v>
          </cell>
          <cell r="X47" t="e">
            <v>#REF!</v>
          </cell>
          <cell r="Y47" t="e">
            <v>#REF!</v>
          </cell>
          <cell r="Z47" t="e">
            <v>#REF!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  <cell r="AQ47" t="e">
            <v>#REF!</v>
          </cell>
          <cell r="AR47" t="e">
            <v>#REF!</v>
          </cell>
          <cell r="AS47" t="e">
            <v>#REF!</v>
          </cell>
          <cell r="AT47" t="e">
            <v>#REF!</v>
          </cell>
          <cell r="AU47" t="e">
            <v>#REF!</v>
          </cell>
          <cell r="AV47" t="e">
            <v>#REF!</v>
          </cell>
          <cell r="AW47" t="e">
            <v>#REF!</v>
          </cell>
          <cell r="AX47" t="e">
            <v>#REF!</v>
          </cell>
          <cell r="AY47" t="e">
            <v>#REF!</v>
          </cell>
          <cell r="AZ47" t="e">
            <v>#REF!</v>
          </cell>
          <cell r="BA47" t="e">
            <v>#REF!</v>
          </cell>
          <cell r="BB47" t="e">
            <v>#REF!</v>
          </cell>
          <cell r="BC47" t="e">
            <v>#REF!</v>
          </cell>
          <cell r="BD47" t="e">
            <v>#REF!</v>
          </cell>
          <cell r="BE47" t="e">
            <v>#REF!</v>
          </cell>
          <cell r="BF47" t="e">
            <v>#REF!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 t="e">
            <v>#REF!</v>
          </cell>
          <cell r="BV47" t="e">
            <v>#REF!</v>
          </cell>
          <cell r="BW47" t="e">
            <v>#REF!</v>
          </cell>
          <cell r="BX47" t="e">
            <v>#REF!</v>
          </cell>
          <cell r="BY47" t="e">
            <v>#REF!</v>
          </cell>
          <cell r="BZ47" t="e">
            <v>#REF!</v>
          </cell>
          <cell r="CA47" t="e">
            <v>#REF!</v>
          </cell>
          <cell r="CB47" t="e">
            <v>#REF!</v>
          </cell>
          <cell r="CC47" t="e">
            <v>#REF!</v>
          </cell>
          <cell r="CD47" t="e">
            <v>#REF!</v>
          </cell>
          <cell r="CE47" t="e">
            <v>#REF!</v>
          </cell>
          <cell r="CF47" t="e">
            <v>#REF!</v>
          </cell>
          <cell r="CG47" t="e">
            <v>#REF!</v>
          </cell>
          <cell r="CH47" t="e">
            <v>#REF!</v>
          </cell>
          <cell r="CI47" t="e">
            <v>#REF!</v>
          </cell>
          <cell r="CJ47" t="e">
            <v>#REF!</v>
          </cell>
          <cell r="CK47" t="e">
            <v>#REF!</v>
          </cell>
          <cell r="CL47" t="e">
            <v>#REF!</v>
          </cell>
          <cell r="CM47" t="e">
            <v>#REF!</v>
          </cell>
          <cell r="CN47" t="e">
            <v>#REF!</v>
          </cell>
          <cell r="CO47" t="e">
            <v>#REF!</v>
          </cell>
          <cell r="CP47" t="e">
            <v>#REF!</v>
          </cell>
          <cell r="CQ47" t="e">
            <v>#REF!</v>
          </cell>
          <cell r="CR47" t="e">
            <v>#REF!</v>
          </cell>
          <cell r="CS47" t="e">
            <v>#REF!</v>
          </cell>
          <cell r="CT47" t="e">
            <v>#REF!</v>
          </cell>
          <cell r="CU47" t="e">
            <v>#REF!</v>
          </cell>
          <cell r="CV47" t="e">
            <v>#REF!</v>
          </cell>
          <cell r="CW47" t="e">
            <v>#REF!</v>
          </cell>
          <cell r="CX47" t="e">
            <v>#REF!</v>
          </cell>
          <cell r="CY47" t="e">
            <v>#REF!</v>
          </cell>
          <cell r="CZ47" t="e">
            <v>#REF!</v>
          </cell>
          <cell r="DA47" t="e">
            <v>#REF!</v>
          </cell>
          <cell r="DB47" t="e">
            <v>#REF!</v>
          </cell>
          <cell r="DC47" t="e">
            <v>#REF!</v>
          </cell>
          <cell r="DD47" t="e">
            <v>#REF!</v>
          </cell>
          <cell r="DE47" t="e">
            <v>#REF!</v>
          </cell>
          <cell r="DF47" t="e">
            <v>#REF!</v>
          </cell>
          <cell r="DG47" t="e">
            <v>#REF!</v>
          </cell>
          <cell r="DH47" t="e">
            <v>#REF!</v>
          </cell>
          <cell r="DI47">
            <v>0</v>
          </cell>
          <cell r="DJ47">
            <v>0</v>
          </cell>
          <cell r="DK47" t="e">
            <v>#REF!</v>
          </cell>
          <cell r="DL47" t="e">
            <v>#REF!</v>
          </cell>
          <cell r="DM47" t="e">
            <v>#REF!</v>
          </cell>
          <cell r="DN47" t="e">
            <v>#REF!</v>
          </cell>
          <cell r="DO47" t="e">
            <v>#REF!</v>
          </cell>
          <cell r="DP47" t="e">
            <v>#REF!</v>
          </cell>
          <cell r="DQ47" t="e">
            <v>#REF!</v>
          </cell>
          <cell r="DR47" t="e">
            <v>#REF!</v>
          </cell>
          <cell r="DS47" t="e">
            <v>#REF!</v>
          </cell>
          <cell r="DT47" t="e">
            <v>#REF!</v>
          </cell>
          <cell r="DU47" t="e">
            <v>#REF!</v>
          </cell>
          <cell r="DV47">
            <v>0</v>
          </cell>
          <cell r="DW47">
            <v>0</v>
          </cell>
          <cell r="DX47" t="e">
            <v>#REF!</v>
          </cell>
          <cell r="DY47" t="e">
            <v>#REF!</v>
          </cell>
          <cell r="DZ47" t="e">
            <v>#REF!</v>
          </cell>
          <cell r="EA47" t="e">
            <v>#REF!</v>
          </cell>
          <cell r="EB47" t="e">
            <v>#REF!</v>
          </cell>
        </row>
        <row r="48">
          <cell r="B48">
            <v>37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  <cell r="AQ48" t="e">
            <v>#REF!</v>
          </cell>
          <cell r="AR48" t="e">
            <v>#REF!</v>
          </cell>
          <cell r="AS48" t="e">
            <v>#REF!</v>
          </cell>
          <cell r="AT48" t="e">
            <v>#REF!</v>
          </cell>
          <cell r="AU48" t="e">
            <v>#REF!</v>
          </cell>
          <cell r="AV48" t="e">
            <v>#REF!</v>
          </cell>
          <cell r="AW48" t="e">
            <v>#REF!</v>
          </cell>
          <cell r="AX48" t="e">
            <v>#REF!</v>
          </cell>
          <cell r="AY48" t="e">
            <v>#REF!</v>
          </cell>
          <cell r="AZ48" t="e">
            <v>#REF!</v>
          </cell>
          <cell r="BA48" t="e">
            <v>#REF!</v>
          </cell>
          <cell r="BB48" t="e">
            <v>#REF!</v>
          </cell>
          <cell r="BC48" t="e">
            <v>#REF!</v>
          </cell>
          <cell r="BD48" t="e">
            <v>#REF!</v>
          </cell>
          <cell r="BE48" t="e">
            <v>#REF!</v>
          </cell>
          <cell r="BF48" t="e">
            <v>#REF!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 t="e">
            <v>#REF!</v>
          </cell>
          <cell r="BV48" t="e">
            <v>#REF!</v>
          </cell>
          <cell r="BW48" t="e">
            <v>#REF!</v>
          </cell>
          <cell r="BX48" t="e">
            <v>#REF!</v>
          </cell>
          <cell r="BY48" t="e">
            <v>#REF!</v>
          </cell>
          <cell r="BZ48" t="e">
            <v>#REF!</v>
          </cell>
          <cell r="CA48" t="e">
            <v>#REF!</v>
          </cell>
          <cell r="CB48" t="e">
            <v>#REF!</v>
          </cell>
          <cell r="CC48" t="e">
            <v>#REF!</v>
          </cell>
          <cell r="CD48" t="e">
            <v>#REF!</v>
          </cell>
          <cell r="CE48" t="e">
            <v>#REF!</v>
          </cell>
          <cell r="CF48" t="e">
            <v>#REF!</v>
          </cell>
          <cell r="CG48" t="e">
            <v>#REF!</v>
          </cell>
          <cell r="CH48" t="e">
            <v>#REF!</v>
          </cell>
          <cell r="CI48" t="e">
            <v>#REF!</v>
          </cell>
          <cell r="CJ48" t="e">
            <v>#REF!</v>
          </cell>
          <cell r="CK48" t="e">
            <v>#REF!</v>
          </cell>
          <cell r="CL48" t="e">
            <v>#REF!</v>
          </cell>
          <cell r="CM48" t="e">
            <v>#REF!</v>
          </cell>
          <cell r="CN48" t="e">
            <v>#REF!</v>
          </cell>
          <cell r="CO48" t="e">
            <v>#REF!</v>
          </cell>
          <cell r="CP48" t="e">
            <v>#REF!</v>
          </cell>
          <cell r="CQ48" t="e">
            <v>#REF!</v>
          </cell>
          <cell r="CR48" t="e">
            <v>#REF!</v>
          </cell>
          <cell r="CS48" t="e">
            <v>#REF!</v>
          </cell>
          <cell r="CT48" t="e">
            <v>#REF!</v>
          </cell>
          <cell r="CU48" t="e">
            <v>#REF!</v>
          </cell>
          <cell r="CV48" t="e">
            <v>#REF!</v>
          </cell>
          <cell r="CW48" t="e">
            <v>#REF!</v>
          </cell>
          <cell r="CX48" t="e">
            <v>#REF!</v>
          </cell>
          <cell r="CY48" t="e">
            <v>#REF!</v>
          </cell>
          <cell r="CZ48" t="e">
            <v>#REF!</v>
          </cell>
          <cell r="DA48" t="e">
            <v>#REF!</v>
          </cell>
          <cell r="DB48" t="e">
            <v>#REF!</v>
          </cell>
          <cell r="DC48" t="e">
            <v>#REF!</v>
          </cell>
          <cell r="DD48" t="e">
            <v>#REF!</v>
          </cell>
          <cell r="DE48" t="e">
            <v>#REF!</v>
          </cell>
          <cell r="DF48" t="e">
            <v>#REF!</v>
          </cell>
          <cell r="DG48" t="e">
            <v>#REF!</v>
          </cell>
          <cell r="DH48" t="e">
            <v>#REF!</v>
          </cell>
          <cell r="DI48">
            <v>0</v>
          </cell>
          <cell r="DJ48">
            <v>0</v>
          </cell>
          <cell r="DK48" t="e">
            <v>#REF!</v>
          </cell>
          <cell r="DL48" t="e">
            <v>#REF!</v>
          </cell>
          <cell r="DM48" t="e">
            <v>#REF!</v>
          </cell>
          <cell r="DN48" t="e">
            <v>#REF!</v>
          </cell>
          <cell r="DO48" t="e">
            <v>#REF!</v>
          </cell>
          <cell r="DP48" t="e">
            <v>#REF!</v>
          </cell>
          <cell r="DQ48" t="e">
            <v>#REF!</v>
          </cell>
          <cell r="DR48" t="e">
            <v>#REF!</v>
          </cell>
          <cell r="DS48" t="e">
            <v>#REF!</v>
          </cell>
          <cell r="DT48" t="e">
            <v>#REF!</v>
          </cell>
          <cell r="DU48" t="e">
            <v>#REF!</v>
          </cell>
          <cell r="DV48">
            <v>0</v>
          </cell>
          <cell r="DW48">
            <v>0</v>
          </cell>
          <cell r="DX48" t="e">
            <v>#REF!</v>
          </cell>
          <cell r="DY48" t="e">
            <v>#REF!</v>
          </cell>
          <cell r="DZ48" t="e">
            <v>#REF!</v>
          </cell>
          <cell r="EA48" t="e">
            <v>#REF!</v>
          </cell>
          <cell r="EB48" t="e">
            <v>#REF!</v>
          </cell>
        </row>
        <row r="49">
          <cell r="B49">
            <v>38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S49" t="e">
            <v>#REF!</v>
          </cell>
          <cell r="T49" t="e">
            <v>#REF!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  <cell r="AQ49" t="e">
            <v>#REF!</v>
          </cell>
          <cell r="AR49" t="e">
            <v>#REF!</v>
          </cell>
          <cell r="AS49" t="e">
            <v>#REF!</v>
          </cell>
          <cell r="AT49" t="e">
            <v>#REF!</v>
          </cell>
          <cell r="AU49" t="e">
            <v>#REF!</v>
          </cell>
          <cell r="AV49" t="e">
            <v>#REF!</v>
          </cell>
          <cell r="AW49" t="e">
            <v>#REF!</v>
          </cell>
          <cell r="AX49" t="e">
            <v>#REF!</v>
          </cell>
          <cell r="AY49" t="e">
            <v>#REF!</v>
          </cell>
          <cell r="AZ49" t="e">
            <v>#REF!</v>
          </cell>
          <cell r="BA49" t="e">
            <v>#REF!</v>
          </cell>
          <cell r="BB49" t="e">
            <v>#REF!</v>
          </cell>
          <cell r="BC49" t="e">
            <v>#REF!</v>
          </cell>
          <cell r="BD49" t="e">
            <v>#REF!</v>
          </cell>
          <cell r="BE49" t="e">
            <v>#REF!</v>
          </cell>
          <cell r="BF49" t="e">
            <v>#REF!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 t="e">
            <v>#REF!</v>
          </cell>
          <cell r="BV49" t="e">
            <v>#REF!</v>
          </cell>
          <cell r="BW49" t="e">
            <v>#REF!</v>
          </cell>
          <cell r="BX49" t="e">
            <v>#REF!</v>
          </cell>
          <cell r="BY49" t="e">
            <v>#REF!</v>
          </cell>
          <cell r="BZ49" t="e">
            <v>#REF!</v>
          </cell>
          <cell r="CA49" t="e">
            <v>#REF!</v>
          </cell>
          <cell r="CB49" t="e">
            <v>#REF!</v>
          </cell>
          <cell r="CC49" t="e">
            <v>#REF!</v>
          </cell>
          <cell r="CD49" t="e">
            <v>#REF!</v>
          </cell>
          <cell r="CE49" t="e">
            <v>#REF!</v>
          </cell>
          <cell r="CF49" t="e">
            <v>#REF!</v>
          </cell>
          <cell r="CG49" t="e">
            <v>#REF!</v>
          </cell>
          <cell r="CH49" t="e">
            <v>#REF!</v>
          </cell>
          <cell r="CI49" t="e">
            <v>#REF!</v>
          </cell>
          <cell r="CJ49" t="e">
            <v>#REF!</v>
          </cell>
          <cell r="CK49" t="e">
            <v>#REF!</v>
          </cell>
          <cell r="CL49" t="e">
            <v>#REF!</v>
          </cell>
          <cell r="CM49" t="e">
            <v>#REF!</v>
          </cell>
          <cell r="CN49" t="e">
            <v>#REF!</v>
          </cell>
          <cell r="CO49" t="e">
            <v>#REF!</v>
          </cell>
          <cell r="CP49" t="e">
            <v>#REF!</v>
          </cell>
          <cell r="CQ49" t="e">
            <v>#REF!</v>
          </cell>
          <cell r="CR49" t="e">
            <v>#REF!</v>
          </cell>
          <cell r="CS49" t="e">
            <v>#REF!</v>
          </cell>
          <cell r="CT49" t="e">
            <v>#REF!</v>
          </cell>
          <cell r="CU49" t="e">
            <v>#REF!</v>
          </cell>
          <cell r="CV49" t="e">
            <v>#REF!</v>
          </cell>
          <cell r="CW49" t="e">
            <v>#REF!</v>
          </cell>
          <cell r="CX49" t="e">
            <v>#REF!</v>
          </cell>
          <cell r="CY49" t="e">
            <v>#REF!</v>
          </cell>
          <cell r="CZ49" t="e">
            <v>#REF!</v>
          </cell>
          <cell r="DA49" t="e">
            <v>#REF!</v>
          </cell>
          <cell r="DB49" t="e">
            <v>#REF!</v>
          </cell>
          <cell r="DC49" t="e">
            <v>#REF!</v>
          </cell>
          <cell r="DD49" t="e">
            <v>#REF!</v>
          </cell>
          <cell r="DE49" t="e">
            <v>#REF!</v>
          </cell>
          <cell r="DF49" t="e">
            <v>#REF!</v>
          </cell>
          <cell r="DG49" t="e">
            <v>#REF!</v>
          </cell>
          <cell r="DH49" t="e">
            <v>#REF!</v>
          </cell>
          <cell r="DI49">
            <v>0</v>
          </cell>
          <cell r="DJ49">
            <v>0</v>
          </cell>
          <cell r="DK49" t="e">
            <v>#REF!</v>
          </cell>
          <cell r="DL49" t="e">
            <v>#REF!</v>
          </cell>
          <cell r="DM49" t="e">
            <v>#REF!</v>
          </cell>
          <cell r="DN49" t="e">
            <v>#REF!</v>
          </cell>
          <cell r="DO49" t="e">
            <v>#REF!</v>
          </cell>
          <cell r="DP49" t="e">
            <v>#REF!</v>
          </cell>
          <cell r="DQ49" t="e">
            <v>#REF!</v>
          </cell>
          <cell r="DR49" t="e">
            <v>#REF!</v>
          </cell>
          <cell r="DS49" t="e">
            <v>#REF!</v>
          </cell>
          <cell r="DT49" t="e">
            <v>#REF!</v>
          </cell>
          <cell r="DU49" t="e">
            <v>#REF!</v>
          </cell>
          <cell r="DV49">
            <v>0</v>
          </cell>
          <cell r="DW49">
            <v>0</v>
          </cell>
          <cell r="DX49" t="e">
            <v>#REF!</v>
          </cell>
          <cell r="DY49" t="e">
            <v>#REF!</v>
          </cell>
          <cell r="DZ49" t="e">
            <v>#REF!</v>
          </cell>
          <cell r="EA49" t="e">
            <v>#REF!</v>
          </cell>
          <cell r="EB49" t="e">
            <v>#REF!</v>
          </cell>
        </row>
        <row r="50">
          <cell r="B50">
            <v>39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S50" t="e">
            <v>#REF!</v>
          </cell>
          <cell r="T50" t="e">
            <v>#REF!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  <cell r="AQ50" t="e">
            <v>#REF!</v>
          </cell>
          <cell r="AR50" t="e">
            <v>#REF!</v>
          </cell>
          <cell r="AS50" t="e">
            <v>#REF!</v>
          </cell>
          <cell r="AT50" t="e">
            <v>#REF!</v>
          </cell>
          <cell r="AU50" t="e">
            <v>#REF!</v>
          </cell>
          <cell r="AV50" t="e">
            <v>#REF!</v>
          </cell>
          <cell r="AW50" t="e">
            <v>#REF!</v>
          </cell>
          <cell r="AX50" t="e">
            <v>#REF!</v>
          </cell>
          <cell r="AY50" t="e">
            <v>#REF!</v>
          </cell>
          <cell r="AZ50" t="e">
            <v>#REF!</v>
          </cell>
          <cell r="BA50" t="e">
            <v>#REF!</v>
          </cell>
          <cell r="BB50" t="e">
            <v>#REF!</v>
          </cell>
          <cell r="BC50" t="e">
            <v>#REF!</v>
          </cell>
          <cell r="BD50" t="e">
            <v>#REF!</v>
          </cell>
          <cell r="BE50" t="e">
            <v>#REF!</v>
          </cell>
          <cell r="BF50" t="e">
            <v>#REF!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 t="e">
            <v>#REF!</v>
          </cell>
          <cell r="BV50" t="e">
            <v>#REF!</v>
          </cell>
          <cell r="BW50" t="e">
            <v>#REF!</v>
          </cell>
          <cell r="BX50" t="e">
            <v>#REF!</v>
          </cell>
          <cell r="BY50" t="e">
            <v>#REF!</v>
          </cell>
          <cell r="BZ50" t="e">
            <v>#REF!</v>
          </cell>
          <cell r="CA50" t="e">
            <v>#REF!</v>
          </cell>
          <cell r="CB50" t="e">
            <v>#REF!</v>
          </cell>
          <cell r="CC50" t="e">
            <v>#REF!</v>
          </cell>
          <cell r="CD50" t="e">
            <v>#REF!</v>
          </cell>
          <cell r="CE50" t="e">
            <v>#REF!</v>
          </cell>
          <cell r="CF50" t="e">
            <v>#REF!</v>
          </cell>
          <cell r="CG50" t="e">
            <v>#REF!</v>
          </cell>
          <cell r="CH50" t="e">
            <v>#REF!</v>
          </cell>
          <cell r="CI50" t="e">
            <v>#REF!</v>
          </cell>
          <cell r="CJ50" t="e">
            <v>#REF!</v>
          </cell>
          <cell r="CK50" t="e">
            <v>#REF!</v>
          </cell>
          <cell r="CL50" t="e">
            <v>#REF!</v>
          </cell>
          <cell r="CM50" t="e">
            <v>#REF!</v>
          </cell>
          <cell r="CN50" t="e">
            <v>#REF!</v>
          </cell>
          <cell r="CO50" t="e">
            <v>#REF!</v>
          </cell>
          <cell r="CP50" t="e">
            <v>#REF!</v>
          </cell>
          <cell r="CQ50" t="e">
            <v>#REF!</v>
          </cell>
          <cell r="CR50" t="e">
            <v>#REF!</v>
          </cell>
          <cell r="CS50" t="e">
            <v>#REF!</v>
          </cell>
          <cell r="CT50" t="e">
            <v>#REF!</v>
          </cell>
          <cell r="CU50" t="e">
            <v>#REF!</v>
          </cell>
          <cell r="CV50" t="e">
            <v>#REF!</v>
          </cell>
          <cell r="CW50" t="e">
            <v>#REF!</v>
          </cell>
          <cell r="CX50" t="e">
            <v>#REF!</v>
          </cell>
          <cell r="CY50" t="e">
            <v>#REF!</v>
          </cell>
          <cell r="CZ50" t="e">
            <v>#REF!</v>
          </cell>
          <cell r="DA50" t="e">
            <v>#REF!</v>
          </cell>
          <cell r="DB50" t="e">
            <v>#REF!</v>
          </cell>
          <cell r="DC50" t="e">
            <v>#REF!</v>
          </cell>
          <cell r="DD50" t="e">
            <v>#REF!</v>
          </cell>
          <cell r="DE50" t="e">
            <v>#REF!</v>
          </cell>
          <cell r="DF50" t="e">
            <v>#REF!</v>
          </cell>
          <cell r="DG50" t="e">
            <v>#REF!</v>
          </cell>
          <cell r="DH50" t="e">
            <v>#REF!</v>
          </cell>
          <cell r="DI50">
            <v>0</v>
          </cell>
          <cell r="DJ50">
            <v>0</v>
          </cell>
          <cell r="DK50" t="e">
            <v>#REF!</v>
          </cell>
          <cell r="DL50" t="e">
            <v>#REF!</v>
          </cell>
          <cell r="DM50" t="e">
            <v>#REF!</v>
          </cell>
          <cell r="DN50" t="e">
            <v>#REF!</v>
          </cell>
          <cell r="DO50" t="e">
            <v>#REF!</v>
          </cell>
          <cell r="DP50" t="e">
            <v>#REF!</v>
          </cell>
          <cell r="DQ50" t="e">
            <v>#REF!</v>
          </cell>
          <cell r="DR50" t="e">
            <v>#REF!</v>
          </cell>
          <cell r="DS50" t="e">
            <v>#REF!</v>
          </cell>
          <cell r="DT50" t="e">
            <v>#REF!</v>
          </cell>
          <cell r="DU50" t="e">
            <v>#REF!</v>
          </cell>
          <cell r="DV50">
            <v>0</v>
          </cell>
          <cell r="DW50">
            <v>0</v>
          </cell>
          <cell r="DX50" t="e">
            <v>#REF!</v>
          </cell>
          <cell r="DY50" t="e">
            <v>#REF!</v>
          </cell>
          <cell r="DZ50" t="e">
            <v>#REF!</v>
          </cell>
          <cell r="EA50" t="e">
            <v>#REF!</v>
          </cell>
          <cell r="EB50" t="e">
            <v>#REF!</v>
          </cell>
        </row>
        <row r="51">
          <cell r="B51">
            <v>40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  <cell r="AQ51" t="e">
            <v>#REF!</v>
          </cell>
          <cell r="AR51" t="e">
            <v>#REF!</v>
          </cell>
          <cell r="AS51" t="e">
            <v>#REF!</v>
          </cell>
          <cell r="AT51" t="e">
            <v>#REF!</v>
          </cell>
          <cell r="AU51" t="e">
            <v>#REF!</v>
          </cell>
          <cell r="AV51" t="e">
            <v>#REF!</v>
          </cell>
          <cell r="AW51" t="e">
            <v>#REF!</v>
          </cell>
          <cell r="AX51" t="e">
            <v>#REF!</v>
          </cell>
          <cell r="AY51" t="e">
            <v>#REF!</v>
          </cell>
          <cell r="AZ51" t="e">
            <v>#REF!</v>
          </cell>
          <cell r="BA51" t="e">
            <v>#REF!</v>
          </cell>
          <cell r="BB51" t="e">
            <v>#REF!</v>
          </cell>
          <cell r="BC51" t="e">
            <v>#REF!</v>
          </cell>
          <cell r="BD51" t="e">
            <v>#REF!</v>
          </cell>
          <cell r="BE51" t="e">
            <v>#REF!</v>
          </cell>
          <cell r="BF51" t="e">
            <v>#REF!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 t="e">
            <v>#REF!</v>
          </cell>
          <cell r="BV51" t="e">
            <v>#REF!</v>
          </cell>
          <cell r="BW51" t="e">
            <v>#REF!</v>
          </cell>
          <cell r="BX51" t="e">
            <v>#REF!</v>
          </cell>
          <cell r="BY51" t="e">
            <v>#REF!</v>
          </cell>
          <cell r="BZ51" t="e">
            <v>#REF!</v>
          </cell>
          <cell r="CA51" t="e">
            <v>#REF!</v>
          </cell>
          <cell r="CB51" t="e">
            <v>#REF!</v>
          </cell>
          <cell r="CC51" t="e">
            <v>#REF!</v>
          </cell>
          <cell r="CD51" t="e">
            <v>#REF!</v>
          </cell>
          <cell r="CE51" t="e">
            <v>#REF!</v>
          </cell>
          <cell r="CF51" t="e">
            <v>#REF!</v>
          </cell>
          <cell r="CG51" t="e">
            <v>#REF!</v>
          </cell>
          <cell r="CH51" t="e">
            <v>#REF!</v>
          </cell>
          <cell r="CI51" t="e">
            <v>#REF!</v>
          </cell>
          <cell r="CJ51" t="e">
            <v>#REF!</v>
          </cell>
          <cell r="CK51" t="e">
            <v>#REF!</v>
          </cell>
          <cell r="CL51" t="e">
            <v>#REF!</v>
          </cell>
          <cell r="CM51" t="e">
            <v>#REF!</v>
          </cell>
          <cell r="CN51" t="e">
            <v>#REF!</v>
          </cell>
          <cell r="CO51" t="e">
            <v>#REF!</v>
          </cell>
          <cell r="CP51" t="e">
            <v>#REF!</v>
          </cell>
          <cell r="CQ51" t="e">
            <v>#REF!</v>
          </cell>
          <cell r="CR51" t="e">
            <v>#REF!</v>
          </cell>
          <cell r="CS51" t="e">
            <v>#REF!</v>
          </cell>
          <cell r="CT51" t="e">
            <v>#REF!</v>
          </cell>
          <cell r="CU51" t="e">
            <v>#REF!</v>
          </cell>
          <cell r="CV51" t="e">
            <v>#REF!</v>
          </cell>
          <cell r="CW51" t="e">
            <v>#REF!</v>
          </cell>
          <cell r="CX51" t="e">
            <v>#REF!</v>
          </cell>
          <cell r="CY51" t="e">
            <v>#REF!</v>
          </cell>
          <cell r="CZ51" t="e">
            <v>#REF!</v>
          </cell>
          <cell r="DA51" t="e">
            <v>#REF!</v>
          </cell>
          <cell r="DB51" t="e">
            <v>#REF!</v>
          </cell>
          <cell r="DC51" t="e">
            <v>#REF!</v>
          </cell>
          <cell r="DD51" t="e">
            <v>#REF!</v>
          </cell>
          <cell r="DE51" t="e">
            <v>#REF!</v>
          </cell>
          <cell r="DF51" t="e">
            <v>#REF!</v>
          </cell>
          <cell r="DG51" t="e">
            <v>#REF!</v>
          </cell>
          <cell r="DH51" t="e">
            <v>#REF!</v>
          </cell>
          <cell r="DI51">
            <v>0</v>
          </cell>
          <cell r="DJ51">
            <v>0</v>
          </cell>
          <cell r="DK51" t="e">
            <v>#REF!</v>
          </cell>
          <cell r="DL51" t="e">
            <v>#REF!</v>
          </cell>
          <cell r="DM51" t="e">
            <v>#REF!</v>
          </cell>
          <cell r="DN51" t="e">
            <v>#REF!</v>
          </cell>
          <cell r="DO51" t="e">
            <v>#REF!</v>
          </cell>
          <cell r="DP51" t="e">
            <v>#REF!</v>
          </cell>
          <cell r="DQ51" t="e">
            <v>#REF!</v>
          </cell>
          <cell r="DR51" t="e">
            <v>#REF!</v>
          </cell>
          <cell r="DS51" t="e">
            <v>#REF!</v>
          </cell>
          <cell r="DT51" t="e">
            <v>#REF!</v>
          </cell>
          <cell r="DU51" t="e">
            <v>#REF!</v>
          </cell>
          <cell r="DV51">
            <v>0</v>
          </cell>
          <cell r="DW51">
            <v>0</v>
          </cell>
          <cell r="DX51" t="e">
            <v>#REF!</v>
          </cell>
          <cell r="DY51" t="e">
            <v>#REF!</v>
          </cell>
          <cell r="DZ51" t="e">
            <v>#REF!</v>
          </cell>
          <cell r="EA51" t="e">
            <v>#REF!</v>
          </cell>
          <cell r="EB51" t="e">
            <v>#REF!</v>
          </cell>
        </row>
        <row r="52">
          <cell r="B52">
            <v>41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 t="e">
            <v>#REF!</v>
          </cell>
          <cell r="N52" t="e">
            <v>#REF!</v>
          </cell>
          <cell r="O52" t="e">
            <v>#REF!</v>
          </cell>
          <cell r="P52" t="e">
            <v>#REF!</v>
          </cell>
          <cell r="Q52" t="e">
            <v>#REF!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 t="e">
            <v>#REF!</v>
          </cell>
          <cell r="W52" t="e">
            <v>#REF!</v>
          </cell>
          <cell r="X52" t="e">
            <v>#REF!</v>
          </cell>
          <cell r="Y52" t="e">
            <v>#REF!</v>
          </cell>
          <cell r="Z52" t="e">
            <v>#REF!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  <cell r="AQ52" t="e">
            <v>#REF!</v>
          </cell>
          <cell r="AR52" t="e">
            <v>#REF!</v>
          </cell>
          <cell r="AS52" t="e">
            <v>#REF!</v>
          </cell>
          <cell r="AT52" t="e">
            <v>#REF!</v>
          </cell>
          <cell r="AU52" t="e">
            <v>#REF!</v>
          </cell>
          <cell r="AV52" t="e">
            <v>#REF!</v>
          </cell>
          <cell r="AW52" t="e">
            <v>#REF!</v>
          </cell>
          <cell r="AX52" t="e">
            <v>#REF!</v>
          </cell>
          <cell r="AY52" t="e">
            <v>#REF!</v>
          </cell>
          <cell r="AZ52" t="e">
            <v>#REF!</v>
          </cell>
          <cell r="BA52" t="e">
            <v>#REF!</v>
          </cell>
          <cell r="BB52" t="e">
            <v>#REF!</v>
          </cell>
          <cell r="BC52" t="e">
            <v>#REF!</v>
          </cell>
          <cell r="BD52" t="e">
            <v>#REF!</v>
          </cell>
          <cell r="BE52" t="e">
            <v>#REF!</v>
          </cell>
          <cell r="BF52" t="e">
            <v>#REF!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 t="e">
            <v>#REF!</v>
          </cell>
          <cell r="BV52" t="e">
            <v>#REF!</v>
          </cell>
          <cell r="BW52" t="e">
            <v>#REF!</v>
          </cell>
          <cell r="BX52" t="e">
            <v>#REF!</v>
          </cell>
          <cell r="BY52" t="e">
            <v>#REF!</v>
          </cell>
          <cell r="BZ52" t="e">
            <v>#REF!</v>
          </cell>
          <cell r="CA52" t="e">
            <v>#REF!</v>
          </cell>
          <cell r="CB52" t="e">
            <v>#REF!</v>
          </cell>
          <cell r="CC52" t="e">
            <v>#REF!</v>
          </cell>
          <cell r="CD52" t="e">
            <v>#REF!</v>
          </cell>
          <cell r="CE52" t="e">
            <v>#REF!</v>
          </cell>
          <cell r="CF52" t="e">
            <v>#REF!</v>
          </cell>
          <cell r="CG52" t="e">
            <v>#REF!</v>
          </cell>
          <cell r="CH52" t="e">
            <v>#REF!</v>
          </cell>
          <cell r="CI52" t="e">
            <v>#REF!</v>
          </cell>
          <cell r="CJ52" t="e">
            <v>#REF!</v>
          </cell>
          <cell r="CK52" t="e">
            <v>#REF!</v>
          </cell>
          <cell r="CL52" t="e">
            <v>#REF!</v>
          </cell>
          <cell r="CM52" t="e">
            <v>#REF!</v>
          </cell>
          <cell r="CN52" t="e">
            <v>#REF!</v>
          </cell>
          <cell r="CO52" t="e">
            <v>#REF!</v>
          </cell>
          <cell r="CP52" t="e">
            <v>#REF!</v>
          </cell>
          <cell r="CQ52" t="e">
            <v>#REF!</v>
          </cell>
          <cell r="CR52" t="e">
            <v>#REF!</v>
          </cell>
          <cell r="CS52" t="e">
            <v>#REF!</v>
          </cell>
          <cell r="CT52" t="e">
            <v>#REF!</v>
          </cell>
          <cell r="CU52" t="e">
            <v>#REF!</v>
          </cell>
          <cell r="CV52" t="e">
            <v>#REF!</v>
          </cell>
          <cell r="CW52" t="e">
            <v>#REF!</v>
          </cell>
          <cell r="CX52" t="e">
            <v>#REF!</v>
          </cell>
          <cell r="CY52" t="e">
            <v>#REF!</v>
          </cell>
          <cell r="CZ52" t="e">
            <v>#REF!</v>
          </cell>
          <cell r="DA52" t="e">
            <v>#REF!</v>
          </cell>
          <cell r="DB52" t="e">
            <v>#REF!</v>
          </cell>
          <cell r="DC52" t="e">
            <v>#REF!</v>
          </cell>
          <cell r="DD52" t="e">
            <v>#REF!</v>
          </cell>
          <cell r="DE52" t="e">
            <v>#REF!</v>
          </cell>
          <cell r="DF52" t="e">
            <v>#REF!</v>
          </cell>
          <cell r="DG52" t="e">
            <v>#REF!</v>
          </cell>
          <cell r="DH52" t="e">
            <v>#REF!</v>
          </cell>
          <cell r="DI52">
            <v>0</v>
          </cell>
          <cell r="DJ52">
            <v>0</v>
          </cell>
          <cell r="DK52" t="e">
            <v>#REF!</v>
          </cell>
          <cell r="DL52" t="e">
            <v>#REF!</v>
          </cell>
          <cell r="DM52" t="e">
            <v>#REF!</v>
          </cell>
          <cell r="DN52" t="e">
            <v>#REF!</v>
          </cell>
          <cell r="DO52" t="e">
            <v>#REF!</v>
          </cell>
          <cell r="DP52" t="e">
            <v>#REF!</v>
          </cell>
          <cell r="DQ52" t="e">
            <v>#REF!</v>
          </cell>
          <cell r="DR52" t="e">
            <v>#REF!</v>
          </cell>
          <cell r="DS52" t="e">
            <v>#REF!</v>
          </cell>
          <cell r="DT52" t="e">
            <v>#REF!</v>
          </cell>
          <cell r="DU52" t="e">
            <v>#REF!</v>
          </cell>
          <cell r="DV52">
            <v>0</v>
          </cell>
          <cell r="DW52">
            <v>0</v>
          </cell>
          <cell r="DX52" t="e">
            <v>#REF!</v>
          </cell>
          <cell r="DY52" t="e">
            <v>#REF!</v>
          </cell>
          <cell r="DZ52" t="e">
            <v>#REF!</v>
          </cell>
          <cell r="EA52" t="e">
            <v>#REF!</v>
          </cell>
          <cell r="EB52" t="e">
            <v>#REF!</v>
          </cell>
        </row>
        <row r="53">
          <cell r="B53">
            <v>42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S53" t="e">
            <v>#REF!</v>
          </cell>
          <cell r="T53" t="e">
            <v>#REF!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  <cell r="AQ53" t="e">
            <v>#REF!</v>
          </cell>
          <cell r="AR53" t="e">
            <v>#REF!</v>
          </cell>
          <cell r="AS53" t="e">
            <v>#REF!</v>
          </cell>
          <cell r="AT53" t="e">
            <v>#REF!</v>
          </cell>
          <cell r="AU53" t="e">
            <v>#REF!</v>
          </cell>
          <cell r="AV53" t="e">
            <v>#REF!</v>
          </cell>
          <cell r="AW53" t="e">
            <v>#REF!</v>
          </cell>
          <cell r="AX53" t="e">
            <v>#REF!</v>
          </cell>
          <cell r="AY53" t="e">
            <v>#REF!</v>
          </cell>
          <cell r="AZ53" t="e">
            <v>#REF!</v>
          </cell>
          <cell r="BA53" t="e">
            <v>#REF!</v>
          </cell>
          <cell r="BB53" t="e">
            <v>#REF!</v>
          </cell>
          <cell r="BC53" t="e">
            <v>#REF!</v>
          </cell>
          <cell r="BD53" t="e">
            <v>#REF!</v>
          </cell>
          <cell r="BE53" t="e">
            <v>#REF!</v>
          </cell>
          <cell r="BF53" t="e">
            <v>#REF!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 t="e">
            <v>#REF!</v>
          </cell>
          <cell r="BV53" t="e">
            <v>#REF!</v>
          </cell>
          <cell r="BW53" t="e">
            <v>#REF!</v>
          </cell>
          <cell r="BX53" t="e">
            <v>#REF!</v>
          </cell>
          <cell r="BY53" t="e">
            <v>#REF!</v>
          </cell>
          <cell r="BZ53" t="e">
            <v>#REF!</v>
          </cell>
          <cell r="CA53" t="e">
            <v>#REF!</v>
          </cell>
          <cell r="CB53" t="e">
            <v>#REF!</v>
          </cell>
          <cell r="CC53" t="e">
            <v>#REF!</v>
          </cell>
          <cell r="CD53" t="e">
            <v>#REF!</v>
          </cell>
          <cell r="CE53" t="e">
            <v>#REF!</v>
          </cell>
          <cell r="CF53" t="e">
            <v>#REF!</v>
          </cell>
          <cell r="CG53" t="e">
            <v>#REF!</v>
          </cell>
          <cell r="CH53" t="e">
            <v>#REF!</v>
          </cell>
          <cell r="CI53" t="e">
            <v>#REF!</v>
          </cell>
          <cell r="CJ53" t="e">
            <v>#REF!</v>
          </cell>
          <cell r="CK53" t="e">
            <v>#REF!</v>
          </cell>
          <cell r="CL53" t="e">
            <v>#REF!</v>
          </cell>
          <cell r="CM53" t="e">
            <v>#REF!</v>
          </cell>
          <cell r="CN53" t="e">
            <v>#REF!</v>
          </cell>
          <cell r="CO53" t="e">
            <v>#REF!</v>
          </cell>
          <cell r="CP53" t="e">
            <v>#REF!</v>
          </cell>
          <cell r="CQ53" t="e">
            <v>#REF!</v>
          </cell>
          <cell r="CR53" t="e">
            <v>#REF!</v>
          </cell>
          <cell r="CS53" t="e">
            <v>#REF!</v>
          </cell>
          <cell r="CT53" t="e">
            <v>#REF!</v>
          </cell>
          <cell r="CU53" t="e">
            <v>#REF!</v>
          </cell>
          <cell r="CV53" t="e">
            <v>#REF!</v>
          </cell>
          <cell r="CW53" t="e">
            <v>#REF!</v>
          </cell>
          <cell r="CX53" t="e">
            <v>#REF!</v>
          </cell>
          <cell r="CY53" t="e">
            <v>#REF!</v>
          </cell>
          <cell r="CZ53" t="e">
            <v>#REF!</v>
          </cell>
          <cell r="DA53" t="e">
            <v>#REF!</v>
          </cell>
          <cell r="DB53" t="e">
            <v>#REF!</v>
          </cell>
          <cell r="DC53" t="e">
            <v>#REF!</v>
          </cell>
          <cell r="DD53" t="e">
            <v>#REF!</v>
          </cell>
          <cell r="DE53" t="e">
            <v>#REF!</v>
          </cell>
          <cell r="DF53" t="e">
            <v>#REF!</v>
          </cell>
          <cell r="DG53" t="e">
            <v>#REF!</v>
          </cell>
          <cell r="DH53" t="e">
            <v>#REF!</v>
          </cell>
          <cell r="DI53">
            <v>0</v>
          </cell>
          <cell r="DJ53">
            <v>0</v>
          </cell>
          <cell r="DK53" t="e">
            <v>#REF!</v>
          </cell>
          <cell r="DL53" t="e">
            <v>#REF!</v>
          </cell>
          <cell r="DM53" t="e">
            <v>#REF!</v>
          </cell>
          <cell r="DN53" t="e">
            <v>#REF!</v>
          </cell>
          <cell r="DO53" t="e">
            <v>#REF!</v>
          </cell>
          <cell r="DP53" t="e">
            <v>#REF!</v>
          </cell>
          <cell r="DQ53" t="e">
            <v>#REF!</v>
          </cell>
          <cell r="DR53" t="e">
            <v>#REF!</v>
          </cell>
          <cell r="DS53" t="e">
            <v>#REF!</v>
          </cell>
          <cell r="DT53" t="e">
            <v>#REF!</v>
          </cell>
          <cell r="DU53" t="e">
            <v>#REF!</v>
          </cell>
          <cell r="DV53">
            <v>0</v>
          </cell>
          <cell r="DW53">
            <v>0</v>
          </cell>
          <cell r="DX53" t="e">
            <v>#REF!</v>
          </cell>
          <cell r="DY53" t="e">
            <v>#REF!</v>
          </cell>
          <cell r="DZ53" t="e">
            <v>#REF!</v>
          </cell>
          <cell r="EA53" t="e">
            <v>#REF!</v>
          </cell>
          <cell r="EB53" t="e">
            <v>#REF!</v>
          </cell>
        </row>
        <row r="54">
          <cell r="B54">
            <v>43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  <cell r="AQ54" t="e">
            <v>#REF!</v>
          </cell>
          <cell r="AR54" t="e">
            <v>#REF!</v>
          </cell>
          <cell r="AS54" t="e">
            <v>#REF!</v>
          </cell>
          <cell r="AT54" t="e">
            <v>#REF!</v>
          </cell>
          <cell r="AU54" t="e">
            <v>#REF!</v>
          </cell>
          <cell r="AV54" t="e">
            <v>#REF!</v>
          </cell>
          <cell r="AW54" t="e">
            <v>#REF!</v>
          </cell>
          <cell r="AX54" t="e">
            <v>#REF!</v>
          </cell>
          <cell r="AY54" t="e">
            <v>#REF!</v>
          </cell>
          <cell r="AZ54" t="e">
            <v>#REF!</v>
          </cell>
          <cell r="BA54" t="e">
            <v>#REF!</v>
          </cell>
          <cell r="BB54" t="e">
            <v>#REF!</v>
          </cell>
          <cell r="BC54" t="e">
            <v>#REF!</v>
          </cell>
          <cell r="BD54" t="e">
            <v>#REF!</v>
          </cell>
          <cell r="BE54" t="e">
            <v>#REF!</v>
          </cell>
          <cell r="BF54" t="e">
            <v>#REF!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 t="e">
            <v>#REF!</v>
          </cell>
          <cell r="BV54" t="e">
            <v>#REF!</v>
          </cell>
          <cell r="BW54" t="e">
            <v>#REF!</v>
          </cell>
          <cell r="BX54" t="e">
            <v>#REF!</v>
          </cell>
          <cell r="BY54" t="e">
            <v>#REF!</v>
          </cell>
          <cell r="BZ54" t="e">
            <v>#REF!</v>
          </cell>
          <cell r="CA54" t="e">
            <v>#REF!</v>
          </cell>
          <cell r="CB54" t="e">
            <v>#REF!</v>
          </cell>
          <cell r="CC54" t="e">
            <v>#REF!</v>
          </cell>
          <cell r="CD54" t="e">
            <v>#REF!</v>
          </cell>
          <cell r="CE54" t="e">
            <v>#REF!</v>
          </cell>
          <cell r="CF54" t="e">
            <v>#REF!</v>
          </cell>
          <cell r="CG54" t="e">
            <v>#REF!</v>
          </cell>
          <cell r="CH54" t="e">
            <v>#REF!</v>
          </cell>
          <cell r="CI54" t="e">
            <v>#REF!</v>
          </cell>
          <cell r="CJ54" t="e">
            <v>#REF!</v>
          </cell>
          <cell r="CK54" t="e">
            <v>#REF!</v>
          </cell>
          <cell r="CL54" t="e">
            <v>#REF!</v>
          </cell>
          <cell r="CM54" t="e">
            <v>#REF!</v>
          </cell>
          <cell r="CN54" t="e">
            <v>#REF!</v>
          </cell>
          <cell r="CO54" t="e">
            <v>#REF!</v>
          </cell>
          <cell r="CP54" t="e">
            <v>#REF!</v>
          </cell>
          <cell r="CQ54" t="e">
            <v>#REF!</v>
          </cell>
          <cell r="CR54" t="e">
            <v>#REF!</v>
          </cell>
          <cell r="CS54" t="e">
            <v>#REF!</v>
          </cell>
          <cell r="CT54" t="e">
            <v>#REF!</v>
          </cell>
          <cell r="CU54" t="e">
            <v>#REF!</v>
          </cell>
          <cell r="CV54" t="e">
            <v>#REF!</v>
          </cell>
          <cell r="CW54" t="e">
            <v>#REF!</v>
          </cell>
          <cell r="CX54" t="e">
            <v>#REF!</v>
          </cell>
          <cell r="CY54" t="e">
            <v>#REF!</v>
          </cell>
          <cell r="CZ54" t="e">
            <v>#REF!</v>
          </cell>
          <cell r="DA54" t="e">
            <v>#REF!</v>
          </cell>
          <cell r="DB54" t="e">
            <v>#REF!</v>
          </cell>
          <cell r="DC54" t="e">
            <v>#REF!</v>
          </cell>
          <cell r="DD54" t="e">
            <v>#REF!</v>
          </cell>
          <cell r="DE54" t="e">
            <v>#REF!</v>
          </cell>
          <cell r="DF54" t="e">
            <v>#REF!</v>
          </cell>
          <cell r="DG54" t="e">
            <v>#REF!</v>
          </cell>
          <cell r="DH54" t="e">
            <v>#REF!</v>
          </cell>
          <cell r="DI54">
            <v>0</v>
          </cell>
          <cell r="DJ54">
            <v>0</v>
          </cell>
          <cell r="DK54" t="e">
            <v>#REF!</v>
          </cell>
          <cell r="DL54" t="e">
            <v>#REF!</v>
          </cell>
          <cell r="DM54" t="e">
            <v>#REF!</v>
          </cell>
          <cell r="DN54" t="e">
            <v>#REF!</v>
          </cell>
          <cell r="DO54" t="e">
            <v>#REF!</v>
          </cell>
          <cell r="DP54" t="e">
            <v>#REF!</v>
          </cell>
          <cell r="DQ54" t="e">
            <v>#REF!</v>
          </cell>
          <cell r="DR54" t="e">
            <v>#REF!</v>
          </cell>
          <cell r="DS54" t="e">
            <v>#REF!</v>
          </cell>
          <cell r="DT54" t="e">
            <v>#REF!</v>
          </cell>
          <cell r="DU54" t="e">
            <v>#REF!</v>
          </cell>
          <cell r="DV54">
            <v>0</v>
          </cell>
          <cell r="DW54">
            <v>0</v>
          </cell>
          <cell r="DX54" t="e">
            <v>#REF!</v>
          </cell>
          <cell r="DY54" t="e">
            <v>#REF!</v>
          </cell>
          <cell r="DZ54" t="e">
            <v>#REF!</v>
          </cell>
          <cell r="EA54" t="e">
            <v>#REF!</v>
          </cell>
          <cell r="EB54" t="e">
            <v>#REF!</v>
          </cell>
        </row>
        <row r="55">
          <cell r="B55">
            <v>44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 t="e">
            <v>#REF!</v>
          </cell>
          <cell r="T55" t="e">
            <v>#REF!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  <cell r="AQ55" t="e">
            <v>#REF!</v>
          </cell>
          <cell r="AR55" t="e">
            <v>#REF!</v>
          </cell>
          <cell r="AS55" t="e">
            <v>#REF!</v>
          </cell>
          <cell r="AT55" t="e">
            <v>#REF!</v>
          </cell>
          <cell r="AU55" t="e">
            <v>#REF!</v>
          </cell>
          <cell r="AV55" t="e">
            <v>#REF!</v>
          </cell>
          <cell r="AW55" t="e">
            <v>#REF!</v>
          </cell>
          <cell r="AX55" t="e">
            <v>#REF!</v>
          </cell>
          <cell r="AY55" t="e">
            <v>#REF!</v>
          </cell>
          <cell r="AZ55" t="e">
            <v>#REF!</v>
          </cell>
          <cell r="BA55" t="e">
            <v>#REF!</v>
          </cell>
          <cell r="BB55" t="e">
            <v>#REF!</v>
          </cell>
          <cell r="BC55" t="e">
            <v>#REF!</v>
          </cell>
          <cell r="BD55" t="e">
            <v>#REF!</v>
          </cell>
          <cell r="BE55" t="e">
            <v>#REF!</v>
          </cell>
          <cell r="BF55" t="e">
            <v>#REF!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 t="e">
            <v>#REF!</v>
          </cell>
          <cell r="BV55" t="e">
            <v>#REF!</v>
          </cell>
          <cell r="BW55" t="e">
            <v>#REF!</v>
          </cell>
          <cell r="BX55" t="e">
            <v>#REF!</v>
          </cell>
          <cell r="BY55" t="e">
            <v>#REF!</v>
          </cell>
          <cell r="BZ55" t="e">
            <v>#REF!</v>
          </cell>
          <cell r="CA55" t="e">
            <v>#REF!</v>
          </cell>
          <cell r="CB55" t="e">
            <v>#REF!</v>
          </cell>
          <cell r="CC55" t="e">
            <v>#REF!</v>
          </cell>
          <cell r="CD55" t="e">
            <v>#REF!</v>
          </cell>
          <cell r="CE55" t="e">
            <v>#REF!</v>
          </cell>
          <cell r="CF55" t="e">
            <v>#REF!</v>
          </cell>
          <cell r="CG55" t="e">
            <v>#REF!</v>
          </cell>
          <cell r="CH55" t="e">
            <v>#REF!</v>
          </cell>
          <cell r="CI55" t="e">
            <v>#REF!</v>
          </cell>
          <cell r="CJ55" t="e">
            <v>#REF!</v>
          </cell>
          <cell r="CK55" t="e">
            <v>#REF!</v>
          </cell>
          <cell r="CL55" t="e">
            <v>#REF!</v>
          </cell>
          <cell r="CM55" t="e">
            <v>#REF!</v>
          </cell>
          <cell r="CN55" t="e">
            <v>#REF!</v>
          </cell>
          <cell r="CO55" t="e">
            <v>#REF!</v>
          </cell>
          <cell r="CP55" t="e">
            <v>#REF!</v>
          </cell>
          <cell r="CQ55" t="e">
            <v>#REF!</v>
          </cell>
          <cell r="CR55" t="e">
            <v>#REF!</v>
          </cell>
          <cell r="CS55" t="e">
            <v>#REF!</v>
          </cell>
          <cell r="CT55" t="e">
            <v>#REF!</v>
          </cell>
          <cell r="CU55" t="e">
            <v>#REF!</v>
          </cell>
          <cell r="CV55" t="e">
            <v>#REF!</v>
          </cell>
          <cell r="CW55" t="e">
            <v>#REF!</v>
          </cell>
          <cell r="CX55" t="e">
            <v>#REF!</v>
          </cell>
          <cell r="CY55" t="e">
            <v>#REF!</v>
          </cell>
          <cell r="CZ55" t="e">
            <v>#REF!</v>
          </cell>
          <cell r="DA55" t="e">
            <v>#REF!</v>
          </cell>
          <cell r="DB55" t="e">
            <v>#REF!</v>
          </cell>
          <cell r="DC55" t="e">
            <v>#REF!</v>
          </cell>
          <cell r="DD55" t="e">
            <v>#REF!</v>
          </cell>
          <cell r="DE55" t="e">
            <v>#REF!</v>
          </cell>
          <cell r="DF55" t="e">
            <v>#REF!</v>
          </cell>
          <cell r="DG55" t="e">
            <v>#REF!</v>
          </cell>
          <cell r="DH55" t="e">
            <v>#REF!</v>
          </cell>
          <cell r="DI55">
            <v>0</v>
          </cell>
          <cell r="DJ55">
            <v>0</v>
          </cell>
          <cell r="DK55" t="e">
            <v>#REF!</v>
          </cell>
          <cell r="DL55" t="e">
            <v>#REF!</v>
          </cell>
          <cell r="DM55" t="e">
            <v>#REF!</v>
          </cell>
          <cell r="DN55" t="e">
            <v>#REF!</v>
          </cell>
          <cell r="DO55" t="e">
            <v>#REF!</v>
          </cell>
          <cell r="DP55" t="e">
            <v>#REF!</v>
          </cell>
          <cell r="DQ55" t="e">
            <v>#REF!</v>
          </cell>
          <cell r="DR55" t="e">
            <v>#REF!</v>
          </cell>
          <cell r="DS55" t="e">
            <v>#REF!</v>
          </cell>
          <cell r="DT55" t="e">
            <v>#REF!</v>
          </cell>
          <cell r="DU55" t="e">
            <v>#REF!</v>
          </cell>
          <cell r="DV55">
            <v>0</v>
          </cell>
          <cell r="DW55">
            <v>0</v>
          </cell>
          <cell r="DX55" t="e">
            <v>#REF!</v>
          </cell>
          <cell r="DY55" t="e">
            <v>#REF!</v>
          </cell>
          <cell r="DZ55" t="e">
            <v>#REF!</v>
          </cell>
          <cell r="EA55" t="e">
            <v>#REF!</v>
          </cell>
          <cell r="EB55" t="e">
            <v>#REF!</v>
          </cell>
        </row>
        <row r="56">
          <cell r="B56">
            <v>45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 t="e">
            <v>#REF!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  <cell r="AQ56" t="e">
            <v>#REF!</v>
          </cell>
          <cell r="AR56" t="e">
            <v>#REF!</v>
          </cell>
          <cell r="AS56" t="e">
            <v>#REF!</v>
          </cell>
          <cell r="AT56" t="e">
            <v>#REF!</v>
          </cell>
          <cell r="AU56" t="e">
            <v>#REF!</v>
          </cell>
          <cell r="AV56" t="e">
            <v>#REF!</v>
          </cell>
          <cell r="AW56" t="e">
            <v>#REF!</v>
          </cell>
          <cell r="AX56" t="e">
            <v>#REF!</v>
          </cell>
          <cell r="AY56" t="e">
            <v>#REF!</v>
          </cell>
          <cell r="AZ56" t="e">
            <v>#REF!</v>
          </cell>
          <cell r="BA56" t="e">
            <v>#REF!</v>
          </cell>
          <cell r="BB56" t="e">
            <v>#REF!</v>
          </cell>
          <cell r="BC56" t="e">
            <v>#REF!</v>
          </cell>
          <cell r="BD56" t="e">
            <v>#REF!</v>
          </cell>
          <cell r="BE56" t="e">
            <v>#REF!</v>
          </cell>
          <cell r="BF56" t="e">
            <v>#REF!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 t="e">
            <v>#REF!</v>
          </cell>
          <cell r="BV56" t="e">
            <v>#REF!</v>
          </cell>
          <cell r="BW56" t="e">
            <v>#REF!</v>
          </cell>
          <cell r="BX56" t="e">
            <v>#REF!</v>
          </cell>
          <cell r="BY56" t="e">
            <v>#REF!</v>
          </cell>
          <cell r="BZ56" t="e">
            <v>#REF!</v>
          </cell>
          <cell r="CA56" t="e">
            <v>#REF!</v>
          </cell>
          <cell r="CB56" t="e">
            <v>#REF!</v>
          </cell>
          <cell r="CC56" t="e">
            <v>#REF!</v>
          </cell>
          <cell r="CD56" t="e">
            <v>#REF!</v>
          </cell>
          <cell r="CE56" t="e">
            <v>#REF!</v>
          </cell>
          <cell r="CF56" t="e">
            <v>#REF!</v>
          </cell>
          <cell r="CG56" t="e">
            <v>#REF!</v>
          </cell>
          <cell r="CH56" t="e">
            <v>#REF!</v>
          </cell>
          <cell r="CI56" t="e">
            <v>#REF!</v>
          </cell>
          <cell r="CJ56" t="e">
            <v>#REF!</v>
          </cell>
          <cell r="CK56" t="e">
            <v>#REF!</v>
          </cell>
          <cell r="CL56" t="e">
            <v>#REF!</v>
          </cell>
          <cell r="CM56" t="e">
            <v>#REF!</v>
          </cell>
          <cell r="CN56" t="e">
            <v>#REF!</v>
          </cell>
          <cell r="CO56" t="e">
            <v>#REF!</v>
          </cell>
          <cell r="CP56" t="e">
            <v>#REF!</v>
          </cell>
          <cell r="CQ56" t="e">
            <v>#REF!</v>
          </cell>
          <cell r="CR56" t="e">
            <v>#REF!</v>
          </cell>
          <cell r="CS56" t="e">
            <v>#REF!</v>
          </cell>
          <cell r="CT56" t="e">
            <v>#REF!</v>
          </cell>
          <cell r="CU56" t="e">
            <v>#REF!</v>
          </cell>
          <cell r="CV56" t="e">
            <v>#REF!</v>
          </cell>
          <cell r="CW56" t="e">
            <v>#REF!</v>
          </cell>
          <cell r="CX56" t="e">
            <v>#REF!</v>
          </cell>
          <cell r="CY56" t="e">
            <v>#REF!</v>
          </cell>
          <cell r="CZ56" t="e">
            <v>#REF!</v>
          </cell>
          <cell r="DA56" t="e">
            <v>#REF!</v>
          </cell>
          <cell r="DB56" t="e">
            <v>#REF!</v>
          </cell>
          <cell r="DC56" t="e">
            <v>#REF!</v>
          </cell>
          <cell r="DD56" t="e">
            <v>#REF!</v>
          </cell>
          <cell r="DE56" t="e">
            <v>#REF!</v>
          </cell>
          <cell r="DF56" t="e">
            <v>#REF!</v>
          </cell>
          <cell r="DG56" t="e">
            <v>#REF!</v>
          </cell>
          <cell r="DH56" t="e">
            <v>#REF!</v>
          </cell>
          <cell r="DI56">
            <v>0</v>
          </cell>
          <cell r="DJ56">
            <v>0</v>
          </cell>
          <cell r="DK56" t="e">
            <v>#REF!</v>
          </cell>
          <cell r="DL56" t="e">
            <v>#REF!</v>
          </cell>
          <cell r="DM56" t="e">
            <v>#REF!</v>
          </cell>
          <cell r="DN56" t="e">
            <v>#REF!</v>
          </cell>
          <cell r="DO56" t="e">
            <v>#REF!</v>
          </cell>
          <cell r="DP56" t="e">
            <v>#REF!</v>
          </cell>
          <cell r="DQ56" t="e">
            <v>#REF!</v>
          </cell>
          <cell r="DR56" t="e">
            <v>#REF!</v>
          </cell>
          <cell r="DS56" t="e">
            <v>#REF!</v>
          </cell>
          <cell r="DT56" t="e">
            <v>#REF!</v>
          </cell>
          <cell r="DU56" t="e">
            <v>#REF!</v>
          </cell>
          <cell r="DV56">
            <v>0</v>
          </cell>
          <cell r="DW56">
            <v>0</v>
          </cell>
          <cell r="DX56" t="e">
            <v>#REF!</v>
          </cell>
          <cell r="DY56" t="e">
            <v>#REF!</v>
          </cell>
          <cell r="DZ56" t="e">
            <v>#REF!</v>
          </cell>
          <cell r="EA56" t="e">
            <v>#REF!</v>
          </cell>
          <cell r="EB56" t="e">
            <v>#REF!</v>
          </cell>
        </row>
        <row r="57">
          <cell r="B57">
            <v>46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  <cell r="AQ57" t="e">
            <v>#REF!</v>
          </cell>
          <cell r="AR57" t="e">
            <v>#REF!</v>
          </cell>
          <cell r="AS57" t="e">
            <v>#REF!</v>
          </cell>
          <cell r="AT57" t="e">
            <v>#REF!</v>
          </cell>
          <cell r="AU57" t="e">
            <v>#REF!</v>
          </cell>
          <cell r="AV57" t="e">
            <v>#REF!</v>
          </cell>
          <cell r="AW57" t="e">
            <v>#REF!</v>
          </cell>
          <cell r="AX57" t="e">
            <v>#REF!</v>
          </cell>
          <cell r="AY57" t="e">
            <v>#REF!</v>
          </cell>
          <cell r="AZ57" t="e">
            <v>#REF!</v>
          </cell>
          <cell r="BA57" t="e">
            <v>#REF!</v>
          </cell>
          <cell r="BB57" t="e">
            <v>#REF!</v>
          </cell>
          <cell r="BC57" t="e">
            <v>#REF!</v>
          </cell>
          <cell r="BD57" t="e">
            <v>#REF!</v>
          </cell>
          <cell r="BE57" t="e">
            <v>#REF!</v>
          </cell>
          <cell r="BF57" t="e">
            <v>#REF!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 t="e">
            <v>#REF!</v>
          </cell>
          <cell r="BV57" t="e">
            <v>#REF!</v>
          </cell>
          <cell r="BW57" t="e">
            <v>#REF!</v>
          </cell>
          <cell r="BX57" t="e">
            <v>#REF!</v>
          </cell>
          <cell r="BY57" t="e">
            <v>#REF!</v>
          </cell>
          <cell r="BZ57" t="e">
            <v>#REF!</v>
          </cell>
          <cell r="CA57" t="e">
            <v>#REF!</v>
          </cell>
          <cell r="CB57" t="e">
            <v>#REF!</v>
          </cell>
          <cell r="CC57" t="e">
            <v>#REF!</v>
          </cell>
          <cell r="CD57" t="e">
            <v>#REF!</v>
          </cell>
          <cell r="CE57" t="e">
            <v>#REF!</v>
          </cell>
          <cell r="CF57" t="e">
            <v>#REF!</v>
          </cell>
          <cell r="CG57" t="e">
            <v>#REF!</v>
          </cell>
          <cell r="CH57" t="e">
            <v>#REF!</v>
          </cell>
          <cell r="CI57" t="e">
            <v>#REF!</v>
          </cell>
          <cell r="CJ57" t="e">
            <v>#REF!</v>
          </cell>
          <cell r="CK57" t="e">
            <v>#REF!</v>
          </cell>
          <cell r="CL57" t="e">
            <v>#REF!</v>
          </cell>
          <cell r="CM57" t="e">
            <v>#REF!</v>
          </cell>
          <cell r="CN57" t="e">
            <v>#REF!</v>
          </cell>
          <cell r="CO57" t="e">
            <v>#REF!</v>
          </cell>
          <cell r="CP57" t="e">
            <v>#REF!</v>
          </cell>
          <cell r="CQ57" t="e">
            <v>#REF!</v>
          </cell>
          <cell r="CR57" t="e">
            <v>#REF!</v>
          </cell>
          <cell r="CS57" t="e">
            <v>#REF!</v>
          </cell>
          <cell r="CT57" t="e">
            <v>#REF!</v>
          </cell>
          <cell r="CU57" t="e">
            <v>#REF!</v>
          </cell>
          <cell r="CV57" t="e">
            <v>#REF!</v>
          </cell>
          <cell r="CW57" t="e">
            <v>#REF!</v>
          </cell>
          <cell r="CX57" t="e">
            <v>#REF!</v>
          </cell>
          <cell r="CY57" t="e">
            <v>#REF!</v>
          </cell>
          <cell r="CZ57" t="e">
            <v>#REF!</v>
          </cell>
          <cell r="DA57" t="e">
            <v>#REF!</v>
          </cell>
          <cell r="DB57" t="e">
            <v>#REF!</v>
          </cell>
          <cell r="DC57" t="e">
            <v>#REF!</v>
          </cell>
          <cell r="DD57" t="e">
            <v>#REF!</v>
          </cell>
          <cell r="DE57" t="e">
            <v>#REF!</v>
          </cell>
          <cell r="DF57" t="e">
            <v>#REF!</v>
          </cell>
          <cell r="DG57" t="e">
            <v>#REF!</v>
          </cell>
          <cell r="DH57" t="e">
            <v>#REF!</v>
          </cell>
          <cell r="DI57">
            <v>0</v>
          </cell>
          <cell r="DJ57">
            <v>0</v>
          </cell>
          <cell r="DK57" t="e">
            <v>#REF!</v>
          </cell>
          <cell r="DL57" t="e">
            <v>#REF!</v>
          </cell>
          <cell r="DM57" t="e">
            <v>#REF!</v>
          </cell>
          <cell r="DN57" t="e">
            <v>#REF!</v>
          </cell>
          <cell r="DO57" t="e">
            <v>#REF!</v>
          </cell>
          <cell r="DP57" t="e">
            <v>#REF!</v>
          </cell>
          <cell r="DQ57" t="e">
            <v>#REF!</v>
          </cell>
          <cell r="DR57" t="e">
            <v>#REF!</v>
          </cell>
          <cell r="DS57" t="e">
            <v>#REF!</v>
          </cell>
          <cell r="DT57" t="e">
            <v>#REF!</v>
          </cell>
          <cell r="DU57" t="e">
            <v>#REF!</v>
          </cell>
          <cell r="DV57">
            <v>0</v>
          </cell>
          <cell r="DW57">
            <v>0</v>
          </cell>
          <cell r="DX57" t="e">
            <v>#REF!</v>
          </cell>
          <cell r="DY57" t="e">
            <v>#REF!</v>
          </cell>
          <cell r="DZ57" t="e">
            <v>#REF!</v>
          </cell>
          <cell r="EA57" t="e">
            <v>#REF!</v>
          </cell>
          <cell r="EB57" t="e">
            <v>#REF!</v>
          </cell>
        </row>
        <row r="58">
          <cell r="B58">
            <v>47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  <cell r="AQ58" t="e">
            <v>#REF!</v>
          </cell>
          <cell r="AR58" t="e">
            <v>#REF!</v>
          </cell>
          <cell r="AS58" t="e">
            <v>#REF!</v>
          </cell>
          <cell r="AT58" t="e">
            <v>#REF!</v>
          </cell>
          <cell r="AU58" t="e">
            <v>#REF!</v>
          </cell>
          <cell r="AV58" t="e">
            <v>#REF!</v>
          </cell>
          <cell r="AW58" t="e">
            <v>#REF!</v>
          </cell>
          <cell r="AX58" t="e">
            <v>#REF!</v>
          </cell>
          <cell r="AY58" t="e">
            <v>#REF!</v>
          </cell>
          <cell r="AZ58" t="e">
            <v>#REF!</v>
          </cell>
          <cell r="BA58" t="e">
            <v>#REF!</v>
          </cell>
          <cell r="BB58" t="e">
            <v>#REF!</v>
          </cell>
          <cell r="BC58" t="e">
            <v>#REF!</v>
          </cell>
          <cell r="BD58" t="e">
            <v>#REF!</v>
          </cell>
          <cell r="BE58" t="e">
            <v>#REF!</v>
          </cell>
          <cell r="BF58" t="e">
            <v>#REF!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 t="e">
            <v>#REF!</v>
          </cell>
          <cell r="BV58" t="e">
            <v>#REF!</v>
          </cell>
          <cell r="BW58" t="e">
            <v>#REF!</v>
          </cell>
          <cell r="BX58" t="e">
            <v>#REF!</v>
          </cell>
          <cell r="BY58" t="e">
            <v>#REF!</v>
          </cell>
          <cell r="BZ58" t="e">
            <v>#REF!</v>
          </cell>
          <cell r="CA58" t="e">
            <v>#REF!</v>
          </cell>
          <cell r="CB58" t="e">
            <v>#REF!</v>
          </cell>
          <cell r="CC58" t="e">
            <v>#REF!</v>
          </cell>
          <cell r="CD58" t="e">
            <v>#REF!</v>
          </cell>
          <cell r="CE58" t="e">
            <v>#REF!</v>
          </cell>
          <cell r="CF58" t="e">
            <v>#REF!</v>
          </cell>
          <cell r="CG58" t="e">
            <v>#REF!</v>
          </cell>
          <cell r="CH58" t="e">
            <v>#REF!</v>
          </cell>
          <cell r="CI58" t="e">
            <v>#REF!</v>
          </cell>
          <cell r="CJ58" t="e">
            <v>#REF!</v>
          </cell>
          <cell r="CK58" t="e">
            <v>#REF!</v>
          </cell>
          <cell r="CL58" t="e">
            <v>#REF!</v>
          </cell>
          <cell r="CM58" t="e">
            <v>#REF!</v>
          </cell>
          <cell r="CN58" t="e">
            <v>#REF!</v>
          </cell>
          <cell r="CO58" t="e">
            <v>#REF!</v>
          </cell>
          <cell r="CP58" t="e">
            <v>#REF!</v>
          </cell>
          <cell r="CQ58" t="e">
            <v>#REF!</v>
          </cell>
          <cell r="CR58" t="e">
            <v>#REF!</v>
          </cell>
          <cell r="CS58" t="e">
            <v>#REF!</v>
          </cell>
          <cell r="CT58" t="e">
            <v>#REF!</v>
          </cell>
          <cell r="CU58" t="e">
            <v>#REF!</v>
          </cell>
          <cell r="CV58" t="e">
            <v>#REF!</v>
          </cell>
          <cell r="CW58" t="e">
            <v>#REF!</v>
          </cell>
          <cell r="CX58" t="e">
            <v>#REF!</v>
          </cell>
          <cell r="CY58" t="e">
            <v>#REF!</v>
          </cell>
          <cell r="CZ58" t="e">
            <v>#REF!</v>
          </cell>
          <cell r="DA58" t="e">
            <v>#REF!</v>
          </cell>
          <cell r="DB58" t="e">
            <v>#REF!</v>
          </cell>
          <cell r="DC58" t="e">
            <v>#REF!</v>
          </cell>
          <cell r="DD58" t="e">
            <v>#REF!</v>
          </cell>
          <cell r="DE58" t="e">
            <v>#REF!</v>
          </cell>
          <cell r="DF58" t="e">
            <v>#REF!</v>
          </cell>
          <cell r="DG58" t="e">
            <v>#REF!</v>
          </cell>
          <cell r="DH58" t="e">
            <v>#REF!</v>
          </cell>
          <cell r="DI58">
            <v>0</v>
          </cell>
          <cell r="DJ58">
            <v>0</v>
          </cell>
          <cell r="DK58" t="e">
            <v>#REF!</v>
          </cell>
          <cell r="DL58" t="e">
            <v>#REF!</v>
          </cell>
          <cell r="DM58" t="e">
            <v>#REF!</v>
          </cell>
          <cell r="DN58" t="e">
            <v>#REF!</v>
          </cell>
          <cell r="DO58" t="e">
            <v>#REF!</v>
          </cell>
          <cell r="DP58" t="e">
            <v>#REF!</v>
          </cell>
          <cell r="DQ58" t="e">
            <v>#REF!</v>
          </cell>
          <cell r="DR58" t="e">
            <v>#REF!</v>
          </cell>
          <cell r="DS58" t="e">
            <v>#REF!</v>
          </cell>
          <cell r="DT58" t="e">
            <v>#REF!</v>
          </cell>
          <cell r="DU58" t="e">
            <v>#REF!</v>
          </cell>
          <cell r="DV58">
            <v>0</v>
          </cell>
          <cell r="DW58">
            <v>0</v>
          </cell>
          <cell r="DX58" t="e">
            <v>#REF!</v>
          </cell>
          <cell r="DY58" t="e">
            <v>#REF!</v>
          </cell>
          <cell r="DZ58" t="e">
            <v>#REF!</v>
          </cell>
          <cell r="EA58" t="e">
            <v>#REF!</v>
          </cell>
          <cell r="EB58" t="e">
            <v>#REF!</v>
          </cell>
        </row>
        <row r="59">
          <cell r="B59">
            <v>48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  <cell r="AD59" t="e">
            <v>#REF!</v>
          </cell>
          <cell r="AE59" t="e">
            <v>#REF!</v>
          </cell>
          <cell r="AF59" t="e">
            <v>#REF!</v>
          </cell>
          <cell r="AG59" t="e">
            <v>#REF!</v>
          </cell>
          <cell r="AH59" t="e">
            <v>#REF!</v>
          </cell>
          <cell r="AI59" t="e">
            <v>#REF!</v>
          </cell>
          <cell r="AJ59" t="e">
            <v>#REF!</v>
          </cell>
          <cell r="AK59" t="e">
            <v>#REF!</v>
          </cell>
          <cell r="AL59" t="e">
            <v>#REF!</v>
          </cell>
          <cell r="AM59" t="e">
            <v>#REF!</v>
          </cell>
          <cell r="AN59" t="e">
            <v>#REF!</v>
          </cell>
          <cell r="AO59" t="e">
            <v>#REF!</v>
          </cell>
          <cell r="AP59" t="e">
            <v>#REF!</v>
          </cell>
          <cell r="AQ59" t="e">
            <v>#REF!</v>
          </cell>
          <cell r="AR59" t="e">
            <v>#REF!</v>
          </cell>
          <cell r="AS59" t="e">
            <v>#REF!</v>
          </cell>
          <cell r="AT59" t="e">
            <v>#REF!</v>
          </cell>
          <cell r="AU59" t="e">
            <v>#REF!</v>
          </cell>
          <cell r="AV59" t="e">
            <v>#REF!</v>
          </cell>
          <cell r="AW59" t="e">
            <v>#REF!</v>
          </cell>
          <cell r="AX59" t="e">
            <v>#REF!</v>
          </cell>
          <cell r="AY59" t="e">
            <v>#REF!</v>
          </cell>
          <cell r="AZ59" t="e">
            <v>#REF!</v>
          </cell>
          <cell r="BA59" t="e">
            <v>#REF!</v>
          </cell>
          <cell r="BB59" t="e">
            <v>#REF!</v>
          </cell>
          <cell r="BC59" t="e">
            <v>#REF!</v>
          </cell>
          <cell r="BD59" t="e">
            <v>#REF!</v>
          </cell>
          <cell r="BE59" t="e">
            <v>#REF!</v>
          </cell>
          <cell r="BF59" t="e">
            <v>#REF!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 t="e">
            <v>#REF!</v>
          </cell>
          <cell r="BV59" t="e">
            <v>#REF!</v>
          </cell>
          <cell r="BW59" t="e">
            <v>#REF!</v>
          </cell>
          <cell r="BX59" t="e">
            <v>#REF!</v>
          </cell>
          <cell r="BY59" t="e">
            <v>#REF!</v>
          </cell>
          <cell r="BZ59" t="e">
            <v>#REF!</v>
          </cell>
          <cell r="CA59" t="e">
            <v>#REF!</v>
          </cell>
          <cell r="CB59" t="e">
            <v>#REF!</v>
          </cell>
          <cell r="CC59" t="e">
            <v>#REF!</v>
          </cell>
          <cell r="CD59" t="e">
            <v>#REF!</v>
          </cell>
          <cell r="CE59" t="e">
            <v>#REF!</v>
          </cell>
          <cell r="CF59" t="e">
            <v>#REF!</v>
          </cell>
          <cell r="CG59" t="e">
            <v>#REF!</v>
          </cell>
          <cell r="CH59" t="e">
            <v>#REF!</v>
          </cell>
          <cell r="CI59" t="e">
            <v>#REF!</v>
          </cell>
          <cell r="CJ59" t="e">
            <v>#REF!</v>
          </cell>
          <cell r="CK59" t="e">
            <v>#REF!</v>
          </cell>
          <cell r="CL59" t="e">
            <v>#REF!</v>
          </cell>
          <cell r="CM59" t="e">
            <v>#REF!</v>
          </cell>
          <cell r="CN59" t="e">
            <v>#REF!</v>
          </cell>
          <cell r="CO59" t="e">
            <v>#REF!</v>
          </cell>
          <cell r="CP59" t="e">
            <v>#REF!</v>
          </cell>
          <cell r="CQ59" t="e">
            <v>#REF!</v>
          </cell>
          <cell r="CR59" t="e">
            <v>#REF!</v>
          </cell>
          <cell r="CS59" t="e">
            <v>#REF!</v>
          </cell>
          <cell r="CT59" t="e">
            <v>#REF!</v>
          </cell>
          <cell r="CU59" t="e">
            <v>#REF!</v>
          </cell>
          <cell r="CV59" t="e">
            <v>#REF!</v>
          </cell>
          <cell r="CW59" t="e">
            <v>#REF!</v>
          </cell>
          <cell r="CX59" t="e">
            <v>#REF!</v>
          </cell>
          <cell r="CY59" t="e">
            <v>#REF!</v>
          </cell>
          <cell r="CZ59" t="e">
            <v>#REF!</v>
          </cell>
          <cell r="DA59" t="e">
            <v>#REF!</v>
          </cell>
          <cell r="DB59" t="e">
            <v>#REF!</v>
          </cell>
          <cell r="DC59" t="e">
            <v>#REF!</v>
          </cell>
          <cell r="DD59" t="e">
            <v>#REF!</v>
          </cell>
          <cell r="DE59" t="e">
            <v>#REF!</v>
          </cell>
          <cell r="DF59" t="e">
            <v>#REF!</v>
          </cell>
          <cell r="DG59" t="e">
            <v>#REF!</v>
          </cell>
          <cell r="DH59" t="e">
            <v>#REF!</v>
          </cell>
          <cell r="DI59">
            <v>0</v>
          </cell>
          <cell r="DJ59">
            <v>0</v>
          </cell>
          <cell r="DK59" t="e">
            <v>#REF!</v>
          </cell>
          <cell r="DL59" t="e">
            <v>#REF!</v>
          </cell>
          <cell r="DM59" t="e">
            <v>#REF!</v>
          </cell>
          <cell r="DN59" t="e">
            <v>#REF!</v>
          </cell>
          <cell r="DO59" t="e">
            <v>#REF!</v>
          </cell>
          <cell r="DP59" t="e">
            <v>#REF!</v>
          </cell>
          <cell r="DQ59" t="e">
            <v>#REF!</v>
          </cell>
          <cell r="DR59" t="e">
            <v>#REF!</v>
          </cell>
          <cell r="DS59" t="e">
            <v>#REF!</v>
          </cell>
          <cell r="DT59" t="e">
            <v>#REF!</v>
          </cell>
          <cell r="DU59" t="e">
            <v>#REF!</v>
          </cell>
          <cell r="DV59">
            <v>0</v>
          </cell>
          <cell r="DW59">
            <v>0</v>
          </cell>
          <cell r="DX59" t="e">
            <v>#REF!</v>
          </cell>
          <cell r="DY59" t="e">
            <v>#REF!</v>
          </cell>
          <cell r="DZ59" t="e">
            <v>#REF!</v>
          </cell>
          <cell r="EA59" t="e">
            <v>#REF!</v>
          </cell>
          <cell r="EB59" t="e">
            <v>#REF!</v>
          </cell>
        </row>
        <row r="60">
          <cell r="B60">
            <v>49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  <cell r="AD60" t="e">
            <v>#REF!</v>
          </cell>
          <cell r="AE60" t="e">
            <v>#REF!</v>
          </cell>
          <cell r="AF60" t="e">
            <v>#REF!</v>
          </cell>
          <cell r="AG60" t="e">
            <v>#REF!</v>
          </cell>
          <cell r="AH60" t="e">
            <v>#REF!</v>
          </cell>
          <cell r="AI60" t="e">
            <v>#REF!</v>
          </cell>
          <cell r="AJ60" t="e">
            <v>#REF!</v>
          </cell>
          <cell r="AK60" t="e">
            <v>#REF!</v>
          </cell>
          <cell r="AL60" t="e">
            <v>#REF!</v>
          </cell>
          <cell r="AM60" t="e">
            <v>#REF!</v>
          </cell>
          <cell r="AN60" t="e">
            <v>#REF!</v>
          </cell>
          <cell r="AO60" t="e">
            <v>#REF!</v>
          </cell>
          <cell r="AP60" t="e">
            <v>#REF!</v>
          </cell>
          <cell r="AQ60" t="e">
            <v>#REF!</v>
          </cell>
          <cell r="AR60" t="e">
            <v>#REF!</v>
          </cell>
          <cell r="AS60" t="e">
            <v>#REF!</v>
          </cell>
          <cell r="AT60" t="e">
            <v>#REF!</v>
          </cell>
          <cell r="AU60" t="e">
            <v>#REF!</v>
          </cell>
          <cell r="AV60" t="e">
            <v>#REF!</v>
          </cell>
          <cell r="AW60" t="e">
            <v>#REF!</v>
          </cell>
          <cell r="AX60" t="e">
            <v>#REF!</v>
          </cell>
          <cell r="AY60" t="e">
            <v>#REF!</v>
          </cell>
          <cell r="AZ60" t="e">
            <v>#REF!</v>
          </cell>
          <cell r="BA60" t="e">
            <v>#REF!</v>
          </cell>
          <cell r="BB60" t="e">
            <v>#REF!</v>
          </cell>
          <cell r="BC60" t="e">
            <v>#REF!</v>
          </cell>
          <cell r="BD60" t="e">
            <v>#REF!</v>
          </cell>
          <cell r="BE60" t="e">
            <v>#REF!</v>
          </cell>
          <cell r="BF60" t="e">
            <v>#REF!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 t="e">
            <v>#REF!</v>
          </cell>
          <cell r="BV60" t="e">
            <v>#REF!</v>
          </cell>
          <cell r="BW60" t="e">
            <v>#REF!</v>
          </cell>
          <cell r="BX60" t="e">
            <v>#REF!</v>
          </cell>
          <cell r="BY60" t="e">
            <v>#REF!</v>
          </cell>
          <cell r="BZ60" t="e">
            <v>#REF!</v>
          </cell>
          <cell r="CA60" t="e">
            <v>#REF!</v>
          </cell>
          <cell r="CB60" t="e">
            <v>#REF!</v>
          </cell>
          <cell r="CC60" t="e">
            <v>#REF!</v>
          </cell>
          <cell r="CD60" t="e">
            <v>#REF!</v>
          </cell>
          <cell r="CE60" t="e">
            <v>#REF!</v>
          </cell>
          <cell r="CF60" t="e">
            <v>#REF!</v>
          </cell>
          <cell r="CG60" t="e">
            <v>#REF!</v>
          </cell>
          <cell r="CH60" t="e">
            <v>#REF!</v>
          </cell>
          <cell r="CI60" t="e">
            <v>#REF!</v>
          </cell>
          <cell r="CJ60" t="e">
            <v>#REF!</v>
          </cell>
          <cell r="CK60" t="e">
            <v>#REF!</v>
          </cell>
          <cell r="CL60" t="e">
            <v>#REF!</v>
          </cell>
          <cell r="CM60" t="e">
            <v>#REF!</v>
          </cell>
          <cell r="CN60" t="e">
            <v>#REF!</v>
          </cell>
          <cell r="CO60" t="e">
            <v>#REF!</v>
          </cell>
          <cell r="CP60" t="e">
            <v>#REF!</v>
          </cell>
          <cell r="CQ60" t="e">
            <v>#REF!</v>
          </cell>
          <cell r="CR60" t="e">
            <v>#REF!</v>
          </cell>
          <cell r="CS60" t="e">
            <v>#REF!</v>
          </cell>
          <cell r="CT60" t="e">
            <v>#REF!</v>
          </cell>
          <cell r="CU60" t="e">
            <v>#REF!</v>
          </cell>
          <cell r="CV60" t="e">
            <v>#REF!</v>
          </cell>
          <cell r="CW60" t="e">
            <v>#REF!</v>
          </cell>
          <cell r="CX60" t="e">
            <v>#REF!</v>
          </cell>
          <cell r="CY60" t="e">
            <v>#REF!</v>
          </cell>
          <cell r="CZ60" t="e">
            <v>#REF!</v>
          </cell>
          <cell r="DA60" t="e">
            <v>#REF!</v>
          </cell>
          <cell r="DB60" t="e">
            <v>#REF!</v>
          </cell>
          <cell r="DC60" t="e">
            <v>#REF!</v>
          </cell>
          <cell r="DD60" t="e">
            <v>#REF!</v>
          </cell>
          <cell r="DE60" t="e">
            <v>#REF!</v>
          </cell>
          <cell r="DF60" t="e">
            <v>#REF!</v>
          </cell>
          <cell r="DG60" t="e">
            <v>#REF!</v>
          </cell>
          <cell r="DH60" t="e">
            <v>#REF!</v>
          </cell>
          <cell r="DI60">
            <v>0</v>
          </cell>
          <cell r="DJ60">
            <v>0</v>
          </cell>
          <cell r="DK60" t="e">
            <v>#REF!</v>
          </cell>
          <cell r="DL60" t="e">
            <v>#REF!</v>
          </cell>
          <cell r="DM60" t="e">
            <v>#REF!</v>
          </cell>
          <cell r="DN60" t="e">
            <v>#REF!</v>
          </cell>
          <cell r="DO60" t="e">
            <v>#REF!</v>
          </cell>
          <cell r="DP60" t="e">
            <v>#REF!</v>
          </cell>
          <cell r="DQ60" t="e">
            <v>#REF!</v>
          </cell>
          <cell r="DR60" t="e">
            <v>#REF!</v>
          </cell>
          <cell r="DS60" t="e">
            <v>#REF!</v>
          </cell>
          <cell r="DT60" t="e">
            <v>#REF!</v>
          </cell>
          <cell r="DU60" t="e">
            <v>#REF!</v>
          </cell>
          <cell r="DV60">
            <v>0</v>
          </cell>
          <cell r="DW60">
            <v>0</v>
          </cell>
          <cell r="DX60" t="e">
            <v>#REF!</v>
          </cell>
          <cell r="DY60" t="e">
            <v>#REF!</v>
          </cell>
          <cell r="DZ60" t="e">
            <v>#REF!</v>
          </cell>
          <cell r="EA60" t="e">
            <v>#REF!</v>
          </cell>
          <cell r="EB60" t="e">
            <v>#REF!</v>
          </cell>
        </row>
        <row r="61">
          <cell r="B61">
            <v>50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  <cell r="AB61" t="e">
            <v>#REF!</v>
          </cell>
          <cell r="AC61" t="e">
            <v>#REF!</v>
          </cell>
          <cell r="AD61" t="e">
            <v>#REF!</v>
          </cell>
          <cell r="AE61" t="e">
            <v>#REF!</v>
          </cell>
          <cell r="AF61" t="e">
            <v>#REF!</v>
          </cell>
          <cell r="AG61" t="e">
            <v>#REF!</v>
          </cell>
          <cell r="AH61" t="e">
            <v>#REF!</v>
          </cell>
          <cell r="AI61" t="e">
            <v>#REF!</v>
          </cell>
          <cell r="AJ61" t="e">
            <v>#REF!</v>
          </cell>
          <cell r="AK61" t="e">
            <v>#REF!</v>
          </cell>
          <cell r="AL61" t="e">
            <v>#REF!</v>
          </cell>
          <cell r="AM61" t="e">
            <v>#REF!</v>
          </cell>
          <cell r="AN61" t="e">
            <v>#REF!</v>
          </cell>
          <cell r="AO61" t="e">
            <v>#REF!</v>
          </cell>
          <cell r="AP61" t="e">
            <v>#REF!</v>
          </cell>
          <cell r="AQ61" t="e">
            <v>#REF!</v>
          </cell>
          <cell r="AR61" t="e">
            <v>#REF!</v>
          </cell>
          <cell r="AS61" t="e">
            <v>#REF!</v>
          </cell>
          <cell r="AT61" t="e">
            <v>#REF!</v>
          </cell>
          <cell r="AU61" t="e">
            <v>#REF!</v>
          </cell>
          <cell r="AV61" t="e">
            <v>#REF!</v>
          </cell>
          <cell r="AW61" t="e">
            <v>#REF!</v>
          </cell>
          <cell r="AX61" t="e">
            <v>#REF!</v>
          </cell>
          <cell r="AY61" t="e">
            <v>#REF!</v>
          </cell>
          <cell r="AZ61" t="e">
            <v>#REF!</v>
          </cell>
          <cell r="BA61" t="e">
            <v>#REF!</v>
          </cell>
          <cell r="BB61" t="e">
            <v>#REF!</v>
          </cell>
          <cell r="BC61" t="e">
            <v>#REF!</v>
          </cell>
          <cell r="BD61" t="e">
            <v>#REF!</v>
          </cell>
          <cell r="BE61" t="e">
            <v>#REF!</v>
          </cell>
          <cell r="BF61" t="e">
            <v>#REF!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 t="e">
            <v>#REF!</v>
          </cell>
          <cell r="BV61" t="e">
            <v>#REF!</v>
          </cell>
          <cell r="BW61" t="e">
            <v>#REF!</v>
          </cell>
          <cell r="BX61" t="e">
            <v>#REF!</v>
          </cell>
          <cell r="BY61" t="e">
            <v>#REF!</v>
          </cell>
          <cell r="BZ61" t="e">
            <v>#REF!</v>
          </cell>
          <cell r="CA61" t="e">
            <v>#REF!</v>
          </cell>
          <cell r="CB61" t="e">
            <v>#REF!</v>
          </cell>
          <cell r="CC61" t="e">
            <v>#REF!</v>
          </cell>
          <cell r="CD61" t="e">
            <v>#REF!</v>
          </cell>
          <cell r="CE61" t="e">
            <v>#REF!</v>
          </cell>
          <cell r="CF61" t="e">
            <v>#REF!</v>
          </cell>
          <cell r="CG61" t="e">
            <v>#REF!</v>
          </cell>
          <cell r="CH61" t="e">
            <v>#REF!</v>
          </cell>
          <cell r="CI61" t="e">
            <v>#REF!</v>
          </cell>
          <cell r="CJ61" t="e">
            <v>#REF!</v>
          </cell>
          <cell r="CK61" t="e">
            <v>#REF!</v>
          </cell>
          <cell r="CL61" t="e">
            <v>#REF!</v>
          </cell>
          <cell r="CM61" t="e">
            <v>#REF!</v>
          </cell>
          <cell r="CN61" t="e">
            <v>#REF!</v>
          </cell>
          <cell r="CO61" t="e">
            <v>#REF!</v>
          </cell>
          <cell r="CP61" t="e">
            <v>#REF!</v>
          </cell>
          <cell r="CQ61" t="e">
            <v>#REF!</v>
          </cell>
          <cell r="CR61" t="e">
            <v>#REF!</v>
          </cell>
          <cell r="CS61" t="e">
            <v>#REF!</v>
          </cell>
          <cell r="CT61" t="e">
            <v>#REF!</v>
          </cell>
          <cell r="CU61" t="e">
            <v>#REF!</v>
          </cell>
          <cell r="CV61" t="e">
            <v>#REF!</v>
          </cell>
          <cell r="CW61" t="e">
            <v>#REF!</v>
          </cell>
          <cell r="CX61" t="e">
            <v>#REF!</v>
          </cell>
          <cell r="CY61" t="e">
            <v>#REF!</v>
          </cell>
          <cell r="CZ61" t="e">
            <v>#REF!</v>
          </cell>
          <cell r="DA61" t="e">
            <v>#REF!</v>
          </cell>
          <cell r="DB61" t="e">
            <v>#REF!</v>
          </cell>
          <cell r="DC61" t="e">
            <v>#REF!</v>
          </cell>
          <cell r="DD61" t="e">
            <v>#REF!</v>
          </cell>
          <cell r="DE61" t="e">
            <v>#REF!</v>
          </cell>
          <cell r="DF61" t="e">
            <v>#REF!</v>
          </cell>
          <cell r="DG61" t="e">
            <v>#REF!</v>
          </cell>
          <cell r="DH61" t="e">
            <v>#REF!</v>
          </cell>
          <cell r="DI61">
            <v>0</v>
          </cell>
          <cell r="DJ61">
            <v>0</v>
          </cell>
          <cell r="DK61" t="e">
            <v>#REF!</v>
          </cell>
          <cell r="DL61" t="e">
            <v>#REF!</v>
          </cell>
          <cell r="DM61" t="e">
            <v>#REF!</v>
          </cell>
          <cell r="DN61" t="e">
            <v>#REF!</v>
          </cell>
          <cell r="DO61" t="e">
            <v>#REF!</v>
          </cell>
          <cell r="DP61" t="e">
            <v>#REF!</v>
          </cell>
          <cell r="DQ61" t="e">
            <v>#REF!</v>
          </cell>
          <cell r="DR61" t="e">
            <v>#REF!</v>
          </cell>
          <cell r="DS61" t="e">
            <v>#REF!</v>
          </cell>
          <cell r="DT61" t="e">
            <v>#REF!</v>
          </cell>
          <cell r="DU61" t="e">
            <v>#REF!</v>
          </cell>
          <cell r="DV61">
            <v>0</v>
          </cell>
          <cell r="DW61">
            <v>0</v>
          </cell>
          <cell r="DX61" t="e">
            <v>#REF!</v>
          </cell>
          <cell r="DY61" t="e">
            <v>#REF!</v>
          </cell>
          <cell r="DZ61" t="e">
            <v>#REF!</v>
          </cell>
          <cell r="EA61" t="e">
            <v>#REF!</v>
          </cell>
          <cell r="EB61" t="e">
            <v>#REF!</v>
          </cell>
        </row>
        <row r="62">
          <cell r="B62">
            <v>51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 t="e">
            <v>#REF!</v>
          </cell>
          <cell r="T62" t="e">
            <v>#REF!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  <cell r="AD62" t="e">
            <v>#REF!</v>
          </cell>
          <cell r="AE62" t="e">
            <v>#REF!</v>
          </cell>
          <cell r="AF62" t="e">
            <v>#REF!</v>
          </cell>
          <cell r="AG62" t="e">
            <v>#REF!</v>
          </cell>
          <cell r="AH62" t="e">
            <v>#REF!</v>
          </cell>
          <cell r="AI62" t="e">
            <v>#REF!</v>
          </cell>
          <cell r="AJ62" t="e">
            <v>#REF!</v>
          </cell>
          <cell r="AK62" t="e">
            <v>#REF!</v>
          </cell>
          <cell r="AL62" t="e">
            <v>#REF!</v>
          </cell>
          <cell r="AM62" t="e">
            <v>#REF!</v>
          </cell>
          <cell r="AN62" t="e">
            <v>#REF!</v>
          </cell>
          <cell r="AO62" t="e">
            <v>#REF!</v>
          </cell>
          <cell r="AP62" t="e">
            <v>#REF!</v>
          </cell>
          <cell r="AQ62" t="e">
            <v>#REF!</v>
          </cell>
          <cell r="AR62" t="e">
            <v>#REF!</v>
          </cell>
          <cell r="AS62" t="e">
            <v>#REF!</v>
          </cell>
          <cell r="AT62" t="e">
            <v>#REF!</v>
          </cell>
          <cell r="AU62" t="e">
            <v>#REF!</v>
          </cell>
          <cell r="AV62" t="e">
            <v>#REF!</v>
          </cell>
          <cell r="AW62" t="e">
            <v>#REF!</v>
          </cell>
          <cell r="AX62" t="e">
            <v>#REF!</v>
          </cell>
          <cell r="AY62" t="e">
            <v>#REF!</v>
          </cell>
          <cell r="AZ62" t="e">
            <v>#REF!</v>
          </cell>
          <cell r="BA62" t="e">
            <v>#REF!</v>
          </cell>
          <cell r="BB62" t="e">
            <v>#REF!</v>
          </cell>
          <cell r="BC62" t="e">
            <v>#REF!</v>
          </cell>
          <cell r="BD62" t="e">
            <v>#REF!</v>
          </cell>
          <cell r="BE62" t="e">
            <v>#REF!</v>
          </cell>
          <cell r="BF62" t="e">
            <v>#REF!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 t="e">
            <v>#REF!</v>
          </cell>
          <cell r="BV62" t="e">
            <v>#REF!</v>
          </cell>
          <cell r="BW62" t="e">
            <v>#REF!</v>
          </cell>
          <cell r="BX62" t="e">
            <v>#REF!</v>
          </cell>
          <cell r="BY62" t="e">
            <v>#REF!</v>
          </cell>
          <cell r="BZ62" t="e">
            <v>#REF!</v>
          </cell>
          <cell r="CA62" t="e">
            <v>#REF!</v>
          </cell>
          <cell r="CB62" t="e">
            <v>#REF!</v>
          </cell>
          <cell r="CC62" t="e">
            <v>#REF!</v>
          </cell>
          <cell r="CD62" t="e">
            <v>#REF!</v>
          </cell>
          <cell r="CE62" t="e">
            <v>#REF!</v>
          </cell>
          <cell r="CF62" t="e">
            <v>#REF!</v>
          </cell>
          <cell r="CG62" t="e">
            <v>#REF!</v>
          </cell>
          <cell r="CH62" t="e">
            <v>#REF!</v>
          </cell>
          <cell r="CI62" t="e">
            <v>#REF!</v>
          </cell>
          <cell r="CJ62" t="e">
            <v>#REF!</v>
          </cell>
          <cell r="CK62" t="e">
            <v>#REF!</v>
          </cell>
          <cell r="CL62" t="e">
            <v>#REF!</v>
          </cell>
          <cell r="CM62" t="e">
            <v>#REF!</v>
          </cell>
          <cell r="CN62" t="e">
            <v>#REF!</v>
          </cell>
          <cell r="CO62" t="e">
            <v>#REF!</v>
          </cell>
          <cell r="CP62" t="e">
            <v>#REF!</v>
          </cell>
          <cell r="CQ62" t="e">
            <v>#REF!</v>
          </cell>
          <cell r="CR62" t="e">
            <v>#REF!</v>
          </cell>
          <cell r="CS62" t="e">
            <v>#REF!</v>
          </cell>
          <cell r="CT62" t="e">
            <v>#REF!</v>
          </cell>
          <cell r="CU62" t="e">
            <v>#REF!</v>
          </cell>
          <cell r="CV62" t="e">
            <v>#REF!</v>
          </cell>
          <cell r="CW62" t="e">
            <v>#REF!</v>
          </cell>
          <cell r="CX62" t="e">
            <v>#REF!</v>
          </cell>
          <cell r="CY62" t="e">
            <v>#REF!</v>
          </cell>
          <cell r="CZ62" t="e">
            <v>#REF!</v>
          </cell>
          <cell r="DA62" t="e">
            <v>#REF!</v>
          </cell>
          <cell r="DB62" t="e">
            <v>#REF!</v>
          </cell>
          <cell r="DC62" t="e">
            <v>#REF!</v>
          </cell>
          <cell r="DD62" t="e">
            <v>#REF!</v>
          </cell>
          <cell r="DE62" t="e">
            <v>#REF!</v>
          </cell>
          <cell r="DF62" t="e">
            <v>#REF!</v>
          </cell>
          <cell r="DG62" t="e">
            <v>#REF!</v>
          </cell>
          <cell r="DH62" t="e">
            <v>#REF!</v>
          </cell>
          <cell r="DI62">
            <v>0</v>
          </cell>
          <cell r="DJ62">
            <v>0</v>
          </cell>
          <cell r="DK62" t="e">
            <v>#REF!</v>
          </cell>
          <cell r="DL62" t="e">
            <v>#REF!</v>
          </cell>
          <cell r="DM62" t="e">
            <v>#REF!</v>
          </cell>
          <cell r="DN62" t="e">
            <v>#REF!</v>
          </cell>
          <cell r="DO62" t="e">
            <v>#REF!</v>
          </cell>
          <cell r="DP62" t="e">
            <v>#REF!</v>
          </cell>
          <cell r="DQ62" t="e">
            <v>#REF!</v>
          </cell>
          <cell r="DR62" t="e">
            <v>#REF!</v>
          </cell>
          <cell r="DS62" t="e">
            <v>#REF!</v>
          </cell>
          <cell r="DT62" t="e">
            <v>#REF!</v>
          </cell>
          <cell r="DU62" t="e">
            <v>#REF!</v>
          </cell>
          <cell r="DV62">
            <v>0</v>
          </cell>
          <cell r="DW62">
            <v>0</v>
          </cell>
          <cell r="DX62" t="e">
            <v>#REF!</v>
          </cell>
          <cell r="DY62" t="e">
            <v>#REF!</v>
          </cell>
          <cell r="DZ62" t="e">
            <v>#REF!</v>
          </cell>
          <cell r="EA62" t="e">
            <v>#REF!</v>
          </cell>
          <cell r="EB62" t="e">
            <v>#REF!</v>
          </cell>
        </row>
        <row r="63">
          <cell r="B63">
            <v>52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  <cell r="AD63" t="e">
            <v>#REF!</v>
          </cell>
          <cell r="AE63" t="e">
            <v>#REF!</v>
          </cell>
          <cell r="AF63" t="e">
            <v>#REF!</v>
          </cell>
          <cell r="AG63" t="e">
            <v>#REF!</v>
          </cell>
          <cell r="AH63" t="e">
            <v>#REF!</v>
          </cell>
          <cell r="AI63" t="e">
            <v>#REF!</v>
          </cell>
          <cell r="AJ63" t="e">
            <v>#REF!</v>
          </cell>
          <cell r="AK63" t="e">
            <v>#REF!</v>
          </cell>
          <cell r="AL63" t="e">
            <v>#REF!</v>
          </cell>
          <cell r="AM63" t="e">
            <v>#REF!</v>
          </cell>
          <cell r="AN63" t="e">
            <v>#REF!</v>
          </cell>
          <cell r="AO63" t="e">
            <v>#REF!</v>
          </cell>
          <cell r="AP63" t="e">
            <v>#REF!</v>
          </cell>
          <cell r="AQ63" t="e">
            <v>#REF!</v>
          </cell>
          <cell r="AR63" t="e">
            <v>#REF!</v>
          </cell>
          <cell r="AS63" t="e">
            <v>#REF!</v>
          </cell>
          <cell r="AT63" t="e">
            <v>#REF!</v>
          </cell>
          <cell r="AU63" t="e">
            <v>#REF!</v>
          </cell>
          <cell r="AV63" t="e">
            <v>#REF!</v>
          </cell>
          <cell r="AW63" t="e">
            <v>#REF!</v>
          </cell>
          <cell r="AX63" t="e">
            <v>#REF!</v>
          </cell>
          <cell r="AY63" t="e">
            <v>#REF!</v>
          </cell>
          <cell r="AZ63" t="e">
            <v>#REF!</v>
          </cell>
          <cell r="BA63" t="e">
            <v>#REF!</v>
          </cell>
          <cell r="BB63" t="e">
            <v>#REF!</v>
          </cell>
          <cell r="BC63" t="e">
            <v>#REF!</v>
          </cell>
          <cell r="BD63" t="e">
            <v>#REF!</v>
          </cell>
          <cell r="BE63" t="e">
            <v>#REF!</v>
          </cell>
          <cell r="BF63" t="e">
            <v>#REF!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 t="e">
            <v>#REF!</v>
          </cell>
          <cell r="BV63" t="e">
            <v>#REF!</v>
          </cell>
          <cell r="BW63" t="e">
            <v>#REF!</v>
          </cell>
          <cell r="BX63" t="e">
            <v>#REF!</v>
          </cell>
          <cell r="BY63" t="e">
            <v>#REF!</v>
          </cell>
          <cell r="BZ63" t="e">
            <v>#REF!</v>
          </cell>
          <cell r="CA63" t="e">
            <v>#REF!</v>
          </cell>
          <cell r="CB63" t="e">
            <v>#REF!</v>
          </cell>
          <cell r="CC63" t="e">
            <v>#REF!</v>
          </cell>
          <cell r="CD63" t="e">
            <v>#REF!</v>
          </cell>
          <cell r="CE63" t="e">
            <v>#REF!</v>
          </cell>
          <cell r="CF63" t="e">
            <v>#REF!</v>
          </cell>
          <cell r="CG63" t="e">
            <v>#REF!</v>
          </cell>
          <cell r="CH63" t="e">
            <v>#REF!</v>
          </cell>
          <cell r="CI63" t="e">
            <v>#REF!</v>
          </cell>
          <cell r="CJ63" t="e">
            <v>#REF!</v>
          </cell>
          <cell r="CK63" t="e">
            <v>#REF!</v>
          </cell>
          <cell r="CL63" t="e">
            <v>#REF!</v>
          </cell>
          <cell r="CM63" t="e">
            <v>#REF!</v>
          </cell>
          <cell r="CN63" t="e">
            <v>#REF!</v>
          </cell>
          <cell r="CO63" t="e">
            <v>#REF!</v>
          </cell>
          <cell r="CP63" t="e">
            <v>#REF!</v>
          </cell>
          <cell r="CQ63" t="e">
            <v>#REF!</v>
          </cell>
          <cell r="CR63" t="e">
            <v>#REF!</v>
          </cell>
          <cell r="CS63" t="e">
            <v>#REF!</v>
          </cell>
          <cell r="CT63" t="e">
            <v>#REF!</v>
          </cell>
          <cell r="CU63" t="e">
            <v>#REF!</v>
          </cell>
          <cell r="CV63" t="e">
            <v>#REF!</v>
          </cell>
          <cell r="CW63" t="e">
            <v>#REF!</v>
          </cell>
          <cell r="CX63" t="e">
            <v>#REF!</v>
          </cell>
          <cell r="CY63" t="e">
            <v>#REF!</v>
          </cell>
          <cell r="CZ63" t="e">
            <v>#REF!</v>
          </cell>
          <cell r="DA63" t="e">
            <v>#REF!</v>
          </cell>
          <cell r="DB63" t="e">
            <v>#REF!</v>
          </cell>
          <cell r="DC63" t="e">
            <v>#REF!</v>
          </cell>
          <cell r="DD63" t="e">
            <v>#REF!</v>
          </cell>
          <cell r="DE63" t="e">
            <v>#REF!</v>
          </cell>
          <cell r="DF63" t="e">
            <v>#REF!</v>
          </cell>
          <cell r="DG63" t="e">
            <v>#REF!</v>
          </cell>
          <cell r="DH63" t="e">
            <v>#REF!</v>
          </cell>
          <cell r="DI63">
            <v>0</v>
          </cell>
          <cell r="DJ63">
            <v>0</v>
          </cell>
          <cell r="DK63" t="e">
            <v>#REF!</v>
          </cell>
          <cell r="DL63" t="e">
            <v>#REF!</v>
          </cell>
          <cell r="DM63" t="e">
            <v>#REF!</v>
          </cell>
          <cell r="DN63" t="e">
            <v>#REF!</v>
          </cell>
          <cell r="DO63" t="e">
            <v>#REF!</v>
          </cell>
          <cell r="DP63" t="e">
            <v>#REF!</v>
          </cell>
          <cell r="DQ63" t="e">
            <v>#REF!</v>
          </cell>
          <cell r="DR63" t="e">
            <v>#REF!</v>
          </cell>
          <cell r="DS63" t="e">
            <v>#REF!</v>
          </cell>
          <cell r="DT63" t="e">
            <v>#REF!</v>
          </cell>
          <cell r="DU63" t="e">
            <v>#REF!</v>
          </cell>
          <cell r="DV63">
            <v>0</v>
          </cell>
          <cell r="DW63">
            <v>0</v>
          </cell>
          <cell r="DX63" t="e">
            <v>#REF!</v>
          </cell>
          <cell r="DY63" t="e">
            <v>#REF!</v>
          </cell>
          <cell r="DZ63" t="e">
            <v>#REF!</v>
          </cell>
          <cell r="EA63" t="e">
            <v>#REF!</v>
          </cell>
          <cell r="EB63" t="e">
            <v>#REF!</v>
          </cell>
        </row>
        <row r="64">
          <cell r="B64">
            <v>53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Z64" t="e">
            <v>#REF!</v>
          </cell>
          <cell r="AA64" t="e">
            <v>#REF!</v>
          </cell>
          <cell r="AB64" t="e">
            <v>#REF!</v>
          </cell>
          <cell r="AC64" t="e">
            <v>#REF!</v>
          </cell>
          <cell r="AD64" t="e">
            <v>#REF!</v>
          </cell>
          <cell r="AE64" t="e">
            <v>#REF!</v>
          </cell>
          <cell r="AF64" t="e">
            <v>#REF!</v>
          </cell>
          <cell r="AG64" t="e">
            <v>#REF!</v>
          </cell>
          <cell r="AH64" t="e">
            <v>#REF!</v>
          </cell>
          <cell r="AI64" t="e">
            <v>#REF!</v>
          </cell>
          <cell r="AJ64" t="e">
            <v>#REF!</v>
          </cell>
          <cell r="AK64" t="e">
            <v>#REF!</v>
          </cell>
          <cell r="AL64" t="e">
            <v>#REF!</v>
          </cell>
          <cell r="AM64" t="e">
            <v>#REF!</v>
          </cell>
          <cell r="AN64" t="e">
            <v>#REF!</v>
          </cell>
          <cell r="AO64" t="e">
            <v>#REF!</v>
          </cell>
          <cell r="AP64" t="e">
            <v>#REF!</v>
          </cell>
          <cell r="AQ64" t="e">
            <v>#REF!</v>
          </cell>
          <cell r="AR64" t="e">
            <v>#REF!</v>
          </cell>
          <cell r="AS64" t="e">
            <v>#REF!</v>
          </cell>
          <cell r="AT64" t="e">
            <v>#REF!</v>
          </cell>
          <cell r="AU64" t="e">
            <v>#REF!</v>
          </cell>
          <cell r="AV64" t="e">
            <v>#REF!</v>
          </cell>
          <cell r="AW64" t="e">
            <v>#REF!</v>
          </cell>
          <cell r="AX64" t="e">
            <v>#REF!</v>
          </cell>
          <cell r="AY64" t="e">
            <v>#REF!</v>
          </cell>
          <cell r="AZ64" t="e">
            <v>#REF!</v>
          </cell>
          <cell r="BA64" t="e">
            <v>#REF!</v>
          </cell>
          <cell r="BB64" t="e">
            <v>#REF!</v>
          </cell>
          <cell r="BC64" t="e">
            <v>#REF!</v>
          </cell>
          <cell r="BD64" t="e">
            <v>#REF!</v>
          </cell>
          <cell r="BE64" t="e">
            <v>#REF!</v>
          </cell>
          <cell r="BF64" t="e">
            <v>#REF!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 t="e">
            <v>#REF!</v>
          </cell>
          <cell r="BV64" t="e">
            <v>#REF!</v>
          </cell>
          <cell r="BW64" t="e">
            <v>#REF!</v>
          </cell>
          <cell r="BX64" t="e">
            <v>#REF!</v>
          </cell>
          <cell r="BY64" t="e">
            <v>#REF!</v>
          </cell>
          <cell r="BZ64" t="e">
            <v>#REF!</v>
          </cell>
          <cell r="CA64" t="e">
            <v>#REF!</v>
          </cell>
          <cell r="CB64" t="e">
            <v>#REF!</v>
          </cell>
          <cell r="CC64" t="e">
            <v>#REF!</v>
          </cell>
          <cell r="CD64" t="e">
            <v>#REF!</v>
          </cell>
          <cell r="CE64" t="e">
            <v>#REF!</v>
          </cell>
          <cell r="CF64" t="e">
            <v>#REF!</v>
          </cell>
          <cell r="CG64" t="e">
            <v>#REF!</v>
          </cell>
          <cell r="CH64" t="e">
            <v>#REF!</v>
          </cell>
          <cell r="CI64" t="e">
            <v>#REF!</v>
          </cell>
          <cell r="CJ64" t="e">
            <v>#REF!</v>
          </cell>
          <cell r="CK64" t="e">
            <v>#REF!</v>
          </cell>
          <cell r="CL64" t="e">
            <v>#REF!</v>
          </cell>
          <cell r="CM64" t="e">
            <v>#REF!</v>
          </cell>
          <cell r="CN64" t="e">
            <v>#REF!</v>
          </cell>
          <cell r="CO64" t="e">
            <v>#REF!</v>
          </cell>
          <cell r="CP64" t="e">
            <v>#REF!</v>
          </cell>
          <cell r="CQ64" t="e">
            <v>#REF!</v>
          </cell>
          <cell r="CR64" t="e">
            <v>#REF!</v>
          </cell>
          <cell r="CS64" t="e">
            <v>#REF!</v>
          </cell>
          <cell r="CT64" t="e">
            <v>#REF!</v>
          </cell>
          <cell r="CU64" t="e">
            <v>#REF!</v>
          </cell>
          <cell r="CV64" t="e">
            <v>#REF!</v>
          </cell>
          <cell r="CW64" t="e">
            <v>#REF!</v>
          </cell>
          <cell r="CX64" t="e">
            <v>#REF!</v>
          </cell>
          <cell r="CY64" t="e">
            <v>#REF!</v>
          </cell>
          <cell r="CZ64" t="e">
            <v>#REF!</v>
          </cell>
          <cell r="DA64" t="e">
            <v>#REF!</v>
          </cell>
          <cell r="DB64" t="e">
            <v>#REF!</v>
          </cell>
          <cell r="DC64" t="e">
            <v>#REF!</v>
          </cell>
          <cell r="DD64" t="e">
            <v>#REF!</v>
          </cell>
          <cell r="DE64" t="e">
            <v>#REF!</v>
          </cell>
          <cell r="DF64" t="e">
            <v>#REF!</v>
          </cell>
          <cell r="DG64" t="e">
            <v>#REF!</v>
          </cell>
          <cell r="DH64" t="e">
            <v>#REF!</v>
          </cell>
          <cell r="DI64">
            <v>0</v>
          </cell>
          <cell r="DJ64">
            <v>0</v>
          </cell>
          <cell r="DK64" t="e">
            <v>#REF!</v>
          </cell>
          <cell r="DL64" t="e">
            <v>#REF!</v>
          </cell>
          <cell r="DM64" t="e">
            <v>#REF!</v>
          </cell>
          <cell r="DN64" t="e">
            <v>#REF!</v>
          </cell>
          <cell r="DO64" t="e">
            <v>#REF!</v>
          </cell>
          <cell r="DP64" t="e">
            <v>#REF!</v>
          </cell>
          <cell r="DQ64" t="e">
            <v>#REF!</v>
          </cell>
          <cell r="DR64" t="e">
            <v>#REF!</v>
          </cell>
          <cell r="DS64" t="e">
            <v>#REF!</v>
          </cell>
          <cell r="DT64" t="e">
            <v>#REF!</v>
          </cell>
          <cell r="DU64" t="e">
            <v>#REF!</v>
          </cell>
          <cell r="DV64">
            <v>0</v>
          </cell>
          <cell r="DW64">
            <v>0</v>
          </cell>
          <cell r="DX64" t="e">
            <v>#REF!</v>
          </cell>
          <cell r="DY64" t="e">
            <v>#REF!</v>
          </cell>
          <cell r="DZ64" t="e">
            <v>#REF!</v>
          </cell>
          <cell r="EA64" t="e">
            <v>#REF!</v>
          </cell>
          <cell r="EB64" t="e">
            <v>#REF!</v>
          </cell>
        </row>
        <row r="65">
          <cell r="B65">
            <v>54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 t="e">
            <v>#REF!</v>
          </cell>
          <cell r="T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 t="e">
            <v>#REF!</v>
          </cell>
          <cell r="AA65" t="e">
            <v>#REF!</v>
          </cell>
          <cell r="AB65" t="e">
            <v>#REF!</v>
          </cell>
          <cell r="AC65" t="e">
            <v>#REF!</v>
          </cell>
          <cell r="AD65" t="e">
            <v>#REF!</v>
          </cell>
          <cell r="AE65" t="e">
            <v>#REF!</v>
          </cell>
          <cell r="AF65" t="e">
            <v>#REF!</v>
          </cell>
          <cell r="AG65" t="e">
            <v>#REF!</v>
          </cell>
          <cell r="AH65" t="e">
            <v>#REF!</v>
          </cell>
          <cell r="AI65" t="e">
            <v>#REF!</v>
          </cell>
          <cell r="AJ65" t="e">
            <v>#REF!</v>
          </cell>
          <cell r="AK65" t="e">
            <v>#REF!</v>
          </cell>
          <cell r="AL65" t="e">
            <v>#REF!</v>
          </cell>
          <cell r="AM65" t="e">
            <v>#REF!</v>
          </cell>
          <cell r="AN65" t="e">
            <v>#REF!</v>
          </cell>
          <cell r="AO65" t="e">
            <v>#REF!</v>
          </cell>
          <cell r="AP65" t="e">
            <v>#REF!</v>
          </cell>
          <cell r="AQ65" t="e">
            <v>#REF!</v>
          </cell>
          <cell r="AR65" t="e">
            <v>#REF!</v>
          </cell>
          <cell r="AS65" t="e">
            <v>#REF!</v>
          </cell>
          <cell r="AT65" t="e">
            <v>#REF!</v>
          </cell>
          <cell r="AU65" t="e">
            <v>#REF!</v>
          </cell>
          <cell r="AV65" t="e">
            <v>#REF!</v>
          </cell>
          <cell r="AW65" t="e">
            <v>#REF!</v>
          </cell>
          <cell r="AX65" t="e">
            <v>#REF!</v>
          </cell>
          <cell r="AY65" t="e">
            <v>#REF!</v>
          </cell>
          <cell r="AZ65" t="e">
            <v>#REF!</v>
          </cell>
          <cell r="BA65" t="e">
            <v>#REF!</v>
          </cell>
          <cell r="BB65" t="e">
            <v>#REF!</v>
          </cell>
          <cell r="BC65" t="e">
            <v>#REF!</v>
          </cell>
          <cell r="BD65" t="e">
            <v>#REF!</v>
          </cell>
          <cell r="BE65" t="e">
            <v>#REF!</v>
          </cell>
          <cell r="BF65" t="e">
            <v>#REF!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 t="e">
            <v>#REF!</v>
          </cell>
          <cell r="BV65" t="e">
            <v>#REF!</v>
          </cell>
          <cell r="BW65" t="e">
            <v>#REF!</v>
          </cell>
          <cell r="BX65" t="e">
            <v>#REF!</v>
          </cell>
          <cell r="BY65" t="e">
            <v>#REF!</v>
          </cell>
          <cell r="BZ65" t="e">
            <v>#REF!</v>
          </cell>
          <cell r="CA65" t="e">
            <v>#REF!</v>
          </cell>
          <cell r="CB65" t="e">
            <v>#REF!</v>
          </cell>
          <cell r="CC65" t="e">
            <v>#REF!</v>
          </cell>
          <cell r="CD65" t="e">
            <v>#REF!</v>
          </cell>
          <cell r="CE65" t="e">
            <v>#REF!</v>
          </cell>
          <cell r="CF65" t="e">
            <v>#REF!</v>
          </cell>
          <cell r="CG65" t="e">
            <v>#REF!</v>
          </cell>
          <cell r="CH65" t="e">
            <v>#REF!</v>
          </cell>
          <cell r="CI65" t="e">
            <v>#REF!</v>
          </cell>
          <cell r="CJ65" t="e">
            <v>#REF!</v>
          </cell>
          <cell r="CK65" t="e">
            <v>#REF!</v>
          </cell>
          <cell r="CL65" t="e">
            <v>#REF!</v>
          </cell>
          <cell r="CM65" t="e">
            <v>#REF!</v>
          </cell>
          <cell r="CN65" t="e">
            <v>#REF!</v>
          </cell>
          <cell r="CO65" t="e">
            <v>#REF!</v>
          </cell>
          <cell r="CP65" t="e">
            <v>#REF!</v>
          </cell>
          <cell r="CQ65" t="e">
            <v>#REF!</v>
          </cell>
          <cell r="CR65" t="e">
            <v>#REF!</v>
          </cell>
          <cell r="CS65" t="e">
            <v>#REF!</v>
          </cell>
          <cell r="CT65" t="e">
            <v>#REF!</v>
          </cell>
          <cell r="CU65" t="e">
            <v>#REF!</v>
          </cell>
          <cell r="CV65" t="e">
            <v>#REF!</v>
          </cell>
          <cell r="CW65" t="e">
            <v>#REF!</v>
          </cell>
          <cell r="CX65" t="e">
            <v>#REF!</v>
          </cell>
          <cell r="CY65" t="e">
            <v>#REF!</v>
          </cell>
          <cell r="CZ65" t="e">
            <v>#REF!</v>
          </cell>
          <cell r="DA65" t="e">
            <v>#REF!</v>
          </cell>
          <cell r="DB65" t="e">
            <v>#REF!</v>
          </cell>
          <cell r="DC65" t="e">
            <v>#REF!</v>
          </cell>
          <cell r="DD65" t="e">
            <v>#REF!</v>
          </cell>
          <cell r="DE65" t="e">
            <v>#REF!</v>
          </cell>
          <cell r="DF65" t="e">
            <v>#REF!</v>
          </cell>
          <cell r="DG65" t="e">
            <v>#REF!</v>
          </cell>
          <cell r="DH65" t="e">
            <v>#REF!</v>
          </cell>
          <cell r="DI65">
            <v>0</v>
          </cell>
          <cell r="DJ65">
            <v>0</v>
          </cell>
          <cell r="DK65" t="e">
            <v>#REF!</v>
          </cell>
          <cell r="DL65" t="e">
            <v>#REF!</v>
          </cell>
          <cell r="DM65" t="e">
            <v>#REF!</v>
          </cell>
          <cell r="DN65" t="e">
            <v>#REF!</v>
          </cell>
          <cell r="DO65" t="e">
            <v>#REF!</v>
          </cell>
          <cell r="DP65" t="e">
            <v>#REF!</v>
          </cell>
          <cell r="DQ65" t="e">
            <v>#REF!</v>
          </cell>
          <cell r="DR65" t="e">
            <v>#REF!</v>
          </cell>
          <cell r="DS65" t="e">
            <v>#REF!</v>
          </cell>
          <cell r="DT65" t="e">
            <v>#REF!</v>
          </cell>
          <cell r="DU65" t="e">
            <v>#REF!</v>
          </cell>
          <cell r="DV65">
            <v>0</v>
          </cell>
          <cell r="DW65">
            <v>0</v>
          </cell>
          <cell r="DX65" t="e">
            <v>#REF!</v>
          </cell>
          <cell r="DY65" t="e">
            <v>#REF!</v>
          </cell>
          <cell r="DZ65" t="e">
            <v>#REF!</v>
          </cell>
          <cell r="EA65" t="e">
            <v>#REF!</v>
          </cell>
          <cell r="EB65" t="e">
            <v>#REF!</v>
          </cell>
        </row>
        <row r="66">
          <cell r="B66">
            <v>55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  <cell r="AD66" t="e">
            <v>#REF!</v>
          </cell>
          <cell r="AE66" t="e">
            <v>#REF!</v>
          </cell>
          <cell r="AF66" t="e">
            <v>#REF!</v>
          </cell>
          <cell r="AG66" t="e">
            <v>#REF!</v>
          </cell>
          <cell r="AH66" t="e">
            <v>#REF!</v>
          </cell>
          <cell r="AI66" t="e">
            <v>#REF!</v>
          </cell>
          <cell r="AJ66" t="e">
            <v>#REF!</v>
          </cell>
          <cell r="AK66" t="e">
            <v>#REF!</v>
          </cell>
          <cell r="AL66" t="e">
            <v>#REF!</v>
          </cell>
          <cell r="AM66" t="e">
            <v>#REF!</v>
          </cell>
          <cell r="AN66" t="e">
            <v>#REF!</v>
          </cell>
          <cell r="AO66" t="e">
            <v>#REF!</v>
          </cell>
          <cell r="AP66" t="e">
            <v>#REF!</v>
          </cell>
          <cell r="AQ66" t="e">
            <v>#REF!</v>
          </cell>
          <cell r="AR66" t="e">
            <v>#REF!</v>
          </cell>
          <cell r="AS66" t="e">
            <v>#REF!</v>
          </cell>
          <cell r="AT66" t="e">
            <v>#REF!</v>
          </cell>
          <cell r="AU66" t="e">
            <v>#REF!</v>
          </cell>
          <cell r="AV66" t="e">
            <v>#REF!</v>
          </cell>
          <cell r="AW66" t="e">
            <v>#REF!</v>
          </cell>
          <cell r="AX66" t="e">
            <v>#REF!</v>
          </cell>
          <cell r="AY66" t="e">
            <v>#REF!</v>
          </cell>
          <cell r="AZ66" t="e">
            <v>#REF!</v>
          </cell>
          <cell r="BA66" t="e">
            <v>#REF!</v>
          </cell>
          <cell r="BB66" t="e">
            <v>#REF!</v>
          </cell>
          <cell r="BC66" t="e">
            <v>#REF!</v>
          </cell>
          <cell r="BD66" t="e">
            <v>#REF!</v>
          </cell>
          <cell r="BE66" t="e">
            <v>#REF!</v>
          </cell>
          <cell r="BF66" t="e">
            <v>#REF!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 t="e">
            <v>#REF!</v>
          </cell>
          <cell r="BV66" t="e">
            <v>#REF!</v>
          </cell>
          <cell r="BW66" t="e">
            <v>#REF!</v>
          </cell>
          <cell r="BX66" t="e">
            <v>#REF!</v>
          </cell>
          <cell r="BY66" t="e">
            <v>#REF!</v>
          </cell>
          <cell r="BZ66" t="e">
            <v>#REF!</v>
          </cell>
          <cell r="CA66" t="e">
            <v>#REF!</v>
          </cell>
          <cell r="CB66" t="e">
            <v>#REF!</v>
          </cell>
          <cell r="CC66" t="e">
            <v>#REF!</v>
          </cell>
          <cell r="CD66" t="e">
            <v>#REF!</v>
          </cell>
          <cell r="CE66" t="e">
            <v>#REF!</v>
          </cell>
          <cell r="CF66" t="e">
            <v>#REF!</v>
          </cell>
          <cell r="CG66" t="e">
            <v>#REF!</v>
          </cell>
          <cell r="CH66" t="e">
            <v>#REF!</v>
          </cell>
          <cell r="CI66" t="e">
            <v>#REF!</v>
          </cell>
          <cell r="CJ66" t="e">
            <v>#REF!</v>
          </cell>
          <cell r="CK66" t="e">
            <v>#REF!</v>
          </cell>
          <cell r="CL66" t="e">
            <v>#REF!</v>
          </cell>
          <cell r="CM66" t="e">
            <v>#REF!</v>
          </cell>
          <cell r="CN66" t="e">
            <v>#REF!</v>
          </cell>
          <cell r="CO66" t="e">
            <v>#REF!</v>
          </cell>
          <cell r="CP66" t="e">
            <v>#REF!</v>
          </cell>
          <cell r="CQ66" t="e">
            <v>#REF!</v>
          </cell>
          <cell r="CR66" t="e">
            <v>#REF!</v>
          </cell>
          <cell r="CS66" t="e">
            <v>#REF!</v>
          </cell>
          <cell r="CT66" t="e">
            <v>#REF!</v>
          </cell>
          <cell r="CU66" t="e">
            <v>#REF!</v>
          </cell>
          <cell r="CV66" t="e">
            <v>#REF!</v>
          </cell>
          <cell r="CW66" t="e">
            <v>#REF!</v>
          </cell>
          <cell r="CX66" t="e">
            <v>#REF!</v>
          </cell>
          <cell r="CY66" t="e">
            <v>#REF!</v>
          </cell>
          <cell r="CZ66" t="e">
            <v>#REF!</v>
          </cell>
          <cell r="DA66" t="e">
            <v>#REF!</v>
          </cell>
          <cell r="DB66" t="e">
            <v>#REF!</v>
          </cell>
          <cell r="DC66" t="e">
            <v>#REF!</v>
          </cell>
          <cell r="DD66" t="e">
            <v>#REF!</v>
          </cell>
          <cell r="DE66" t="e">
            <v>#REF!</v>
          </cell>
          <cell r="DF66" t="e">
            <v>#REF!</v>
          </cell>
          <cell r="DG66" t="e">
            <v>#REF!</v>
          </cell>
          <cell r="DH66" t="e">
            <v>#REF!</v>
          </cell>
          <cell r="DI66">
            <v>0</v>
          </cell>
          <cell r="DJ66">
            <v>0</v>
          </cell>
          <cell r="DK66" t="e">
            <v>#REF!</v>
          </cell>
          <cell r="DL66" t="e">
            <v>#REF!</v>
          </cell>
          <cell r="DM66" t="e">
            <v>#REF!</v>
          </cell>
          <cell r="DN66" t="e">
            <v>#REF!</v>
          </cell>
          <cell r="DO66" t="e">
            <v>#REF!</v>
          </cell>
          <cell r="DP66" t="e">
            <v>#REF!</v>
          </cell>
          <cell r="DQ66" t="e">
            <v>#REF!</v>
          </cell>
          <cell r="DR66" t="e">
            <v>#REF!</v>
          </cell>
          <cell r="DS66" t="e">
            <v>#REF!</v>
          </cell>
          <cell r="DT66" t="e">
            <v>#REF!</v>
          </cell>
          <cell r="DU66" t="e">
            <v>#REF!</v>
          </cell>
          <cell r="DV66">
            <v>0</v>
          </cell>
          <cell r="DW66">
            <v>0</v>
          </cell>
          <cell r="DX66" t="e">
            <v>#REF!</v>
          </cell>
          <cell r="DY66" t="e">
            <v>#REF!</v>
          </cell>
          <cell r="DZ66" t="e">
            <v>#REF!</v>
          </cell>
          <cell r="EA66" t="e">
            <v>#REF!</v>
          </cell>
          <cell r="EB66" t="e">
            <v>#REF!</v>
          </cell>
        </row>
        <row r="67">
          <cell r="B67">
            <v>56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S67" t="e">
            <v>#REF!</v>
          </cell>
          <cell r="T67" t="e">
            <v>#REF!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Z67" t="e">
            <v>#REF!</v>
          </cell>
          <cell r="AA67" t="e">
            <v>#REF!</v>
          </cell>
          <cell r="AB67" t="e">
            <v>#REF!</v>
          </cell>
          <cell r="AC67" t="e">
            <v>#REF!</v>
          </cell>
          <cell r="AD67" t="e">
            <v>#REF!</v>
          </cell>
          <cell r="AE67" t="e">
            <v>#REF!</v>
          </cell>
          <cell r="AF67" t="e">
            <v>#REF!</v>
          </cell>
          <cell r="AG67" t="e">
            <v>#REF!</v>
          </cell>
          <cell r="AH67" t="e">
            <v>#REF!</v>
          </cell>
          <cell r="AI67" t="e">
            <v>#REF!</v>
          </cell>
          <cell r="AJ67" t="e">
            <v>#REF!</v>
          </cell>
          <cell r="AK67" t="e">
            <v>#REF!</v>
          </cell>
          <cell r="AL67" t="e">
            <v>#REF!</v>
          </cell>
          <cell r="AM67" t="e">
            <v>#REF!</v>
          </cell>
          <cell r="AN67" t="e">
            <v>#REF!</v>
          </cell>
          <cell r="AO67" t="e">
            <v>#REF!</v>
          </cell>
          <cell r="AP67" t="e">
            <v>#REF!</v>
          </cell>
          <cell r="AQ67" t="e">
            <v>#REF!</v>
          </cell>
          <cell r="AR67" t="e">
            <v>#REF!</v>
          </cell>
          <cell r="AS67" t="e">
            <v>#REF!</v>
          </cell>
          <cell r="AT67" t="e">
            <v>#REF!</v>
          </cell>
          <cell r="AU67" t="e">
            <v>#REF!</v>
          </cell>
          <cell r="AV67" t="e">
            <v>#REF!</v>
          </cell>
          <cell r="AW67" t="e">
            <v>#REF!</v>
          </cell>
          <cell r="AX67" t="e">
            <v>#REF!</v>
          </cell>
          <cell r="AY67" t="e">
            <v>#REF!</v>
          </cell>
          <cell r="AZ67" t="e">
            <v>#REF!</v>
          </cell>
          <cell r="BA67" t="e">
            <v>#REF!</v>
          </cell>
          <cell r="BB67" t="e">
            <v>#REF!</v>
          </cell>
          <cell r="BC67" t="e">
            <v>#REF!</v>
          </cell>
          <cell r="BD67" t="e">
            <v>#REF!</v>
          </cell>
          <cell r="BE67" t="e">
            <v>#REF!</v>
          </cell>
          <cell r="BF67" t="e">
            <v>#REF!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 t="e">
            <v>#REF!</v>
          </cell>
          <cell r="BV67" t="e">
            <v>#REF!</v>
          </cell>
          <cell r="BW67" t="e">
            <v>#REF!</v>
          </cell>
          <cell r="BX67" t="e">
            <v>#REF!</v>
          </cell>
          <cell r="BY67" t="e">
            <v>#REF!</v>
          </cell>
          <cell r="BZ67" t="e">
            <v>#REF!</v>
          </cell>
          <cell r="CA67" t="e">
            <v>#REF!</v>
          </cell>
          <cell r="CB67" t="e">
            <v>#REF!</v>
          </cell>
          <cell r="CC67" t="e">
            <v>#REF!</v>
          </cell>
          <cell r="CD67" t="e">
            <v>#REF!</v>
          </cell>
          <cell r="CE67" t="e">
            <v>#REF!</v>
          </cell>
          <cell r="CF67" t="e">
            <v>#REF!</v>
          </cell>
          <cell r="CG67" t="e">
            <v>#REF!</v>
          </cell>
          <cell r="CH67" t="e">
            <v>#REF!</v>
          </cell>
          <cell r="CI67" t="e">
            <v>#REF!</v>
          </cell>
          <cell r="CJ67" t="e">
            <v>#REF!</v>
          </cell>
          <cell r="CK67" t="e">
            <v>#REF!</v>
          </cell>
          <cell r="CL67" t="e">
            <v>#REF!</v>
          </cell>
          <cell r="CM67" t="e">
            <v>#REF!</v>
          </cell>
          <cell r="CN67" t="e">
            <v>#REF!</v>
          </cell>
          <cell r="CO67" t="e">
            <v>#REF!</v>
          </cell>
          <cell r="CP67" t="e">
            <v>#REF!</v>
          </cell>
          <cell r="CQ67" t="e">
            <v>#REF!</v>
          </cell>
          <cell r="CR67" t="e">
            <v>#REF!</v>
          </cell>
          <cell r="CS67" t="e">
            <v>#REF!</v>
          </cell>
          <cell r="CT67" t="e">
            <v>#REF!</v>
          </cell>
          <cell r="CU67" t="e">
            <v>#REF!</v>
          </cell>
          <cell r="CV67" t="e">
            <v>#REF!</v>
          </cell>
          <cell r="CW67" t="e">
            <v>#REF!</v>
          </cell>
          <cell r="CX67" t="e">
            <v>#REF!</v>
          </cell>
          <cell r="CY67" t="e">
            <v>#REF!</v>
          </cell>
          <cell r="CZ67" t="e">
            <v>#REF!</v>
          </cell>
          <cell r="DA67" t="e">
            <v>#REF!</v>
          </cell>
          <cell r="DB67" t="e">
            <v>#REF!</v>
          </cell>
          <cell r="DC67" t="e">
            <v>#REF!</v>
          </cell>
          <cell r="DD67" t="e">
            <v>#REF!</v>
          </cell>
          <cell r="DE67" t="e">
            <v>#REF!</v>
          </cell>
          <cell r="DF67" t="e">
            <v>#REF!</v>
          </cell>
          <cell r="DG67" t="e">
            <v>#REF!</v>
          </cell>
          <cell r="DH67" t="e">
            <v>#REF!</v>
          </cell>
          <cell r="DI67">
            <v>0</v>
          </cell>
          <cell r="DJ67">
            <v>0</v>
          </cell>
          <cell r="DK67" t="e">
            <v>#REF!</v>
          </cell>
          <cell r="DL67" t="e">
            <v>#REF!</v>
          </cell>
          <cell r="DM67" t="e">
            <v>#REF!</v>
          </cell>
          <cell r="DN67" t="e">
            <v>#REF!</v>
          </cell>
          <cell r="DO67" t="e">
            <v>#REF!</v>
          </cell>
          <cell r="DP67" t="e">
            <v>#REF!</v>
          </cell>
          <cell r="DQ67" t="e">
            <v>#REF!</v>
          </cell>
          <cell r="DR67" t="e">
            <v>#REF!</v>
          </cell>
          <cell r="DS67" t="e">
            <v>#REF!</v>
          </cell>
          <cell r="DT67" t="e">
            <v>#REF!</v>
          </cell>
          <cell r="DU67" t="e">
            <v>#REF!</v>
          </cell>
          <cell r="DV67">
            <v>0</v>
          </cell>
          <cell r="DW67">
            <v>0</v>
          </cell>
          <cell r="DX67" t="e">
            <v>#REF!</v>
          </cell>
          <cell r="DY67" t="e">
            <v>#REF!</v>
          </cell>
          <cell r="DZ67" t="e">
            <v>#REF!</v>
          </cell>
          <cell r="EA67" t="e">
            <v>#REF!</v>
          </cell>
          <cell r="EB67" t="e">
            <v>#REF!</v>
          </cell>
        </row>
        <row r="68">
          <cell r="B68">
            <v>57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  <cell r="AB68" t="e">
            <v>#REF!</v>
          </cell>
          <cell r="AC68" t="e">
            <v>#REF!</v>
          </cell>
          <cell r="AD68" t="e">
            <v>#REF!</v>
          </cell>
          <cell r="AE68" t="e">
            <v>#REF!</v>
          </cell>
          <cell r="AF68" t="e">
            <v>#REF!</v>
          </cell>
          <cell r="AG68" t="e">
            <v>#REF!</v>
          </cell>
          <cell r="AH68" t="e">
            <v>#REF!</v>
          </cell>
          <cell r="AI68" t="e">
            <v>#REF!</v>
          </cell>
          <cell r="AJ68" t="e">
            <v>#REF!</v>
          </cell>
          <cell r="AK68" t="e">
            <v>#REF!</v>
          </cell>
          <cell r="AL68" t="e">
            <v>#REF!</v>
          </cell>
          <cell r="AM68" t="e">
            <v>#REF!</v>
          </cell>
          <cell r="AN68" t="e">
            <v>#REF!</v>
          </cell>
          <cell r="AO68" t="e">
            <v>#REF!</v>
          </cell>
          <cell r="AP68" t="e">
            <v>#REF!</v>
          </cell>
          <cell r="AQ68" t="e">
            <v>#REF!</v>
          </cell>
          <cell r="AR68" t="e">
            <v>#REF!</v>
          </cell>
          <cell r="AS68" t="e">
            <v>#REF!</v>
          </cell>
          <cell r="AT68" t="e">
            <v>#REF!</v>
          </cell>
          <cell r="AU68" t="e">
            <v>#REF!</v>
          </cell>
          <cell r="AV68" t="e">
            <v>#REF!</v>
          </cell>
          <cell r="AW68" t="e">
            <v>#REF!</v>
          </cell>
          <cell r="AX68" t="e">
            <v>#REF!</v>
          </cell>
          <cell r="AY68" t="e">
            <v>#REF!</v>
          </cell>
          <cell r="AZ68" t="e">
            <v>#REF!</v>
          </cell>
          <cell r="BA68" t="e">
            <v>#REF!</v>
          </cell>
          <cell r="BB68" t="e">
            <v>#REF!</v>
          </cell>
          <cell r="BC68" t="e">
            <v>#REF!</v>
          </cell>
          <cell r="BD68" t="e">
            <v>#REF!</v>
          </cell>
          <cell r="BE68" t="e">
            <v>#REF!</v>
          </cell>
          <cell r="BF68" t="e">
            <v>#REF!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 t="e">
            <v>#REF!</v>
          </cell>
          <cell r="BV68" t="e">
            <v>#REF!</v>
          </cell>
          <cell r="BW68" t="e">
            <v>#REF!</v>
          </cell>
          <cell r="BX68" t="e">
            <v>#REF!</v>
          </cell>
          <cell r="BY68" t="e">
            <v>#REF!</v>
          </cell>
          <cell r="BZ68" t="e">
            <v>#REF!</v>
          </cell>
          <cell r="CA68" t="e">
            <v>#REF!</v>
          </cell>
          <cell r="CB68" t="e">
            <v>#REF!</v>
          </cell>
          <cell r="CC68" t="e">
            <v>#REF!</v>
          </cell>
          <cell r="CD68" t="e">
            <v>#REF!</v>
          </cell>
          <cell r="CE68" t="e">
            <v>#REF!</v>
          </cell>
          <cell r="CF68" t="e">
            <v>#REF!</v>
          </cell>
          <cell r="CG68" t="e">
            <v>#REF!</v>
          </cell>
          <cell r="CH68" t="e">
            <v>#REF!</v>
          </cell>
          <cell r="CI68" t="e">
            <v>#REF!</v>
          </cell>
          <cell r="CJ68" t="e">
            <v>#REF!</v>
          </cell>
          <cell r="CK68" t="e">
            <v>#REF!</v>
          </cell>
          <cell r="CL68" t="e">
            <v>#REF!</v>
          </cell>
          <cell r="CM68" t="e">
            <v>#REF!</v>
          </cell>
          <cell r="CN68" t="e">
            <v>#REF!</v>
          </cell>
          <cell r="CO68" t="e">
            <v>#REF!</v>
          </cell>
          <cell r="CP68" t="e">
            <v>#REF!</v>
          </cell>
          <cell r="CQ68" t="e">
            <v>#REF!</v>
          </cell>
          <cell r="CR68" t="e">
            <v>#REF!</v>
          </cell>
          <cell r="CS68" t="e">
            <v>#REF!</v>
          </cell>
          <cell r="CT68" t="e">
            <v>#REF!</v>
          </cell>
          <cell r="CU68" t="e">
            <v>#REF!</v>
          </cell>
          <cell r="CV68" t="e">
            <v>#REF!</v>
          </cell>
          <cell r="CW68" t="e">
            <v>#REF!</v>
          </cell>
          <cell r="CX68" t="e">
            <v>#REF!</v>
          </cell>
          <cell r="CY68" t="e">
            <v>#REF!</v>
          </cell>
          <cell r="CZ68" t="e">
            <v>#REF!</v>
          </cell>
          <cell r="DA68" t="e">
            <v>#REF!</v>
          </cell>
          <cell r="DB68" t="e">
            <v>#REF!</v>
          </cell>
          <cell r="DC68" t="e">
            <v>#REF!</v>
          </cell>
          <cell r="DD68" t="e">
            <v>#REF!</v>
          </cell>
          <cell r="DE68" t="e">
            <v>#REF!</v>
          </cell>
          <cell r="DF68" t="e">
            <v>#REF!</v>
          </cell>
          <cell r="DG68" t="e">
            <v>#REF!</v>
          </cell>
          <cell r="DH68" t="e">
            <v>#REF!</v>
          </cell>
          <cell r="DI68">
            <v>0</v>
          </cell>
          <cell r="DJ68">
            <v>0</v>
          </cell>
          <cell r="DK68" t="e">
            <v>#REF!</v>
          </cell>
          <cell r="DL68" t="e">
            <v>#REF!</v>
          </cell>
          <cell r="DM68" t="e">
            <v>#REF!</v>
          </cell>
          <cell r="DN68" t="e">
            <v>#REF!</v>
          </cell>
          <cell r="DO68" t="e">
            <v>#REF!</v>
          </cell>
          <cell r="DP68" t="e">
            <v>#REF!</v>
          </cell>
          <cell r="DQ68" t="e">
            <v>#REF!</v>
          </cell>
          <cell r="DR68" t="e">
            <v>#REF!</v>
          </cell>
          <cell r="DS68" t="e">
            <v>#REF!</v>
          </cell>
          <cell r="DT68" t="e">
            <v>#REF!</v>
          </cell>
          <cell r="DU68" t="e">
            <v>#REF!</v>
          </cell>
          <cell r="DV68">
            <v>0</v>
          </cell>
          <cell r="DW68">
            <v>0</v>
          </cell>
          <cell r="DX68" t="e">
            <v>#REF!</v>
          </cell>
          <cell r="DY68" t="e">
            <v>#REF!</v>
          </cell>
          <cell r="DZ68" t="e">
            <v>#REF!</v>
          </cell>
          <cell r="EA68" t="e">
            <v>#REF!</v>
          </cell>
          <cell r="EB68" t="e">
            <v>#REF!</v>
          </cell>
        </row>
        <row r="69">
          <cell r="B69">
            <v>58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  <cell r="AB69" t="e">
            <v>#REF!</v>
          </cell>
          <cell r="AC69" t="e">
            <v>#REF!</v>
          </cell>
          <cell r="AD69" t="e">
            <v>#REF!</v>
          </cell>
          <cell r="AE69" t="e">
            <v>#REF!</v>
          </cell>
          <cell r="AF69" t="e">
            <v>#REF!</v>
          </cell>
          <cell r="AG69" t="e">
            <v>#REF!</v>
          </cell>
          <cell r="AH69" t="e">
            <v>#REF!</v>
          </cell>
          <cell r="AI69" t="e">
            <v>#REF!</v>
          </cell>
          <cell r="AJ69" t="e">
            <v>#REF!</v>
          </cell>
          <cell r="AK69" t="e">
            <v>#REF!</v>
          </cell>
          <cell r="AL69" t="e">
            <v>#REF!</v>
          </cell>
          <cell r="AM69" t="e">
            <v>#REF!</v>
          </cell>
          <cell r="AN69" t="e">
            <v>#REF!</v>
          </cell>
          <cell r="AO69" t="e">
            <v>#REF!</v>
          </cell>
          <cell r="AP69" t="e">
            <v>#REF!</v>
          </cell>
          <cell r="AQ69" t="e">
            <v>#REF!</v>
          </cell>
          <cell r="AR69" t="e">
            <v>#REF!</v>
          </cell>
          <cell r="AS69" t="e">
            <v>#REF!</v>
          </cell>
          <cell r="AT69" t="e">
            <v>#REF!</v>
          </cell>
          <cell r="AU69" t="e">
            <v>#REF!</v>
          </cell>
          <cell r="AV69" t="e">
            <v>#REF!</v>
          </cell>
          <cell r="AW69" t="e">
            <v>#REF!</v>
          </cell>
          <cell r="AX69" t="e">
            <v>#REF!</v>
          </cell>
          <cell r="AY69" t="e">
            <v>#REF!</v>
          </cell>
          <cell r="AZ69" t="e">
            <v>#REF!</v>
          </cell>
          <cell r="BA69" t="e">
            <v>#REF!</v>
          </cell>
          <cell r="BB69" t="e">
            <v>#REF!</v>
          </cell>
          <cell r="BC69" t="e">
            <v>#REF!</v>
          </cell>
          <cell r="BD69" t="e">
            <v>#REF!</v>
          </cell>
          <cell r="BE69" t="e">
            <v>#REF!</v>
          </cell>
          <cell r="BF69" t="e">
            <v>#REF!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 t="e">
            <v>#REF!</v>
          </cell>
          <cell r="BV69" t="e">
            <v>#REF!</v>
          </cell>
          <cell r="BW69" t="e">
            <v>#REF!</v>
          </cell>
          <cell r="BX69" t="e">
            <v>#REF!</v>
          </cell>
          <cell r="BY69" t="e">
            <v>#REF!</v>
          </cell>
          <cell r="BZ69" t="e">
            <v>#REF!</v>
          </cell>
          <cell r="CA69" t="e">
            <v>#REF!</v>
          </cell>
          <cell r="CB69" t="e">
            <v>#REF!</v>
          </cell>
          <cell r="CC69" t="e">
            <v>#REF!</v>
          </cell>
          <cell r="CD69" t="e">
            <v>#REF!</v>
          </cell>
          <cell r="CE69" t="e">
            <v>#REF!</v>
          </cell>
          <cell r="CF69" t="e">
            <v>#REF!</v>
          </cell>
          <cell r="CG69" t="e">
            <v>#REF!</v>
          </cell>
          <cell r="CH69" t="e">
            <v>#REF!</v>
          </cell>
          <cell r="CI69" t="e">
            <v>#REF!</v>
          </cell>
          <cell r="CJ69" t="e">
            <v>#REF!</v>
          </cell>
          <cell r="CK69" t="e">
            <v>#REF!</v>
          </cell>
          <cell r="CL69" t="e">
            <v>#REF!</v>
          </cell>
          <cell r="CM69" t="e">
            <v>#REF!</v>
          </cell>
          <cell r="CN69" t="e">
            <v>#REF!</v>
          </cell>
          <cell r="CO69" t="e">
            <v>#REF!</v>
          </cell>
          <cell r="CP69" t="e">
            <v>#REF!</v>
          </cell>
          <cell r="CQ69" t="e">
            <v>#REF!</v>
          </cell>
          <cell r="CR69" t="e">
            <v>#REF!</v>
          </cell>
          <cell r="CS69" t="e">
            <v>#REF!</v>
          </cell>
          <cell r="CT69" t="e">
            <v>#REF!</v>
          </cell>
          <cell r="CU69" t="e">
            <v>#REF!</v>
          </cell>
          <cell r="CV69" t="e">
            <v>#REF!</v>
          </cell>
          <cell r="CW69" t="e">
            <v>#REF!</v>
          </cell>
          <cell r="CX69" t="e">
            <v>#REF!</v>
          </cell>
          <cell r="CY69" t="e">
            <v>#REF!</v>
          </cell>
          <cell r="CZ69" t="e">
            <v>#REF!</v>
          </cell>
          <cell r="DA69" t="e">
            <v>#REF!</v>
          </cell>
          <cell r="DB69" t="e">
            <v>#REF!</v>
          </cell>
          <cell r="DC69" t="e">
            <v>#REF!</v>
          </cell>
          <cell r="DD69" t="e">
            <v>#REF!</v>
          </cell>
          <cell r="DE69" t="e">
            <v>#REF!</v>
          </cell>
          <cell r="DF69" t="e">
            <v>#REF!</v>
          </cell>
          <cell r="DG69" t="e">
            <v>#REF!</v>
          </cell>
          <cell r="DH69" t="e">
            <v>#REF!</v>
          </cell>
          <cell r="DI69">
            <v>0</v>
          </cell>
          <cell r="DJ69">
            <v>0</v>
          </cell>
          <cell r="DK69" t="e">
            <v>#REF!</v>
          </cell>
          <cell r="DL69" t="e">
            <v>#REF!</v>
          </cell>
          <cell r="DM69" t="e">
            <v>#REF!</v>
          </cell>
          <cell r="DN69" t="e">
            <v>#REF!</v>
          </cell>
          <cell r="DO69" t="e">
            <v>#REF!</v>
          </cell>
          <cell r="DP69" t="e">
            <v>#REF!</v>
          </cell>
          <cell r="DQ69" t="e">
            <v>#REF!</v>
          </cell>
          <cell r="DR69" t="e">
            <v>#REF!</v>
          </cell>
          <cell r="DS69" t="e">
            <v>#REF!</v>
          </cell>
          <cell r="DT69" t="e">
            <v>#REF!</v>
          </cell>
          <cell r="DU69" t="e">
            <v>#REF!</v>
          </cell>
          <cell r="DV69">
            <v>0</v>
          </cell>
          <cell r="DW69">
            <v>0</v>
          </cell>
          <cell r="DX69" t="e">
            <v>#REF!</v>
          </cell>
          <cell r="DY69" t="e">
            <v>#REF!</v>
          </cell>
          <cell r="DZ69" t="e">
            <v>#REF!</v>
          </cell>
          <cell r="EA69" t="e">
            <v>#REF!</v>
          </cell>
          <cell r="EB69" t="e">
            <v>#REF!</v>
          </cell>
        </row>
        <row r="70">
          <cell r="B70">
            <v>59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  <cell r="AB70" t="e">
            <v>#REF!</v>
          </cell>
          <cell r="AC70" t="e">
            <v>#REF!</v>
          </cell>
          <cell r="AD70" t="e">
            <v>#REF!</v>
          </cell>
          <cell r="AE70" t="e">
            <v>#REF!</v>
          </cell>
          <cell r="AF70" t="e">
            <v>#REF!</v>
          </cell>
          <cell r="AG70" t="e">
            <v>#REF!</v>
          </cell>
          <cell r="AH70" t="e">
            <v>#REF!</v>
          </cell>
          <cell r="AI70" t="e">
            <v>#REF!</v>
          </cell>
          <cell r="AJ70" t="e">
            <v>#REF!</v>
          </cell>
          <cell r="AK70" t="e">
            <v>#REF!</v>
          </cell>
          <cell r="AL70" t="e">
            <v>#REF!</v>
          </cell>
          <cell r="AM70" t="e">
            <v>#REF!</v>
          </cell>
          <cell r="AN70" t="e">
            <v>#REF!</v>
          </cell>
          <cell r="AO70" t="e">
            <v>#REF!</v>
          </cell>
          <cell r="AP70" t="e">
            <v>#REF!</v>
          </cell>
          <cell r="AQ70" t="e">
            <v>#REF!</v>
          </cell>
          <cell r="AR70" t="e">
            <v>#REF!</v>
          </cell>
          <cell r="AS70" t="e">
            <v>#REF!</v>
          </cell>
          <cell r="AT70" t="e">
            <v>#REF!</v>
          </cell>
          <cell r="AU70" t="e">
            <v>#REF!</v>
          </cell>
          <cell r="AV70" t="e">
            <v>#REF!</v>
          </cell>
          <cell r="AW70" t="e">
            <v>#REF!</v>
          </cell>
          <cell r="AX70" t="e">
            <v>#REF!</v>
          </cell>
          <cell r="AY70" t="e">
            <v>#REF!</v>
          </cell>
          <cell r="AZ70" t="e">
            <v>#REF!</v>
          </cell>
          <cell r="BA70" t="e">
            <v>#REF!</v>
          </cell>
          <cell r="BB70" t="e">
            <v>#REF!</v>
          </cell>
          <cell r="BC70" t="e">
            <v>#REF!</v>
          </cell>
          <cell r="BD70" t="e">
            <v>#REF!</v>
          </cell>
          <cell r="BE70" t="e">
            <v>#REF!</v>
          </cell>
          <cell r="BF70" t="e">
            <v>#REF!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 t="e">
            <v>#REF!</v>
          </cell>
          <cell r="BV70" t="e">
            <v>#REF!</v>
          </cell>
          <cell r="BW70" t="e">
            <v>#REF!</v>
          </cell>
          <cell r="BX70" t="e">
            <v>#REF!</v>
          </cell>
          <cell r="BY70" t="e">
            <v>#REF!</v>
          </cell>
          <cell r="BZ70" t="e">
            <v>#REF!</v>
          </cell>
          <cell r="CA70" t="e">
            <v>#REF!</v>
          </cell>
          <cell r="CB70" t="e">
            <v>#REF!</v>
          </cell>
          <cell r="CC70" t="e">
            <v>#REF!</v>
          </cell>
          <cell r="CD70" t="e">
            <v>#REF!</v>
          </cell>
          <cell r="CE70" t="e">
            <v>#REF!</v>
          </cell>
          <cell r="CF70" t="e">
            <v>#REF!</v>
          </cell>
          <cell r="CG70" t="e">
            <v>#REF!</v>
          </cell>
          <cell r="CH70" t="e">
            <v>#REF!</v>
          </cell>
          <cell r="CI70" t="e">
            <v>#REF!</v>
          </cell>
          <cell r="CJ70" t="e">
            <v>#REF!</v>
          </cell>
          <cell r="CK70" t="e">
            <v>#REF!</v>
          </cell>
          <cell r="CL70" t="e">
            <v>#REF!</v>
          </cell>
          <cell r="CM70" t="e">
            <v>#REF!</v>
          </cell>
          <cell r="CN70" t="e">
            <v>#REF!</v>
          </cell>
          <cell r="CO70" t="e">
            <v>#REF!</v>
          </cell>
          <cell r="CP70" t="e">
            <v>#REF!</v>
          </cell>
          <cell r="CQ70" t="e">
            <v>#REF!</v>
          </cell>
          <cell r="CR70" t="e">
            <v>#REF!</v>
          </cell>
          <cell r="CS70" t="e">
            <v>#REF!</v>
          </cell>
          <cell r="CT70" t="e">
            <v>#REF!</v>
          </cell>
          <cell r="CU70" t="e">
            <v>#REF!</v>
          </cell>
          <cell r="CV70" t="e">
            <v>#REF!</v>
          </cell>
          <cell r="CW70" t="e">
            <v>#REF!</v>
          </cell>
          <cell r="CX70" t="e">
            <v>#REF!</v>
          </cell>
          <cell r="CY70" t="e">
            <v>#REF!</v>
          </cell>
          <cell r="CZ70" t="e">
            <v>#REF!</v>
          </cell>
          <cell r="DA70" t="e">
            <v>#REF!</v>
          </cell>
          <cell r="DB70" t="e">
            <v>#REF!</v>
          </cell>
          <cell r="DC70" t="e">
            <v>#REF!</v>
          </cell>
          <cell r="DD70" t="e">
            <v>#REF!</v>
          </cell>
          <cell r="DE70" t="e">
            <v>#REF!</v>
          </cell>
          <cell r="DF70" t="e">
            <v>#REF!</v>
          </cell>
          <cell r="DG70" t="e">
            <v>#REF!</v>
          </cell>
          <cell r="DH70" t="e">
            <v>#REF!</v>
          </cell>
          <cell r="DI70">
            <v>0</v>
          </cell>
          <cell r="DJ70">
            <v>0</v>
          </cell>
          <cell r="DK70" t="e">
            <v>#REF!</v>
          </cell>
          <cell r="DL70" t="e">
            <v>#REF!</v>
          </cell>
          <cell r="DM70" t="e">
            <v>#REF!</v>
          </cell>
          <cell r="DN70" t="e">
            <v>#REF!</v>
          </cell>
          <cell r="DO70" t="e">
            <v>#REF!</v>
          </cell>
          <cell r="DP70" t="e">
            <v>#REF!</v>
          </cell>
          <cell r="DQ70" t="e">
            <v>#REF!</v>
          </cell>
          <cell r="DR70" t="e">
            <v>#REF!</v>
          </cell>
          <cell r="DS70" t="e">
            <v>#REF!</v>
          </cell>
          <cell r="DT70" t="e">
            <v>#REF!</v>
          </cell>
          <cell r="DU70" t="e">
            <v>#REF!</v>
          </cell>
          <cell r="DV70">
            <v>0</v>
          </cell>
          <cell r="DW70">
            <v>0</v>
          </cell>
          <cell r="DX70" t="e">
            <v>#REF!</v>
          </cell>
          <cell r="DY70" t="e">
            <v>#REF!</v>
          </cell>
          <cell r="DZ70" t="e">
            <v>#REF!</v>
          </cell>
          <cell r="EA70" t="e">
            <v>#REF!</v>
          </cell>
          <cell r="EB70" t="e">
            <v>#REF!</v>
          </cell>
        </row>
        <row r="71">
          <cell r="B71">
            <v>60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 t="e">
            <v>#REF!</v>
          </cell>
          <cell r="AA71" t="e">
            <v>#REF!</v>
          </cell>
          <cell r="AB71" t="e">
            <v>#REF!</v>
          </cell>
          <cell r="AC71" t="e">
            <v>#REF!</v>
          </cell>
          <cell r="AD71" t="e">
            <v>#REF!</v>
          </cell>
          <cell r="AE71" t="e">
            <v>#REF!</v>
          </cell>
          <cell r="AF71" t="e">
            <v>#REF!</v>
          </cell>
          <cell r="AG71" t="e">
            <v>#REF!</v>
          </cell>
          <cell r="AH71" t="e">
            <v>#REF!</v>
          </cell>
          <cell r="AI71" t="e">
            <v>#REF!</v>
          </cell>
          <cell r="AJ71" t="e">
            <v>#REF!</v>
          </cell>
          <cell r="AK71" t="e">
            <v>#REF!</v>
          </cell>
          <cell r="AL71" t="e">
            <v>#REF!</v>
          </cell>
          <cell r="AM71" t="e">
            <v>#REF!</v>
          </cell>
          <cell r="AN71" t="e">
            <v>#REF!</v>
          </cell>
          <cell r="AO71" t="e">
            <v>#REF!</v>
          </cell>
          <cell r="AP71" t="e">
            <v>#REF!</v>
          </cell>
          <cell r="AQ71" t="e">
            <v>#REF!</v>
          </cell>
          <cell r="AR71" t="e">
            <v>#REF!</v>
          </cell>
          <cell r="AS71" t="e">
            <v>#REF!</v>
          </cell>
          <cell r="AT71" t="e">
            <v>#REF!</v>
          </cell>
          <cell r="AU71" t="e">
            <v>#REF!</v>
          </cell>
          <cell r="AV71" t="e">
            <v>#REF!</v>
          </cell>
          <cell r="AW71" t="e">
            <v>#REF!</v>
          </cell>
          <cell r="AX71" t="e">
            <v>#REF!</v>
          </cell>
          <cell r="AY71" t="e">
            <v>#REF!</v>
          </cell>
          <cell r="AZ71" t="e">
            <v>#REF!</v>
          </cell>
          <cell r="BA71" t="e">
            <v>#REF!</v>
          </cell>
          <cell r="BB71" t="e">
            <v>#REF!</v>
          </cell>
          <cell r="BC71" t="e">
            <v>#REF!</v>
          </cell>
          <cell r="BD71" t="e">
            <v>#REF!</v>
          </cell>
          <cell r="BE71" t="e">
            <v>#REF!</v>
          </cell>
          <cell r="BF71" t="e">
            <v>#REF!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 t="e">
            <v>#REF!</v>
          </cell>
          <cell r="BV71" t="e">
            <v>#REF!</v>
          </cell>
          <cell r="BW71" t="e">
            <v>#REF!</v>
          </cell>
          <cell r="BX71" t="e">
            <v>#REF!</v>
          </cell>
          <cell r="BY71" t="e">
            <v>#REF!</v>
          </cell>
          <cell r="BZ71" t="e">
            <v>#REF!</v>
          </cell>
          <cell r="CA71" t="e">
            <v>#REF!</v>
          </cell>
          <cell r="CB71" t="e">
            <v>#REF!</v>
          </cell>
          <cell r="CC71" t="e">
            <v>#REF!</v>
          </cell>
          <cell r="CD71" t="e">
            <v>#REF!</v>
          </cell>
          <cell r="CE71" t="e">
            <v>#REF!</v>
          </cell>
          <cell r="CF71" t="e">
            <v>#REF!</v>
          </cell>
          <cell r="CG71" t="e">
            <v>#REF!</v>
          </cell>
          <cell r="CH71" t="e">
            <v>#REF!</v>
          </cell>
          <cell r="CI71" t="e">
            <v>#REF!</v>
          </cell>
          <cell r="CJ71" t="e">
            <v>#REF!</v>
          </cell>
          <cell r="CK71" t="e">
            <v>#REF!</v>
          </cell>
          <cell r="CL71" t="e">
            <v>#REF!</v>
          </cell>
          <cell r="CM71" t="e">
            <v>#REF!</v>
          </cell>
          <cell r="CN71" t="e">
            <v>#REF!</v>
          </cell>
          <cell r="CO71" t="e">
            <v>#REF!</v>
          </cell>
          <cell r="CP71" t="e">
            <v>#REF!</v>
          </cell>
          <cell r="CQ71" t="e">
            <v>#REF!</v>
          </cell>
          <cell r="CR71" t="e">
            <v>#REF!</v>
          </cell>
          <cell r="CS71" t="e">
            <v>#REF!</v>
          </cell>
          <cell r="CT71" t="e">
            <v>#REF!</v>
          </cell>
          <cell r="CU71" t="e">
            <v>#REF!</v>
          </cell>
          <cell r="CV71" t="e">
            <v>#REF!</v>
          </cell>
          <cell r="CW71" t="e">
            <v>#REF!</v>
          </cell>
          <cell r="CX71" t="e">
            <v>#REF!</v>
          </cell>
          <cell r="CY71" t="e">
            <v>#REF!</v>
          </cell>
          <cell r="CZ71" t="e">
            <v>#REF!</v>
          </cell>
          <cell r="DA71" t="e">
            <v>#REF!</v>
          </cell>
          <cell r="DB71" t="e">
            <v>#REF!</v>
          </cell>
          <cell r="DC71" t="e">
            <v>#REF!</v>
          </cell>
          <cell r="DD71" t="e">
            <v>#REF!</v>
          </cell>
          <cell r="DE71" t="e">
            <v>#REF!</v>
          </cell>
          <cell r="DF71" t="e">
            <v>#REF!</v>
          </cell>
          <cell r="DG71" t="e">
            <v>#REF!</v>
          </cell>
          <cell r="DH71" t="e">
            <v>#REF!</v>
          </cell>
          <cell r="DI71">
            <v>0</v>
          </cell>
          <cell r="DJ71">
            <v>0</v>
          </cell>
          <cell r="DK71" t="e">
            <v>#REF!</v>
          </cell>
          <cell r="DL71" t="e">
            <v>#REF!</v>
          </cell>
          <cell r="DM71" t="e">
            <v>#REF!</v>
          </cell>
          <cell r="DN71" t="e">
            <v>#REF!</v>
          </cell>
          <cell r="DO71" t="e">
            <v>#REF!</v>
          </cell>
          <cell r="DP71" t="e">
            <v>#REF!</v>
          </cell>
          <cell r="DQ71" t="e">
            <v>#REF!</v>
          </cell>
          <cell r="DR71" t="e">
            <v>#REF!</v>
          </cell>
          <cell r="DS71" t="e">
            <v>#REF!</v>
          </cell>
          <cell r="DT71" t="e">
            <v>#REF!</v>
          </cell>
          <cell r="DU71" t="e">
            <v>#REF!</v>
          </cell>
          <cell r="DV71">
            <v>0</v>
          </cell>
          <cell r="DW71">
            <v>0</v>
          </cell>
          <cell r="DX71" t="e">
            <v>#REF!</v>
          </cell>
          <cell r="DY71" t="e">
            <v>#REF!</v>
          </cell>
          <cell r="DZ71" t="e">
            <v>#REF!</v>
          </cell>
          <cell r="EA71" t="e">
            <v>#REF!</v>
          </cell>
          <cell r="EB71" t="e">
            <v>#REF!</v>
          </cell>
        </row>
        <row r="72">
          <cell r="B72">
            <v>61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 t="e">
            <v>#REF!</v>
          </cell>
          <cell r="N72" t="e">
            <v>#REF!</v>
          </cell>
          <cell r="O72" t="e">
            <v>#REF!</v>
          </cell>
          <cell r="P72" t="e">
            <v>#REF!</v>
          </cell>
          <cell r="Q72" t="e">
            <v>#REF!</v>
          </cell>
          <cell r="R72" t="e">
            <v>#REF!</v>
          </cell>
          <cell r="S72" t="e">
            <v>#REF!</v>
          </cell>
          <cell r="T72" t="e">
            <v>#REF!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 t="e">
            <v>#REF!</v>
          </cell>
          <cell r="AA72" t="e">
            <v>#REF!</v>
          </cell>
          <cell r="AB72" t="e">
            <v>#REF!</v>
          </cell>
          <cell r="AC72" t="e">
            <v>#REF!</v>
          </cell>
          <cell r="AD72" t="e">
            <v>#REF!</v>
          </cell>
          <cell r="AE72" t="e">
            <v>#REF!</v>
          </cell>
          <cell r="AF72" t="e">
            <v>#REF!</v>
          </cell>
          <cell r="AG72" t="e">
            <v>#REF!</v>
          </cell>
          <cell r="AH72" t="e">
            <v>#REF!</v>
          </cell>
          <cell r="AI72" t="e">
            <v>#REF!</v>
          </cell>
          <cell r="AJ72" t="e">
            <v>#REF!</v>
          </cell>
          <cell r="AK72" t="e">
            <v>#REF!</v>
          </cell>
          <cell r="AL72" t="e">
            <v>#REF!</v>
          </cell>
          <cell r="AM72" t="e">
            <v>#REF!</v>
          </cell>
          <cell r="AN72" t="e">
            <v>#REF!</v>
          </cell>
          <cell r="AO72" t="e">
            <v>#REF!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 t="e">
            <v>#REF!</v>
          </cell>
          <cell r="AU72" t="e">
            <v>#REF!</v>
          </cell>
          <cell r="AV72" t="e">
            <v>#REF!</v>
          </cell>
          <cell r="AW72" t="e">
            <v>#REF!</v>
          </cell>
          <cell r="AX72" t="e">
            <v>#REF!</v>
          </cell>
          <cell r="AY72" t="e">
            <v>#REF!</v>
          </cell>
          <cell r="AZ72" t="e">
            <v>#REF!</v>
          </cell>
          <cell r="BA72" t="e">
            <v>#REF!</v>
          </cell>
          <cell r="BB72" t="e">
            <v>#REF!</v>
          </cell>
          <cell r="BC72" t="e">
            <v>#REF!</v>
          </cell>
          <cell r="BD72" t="e">
            <v>#REF!</v>
          </cell>
          <cell r="BE72" t="e">
            <v>#REF!</v>
          </cell>
          <cell r="BF72" t="e">
            <v>#REF!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 t="e">
            <v>#REF!</v>
          </cell>
          <cell r="BV72" t="e">
            <v>#REF!</v>
          </cell>
          <cell r="BW72" t="e">
            <v>#REF!</v>
          </cell>
          <cell r="BX72" t="e">
            <v>#REF!</v>
          </cell>
          <cell r="BY72" t="e">
            <v>#REF!</v>
          </cell>
          <cell r="BZ72" t="e">
            <v>#REF!</v>
          </cell>
          <cell r="CA72" t="e">
            <v>#REF!</v>
          </cell>
          <cell r="CB72" t="e">
            <v>#REF!</v>
          </cell>
          <cell r="CC72" t="e">
            <v>#REF!</v>
          </cell>
          <cell r="CD72" t="e">
            <v>#REF!</v>
          </cell>
          <cell r="CE72" t="e">
            <v>#REF!</v>
          </cell>
          <cell r="CF72" t="e">
            <v>#REF!</v>
          </cell>
          <cell r="CG72" t="e">
            <v>#REF!</v>
          </cell>
          <cell r="CH72" t="e">
            <v>#REF!</v>
          </cell>
          <cell r="CI72" t="e">
            <v>#REF!</v>
          </cell>
          <cell r="CJ72" t="e">
            <v>#REF!</v>
          </cell>
          <cell r="CK72" t="e">
            <v>#REF!</v>
          </cell>
          <cell r="CL72" t="e">
            <v>#REF!</v>
          </cell>
          <cell r="CM72" t="e">
            <v>#REF!</v>
          </cell>
          <cell r="CN72" t="e">
            <v>#REF!</v>
          </cell>
          <cell r="CO72" t="e">
            <v>#REF!</v>
          </cell>
          <cell r="CP72" t="e">
            <v>#REF!</v>
          </cell>
          <cell r="CQ72" t="e">
            <v>#REF!</v>
          </cell>
          <cell r="CR72" t="e">
            <v>#REF!</v>
          </cell>
          <cell r="CS72" t="e">
            <v>#REF!</v>
          </cell>
          <cell r="CT72" t="e">
            <v>#REF!</v>
          </cell>
          <cell r="CU72" t="e">
            <v>#REF!</v>
          </cell>
          <cell r="CV72" t="e">
            <v>#REF!</v>
          </cell>
          <cell r="CW72" t="e">
            <v>#REF!</v>
          </cell>
          <cell r="CX72" t="e">
            <v>#REF!</v>
          </cell>
          <cell r="CY72" t="e">
            <v>#REF!</v>
          </cell>
          <cell r="CZ72" t="e">
            <v>#REF!</v>
          </cell>
          <cell r="DA72" t="e">
            <v>#REF!</v>
          </cell>
          <cell r="DB72" t="e">
            <v>#REF!</v>
          </cell>
          <cell r="DC72" t="e">
            <v>#REF!</v>
          </cell>
          <cell r="DD72" t="e">
            <v>#REF!</v>
          </cell>
          <cell r="DE72" t="e">
            <v>#REF!</v>
          </cell>
          <cell r="DF72" t="e">
            <v>#REF!</v>
          </cell>
          <cell r="DG72" t="e">
            <v>#REF!</v>
          </cell>
          <cell r="DH72" t="e">
            <v>#REF!</v>
          </cell>
          <cell r="DI72">
            <v>0</v>
          </cell>
          <cell r="DJ72">
            <v>0</v>
          </cell>
          <cell r="DK72" t="e">
            <v>#REF!</v>
          </cell>
          <cell r="DL72" t="e">
            <v>#REF!</v>
          </cell>
          <cell r="DM72" t="e">
            <v>#REF!</v>
          </cell>
          <cell r="DN72" t="e">
            <v>#REF!</v>
          </cell>
          <cell r="DO72" t="e">
            <v>#REF!</v>
          </cell>
          <cell r="DP72" t="e">
            <v>#REF!</v>
          </cell>
          <cell r="DQ72" t="e">
            <v>#REF!</v>
          </cell>
          <cell r="DR72" t="e">
            <v>#REF!</v>
          </cell>
          <cell r="DS72" t="e">
            <v>#REF!</v>
          </cell>
          <cell r="DT72" t="e">
            <v>#REF!</v>
          </cell>
          <cell r="DU72" t="e">
            <v>#REF!</v>
          </cell>
          <cell r="DV72">
            <v>0</v>
          </cell>
          <cell r="DW72">
            <v>0</v>
          </cell>
          <cell r="DX72" t="e">
            <v>#REF!</v>
          </cell>
          <cell r="DY72" t="e">
            <v>#REF!</v>
          </cell>
          <cell r="DZ72" t="e">
            <v>#REF!</v>
          </cell>
          <cell r="EA72" t="e">
            <v>#REF!</v>
          </cell>
          <cell r="EB72" t="e">
            <v>#REF!</v>
          </cell>
        </row>
        <row r="73">
          <cell r="B73">
            <v>62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  <cell r="AD73" t="e">
            <v>#REF!</v>
          </cell>
          <cell r="AE73" t="e">
            <v>#REF!</v>
          </cell>
          <cell r="AF73" t="e">
            <v>#REF!</v>
          </cell>
          <cell r="AG73" t="e">
            <v>#REF!</v>
          </cell>
          <cell r="AH73" t="e">
            <v>#REF!</v>
          </cell>
          <cell r="AI73" t="e">
            <v>#REF!</v>
          </cell>
          <cell r="AJ73" t="e">
            <v>#REF!</v>
          </cell>
          <cell r="AK73" t="e">
            <v>#REF!</v>
          </cell>
          <cell r="AL73" t="e">
            <v>#REF!</v>
          </cell>
          <cell r="AM73" t="e">
            <v>#REF!</v>
          </cell>
          <cell r="AN73" t="e">
            <v>#REF!</v>
          </cell>
          <cell r="AO73" t="e">
            <v>#REF!</v>
          </cell>
          <cell r="AP73" t="e">
            <v>#REF!</v>
          </cell>
          <cell r="AQ73" t="e">
            <v>#REF!</v>
          </cell>
          <cell r="AR73" t="e">
            <v>#REF!</v>
          </cell>
          <cell r="AS73" t="e">
            <v>#REF!</v>
          </cell>
          <cell r="AT73" t="e">
            <v>#REF!</v>
          </cell>
          <cell r="AU73" t="e">
            <v>#REF!</v>
          </cell>
          <cell r="AV73" t="e">
            <v>#REF!</v>
          </cell>
          <cell r="AW73" t="e">
            <v>#REF!</v>
          </cell>
          <cell r="AX73" t="e">
            <v>#REF!</v>
          </cell>
          <cell r="AY73" t="e">
            <v>#REF!</v>
          </cell>
          <cell r="AZ73" t="e">
            <v>#REF!</v>
          </cell>
          <cell r="BA73" t="e">
            <v>#REF!</v>
          </cell>
          <cell r="BB73" t="e">
            <v>#REF!</v>
          </cell>
          <cell r="BC73" t="e">
            <v>#REF!</v>
          </cell>
          <cell r="BD73" t="e">
            <v>#REF!</v>
          </cell>
          <cell r="BE73" t="e">
            <v>#REF!</v>
          </cell>
          <cell r="BF73" t="e">
            <v>#REF!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 t="e">
            <v>#REF!</v>
          </cell>
          <cell r="BV73" t="e">
            <v>#REF!</v>
          </cell>
          <cell r="BW73" t="e">
            <v>#REF!</v>
          </cell>
          <cell r="BX73" t="e">
            <v>#REF!</v>
          </cell>
          <cell r="BY73" t="e">
            <v>#REF!</v>
          </cell>
          <cell r="BZ73" t="e">
            <v>#REF!</v>
          </cell>
          <cell r="CA73" t="e">
            <v>#REF!</v>
          </cell>
          <cell r="CB73" t="e">
            <v>#REF!</v>
          </cell>
          <cell r="CC73" t="e">
            <v>#REF!</v>
          </cell>
          <cell r="CD73" t="e">
            <v>#REF!</v>
          </cell>
          <cell r="CE73" t="e">
            <v>#REF!</v>
          </cell>
          <cell r="CF73" t="e">
            <v>#REF!</v>
          </cell>
          <cell r="CG73" t="e">
            <v>#REF!</v>
          </cell>
          <cell r="CH73" t="e">
            <v>#REF!</v>
          </cell>
          <cell r="CI73" t="e">
            <v>#REF!</v>
          </cell>
          <cell r="CJ73" t="e">
            <v>#REF!</v>
          </cell>
          <cell r="CK73" t="e">
            <v>#REF!</v>
          </cell>
          <cell r="CL73" t="e">
            <v>#REF!</v>
          </cell>
          <cell r="CM73" t="e">
            <v>#REF!</v>
          </cell>
          <cell r="CN73" t="e">
            <v>#REF!</v>
          </cell>
          <cell r="CO73" t="e">
            <v>#REF!</v>
          </cell>
          <cell r="CP73" t="e">
            <v>#REF!</v>
          </cell>
          <cell r="CQ73" t="e">
            <v>#REF!</v>
          </cell>
          <cell r="CR73" t="e">
            <v>#REF!</v>
          </cell>
          <cell r="CS73" t="e">
            <v>#REF!</v>
          </cell>
          <cell r="CT73" t="e">
            <v>#REF!</v>
          </cell>
          <cell r="CU73" t="e">
            <v>#REF!</v>
          </cell>
          <cell r="CV73" t="e">
            <v>#REF!</v>
          </cell>
          <cell r="CW73" t="e">
            <v>#REF!</v>
          </cell>
          <cell r="CX73" t="e">
            <v>#REF!</v>
          </cell>
          <cell r="CY73" t="e">
            <v>#REF!</v>
          </cell>
          <cell r="CZ73" t="e">
            <v>#REF!</v>
          </cell>
          <cell r="DA73" t="e">
            <v>#REF!</v>
          </cell>
          <cell r="DB73" t="e">
            <v>#REF!</v>
          </cell>
          <cell r="DC73" t="e">
            <v>#REF!</v>
          </cell>
          <cell r="DD73" t="e">
            <v>#REF!</v>
          </cell>
          <cell r="DE73" t="e">
            <v>#REF!</v>
          </cell>
          <cell r="DF73" t="e">
            <v>#REF!</v>
          </cell>
          <cell r="DG73" t="e">
            <v>#REF!</v>
          </cell>
          <cell r="DH73" t="e">
            <v>#REF!</v>
          </cell>
          <cell r="DI73">
            <v>0</v>
          </cell>
          <cell r="DJ73">
            <v>0</v>
          </cell>
          <cell r="DK73" t="e">
            <v>#REF!</v>
          </cell>
          <cell r="DL73" t="e">
            <v>#REF!</v>
          </cell>
          <cell r="DM73" t="e">
            <v>#REF!</v>
          </cell>
          <cell r="DN73" t="e">
            <v>#REF!</v>
          </cell>
          <cell r="DO73" t="e">
            <v>#REF!</v>
          </cell>
          <cell r="DP73" t="e">
            <v>#REF!</v>
          </cell>
          <cell r="DQ73" t="e">
            <v>#REF!</v>
          </cell>
          <cell r="DR73" t="e">
            <v>#REF!</v>
          </cell>
          <cell r="DS73" t="e">
            <v>#REF!</v>
          </cell>
          <cell r="DT73" t="e">
            <v>#REF!</v>
          </cell>
          <cell r="DU73" t="e">
            <v>#REF!</v>
          </cell>
          <cell r="DV73">
            <v>0</v>
          </cell>
          <cell r="DW73">
            <v>0</v>
          </cell>
          <cell r="DX73" t="e">
            <v>#REF!</v>
          </cell>
          <cell r="DY73" t="e">
            <v>#REF!</v>
          </cell>
          <cell r="DZ73" t="e">
            <v>#REF!</v>
          </cell>
          <cell r="EA73" t="e">
            <v>#REF!</v>
          </cell>
          <cell r="EB73" t="e">
            <v>#REF!</v>
          </cell>
        </row>
        <row r="74">
          <cell r="B74">
            <v>63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  <cell r="AD74" t="e">
            <v>#REF!</v>
          </cell>
          <cell r="AE74" t="e">
            <v>#REF!</v>
          </cell>
          <cell r="AF74" t="e">
            <v>#REF!</v>
          </cell>
          <cell r="AG74" t="e">
            <v>#REF!</v>
          </cell>
          <cell r="AH74" t="e">
            <v>#REF!</v>
          </cell>
          <cell r="AI74" t="e">
            <v>#REF!</v>
          </cell>
          <cell r="AJ74" t="e">
            <v>#REF!</v>
          </cell>
          <cell r="AK74" t="e">
            <v>#REF!</v>
          </cell>
          <cell r="AL74" t="e">
            <v>#REF!</v>
          </cell>
          <cell r="AM74" t="e">
            <v>#REF!</v>
          </cell>
          <cell r="AN74" t="e">
            <v>#REF!</v>
          </cell>
          <cell r="AO74" t="e">
            <v>#REF!</v>
          </cell>
          <cell r="AP74" t="e">
            <v>#REF!</v>
          </cell>
          <cell r="AQ74" t="e">
            <v>#REF!</v>
          </cell>
          <cell r="AR74" t="e">
            <v>#REF!</v>
          </cell>
          <cell r="AS74" t="e">
            <v>#REF!</v>
          </cell>
          <cell r="AT74" t="e">
            <v>#REF!</v>
          </cell>
          <cell r="AU74" t="e">
            <v>#REF!</v>
          </cell>
          <cell r="AV74" t="e">
            <v>#REF!</v>
          </cell>
          <cell r="AW74" t="e">
            <v>#REF!</v>
          </cell>
          <cell r="AX74" t="e">
            <v>#REF!</v>
          </cell>
          <cell r="AY74" t="e">
            <v>#REF!</v>
          </cell>
          <cell r="AZ74" t="e">
            <v>#REF!</v>
          </cell>
          <cell r="BA74" t="e">
            <v>#REF!</v>
          </cell>
          <cell r="BB74" t="e">
            <v>#REF!</v>
          </cell>
          <cell r="BC74" t="e">
            <v>#REF!</v>
          </cell>
          <cell r="BD74" t="e">
            <v>#REF!</v>
          </cell>
          <cell r="BE74" t="e">
            <v>#REF!</v>
          </cell>
          <cell r="BF74" t="e">
            <v>#REF!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 t="e">
            <v>#REF!</v>
          </cell>
          <cell r="BV74" t="e">
            <v>#REF!</v>
          </cell>
          <cell r="BW74" t="e">
            <v>#REF!</v>
          </cell>
          <cell r="BX74" t="e">
            <v>#REF!</v>
          </cell>
          <cell r="BY74" t="e">
            <v>#REF!</v>
          </cell>
          <cell r="BZ74" t="e">
            <v>#REF!</v>
          </cell>
          <cell r="CA74" t="e">
            <v>#REF!</v>
          </cell>
          <cell r="CB74" t="e">
            <v>#REF!</v>
          </cell>
          <cell r="CC74" t="e">
            <v>#REF!</v>
          </cell>
          <cell r="CD74" t="e">
            <v>#REF!</v>
          </cell>
          <cell r="CE74" t="e">
            <v>#REF!</v>
          </cell>
          <cell r="CF74" t="e">
            <v>#REF!</v>
          </cell>
          <cell r="CG74" t="e">
            <v>#REF!</v>
          </cell>
          <cell r="CH74" t="e">
            <v>#REF!</v>
          </cell>
          <cell r="CI74" t="e">
            <v>#REF!</v>
          </cell>
          <cell r="CJ74" t="e">
            <v>#REF!</v>
          </cell>
          <cell r="CK74" t="e">
            <v>#REF!</v>
          </cell>
          <cell r="CL74" t="e">
            <v>#REF!</v>
          </cell>
          <cell r="CM74" t="e">
            <v>#REF!</v>
          </cell>
          <cell r="CN74" t="e">
            <v>#REF!</v>
          </cell>
          <cell r="CO74" t="e">
            <v>#REF!</v>
          </cell>
          <cell r="CP74" t="e">
            <v>#REF!</v>
          </cell>
          <cell r="CQ74" t="e">
            <v>#REF!</v>
          </cell>
          <cell r="CR74" t="e">
            <v>#REF!</v>
          </cell>
          <cell r="CS74" t="e">
            <v>#REF!</v>
          </cell>
          <cell r="CT74" t="e">
            <v>#REF!</v>
          </cell>
          <cell r="CU74" t="e">
            <v>#REF!</v>
          </cell>
          <cell r="CV74" t="e">
            <v>#REF!</v>
          </cell>
          <cell r="CW74" t="e">
            <v>#REF!</v>
          </cell>
          <cell r="CX74" t="e">
            <v>#REF!</v>
          </cell>
          <cell r="CY74" t="e">
            <v>#REF!</v>
          </cell>
          <cell r="CZ74" t="e">
            <v>#REF!</v>
          </cell>
          <cell r="DA74" t="e">
            <v>#REF!</v>
          </cell>
          <cell r="DB74" t="e">
            <v>#REF!</v>
          </cell>
          <cell r="DC74" t="e">
            <v>#REF!</v>
          </cell>
          <cell r="DD74" t="e">
            <v>#REF!</v>
          </cell>
          <cell r="DE74" t="e">
            <v>#REF!</v>
          </cell>
          <cell r="DF74" t="e">
            <v>#REF!</v>
          </cell>
          <cell r="DG74" t="e">
            <v>#REF!</v>
          </cell>
          <cell r="DH74" t="e">
            <v>#REF!</v>
          </cell>
          <cell r="DI74">
            <v>0</v>
          </cell>
          <cell r="DJ74">
            <v>0</v>
          </cell>
          <cell r="DK74" t="e">
            <v>#REF!</v>
          </cell>
          <cell r="DL74" t="e">
            <v>#REF!</v>
          </cell>
          <cell r="DM74" t="e">
            <v>#REF!</v>
          </cell>
          <cell r="DN74" t="e">
            <v>#REF!</v>
          </cell>
          <cell r="DO74" t="e">
            <v>#REF!</v>
          </cell>
          <cell r="DP74" t="e">
            <v>#REF!</v>
          </cell>
          <cell r="DQ74" t="e">
            <v>#REF!</v>
          </cell>
          <cell r="DR74" t="e">
            <v>#REF!</v>
          </cell>
          <cell r="DS74" t="e">
            <v>#REF!</v>
          </cell>
          <cell r="DT74" t="e">
            <v>#REF!</v>
          </cell>
          <cell r="DU74" t="e">
            <v>#REF!</v>
          </cell>
          <cell r="DV74">
            <v>0</v>
          </cell>
          <cell r="DW74">
            <v>0</v>
          </cell>
          <cell r="DX74" t="e">
            <v>#REF!</v>
          </cell>
          <cell r="DY74" t="e">
            <v>#REF!</v>
          </cell>
          <cell r="DZ74" t="e">
            <v>#REF!</v>
          </cell>
          <cell r="EA74" t="e">
            <v>#REF!</v>
          </cell>
          <cell r="EB74" t="e">
            <v>#REF!</v>
          </cell>
        </row>
        <row r="75">
          <cell r="B75">
            <v>64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  <cell r="AD75" t="e">
            <v>#REF!</v>
          </cell>
          <cell r="AE75" t="e">
            <v>#REF!</v>
          </cell>
          <cell r="AF75" t="e">
            <v>#REF!</v>
          </cell>
          <cell r="AG75" t="e">
            <v>#REF!</v>
          </cell>
          <cell r="AH75" t="e">
            <v>#REF!</v>
          </cell>
          <cell r="AI75" t="e">
            <v>#REF!</v>
          </cell>
          <cell r="AJ75" t="e">
            <v>#REF!</v>
          </cell>
          <cell r="AK75" t="e">
            <v>#REF!</v>
          </cell>
          <cell r="AL75" t="e">
            <v>#REF!</v>
          </cell>
          <cell r="AM75" t="e">
            <v>#REF!</v>
          </cell>
          <cell r="AN75" t="e">
            <v>#REF!</v>
          </cell>
          <cell r="AO75" t="e">
            <v>#REF!</v>
          </cell>
          <cell r="AP75" t="e">
            <v>#REF!</v>
          </cell>
          <cell r="AQ75" t="e">
            <v>#REF!</v>
          </cell>
          <cell r="AR75" t="e">
            <v>#REF!</v>
          </cell>
          <cell r="AS75" t="e">
            <v>#REF!</v>
          </cell>
          <cell r="AT75" t="e">
            <v>#REF!</v>
          </cell>
          <cell r="AU75" t="e">
            <v>#REF!</v>
          </cell>
          <cell r="AV75" t="e">
            <v>#REF!</v>
          </cell>
          <cell r="AW75" t="e">
            <v>#REF!</v>
          </cell>
          <cell r="AX75" t="e">
            <v>#REF!</v>
          </cell>
          <cell r="AY75" t="e">
            <v>#REF!</v>
          </cell>
          <cell r="AZ75" t="e">
            <v>#REF!</v>
          </cell>
          <cell r="BA75" t="e">
            <v>#REF!</v>
          </cell>
          <cell r="BB75" t="e">
            <v>#REF!</v>
          </cell>
          <cell r="BC75" t="e">
            <v>#REF!</v>
          </cell>
          <cell r="BD75" t="e">
            <v>#REF!</v>
          </cell>
          <cell r="BE75" t="e">
            <v>#REF!</v>
          </cell>
          <cell r="BF75" t="e">
            <v>#REF!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 t="e">
            <v>#REF!</v>
          </cell>
          <cell r="BV75" t="e">
            <v>#REF!</v>
          </cell>
          <cell r="BW75" t="e">
            <v>#REF!</v>
          </cell>
          <cell r="BX75" t="e">
            <v>#REF!</v>
          </cell>
          <cell r="BY75" t="e">
            <v>#REF!</v>
          </cell>
          <cell r="BZ75" t="e">
            <v>#REF!</v>
          </cell>
          <cell r="CA75" t="e">
            <v>#REF!</v>
          </cell>
          <cell r="CB75" t="e">
            <v>#REF!</v>
          </cell>
          <cell r="CC75" t="e">
            <v>#REF!</v>
          </cell>
          <cell r="CD75" t="e">
            <v>#REF!</v>
          </cell>
          <cell r="CE75" t="e">
            <v>#REF!</v>
          </cell>
          <cell r="CF75" t="e">
            <v>#REF!</v>
          </cell>
          <cell r="CG75" t="e">
            <v>#REF!</v>
          </cell>
          <cell r="CH75" t="e">
            <v>#REF!</v>
          </cell>
          <cell r="CI75" t="e">
            <v>#REF!</v>
          </cell>
          <cell r="CJ75" t="e">
            <v>#REF!</v>
          </cell>
          <cell r="CK75" t="e">
            <v>#REF!</v>
          </cell>
          <cell r="CL75" t="e">
            <v>#REF!</v>
          </cell>
          <cell r="CM75" t="e">
            <v>#REF!</v>
          </cell>
          <cell r="CN75" t="e">
            <v>#REF!</v>
          </cell>
          <cell r="CO75" t="e">
            <v>#REF!</v>
          </cell>
          <cell r="CP75" t="e">
            <v>#REF!</v>
          </cell>
          <cell r="CQ75" t="e">
            <v>#REF!</v>
          </cell>
          <cell r="CR75" t="e">
            <v>#REF!</v>
          </cell>
          <cell r="CS75" t="e">
            <v>#REF!</v>
          </cell>
          <cell r="CT75" t="e">
            <v>#REF!</v>
          </cell>
          <cell r="CU75" t="e">
            <v>#REF!</v>
          </cell>
          <cell r="CV75" t="e">
            <v>#REF!</v>
          </cell>
          <cell r="CW75" t="e">
            <v>#REF!</v>
          </cell>
          <cell r="CX75" t="e">
            <v>#REF!</v>
          </cell>
          <cell r="CY75" t="e">
            <v>#REF!</v>
          </cell>
          <cell r="CZ75" t="e">
            <v>#REF!</v>
          </cell>
          <cell r="DA75" t="e">
            <v>#REF!</v>
          </cell>
          <cell r="DB75" t="e">
            <v>#REF!</v>
          </cell>
          <cell r="DC75" t="e">
            <v>#REF!</v>
          </cell>
          <cell r="DD75" t="e">
            <v>#REF!</v>
          </cell>
          <cell r="DE75" t="e">
            <v>#REF!</v>
          </cell>
          <cell r="DF75" t="e">
            <v>#REF!</v>
          </cell>
          <cell r="DG75" t="e">
            <v>#REF!</v>
          </cell>
          <cell r="DH75" t="e">
            <v>#REF!</v>
          </cell>
          <cell r="DI75">
            <v>0</v>
          </cell>
          <cell r="DJ75">
            <v>0</v>
          </cell>
          <cell r="DK75" t="e">
            <v>#REF!</v>
          </cell>
          <cell r="DL75" t="e">
            <v>#REF!</v>
          </cell>
          <cell r="DM75" t="e">
            <v>#REF!</v>
          </cell>
          <cell r="DN75" t="e">
            <v>#REF!</v>
          </cell>
          <cell r="DO75" t="e">
            <v>#REF!</v>
          </cell>
          <cell r="DP75" t="e">
            <v>#REF!</v>
          </cell>
          <cell r="DQ75" t="e">
            <v>#REF!</v>
          </cell>
          <cell r="DR75" t="e">
            <v>#REF!</v>
          </cell>
          <cell r="DS75" t="e">
            <v>#REF!</v>
          </cell>
          <cell r="DT75" t="e">
            <v>#REF!</v>
          </cell>
          <cell r="DU75" t="e">
            <v>#REF!</v>
          </cell>
          <cell r="DV75">
            <v>0</v>
          </cell>
          <cell r="DW75">
            <v>0</v>
          </cell>
          <cell r="DX75" t="e">
            <v>#REF!</v>
          </cell>
          <cell r="DY75" t="e">
            <v>#REF!</v>
          </cell>
          <cell r="DZ75" t="e">
            <v>#REF!</v>
          </cell>
          <cell r="EA75" t="e">
            <v>#REF!</v>
          </cell>
          <cell r="EB75" t="e">
            <v>#REF!</v>
          </cell>
        </row>
        <row r="76">
          <cell r="B76">
            <v>65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 t="e">
            <v>#REF!</v>
          </cell>
          <cell r="T76" t="e">
            <v>#REF!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#REF!</v>
          </cell>
          <cell r="Z76" t="e">
            <v>#REF!</v>
          </cell>
          <cell r="AA76" t="e">
            <v>#REF!</v>
          </cell>
          <cell r="AB76" t="e">
            <v>#REF!</v>
          </cell>
          <cell r="AC76" t="e">
            <v>#REF!</v>
          </cell>
          <cell r="AD76" t="e">
            <v>#REF!</v>
          </cell>
          <cell r="AE76" t="e">
            <v>#REF!</v>
          </cell>
          <cell r="AF76" t="e">
            <v>#REF!</v>
          </cell>
          <cell r="AG76" t="e">
            <v>#REF!</v>
          </cell>
          <cell r="AH76" t="e">
            <v>#REF!</v>
          </cell>
          <cell r="AI76" t="e">
            <v>#REF!</v>
          </cell>
          <cell r="AJ76" t="e">
            <v>#REF!</v>
          </cell>
          <cell r="AK76" t="e">
            <v>#REF!</v>
          </cell>
          <cell r="AL76" t="e">
            <v>#REF!</v>
          </cell>
          <cell r="AM76" t="e">
            <v>#REF!</v>
          </cell>
          <cell r="AN76" t="e">
            <v>#REF!</v>
          </cell>
          <cell r="AO76" t="e">
            <v>#REF!</v>
          </cell>
          <cell r="AP76" t="e">
            <v>#REF!</v>
          </cell>
          <cell r="AQ76" t="e">
            <v>#REF!</v>
          </cell>
          <cell r="AR76" t="e">
            <v>#REF!</v>
          </cell>
          <cell r="AS76" t="e">
            <v>#REF!</v>
          </cell>
          <cell r="AT76" t="e">
            <v>#REF!</v>
          </cell>
          <cell r="AU76" t="e">
            <v>#REF!</v>
          </cell>
          <cell r="AV76" t="e">
            <v>#REF!</v>
          </cell>
          <cell r="AW76" t="e">
            <v>#REF!</v>
          </cell>
          <cell r="AX76" t="e">
            <v>#REF!</v>
          </cell>
          <cell r="AY76" t="e">
            <v>#REF!</v>
          </cell>
          <cell r="AZ76" t="e">
            <v>#REF!</v>
          </cell>
          <cell r="BA76" t="e">
            <v>#REF!</v>
          </cell>
          <cell r="BB76" t="e">
            <v>#REF!</v>
          </cell>
          <cell r="BC76" t="e">
            <v>#REF!</v>
          </cell>
          <cell r="BD76" t="e">
            <v>#REF!</v>
          </cell>
          <cell r="BE76" t="e">
            <v>#REF!</v>
          </cell>
          <cell r="BF76" t="e">
            <v>#REF!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 t="e">
            <v>#REF!</v>
          </cell>
          <cell r="BV76" t="e">
            <v>#REF!</v>
          </cell>
          <cell r="BW76" t="e">
            <v>#REF!</v>
          </cell>
          <cell r="BX76" t="e">
            <v>#REF!</v>
          </cell>
          <cell r="BY76" t="e">
            <v>#REF!</v>
          </cell>
          <cell r="BZ76" t="e">
            <v>#REF!</v>
          </cell>
          <cell r="CA76" t="e">
            <v>#REF!</v>
          </cell>
          <cell r="CB76" t="e">
            <v>#REF!</v>
          </cell>
          <cell r="CC76" t="e">
            <v>#REF!</v>
          </cell>
          <cell r="CD76" t="e">
            <v>#REF!</v>
          </cell>
          <cell r="CE76" t="e">
            <v>#REF!</v>
          </cell>
          <cell r="CF76" t="e">
            <v>#REF!</v>
          </cell>
          <cell r="CG76" t="e">
            <v>#REF!</v>
          </cell>
          <cell r="CH76" t="e">
            <v>#REF!</v>
          </cell>
          <cell r="CI76" t="e">
            <v>#REF!</v>
          </cell>
          <cell r="CJ76" t="e">
            <v>#REF!</v>
          </cell>
          <cell r="CK76" t="e">
            <v>#REF!</v>
          </cell>
          <cell r="CL76" t="e">
            <v>#REF!</v>
          </cell>
          <cell r="CM76" t="e">
            <v>#REF!</v>
          </cell>
          <cell r="CN76" t="e">
            <v>#REF!</v>
          </cell>
          <cell r="CO76" t="e">
            <v>#REF!</v>
          </cell>
          <cell r="CP76" t="e">
            <v>#REF!</v>
          </cell>
          <cell r="CQ76" t="e">
            <v>#REF!</v>
          </cell>
          <cell r="CR76" t="e">
            <v>#REF!</v>
          </cell>
          <cell r="CS76" t="e">
            <v>#REF!</v>
          </cell>
          <cell r="CT76" t="e">
            <v>#REF!</v>
          </cell>
          <cell r="CU76" t="e">
            <v>#REF!</v>
          </cell>
          <cell r="CV76" t="e">
            <v>#REF!</v>
          </cell>
          <cell r="CW76" t="e">
            <v>#REF!</v>
          </cell>
          <cell r="CX76" t="e">
            <v>#REF!</v>
          </cell>
          <cell r="CY76" t="e">
            <v>#REF!</v>
          </cell>
          <cell r="CZ76" t="e">
            <v>#REF!</v>
          </cell>
          <cell r="DA76" t="e">
            <v>#REF!</v>
          </cell>
          <cell r="DB76" t="e">
            <v>#REF!</v>
          </cell>
          <cell r="DC76" t="e">
            <v>#REF!</v>
          </cell>
          <cell r="DD76" t="e">
            <v>#REF!</v>
          </cell>
          <cell r="DE76" t="e">
            <v>#REF!</v>
          </cell>
          <cell r="DF76" t="e">
            <v>#REF!</v>
          </cell>
          <cell r="DG76" t="e">
            <v>#REF!</v>
          </cell>
          <cell r="DH76" t="e">
            <v>#REF!</v>
          </cell>
          <cell r="DI76">
            <v>0</v>
          </cell>
          <cell r="DJ76">
            <v>0</v>
          </cell>
          <cell r="DK76" t="e">
            <v>#REF!</v>
          </cell>
          <cell r="DL76" t="e">
            <v>#REF!</v>
          </cell>
          <cell r="DM76" t="e">
            <v>#REF!</v>
          </cell>
          <cell r="DN76" t="e">
            <v>#REF!</v>
          </cell>
          <cell r="DO76" t="e">
            <v>#REF!</v>
          </cell>
          <cell r="DP76" t="e">
            <v>#REF!</v>
          </cell>
          <cell r="DQ76" t="e">
            <v>#REF!</v>
          </cell>
          <cell r="DR76" t="e">
            <v>#REF!</v>
          </cell>
          <cell r="DS76" t="e">
            <v>#REF!</v>
          </cell>
          <cell r="DT76" t="e">
            <v>#REF!</v>
          </cell>
          <cell r="DU76" t="e">
            <v>#REF!</v>
          </cell>
          <cell r="DV76">
            <v>0</v>
          </cell>
          <cell r="DW76">
            <v>0</v>
          </cell>
          <cell r="DX76" t="e">
            <v>#REF!</v>
          </cell>
          <cell r="DY76" t="e">
            <v>#REF!</v>
          </cell>
          <cell r="DZ76" t="e">
            <v>#REF!</v>
          </cell>
          <cell r="EA76" t="e">
            <v>#REF!</v>
          </cell>
          <cell r="EB76" t="e">
            <v>#REF!</v>
          </cell>
        </row>
        <row r="77">
          <cell r="B77">
            <v>66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 t="e">
            <v>#REF!</v>
          </cell>
          <cell r="N77" t="e">
            <v>#REF!</v>
          </cell>
          <cell r="O77" t="e">
            <v>#REF!</v>
          </cell>
          <cell r="P77" t="e">
            <v>#REF!</v>
          </cell>
          <cell r="Q77" t="e">
            <v>#REF!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V77" t="e">
            <v>#REF!</v>
          </cell>
          <cell r="W77" t="e">
            <v>#REF!</v>
          </cell>
          <cell r="X77" t="e">
            <v>#REF!</v>
          </cell>
          <cell r="Y77" t="e">
            <v>#REF!</v>
          </cell>
          <cell r="Z77" t="e">
            <v>#REF!</v>
          </cell>
          <cell r="AA77" t="e">
            <v>#REF!</v>
          </cell>
          <cell r="AB77" t="e">
            <v>#REF!</v>
          </cell>
          <cell r="AC77" t="e">
            <v>#REF!</v>
          </cell>
          <cell r="AD77" t="e">
            <v>#REF!</v>
          </cell>
          <cell r="AE77" t="e">
            <v>#REF!</v>
          </cell>
          <cell r="AF77" t="e">
            <v>#REF!</v>
          </cell>
          <cell r="AG77" t="e">
            <v>#REF!</v>
          </cell>
          <cell r="AH77" t="e">
            <v>#REF!</v>
          </cell>
          <cell r="AI77" t="e">
            <v>#REF!</v>
          </cell>
          <cell r="AJ77" t="e">
            <v>#REF!</v>
          </cell>
          <cell r="AK77" t="e">
            <v>#REF!</v>
          </cell>
          <cell r="AL77" t="e">
            <v>#REF!</v>
          </cell>
          <cell r="AM77" t="e">
            <v>#REF!</v>
          </cell>
          <cell r="AN77" t="e">
            <v>#REF!</v>
          </cell>
          <cell r="AO77" t="e">
            <v>#REF!</v>
          </cell>
          <cell r="AP77" t="e">
            <v>#REF!</v>
          </cell>
          <cell r="AQ77" t="e">
            <v>#REF!</v>
          </cell>
          <cell r="AR77" t="e">
            <v>#REF!</v>
          </cell>
          <cell r="AS77" t="e">
            <v>#REF!</v>
          </cell>
          <cell r="AT77" t="e">
            <v>#REF!</v>
          </cell>
          <cell r="AU77" t="e">
            <v>#REF!</v>
          </cell>
          <cell r="AV77" t="e">
            <v>#REF!</v>
          </cell>
          <cell r="AW77" t="e">
            <v>#REF!</v>
          </cell>
          <cell r="AX77" t="e">
            <v>#REF!</v>
          </cell>
          <cell r="AY77" t="e">
            <v>#REF!</v>
          </cell>
          <cell r="AZ77" t="e">
            <v>#REF!</v>
          </cell>
          <cell r="BA77" t="e">
            <v>#REF!</v>
          </cell>
          <cell r="BB77" t="e">
            <v>#REF!</v>
          </cell>
          <cell r="BC77" t="e">
            <v>#REF!</v>
          </cell>
          <cell r="BD77" t="e">
            <v>#REF!</v>
          </cell>
          <cell r="BE77" t="e">
            <v>#REF!</v>
          </cell>
          <cell r="BF77" t="e">
            <v>#REF!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 t="e">
            <v>#REF!</v>
          </cell>
          <cell r="BV77" t="e">
            <v>#REF!</v>
          </cell>
          <cell r="BW77" t="e">
            <v>#REF!</v>
          </cell>
          <cell r="BX77" t="e">
            <v>#REF!</v>
          </cell>
          <cell r="BY77" t="e">
            <v>#REF!</v>
          </cell>
          <cell r="BZ77" t="e">
            <v>#REF!</v>
          </cell>
          <cell r="CA77" t="e">
            <v>#REF!</v>
          </cell>
          <cell r="CB77" t="e">
            <v>#REF!</v>
          </cell>
          <cell r="CC77" t="e">
            <v>#REF!</v>
          </cell>
          <cell r="CD77" t="e">
            <v>#REF!</v>
          </cell>
          <cell r="CE77" t="e">
            <v>#REF!</v>
          </cell>
          <cell r="CF77" t="e">
            <v>#REF!</v>
          </cell>
          <cell r="CG77" t="e">
            <v>#REF!</v>
          </cell>
          <cell r="CH77" t="e">
            <v>#REF!</v>
          </cell>
          <cell r="CI77" t="e">
            <v>#REF!</v>
          </cell>
          <cell r="CJ77" t="e">
            <v>#REF!</v>
          </cell>
          <cell r="CK77" t="e">
            <v>#REF!</v>
          </cell>
          <cell r="CL77" t="e">
            <v>#REF!</v>
          </cell>
          <cell r="CM77" t="e">
            <v>#REF!</v>
          </cell>
          <cell r="CN77" t="e">
            <v>#REF!</v>
          </cell>
          <cell r="CO77" t="e">
            <v>#REF!</v>
          </cell>
          <cell r="CP77" t="e">
            <v>#REF!</v>
          </cell>
          <cell r="CQ77" t="e">
            <v>#REF!</v>
          </cell>
          <cell r="CR77" t="e">
            <v>#REF!</v>
          </cell>
          <cell r="CS77" t="e">
            <v>#REF!</v>
          </cell>
          <cell r="CT77" t="e">
            <v>#REF!</v>
          </cell>
          <cell r="CU77" t="e">
            <v>#REF!</v>
          </cell>
          <cell r="CV77" t="e">
            <v>#REF!</v>
          </cell>
          <cell r="CW77" t="e">
            <v>#REF!</v>
          </cell>
          <cell r="CX77" t="e">
            <v>#REF!</v>
          </cell>
          <cell r="CY77" t="e">
            <v>#REF!</v>
          </cell>
          <cell r="CZ77" t="e">
            <v>#REF!</v>
          </cell>
          <cell r="DA77" t="e">
            <v>#REF!</v>
          </cell>
          <cell r="DB77" t="e">
            <v>#REF!</v>
          </cell>
          <cell r="DC77" t="e">
            <v>#REF!</v>
          </cell>
          <cell r="DD77" t="e">
            <v>#REF!</v>
          </cell>
          <cell r="DE77" t="e">
            <v>#REF!</v>
          </cell>
          <cell r="DF77" t="e">
            <v>#REF!</v>
          </cell>
          <cell r="DG77" t="e">
            <v>#REF!</v>
          </cell>
          <cell r="DH77" t="e">
            <v>#REF!</v>
          </cell>
          <cell r="DI77">
            <v>0</v>
          </cell>
          <cell r="DJ77">
            <v>0</v>
          </cell>
          <cell r="DK77" t="e">
            <v>#REF!</v>
          </cell>
          <cell r="DL77" t="e">
            <v>#REF!</v>
          </cell>
          <cell r="DM77" t="e">
            <v>#REF!</v>
          </cell>
          <cell r="DN77" t="e">
            <v>#REF!</v>
          </cell>
          <cell r="DO77" t="e">
            <v>#REF!</v>
          </cell>
          <cell r="DP77" t="e">
            <v>#REF!</v>
          </cell>
          <cell r="DQ77" t="e">
            <v>#REF!</v>
          </cell>
          <cell r="DR77" t="e">
            <v>#REF!</v>
          </cell>
          <cell r="DS77" t="e">
            <v>#REF!</v>
          </cell>
          <cell r="DT77" t="e">
            <v>#REF!</v>
          </cell>
          <cell r="DU77" t="e">
            <v>#REF!</v>
          </cell>
          <cell r="DV77">
            <v>0</v>
          </cell>
          <cell r="DW77">
            <v>0</v>
          </cell>
          <cell r="DX77" t="e">
            <v>#REF!</v>
          </cell>
          <cell r="DY77" t="e">
            <v>#REF!</v>
          </cell>
          <cell r="DZ77" t="e">
            <v>#REF!</v>
          </cell>
          <cell r="EA77" t="e">
            <v>#REF!</v>
          </cell>
          <cell r="EB77" t="e">
            <v>#REF!</v>
          </cell>
        </row>
        <row r="78">
          <cell r="B78">
            <v>67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 t="e">
            <v>#REF!</v>
          </cell>
          <cell r="N78" t="e">
            <v>#REF!</v>
          </cell>
          <cell r="O78" t="e">
            <v>#REF!</v>
          </cell>
          <cell r="P78" t="e">
            <v>#REF!</v>
          </cell>
          <cell r="Q78" t="e">
            <v>#REF!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V78" t="e">
            <v>#REF!</v>
          </cell>
          <cell r="W78" t="e">
            <v>#REF!</v>
          </cell>
          <cell r="X78" t="e">
            <v>#REF!</v>
          </cell>
          <cell r="Y78" t="e">
            <v>#REF!</v>
          </cell>
          <cell r="Z78" t="e">
            <v>#REF!</v>
          </cell>
          <cell r="AA78" t="e">
            <v>#REF!</v>
          </cell>
          <cell r="AB78" t="e">
            <v>#REF!</v>
          </cell>
          <cell r="AC78" t="e">
            <v>#REF!</v>
          </cell>
          <cell r="AD78" t="e">
            <v>#REF!</v>
          </cell>
          <cell r="AE78" t="e">
            <v>#REF!</v>
          </cell>
          <cell r="AF78" t="e">
            <v>#REF!</v>
          </cell>
          <cell r="AG78" t="e">
            <v>#REF!</v>
          </cell>
          <cell r="AH78" t="e">
            <v>#REF!</v>
          </cell>
          <cell r="AI78" t="e">
            <v>#REF!</v>
          </cell>
          <cell r="AJ78" t="e">
            <v>#REF!</v>
          </cell>
          <cell r="AK78" t="e">
            <v>#REF!</v>
          </cell>
          <cell r="AL78" t="e">
            <v>#REF!</v>
          </cell>
          <cell r="AM78" t="e">
            <v>#REF!</v>
          </cell>
          <cell r="AN78" t="e">
            <v>#REF!</v>
          </cell>
          <cell r="AO78" t="e">
            <v>#REF!</v>
          </cell>
          <cell r="AP78" t="e">
            <v>#REF!</v>
          </cell>
          <cell r="AQ78" t="e">
            <v>#REF!</v>
          </cell>
          <cell r="AR78" t="e">
            <v>#REF!</v>
          </cell>
          <cell r="AS78" t="e">
            <v>#REF!</v>
          </cell>
          <cell r="AT78" t="e">
            <v>#REF!</v>
          </cell>
          <cell r="AU78" t="e">
            <v>#REF!</v>
          </cell>
          <cell r="AV78" t="e">
            <v>#REF!</v>
          </cell>
          <cell r="AW78" t="e">
            <v>#REF!</v>
          </cell>
          <cell r="AX78" t="e">
            <v>#REF!</v>
          </cell>
          <cell r="AY78" t="e">
            <v>#REF!</v>
          </cell>
          <cell r="AZ78" t="e">
            <v>#REF!</v>
          </cell>
          <cell r="BA78" t="e">
            <v>#REF!</v>
          </cell>
          <cell r="BB78" t="e">
            <v>#REF!</v>
          </cell>
          <cell r="BC78" t="e">
            <v>#REF!</v>
          </cell>
          <cell r="BD78" t="e">
            <v>#REF!</v>
          </cell>
          <cell r="BE78" t="e">
            <v>#REF!</v>
          </cell>
          <cell r="BF78" t="e">
            <v>#REF!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 t="e">
            <v>#REF!</v>
          </cell>
          <cell r="BV78" t="e">
            <v>#REF!</v>
          </cell>
          <cell r="BW78" t="e">
            <v>#REF!</v>
          </cell>
          <cell r="BX78" t="e">
            <v>#REF!</v>
          </cell>
          <cell r="BY78" t="e">
            <v>#REF!</v>
          </cell>
          <cell r="BZ78" t="e">
            <v>#REF!</v>
          </cell>
          <cell r="CA78" t="e">
            <v>#REF!</v>
          </cell>
          <cell r="CB78" t="e">
            <v>#REF!</v>
          </cell>
          <cell r="CC78" t="e">
            <v>#REF!</v>
          </cell>
          <cell r="CD78" t="e">
            <v>#REF!</v>
          </cell>
          <cell r="CE78" t="e">
            <v>#REF!</v>
          </cell>
          <cell r="CF78" t="e">
            <v>#REF!</v>
          </cell>
          <cell r="CG78" t="e">
            <v>#REF!</v>
          </cell>
          <cell r="CH78" t="e">
            <v>#REF!</v>
          </cell>
          <cell r="CI78" t="e">
            <v>#REF!</v>
          </cell>
          <cell r="CJ78" t="e">
            <v>#REF!</v>
          </cell>
          <cell r="CK78" t="e">
            <v>#REF!</v>
          </cell>
          <cell r="CL78" t="e">
            <v>#REF!</v>
          </cell>
          <cell r="CM78" t="e">
            <v>#REF!</v>
          </cell>
          <cell r="CN78" t="e">
            <v>#REF!</v>
          </cell>
          <cell r="CO78" t="e">
            <v>#REF!</v>
          </cell>
          <cell r="CP78" t="e">
            <v>#REF!</v>
          </cell>
          <cell r="CQ78" t="e">
            <v>#REF!</v>
          </cell>
          <cell r="CR78" t="e">
            <v>#REF!</v>
          </cell>
          <cell r="CS78" t="e">
            <v>#REF!</v>
          </cell>
          <cell r="CT78" t="e">
            <v>#REF!</v>
          </cell>
          <cell r="CU78" t="e">
            <v>#REF!</v>
          </cell>
          <cell r="CV78" t="e">
            <v>#REF!</v>
          </cell>
          <cell r="CW78" t="e">
            <v>#REF!</v>
          </cell>
          <cell r="CX78" t="e">
            <v>#REF!</v>
          </cell>
          <cell r="CY78" t="e">
            <v>#REF!</v>
          </cell>
          <cell r="CZ78" t="e">
            <v>#REF!</v>
          </cell>
          <cell r="DA78" t="e">
            <v>#REF!</v>
          </cell>
          <cell r="DB78" t="e">
            <v>#REF!</v>
          </cell>
          <cell r="DC78" t="e">
            <v>#REF!</v>
          </cell>
          <cell r="DD78" t="e">
            <v>#REF!</v>
          </cell>
          <cell r="DE78" t="e">
            <v>#REF!</v>
          </cell>
          <cell r="DF78" t="e">
            <v>#REF!</v>
          </cell>
          <cell r="DG78" t="e">
            <v>#REF!</v>
          </cell>
          <cell r="DH78" t="e">
            <v>#REF!</v>
          </cell>
          <cell r="DI78">
            <v>0</v>
          </cell>
          <cell r="DJ78">
            <v>0</v>
          </cell>
          <cell r="DK78" t="e">
            <v>#REF!</v>
          </cell>
          <cell r="DL78" t="e">
            <v>#REF!</v>
          </cell>
          <cell r="DM78" t="e">
            <v>#REF!</v>
          </cell>
          <cell r="DN78" t="e">
            <v>#REF!</v>
          </cell>
          <cell r="DO78" t="e">
            <v>#REF!</v>
          </cell>
          <cell r="DP78" t="e">
            <v>#REF!</v>
          </cell>
          <cell r="DQ78" t="e">
            <v>#REF!</v>
          </cell>
          <cell r="DR78" t="e">
            <v>#REF!</v>
          </cell>
          <cell r="DS78" t="e">
            <v>#REF!</v>
          </cell>
          <cell r="DT78" t="e">
            <v>#REF!</v>
          </cell>
          <cell r="DU78" t="e">
            <v>#REF!</v>
          </cell>
          <cell r="DV78">
            <v>0</v>
          </cell>
          <cell r="DW78">
            <v>0</v>
          </cell>
          <cell r="DX78" t="e">
            <v>#REF!</v>
          </cell>
          <cell r="DY78" t="e">
            <v>#REF!</v>
          </cell>
          <cell r="DZ78" t="e">
            <v>#REF!</v>
          </cell>
          <cell r="EA78" t="e">
            <v>#REF!</v>
          </cell>
          <cell r="EB78" t="e">
            <v>#REF!</v>
          </cell>
        </row>
        <row r="79">
          <cell r="B79">
            <v>68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#REF!</v>
          </cell>
          <cell r="Z79" t="e">
            <v>#REF!</v>
          </cell>
          <cell r="AA79" t="e">
            <v>#REF!</v>
          </cell>
          <cell r="AB79" t="e">
            <v>#REF!</v>
          </cell>
          <cell r="AC79" t="e">
            <v>#REF!</v>
          </cell>
          <cell r="AD79" t="e">
            <v>#REF!</v>
          </cell>
          <cell r="AE79" t="e">
            <v>#REF!</v>
          </cell>
          <cell r="AF79" t="e">
            <v>#REF!</v>
          </cell>
          <cell r="AG79" t="e">
            <v>#REF!</v>
          </cell>
          <cell r="AH79" t="e">
            <v>#REF!</v>
          </cell>
          <cell r="AI79" t="e">
            <v>#REF!</v>
          </cell>
          <cell r="AJ79" t="e">
            <v>#REF!</v>
          </cell>
          <cell r="AK79" t="e">
            <v>#REF!</v>
          </cell>
          <cell r="AL79" t="e">
            <v>#REF!</v>
          </cell>
          <cell r="AM79" t="e">
            <v>#REF!</v>
          </cell>
          <cell r="AN79" t="e">
            <v>#REF!</v>
          </cell>
          <cell r="AO79" t="e">
            <v>#REF!</v>
          </cell>
          <cell r="AP79" t="e">
            <v>#REF!</v>
          </cell>
          <cell r="AQ79" t="e">
            <v>#REF!</v>
          </cell>
          <cell r="AR79" t="e">
            <v>#REF!</v>
          </cell>
          <cell r="AS79" t="e">
            <v>#REF!</v>
          </cell>
          <cell r="AT79" t="e">
            <v>#REF!</v>
          </cell>
          <cell r="AU79" t="e">
            <v>#REF!</v>
          </cell>
          <cell r="AV79" t="e">
            <v>#REF!</v>
          </cell>
          <cell r="AW79" t="e">
            <v>#REF!</v>
          </cell>
          <cell r="AX79" t="e">
            <v>#REF!</v>
          </cell>
          <cell r="AY79" t="e">
            <v>#REF!</v>
          </cell>
          <cell r="AZ79" t="e">
            <v>#REF!</v>
          </cell>
          <cell r="BA79" t="e">
            <v>#REF!</v>
          </cell>
          <cell r="BB79" t="e">
            <v>#REF!</v>
          </cell>
          <cell r="BC79" t="e">
            <v>#REF!</v>
          </cell>
          <cell r="BD79" t="e">
            <v>#REF!</v>
          </cell>
          <cell r="BE79" t="e">
            <v>#REF!</v>
          </cell>
          <cell r="BF79" t="e">
            <v>#REF!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 t="e">
            <v>#REF!</v>
          </cell>
          <cell r="BV79" t="e">
            <v>#REF!</v>
          </cell>
          <cell r="BW79" t="e">
            <v>#REF!</v>
          </cell>
          <cell r="BX79" t="e">
            <v>#REF!</v>
          </cell>
          <cell r="BY79" t="e">
            <v>#REF!</v>
          </cell>
          <cell r="BZ79" t="e">
            <v>#REF!</v>
          </cell>
          <cell r="CA79" t="e">
            <v>#REF!</v>
          </cell>
          <cell r="CB79" t="e">
            <v>#REF!</v>
          </cell>
          <cell r="CC79" t="e">
            <v>#REF!</v>
          </cell>
          <cell r="CD79" t="e">
            <v>#REF!</v>
          </cell>
          <cell r="CE79" t="e">
            <v>#REF!</v>
          </cell>
          <cell r="CF79" t="e">
            <v>#REF!</v>
          </cell>
          <cell r="CG79" t="e">
            <v>#REF!</v>
          </cell>
          <cell r="CH79" t="e">
            <v>#REF!</v>
          </cell>
          <cell r="CI79" t="e">
            <v>#REF!</v>
          </cell>
          <cell r="CJ79" t="e">
            <v>#REF!</v>
          </cell>
          <cell r="CK79" t="e">
            <v>#REF!</v>
          </cell>
          <cell r="CL79" t="e">
            <v>#REF!</v>
          </cell>
          <cell r="CM79" t="e">
            <v>#REF!</v>
          </cell>
          <cell r="CN79" t="e">
            <v>#REF!</v>
          </cell>
          <cell r="CO79" t="e">
            <v>#REF!</v>
          </cell>
          <cell r="CP79" t="e">
            <v>#REF!</v>
          </cell>
          <cell r="CQ79" t="e">
            <v>#REF!</v>
          </cell>
          <cell r="CR79" t="e">
            <v>#REF!</v>
          </cell>
          <cell r="CS79" t="e">
            <v>#REF!</v>
          </cell>
          <cell r="CT79" t="e">
            <v>#REF!</v>
          </cell>
          <cell r="CU79" t="e">
            <v>#REF!</v>
          </cell>
          <cell r="CV79" t="e">
            <v>#REF!</v>
          </cell>
          <cell r="CW79" t="e">
            <v>#REF!</v>
          </cell>
          <cell r="CX79" t="e">
            <v>#REF!</v>
          </cell>
          <cell r="CY79" t="e">
            <v>#REF!</v>
          </cell>
          <cell r="CZ79" t="e">
            <v>#REF!</v>
          </cell>
          <cell r="DA79" t="e">
            <v>#REF!</v>
          </cell>
          <cell r="DB79" t="e">
            <v>#REF!</v>
          </cell>
          <cell r="DC79" t="e">
            <v>#REF!</v>
          </cell>
          <cell r="DD79" t="e">
            <v>#REF!</v>
          </cell>
          <cell r="DE79" t="e">
            <v>#REF!</v>
          </cell>
          <cell r="DF79" t="e">
            <v>#REF!</v>
          </cell>
          <cell r="DG79" t="e">
            <v>#REF!</v>
          </cell>
          <cell r="DH79" t="e">
            <v>#REF!</v>
          </cell>
          <cell r="DI79">
            <v>0</v>
          </cell>
          <cell r="DJ79">
            <v>0</v>
          </cell>
          <cell r="DK79" t="e">
            <v>#REF!</v>
          </cell>
          <cell r="DL79" t="e">
            <v>#REF!</v>
          </cell>
          <cell r="DM79" t="e">
            <v>#REF!</v>
          </cell>
          <cell r="DN79" t="e">
            <v>#REF!</v>
          </cell>
          <cell r="DO79" t="e">
            <v>#REF!</v>
          </cell>
          <cell r="DP79" t="e">
            <v>#REF!</v>
          </cell>
          <cell r="DQ79" t="e">
            <v>#REF!</v>
          </cell>
          <cell r="DR79" t="e">
            <v>#REF!</v>
          </cell>
          <cell r="DS79" t="e">
            <v>#REF!</v>
          </cell>
          <cell r="DT79" t="e">
            <v>#REF!</v>
          </cell>
          <cell r="DU79" t="e">
            <v>#REF!</v>
          </cell>
          <cell r="DV79">
            <v>0</v>
          </cell>
          <cell r="DW79">
            <v>0</v>
          </cell>
          <cell r="DX79" t="e">
            <v>#REF!</v>
          </cell>
          <cell r="DY79" t="e">
            <v>#REF!</v>
          </cell>
          <cell r="DZ79" t="e">
            <v>#REF!</v>
          </cell>
          <cell r="EA79" t="e">
            <v>#REF!</v>
          </cell>
          <cell r="EB79" t="e">
            <v>#REF!</v>
          </cell>
        </row>
        <row r="80">
          <cell r="B80">
            <v>69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e">
            <v>#REF!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  <cell r="AD80" t="e">
            <v>#REF!</v>
          </cell>
          <cell r="AE80" t="e">
            <v>#REF!</v>
          </cell>
          <cell r="AF80" t="e">
            <v>#REF!</v>
          </cell>
          <cell r="AG80" t="e">
            <v>#REF!</v>
          </cell>
          <cell r="AH80" t="e">
            <v>#REF!</v>
          </cell>
          <cell r="AI80" t="e">
            <v>#REF!</v>
          </cell>
          <cell r="AJ80" t="e">
            <v>#REF!</v>
          </cell>
          <cell r="AK80" t="e">
            <v>#REF!</v>
          </cell>
          <cell r="AL80" t="e">
            <v>#REF!</v>
          </cell>
          <cell r="AM80" t="e">
            <v>#REF!</v>
          </cell>
          <cell r="AN80" t="e">
            <v>#REF!</v>
          </cell>
          <cell r="AO80" t="e">
            <v>#REF!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 t="e">
            <v>#REF!</v>
          </cell>
          <cell r="AU80" t="e">
            <v>#REF!</v>
          </cell>
          <cell r="AV80" t="e">
            <v>#REF!</v>
          </cell>
          <cell r="AW80" t="e">
            <v>#REF!</v>
          </cell>
          <cell r="AX80" t="e">
            <v>#REF!</v>
          </cell>
          <cell r="AY80" t="e">
            <v>#REF!</v>
          </cell>
          <cell r="AZ80" t="e">
            <v>#REF!</v>
          </cell>
          <cell r="BA80" t="e">
            <v>#REF!</v>
          </cell>
          <cell r="BB80" t="e">
            <v>#REF!</v>
          </cell>
          <cell r="BC80" t="e">
            <v>#REF!</v>
          </cell>
          <cell r="BD80" t="e">
            <v>#REF!</v>
          </cell>
          <cell r="BE80" t="e">
            <v>#REF!</v>
          </cell>
          <cell r="BF80" t="e">
            <v>#REF!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 t="e">
            <v>#REF!</v>
          </cell>
          <cell r="BV80" t="e">
            <v>#REF!</v>
          </cell>
          <cell r="BW80" t="e">
            <v>#REF!</v>
          </cell>
          <cell r="BX80" t="e">
            <v>#REF!</v>
          </cell>
          <cell r="BY80" t="e">
            <v>#REF!</v>
          </cell>
          <cell r="BZ80" t="e">
            <v>#REF!</v>
          </cell>
          <cell r="CA80" t="e">
            <v>#REF!</v>
          </cell>
          <cell r="CB80" t="e">
            <v>#REF!</v>
          </cell>
          <cell r="CC80" t="e">
            <v>#REF!</v>
          </cell>
          <cell r="CD80" t="e">
            <v>#REF!</v>
          </cell>
          <cell r="CE80" t="e">
            <v>#REF!</v>
          </cell>
          <cell r="CF80" t="e">
            <v>#REF!</v>
          </cell>
          <cell r="CG80" t="e">
            <v>#REF!</v>
          </cell>
          <cell r="CH80" t="e">
            <v>#REF!</v>
          </cell>
          <cell r="CI80" t="e">
            <v>#REF!</v>
          </cell>
          <cell r="CJ80" t="e">
            <v>#REF!</v>
          </cell>
          <cell r="CK80" t="e">
            <v>#REF!</v>
          </cell>
          <cell r="CL80" t="e">
            <v>#REF!</v>
          </cell>
          <cell r="CM80" t="e">
            <v>#REF!</v>
          </cell>
          <cell r="CN80" t="e">
            <v>#REF!</v>
          </cell>
          <cell r="CO80" t="e">
            <v>#REF!</v>
          </cell>
          <cell r="CP80" t="e">
            <v>#REF!</v>
          </cell>
          <cell r="CQ80" t="e">
            <v>#REF!</v>
          </cell>
          <cell r="CR80" t="e">
            <v>#REF!</v>
          </cell>
          <cell r="CS80" t="e">
            <v>#REF!</v>
          </cell>
          <cell r="CT80" t="e">
            <v>#REF!</v>
          </cell>
          <cell r="CU80" t="e">
            <v>#REF!</v>
          </cell>
          <cell r="CV80" t="e">
            <v>#REF!</v>
          </cell>
          <cell r="CW80" t="e">
            <v>#REF!</v>
          </cell>
          <cell r="CX80" t="e">
            <v>#REF!</v>
          </cell>
          <cell r="CY80" t="e">
            <v>#REF!</v>
          </cell>
          <cell r="CZ80" t="e">
            <v>#REF!</v>
          </cell>
          <cell r="DA80" t="e">
            <v>#REF!</v>
          </cell>
          <cell r="DB80" t="e">
            <v>#REF!</v>
          </cell>
          <cell r="DC80" t="e">
            <v>#REF!</v>
          </cell>
          <cell r="DD80" t="e">
            <v>#REF!</v>
          </cell>
          <cell r="DE80" t="e">
            <v>#REF!</v>
          </cell>
          <cell r="DF80" t="e">
            <v>#REF!</v>
          </cell>
          <cell r="DG80" t="e">
            <v>#REF!</v>
          </cell>
          <cell r="DH80" t="e">
            <v>#REF!</v>
          </cell>
          <cell r="DI80">
            <v>0</v>
          </cell>
          <cell r="DJ80">
            <v>0</v>
          </cell>
          <cell r="DK80" t="e">
            <v>#REF!</v>
          </cell>
          <cell r="DL80" t="e">
            <v>#REF!</v>
          </cell>
          <cell r="DM80" t="e">
            <v>#REF!</v>
          </cell>
          <cell r="DN80" t="e">
            <v>#REF!</v>
          </cell>
          <cell r="DO80" t="e">
            <v>#REF!</v>
          </cell>
          <cell r="DP80" t="e">
            <v>#REF!</v>
          </cell>
          <cell r="DQ80" t="e">
            <v>#REF!</v>
          </cell>
          <cell r="DR80" t="e">
            <v>#REF!</v>
          </cell>
          <cell r="DS80" t="e">
            <v>#REF!</v>
          </cell>
          <cell r="DT80" t="e">
            <v>#REF!</v>
          </cell>
          <cell r="DU80" t="e">
            <v>#REF!</v>
          </cell>
          <cell r="DV80">
            <v>0</v>
          </cell>
          <cell r="DW80">
            <v>0</v>
          </cell>
          <cell r="DX80" t="e">
            <v>#REF!</v>
          </cell>
          <cell r="DY80" t="e">
            <v>#REF!</v>
          </cell>
          <cell r="DZ80" t="e">
            <v>#REF!</v>
          </cell>
          <cell r="EA80" t="e">
            <v>#REF!</v>
          </cell>
          <cell r="EB80" t="e">
            <v>#REF!</v>
          </cell>
        </row>
        <row r="81">
          <cell r="B81">
            <v>70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  <cell r="Q81" t="e">
            <v>#REF!</v>
          </cell>
          <cell r="R81" t="e">
            <v>#REF!</v>
          </cell>
          <cell r="S81" t="e">
            <v>#REF!</v>
          </cell>
          <cell r="T81" t="e">
            <v>#REF!</v>
          </cell>
          <cell r="U81" t="e">
            <v>#REF!</v>
          </cell>
          <cell r="V81" t="e">
            <v>#REF!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  <cell r="AD81" t="e">
            <v>#REF!</v>
          </cell>
          <cell r="AE81" t="e">
            <v>#REF!</v>
          </cell>
          <cell r="AF81" t="e">
            <v>#REF!</v>
          </cell>
          <cell r="AG81" t="e">
            <v>#REF!</v>
          </cell>
          <cell r="AH81" t="e">
            <v>#REF!</v>
          </cell>
          <cell r="AI81" t="e">
            <v>#REF!</v>
          </cell>
          <cell r="AJ81" t="e">
            <v>#REF!</v>
          </cell>
          <cell r="AK81" t="e">
            <v>#REF!</v>
          </cell>
          <cell r="AL81" t="e">
            <v>#REF!</v>
          </cell>
          <cell r="AM81" t="e">
            <v>#REF!</v>
          </cell>
          <cell r="AN81" t="e">
            <v>#REF!</v>
          </cell>
          <cell r="AO81" t="e">
            <v>#REF!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 t="e">
            <v>#REF!</v>
          </cell>
          <cell r="AU81" t="e">
            <v>#REF!</v>
          </cell>
          <cell r="AV81" t="e">
            <v>#REF!</v>
          </cell>
          <cell r="AW81" t="e">
            <v>#REF!</v>
          </cell>
          <cell r="AX81" t="e">
            <v>#REF!</v>
          </cell>
          <cell r="AY81" t="e">
            <v>#REF!</v>
          </cell>
          <cell r="AZ81" t="e">
            <v>#REF!</v>
          </cell>
          <cell r="BA81" t="e">
            <v>#REF!</v>
          </cell>
          <cell r="BB81" t="e">
            <v>#REF!</v>
          </cell>
          <cell r="BC81" t="e">
            <v>#REF!</v>
          </cell>
          <cell r="BD81" t="e">
            <v>#REF!</v>
          </cell>
          <cell r="BE81" t="e">
            <v>#REF!</v>
          </cell>
          <cell r="BF81" t="e">
            <v>#REF!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 t="e">
            <v>#REF!</v>
          </cell>
          <cell r="BV81" t="e">
            <v>#REF!</v>
          </cell>
          <cell r="BW81" t="e">
            <v>#REF!</v>
          </cell>
          <cell r="BX81" t="e">
            <v>#REF!</v>
          </cell>
          <cell r="BY81" t="e">
            <v>#REF!</v>
          </cell>
          <cell r="BZ81" t="e">
            <v>#REF!</v>
          </cell>
          <cell r="CA81" t="e">
            <v>#REF!</v>
          </cell>
          <cell r="CB81" t="e">
            <v>#REF!</v>
          </cell>
          <cell r="CC81" t="e">
            <v>#REF!</v>
          </cell>
          <cell r="CD81" t="e">
            <v>#REF!</v>
          </cell>
          <cell r="CE81" t="e">
            <v>#REF!</v>
          </cell>
          <cell r="CF81" t="e">
            <v>#REF!</v>
          </cell>
          <cell r="CG81" t="e">
            <v>#REF!</v>
          </cell>
          <cell r="CH81" t="e">
            <v>#REF!</v>
          </cell>
          <cell r="CI81" t="e">
            <v>#REF!</v>
          </cell>
          <cell r="CJ81" t="e">
            <v>#REF!</v>
          </cell>
          <cell r="CK81" t="e">
            <v>#REF!</v>
          </cell>
          <cell r="CL81" t="e">
            <v>#REF!</v>
          </cell>
          <cell r="CM81" t="e">
            <v>#REF!</v>
          </cell>
          <cell r="CN81" t="e">
            <v>#REF!</v>
          </cell>
          <cell r="CO81" t="e">
            <v>#REF!</v>
          </cell>
          <cell r="CP81" t="e">
            <v>#REF!</v>
          </cell>
          <cell r="CQ81" t="e">
            <v>#REF!</v>
          </cell>
          <cell r="CR81" t="e">
            <v>#REF!</v>
          </cell>
          <cell r="CS81" t="e">
            <v>#REF!</v>
          </cell>
          <cell r="CT81" t="e">
            <v>#REF!</v>
          </cell>
          <cell r="CU81" t="e">
            <v>#REF!</v>
          </cell>
          <cell r="CV81" t="e">
            <v>#REF!</v>
          </cell>
          <cell r="CW81" t="e">
            <v>#REF!</v>
          </cell>
          <cell r="CX81" t="e">
            <v>#REF!</v>
          </cell>
          <cell r="CY81" t="e">
            <v>#REF!</v>
          </cell>
          <cell r="CZ81" t="e">
            <v>#REF!</v>
          </cell>
          <cell r="DA81" t="e">
            <v>#REF!</v>
          </cell>
          <cell r="DB81" t="e">
            <v>#REF!</v>
          </cell>
          <cell r="DC81" t="e">
            <v>#REF!</v>
          </cell>
          <cell r="DD81" t="e">
            <v>#REF!</v>
          </cell>
          <cell r="DE81" t="e">
            <v>#REF!</v>
          </cell>
          <cell r="DF81" t="e">
            <v>#REF!</v>
          </cell>
          <cell r="DG81" t="e">
            <v>#REF!</v>
          </cell>
          <cell r="DH81" t="e">
            <v>#REF!</v>
          </cell>
          <cell r="DI81">
            <v>0</v>
          </cell>
          <cell r="DJ81">
            <v>0</v>
          </cell>
          <cell r="DK81" t="e">
            <v>#REF!</v>
          </cell>
          <cell r="DL81" t="e">
            <v>#REF!</v>
          </cell>
          <cell r="DM81" t="e">
            <v>#REF!</v>
          </cell>
          <cell r="DN81" t="e">
            <v>#REF!</v>
          </cell>
          <cell r="DO81" t="e">
            <v>#REF!</v>
          </cell>
          <cell r="DP81" t="e">
            <v>#REF!</v>
          </cell>
          <cell r="DQ81" t="e">
            <v>#REF!</v>
          </cell>
          <cell r="DR81" t="e">
            <v>#REF!</v>
          </cell>
          <cell r="DS81" t="e">
            <v>#REF!</v>
          </cell>
          <cell r="DT81" t="e">
            <v>#REF!</v>
          </cell>
          <cell r="DU81" t="e">
            <v>#REF!</v>
          </cell>
          <cell r="DV81">
            <v>0</v>
          </cell>
          <cell r="DW81">
            <v>0</v>
          </cell>
          <cell r="DX81" t="e">
            <v>#REF!</v>
          </cell>
          <cell r="DY81" t="e">
            <v>#REF!</v>
          </cell>
          <cell r="DZ81" t="e">
            <v>#REF!</v>
          </cell>
          <cell r="EA81" t="e">
            <v>#REF!</v>
          </cell>
          <cell r="EB81" t="e">
            <v>#REF!</v>
          </cell>
        </row>
        <row r="82">
          <cell r="B82">
            <v>71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  <cell r="Q82" t="e">
            <v>#REF!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  <cell r="AB82" t="e">
            <v>#REF!</v>
          </cell>
          <cell r="AC82" t="e">
            <v>#REF!</v>
          </cell>
          <cell r="AD82" t="e">
            <v>#REF!</v>
          </cell>
          <cell r="AE82" t="e">
            <v>#REF!</v>
          </cell>
          <cell r="AF82" t="e">
            <v>#REF!</v>
          </cell>
          <cell r="AG82" t="e">
            <v>#REF!</v>
          </cell>
          <cell r="AH82" t="e">
            <v>#REF!</v>
          </cell>
          <cell r="AI82" t="e">
            <v>#REF!</v>
          </cell>
          <cell r="AJ82" t="e">
            <v>#REF!</v>
          </cell>
          <cell r="AK82" t="e">
            <v>#REF!</v>
          </cell>
          <cell r="AL82" t="e">
            <v>#REF!</v>
          </cell>
          <cell r="AM82" t="e">
            <v>#REF!</v>
          </cell>
          <cell r="AN82" t="e">
            <v>#REF!</v>
          </cell>
          <cell r="AO82" t="e">
            <v>#REF!</v>
          </cell>
          <cell r="AP82" t="e">
            <v>#REF!</v>
          </cell>
          <cell r="AQ82" t="e">
            <v>#REF!</v>
          </cell>
          <cell r="AR82" t="e">
            <v>#REF!</v>
          </cell>
          <cell r="AS82" t="e">
            <v>#REF!</v>
          </cell>
          <cell r="AT82" t="e">
            <v>#REF!</v>
          </cell>
          <cell r="AU82" t="e">
            <v>#REF!</v>
          </cell>
          <cell r="AV82" t="e">
            <v>#REF!</v>
          </cell>
          <cell r="AW82" t="e">
            <v>#REF!</v>
          </cell>
          <cell r="AX82" t="e">
            <v>#REF!</v>
          </cell>
          <cell r="AY82" t="e">
            <v>#REF!</v>
          </cell>
          <cell r="AZ82" t="e">
            <v>#REF!</v>
          </cell>
          <cell r="BA82" t="e">
            <v>#REF!</v>
          </cell>
          <cell r="BB82" t="e">
            <v>#REF!</v>
          </cell>
          <cell r="BC82" t="e">
            <v>#REF!</v>
          </cell>
          <cell r="BD82" t="e">
            <v>#REF!</v>
          </cell>
          <cell r="BE82" t="e">
            <v>#REF!</v>
          </cell>
          <cell r="BF82" t="e">
            <v>#REF!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 t="e">
            <v>#REF!</v>
          </cell>
          <cell r="BV82" t="e">
            <v>#REF!</v>
          </cell>
          <cell r="BW82" t="e">
            <v>#REF!</v>
          </cell>
          <cell r="BX82" t="e">
            <v>#REF!</v>
          </cell>
          <cell r="BY82" t="e">
            <v>#REF!</v>
          </cell>
          <cell r="BZ82" t="e">
            <v>#REF!</v>
          </cell>
          <cell r="CA82" t="e">
            <v>#REF!</v>
          </cell>
          <cell r="CB82" t="e">
            <v>#REF!</v>
          </cell>
          <cell r="CC82" t="e">
            <v>#REF!</v>
          </cell>
          <cell r="CD82" t="e">
            <v>#REF!</v>
          </cell>
          <cell r="CE82" t="e">
            <v>#REF!</v>
          </cell>
          <cell r="CF82" t="e">
            <v>#REF!</v>
          </cell>
          <cell r="CG82" t="e">
            <v>#REF!</v>
          </cell>
          <cell r="CH82" t="e">
            <v>#REF!</v>
          </cell>
          <cell r="CI82" t="e">
            <v>#REF!</v>
          </cell>
          <cell r="CJ82" t="e">
            <v>#REF!</v>
          </cell>
          <cell r="CK82" t="e">
            <v>#REF!</v>
          </cell>
          <cell r="CL82" t="e">
            <v>#REF!</v>
          </cell>
          <cell r="CM82" t="e">
            <v>#REF!</v>
          </cell>
          <cell r="CN82" t="e">
            <v>#REF!</v>
          </cell>
          <cell r="CO82" t="e">
            <v>#REF!</v>
          </cell>
          <cell r="CP82" t="e">
            <v>#REF!</v>
          </cell>
          <cell r="CQ82" t="e">
            <v>#REF!</v>
          </cell>
          <cell r="CR82" t="e">
            <v>#REF!</v>
          </cell>
          <cell r="CS82" t="e">
            <v>#REF!</v>
          </cell>
          <cell r="CT82" t="e">
            <v>#REF!</v>
          </cell>
          <cell r="CU82" t="e">
            <v>#REF!</v>
          </cell>
          <cell r="CV82" t="e">
            <v>#REF!</v>
          </cell>
          <cell r="CW82" t="e">
            <v>#REF!</v>
          </cell>
          <cell r="CX82" t="e">
            <v>#REF!</v>
          </cell>
          <cell r="CY82" t="e">
            <v>#REF!</v>
          </cell>
          <cell r="CZ82" t="e">
            <v>#REF!</v>
          </cell>
          <cell r="DA82" t="e">
            <v>#REF!</v>
          </cell>
          <cell r="DB82" t="e">
            <v>#REF!</v>
          </cell>
          <cell r="DC82" t="e">
            <v>#REF!</v>
          </cell>
          <cell r="DD82" t="e">
            <v>#REF!</v>
          </cell>
          <cell r="DE82" t="e">
            <v>#REF!</v>
          </cell>
          <cell r="DF82" t="e">
            <v>#REF!</v>
          </cell>
          <cell r="DG82" t="e">
            <v>#REF!</v>
          </cell>
          <cell r="DH82" t="e">
            <v>#REF!</v>
          </cell>
          <cell r="DI82">
            <v>0</v>
          </cell>
          <cell r="DJ82">
            <v>0</v>
          </cell>
          <cell r="DK82" t="e">
            <v>#REF!</v>
          </cell>
          <cell r="DL82" t="e">
            <v>#REF!</v>
          </cell>
          <cell r="DM82" t="e">
            <v>#REF!</v>
          </cell>
          <cell r="DN82" t="e">
            <v>#REF!</v>
          </cell>
          <cell r="DO82" t="e">
            <v>#REF!</v>
          </cell>
          <cell r="DP82" t="e">
            <v>#REF!</v>
          </cell>
          <cell r="DQ82" t="e">
            <v>#REF!</v>
          </cell>
          <cell r="DR82" t="e">
            <v>#REF!</v>
          </cell>
          <cell r="DS82" t="e">
            <v>#REF!</v>
          </cell>
          <cell r="DT82" t="e">
            <v>#REF!</v>
          </cell>
          <cell r="DU82" t="e">
            <v>#REF!</v>
          </cell>
          <cell r="DV82">
            <v>0</v>
          </cell>
          <cell r="DW82">
            <v>0</v>
          </cell>
          <cell r="DX82" t="e">
            <v>#REF!</v>
          </cell>
          <cell r="DY82" t="e">
            <v>#REF!</v>
          </cell>
          <cell r="DZ82" t="e">
            <v>#REF!</v>
          </cell>
          <cell r="EA82" t="e">
            <v>#REF!</v>
          </cell>
          <cell r="EB82" t="e">
            <v>#REF!</v>
          </cell>
        </row>
        <row r="83">
          <cell r="B83">
            <v>72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  <cell r="Q83" t="e">
            <v>#REF!</v>
          </cell>
          <cell r="R83" t="e">
            <v>#REF!</v>
          </cell>
          <cell r="S83" t="e">
            <v>#REF!</v>
          </cell>
          <cell r="T83" t="e">
            <v>#REF!</v>
          </cell>
          <cell r="U83" t="e">
            <v>#REF!</v>
          </cell>
          <cell r="V83" t="e">
            <v>#REF!</v>
          </cell>
          <cell r="W83" t="e">
            <v>#REF!</v>
          </cell>
          <cell r="X83" t="e">
            <v>#REF!</v>
          </cell>
          <cell r="Y83" t="e">
            <v>#REF!</v>
          </cell>
          <cell r="Z83" t="e">
            <v>#REF!</v>
          </cell>
          <cell r="AA83" t="e">
            <v>#REF!</v>
          </cell>
          <cell r="AB83" t="e">
            <v>#REF!</v>
          </cell>
          <cell r="AC83" t="e">
            <v>#REF!</v>
          </cell>
          <cell r="AD83" t="e">
            <v>#REF!</v>
          </cell>
          <cell r="AE83" t="e">
            <v>#REF!</v>
          </cell>
          <cell r="AF83" t="e">
            <v>#REF!</v>
          </cell>
          <cell r="AG83" t="e">
            <v>#REF!</v>
          </cell>
          <cell r="AH83" t="e">
            <v>#REF!</v>
          </cell>
          <cell r="AI83" t="e">
            <v>#REF!</v>
          </cell>
          <cell r="AJ83" t="e">
            <v>#REF!</v>
          </cell>
          <cell r="AK83" t="e">
            <v>#REF!</v>
          </cell>
          <cell r="AL83" t="e">
            <v>#REF!</v>
          </cell>
          <cell r="AM83" t="e">
            <v>#REF!</v>
          </cell>
          <cell r="AN83" t="e">
            <v>#REF!</v>
          </cell>
          <cell r="AO83" t="e">
            <v>#REF!</v>
          </cell>
          <cell r="AP83" t="e">
            <v>#REF!</v>
          </cell>
          <cell r="AQ83" t="e">
            <v>#REF!</v>
          </cell>
          <cell r="AR83" t="e">
            <v>#REF!</v>
          </cell>
          <cell r="AS83" t="e">
            <v>#REF!</v>
          </cell>
          <cell r="AT83" t="e">
            <v>#REF!</v>
          </cell>
          <cell r="AU83" t="e">
            <v>#REF!</v>
          </cell>
          <cell r="AV83" t="e">
            <v>#REF!</v>
          </cell>
          <cell r="AW83" t="e">
            <v>#REF!</v>
          </cell>
          <cell r="AX83" t="e">
            <v>#REF!</v>
          </cell>
          <cell r="AY83" t="e">
            <v>#REF!</v>
          </cell>
          <cell r="AZ83" t="e">
            <v>#REF!</v>
          </cell>
          <cell r="BA83" t="e">
            <v>#REF!</v>
          </cell>
          <cell r="BB83" t="e">
            <v>#REF!</v>
          </cell>
          <cell r="BC83" t="e">
            <v>#REF!</v>
          </cell>
          <cell r="BD83" t="e">
            <v>#REF!</v>
          </cell>
          <cell r="BE83" t="e">
            <v>#REF!</v>
          </cell>
          <cell r="BF83" t="e">
            <v>#REF!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 t="e">
            <v>#REF!</v>
          </cell>
          <cell r="BV83" t="e">
            <v>#REF!</v>
          </cell>
          <cell r="BW83" t="e">
            <v>#REF!</v>
          </cell>
          <cell r="BX83" t="e">
            <v>#REF!</v>
          </cell>
          <cell r="BY83" t="e">
            <v>#REF!</v>
          </cell>
          <cell r="BZ83" t="e">
            <v>#REF!</v>
          </cell>
          <cell r="CA83" t="e">
            <v>#REF!</v>
          </cell>
          <cell r="CB83" t="e">
            <v>#REF!</v>
          </cell>
          <cell r="CC83" t="e">
            <v>#REF!</v>
          </cell>
          <cell r="CD83" t="e">
            <v>#REF!</v>
          </cell>
          <cell r="CE83" t="e">
            <v>#REF!</v>
          </cell>
          <cell r="CF83" t="e">
            <v>#REF!</v>
          </cell>
          <cell r="CG83" t="e">
            <v>#REF!</v>
          </cell>
          <cell r="CH83" t="e">
            <v>#REF!</v>
          </cell>
          <cell r="CI83" t="e">
            <v>#REF!</v>
          </cell>
          <cell r="CJ83" t="e">
            <v>#REF!</v>
          </cell>
          <cell r="CK83" t="e">
            <v>#REF!</v>
          </cell>
          <cell r="CL83" t="e">
            <v>#REF!</v>
          </cell>
          <cell r="CM83" t="e">
            <v>#REF!</v>
          </cell>
          <cell r="CN83" t="e">
            <v>#REF!</v>
          </cell>
          <cell r="CO83" t="e">
            <v>#REF!</v>
          </cell>
          <cell r="CP83" t="e">
            <v>#REF!</v>
          </cell>
          <cell r="CQ83" t="e">
            <v>#REF!</v>
          </cell>
          <cell r="CR83" t="e">
            <v>#REF!</v>
          </cell>
          <cell r="CS83" t="e">
            <v>#REF!</v>
          </cell>
          <cell r="CT83" t="e">
            <v>#REF!</v>
          </cell>
          <cell r="CU83" t="e">
            <v>#REF!</v>
          </cell>
          <cell r="CV83" t="e">
            <v>#REF!</v>
          </cell>
          <cell r="CW83" t="e">
            <v>#REF!</v>
          </cell>
          <cell r="CX83" t="e">
            <v>#REF!</v>
          </cell>
          <cell r="CY83" t="e">
            <v>#REF!</v>
          </cell>
          <cell r="CZ83" t="e">
            <v>#REF!</v>
          </cell>
          <cell r="DA83" t="e">
            <v>#REF!</v>
          </cell>
          <cell r="DB83" t="e">
            <v>#REF!</v>
          </cell>
          <cell r="DC83" t="e">
            <v>#REF!</v>
          </cell>
          <cell r="DD83" t="e">
            <v>#REF!</v>
          </cell>
          <cell r="DE83" t="e">
            <v>#REF!</v>
          </cell>
          <cell r="DF83" t="e">
            <v>#REF!</v>
          </cell>
          <cell r="DG83" t="e">
            <v>#REF!</v>
          </cell>
          <cell r="DH83" t="e">
            <v>#REF!</v>
          </cell>
          <cell r="DI83">
            <v>0</v>
          </cell>
          <cell r="DJ83">
            <v>0</v>
          </cell>
          <cell r="DK83" t="e">
            <v>#REF!</v>
          </cell>
          <cell r="DL83" t="e">
            <v>#REF!</v>
          </cell>
          <cell r="DM83" t="e">
            <v>#REF!</v>
          </cell>
          <cell r="DN83" t="e">
            <v>#REF!</v>
          </cell>
          <cell r="DO83" t="e">
            <v>#REF!</v>
          </cell>
          <cell r="DP83" t="e">
            <v>#REF!</v>
          </cell>
          <cell r="DQ83" t="e">
            <v>#REF!</v>
          </cell>
          <cell r="DR83" t="e">
            <v>#REF!</v>
          </cell>
          <cell r="DS83" t="e">
            <v>#REF!</v>
          </cell>
          <cell r="DT83" t="e">
            <v>#REF!</v>
          </cell>
          <cell r="DU83" t="e">
            <v>#REF!</v>
          </cell>
          <cell r="DV83">
            <v>0</v>
          </cell>
          <cell r="DW83">
            <v>0</v>
          </cell>
          <cell r="DX83" t="e">
            <v>#REF!</v>
          </cell>
          <cell r="DY83" t="e">
            <v>#REF!</v>
          </cell>
          <cell r="DZ83" t="e">
            <v>#REF!</v>
          </cell>
          <cell r="EA83" t="e">
            <v>#REF!</v>
          </cell>
          <cell r="EB83" t="e">
            <v>#REF!</v>
          </cell>
        </row>
        <row r="84">
          <cell r="B84">
            <v>73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  <cell r="AD84" t="e">
            <v>#REF!</v>
          </cell>
          <cell r="AE84" t="e">
            <v>#REF!</v>
          </cell>
          <cell r="AF84" t="e">
            <v>#REF!</v>
          </cell>
          <cell r="AG84" t="e">
            <v>#REF!</v>
          </cell>
          <cell r="AH84" t="e">
            <v>#REF!</v>
          </cell>
          <cell r="AI84" t="e">
            <v>#REF!</v>
          </cell>
          <cell r="AJ84" t="e">
            <v>#REF!</v>
          </cell>
          <cell r="AK84" t="e">
            <v>#REF!</v>
          </cell>
          <cell r="AL84" t="e">
            <v>#REF!</v>
          </cell>
          <cell r="AM84" t="e">
            <v>#REF!</v>
          </cell>
          <cell r="AN84" t="e">
            <v>#REF!</v>
          </cell>
          <cell r="AO84" t="e">
            <v>#REF!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 t="e">
            <v>#REF!</v>
          </cell>
          <cell r="AU84" t="e">
            <v>#REF!</v>
          </cell>
          <cell r="AV84" t="e">
            <v>#REF!</v>
          </cell>
          <cell r="AW84" t="e">
            <v>#REF!</v>
          </cell>
          <cell r="AX84" t="e">
            <v>#REF!</v>
          </cell>
          <cell r="AY84" t="e">
            <v>#REF!</v>
          </cell>
          <cell r="AZ84" t="e">
            <v>#REF!</v>
          </cell>
          <cell r="BA84" t="e">
            <v>#REF!</v>
          </cell>
          <cell r="BB84" t="e">
            <v>#REF!</v>
          </cell>
          <cell r="BC84" t="e">
            <v>#REF!</v>
          </cell>
          <cell r="BD84" t="e">
            <v>#REF!</v>
          </cell>
          <cell r="BE84" t="e">
            <v>#REF!</v>
          </cell>
          <cell r="BF84" t="e">
            <v>#REF!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 t="e">
            <v>#REF!</v>
          </cell>
          <cell r="BV84" t="e">
            <v>#REF!</v>
          </cell>
          <cell r="BW84" t="e">
            <v>#REF!</v>
          </cell>
          <cell r="BX84" t="e">
            <v>#REF!</v>
          </cell>
          <cell r="BY84" t="e">
            <v>#REF!</v>
          </cell>
          <cell r="BZ84" t="e">
            <v>#REF!</v>
          </cell>
          <cell r="CA84" t="e">
            <v>#REF!</v>
          </cell>
          <cell r="CB84" t="e">
            <v>#REF!</v>
          </cell>
          <cell r="CC84" t="e">
            <v>#REF!</v>
          </cell>
          <cell r="CD84" t="e">
            <v>#REF!</v>
          </cell>
          <cell r="CE84" t="e">
            <v>#REF!</v>
          </cell>
          <cell r="CF84" t="e">
            <v>#REF!</v>
          </cell>
          <cell r="CG84" t="e">
            <v>#REF!</v>
          </cell>
          <cell r="CH84" t="e">
            <v>#REF!</v>
          </cell>
          <cell r="CI84" t="e">
            <v>#REF!</v>
          </cell>
          <cell r="CJ84" t="e">
            <v>#REF!</v>
          </cell>
          <cell r="CK84" t="e">
            <v>#REF!</v>
          </cell>
          <cell r="CL84" t="e">
            <v>#REF!</v>
          </cell>
          <cell r="CM84" t="e">
            <v>#REF!</v>
          </cell>
          <cell r="CN84" t="e">
            <v>#REF!</v>
          </cell>
          <cell r="CO84" t="e">
            <v>#REF!</v>
          </cell>
          <cell r="CP84" t="e">
            <v>#REF!</v>
          </cell>
          <cell r="CQ84" t="e">
            <v>#REF!</v>
          </cell>
          <cell r="CR84" t="e">
            <v>#REF!</v>
          </cell>
          <cell r="CS84" t="e">
            <v>#REF!</v>
          </cell>
          <cell r="CT84" t="e">
            <v>#REF!</v>
          </cell>
          <cell r="CU84" t="e">
            <v>#REF!</v>
          </cell>
          <cell r="CV84" t="e">
            <v>#REF!</v>
          </cell>
          <cell r="CW84" t="e">
            <v>#REF!</v>
          </cell>
          <cell r="CX84" t="e">
            <v>#REF!</v>
          </cell>
          <cell r="CY84" t="e">
            <v>#REF!</v>
          </cell>
          <cell r="CZ84" t="e">
            <v>#REF!</v>
          </cell>
          <cell r="DA84" t="e">
            <v>#REF!</v>
          </cell>
          <cell r="DB84" t="e">
            <v>#REF!</v>
          </cell>
          <cell r="DC84" t="e">
            <v>#REF!</v>
          </cell>
          <cell r="DD84" t="e">
            <v>#REF!</v>
          </cell>
          <cell r="DE84" t="e">
            <v>#REF!</v>
          </cell>
          <cell r="DF84" t="e">
            <v>#REF!</v>
          </cell>
          <cell r="DG84" t="e">
            <v>#REF!</v>
          </cell>
          <cell r="DH84" t="e">
            <v>#REF!</v>
          </cell>
          <cell r="DI84">
            <v>0</v>
          </cell>
          <cell r="DJ84">
            <v>0</v>
          </cell>
          <cell r="DK84" t="e">
            <v>#REF!</v>
          </cell>
          <cell r="DL84" t="e">
            <v>#REF!</v>
          </cell>
          <cell r="DM84" t="e">
            <v>#REF!</v>
          </cell>
          <cell r="DN84" t="e">
            <v>#REF!</v>
          </cell>
          <cell r="DO84" t="e">
            <v>#REF!</v>
          </cell>
          <cell r="DP84" t="e">
            <v>#REF!</v>
          </cell>
          <cell r="DQ84" t="e">
            <v>#REF!</v>
          </cell>
          <cell r="DR84" t="e">
            <v>#REF!</v>
          </cell>
          <cell r="DS84" t="e">
            <v>#REF!</v>
          </cell>
          <cell r="DT84" t="e">
            <v>#REF!</v>
          </cell>
          <cell r="DU84" t="e">
            <v>#REF!</v>
          </cell>
          <cell r="DV84">
            <v>0</v>
          </cell>
          <cell r="DW84">
            <v>0</v>
          </cell>
          <cell r="DX84" t="e">
            <v>#REF!</v>
          </cell>
          <cell r="DY84" t="e">
            <v>#REF!</v>
          </cell>
          <cell r="DZ84" t="e">
            <v>#REF!</v>
          </cell>
          <cell r="EA84" t="e">
            <v>#REF!</v>
          </cell>
          <cell r="EB84" t="e">
            <v>#REF!</v>
          </cell>
        </row>
        <row r="85">
          <cell r="B85">
            <v>74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 t="e">
            <v>#REF!</v>
          </cell>
          <cell r="T85" t="e">
            <v>#REF!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#REF!</v>
          </cell>
          <cell r="Z85" t="e">
            <v>#REF!</v>
          </cell>
          <cell r="AA85" t="e">
            <v>#REF!</v>
          </cell>
          <cell r="AB85" t="e">
            <v>#REF!</v>
          </cell>
          <cell r="AC85" t="e">
            <v>#REF!</v>
          </cell>
          <cell r="AD85" t="e">
            <v>#REF!</v>
          </cell>
          <cell r="AE85" t="e">
            <v>#REF!</v>
          </cell>
          <cell r="AF85" t="e">
            <v>#REF!</v>
          </cell>
          <cell r="AG85" t="e">
            <v>#REF!</v>
          </cell>
          <cell r="AH85" t="e">
            <v>#REF!</v>
          </cell>
          <cell r="AI85" t="e">
            <v>#REF!</v>
          </cell>
          <cell r="AJ85" t="e">
            <v>#REF!</v>
          </cell>
          <cell r="AK85" t="e">
            <v>#REF!</v>
          </cell>
          <cell r="AL85" t="e">
            <v>#REF!</v>
          </cell>
          <cell r="AM85" t="e">
            <v>#REF!</v>
          </cell>
          <cell r="AN85" t="e">
            <v>#REF!</v>
          </cell>
          <cell r="AO85" t="e">
            <v>#REF!</v>
          </cell>
          <cell r="AP85" t="e">
            <v>#REF!</v>
          </cell>
          <cell r="AQ85" t="e">
            <v>#REF!</v>
          </cell>
          <cell r="AR85" t="e">
            <v>#REF!</v>
          </cell>
          <cell r="AS85" t="e">
            <v>#REF!</v>
          </cell>
          <cell r="AT85" t="e">
            <v>#REF!</v>
          </cell>
          <cell r="AU85" t="e">
            <v>#REF!</v>
          </cell>
          <cell r="AV85" t="e">
            <v>#REF!</v>
          </cell>
          <cell r="AW85" t="e">
            <v>#REF!</v>
          </cell>
          <cell r="AX85" t="e">
            <v>#REF!</v>
          </cell>
          <cell r="AY85" t="e">
            <v>#REF!</v>
          </cell>
          <cell r="AZ85" t="e">
            <v>#REF!</v>
          </cell>
          <cell r="BA85" t="e">
            <v>#REF!</v>
          </cell>
          <cell r="BB85" t="e">
            <v>#REF!</v>
          </cell>
          <cell r="BC85" t="e">
            <v>#REF!</v>
          </cell>
          <cell r="BD85" t="e">
            <v>#REF!</v>
          </cell>
          <cell r="BE85" t="e">
            <v>#REF!</v>
          </cell>
          <cell r="BF85" t="e">
            <v>#REF!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 t="e">
            <v>#REF!</v>
          </cell>
          <cell r="BV85" t="e">
            <v>#REF!</v>
          </cell>
          <cell r="BW85" t="e">
            <v>#REF!</v>
          </cell>
          <cell r="BX85" t="e">
            <v>#REF!</v>
          </cell>
          <cell r="BY85" t="e">
            <v>#REF!</v>
          </cell>
          <cell r="BZ85" t="e">
            <v>#REF!</v>
          </cell>
          <cell r="CA85" t="e">
            <v>#REF!</v>
          </cell>
          <cell r="CB85" t="e">
            <v>#REF!</v>
          </cell>
          <cell r="CC85" t="e">
            <v>#REF!</v>
          </cell>
          <cell r="CD85" t="e">
            <v>#REF!</v>
          </cell>
          <cell r="CE85" t="e">
            <v>#REF!</v>
          </cell>
          <cell r="CF85" t="e">
            <v>#REF!</v>
          </cell>
          <cell r="CG85" t="e">
            <v>#REF!</v>
          </cell>
          <cell r="CH85" t="e">
            <v>#REF!</v>
          </cell>
          <cell r="CI85" t="e">
            <v>#REF!</v>
          </cell>
          <cell r="CJ85" t="e">
            <v>#REF!</v>
          </cell>
          <cell r="CK85" t="e">
            <v>#REF!</v>
          </cell>
          <cell r="CL85" t="e">
            <v>#REF!</v>
          </cell>
          <cell r="CM85" t="e">
            <v>#REF!</v>
          </cell>
          <cell r="CN85" t="e">
            <v>#REF!</v>
          </cell>
          <cell r="CO85" t="e">
            <v>#REF!</v>
          </cell>
          <cell r="CP85" t="e">
            <v>#REF!</v>
          </cell>
          <cell r="CQ85" t="e">
            <v>#REF!</v>
          </cell>
          <cell r="CR85" t="e">
            <v>#REF!</v>
          </cell>
          <cell r="CS85" t="e">
            <v>#REF!</v>
          </cell>
          <cell r="CT85" t="e">
            <v>#REF!</v>
          </cell>
          <cell r="CU85" t="e">
            <v>#REF!</v>
          </cell>
          <cell r="CV85" t="e">
            <v>#REF!</v>
          </cell>
          <cell r="CW85" t="e">
            <v>#REF!</v>
          </cell>
          <cell r="CX85" t="e">
            <v>#REF!</v>
          </cell>
          <cell r="CY85" t="e">
            <v>#REF!</v>
          </cell>
          <cell r="CZ85" t="e">
            <v>#REF!</v>
          </cell>
          <cell r="DA85" t="e">
            <v>#REF!</v>
          </cell>
          <cell r="DB85" t="e">
            <v>#REF!</v>
          </cell>
          <cell r="DC85" t="e">
            <v>#REF!</v>
          </cell>
          <cell r="DD85" t="e">
            <v>#REF!</v>
          </cell>
          <cell r="DE85" t="e">
            <v>#REF!</v>
          </cell>
          <cell r="DF85" t="e">
            <v>#REF!</v>
          </cell>
          <cell r="DG85" t="e">
            <v>#REF!</v>
          </cell>
          <cell r="DH85" t="e">
            <v>#REF!</v>
          </cell>
          <cell r="DI85">
            <v>0</v>
          </cell>
          <cell r="DJ85">
            <v>0</v>
          </cell>
          <cell r="DK85" t="e">
            <v>#REF!</v>
          </cell>
          <cell r="DL85" t="e">
            <v>#REF!</v>
          </cell>
          <cell r="DM85" t="e">
            <v>#REF!</v>
          </cell>
          <cell r="DN85" t="e">
            <v>#REF!</v>
          </cell>
          <cell r="DO85" t="e">
            <v>#REF!</v>
          </cell>
          <cell r="DP85" t="e">
            <v>#REF!</v>
          </cell>
          <cell r="DQ85" t="e">
            <v>#REF!</v>
          </cell>
          <cell r="DR85" t="e">
            <v>#REF!</v>
          </cell>
          <cell r="DS85" t="e">
            <v>#REF!</v>
          </cell>
          <cell r="DT85" t="e">
            <v>#REF!</v>
          </cell>
          <cell r="DU85" t="e">
            <v>#REF!</v>
          </cell>
          <cell r="DV85">
            <v>0</v>
          </cell>
          <cell r="DW85">
            <v>0</v>
          </cell>
          <cell r="DX85" t="e">
            <v>#REF!</v>
          </cell>
          <cell r="DY85" t="e">
            <v>#REF!</v>
          </cell>
          <cell r="DZ85" t="e">
            <v>#REF!</v>
          </cell>
          <cell r="EA85" t="e">
            <v>#REF!</v>
          </cell>
          <cell r="EB85" t="e">
            <v>#REF!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  <cell r="AB86" t="e">
            <v>#REF!</v>
          </cell>
          <cell r="AC86" t="e">
            <v>#REF!</v>
          </cell>
          <cell r="AD86" t="e">
            <v>#REF!</v>
          </cell>
          <cell r="AE86" t="e">
            <v>#REF!</v>
          </cell>
          <cell r="AF86" t="e">
            <v>#REF!</v>
          </cell>
          <cell r="AG86" t="e">
            <v>#REF!</v>
          </cell>
          <cell r="AH86" t="e">
            <v>#REF!</v>
          </cell>
          <cell r="AI86" t="e">
            <v>#REF!</v>
          </cell>
          <cell r="AJ86" t="e">
            <v>#REF!</v>
          </cell>
          <cell r="AK86" t="e">
            <v>#REF!</v>
          </cell>
          <cell r="AL86" t="e">
            <v>#REF!</v>
          </cell>
          <cell r="AM86" t="e">
            <v>#REF!</v>
          </cell>
          <cell r="AN86" t="e">
            <v>#REF!</v>
          </cell>
          <cell r="AO86" t="e">
            <v>#REF!</v>
          </cell>
          <cell r="AP86" t="e">
            <v>#REF!</v>
          </cell>
          <cell r="AQ86" t="e">
            <v>#REF!</v>
          </cell>
          <cell r="AR86" t="e">
            <v>#REF!</v>
          </cell>
          <cell r="AS86" t="e">
            <v>#REF!</v>
          </cell>
          <cell r="AT86" t="e">
            <v>#REF!</v>
          </cell>
          <cell r="AU86" t="e">
            <v>#REF!</v>
          </cell>
          <cell r="AV86" t="e">
            <v>#REF!</v>
          </cell>
          <cell r="AW86" t="e">
            <v>#REF!</v>
          </cell>
          <cell r="AX86" t="e">
            <v>#REF!</v>
          </cell>
          <cell r="AY86" t="e">
            <v>#REF!</v>
          </cell>
          <cell r="AZ86" t="e">
            <v>#REF!</v>
          </cell>
          <cell r="BA86" t="e">
            <v>#REF!</v>
          </cell>
          <cell r="BB86" t="e">
            <v>#REF!</v>
          </cell>
          <cell r="BC86" t="e">
            <v>#REF!</v>
          </cell>
          <cell r="BD86" t="e">
            <v>#REF!</v>
          </cell>
          <cell r="BE86" t="e">
            <v>#REF!</v>
          </cell>
          <cell r="BF86" t="e">
            <v>#REF!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 t="e">
            <v>#REF!</v>
          </cell>
          <cell r="BV86" t="e">
            <v>#REF!</v>
          </cell>
          <cell r="BW86" t="e">
            <v>#REF!</v>
          </cell>
          <cell r="BX86" t="e">
            <v>#REF!</v>
          </cell>
          <cell r="BY86" t="e">
            <v>#REF!</v>
          </cell>
          <cell r="BZ86" t="e">
            <v>#REF!</v>
          </cell>
          <cell r="CA86" t="e">
            <v>#REF!</v>
          </cell>
          <cell r="CB86" t="e">
            <v>#REF!</v>
          </cell>
          <cell r="CC86" t="e">
            <v>#REF!</v>
          </cell>
          <cell r="CD86" t="e">
            <v>#REF!</v>
          </cell>
          <cell r="CE86" t="e">
            <v>#REF!</v>
          </cell>
          <cell r="CF86" t="e">
            <v>#REF!</v>
          </cell>
          <cell r="CG86" t="e">
            <v>#REF!</v>
          </cell>
          <cell r="CH86" t="e">
            <v>#REF!</v>
          </cell>
          <cell r="CI86" t="e">
            <v>#REF!</v>
          </cell>
          <cell r="CJ86" t="e">
            <v>#REF!</v>
          </cell>
          <cell r="CK86" t="e">
            <v>#REF!</v>
          </cell>
          <cell r="CL86" t="e">
            <v>#REF!</v>
          </cell>
          <cell r="CM86" t="e">
            <v>#REF!</v>
          </cell>
          <cell r="CN86" t="e">
            <v>#REF!</v>
          </cell>
          <cell r="CO86" t="e">
            <v>#REF!</v>
          </cell>
          <cell r="CP86" t="e">
            <v>#REF!</v>
          </cell>
          <cell r="CQ86" t="e">
            <v>#REF!</v>
          </cell>
          <cell r="CR86" t="e">
            <v>#REF!</v>
          </cell>
          <cell r="CS86" t="e">
            <v>#REF!</v>
          </cell>
          <cell r="CT86" t="e">
            <v>#REF!</v>
          </cell>
          <cell r="CU86" t="e">
            <v>#REF!</v>
          </cell>
          <cell r="CV86" t="e">
            <v>#REF!</v>
          </cell>
          <cell r="CW86" t="e">
            <v>#REF!</v>
          </cell>
          <cell r="CX86" t="e">
            <v>#REF!</v>
          </cell>
          <cell r="CY86" t="e">
            <v>#REF!</v>
          </cell>
          <cell r="CZ86" t="e">
            <v>#REF!</v>
          </cell>
          <cell r="DA86" t="e">
            <v>#REF!</v>
          </cell>
          <cell r="DB86" t="e">
            <v>#REF!</v>
          </cell>
          <cell r="DC86" t="e">
            <v>#REF!</v>
          </cell>
          <cell r="DD86" t="e">
            <v>#REF!</v>
          </cell>
          <cell r="DE86" t="e">
            <v>#REF!</v>
          </cell>
          <cell r="DF86" t="e">
            <v>#REF!</v>
          </cell>
          <cell r="DG86" t="e">
            <v>#REF!</v>
          </cell>
          <cell r="DH86" t="e">
            <v>#REF!</v>
          </cell>
          <cell r="DI86">
            <v>0</v>
          </cell>
          <cell r="DJ86">
            <v>0</v>
          </cell>
          <cell r="DK86" t="e">
            <v>#REF!</v>
          </cell>
          <cell r="DL86" t="e">
            <v>#REF!</v>
          </cell>
          <cell r="DM86" t="e">
            <v>#REF!</v>
          </cell>
          <cell r="DN86" t="e">
            <v>#REF!</v>
          </cell>
          <cell r="DO86" t="e">
            <v>#REF!</v>
          </cell>
          <cell r="DP86" t="e">
            <v>#REF!</v>
          </cell>
          <cell r="DQ86" t="e">
            <v>#REF!</v>
          </cell>
          <cell r="DR86" t="e">
            <v>#REF!</v>
          </cell>
          <cell r="DS86" t="e">
            <v>#REF!</v>
          </cell>
          <cell r="DT86" t="e">
            <v>#REF!</v>
          </cell>
          <cell r="DU86" t="e">
            <v>#REF!</v>
          </cell>
          <cell r="DV86">
            <v>0</v>
          </cell>
          <cell r="DW86">
            <v>0</v>
          </cell>
          <cell r="DX86" t="e">
            <v>#REF!</v>
          </cell>
          <cell r="DY86" t="e">
            <v>#REF!</v>
          </cell>
          <cell r="DZ86" t="e">
            <v>#REF!</v>
          </cell>
          <cell r="EA86" t="e">
            <v>#REF!</v>
          </cell>
          <cell r="EB86" t="e">
            <v>#REF!</v>
          </cell>
        </row>
        <row r="87">
          <cell r="B87">
            <v>76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  <cell r="Q87" t="e">
            <v>#REF!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 t="e">
            <v>#REF!</v>
          </cell>
          <cell r="W87" t="e">
            <v>#REF!</v>
          </cell>
          <cell r="X87" t="e">
            <v>#REF!</v>
          </cell>
          <cell r="Y87" t="e">
            <v>#REF!</v>
          </cell>
          <cell r="Z87" t="e">
            <v>#REF!</v>
          </cell>
          <cell r="AA87" t="e">
            <v>#REF!</v>
          </cell>
          <cell r="AB87" t="e">
            <v>#REF!</v>
          </cell>
          <cell r="AC87" t="e">
            <v>#REF!</v>
          </cell>
          <cell r="AD87" t="e">
            <v>#REF!</v>
          </cell>
          <cell r="AE87" t="e">
            <v>#REF!</v>
          </cell>
          <cell r="AF87" t="e">
            <v>#REF!</v>
          </cell>
          <cell r="AG87" t="e">
            <v>#REF!</v>
          </cell>
          <cell r="AH87" t="e">
            <v>#REF!</v>
          </cell>
          <cell r="AI87" t="e">
            <v>#REF!</v>
          </cell>
          <cell r="AJ87" t="e">
            <v>#REF!</v>
          </cell>
          <cell r="AK87" t="e">
            <v>#REF!</v>
          </cell>
          <cell r="AL87" t="e">
            <v>#REF!</v>
          </cell>
          <cell r="AM87" t="e">
            <v>#REF!</v>
          </cell>
          <cell r="AN87" t="e">
            <v>#REF!</v>
          </cell>
          <cell r="AO87" t="e">
            <v>#REF!</v>
          </cell>
          <cell r="AP87" t="e">
            <v>#REF!</v>
          </cell>
          <cell r="AQ87" t="e">
            <v>#REF!</v>
          </cell>
          <cell r="AR87" t="e">
            <v>#REF!</v>
          </cell>
          <cell r="AS87" t="e">
            <v>#REF!</v>
          </cell>
          <cell r="AT87" t="e">
            <v>#REF!</v>
          </cell>
          <cell r="AU87" t="e">
            <v>#REF!</v>
          </cell>
          <cell r="AV87" t="e">
            <v>#REF!</v>
          </cell>
          <cell r="AW87" t="e">
            <v>#REF!</v>
          </cell>
          <cell r="AX87" t="e">
            <v>#REF!</v>
          </cell>
          <cell r="AY87" t="e">
            <v>#REF!</v>
          </cell>
          <cell r="AZ87" t="e">
            <v>#REF!</v>
          </cell>
          <cell r="BA87" t="e">
            <v>#REF!</v>
          </cell>
          <cell r="BB87" t="e">
            <v>#REF!</v>
          </cell>
          <cell r="BC87" t="e">
            <v>#REF!</v>
          </cell>
          <cell r="BD87" t="e">
            <v>#REF!</v>
          </cell>
          <cell r="BE87" t="e">
            <v>#REF!</v>
          </cell>
          <cell r="BF87" t="e">
            <v>#REF!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 t="e">
            <v>#REF!</v>
          </cell>
          <cell r="BV87" t="e">
            <v>#REF!</v>
          </cell>
          <cell r="BW87" t="e">
            <v>#REF!</v>
          </cell>
          <cell r="BX87" t="e">
            <v>#REF!</v>
          </cell>
          <cell r="BY87" t="e">
            <v>#REF!</v>
          </cell>
          <cell r="BZ87" t="e">
            <v>#REF!</v>
          </cell>
          <cell r="CA87" t="e">
            <v>#REF!</v>
          </cell>
          <cell r="CB87" t="e">
            <v>#REF!</v>
          </cell>
          <cell r="CC87" t="e">
            <v>#REF!</v>
          </cell>
          <cell r="CD87" t="e">
            <v>#REF!</v>
          </cell>
          <cell r="CE87" t="e">
            <v>#REF!</v>
          </cell>
          <cell r="CF87" t="e">
            <v>#REF!</v>
          </cell>
          <cell r="CG87" t="e">
            <v>#REF!</v>
          </cell>
          <cell r="CH87" t="e">
            <v>#REF!</v>
          </cell>
          <cell r="CI87" t="e">
            <v>#REF!</v>
          </cell>
          <cell r="CJ87" t="e">
            <v>#REF!</v>
          </cell>
          <cell r="CK87" t="e">
            <v>#REF!</v>
          </cell>
          <cell r="CL87" t="e">
            <v>#REF!</v>
          </cell>
          <cell r="CM87" t="e">
            <v>#REF!</v>
          </cell>
          <cell r="CN87" t="e">
            <v>#REF!</v>
          </cell>
          <cell r="CO87" t="e">
            <v>#REF!</v>
          </cell>
          <cell r="CP87" t="e">
            <v>#REF!</v>
          </cell>
          <cell r="CQ87" t="e">
            <v>#REF!</v>
          </cell>
          <cell r="CR87" t="e">
            <v>#REF!</v>
          </cell>
          <cell r="CS87" t="e">
            <v>#REF!</v>
          </cell>
          <cell r="CT87" t="e">
            <v>#REF!</v>
          </cell>
          <cell r="CU87" t="e">
            <v>#REF!</v>
          </cell>
          <cell r="CV87" t="e">
            <v>#REF!</v>
          </cell>
          <cell r="CW87" t="e">
            <v>#REF!</v>
          </cell>
          <cell r="CX87" t="e">
            <v>#REF!</v>
          </cell>
          <cell r="CY87" t="e">
            <v>#REF!</v>
          </cell>
          <cell r="CZ87" t="e">
            <v>#REF!</v>
          </cell>
          <cell r="DA87" t="e">
            <v>#REF!</v>
          </cell>
          <cell r="DB87" t="e">
            <v>#REF!</v>
          </cell>
          <cell r="DC87" t="e">
            <v>#REF!</v>
          </cell>
          <cell r="DD87" t="e">
            <v>#REF!</v>
          </cell>
          <cell r="DE87" t="e">
            <v>#REF!</v>
          </cell>
          <cell r="DF87" t="e">
            <v>#REF!</v>
          </cell>
          <cell r="DG87" t="e">
            <v>#REF!</v>
          </cell>
          <cell r="DH87" t="e">
            <v>#REF!</v>
          </cell>
          <cell r="DI87">
            <v>0</v>
          </cell>
          <cell r="DJ87">
            <v>0</v>
          </cell>
          <cell r="DK87" t="e">
            <v>#REF!</v>
          </cell>
          <cell r="DL87" t="e">
            <v>#REF!</v>
          </cell>
          <cell r="DM87" t="e">
            <v>#REF!</v>
          </cell>
          <cell r="DN87" t="e">
            <v>#REF!</v>
          </cell>
          <cell r="DO87" t="e">
            <v>#REF!</v>
          </cell>
          <cell r="DP87" t="e">
            <v>#REF!</v>
          </cell>
          <cell r="DQ87" t="e">
            <v>#REF!</v>
          </cell>
          <cell r="DR87" t="e">
            <v>#REF!</v>
          </cell>
          <cell r="DS87" t="e">
            <v>#REF!</v>
          </cell>
          <cell r="DT87" t="e">
            <v>#REF!</v>
          </cell>
          <cell r="DU87" t="e">
            <v>#REF!</v>
          </cell>
          <cell r="DV87">
            <v>0</v>
          </cell>
          <cell r="DW87">
            <v>0</v>
          </cell>
          <cell r="DX87" t="e">
            <v>#REF!</v>
          </cell>
          <cell r="DY87" t="e">
            <v>#REF!</v>
          </cell>
          <cell r="DZ87" t="e">
            <v>#REF!</v>
          </cell>
          <cell r="EA87" t="e">
            <v>#REF!</v>
          </cell>
          <cell r="EB87" t="e">
            <v>#REF!</v>
          </cell>
        </row>
        <row r="88">
          <cell r="B88">
            <v>77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  <cell r="Q88" t="e">
            <v>#REF!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 t="e">
            <v>#REF!</v>
          </cell>
          <cell r="AA88" t="e">
            <v>#REF!</v>
          </cell>
          <cell r="AB88" t="e">
            <v>#REF!</v>
          </cell>
          <cell r="AC88" t="e">
            <v>#REF!</v>
          </cell>
          <cell r="AD88" t="e">
            <v>#REF!</v>
          </cell>
          <cell r="AE88" t="e">
            <v>#REF!</v>
          </cell>
          <cell r="AF88" t="e">
            <v>#REF!</v>
          </cell>
          <cell r="AG88" t="e">
            <v>#REF!</v>
          </cell>
          <cell r="AH88" t="e">
            <v>#REF!</v>
          </cell>
          <cell r="AI88" t="e">
            <v>#REF!</v>
          </cell>
          <cell r="AJ88" t="e">
            <v>#REF!</v>
          </cell>
          <cell r="AK88" t="e">
            <v>#REF!</v>
          </cell>
          <cell r="AL88" t="e">
            <v>#REF!</v>
          </cell>
          <cell r="AM88" t="e">
            <v>#REF!</v>
          </cell>
          <cell r="AN88" t="e">
            <v>#REF!</v>
          </cell>
          <cell r="AO88" t="e">
            <v>#REF!</v>
          </cell>
          <cell r="AP88" t="e">
            <v>#REF!</v>
          </cell>
          <cell r="AQ88" t="e">
            <v>#REF!</v>
          </cell>
          <cell r="AR88" t="e">
            <v>#REF!</v>
          </cell>
          <cell r="AS88" t="e">
            <v>#REF!</v>
          </cell>
          <cell r="AT88" t="e">
            <v>#REF!</v>
          </cell>
          <cell r="AU88" t="e">
            <v>#REF!</v>
          </cell>
          <cell r="AV88" t="e">
            <v>#REF!</v>
          </cell>
          <cell r="AW88" t="e">
            <v>#REF!</v>
          </cell>
          <cell r="AX88" t="e">
            <v>#REF!</v>
          </cell>
          <cell r="AY88" t="e">
            <v>#REF!</v>
          </cell>
          <cell r="AZ88" t="e">
            <v>#REF!</v>
          </cell>
          <cell r="BA88" t="e">
            <v>#REF!</v>
          </cell>
          <cell r="BB88" t="e">
            <v>#REF!</v>
          </cell>
          <cell r="BC88" t="e">
            <v>#REF!</v>
          </cell>
          <cell r="BD88" t="e">
            <v>#REF!</v>
          </cell>
          <cell r="BE88" t="e">
            <v>#REF!</v>
          </cell>
          <cell r="BF88" t="e">
            <v>#REF!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 t="e">
            <v>#REF!</v>
          </cell>
          <cell r="BV88" t="e">
            <v>#REF!</v>
          </cell>
          <cell r="BW88" t="e">
            <v>#REF!</v>
          </cell>
          <cell r="BX88" t="e">
            <v>#REF!</v>
          </cell>
          <cell r="BY88" t="e">
            <v>#REF!</v>
          </cell>
          <cell r="BZ88" t="e">
            <v>#REF!</v>
          </cell>
          <cell r="CA88" t="e">
            <v>#REF!</v>
          </cell>
          <cell r="CB88" t="e">
            <v>#REF!</v>
          </cell>
          <cell r="CC88" t="e">
            <v>#REF!</v>
          </cell>
          <cell r="CD88" t="e">
            <v>#REF!</v>
          </cell>
          <cell r="CE88" t="e">
            <v>#REF!</v>
          </cell>
          <cell r="CF88" t="e">
            <v>#REF!</v>
          </cell>
          <cell r="CG88" t="e">
            <v>#REF!</v>
          </cell>
          <cell r="CH88" t="e">
            <v>#REF!</v>
          </cell>
          <cell r="CI88" t="e">
            <v>#REF!</v>
          </cell>
          <cell r="CJ88" t="e">
            <v>#REF!</v>
          </cell>
          <cell r="CK88" t="e">
            <v>#REF!</v>
          </cell>
          <cell r="CL88" t="e">
            <v>#REF!</v>
          </cell>
          <cell r="CM88" t="e">
            <v>#REF!</v>
          </cell>
          <cell r="CN88" t="e">
            <v>#REF!</v>
          </cell>
          <cell r="CO88" t="e">
            <v>#REF!</v>
          </cell>
          <cell r="CP88" t="e">
            <v>#REF!</v>
          </cell>
          <cell r="CQ88" t="e">
            <v>#REF!</v>
          </cell>
          <cell r="CR88" t="e">
            <v>#REF!</v>
          </cell>
          <cell r="CS88" t="e">
            <v>#REF!</v>
          </cell>
          <cell r="CT88" t="e">
            <v>#REF!</v>
          </cell>
          <cell r="CU88" t="e">
            <v>#REF!</v>
          </cell>
          <cell r="CV88" t="e">
            <v>#REF!</v>
          </cell>
          <cell r="CW88" t="e">
            <v>#REF!</v>
          </cell>
          <cell r="CX88" t="e">
            <v>#REF!</v>
          </cell>
          <cell r="CY88" t="e">
            <v>#REF!</v>
          </cell>
          <cell r="CZ88" t="e">
            <v>#REF!</v>
          </cell>
          <cell r="DA88" t="e">
            <v>#REF!</v>
          </cell>
          <cell r="DB88" t="e">
            <v>#REF!</v>
          </cell>
          <cell r="DC88" t="e">
            <v>#REF!</v>
          </cell>
          <cell r="DD88" t="e">
            <v>#REF!</v>
          </cell>
          <cell r="DE88" t="e">
            <v>#REF!</v>
          </cell>
          <cell r="DF88" t="e">
            <v>#REF!</v>
          </cell>
          <cell r="DG88" t="e">
            <v>#REF!</v>
          </cell>
          <cell r="DH88" t="e">
            <v>#REF!</v>
          </cell>
          <cell r="DI88">
            <v>0</v>
          </cell>
          <cell r="DJ88">
            <v>0</v>
          </cell>
          <cell r="DK88" t="e">
            <v>#REF!</v>
          </cell>
          <cell r="DL88" t="e">
            <v>#REF!</v>
          </cell>
          <cell r="DM88" t="e">
            <v>#REF!</v>
          </cell>
          <cell r="DN88" t="e">
            <v>#REF!</v>
          </cell>
          <cell r="DO88" t="e">
            <v>#REF!</v>
          </cell>
          <cell r="DP88" t="e">
            <v>#REF!</v>
          </cell>
          <cell r="DQ88" t="e">
            <v>#REF!</v>
          </cell>
          <cell r="DR88" t="e">
            <v>#REF!</v>
          </cell>
          <cell r="DS88" t="e">
            <v>#REF!</v>
          </cell>
          <cell r="DT88" t="e">
            <v>#REF!</v>
          </cell>
          <cell r="DU88" t="e">
            <v>#REF!</v>
          </cell>
          <cell r="DV88">
            <v>0</v>
          </cell>
          <cell r="DW88">
            <v>0</v>
          </cell>
          <cell r="DX88" t="e">
            <v>#REF!</v>
          </cell>
          <cell r="DY88" t="e">
            <v>#REF!</v>
          </cell>
          <cell r="DZ88" t="e">
            <v>#REF!</v>
          </cell>
          <cell r="EA88" t="e">
            <v>#REF!</v>
          </cell>
          <cell r="EB88" t="e">
            <v>#REF!</v>
          </cell>
        </row>
        <row r="89">
          <cell r="B89">
            <v>78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 t="e">
            <v>#REF!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  <cell r="AD89" t="e">
            <v>#REF!</v>
          </cell>
          <cell r="AE89" t="e">
            <v>#REF!</v>
          </cell>
          <cell r="AF89" t="e">
            <v>#REF!</v>
          </cell>
          <cell r="AG89" t="e">
            <v>#REF!</v>
          </cell>
          <cell r="AH89" t="e">
            <v>#REF!</v>
          </cell>
          <cell r="AI89" t="e">
            <v>#REF!</v>
          </cell>
          <cell r="AJ89" t="e">
            <v>#REF!</v>
          </cell>
          <cell r="AK89" t="e">
            <v>#REF!</v>
          </cell>
          <cell r="AL89" t="e">
            <v>#REF!</v>
          </cell>
          <cell r="AM89" t="e">
            <v>#REF!</v>
          </cell>
          <cell r="AN89" t="e">
            <v>#REF!</v>
          </cell>
          <cell r="AO89" t="e">
            <v>#REF!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 t="e">
            <v>#REF!</v>
          </cell>
          <cell r="AU89" t="e">
            <v>#REF!</v>
          </cell>
          <cell r="AV89" t="e">
            <v>#REF!</v>
          </cell>
          <cell r="AW89" t="e">
            <v>#REF!</v>
          </cell>
          <cell r="AX89" t="e">
            <v>#REF!</v>
          </cell>
          <cell r="AY89" t="e">
            <v>#REF!</v>
          </cell>
          <cell r="AZ89" t="e">
            <v>#REF!</v>
          </cell>
          <cell r="BA89" t="e">
            <v>#REF!</v>
          </cell>
          <cell r="BB89" t="e">
            <v>#REF!</v>
          </cell>
          <cell r="BC89" t="e">
            <v>#REF!</v>
          </cell>
          <cell r="BD89" t="e">
            <v>#REF!</v>
          </cell>
          <cell r="BE89" t="e">
            <v>#REF!</v>
          </cell>
          <cell r="BF89" t="e">
            <v>#REF!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 t="e">
            <v>#REF!</v>
          </cell>
          <cell r="BV89" t="e">
            <v>#REF!</v>
          </cell>
          <cell r="BW89" t="e">
            <v>#REF!</v>
          </cell>
          <cell r="BX89" t="e">
            <v>#REF!</v>
          </cell>
          <cell r="BY89" t="e">
            <v>#REF!</v>
          </cell>
          <cell r="BZ89" t="e">
            <v>#REF!</v>
          </cell>
          <cell r="CA89" t="e">
            <v>#REF!</v>
          </cell>
          <cell r="CB89" t="e">
            <v>#REF!</v>
          </cell>
          <cell r="CC89" t="e">
            <v>#REF!</v>
          </cell>
          <cell r="CD89" t="e">
            <v>#REF!</v>
          </cell>
          <cell r="CE89" t="e">
            <v>#REF!</v>
          </cell>
          <cell r="CF89" t="e">
            <v>#REF!</v>
          </cell>
          <cell r="CG89" t="e">
            <v>#REF!</v>
          </cell>
          <cell r="CH89" t="e">
            <v>#REF!</v>
          </cell>
          <cell r="CI89" t="e">
            <v>#REF!</v>
          </cell>
          <cell r="CJ89" t="e">
            <v>#REF!</v>
          </cell>
          <cell r="CK89" t="e">
            <v>#REF!</v>
          </cell>
          <cell r="CL89" t="e">
            <v>#REF!</v>
          </cell>
          <cell r="CM89" t="e">
            <v>#REF!</v>
          </cell>
          <cell r="CN89" t="e">
            <v>#REF!</v>
          </cell>
          <cell r="CO89" t="e">
            <v>#REF!</v>
          </cell>
          <cell r="CP89" t="e">
            <v>#REF!</v>
          </cell>
          <cell r="CQ89" t="e">
            <v>#REF!</v>
          </cell>
          <cell r="CR89" t="e">
            <v>#REF!</v>
          </cell>
          <cell r="CS89" t="e">
            <v>#REF!</v>
          </cell>
          <cell r="CT89" t="e">
            <v>#REF!</v>
          </cell>
          <cell r="CU89" t="e">
            <v>#REF!</v>
          </cell>
          <cell r="CV89" t="e">
            <v>#REF!</v>
          </cell>
          <cell r="CW89" t="e">
            <v>#REF!</v>
          </cell>
          <cell r="CX89" t="e">
            <v>#REF!</v>
          </cell>
          <cell r="CY89" t="e">
            <v>#REF!</v>
          </cell>
          <cell r="CZ89" t="e">
            <v>#REF!</v>
          </cell>
          <cell r="DA89" t="e">
            <v>#REF!</v>
          </cell>
          <cell r="DB89" t="e">
            <v>#REF!</v>
          </cell>
          <cell r="DC89" t="e">
            <v>#REF!</v>
          </cell>
          <cell r="DD89" t="e">
            <v>#REF!</v>
          </cell>
          <cell r="DE89" t="e">
            <v>#REF!</v>
          </cell>
          <cell r="DF89" t="e">
            <v>#REF!</v>
          </cell>
          <cell r="DG89" t="e">
            <v>#REF!</v>
          </cell>
          <cell r="DH89" t="e">
            <v>#REF!</v>
          </cell>
          <cell r="DI89">
            <v>0</v>
          </cell>
          <cell r="DJ89">
            <v>0</v>
          </cell>
          <cell r="DK89" t="e">
            <v>#REF!</v>
          </cell>
          <cell r="DL89" t="e">
            <v>#REF!</v>
          </cell>
          <cell r="DM89" t="e">
            <v>#REF!</v>
          </cell>
          <cell r="DN89" t="e">
            <v>#REF!</v>
          </cell>
          <cell r="DO89" t="e">
            <v>#REF!</v>
          </cell>
          <cell r="DP89" t="e">
            <v>#REF!</v>
          </cell>
          <cell r="DQ89" t="e">
            <v>#REF!</v>
          </cell>
          <cell r="DR89" t="e">
            <v>#REF!</v>
          </cell>
          <cell r="DS89" t="e">
            <v>#REF!</v>
          </cell>
          <cell r="DT89" t="e">
            <v>#REF!</v>
          </cell>
          <cell r="DU89" t="e">
            <v>#REF!</v>
          </cell>
          <cell r="DV89">
            <v>0</v>
          </cell>
          <cell r="DW89">
            <v>0</v>
          </cell>
          <cell r="DX89" t="e">
            <v>#REF!</v>
          </cell>
          <cell r="DY89" t="e">
            <v>#REF!</v>
          </cell>
          <cell r="DZ89" t="e">
            <v>#REF!</v>
          </cell>
          <cell r="EA89" t="e">
            <v>#REF!</v>
          </cell>
          <cell r="EB89" t="e">
            <v>#REF!</v>
          </cell>
        </row>
        <row r="90">
          <cell r="B90">
            <v>79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 t="e">
            <v>#REF!</v>
          </cell>
          <cell r="U90" t="e">
            <v>#REF!</v>
          </cell>
          <cell r="V90" t="e">
            <v>#REF!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  <cell r="AD90" t="e">
            <v>#REF!</v>
          </cell>
          <cell r="AE90" t="e">
            <v>#REF!</v>
          </cell>
          <cell r="AF90" t="e">
            <v>#REF!</v>
          </cell>
          <cell r="AG90" t="e">
            <v>#REF!</v>
          </cell>
          <cell r="AH90" t="e">
            <v>#REF!</v>
          </cell>
          <cell r="AI90" t="e">
            <v>#REF!</v>
          </cell>
          <cell r="AJ90" t="e">
            <v>#REF!</v>
          </cell>
          <cell r="AK90" t="e">
            <v>#REF!</v>
          </cell>
          <cell r="AL90" t="e">
            <v>#REF!</v>
          </cell>
          <cell r="AM90" t="e">
            <v>#REF!</v>
          </cell>
          <cell r="AN90" t="e">
            <v>#REF!</v>
          </cell>
          <cell r="AO90" t="e">
            <v>#REF!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 t="e">
            <v>#REF!</v>
          </cell>
          <cell r="AU90" t="e">
            <v>#REF!</v>
          </cell>
          <cell r="AV90" t="e">
            <v>#REF!</v>
          </cell>
          <cell r="AW90" t="e">
            <v>#REF!</v>
          </cell>
          <cell r="AX90" t="e">
            <v>#REF!</v>
          </cell>
          <cell r="AY90" t="e">
            <v>#REF!</v>
          </cell>
          <cell r="AZ90" t="e">
            <v>#REF!</v>
          </cell>
          <cell r="BA90" t="e">
            <v>#REF!</v>
          </cell>
          <cell r="BB90" t="e">
            <v>#REF!</v>
          </cell>
          <cell r="BC90" t="e">
            <v>#REF!</v>
          </cell>
          <cell r="BD90" t="e">
            <v>#REF!</v>
          </cell>
          <cell r="BE90" t="e">
            <v>#REF!</v>
          </cell>
          <cell r="BF90" t="e">
            <v>#REF!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 t="e">
            <v>#REF!</v>
          </cell>
          <cell r="BV90" t="e">
            <v>#REF!</v>
          </cell>
          <cell r="BW90" t="e">
            <v>#REF!</v>
          </cell>
          <cell r="BX90" t="e">
            <v>#REF!</v>
          </cell>
          <cell r="BY90" t="e">
            <v>#REF!</v>
          </cell>
          <cell r="BZ90" t="e">
            <v>#REF!</v>
          </cell>
          <cell r="CA90" t="e">
            <v>#REF!</v>
          </cell>
          <cell r="CB90" t="e">
            <v>#REF!</v>
          </cell>
          <cell r="CC90" t="e">
            <v>#REF!</v>
          </cell>
          <cell r="CD90" t="e">
            <v>#REF!</v>
          </cell>
          <cell r="CE90" t="e">
            <v>#REF!</v>
          </cell>
          <cell r="CF90" t="e">
            <v>#REF!</v>
          </cell>
          <cell r="CG90" t="e">
            <v>#REF!</v>
          </cell>
          <cell r="CH90" t="e">
            <v>#REF!</v>
          </cell>
          <cell r="CI90" t="e">
            <v>#REF!</v>
          </cell>
          <cell r="CJ90" t="e">
            <v>#REF!</v>
          </cell>
          <cell r="CK90" t="e">
            <v>#REF!</v>
          </cell>
          <cell r="CL90" t="e">
            <v>#REF!</v>
          </cell>
          <cell r="CM90" t="e">
            <v>#REF!</v>
          </cell>
          <cell r="CN90" t="e">
            <v>#REF!</v>
          </cell>
          <cell r="CO90" t="e">
            <v>#REF!</v>
          </cell>
          <cell r="CP90" t="e">
            <v>#REF!</v>
          </cell>
          <cell r="CQ90" t="e">
            <v>#REF!</v>
          </cell>
          <cell r="CR90" t="e">
            <v>#REF!</v>
          </cell>
          <cell r="CS90" t="e">
            <v>#REF!</v>
          </cell>
          <cell r="CT90" t="e">
            <v>#REF!</v>
          </cell>
          <cell r="CU90" t="e">
            <v>#REF!</v>
          </cell>
          <cell r="CV90" t="e">
            <v>#REF!</v>
          </cell>
          <cell r="CW90" t="e">
            <v>#REF!</v>
          </cell>
          <cell r="CX90" t="e">
            <v>#REF!</v>
          </cell>
          <cell r="CY90" t="e">
            <v>#REF!</v>
          </cell>
          <cell r="CZ90" t="e">
            <v>#REF!</v>
          </cell>
          <cell r="DA90" t="e">
            <v>#REF!</v>
          </cell>
          <cell r="DB90" t="e">
            <v>#REF!</v>
          </cell>
          <cell r="DC90" t="e">
            <v>#REF!</v>
          </cell>
          <cell r="DD90" t="e">
            <v>#REF!</v>
          </cell>
          <cell r="DE90" t="e">
            <v>#REF!</v>
          </cell>
          <cell r="DF90" t="e">
            <v>#REF!</v>
          </cell>
          <cell r="DG90" t="e">
            <v>#REF!</v>
          </cell>
          <cell r="DH90" t="e">
            <v>#REF!</v>
          </cell>
          <cell r="DI90">
            <v>0</v>
          </cell>
          <cell r="DJ90">
            <v>0</v>
          </cell>
          <cell r="DK90" t="e">
            <v>#REF!</v>
          </cell>
          <cell r="DL90" t="e">
            <v>#REF!</v>
          </cell>
          <cell r="DM90" t="e">
            <v>#REF!</v>
          </cell>
          <cell r="DN90" t="e">
            <v>#REF!</v>
          </cell>
          <cell r="DO90" t="e">
            <v>#REF!</v>
          </cell>
          <cell r="DP90" t="e">
            <v>#REF!</v>
          </cell>
          <cell r="DQ90" t="e">
            <v>#REF!</v>
          </cell>
          <cell r="DR90" t="e">
            <v>#REF!</v>
          </cell>
          <cell r="DS90" t="e">
            <v>#REF!</v>
          </cell>
          <cell r="DT90" t="e">
            <v>#REF!</v>
          </cell>
          <cell r="DU90" t="e">
            <v>#REF!</v>
          </cell>
          <cell r="DV90">
            <v>0</v>
          </cell>
          <cell r="DW90">
            <v>0</v>
          </cell>
          <cell r="DX90" t="e">
            <v>#REF!</v>
          </cell>
          <cell r="DY90" t="e">
            <v>#REF!</v>
          </cell>
          <cell r="DZ90" t="e">
            <v>#REF!</v>
          </cell>
          <cell r="EA90" t="e">
            <v>#REF!</v>
          </cell>
          <cell r="EB90" t="e">
            <v>#REF!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 t="e">
            <v>#REF!</v>
          </cell>
          <cell r="U91" t="e">
            <v>#REF!</v>
          </cell>
          <cell r="V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  <cell r="AD91" t="e">
            <v>#REF!</v>
          </cell>
          <cell r="AE91" t="e">
            <v>#REF!</v>
          </cell>
          <cell r="AF91" t="e">
            <v>#REF!</v>
          </cell>
          <cell r="AG91" t="e">
            <v>#REF!</v>
          </cell>
          <cell r="AH91" t="e">
            <v>#REF!</v>
          </cell>
          <cell r="AI91" t="e">
            <v>#REF!</v>
          </cell>
          <cell r="AJ91" t="e">
            <v>#REF!</v>
          </cell>
          <cell r="AK91" t="e">
            <v>#REF!</v>
          </cell>
          <cell r="AL91" t="e">
            <v>#REF!</v>
          </cell>
          <cell r="AM91" t="e">
            <v>#REF!</v>
          </cell>
          <cell r="AN91" t="e">
            <v>#REF!</v>
          </cell>
          <cell r="AO91" t="e">
            <v>#REF!</v>
          </cell>
          <cell r="AP91" t="e">
            <v>#REF!</v>
          </cell>
          <cell r="AQ91" t="e">
            <v>#REF!</v>
          </cell>
          <cell r="AR91" t="e">
            <v>#REF!</v>
          </cell>
          <cell r="AS91" t="e">
            <v>#REF!</v>
          </cell>
          <cell r="AT91" t="e">
            <v>#REF!</v>
          </cell>
          <cell r="AU91" t="e">
            <v>#REF!</v>
          </cell>
          <cell r="AV91" t="e">
            <v>#REF!</v>
          </cell>
          <cell r="AW91" t="e">
            <v>#REF!</v>
          </cell>
          <cell r="AX91" t="e">
            <v>#REF!</v>
          </cell>
          <cell r="AY91" t="e">
            <v>#REF!</v>
          </cell>
          <cell r="AZ91" t="e">
            <v>#REF!</v>
          </cell>
          <cell r="BA91" t="e">
            <v>#REF!</v>
          </cell>
          <cell r="BB91" t="e">
            <v>#REF!</v>
          </cell>
          <cell r="BC91" t="e">
            <v>#REF!</v>
          </cell>
          <cell r="BD91" t="e">
            <v>#REF!</v>
          </cell>
          <cell r="BE91" t="e">
            <v>#REF!</v>
          </cell>
          <cell r="BF91" t="e">
            <v>#REF!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 t="e">
            <v>#REF!</v>
          </cell>
          <cell r="BV91" t="e">
            <v>#REF!</v>
          </cell>
          <cell r="BW91" t="e">
            <v>#REF!</v>
          </cell>
          <cell r="BX91" t="e">
            <v>#REF!</v>
          </cell>
          <cell r="BY91" t="e">
            <v>#REF!</v>
          </cell>
          <cell r="BZ91" t="e">
            <v>#REF!</v>
          </cell>
          <cell r="CA91" t="e">
            <v>#REF!</v>
          </cell>
          <cell r="CB91" t="e">
            <v>#REF!</v>
          </cell>
          <cell r="CC91" t="e">
            <v>#REF!</v>
          </cell>
          <cell r="CD91" t="e">
            <v>#REF!</v>
          </cell>
          <cell r="CE91" t="e">
            <v>#REF!</v>
          </cell>
          <cell r="CF91" t="e">
            <v>#REF!</v>
          </cell>
          <cell r="CG91" t="e">
            <v>#REF!</v>
          </cell>
          <cell r="CH91" t="e">
            <v>#REF!</v>
          </cell>
          <cell r="CI91" t="e">
            <v>#REF!</v>
          </cell>
          <cell r="CJ91" t="e">
            <v>#REF!</v>
          </cell>
          <cell r="CK91" t="e">
            <v>#REF!</v>
          </cell>
          <cell r="CL91" t="e">
            <v>#REF!</v>
          </cell>
          <cell r="CM91" t="e">
            <v>#REF!</v>
          </cell>
          <cell r="CN91" t="e">
            <v>#REF!</v>
          </cell>
          <cell r="CO91" t="e">
            <v>#REF!</v>
          </cell>
          <cell r="CP91" t="e">
            <v>#REF!</v>
          </cell>
          <cell r="CQ91" t="e">
            <v>#REF!</v>
          </cell>
          <cell r="CR91" t="e">
            <v>#REF!</v>
          </cell>
          <cell r="CS91" t="e">
            <v>#REF!</v>
          </cell>
          <cell r="CT91" t="e">
            <v>#REF!</v>
          </cell>
          <cell r="CU91" t="e">
            <v>#REF!</v>
          </cell>
          <cell r="CV91" t="e">
            <v>#REF!</v>
          </cell>
          <cell r="CW91" t="e">
            <v>#REF!</v>
          </cell>
          <cell r="CX91" t="e">
            <v>#REF!</v>
          </cell>
          <cell r="CY91" t="e">
            <v>#REF!</v>
          </cell>
          <cell r="CZ91" t="e">
            <v>#REF!</v>
          </cell>
          <cell r="DA91" t="e">
            <v>#REF!</v>
          </cell>
          <cell r="DB91" t="e">
            <v>#REF!</v>
          </cell>
          <cell r="DC91" t="e">
            <v>#REF!</v>
          </cell>
          <cell r="DD91" t="e">
            <v>#REF!</v>
          </cell>
          <cell r="DE91" t="e">
            <v>#REF!</v>
          </cell>
          <cell r="DF91" t="e">
            <v>#REF!</v>
          </cell>
          <cell r="DG91" t="e">
            <v>#REF!</v>
          </cell>
          <cell r="DH91" t="e">
            <v>#REF!</v>
          </cell>
          <cell r="DI91">
            <v>0</v>
          </cell>
          <cell r="DJ91">
            <v>0</v>
          </cell>
          <cell r="DK91" t="e">
            <v>#REF!</v>
          </cell>
          <cell r="DL91" t="e">
            <v>#REF!</v>
          </cell>
          <cell r="DM91" t="e">
            <v>#REF!</v>
          </cell>
          <cell r="DN91" t="e">
            <v>#REF!</v>
          </cell>
          <cell r="DO91" t="e">
            <v>#REF!</v>
          </cell>
          <cell r="DP91" t="e">
            <v>#REF!</v>
          </cell>
          <cell r="DQ91" t="e">
            <v>#REF!</v>
          </cell>
          <cell r="DR91" t="e">
            <v>#REF!</v>
          </cell>
          <cell r="DS91" t="e">
            <v>#REF!</v>
          </cell>
          <cell r="DT91" t="e">
            <v>#REF!</v>
          </cell>
          <cell r="DU91" t="e">
            <v>#REF!</v>
          </cell>
          <cell r="DV91">
            <v>0</v>
          </cell>
          <cell r="DW91">
            <v>0</v>
          </cell>
          <cell r="DX91" t="e">
            <v>#REF!</v>
          </cell>
          <cell r="DY91" t="e">
            <v>#REF!</v>
          </cell>
          <cell r="DZ91" t="e">
            <v>#REF!</v>
          </cell>
          <cell r="EA91" t="e">
            <v>#REF!</v>
          </cell>
          <cell r="EB91" t="e">
            <v>#REF!</v>
          </cell>
        </row>
        <row r="92">
          <cell r="B92">
            <v>81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 t="e">
            <v>#REF!</v>
          </cell>
          <cell r="N92" t="e">
            <v>#REF!</v>
          </cell>
          <cell r="O92" t="e">
            <v>#REF!</v>
          </cell>
          <cell r="P92" t="e">
            <v>#REF!</v>
          </cell>
          <cell r="Q92" t="e">
            <v>#REF!</v>
          </cell>
          <cell r="R92" t="e">
            <v>#REF!</v>
          </cell>
          <cell r="S92" t="e">
            <v>#REF!</v>
          </cell>
          <cell r="T92" t="e">
            <v>#REF!</v>
          </cell>
          <cell r="U92" t="e">
            <v>#REF!</v>
          </cell>
          <cell r="V92" t="e">
            <v>#REF!</v>
          </cell>
          <cell r="W92" t="e">
            <v>#REF!</v>
          </cell>
          <cell r="X92" t="e">
            <v>#REF!</v>
          </cell>
          <cell r="Y92" t="e">
            <v>#REF!</v>
          </cell>
          <cell r="Z92" t="e">
            <v>#REF!</v>
          </cell>
          <cell r="AA92" t="e">
            <v>#REF!</v>
          </cell>
          <cell r="AB92" t="e">
            <v>#REF!</v>
          </cell>
          <cell r="AC92" t="e">
            <v>#REF!</v>
          </cell>
          <cell r="AD92" t="e">
            <v>#REF!</v>
          </cell>
          <cell r="AE92" t="e">
            <v>#REF!</v>
          </cell>
          <cell r="AF92" t="e">
            <v>#REF!</v>
          </cell>
          <cell r="AG92" t="e">
            <v>#REF!</v>
          </cell>
          <cell r="AH92" t="e">
            <v>#REF!</v>
          </cell>
          <cell r="AI92" t="e">
            <v>#REF!</v>
          </cell>
          <cell r="AJ92" t="e">
            <v>#REF!</v>
          </cell>
          <cell r="AK92" t="e">
            <v>#REF!</v>
          </cell>
          <cell r="AL92" t="e">
            <v>#REF!</v>
          </cell>
          <cell r="AM92" t="e">
            <v>#REF!</v>
          </cell>
          <cell r="AN92" t="e">
            <v>#REF!</v>
          </cell>
          <cell r="AO92" t="e">
            <v>#REF!</v>
          </cell>
          <cell r="AP92" t="e">
            <v>#REF!</v>
          </cell>
          <cell r="AQ92" t="e">
            <v>#REF!</v>
          </cell>
          <cell r="AR92" t="e">
            <v>#REF!</v>
          </cell>
          <cell r="AS92" t="e">
            <v>#REF!</v>
          </cell>
          <cell r="AT92" t="e">
            <v>#REF!</v>
          </cell>
          <cell r="AU92" t="e">
            <v>#REF!</v>
          </cell>
          <cell r="AV92" t="e">
            <v>#REF!</v>
          </cell>
          <cell r="AW92" t="e">
            <v>#REF!</v>
          </cell>
          <cell r="AX92" t="e">
            <v>#REF!</v>
          </cell>
          <cell r="AY92" t="e">
            <v>#REF!</v>
          </cell>
          <cell r="AZ92" t="e">
            <v>#REF!</v>
          </cell>
          <cell r="BA92" t="e">
            <v>#REF!</v>
          </cell>
          <cell r="BB92" t="e">
            <v>#REF!</v>
          </cell>
          <cell r="BC92" t="e">
            <v>#REF!</v>
          </cell>
          <cell r="BD92" t="e">
            <v>#REF!</v>
          </cell>
          <cell r="BE92" t="e">
            <v>#REF!</v>
          </cell>
          <cell r="BF92" t="e">
            <v>#REF!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 t="e">
            <v>#REF!</v>
          </cell>
          <cell r="BV92" t="e">
            <v>#REF!</v>
          </cell>
          <cell r="BW92" t="e">
            <v>#REF!</v>
          </cell>
          <cell r="BX92" t="e">
            <v>#REF!</v>
          </cell>
          <cell r="BY92" t="e">
            <v>#REF!</v>
          </cell>
          <cell r="BZ92" t="e">
            <v>#REF!</v>
          </cell>
          <cell r="CA92" t="e">
            <v>#REF!</v>
          </cell>
          <cell r="CB92" t="e">
            <v>#REF!</v>
          </cell>
          <cell r="CC92" t="e">
            <v>#REF!</v>
          </cell>
          <cell r="CD92" t="e">
            <v>#REF!</v>
          </cell>
          <cell r="CE92" t="e">
            <v>#REF!</v>
          </cell>
          <cell r="CF92" t="e">
            <v>#REF!</v>
          </cell>
          <cell r="CG92" t="e">
            <v>#REF!</v>
          </cell>
          <cell r="CH92" t="e">
            <v>#REF!</v>
          </cell>
          <cell r="CI92" t="e">
            <v>#REF!</v>
          </cell>
          <cell r="CJ92" t="e">
            <v>#REF!</v>
          </cell>
          <cell r="CK92" t="e">
            <v>#REF!</v>
          </cell>
          <cell r="CL92" t="e">
            <v>#REF!</v>
          </cell>
          <cell r="CM92" t="e">
            <v>#REF!</v>
          </cell>
          <cell r="CN92" t="e">
            <v>#REF!</v>
          </cell>
          <cell r="CO92" t="e">
            <v>#REF!</v>
          </cell>
          <cell r="CP92" t="e">
            <v>#REF!</v>
          </cell>
          <cell r="CQ92" t="e">
            <v>#REF!</v>
          </cell>
          <cell r="CR92" t="e">
            <v>#REF!</v>
          </cell>
          <cell r="CS92" t="e">
            <v>#REF!</v>
          </cell>
          <cell r="CT92" t="e">
            <v>#REF!</v>
          </cell>
          <cell r="CU92" t="e">
            <v>#REF!</v>
          </cell>
          <cell r="CV92" t="e">
            <v>#REF!</v>
          </cell>
          <cell r="CW92" t="e">
            <v>#REF!</v>
          </cell>
          <cell r="CX92" t="e">
            <v>#REF!</v>
          </cell>
          <cell r="CY92" t="e">
            <v>#REF!</v>
          </cell>
          <cell r="CZ92" t="e">
            <v>#REF!</v>
          </cell>
          <cell r="DA92" t="e">
            <v>#REF!</v>
          </cell>
          <cell r="DB92" t="e">
            <v>#REF!</v>
          </cell>
          <cell r="DC92" t="e">
            <v>#REF!</v>
          </cell>
          <cell r="DD92" t="e">
            <v>#REF!</v>
          </cell>
          <cell r="DE92" t="e">
            <v>#REF!</v>
          </cell>
          <cell r="DF92" t="e">
            <v>#REF!</v>
          </cell>
          <cell r="DG92" t="e">
            <v>#REF!</v>
          </cell>
          <cell r="DH92" t="e">
            <v>#REF!</v>
          </cell>
          <cell r="DI92">
            <v>0</v>
          </cell>
          <cell r="DJ92">
            <v>0</v>
          </cell>
          <cell r="DK92" t="e">
            <v>#REF!</v>
          </cell>
          <cell r="DL92" t="e">
            <v>#REF!</v>
          </cell>
          <cell r="DM92" t="e">
            <v>#REF!</v>
          </cell>
          <cell r="DN92" t="e">
            <v>#REF!</v>
          </cell>
          <cell r="DO92" t="e">
            <v>#REF!</v>
          </cell>
          <cell r="DP92" t="e">
            <v>#REF!</v>
          </cell>
          <cell r="DQ92" t="e">
            <v>#REF!</v>
          </cell>
          <cell r="DR92" t="e">
            <v>#REF!</v>
          </cell>
          <cell r="DS92" t="e">
            <v>#REF!</v>
          </cell>
          <cell r="DT92" t="e">
            <v>#REF!</v>
          </cell>
          <cell r="DU92" t="e">
            <v>#REF!</v>
          </cell>
          <cell r="DV92">
            <v>0</v>
          </cell>
          <cell r="DW92">
            <v>0</v>
          </cell>
          <cell r="DX92" t="e">
            <v>#REF!</v>
          </cell>
          <cell r="DY92" t="e">
            <v>#REF!</v>
          </cell>
          <cell r="DZ92" t="e">
            <v>#REF!</v>
          </cell>
          <cell r="EA92" t="e">
            <v>#REF!</v>
          </cell>
          <cell r="EB92" t="e">
            <v>#REF!</v>
          </cell>
        </row>
        <row r="93">
          <cell r="B93">
            <v>82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 t="e">
            <v>#REF!</v>
          </cell>
          <cell r="N93" t="e">
            <v>#REF!</v>
          </cell>
          <cell r="O93" t="e">
            <v>#REF!</v>
          </cell>
          <cell r="P93" t="e">
            <v>#REF!</v>
          </cell>
          <cell r="Q93" t="e">
            <v>#REF!</v>
          </cell>
          <cell r="R93" t="e">
            <v>#REF!</v>
          </cell>
          <cell r="S93" t="e">
            <v>#REF!</v>
          </cell>
          <cell r="T93" t="e">
            <v>#REF!</v>
          </cell>
          <cell r="U93" t="e">
            <v>#REF!</v>
          </cell>
          <cell r="V93" t="e">
            <v>#REF!</v>
          </cell>
          <cell r="W93" t="e">
            <v>#REF!</v>
          </cell>
          <cell r="X93" t="e">
            <v>#REF!</v>
          </cell>
          <cell r="Y93" t="e">
            <v>#REF!</v>
          </cell>
          <cell r="Z93" t="e">
            <v>#REF!</v>
          </cell>
          <cell r="AA93" t="e">
            <v>#REF!</v>
          </cell>
          <cell r="AB93" t="e">
            <v>#REF!</v>
          </cell>
          <cell r="AC93" t="e">
            <v>#REF!</v>
          </cell>
          <cell r="AD93" t="e">
            <v>#REF!</v>
          </cell>
          <cell r="AE93" t="e">
            <v>#REF!</v>
          </cell>
          <cell r="AF93" t="e">
            <v>#REF!</v>
          </cell>
          <cell r="AG93" t="e">
            <v>#REF!</v>
          </cell>
          <cell r="AH93" t="e">
            <v>#REF!</v>
          </cell>
          <cell r="AI93" t="e">
            <v>#REF!</v>
          </cell>
          <cell r="AJ93" t="e">
            <v>#REF!</v>
          </cell>
          <cell r="AK93" t="e">
            <v>#REF!</v>
          </cell>
          <cell r="AL93" t="e">
            <v>#REF!</v>
          </cell>
          <cell r="AM93" t="e">
            <v>#REF!</v>
          </cell>
          <cell r="AN93" t="e">
            <v>#REF!</v>
          </cell>
          <cell r="AO93" t="e">
            <v>#REF!</v>
          </cell>
          <cell r="AP93" t="e">
            <v>#REF!</v>
          </cell>
          <cell r="AQ93" t="e">
            <v>#REF!</v>
          </cell>
          <cell r="AR93" t="e">
            <v>#REF!</v>
          </cell>
          <cell r="AS93" t="e">
            <v>#REF!</v>
          </cell>
          <cell r="AT93" t="e">
            <v>#REF!</v>
          </cell>
          <cell r="AU93" t="e">
            <v>#REF!</v>
          </cell>
          <cell r="AV93" t="e">
            <v>#REF!</v>
          </cell>
          <cell r="AW93" t="e">
            <v>#REF!</v>
          </cell>
          <cell r="AX93" t="e">
            <v>#REF!</v>
          </cell>
          <cell r="AY93" t="e">
            <v>#REF!</v>
          </cell>
          <cell r="AZ93" t="e">
            <v>#REF!</v>
          </cell>
          <cell r="BA93" t="e">
            <v>#REF!</v>
          </cell>
          <cell r="BB93" t="e">
            <v>#REF!</v>
          </cell>
          <cell r="BC93" t="e">
            <v>#REF!</v>
          </cell>
          <cell r="BD93" t="e">
            <v>#REF!</v>
          </cell>
          <cell r="BE93" t="e">
            <v>#REF!</v>
          </cell>
          <cell r="BF93" t="e">
            <v>#REF!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 t="e">
            <v>#REF!</v>
          </cell>
          <cell r="BV93" t="e">
            <v>#REF!</v>
          </cell>
          <cell r="BW93" t="e">
            <v>#REF!</v>
          </cell>
          <cell r="BX93" t="e">
            <v>#REF!</v>
          </cell>
          <cell r="BY93" t="e">
            <v>#REF!</v>
          </cell>
          <cell r="BZ93" t="e">
            <v>#REF!</v>
          </cell>
          <cell r="CA93" t="e">
            <v>#REF!</v>
          </cell>
          <cell r="CB93" t="e">
            <v>#REF!</v>
          </cell>
          <cell r="CC93" t="e">
            <v>#REF!</v>
          </cell>
          <cell r="CD93" t="e">
            <v>#REF!</v>
          </cell>
          <cell r="CE93" t="e">
            <v>#REF!</v>
          </cell>
          <cell r="CF93" t="e">
            <v>#REF!</v>
          </cell>
          <cell r="CG93" t="e">
            <v>#REF!</v>
          </cell>
          <cell r="CH93" t="e">
            <v>#REF!</v>
          </cell>
          <cell r="CI93" t="e">
            <v>#REF!</v>
          </cell>
          <cell r="CJ93" t="e">
            <v>#REF!</v>
          </cell>
          <cell r="CK93" t="e">
            <v>#REF!</v>
          </cell>
          <cell r="CL93" t="e">
            <v>#REF!</v>
          </cell>
          <cell r="CM93" t="e">
            <v>#REF!</v>
          </cell>
          <cell r="CN93" t="e">
            <v>#REF!</v>
          </cell>
          <cell r="CO93" t="e">
            <v>#REF!</v>
          </cell>
          <cell r="CP93" t="e">
            <v>#REF!</v>
          </cell>
          <cell r="CQ93" t="e">
            <v>#REF!</v>
          </cell>
          <cell r="CR93" t="e">
            <v>#REF!</v>
          </cell>
          <cell r="CS93" t="e">
            <v>#REF!</v>
          </cell>
          <cell r="CT93" t="e">
            <v>#REF!</v>
          </cell>
          <cell r="CU93" t="e">
            <v>#REF!</v>
          </cell>
          <cell r="CV93" t="e">
            <v>#REF!</v>
          </cell>
          <cell r="CW93" t="e">
            <v>#REF!</v>
          </cell>
          <cell r="CX93" t="e">
            <v>#REF!</v>
          </cell>
          <cell r="CY93" t="e">
            <v>#REF!</v>
          </cell>
          <cell r="CZ93" t="e">
            <v>#REF!</v>
          </cell>
          <cell r="DA93" t="e">
            <v>#REF!</v>
          </cell>
          <cell r="DB93" t="e">
            <v>#REF!</v>
          </cell>
          <cell r="DC93" t="e">
            <v>#REF!</v>
          </cell>
          <cell r="DD93" t="e">
            <v>#REF!</v>
          </cell>
          <cell r="DE93" t="e">
            <v>#REF!</v>
          </cell>
          <cell r="DF93" t="e">
            <v>#REF!</v>
          </cell>
          <cell r="DG93" t="e">
            <v>#REF!</v>
          </cell>
          <cell r="DH93" t="e">
            <v>#REF!</v>
          </cell>
          <cell r="DI93">
            <v>0</v>
          </cell>
          <cell r="DJ93">
            <v>0</v>
          </cell>
          <cell r="DK93" t="e">
            <v>#REF!</v>
          </cell>
          <cell r="DL93" t="e">
            <v>#REF!</v>
          </cell>
          <cell r="DM93" t="e">
            <v>#REF!</v>
          </cell>
          <cell r="DN93" t="e">
            <v>#REF!</v>
          </cell>
          <cell r="DO93" t="e">
            <v>#REF!</v>
          </cell>
          <cell r="DP93" t="e">
            <v>#REF!</v>
          </cell>
          <cell r="DQ93" t="e">
            <v>#REF!</v>
          </cell>
          <cell r="DR93" t="e">
            <v>#REF!</v>
          </cell>
          <cell r="DS93" t="e">
            <v>#REF!</v>
          </cell>
          <cell r="DT93" t="e">
            <v>#REF!</v>
          </cell>
          <cell r="DU93" t="e">
            <v>#REF!</v>
          </cell>
          <cell r="DV93">
            <v>0</v>
          </cell>
          <cell r="DW93">
            <v>0</v>
          </cell>
          <cell r="DX93" t="e">
            <v>#REF!</v>
          </cell>
          <cell r="DY93" t="e">
            <v>#REF!</v>
          </cell>
          <cell r="DZ93" t="e">
            <v>#REF!</v>
          </cell>
          <cell r="EA93" t="e">
            <v>#REF!</v>
          </cell>
          <cell r="EB93" t="e">
            <v>#REF!</v>
          </cell>
        </row>
        <row r="94">
          <cell r="B94">
            <v>83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  <cell r="Q94" t="e">
            <v>#REF!</v>
          </cell>
          <cell r="R94" t="e">
            <v>#REF!</v>
          </cell>
          <cell r="S94" t="e">
            <v>#REF!</v>
          </cell>
          <cell r="T94" t="e">
            <v>#REF!</v>
          </cell>
          <cell r="U94" t="e">
            <v>#REF!</v>
          </cell>
          <cell r="V94" t="e">
            <v>#REF!</v>
          </cell>
          <cell r="W94" t="e">
            <v>#REF!</v>
          </cell>
          <cell r="X94" t="e">
            <v>#REF!</v>
          </cell>
          <cell r="Y94" t="e">
            <v>#REF!</v>
          </cell>
          <cell r="Z94" t="e">
            <v>#REF!</v>
          </cell>
          <cell r="AA94" t="e">
            <v>#REF!</v>
          </cell>
          <cell r="AB94" t="e">
            <v>#REF!</v>
          </cell>
          <cell r="AC94" t="e">
            <v>#REF!</v>
          </cell>
          <cell r="AD94" t="e">
            <v>#REF!</v>
          </cell>
          <cell r="AE94" t="e">
            <v>#REF!</v>
          </cell>
          <cell r="AF94" t="e">
            <v>#REF!</v>
          </cell>
          <cell r="AG94" t="e">
            <v>#REF!</v>
          </cell>
          <cell r="AH94" t="e">
            <v>#REF!</v>
          </cell>
          <cell r="AI94" t="e">
            <v>#REF!</v>
          </cell>
          <cell r="AJ94" t="e">
            <v>#REF!</v>
          </cell>
          <cell r="AK94" t="e">
            <v>#REF!</v>
          </cell>
          <cell r="AL94" t="e">
            <v>#REF!</v>
          </cell>
          <cell r="AM94" t="e">
            <v>#REF!</v>
          </cell>
          <cell r="AN94" t="e">
            <v>#REF!</v>
          </cell>
          <cell r="AO94" t="e">
            <v>#REF!</v>
          </cell>
          <cell r="AP94" t="e">
            <v>#REF!</v>
          </cell>
          <cell r="AQ94" t="e">
            <v>#REF!</v>
          </cell>
          <cell r="AR94" t="e">
            <v>#REF!</v>
          </cell>
          <cell r="AS94" t="e">
            <v>#REF!</v>
          </cell>
          <cell r="AT94" t="e">
            <v>#REF!</v>
          </cell>
          <cell r="AU94" t="e">
            <v>#REF!</v>
          </cell>
          <cell r="AV94" t="e">
            <v>#REF!</v>
          </cell>
          <cell r="AW94" t="e">
            <v>#REF!</v>
          </cell>
          <cell r="AX94" t="e">
            <v>#REF!</v>
          </cell>
          <cell r="AY94" t="e">
            <v>#REF!</v>
          </cell>
          <cell r="AZ94" t="e">
            <v>#REF!</v>
          </cell>
          <cell r="BA94" t="e">
            <v>#REF!</v>
          </cell>
          <cell r="BB94" t="e">
            <v>#REF!</v>
          </cell>
          <cell r="BC94" t="e">
            <v>#REF!</v>
          </cell>
          <cell r="BD94" t="e">
            <v>#REF!</v>
          </cell>
          <cell r="BE94" t="e">
            <v>#REF!</v>
          </cell>
          <cell r="BF94" t="e">
            <v>#REF!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 t="e">
            <v>#REF!</v>
          </cell>
          <cell r="BV94" t="e">
            <v>#REF!</v>
          </cell>
          <cell r="BW94" t="e">
            <v>#REF!</v>
          </cell>
          <cell r="BX94" t="e">
            <v>#REF!</v>
          </cell>
          <cell r="BY94" t="e">
            <v>#REF!</v>
          </cell>
          <cell r="BZ94" t="e">
            <v>#REF!</v>
          </cell>
          <cell r="CA94" t="e">
            <v>#REF!</v>
          </cell>
          <cell r="CB94" t="e">
            <v>#REF!</v>
          </cell>
          <cell r="CC94" t="e">
            <v>#REF!</v>
          </cell>
          <cell r="CD94" t="e">
            <v>#REF!</v>
          </cell>
          <cell r="CE94" t="e">
            <v>#REF!</v>
          </cell>
          <cell r="CF94" t="e">
            <v>#REF!</v>
          </cell>
          <cell r="CG94" t="e">
            <v>#REF!</v>
          </cell>
          <cell r="CH94" t="e">
            <v>#REF!</v>
          </cell>
          <cell r="CI94" t="e">
            <v>#REF!</v>
          </cell>
          <cell r="CJ94" t="e">
            <v>#REF!</v>
          </cell>
          <cell r="CK94" t="e">
            <v>#REF!</v>
          </cell>
          <cell r="CL94" t="e">
            <v>#REF!</v>
          </cell>
          <cell r="CM94" t="e">
            <v>#REF!</v>
          </cell>
          <cell r="CN94" t="e">
            <v>#REF!</v>
          </cell>
          <cell r="CO94" t="e">
            <v>#REF!</v>
          </cell>
          <cell r="CP94" t="e">
            <v>#REF!</v>
          </cell>
          <cell r="CQ94" t="e">
            <v>#REF!</v>
          </cell>
          <cell r="CR94" t="e">
            <v>#REF!</v>
          </cell>
          <cell r="CS94" t="e">
            <v>#REF!</v>
          </cell>
          <cell r="CT94" t="e">
            <v>#REF!</v>
          </cell>
          <cell r="CU94" t="e">
            <v>#REF!</v>
          </cell>
          <cell r="CV94" t="e">
            <v>#REF!</v>
          </cell>
          <cell r="CW94" t="e">
            <v>#REF!</v>
          </cell>
          <cell r="CX94" t="e">
            <v>#REF!</v>
          </cell>
          <cell r="CY94" t="e">
            <v>#REF!</v>
          </cell>
          <cell r="CZ94" t="e">
            <v>#REF!</v>
          </cell>
          <cell r="DA94" t="e">
            <v>#REF!</v>
          </cell>
          <cell r="DB94" t="e">
            <v>#REF!</v>
          </cell>
          <cell r="DC94" t="e">
            <v>#REF!</v>
          </cell>
          <cell r="DD94" t="e">
            <v>#REF!</v>
          </cell>
          <cell r="DE94" t="e">
            <v>#REF!</v>
          </cell>
          <cell r="DF94" t="e">
            <v>#REF!</v>
          </cell>
          <cell r="DG94" t="e">
            <v>#REF!</v>
          </cell>
          <cell r="DH94" t="e">
            <v>#REF!</v>
          </cell>
          <cell r="DI94">
            <v>0</v>
          </cell>
          <cell r="DJ94">
            <v>0</v>
          </cell>
          <cell r="DK94" t="e">
            <v>#REF!</v>
          </cell>
          <cell r="DL94" t="e">
            <v>#REF!</v>
          </cell>
          <cell r="DM94" t="e">
            <v>#REF!</v>
          </cell>
          <cell r="DN94" t="e">
            <v>#REF!</v>
          </cell>
          <cell r="DO94" t="e">
            <v>#REF!</v>
          </cell>
          <cell r="DP94" t="e">
            <v>#REF!</v>
          </cell>
          <cell r="DQ94" t="e">
            <v>#REF!</v>
          </cell>
          <cell r="DR94" t="e">
            <v>#REF!</v>
          </cell>
          <cell r="DS94" t="e">
            <v>#REF!</v>
          </cell>
          <cell r="DT94" t="e">
            <v>#REF!</v>
          </cell>
          <cell r="DU94" t="e">
            <v>#REF!</v>
          </cell>
          <cell r="DV94">
            <v>0</v>
          </cell>
          <cell r="DW94">
            <v>0</v>
          </cell>
          <cell r="DX94" t="e">
            <v>#REF!</v>
          </cell>
          <cell r="DY94" t="e">
            <v>#REF!</v>
          </cell>
          <cell r="DZ94" t="e">
            <v>#REF!</v>
          </cell>
          <cell r="EA94" t="e">
            <v>#REF!</v>
          </cell>
          <cell r="EB94" t="e">
            <v>#REF!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  <cell r="Q95" t="e">
            <v>#REF!</v>
          </cell>
          <cell r="R95" t="e">
            <v>#REF!</v>
          </cell>
          <cell r="S95" t="e">
            <v>#REF!</v>
          </cell>
          <cell r="T95" t="e">
            <v>#REF!</v>
          </cell>
          <cell r="U95" t="e">
            <v>#REF!</v>
          </cell>
          <cell r="V95" t="e">
            <v>#REF!</v>
          </cell>
          <cell r="W95" t="e">
            <v>#REF!</v>
          </cell>
          <cell r="X95" t="e">
            <v>#REF!</v>
          </cell>
          <cell r="Y95" t="e">
            <v>#REF!</v>
          </cell>
          <cell r="Z95" t="e">
            <v>#REF!</v>
          </cell>
          <cell r="AA95" t="e">
            <v>#REF!</v>
          </cell>
          <cell r="AB95" t="e">
            <v>#REF!</v>
          </cell>
          <cell r="AC95" t="e">
            <v>#REF!</v>
          </cell>
          <cell r="AD95" t="e">
            <v>#REF!</v>
          </cell>
          <cell r="AE95" t="e">
            <v>#REF!</v>
          </cell>
          <cell r="AF95" t="e">
            <v>#REF!</v>
          </cell>
          <cell r="AG95" t="e">
            <v>#REF!</v>
          </cell>
          <cell r="AH95" t="e">
            <v>#REF!</v>
          </cell>
          <cell r="AI95" t="e">
            <v>#REF!</v>
          </cell>
          <cell r="AJ95" t="e">
            <v>#REF!</v>
          </cell>
          <cell r="AK95" t="e">
            <v>#REF!</v>
          </cell>
          <cell r="AL95" t="e">
            <v>#REF!</v>
          </cell>
          <cell r="AM95" t="e">
            <v>#REF!</v>
          </cell>
          <cell r="AN95" t="e">
            <v>#REF!</v>
          </cell>
          <cell r="AO95" t="e">
            <v>#REF!</v>
          </cell>
          <cell r="AP95" t="e">
            <v>#REF!</v>
          </cell>
          <cell r="AQ95" t="e">
            <v>#REF!</v>
          </cell>
          <cell r="AR95" t="e">
            <v>#REF!</v>
          </cell>
          <cell r="AS95" t="e">
            <v>#REF!</v>
          </cell>
          <cell r="AT95" t="e">
            <v>#REF!</v>
          </cell>
          <cell r="AU95" t="e">
            <v>#REF!</v>
          </cell>
          <cell r="AV95" t="e">
            <v>#REF!</v>
          </cell>
          <cell r="AW95" t="e">
            <v>#REF!</v>
          </cell>
          <cell r="AX95" t="e">
            <v>#REF!</v>
          </cell>
          <cell r="AY95" t="e">
            <v>#REF!</v>
          </cell>
          <cell r="AZ95" t="e">
            <v>#REF!</v>
          </cell>
          <cell r="BA95" t="e">
            <v>#REF!</v>
          </cell>
          <cell r="BB95" t="e">
            <v>#REF!</v>
          </cell>
          <cell r="BC95" t="e">
            <v>#REF!</v>
          </cell>
          <cell r="BD95" t="e">
            <v>#REF!</v>
          </cell>
          <cell r="BE95" t="e">
            <v>#REF!</v>
          </cell>
          <cell r="BF95" t="e">
            <v>#REF!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 t="e">
            <v>#REF!</v>
          </cell>
          <cell r="BV95" t="e">
            <v>#REF!</v>
          </cell>
          <cell r="BW95" t="e">
            <v>#REF!</v>
          </cell>
          <cell r="BX95" t="e">
            <v>#REF!</v>
          </cell>
          <cell r="BY95" t="e">
            <v>#REF!</v>
          </cell>
          <cell r="BZ95" t="e">
            <v>#REF!</v>
          </cell>
          <cell r="CA95" t="e">
            <v>#REF!</v>
          </cell>
          <cell r="CB95" t="e">
            <v>#REF!</v>
          </cell>
          <cell r="CC95" t="e">
            <v>#REF!</v>
          </cell>
          <cell r="CD95" t="e">
            <v>#REF!</v>
          </cell>
          <cell r="CE95" t="e">
            <v>#REF!</v>
          </cell>
          <cell r="CF95" t="e">
            <v>#REF!</v>
          </cell>
          <cell r="CG95" t="e">
            <v>#REF!</v>
          </cell>
          <cell r="CH95" t="e">
            <v>#REF!</v>
          </cell>
          <cell r="CI95" t="e">
            <v>#REF!</v>
          </cell>
          <cell r="CJ95" t="e">
            <v>#REF!</v>
          </cell>
          <cell r="CK95" t="e">
            <v>#REF!</v>
          </cell>
          <cell r="CL95" t="e">
            <v>#REF!</v>
          </cell>
          <cell r="CM95" t="e">
            <v>#REF!</v>
          </cell>
          <cell r="CN95" t="e">
            <v>#REF!</v>
          </cell>
          <cell r="CO95" t="e">
            <v>#REF!</v>
          </cell>
          <cell r="CP95" t="e">
            <v>#REF!</v>
          </cell>
          <cell r="CQ95" t="e">
            <v>#REF!</v>
          </cell>
          <cell r="CR95" t="e">
            <v>#REF!</v>
          </cell>
          <cell r="CS95" t="e">
            <v>#REF!</v>
          </cell>
          <cell r="CT95" t="e">
            <v>#REF!</v>
          </cell>
          <cell r="CU95" t="e">
            <v>#REF!</v>
          </cell>
          <cell r="CV95" t="e">
            <v>#REF!</v>
          </cell>
          <cell r="CW95" t="e">
            <v>#REF!</v>
          </cell>
          <cell r="CX95" t="e">
            <v>#REF!</v>
          </cell>
          <cell r="CY95" t="e">
            <v>#REF!</v>
          </cell>
          <cell r="CZ95" t="e">
            <v>#REF!</v>
          </cell>
          <cell r="DA95" t="e">
            <v>#REF!</v>
          </cell>
          <cell r="DB95" t="e">
            <v>#REF!</v>
          </cell>
          <cell r="DC95" t="e">
            <v>#REF!</v>
          </cell>
          <cell r="DD95" t="e">
            <v>#REF!</v>
          </cell>
          <cell r="DE95" t="e">
            <v>#REF!</v>
          </cell>
          <cell r="DF95" t="e">
            <v>#REF!</v>
          </cell>
          <cell r="DG95" t="e">
            <v>#REF!</v>
          </cell>
          <cell r="DH95" t="e">
            <v>#REF!</v>
          </cell>
          <cell r="DI95">
            <v>0</v>
          </cell>
          <cell r="DJ95">
            <v>0</v>
          </cell>
          <cell r="DK95" t="e">
            <v>#REF!</v>
          </cell>
          <cell r="DL95" t="e">
            <v>#REF!</v>
          </cell>
          <cell r="DM95" t="e">
            <v>#REF!</v>
          </cell>
          <cell r="DN95" t="e">
            <v>#REF!</v>
          </cell>
          <cell r="DO95" t="e">
            <v>#REF!</v>
          </cell>
          <cell r="DP95" t="e">
            <v>#REF!</v>
          </cell>
          <cell r="DQ95" t="e">
            <v>#REF!</v>
          </cell>
          <cell r="DR95" t="e">
            <v>#REF!</v>
          </cell>
          <cell r="DS95" t="e">
            <v>#REF!</v>
          </cell>
          <cell r="DT95" t="e">
            <v>#REF!</v>
          </cell>
          <cell r="DU95" t="e">
            <v>#REF!</v>
          </cell>
          <cell r="DV95">
            <v>0</v>
          </cell>
          <cell r="DW95">
            <v>0</v>
          </cell>
          <cell r="DX95" t="e">
            <v>#REF!</v>
          </cell>
          <cell r="DY95" t="e">
            <v>#REF!</v>
          </cell>
          <cell r="DZ95" t="e">
            <v>#REF!</v>
          </cell>
          <cell r="EA95" t="e">
            <v>#REF!</v>
          </cell>
          <cell r="EB95" t="e">
            <v>#REF!</v>
          </cell>
        </row>
        <row r="96">
          <cell r="B96">
            <v>85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  <cell r="Q96" t="e">
            <v>#REF!</v>
          </cell>
          <cell r="R96" t="e">
            <v>#REF!</v>
          </cell>
          <cell r="S96" t="e">
            <v>#REF!</v>
          </cell>
          <cell r="T96" t="e">
            <v>#REF!</v>
          </cell>
          <cell r="U96" t="e">
            <v>#REF!</v>
          </cell>
          <cell r="V96" t="e">
            <v>#REF!</v>
          </cell>
          <cell r="W96" t="e">
            <v>#REF!</v>
          </cell>
          <cell r="X96" t="e">
            <v>#REF!</v>
          </cell>
          <cell r="Y96" t="e">
            <v>#REF!</v>
          </cell>
          <cell r="Z96" t="e">
            <v>#REF!</v>
          </cell>
          <cell r="AA96" t="e">
            <v>#REF!</v>
          </cell>
          <cell r="AB96" t="e">
            <v>#REF!</v>
          </cell>
          <cell r="AC96" t="e">
            <v>#REF!</v>
          </cell>
          <cell r="AD96" t="e">
            <v>#REF!</v>
          </cell>
          <cell r="AE96" t="e">
            <v>#REF!</v>
          </cell>
          <cell r="AF96" t="e">
            <v>#REF!</v>
          </cell>
          <cell r="AG96" t="e">
            <v>#REF!</v>
          </cell>
          <cell r="AH96" t="e">
            <v>#REF!</v>
          </cell>
          <cell r="AI96" t="e">
            <v>#REF!</v>
          </cell>
          <cell r="AJ96" t="e">
            <v>#REF!</v>
          </cell>
          <cell r="AK96" t="e">
            <v>#REF!</v>
          </cell>
          <cell r="AL96" t="e">
            <v>#REF!</v>
          </cell>
          <cell r="AM96" t="e">
            <v>#REF!</v>
          </cell>
          <cell r="AN96" t="e">
            <v>#REF!</v>
          </cell>
          <cell r="AO96" t="e">
            <v>#REF!</v>
          </cell>
          <cell r="AP96" t="e">
            <v>#REF!</v>
          </cell>
          <cell r="AQ96" t="e">
            <v>#REF!</v>
          </cell>
          <cell r="AR96" t="e">
            <v>#REF!</v>
          </cell>
          <cell r="AS96" t="e">
            <v>#REF!</v>
          </cell>
          <cell r="AT96" t="e">
            <v>#REF!</v>
          </cell>
          <cell r="AU96" t="e">
            <v>#REF!</v>
          </cell>
          <cell r="AV96" t="e">
            <v>#REF!</v>
          </cell>
          <cell r="AW96" t="e">
            <v>#REF!</v>
          </cell>
          <cell r="AX96" t="e">
            <v>#REF!</v>
          </cell>
          <cell r="AY96" t="e">
            <v>#REF!</v>
          </cell>
          <cell r="AZ96" t="e">
            <v>#REF!</v>
          </cell>
          <cell r="BA96" t="e">
            <v>#REF!</v>
          </cell>
          <cell r="BB96" t="e">
            <v>#REF!</v>
          </cell>
          <cell r="BC96" t="e">
            <v>#REF!</v>
          </cell>
          <cell r="BD96" t="e">
            <v>#REF!</v>
          </cell>
          <cell r="BE96" t="e">
            <v>#REF!</v>
          </cell>
          <cell r="BF96" t="e">
            <v>#REF!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 t="e">
            <v>#REF!</v>
          </cell>
          <cell r="BV96" t="e">
            <v>#REF!</v>
          </cell>
          <cell r="BW96" t="e">
            <v>#REF!</v>
          </cell>
          <cell r="BX96" t="e">
            <v>#REF!</v>
          </cell>
          <cell r="BY96" t="e">
            <v>#REF!</v>
          </cell>
          <cell r="BZ96" t="e">
            <v>#REF!</v>
          </cell>
          <cell r="CA96" t="e">
            <v>#REF!</v>
          </cell>
          <cell r="CB96" t="e">
            <v>#REF!</v>
          </cell>
          <cell r="CC96" t="e">
            <v>#REF!</v>
          </cell>
          <cell r="CD96" t="e">
            <v>#REF!</v>
          </cell>
          <cell r="CE96" t="e">
            <v>#REF!</v>
          </cell>
          <cell r="CF96" t="e">
            <v>#REF!</v>
          </cell>
          <cell r="CG96" t="e">
            <v>#REF!</v>
          </cell>
          <cell r="CH96" t="e">
            <v>#REF!</v>
          </cell>
          <cell r="CI96" t="e">
            <v>#REF!</v>
          </cell>
          <cell r="CJ96" t="e">
            <v>#REF!</v>
          </cell>
          <cell r="CK96" t="e">
            <v>#REF!</v>
          </cell>
          <cell r="CL96" t="e">
            <v>#REF!</v>
          </cell>
          <cell r="CM96" t="e">
            <v>#REF!</v>
          </cell>
          <cell r="CN96" t="e">
            <v>#REF!</v>
          </cell>
          <cell r="CO96" t="e">
            <v>#REF!</v>
          </cell>
          <cell r="CP96" t="e">
            <v>#REF!</v>
          </cell>
          <cell r="CQ96" t="e">
            <v>#REF!</v>
          </cell>
          <cell r="CR96" t="e">
            <v>#REF!</v>
          </cell>
          <cell r="CS96" t="e">
            <v>#REF!</v>
          </cell>
          <cell r="CT96" t="e">
            <v>#REF!</v>
          </cell>
          <cell r="CU96" t="e">
            <v>#REF!</v>
          </cell>
          <cell r="CV96" t="e">
            <v>#REF!</v>
          </cell>
          <cell r="CW96" t="e">
            <v>#REF!</v>
          </cell>
          <cell r="CX96" t="e">
            <v>#REF!</v>
          </cell>
          <cell r="CY96" t="e">
            <v>#REF!</v>
          </cell>
          <cell r="CZ96" t="e">
            <v>#REF!</v>
          </cell>
          <cell r="DA96" t="e">
            <v>#REF!</v>
          </cell>
          <cell r="DB96" t="e">
            <v>#REF!</v>
          </cell>
          <cell r="DC96" t="e">
            <v>#REF!</v>
          </cell>
          <cell r="DD96" t="e">
            <v>#REF!</v>
          </cell>
          <cell r="DE96" t="e">
            <v>#REF!</v>
          </cell>
          <cell r="DF96" t="e">
            <v>#REF!</v>
          </cell>
          <cell r="DG96" t="e">
            <v>#REF!</v>
          </cell>
          <cell r="DH96" t="e">
            <v>#REF!</v>
          </cell>
          <cell r="DI96">
            <v>0</v>
          </cell>
          <cell r="DJ96">
            <v>0</v>
          </cell>
          <cell r="DK96" t="e">
            <v>#REF!</v>
          </cell>
          <cell r="DL96" t="e">
            <v>#REF!</v>
          </cell>
          <cell r="DM96" t="e">
            <v>#REF!</v>
          </cell>
          <cell r="DN96" t="e">
            <v>#REF!</v>
          </cell>
          <cell r="DO96" t="e">
            <v>#REF!</v>
          </cell>
          <cell r="DP96" t="e">
            <v>#REF!</v>
          </cell>
          <cell r="DQ96" t="e">
            <v>#REF!</v>
          </cell>
          <cell r="DR96" t="e">
            <v>#REF!</v>
          </cell>
          <cell r="DS96" t="e">
            <v>#REF!</v>
          </cell>
          <cell r="DT96" t="e">
            <v>#REF!</v>
          </cell>
          <cell r="DU96" t="e">
            <v>#REF!</v>
          </cell>
          <cell r="DV96">
            <v>0</v>
          </cell>
          <cell r="DW96">
            <v>0</v>
          </cell>
          <cell r="DX96" t="e">
            <v>#REF!</v>
          </cell>
          <cell r="DY96" t="e">
            <v>#REF!</v>
          </cell>
          <cell r="DZ96" t="e">
            <v>#REF!</v>
          </cell>
          <cell r="EA96" t="e">
            <v>#REF!</v>
          </cell>
          <cell r="EB96" t="e">
            <v>#REF!</v>
          </cell>
        </row>
        <row r="97">
          <cell r="B97">
            <v>86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  <cell r="Q97" t="e">
            <v>#REF!</v>
          </cell>
          <cell r="R97" t="e">
            <v>#REF!</v>
          </cell>
          <cell r="S97" t="e">
            <v>#REF!</v>
          </cell>
          <cell r="T97" t="e">
            <v>#REF!</v>
          </cell>
          <cell r="U97" t="e">
            <v>#REF!</v>
          </cell>
          <cell r="V97" t="e">
            <v>#REF!</v>
          </cell>
          <cell r="W97" t="e">
            <v>#REF!</v>
          </cell>
          <cell r="X97" t="e">
            <v>#REF!</v>
          </cell>
          <cell r="Y97" t="e">
            <v>#REF!</v>
          </cell>
          <cell r="Z97" t="e">
            <v>#REF!</v>
          </cell>
          <cell r="AA97" t="e">
            <v>#REF!</v>
          </cell>
          <cell r="AB97" t="e">
            <v>#REF!</v>
          </cell>
          <cell r="AC97" t="e">
            <v>#REF!</v>
          </cell>
          <cell r="AD97" t="e">
            <v>#REF!</v>
          </cell>
          <cell r="AE97" t="e">
            <v>#REF!</v>
          </cell>
          <cell r="AF97" t="e">
            <v>#REF!</v>
          </cell>
          <cell r="AG97" t="e">
            <v>#REF!</v>
          </cell>
          <cell r="AH97" t="e">
            <v>#REF!</v>
          </cell>
          <cell r="AI97" t="e">
            <v>#REF!</v>
          </cell>
          <cell r="AJ97" t="e">
            <v>#REF!</v>
          </cell>
          <cell r="AK97" t="e">
            <v>#REF!</v>
          </cell>
          <cell r="AL97" t="e">
            <v>#REF!</v>
          </cell>
          <cell r="AM97" t="e">
            <v>#REF!</v>
          </cell>
          <cell r="AN97" t="e">
            <v>#REF!</v>
          </cell>
          <cell r="AO97" t="e">
            <v>#REF!</v>
          </cell>
          <cell r="AP97" t="e">
            <v>#REF!</v>
          </cell>
          <cell r="AQ97" t="e">
            <v>#REF!</v>
          </cell>
          <cell r="AR97" t="e">
            <v>#REF!</v>
          </cell>
          <cell r="AS97" t="e">
            <v>#REF!</v>
          </cell>
          <cell r="AT97" t="e">
            <v>#REF!</v>
          </cell>
          <cell r="AU97" t="e">
            <v>#REF!</v>
          </cell>
          <cell r="AV97" t="e">
            <v>#REF!</v>
          </cell>
          <cell r="AW97" t="e">
            <v>#REF!</v>
          </cell>
          <cell r="AX97" t="e">
            <v>#REF!</v>
          </cell>
          <cell r="AY97" t="e">
            <v>#REF!</v>
          </cell>
          <cell r="AZ97" t="e">
            <v>#REF!</v>
          </cell>
          <cell r="BA97" t="e">
            <v>#REF!</v>
          </cell>
          <cell r="BB97" t="e">
            <v>#REF!</v>
          </cell>
          <cell r="BC97" t="e">
            <v>#REF!</v>
          </cell>
          <cell r="BD97" t="e">
            <v>#REF!</v>
          </cell>
          <cell r="BE97" t="e">
            <v>#REF!</v>
          </cell>
          <cell r="BF97" t="e">
            <v>#REF!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 t="e">
            <v>#REF!</v>
          </cell>
          <cell r="BV97" t="e">
            <v>#REF!</v>
          </cell>
          <cell r="BW97" t="e">
            <v>#REF!</v>
          </cell>
          <cell r="BX97" t="e">
            <v>#REF!</v>
          </cell>
          <cell r="BY97" t="e">
            <v>#REF!</v>
          </cell>
          <cell r="BZ97" t="e">
            <v>#REF!</v>
          </cell>
          <cell r="CA97" t="e">
            <v>#REF!</v>
          </cell>
          <cell r="CB97" t="e">
            <v>#REF!</v>
          </cell>
          <cell r="CC97" t="e">
            <v>#REF!</v>
          </cell>
          <cell r="CD97" t="e">
            <v>#REF!</v>
          </cell>
          <cell r="CE97" t="e">
            <v>#REF!</v>
          </cell>
          <cell r="CF97" t="e">
            <v>#REF!</v>
          </cell>
          <cell r="CG97" t="e">
            <v>#REF!</v>
          </cell>
          <cell r="CH97" t="e">
            <v>#REF!</v>
          </cell>
          <cell r="CI97" t="e">
            <v>#REF!</v>
          </cell>
          <cell r="CJ97" t="e">
            <v>#REF!</v>
          </cell>
          <cell r="CK97" t="e">
            <v>#REF!</v>
          </cell>
          <cell r="CL97" t="e">
            <v>#REF!</v>
          </cell>
          <cell r="CM97" t="e">
            <v>#REF!</v>
          </cell>
          <cell r="CN97" t="e">
            <v>#REF!</v>
          </cell>
          <cell r="CO97" t="e">
            <v>#REF!</v>
          </cell>
          <cell r="CP97" t="e">
            <v>#REF!</v>
          </cell>
          <cell r="CQ97" t="e">
            <v>#REF!</v>
          </cell>
          <cell r="CR97" t="e">
            <v>#REF!</v>
          </cell>
          <cell r="CS97" t="e">
            <v>#REF!</v>
          </cell>
          <cell r="CT97" t="e">
            <v>#REF!</v>
          </cell>
          <cell r="CU97" t="e">
            <v>#REF!</v>
          </cell>
          <cell r="CV97" t="e">
            <v>#REF!</v>
          </cell>
          <cell r="CW97" t="e">
            <v>#REF!</v>
          </cell>
          <cell r="CX97" t="e">
            <v>#REF!</v>
          </cell>
          <cell r="CY97" t="e">
            <v>#REF!</v>
          </cell>
          <cell r="CZ97" t="e">
            <v>#REF!</v>
          </cell>
          <cell r="DA97" t="e">
            <v>#REF!</v>
          </cell>
          <cell r="DB97" t="e">
            <v>#REF!</v>
          </cell>
          <cell r="DC97" t="e">
            <v>#REF!</v>
          </cell>
          <cell r="DD97" t="e">
            <v>#REF!</v>
          </cell>
          <cell r="DE97" t="e">
            <v>#REF!</v>
          </cell>
          <cell r="DF97" t="e">
            <v>#REF!</v>
          </cell>
          <cell r="DG97" t="e">
            <v>#REF!</v>
          </cell>
          <cell r="DH97" t="e">
            <v>#REF!</v>
          </cell>
          <cell r="DI97">
            <v>0</v>
          </cell>
          <cell r="DJ97">
            <v>0</v>
          </cell>
          <cell r="DK97" t="e">
            <v>#REF!</v>
          </cell>
          <cell r="DL97" t="e">
            <v>#REF!</v>
          </cell>
          <cell r="DM97" t="e">
            <v>#REF!</v>
          </cell>
          <cell r="DN97" t="e">
            <v>#REF!</v>
          </cell>
          <cell r="DO97" t="e">
            <v>#REF!</v>
          </cell>
          <cell r="DP97" t="e">
            <v>#REF!</v>
          </cell>
          <cell r="DQ97" t="e">
            <v>#REF!</v>
          </cell>
          <cell r="DR97" t="e">
            <v>#REF!</v>
          </cell>
          <cell r="DS97" t="e">
            <v>#REF!</v>
          </cell>
          <cell r="DT97" t="e">
            <v>#REF!</v>
          </cell>
          <cell r="DU97" t="e">
            <v>#REF!</v>
          </cell>
          <cell r="DV97">
            <v>0</v>
          </cell>
          <cell r="DW97">
            <v>0</v>
          </cell>
          <cell r="DX97" t="e">
            <v>#REF!</v>
          </cell>
          <cell r="DY97" t="e">
            <v>#REF!</v>
          </cell>
          <cell r="DZ97" t="e">
            <v>#REF!</v>
          </cell>
          <cell r="EA97" t="e">
            <v>#REF!</v>
          </cell>
          <cell r="EB97" t="e">
            <v>#REF!</v>
          </cell>
        </row>
        <row r="98">
          <cell r="B98">
            <v>87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  <cell r="Q98" t="e">
            <v>#REF!</v>
          </cell>
          <cell r="R98" t="e">
            <v>#REF!</v>
          </cell>
          <cell r="S98" t="e">
            <v>#REF!</v>
          </cell>
          <cell r="T98" t="e">
            <v>#REF!</v>
          </cell>
          <cell r="U98" t="e">
            <v>#REF!</v>
          </cell>
          <cell r="V98" t="e">
            <v>#REF!</v>
          </cell>
          <cell r="W98" t="e">
            <v>#REF!</v>
          </cell>
          <cell r="X98" t="e">
            <v>#REF!</v>
          </cell>
          <cell r="Y98" t="e">
            <v>#REF!</v>
          </cell>
          <cell r="Z98" t="e">
            <v>#REF!</v>
          </cell>
          <cell r="AA98" t="e">
            <v>#REF!</v>
          </cell>
          <cell r="AB98" t="e">
            <v>#REF!</v>
          </cell>
          <cell r="AC98" t="e">
            <v>#REF!</v>
          </cell>
          <cell r="AD98" t="e">
            <v>#REF!</v>
          </cell>
          <cell r="AE98" t="e">
            <v>#REF!</v>
          </cell>
          <cell r="AF98" t="e">
            <v>#REF!</v>
          </cell>
          <cell r="AG98" t="e">
            <v>#REF!</v>
          </cell>
          <cell r="AH98" t="e">
            <v>#REF!</v>
          </cell>
          <cell r="AI98" t="e">
            <v>#REF!</v>
          </cell>
          <cell r="AJ98" t="e">
            <v>#REF!</v>
          </cell>
          <cell r="AK98" t="e">
            <v>#REF!</v>
          </cell>
          <cell r="AL98" t="e">
            <v>#REF!</v>
          </cell>
          <cell r="AM98" t="e">
            <v>#REF!</v>
          </cell>
          <cell r="AN98" t="e">
            <v>#REF!</v>
          </cell>
          <cell r="AO98" t="e">
            <v>#REF!</v>
          </cell>
          <cell r="AP98" t="e">
            <v>#REF!</v>
          </cell>
          <cell r="AQ98" t="e">
            <v>#REF!</v>
          </cell>
          <cell r="AR98" t="e">
            <v>#REF!</v>
          </cell>
          <cell r="AS98" t="e">
            <v>#REF!</v>
          </cell>
          <cell r="AT98" t="e">
            <v>#REF!</v>
          </cell>
          <cell r="AU98" t="e">
            <v>#REF!</v>
          </cell>
          <cell r="AV98" t="e">
            <v>#REF!</v>
          </cell>
          <cell r="AW98" t="e">
            <v>#REF!</v>
          </cell>
          <cell r="AX98" t="e">
            <v>#REF!</v>
          </cell>
          <cell r="AY98" t="e">
            <v>#REF!</v>
          </cell>
          <cell r="AZ98" t="e">
            <v>#REF!</v>
          </cell>
          <cell r="BA98" t="e">
            <v>#REF!</v>
          </cell>
          <cell r="BB98" t="e">
            <v>#REF!</v>
          </cell>
          <cell r="BC98" t="e">
            <v>#REF!</v>
          </cell>
          <cell r="BD98" t="e">
            <v>#REF!</v>
          </cell>
          <cell r="BE98" t="e">
            <v>#REF!</v>
          </cell>
          <cell r="BF98" t="e">
            <v>#REF!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 t="e">
            <v>#REF!</v>
          </cell>
          <cell r="BV98" t="e">
            <v>#REF!</v>
          </cell>
          <cell r="BW98" t="e">
            <v>#REF!</v>
          </cell>
          <cell r="BX98" t="e">
            <v>#REF!</v>
          </cell>
          <cell r="BY98" t="e">
            <v>#REF!</v>
          </cell>
          <cell r="BZ98" t="e">
            <v>#REF!</v>
          </cell>
          <cell r="CA98" t="e">
            <v>#REF!</v>
          </cell>
          <cell r="CB98" t="e">
            <v>#REF!</v>
          </cell>
          <cell r="CC98" t="e">
            <v>#REF!</v>
          </cell>
          <cell r="CD98" t="e">
            <v>#REF!</v>
          </cell>
          <cell r="CE98" t="e">
            <v>#REF!</v>
          </cell>
          <cell r="CF98" t="e">
            <v>#REF!</v>
          </cell>
          <cell r="CG98" t="e">
            <v>#REF!</v>
          </cell>
          <cell r="CH98" t="e">
            <v>#REF!</v>
          </cell>
          <cell r="CI98" t="e">
            <v>#REF!</v>
          </cell>
          <cell r="CJ98" t="e">
            <v>#REF!</v>
          </cell>
          <cell r="CK98" t="e">
            <v>#REF!</v>
          </cell>
          <cell r="CL98" t="e">
            <v>#REF!</v>
          </cell>
          <cell r="CM98" t="e">
            <v>#REF!</v>
          </cell>
          <cell r="CN98" t="e">
            <v>#REF!</v>
          </cell>
          <cell r="CO98" t="e">
            <v>#REF!</v>
          </cell>
          <cell r="CP98" t="e">
            <v>#REF!</v>
          </cell>
          <cell r="CQ98" t="e">
            <v>#REF!</v>
          </cell>
          <cell r="CR98" t="e">
            <v>#REF!</v>
          </cell>
          <cell r="CS98" t="e">
            <v>#REF!</v>
          </cell>
          <cell r="CT98" t="e">
            <v>#REF!</v>
          </cell>
          <cell r="CU98" t="e">
            <v>#REF!</v>
          </cell>
          <cell r="CV98" t="e">
            <v>#REF!</v>
          </cell>
          <cell r="CW98" t="e">
            <v>#REF!</v>
          </cell>
          <cell r="CX98" t="e">
            <v>#REF!</v>
          </cell>
          <cell r="CY98" t="e">
            <v>#REF!</v>
          </cell>
          <cell r="CZ98" t="e">
            <v>#REF!</v>
          </cell>
          <cell r="DA98" t="e">
            <v>#REF!</v>
          </cell>
          <cell r="DB98" t="e">
            <v>#REF!</v>
          </cell>
          <cell r="DC98" t="e">
            <v>#REF!</v>
          </cell>
          <cell r="DD98" t="e">
            <v>#REF!</v>
          </cell>
          <cell r="DE98" t="e">
            <v>#REF!</v>
          </cell>
          <cell r="DF98" t="e">
            <v>#REF!</v>
          </cell>
          <cell r="DG98" t="e">
            <v>#REF!</v>
          </cell>
          <cell r="DH98" t="e">
            <v>#REF!</v>
          </cell>
          <cell r="DI98">
            <v>0</v>
          </cell>
          <cell r="DJ98">
            <v>0</v>
          </cell>
          <cell r="DK98" t="e">
            <v>#REF!</v>
          </cell>
          <cell r="DL98" t="e">
            <v>#REF!</v>
          </cell>
          <cell r="DM98" t="e">
            <v>#REF!</v>
          </cell>
          <cell r="DN98" t="e">
            <v>#REF!</v>
          </cell>
          <cell r="DO98" t="e">
            <v>#REF!</v>
          </cell>
          <cell r="DP98" t="e">
            <v>#REF!</v>
          </cell>
          <cell r="DQ98" t="e">
            <v>#REF!</v>
          </cell>
          <cell r="DR98" t="e">
            <v>#REF!</v>
          </cell>
          <cell r="DS98" t="e">
            <v>#REF!</v>
          </cell>
          <cell r="DT98" t="e">
            <v>#REF!</v>
          </cell>
          <cell r="DU98" t="e">
            <v>#REF!</v>
          </cell>
          <cell r="DV98">
            <v>0</v>
          </cell>
          <cell r="DW98">
            <v>0</v>
          </cell>
          <cell r="DX98" t="e">
            <v>#REF!</v>
          </cell>
          <cell r="DY98" t="e">
            <v>#REF!</v>
          </cell>
          <cell r="DZ98" t="e">
            <v>#REF!</v>
          </cell>
          <cell r="EA98" t="e">
            <v>#REF!</v>
          </cell>
          <cell r="EB98" t="e">
            <v>#REF!</v>
          </cell>
        </row>
        <row r="99">
          <cell r="B99">
            <v>88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  <cell r="Q99" t="e">
            <v>#REF!</v>
          </cell>
          <cell r="R99" t="e">
            <v>#REF!</v>
          </cell>
          <cell r="S99" t="e">
            <v>#REF!</v>
          </cell>
          <cell r="T99" t="e">
            <v>#REF!</v>
          </cell>
          <cell r="U99" t="e">
            <v>#REF!</v>
          </cell>
          <cell r="V99" t="e">
            <v>#REF!</v>
          </cell>
          <cell r="W99" t="e">
            <v>#REF!</v>
          </cell>
          <cell r="X99" t="e">
            <v>#REF!</v>
          </cell>
          <cell r="Y99" t="e">
            <v>#REF!</v>
          </cell>
          <cell r="Z99" t="e">
            <v>#REF!</v>
          </cell>
          <cell r="AA99" t="e">
            <v>#REF!</v>
          </cell>
          <cell r="AB99" t="e">
            <v>#REF!</v>
          </cell>
          <cell r="AC99" t="e">
            <v>#REF!</v>
          </cell>
          <cell r="AD99" t="e">
            <v>#REF!</v>
          </cell>
          <cell r="AE99" t="e">
            <v>#REF!</v>
          </cell>
          <cell r="AF99" t="e">
            <v>#REF!</v>
          </cell>
          <cell r="AG99" t="e">
            <v>#REF!</v>
          </cell>
          <cell r="AH99" t="e">
            <v>#REF!</v>
          </cell>
          <cell r="AI99" t="e">
            <v>#REF!</v>
          </cell>
          <cell r="AJ99" t="e">
            <v>#REF!</v>
          </cell>
          <cell r="AK99" t="e">
            <v>#REF!</v>
          </cell>
          <cell r="AL99" t="e">
            <v>#REF!</v>
          </cell>
          <cell r="AM99" t="e">
            <v>#REF!</v>
          </cell>
          <cell r="AN99" t="e">
            <v>#REF!</v>
          </cell>
          <cell r="AO99" t="e">
            <v>#REF!</v>
          </cell>
          <cell r="AP99" t="e">
            <v>#REF!</v>
          </cell>
          <cell r="AQ99" t="e">
            <v>#REF!</v>
          </cell>
          <cell r="AR99" t="e">
            <v>#REF!</v>
          </cell>
          <cell r="AS99" t="e">
            <v>#REF!</v>
          </cell>
          <cell r="AT99" t="e">
            <v>#REF!</v>
          </cell>
          <cell r="AU99" t="e">
            <v>#REF!</v>
          </cell>
          <cell r="AV99" t="e">
            <v>#REF!</v>
          </cell>
          <cell r="AW99" t="e">
            <v>#REF!</v>
          </cell>
          <cell r="AX99" t="e">
            <v>#REF!</v>
          </cell>
          <cell r="AY99" t="e">
            <v>#REF!</v>
          </cell>
          <cell r="AZ99" t="e">
            <v>#REF!</v>
          </cell>
          <cell r="BA99" t="e">
            <v>#REF!</v>
          </cell>
          <cell r="BB99" t="e">
            <v>#REF!</v>
          </cell>
          <cell r="BC99" t="e">
            <v>#REF!</v>
          </cell>
          <cell r="BD99" t="e">
            <v>#REF!</v>
          </cell>
          <cell r="BE99" t="e">
            <v>#REF!</v>
          </cell>
          <cell r="BF99" t="e">
            <v>#REF!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 t="e">
            <v>#REF!</v>
          </cell>
          <cell r="BV99" t="e">
            <v>#REF!</v>
          </cell>
          <cell r="BW99" t="e">
            <v>#REF!</v>
          </cell>
          <cell r="BX99" t="e">
            <v>#REF!</v>
          </cell>
          <cell r="BY99" t="e">
            <v>#REF!</v>
          </cell>
          <cell r="BZ99" t="e">
            <v>#REF!</v>
          </cell>
          <cell r="CA99" t="e">
            <v>#REF!</v>
          </cell>
          <cell r="CB99" t="e">
            <v>#REF!</v>
          </cell>
          <cell r="CC99" t="e">
            <v>#REF!</v>
          </cell>
          <cell r="CD99" t="e">
            <v>#REF!</v>
          </cell>
          <cell r="CE99" t="e">
            <v>#REF!</v>
          </cell>
          <cell r="CF99" t="e">
            <v>#REF!</v>
          </cell>
          <cell r="CG99" t="e">
            <v>#REF!</v>
          </cell>
          <cell r="CH99" t="e">
            <v>#REF!</v>
          </cell>
          <cell r="CI99" t="e">
            <v>#REF!</v>
          </cell>
          <cell r="CJ99" t="e">
            <v>#REF!</v>
          </cell>
          <cell r="CK99" t="e">
            <v>#REF!</v>
          </cell>
          <cell r="CL99" t="e">
            <v>#REF!</v>
          </cell>
          <cell r="CM99" t="e">
            <v>#REF!</v>
          </cell>
          <cell r="CN99" t="e">
            <v>#REF!</v>
          </cell>
          <cell r="CO99" t="e">
            <v>#REF!</v>
          </cell>
          <cell r="CP99" t="e">
            <v>#REF!</v>
          </cell>
          <cell r="CQ99" t="e">
            <v>#REF!</v>
          </cell>
          <cell r="CR99" t="e">
            <v>#REF!</v>
          </cell>
          <cell r="CS99" t="e">
            <v>#REF!</v>
          </cell>
          <cell r="CT99" t="e">
            <v>#REF!</v>
          </cell>
          <cell r="CU99" t="e">
            <v>#REF!</v>
          </cell>
          <cell r="CV99" t="e">
            <v>#REF!</v>
          </cell>
          <cell r="CW99" t="e">
            <v>#REF!</v>
          </cell>
          <cell r="CX99" t="e">
            <v>#REF!</v>
          </cell>
          <cell r="CY99" t="e">
            <v>#REF!</v>
          </cell>
          <cell r="CZ99" t="e">
            <v>#REF!</v>
          </cell>
          <cell r="DA99" t="e">
            <v>#REF!</v>
          </cell>
          <cell r="DB99" t="e">
            <v>#REF!</v>
          </cell>
          <cell r="DC99" t="e">
            <v>#REF!</v>
          </cell>
          <cell r="DD99" t="e">
            <v>#REF!</v>
          </cell>
          <cell r="DE99" t="e">
            <v>#REF!</v>
          </cell>
          <cell r="DF99" t="e">
            <v>#REF!</v>
          </cell>
          <cell r="DG99" t="e">
            <v>#REF!</v>
          </cell>
          <cell r="DH99" t="e">
            <v>#REF!</v>
          </cell>
          <cell r="DI99">
            <v>0</v>
          </cell>
          <cell r="DJ99">
            <v>0</v>
          </cell>
          <cell r="DK99" t="e">
            <v>#REF!</v>
          </cell>
          <cell r="DL99" t="e">
            <v>#REF!</v>
          </cell>
          <cell r="DM99" t="e">
            <v>#REF!</v>
          </cell>
          <cell r="DN99" t="e">
            <v>#REF!</v>
          </cell>
          <cell r="DO99" t="e">
            <v>#REF!</v>
          </cell>
          <cell r="DP99" t="e">
            <v>#REF!</v>
          </cell>
          <cell r="DQ99" t="e">
            <v>#REF!</v>
          </cell>
          <cell r="DR99" t="e">
            <v>#REF!</v>
          </cell>
          <cell r="DS99" t="e">
            <v>#REF!</v>
          </cell>
          <cell r="DT99" t="e">
            <v>#REF!</v>
          </cell>
          <cell r="DU99" t="e">
            <v>#REF!</v>
          </cell>
          <cell r="DV99">
            <v>0</v>
          </cell>
          <cell r="DW99">
            <v>0</v>
          </cell>
          <cell r="DX99" t="e">
            <v>#REF!</v>
          </cell>
          <cell r="DY99" t="e">
            <v>#REF!</v>
          </cell>
          <cell r="DZ99" t="e">
            <v>#REF!</v>
          </cell>
          <cell r="EA99" t="e">
            <v>#REF!</v>
          </cell>
          <cell r="EB99" t="e">
            <v>#REF!</v>
          </cell>
        </row>
        <row r="100">
          <cell r="B100">
            <v>89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 t="e">
            <v>#REF!</v>
          </cell>
          <cell r="N100" t="e">
            <v>#REF!</v>
          </cell>
          <cell r="O100" t="e">
            <v>#REF!</v>
          </cell>
          <cell r="P100" t="e">
            <v>#REF!</v>
          </cell>
          <cell r="Q100" t="e">
            <v>#REF!</v>
          </cell>
          <cell r="R100" t="e">
            <v>#REF!</v>
          </cell>
          <cell r="S100" t="e">
            <v>#REF!</v>
          </cell>
          <cell r="T100" t="e">
            <v>#REF!</v>
          </cell>
          <cell r="U100" t="e">
            <v>#REF!</v>
          </cell>
          <cell r="V100" t="e">
            <v>#REF!</v>
          </cell>
          <cell r="W100" t="e">
            <v>#REF!</v>
          </cell>
          <cell r="X100" t="e">
            <v>#REF!</v>
          </cell>
          <cell r="Y100" t="e">
            <v>#REF!</v>
          </cell>
          <cell r="Z100" t="e">
            <v>#REF!</v>
          </cell>
          <cell r="AA100" t="e">
            <v>#REF!</v>
          </cell>
          <cell r="AB100" t="e">
            <v>#REF!</v>
          </cell>
          <cell r="AC100" t="e">
            <v>#REF!</v>
          </cell>
          <cell r="AD100" t="e">
            <v>#REF!</v>
          </cell>
          <cell r="AE100" t="e">
            <v>#REF!</v>
          </cell>
          <cell r="AF100" t="e">
            <v>#REF!</v>
          </cell>
          <cell r="AG100" t="e">
            <v>#REF!</v>
          </cell>
          <cell r="AH100" t="e">
            <v>#REF!</v>
          </cell>
          <cell r="AI100" t="e">
            <v>#REF!</v>
          </cell>
          <cell r="AJ100" t="e">
            <v>#REF!</v>
          </cell>
          <cell r="AK100" t="e">
            <v>#REF!</v>
          </cell>
          <cell r="AL100" t="e">
            <v>#REF!</v>
          </cell>
          <cell r="AM100" t="e">
            <v>#REF!</v>
          </cell>
          <cell r="AN100" t="e">
            <v>#REF!</v>
          </cell>
          <cell r="AO100" t="e">
            <v>#REF!</v>
          </cell>
          <cell r="AP100" t="e">
            <v>#REF!</v>
          </cell>
          <cell r="AQ100" t="e">
            <v>#REF!</v>
          </cell>
          <cell r="AR100" t="e">
            <v>#REF!</v>
          </cell>
          <cell r="AS100" t="e">
            <v>#REF!</v>
          </cell>
          <cell r="AT100" t="e">
            <v>#REF!</v>
          </cell>
          <cell r="AU100" t="e">
            <v>#REF!</v>
          </cell>
          <cell r="AV100" t="e">
            <v>#REF!</v>
          </cell>
          <cell r="AW100" t="e">
            <v>#REF!</v>
          </cell>
          <cell r="AX100" t="e">
            <v>#REF!</v>
          </cell>
          <cell r="AY100" t="e">
            <v>#REF!</v>
          </cell>
          <cell r="AZ100" t="e">
            <v>#REF!</v>
          </cell>
          <cell r="BA100" t="e">
            <v>#REF!</v>
          </cell>
          <cell r="BB100" t="e">
            <v>#REF!</v>
          </cell>
          <cell r="BC100" t="e">
            <v>#REF!</v>
          </cell>
          <cell r="BD100" t="e">
            <v>#REF!</v>
          </cell>
          <cell r="BE100" t="e">
            <v>#REF!</v>
          </cell>
          <cell r="BF100" t="e">
            <v>#REF!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 t="e">
            <v>#REF!</v>
          </cell>
          <cell r="BV100" t="e">
            <v>#REF!</v>
          </cell>
          <cell r="BW100" t="e">
            <v>#REF!</v>
          </cell>
          <cell r="BX100" t="e">
            <v>#REF!</v>
          </cell>
          <cell r="BY100" t="e">
            <v>#REF!</v>
          </cell>
          <cell r="BZ100" t="e">
            <v>#REF!</v>
          </cell>
          <cell r="CA100" t="e">
            <v>#REF!</v>
          </cell>
          <cell r="CB100" t="e">
            <v>#REF!</v>
          </cell>
          <cell r="CC100" t="e">
            <v>#REF!</v>
          </cell>
          <cell r="CD100" t="e">
            <v>#REF!</v>
          </cell>
          <cell r="CE100" t="e">
            <v>#REF!</v>
          </cell>
          <cell r="CF100" t="e">
            <v>#REF!</v>
          </cell>
          <cell r="CG100" t="e">
            <v>#REF!</v>
          </cell>
          <cell r="CH100" t="e">
            <v>#REF!</v>
          </cell>
          <cell r="CI100" t="e">
            <v>#REF!</v>
          </cell>
          <cell r="CJ100" t="e">
            <v>#REF!</v>
          </cell>
          <cell r="CK100" t="e">
            <v>#REF!</v>
          </cell>
          <cell r="CL100" t="e">
            <v>#REF!</v>
          </cell>
          <cell r="CM100" t="e">
            <v>#REF!</v>
          </cell>
          <cell r="CN100" t="e">
            <v>#REF!</v>
          </cell>
          <cell r="CO100" t="e">
            <v>#REF!</v>
          </cell>
          <cell r="CP100" t="e">
            <v>#REF!</v>
          </cell>
          <cell r="CQ100" t="e">
            <v>#REF!</v>
          </cell>
          <cell r="CR100" t="e">
            <v>#REF!</v>
          </cell>
          <cell r="CS100" t="e">
            <v>#REF!</v>
          </cell>
          <cell r="CT100" t="e">
            <v>#REF!</v>
          </cell>
          <cell r="CU100" t="e">
            <v>#REF!</v>
          </cell>
          <cell r="CV100" t="e">
            <v>#REF!</v>
          </cell>
          <cell r="CW100" t="e">
            <v>#REF!</v>
          </cell>
          <cell r="CX100" t="e">
            <v>#REF!</v>
          </cell>
          <cell r="CY100" t="e">
            <v>#REF!</v>
          </cell>
          <cell r="CZ100" t="e">
            <v>#REF!</v>
          </cell>
          <cell r="DA100" t="e">
            <v>#REF!</v>
          </cell>
          <cell r="DB100" t="e">
            <v>#REF!</v>
          </cell>
          <cell r="DC100" t="e">
            <v>#REF!</v>
          </cell>
          <cell r="DD100" t="e">
            <v>#REF!</v>
          </cell>
          <cell r="DE100" t="e">
            <v>#REF!</v>
          </cell>
          <cell r="DF100" t="e">
            <v>#REF!</v>
          </cell>
          <cell r="DG100" t="e">
            <v>#REF!</v>
          </cell>
          <cell r="DH100" t="e">
            <v>#REF!</v>
          </cell>
          <cell r="DI100">
            <v>0</v>
          </cell>
          <cell r="DJ100">
            <v>0</v>
          </cell>
          <cell r="DK100" t="e">
            <v>#REF!</v>
          </cell>
          <cell r="DL100" t="e">
            <v>#REF!</v>
          </cell>
          <cell r="DM100" t="e">
            <v>#REF!</v>
          </cell>
          <cell r="DN100" t="e">
            <v>#REF!</v>
          </cell>
          <cell r="DO100" t="e">
            <v>#REF!</v>
          </cell>
          <cell r="DP100" t="e">
            <v>#REF!</v>
          </cell>
          <cell r="DQ100" t="e">
            <v>#REF!</v>
          </cell>
          <cell r="DR100" t="e">
            <v>#REF!</v>
          </cell>
          <cell r="DS100" t="e">
            <v>#REF!</v>
          </cell>
          <cell r="DT100" t="e">
            <v>#REF!</v>
          </cell>
          <cell r="DU100" t="e">
            <v>#REF!</v>
          </cell>
          <cell r="DV100">
            <v>0</v>
          </cell>
          <cell r="DW100">
            <v>0</v>
          </cell>
          <cell r="DX100" t="e">
            <v>#REF!</v>
          </cell>
          <cell r="DY100" t="e">
            <v>#REF!</v>
          </cell>
          <cell r="DZ100" t="e">
            <v>#REF!</v>
          </cell>
          <cell r="EA100" t="e">
            <v>#REF!</v>
          </cell>
          <cell r="EB100" t="e">
            <v>#REF!</v>
          </cell>
        </row>
        <row r="101">
          <cell r="B101">
            <v>90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 t="e">
            <v>#REF!</v>
          </cell>
          <cell r="N101" t="e">
            <v>#REF!</v>
          </cell>
          <cell r="O101" t="e">
            <v>#REF!</v>
          </cell>
          <cell r="P101" t="e">
            <v>#REF!</v>
          </cell>
          <cell r="Q101" t="e">
            <v>#REF!</v>
          </cell>
          <cell r="R101" t="e">
            <v>#REF!</v>
          </cell>
          <cell r="S101" t="e">
            <v>#REF!</v>
          </cell>
          <cell r="T101" t="e">
            <v>#REF!</v>
          </cell>
          <cell r="U101" t="e">
            <v>#REF!</v>
          </cell>
          <cell r="V101" t="e">
            <v>#REF!</v>
          </cell>
          <cell r="W101" t="e">
            <v>#REF!</v>
          </cell>
          <cell r="X101" t="e">
            <v>#REF!</v>
          </cell>
          <cell r="Y101" t="e">
            <v>#REF!</v>
          </cell>
          <cell r="Z101" t="e">
            <v>#REF!</v>
          </cell>
          <cell r="AA101" t="e">
            <v>#REF!</v>
          </cell>
          <cell r="AB101" t="e">
            <v>#REF!</v>
          </cell>
          <cell r="AC101" t="e">
            <v>#REF!</v>
          </cell>
          <cell r="AD101" t="e">
            <v>#REF!</v>
          </cell>
          <cell r="AE101" t="e">
            <v>#REF!</v>
          </cell>
          <cell r="AF101" t="e">
            <v>#REF!</v>
          </cell>
          <cell r="AG101" t="e">
            <v>#REF!</v>
          </cell>
          <cell r="AH101" t="e">
            <v>#REF!</v>
          </cell>
          <cell r="AI101" t="e">
            <v>#REF!</v>
          </cell>
          <cell r="AJ101" t="e">
            <v>#REF!</v>
          </cell>
          <cell r="AK101" t="e">
            <v>#REF!</v>
          </cell>
          <cell r="AL101" t="e">
            <v>#REF!</v>
          </cell>
          <cell r="AM101" t="e">
            <v>#REF!</v>
          </cell>
          <cell r="AN101" t="e">
            <v>#REF!</v>
          </cell>
          <cell r="AO101" t="e">
            <v>#REF!</v>
          </cell>
          <cell r="AP101" t="e">
            <v>#REF!</v>
          </cell>
          <cell r="AQ101" t="e">
            <v>#REF!</v>
          </cell>
          <cell r="AR101" t="e">
            <v>#REF!</v>
          </cell>
          <cell r="AS101" t="e">
            <v>#REF!</v>
          </cell>
          <cell r="AT101" t="e">
            <v>#REF!</v>
          </cell>
          <cell r="AU101" t="e">
            <v>#REF!</v>
          </cell>
          <cell r="AV101" t="e">
            <v>#REF!</v>
          </cell>
          <cell r="AW101" t="e">
            <v>#REF!</v>
          </cell>
          <cell r="AX101" t="e">
            <v>#REF!</v>
          </cell>
          <cell r="AY101" t="e">
            <v>#REF!</v>
          </cell>
          <cell r="AZ101" t="e">
            <v>#REF!</v>
          </cell>
          <cell r="BA101" t="e">
            <v>#REF!</v>
          </cell>
          <cell r="BB101" t="e">
            <v>#REF!</v>
          </cell>
          <cell r="BC101" t="e">
            <v>#REF!</v>
          </cell>
          <cell r="BD101" t="e">
            <v>#REF!</v>
          </cell>
          <cell r="BE101" t="e">
            <v>#REF!</v>
          </cell>
          <cell r="BF101" t="e">
            <v>#REF!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 t="e">
            <v>#REF!</v>
          </cell>
          <cell r="BV101" t="e">
            <v>#REF!</v>
          </cell>
          <cell r="BW101" t="e">
            <v>#REF!</v>
          </cell>
          <cell r="BX101" t="e">
            <v>#REF!</v>
          </cell>
          <cell r="BY101" t="e">
            <v>#REF!</v>
          </cell>
          <cell r="BZ101" t="e">
            <v>#REF!</v>
          </cell>
          <cell r="CA101" t="e">
            <v>#REF!</v>
          </cell>
          <cell r="CB101" t="e">
            <v>#REF!</v>
          </cell>
          <cell r="CC101" t="e">
            <v>#REF!</v>
          </cell>
          <cell r="CD101" t="e">
            <v>#REF!</v>
          </cell>
          <cell r="CE101" t="e">
            <v>#REF!</v>
          </cell>
          <cell r="CF101" t="e">
            <v>#REF!</v>
          </cell>
          <cell r="CG101" t="e">
            <v>#REF!</v>
          </cell>
          <cell r="CH101" t="e">
            <v>#REF!</v>
          </cell>
          <cell r="CI101" t="e">
            <v>#REF!</v>
          </cell>
          <cell r="CJ101" t="e">
            <v>#REF!</v>
          </cell>
          <cell r="CK101" t="e">
            <v>#REF!</v>
          </cell>
          <cell r="CL101" t="e">
            <v>#REF!</v>
          </cell>
          <cell r="CM101" t="e">
            <v>#REF!</v>
          </cell>
          <cell r="CN101" t="e">
            <v>#REF!</v>
          </cell>
          <cell r="CO101" t="e">
            <v>#REF!</v>
          </cell>
          <cell r="CP101" t="e">
            <v>#REF!</v>
          </cell>
          <cell r="CQ101" t="e">
            <v>#REF!</v>
          </cell>
          <cell r="CR101" t="e">
            <v>#REF!</v>
          </cell>
          <cell r="CS101" t="e">
            <v>#REF!</v>
          </cell>
          <cell r="CT101" t="e">
            <v>#REF!</v>
          </cell>
          <cell r="CU101" t="e">
            <v>#REF!</v>
          </cell>
          <cell r="CV101" t="e">
            <v>#REF!</v>
          </cell>
          <cell r="CW101" t="e">
            <v>#REF!</v>
          </cell>
          <cell r="CX101" t="e">
            <v>#REF!</v>
          </cell>
          <cell r="CY101" t="e">
            <v>#REF!</v>
          </cell>
          <cell r="CZ101" t="e">
            <v>#REF!</v>
          </cell>
          <cell r="DA101" t="e">
            <v>#REF!</v>
          </cell>
          <cell r="DB101" t="e">
            <v>#REF!</v>
          </cell>
          <cell r="DC101" t="e">
            <v>#REF!</v>
          </cell>
          <cell r="DD101" t="e">
            <v>#REF!</v>
          </cell>
          <cell r="DE101" t="e">
            <v>#REF!</v>
          </cell>
          <cell r="DF101" t="e">
            <v>#REF!</v>
          </cell>
          <cell r="DG101" t="e">
            <v>#REF!</v>
          </cell>
          <cell r="DH101" t="e">
            <v>#REF!</v>
          </cell>
          <cell r="DI101">
            <v>0</v>
          </cell>
          <cell r="DJ101">
            <v>0</v>
          </cell>
          <cell r="DK101" t="e">
            <v>#REF!</v>
          </cell>
          <cell r="DL101" t="e">
            <v>#REF!</v>
          </cell>
          <cell r="DM101" t="e">
            <v>#REF!</v>
          </cell>
          <cell r="DN101" t="e">
            <v>#REF!</v>
          </cell>
          <cell r="DO101" t="e">
            <v>#REF!</v>
          </cell>
          <cell r="DP101" t="e">
            <v>#REF!</v>
          </cell>
          <cell r="DQ101" t="e">
            <v>#REF!</v>
          </cell>
          <cell r="DR101" t="e">
            <v>#REF!</v>
          </cell>
          <cell r="DS101" t="e">
            <v>#REF!</v>
          </cell>
          <cell r="DT101" t="e">
            <v>#REF!</v>
          </cell>
          <cell r="DU101" t="e">
            <v>#REF!</v>
          </cell>
          <cell r="DV101">
            <v>0</v>
          </cell>
          <cell r="DW101">
            <v>0</v>
          </cell>
          <cell r="DX101" t="e">
            <v>#REF!</v>
          </cell>
          <cell r="DY101" t="e">
            <v>#REF!</v>
          </cell>
          <cell r="DZ101" t="e">
            <v>#REF!</v>
          </cell>
          <cell r="EA101" t="e">
            <v>#REF!</v>
          </cell>
          <cell r="EB101" t="e">
            <v>#REF!</v>
          </cell>
        </row>
        <row r="102">
          <cell r="B102">
            <v>91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  <cell r="Q102" t="e">
            <v>#REF!</v>
          </cell>
          <cell r="R102" t="e">
            <v>#REF!</v>
          </cell>
          <cell r="S102" t="e">
            <v>#REF!</v>
          </cell>
          <cell r="T102" t="e">
            <v>#REF!</v>
          </cell>
          <cell r="U102" t="e">
            <v>#REF!</v>
          </cell>
          <cell r="V102" t="e">
            <v>#REF!</v>
          </cell>
          <cell r="W102" t="e">
            <v>#REF!</v>
          </cell>
          <cell r="X102" t="e">
            <v>#REF!</v>
          </cell>
          <cell r="Y102" t="e">
            <v>#REF!</v>
          </cell>
          <cell r="Z102" t="e">
            <v>#REF!</v>
          </cell>
          <cell r="AA102" t="e">
            <v>#REF!</v>
          </cell>
          <cell r="AB102" t="e">
            <v>#REF!</v>
          </cell>
          <cell r="AC102" t="e">
            <v>#REF!</v>
          </cell>
          <cell r="AD102" t="e">
            <v>#REF!</v>
          </cell>
          <cell r="AE102" t="e">
            <v>#REF!</v>
          </cell>
          <cell r="AF102" t="e">
            <v>#REF!</v>
          </cell>
          <cell r="AG102" t="e">
            <v>#REF!</v>
          </cell>
          <cell r="AH102" t="e">
            <v>#REF!</v>
          </cell>
          <cell r="AI102" t="e">
            <v>#REF!</v>
          </cell>
          <cell r="AJ102" t="e">
            <v>#REF!</v>
          </cell>
          <cell r="AK102" t="e">
            <v>#REF!</v>
          </cell>
          <cell r="AL102" t="e">
            <v>#REF!</v>
          </cell>
          <cell r="AM102" t="e">
            <v>#REF!</v>
          </cell>
          <cell r="AN102" t="e">
            <v>#REF!</v>
          </cell>
          <cell r="AO102" t="e">
            <v>#REF!</v>
          </cell>
          <cell r="AP102" t="e">
            <v>#REF!</v>
          </cell>
          <cell r="AQ102" t="e">
            <v>#REF!</v>
          </cell>
          <cell r="AR102" t="e">
            <v>#REF!</v>
          </cell>
          <cell r="AS102" t="e">
            <v>#REF!</v>
          </cell>
          <cell r="AT102" t="e">
            <v>#REF!</v>
          </cell>
          <cell r="AU102" t="e">
            <v>#REF!</v>
          </cell>
          <cell r="AV102" t="e">
            <v>#REF!</v>
          </cell>
          <cell r="AW102" t="e">
            <v>#REF!</v>
          </cell>
          <cell r="AX102" t="e">
            <v>#REF!</v>
          </cell>
          <cell r="AY102" t="e">
            <v>#REF!</v>
          </cell>
          <cell r="AZ102" t="e">
            <v>#REF!</v>
          </cell>
          <cell r="BA102" t="e">
            <v>#REF!</v>
          </cell>
          <cell r="BB102" t="e">
            <v>#REF!</v>
          </cell>
          <cell r="BC102" t="e">
            <v>#REF!</v>
          </cell>
          <cell r="BD102" t="e">
            <v>#REF!</v>
          </cell>
          <cell r="BE102" t="e">
            <v>#REF!</v>
          </cell>
          <cell r="BF102" t="e">
            <v>#REF!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 t="e">
            <v>#REF!</v>
          </cell>
          <cell r="BV102" t="e">
            <v>#REF!</v>
          </cell>
          <cell r="BW102" t="e">
            <v>#REF!</v>
          </cell>
          <cell r="BX102" t="e">
            <v>#REF!</v>
          </cell>
          <cell r="BY102" t="e">
            <v>#REF!</v>
          </cell>
          <cell r="BZ102" t="e">
            <v>#REF!</v>
          </cell>
          <cell r="CA102" t="e">
            <v>#REF!</v>
          </cell>
          <cell r="CB102" t="e">
            <v>#REF!</v>
          </cell>
          <cell r="CC102" t="e">
            <v>#REF!</v>
          </cell>
          <cell r="CD102" t="e">
            <v>#REF!</v>
          </cell>
          <cell r="CE102" t="e">
            <v>#REF!</v>
          </cell>
          <cell r="CF102" t="e">
            <v>#REF!</v>
          </cell>
          <cell r="CG102" t="e">
            <v>#REF!</v>
          </cell>
          <cell r="CH102" t="e">
            <v>#REF!</v>
          </cell>
          <cell r="CI102" t="e">
            <v>#REF!</v>
          </cell>
          <cell r="CJ102" t="e">
            <v>#REF!</v>
          </cell>
          <cell r="CK102" t="e">
            <v>#REF!</v>
          </cell>
          <cell r="CL102" t="e">
            <v>#REF!</v>
          </cell>
          <cell r="CM102" t="e">
            <v>#REF!</v>
          </cell>
          <cell r="CN102" t="e">
            <v>#REF!</v>
          </cell>
          <cell r="CO102" t="e">
            <v>#REF!</v>
          </cell>
          <cell r="CP102" t="e">
            <v>#REF!</v>
          </cell>
          <cell r="CQ102" t="e">
            <v>#REF!</v>
          </cell>
          <cell r="CR102" t="e">
            <v>#REF!</v>
          </cell>
          <cell r="CS102" t="e">
            <v>#REF!</v>
          </cell>
          <cell r="CT102" t="e">
            <v>#REF!</v>
          </cell>
          <cell r="CU102" t="e">
            <v>#REF!</v>
          </cell>
          <cell r="CV102" t="e">
            <v>#REF!</v>
          </cell>
          <cell r="CW102" t="e">
            <v>#REF!</v>
          </cell>
          <cell r="CX102" t="e">
            <v>#REF!</v>
          </cell>
          <cell r="CY102" t="e">
            <v>#REF!</v>
          </cell>
          <cell r="CZ102" t="e">
            <v>#REF!</v>
          </cell>
          <cell r="DA102" t="e">
            <v>#REF!</v>
          </cell>
          <cell r="DB102" t="e">
            <v>#REF!</v>
          </cell>
          <cell r="DC102" t="e">
            <v>#REF!</v>
          </cell>
          <cell r="DD102" t="e">
            <v>#REF!</v>
          </cell>
          <cell r="DE102" t="e">
            <v>#REF!</v>
          </cell>
          <cell r="DF102" t="e">
            <v>#REF!</v>
          </cell>
          <cell r="DG102" t="e">
            <v>#REF!</v>
          </cell>
          <cell r="DH102" t="e">
            <v>#REF!</v>
          </cell>
          <cell r="DI102">
            <v>0</v>
          </cell>
          <cell r="DJ102">
            <v>0</v>
          </cell>
          <cell r="DK102" t="e">
            <v>#REF!</v>
          </cell>
          <cell r="DL102" t="e">
            <v>#REF!</v>
          </cell>
          <cell r="DM102" t="e">
            <v>#REF!</v>
          </cell>
          <cell r="DN102" t="e">
            <v>#REF!</v>
          </cell>
          <cell r="DO102" t="e">
            <v>#REF!</v>
          </cell>
          <cell r="DP102" t="e">
            <v>#REF!</v>
          </cell>
          <cell r="DQ102" t="e">
            <v>#REF!</v>
          </cell>
          <cell r="DR102" t="e">
            <v>#REF!</v>
          </cell>
          <cell r="DS102" t="e">
            <v>#REF!</v>
          </cell>
          <cell r="DT102" t="e">
            <v>#REF!</v>
          </cell>
          <cell r="DU102" t="e">
            <v>#REF!</v>
          </cell>
          <cell r="DV102">
            <v>0</v>
          </cell>
          <cell r="DW102">
            <v>0</v>
          </cell>
          <cell r="DX102" t="e">
            <v>#REF!</v>
          </cell>
          <cell r="DY102" t="e">
            <v>#REF!</v>
          </cell>
          <cell r="DZ102" t="e">
            <v>#REF!</v>
          </cell>
          <cell r="EA102" t="e">
            <v>#REF!</v>
          </cell>
          <cell r="EB102" t="e">
            <v>#REF!</v>
          </cell>
        </row>
        <row r="103">
          <cell r="B103">
            <v>92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  <cell r="Q103" t="e">
            <v>#REF!</v>
          </cell>
          <cell r="R103" t="e">
            <v>#REF!</v>
          </cell>
          <cell r="S103" t="e">
            <v>#REF!</v>
          </cell>
          <cell r="T103" t="e">
            <v>#REF!</v>
          </cell>
          <cell r="U103" t="e">
            <v>#REF!</v>
          </cell>
          <cell r="V103" t="e">
            <v>#REF!</v>
          </cell>
          <cell r="W103" t="e">
            <v>#REF!</v>
          </cell>
          <cell r="X103" t="e">
            <v>#REF!</v>
          </cell>
          <cell r="Y103" t="e">
            <v>#REF!</v>
          </cell>
          <cell r="Z103" t="e">
            <v>#REF!</v>
          </cell>
          <cell r="AA103" t="e">
            <v>#REF!</v>
          </cell>
          <cell r="AB103" t="e">
            <v>#REF!</v>
          </cell>
          <cell r="AC103" t="e">
            <v>#REF!</v>
          </cell>
          <cell r="AD103" t="e">
            <v>#REF!</v>
          </cell>
          <cell r="AE103" t="e">
            <v>#REF!</v>
          </cell>
          <cell r="AF103" t="e">
            <v>#REF!</v>
          </cell>
          <cell r="AG103" t="e">
            <v>#REF!</v>
          </cell>
          <cell r="AH103" t="e">
            <v>#REF!</v>
          </cell>
          <cell r="AI103" t="e">
            <v>#REF!</v>
          </cell>
          <cell r="AJ103" t="e">
            <v>#REF!</v>
          </cell>
          <cell r="AK103" t="e">
            <v>#REF!</v>
          </cell>
          <cell r="AL103" t="e">
            <v>#REF!</v>
          </cell>
          <cell r="AM103" t="e">
            <v>#REF!</v>
          </cell>
          <cell r="AN103" t="e">
            <v>#REF!</v>
          </cell>
          <cell r="AO103" t="e">
            <v>#REF!</v>
          </cell>
          <cell r="AP103" t="e">
            <v>#REF!</v>
          </cell>
          <cell r="AQ103" t="e">
            <v>#REF!</v>
          </cell>
          <cell r="AR103" t="e">
            <v>#REF!</v>
          </cell>
          <cell r="AS103" t="e">
            <v>#REF!</v>
          </cell>
          <cell r="AT103" t="e">
            <v>#REF!</v>
          </cell>
          <cell r="AU103" t="e">
            <v>#REF!</v>
          </cell>
          <cell r="AV103" t="e">
            <v>#REF!</v>
          </cell>
          <cell r="AW103" t="e">
            <v>#REF!</v>
          </cell>
          <cell r="AX103" t="e">
            <v>#REF!</v>
          </cell>
          <cell r="AY103" t="e">
            <v>#REF!</v>
          </cell>
          <cell r="AZ103" t="e">
            <v>#REF!</v>
          </cell>
          <cell r="BA103" t="e">
            <v>#REF!</v>
          </cell>
          <cell r="BB103" t="e">
            <v>#REF!</v>
          </cell>
          <cell r="BC103" t="e">
            <v>#REF!</v>
          </cell>
          <cell r="BD103" t="e">
            <v>#REF!</v>
          </cell>
          <cell r="BE103" t="e">
            <v>#REF!</v>
          </cell>
          <cell r="BF103" t="e">
            <v>#REF!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 t="e">
            <v>#REF!</v>
          </cell>
          <cell r="BV103" t="e">
            <v>#REF!</v>
          </cell>
          <cell r="BW103" t="e">
            <v>#REF!</v>
          </cell>
          <cell r="BX103" t="e">
            <v>#REF!</v>
          </cell>
          <cell r="BY103" t="e">
            <v>#REF!</v>
          </cell>
          <cell r="BZ103" t="e">
            <v>#REF!</v>
          </cell>
          <cell r="CA103" t="e">
            <v>#REF!</v>
          </cell>
          <cell r="CB103" t="e">
            <v>#REF!</v>
          </cell>
          <cell r="CC103" t="e">
            <v>#REF!</v>
          </cell>
          <cell r="CD103" t="e">
            <v>#REF!</v>
          </cell>
          <cell r="CE103" t="e">
            <v>#REF!</v>
          </cell>
          <cell r="CF103" t="e">
            <v>#REF!</v>
          </cell>
          <cell r="CG103" t="e">
            <v>#REF!</v>
          </cell>
          <cell r="CH103" t="e">
            <v>#REF!</v>
          </cell>
          <cell r="CI103" t="e">
            <v>#REF!</v>
          </cell>
          <cell r="CJ103" t="e">
            <v>#REF!</v>
          </cell>
          <cell r="CK103" t="e">
            <v>#REF!</v>
          </cell>
          <cell r="CL103" t="e">
            <v>#REF!</v>
          </cell>
          <cell r="CM103" t="e">
            <v>#REF!</v>
          </cell>
          <cell r="CN103" t="e">
            <v>#REF!</v>
          </cell>
          <cell r="CO103" t="e">
            <v>#REF!</v>
          </cell>
          <cell r="CP103" t="e">
            <v>#REF!</v>
          </cell>
          <cell r="CQ103" t="e">
            <v>#REF!</v>
          </cell>
          <cell r="CR103" t="e">
            <v>#REF!</v>
          </cell>
          <cell r="CS103" t="e">
            <v>#REF!</v>
          </cell>
          <cell r="CT103" t="e">
            <v>#REF!</v>
          </cell>
          <cell r="CU103" t="e">
            <v>#REF!</v>
          </cell>
          <cell r="CV103" t="e">
            <v>#REF!</v>
          </cell>
          <cell r="CW103" t="e">
            <v>#REF!</v>
          </cell>
          <cell r="CX103" t="e">
            <v>#REF!</v>
          </cell>
          <cell r="CY103" t="e">
            <v>#REF!</v>
          </cell>
          <cell r="CZ103" t="e">
            <v>#REF!</v>
          </cell>
          <cell r="DA103" t="e">
            <v>#REF!</v>
          </cell>
          <cell r="DB103" t="e">
            <v>#REF!</v>
          </cell>
          <cell r="DC103" t="e">
            <v>#REF!</v>
          </cell>
          <cell r="DD103" t="e">
            <v>#REF!</v>
          </cell>
          <cell r="DE103" t="e">
            <v>#REF!</v>
          </cell>
          <cell r="DF103" t="e">
            <v>#REF!</v>
          </cell>
          <cell r="DG103" t="e">
            <v>#REF!</v>
          </cell>
          <cell r="DH103" t="e">
            <v>#REF!</v>
          </cell>
          <cell r="DI103">
            <v>0</v>
          </cell>
          <cell r="DJ103">
            <v>0</v>
          </cell>
          <cell r="DK103" t="e">
            <v>#REF!</v>
          </cell>
          <cell r="DL103" t="e">
            <v>#REF!</v>
          </cell>
          <cell r="DM103" t="e">
            <v>#REF!</v>
          </cell>
          <cell r="DN103" t="e">
            <v>#REF!</v>
          </cell>
          <cell r="DO103" t="e">
            <v>#REF!</v>
          </cell>
          <cell r="DP103" t="e">
            <v>#REF!</v>
          </cell>
          <cell r="DQ103" t="e">
            <v>#REF!</v>
          </cell>
          <cell r="DR103" t="e">
            <v>#REF!</v>
          </cell>
          <cell r="DS103" t="e">
            <v>#REF!</v>
          </cell>
          <cell r="DT103" t="e">
            <v>#REF!</v>
          </cell>
          <cell r="DU103" t="e">
            <v>#REF!</v>
          </cell>
          <cell r="DV103">
            <v>0</v>
          </cell>
          <cell r="DW103">
            <v>0</v>
          </cell>
          <cell r="DX103" t="e">
            <v>#REF!</v>
          </cell>
          <cell r="DY103" t="e">
            <v>#REF!</v>
          </cell>
          <cell r="DZ103" t="e">
            <v>#REF!</v>
          </cell>
          <cell r="EA103" t="e">
            <v>#REF!</v>
          </cell>
          <cell r="EB103" t="e">
            <v>#REF!</v>
          </cell>
        </row>
        <row r="104">
          <cell r="B104">
            <v>93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  <cell r="Q104" t="e">
            <v>#REF!</v>
          </cell>
          <cell r="R104" t="e">
            <v>#REF!</v>
          </cell>
          <cell r="S104" t="e">
            <v>#REF!</v>
          </cell>
          <cell r="T104" t="e">
            <v>#REF!</v>
          </cell>
          <cell r="U104" t="e">
            <v>#REF!</v>
          </cell>
          <cell r="V104" t="e">
            <v>#REF!</v>
          </cell>
          <cell r="W104" t="e">
            <v>#REF!</v>
          </cell>
          <cell r="X104" t="e">
            <v>#REF!</v>
          </cell>
          <cell r="Y104" t="e">
            <v>#REF!</v>
          </cell>
          <cell r="Z104" t="e">
            <v>#REF!</v>
          </cell>
          <cell r="AA104" t="e">
            <v>#REF!</v>
          </cell>
          <cell r="AB104" t="e">
            <v>#REF!</v>
          </cell>
          <cell r="AC104" t="e">
            <v>#REF!</v>
          </cell>
          <cell r="AD104" t="e">
            <v>#REF!</v>
          </cell>
          <cell r="AE104" t="e">
            <v>#REF!</v>
          </cell>
          <cell r="AF104" t="e">
            <v>#REF!</v>
          </cell>
          <cell r="AG104" t="e">
            <v>#REF!</v>
          </cell>
          <cell r="AH104" t="e">
            <v>#REF!</v>
          </cell>
          <cell r="AI104" t="e">
            <v>#REF!</v>
          </cell>
          <cell r="AJ104" t="e">
            <v>#REF!</v>
          </cell>
          <cell r="AK104" t="e">
            <v>#REF!</v>
          </cell>
          <cell r="AL104" t="e">
            <v>#REF!</v>
          </cell>
          <cell r="AM104" t="e">
            <v>#REF!</v>
          </cell>
          <cell r="AN104" t="e">
            <v>#REF!</v>
          </cell>
          <cell r="AO104" t="e">
            <v>#REF!</v>
          </cell>
          <cell r="AP104" t="e">
            <v>#REF!</v>
          </cell>
          <cell r="AQ104" t="e">
            <v>#REF!</v>
          </cell>
          <cell r="AR104" t="e">
            <v>#REF!</v>
          </cell>
          <cell r="AS104" t="e">
            <v>#REF!</v>
          </cell>
          <cell r="AT104" t="e">
            <v>#REF!</v>
          </cell>
          <cell r="AU104" t="e">
            <v>#REF!</v>
          </cell>
          <cell r="AV104" t="e">
            <v>#REF!</v>
          </cell>
          <cell r="AW104" t="e">
            <v>#REF!</v>
          </cell>
          <cell r="AX104" t="e">
            <v>#REF!</v>
          </cell>
          <cell r="AY104" t="e">
            <v>#REF!</v>
          </cell>
          <cell r="AZ104" t="e">
            <v>#REF!</v>
          </cell>
          <cell r="BA104" t="e">
            <v>#REF!</v>
          </cell>
          <cell r="BB104" t="e">
            <v>#REF!</v>
          </cell>
          <cell r="BC104" t="e">
            <v>#REF!</v>
          </cell>
          <cell r="BD104" t="e">
            <v>#REF!</v>
          </cell>
          <cell r="BE104" t="e">
            <v>#REF!</v>
          </cell>
          <cell r="BF104" t="e">
            <v>#REF!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 t="e">
            <v>#REF!</v>
          </cell>
          <cell r="BV104" t="e">
            <v>#REF!</v>
          </cell>
          <cell r="BW104" t="e">
            <v>#REF!</v>
          </cell>
          <cell r="BX104" t="e">
            <v>#REF!</v>
          </cell>
          <cell r="BY104" t="e">
            <v>#REF!</v>
          </cell>
          <cell r="BZ104" t="e">
            <v>#REF!</v>
          </cell>
          <cell r="CA104" t="e">
            <v>#REF!</v>
          </cell>
          <cell r="CB104" t="e">
            <v>#REF!</v>
          </cell>
          <cell r="CC104" t="e">
            <v>#REF!</v>
          </cell>
          <cell r="CD104" t="e">
            <v>#REF!</v>
          </cell>
          <cell r="CE104" t="e">
            <v>#REF!</v>
          </cell>
          <cell r="CF104" t="e">
            <v>#REF!</v>
          </cell>
          <cell r="CG104" t="e">
            <v>#REF!</v>
          </cell>
          <cell r="CH104" t="e">
            <v>#REF!</v>
          </cell>
          <cell r="CI104" t="e">
            <v>#REF!</v>
          </cell>
          <cell r="CJ104" t="e">
            <v>#REF!</v>
          </cell>
          <cell r="CK104" t="e">
            <v>#REF!</v>
          </cell>
          <cell r="CL104" t="e">
            <v>#REF!</v>
          </cell>
          <cell r="CM104" t="e">
            <v>#REF!</v>
          </cell>
          <cell r="CN104" t="e">
            <v>#REF!</v>
          </cell>
          <cell r="CO104" t="e">
            <v>#REF!</v>
          </cell>
          <cell r="CP104" t="e">
            <v>#REF!</v>
          </cell>
          <cell r="CQ104" t="e">
            <v>#REF!</v>
          </cell>
          <cell r="CR104" t="e">
            <v>#REF!</v>
          </cell>
          <cell r="CS104" t="e">
            <v>#REF!</v>
          </cell>
          <cell r="CT104" t="e">
            <v>#REF!</v>
          </cell>
          <cell r="CU104" t="e">
            <v>#REF!</v>
          </cell>
          <cell r="CV104" t="e">
            <v>#REF!</v>
          </cell>
          <cell r="CW104" t="e">
            <v>#REF!</v>
          </cell>
          <cell r="CX104" t="e">
            <v>#REF!</v>
          </cell>
          <cell r="CY104" t="e">
            <v>#REF!</v>
          </cell>
          <cell r="CZ104" t="e">
            <v>#REF!</v>
          </cell>
          <cell r="DA104" t="e">
            <v>#REF!</v>
          </cell>
          <cell r="DB104" t="e">
            <v>#REF!</v>
          </cell>
          <cell r="DC104" t="e">
            <v>#REF!</v>
          </cell>
          <cell r="DD104" t="e">
            <v>#REF!</v>
          </cell>
          <cell r="DE104" t="e">
            <v>#REF!</v>
          </cell>
          <cell r="DF104" t="e">
            <v>#REF!</v>
          </cell>
          <cell r="DG104" t="e">
            <v>#REF!</v>
          </cell>
          <cell r="DH104" t="e">
            <v>#REF!</v>
          </cell>
          <cell r="DI104">
            <v>0</v>
          </cell>
          <cell r="DJ104">
            <v>0</v>
          </cell>
          <cell r="DK104" t="e">
            <v>#REF!</v>
          </cell>
          <cell r="DL104" t="e">
            <v>#REF!</v>
          </cell>
          <cell r="DM104" t="e">
            <v>#REF!</v>
          </cell>
          <cell r="DN104" t="e">
            <v>#REF!</v>
          </cell>
          <cell r="DO104" t="e">
            <v>#REF!</v>
          </cell>
          <cell r="DP104" t="e">
            <v>#REF!</v>
          </cell>
          <cell r="DQ104" t="e">
            <v>#REF!</v>
          </cell>
          <cell r="DR104" t="e">
            <v>#REF!</v>
          </cell>
          <cell r="DS104" t="e">
            <v>#REF!</v>
          </cell>
          <cell r="DT104" t="e">
            <v>#REF!</v>
          </cell>
          <cell r="DU104" t="e">
            <v>#REF!</v>
          </cell>
          <cell r="DV104">
            <v>0</v>
          </cell>
          <cell r="DW104">
            <v>0</v>
          </cell>
          <cell r="DX104" t="e">
            <v>#REF!</v>
          </cell>
          <cell r="DY104" t="e">
            <v>#REF!</v>
          </cell>
          <cell r="DZ104" t="e">
            <v>#REF!</v>
          </cell>
          <cell r="EA104" t="e">
            <v>#REF!</v>
          </cell>
          <cell r="EB104" t="e">
            <v>#REF!</v>
          </cell>
        </row>
        <row r="105">
          <cell r="B105">
            <v>94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  <cell r="Q105" t="e">
            <v>#REF!</v>
          </cell>
          <cell r="R105" t="e">
            <v>#REF!</v>
          </cell>
          <cell r="S105" t="e">
            <v>#REF!</v>
          </cell>
          <cell r="T105" t="e">
            <v>#REF!</v>
          </cell>
          <cell r="U105" t="e">
            <v>#REF!</v>
          </cell>
          <cell r="V105" t="e">
            <v>#REF!</v>
          </cell>
          <cell r="W105" t="e">
            <v>#REF!</v>
          </cell>
          <cell r="X105" t="e">
            <v>#REF!</v>
          </cell>
          <cell r="Y105" t="e">
            <v>#REF!</v>
          </cell>
          <cell r="Z105" t="e">
            <v>#REF!</v>
          </cell>
          <cell r="AA105" t="e">
            <v>#REF!</v>
          </cell>
          <cell r="AB105" t="e">
            <v>#REF!</v>
          </cell>
          <cell r="AC105" t="e">
            <v>#REF!</v>
          </cell>
          <cell r="AD105" t="e">
            <v>#REF!</v>
          </cell>
          <cell r="AE105" t="e">
            <v>#REF!</v>
          </cell>
          <cell r="AF105" t="e">
            <v>#REF!</v>
          </cell>
          <cell r="AG105" t="e">
            <v>#REF!</v>
          </cell>
          <cell r="AH105" t="e">
            <v>#REF!</v>
          </cell>
          <cell r="AI105" t="e">
            <v>#REF!</v>
          </cell>
          <cell r="AJ105" t="e">
            <v>#REF!</v>
          </cell>
          <cell r="AK105" t="e">
            <v>#REF!</v>
          </cell>
          <cell r="AL105" t="e">
            <v>#REF!</v>
          </cell>
          <cell r="AM105" t="e">
            <v>#REF!</v>
          </cell>
          <cell r="AN105" t="e">
            <v>#REF!</v>
          </cell>
          <cell r="AO105" t="e">
            <v>#REF!</v>
          </cell>
          <cell r="AP105" t="e">
            <v>#REF!</v>
          </cell>
          <cell r="AQ105" t="e">
            <v>#REF!</v>
          </cell>
          <cell r="AR105" t="e">
            <v>#REF!</v>
          </cell>
          <cell r="AS105" t="e">
            <v>#REF!</v>
          </cell>
          <cell r="AT105" t="e">
            <v>#REF!</v>
          </cell>
          <cell r="AU105" t="e">
            <v>#REF!</v>
          </cell>
          <cell r="AV105" t="e">
            <v>#REF!</v>
          </cell>
          <cell r="AW105" t="e">
            <v>#REF!</v>
          </cell>
          <cell r="AX105" t="e">
            <v>#REF!</v>
          </cell>
          <cell r="AY105" t="e">
            <v>#REF!</v>
          </cell>
          <cell r="AZ105" t="e">
            <v>#REF!</v>
          </cell>
          <cell r="BA105" t="e">
            <v>#REF!</v>
          </cell>
          <cell r="BB105" t="e">
            <v>#REF!</v>
          </cell>
          <cell r="BC105" t="e">
            <v>#REF!</v>
          </cell>
          <cell r="BD105" t="e">
            <v>#REF!</v>
          </cell>
          <cell r="BE105" t="e">
            <v>#REF!</v>
          </cell>
          <cell r="BF105" t="e">
            <v>#REF!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 t="e">
            <v>#REF!</v>
          </cell>
          <cell r="BV105" t="e">
            <v>#REF!</v>
          </cell>
          <cell r="BW105" t="e">
            <v>#REF!</v>
          </cell>
          <cell r="BX105" t="e">
            <v>#REF!</v>
          </cell>
          <cell r="BY105" t="e">
            <v>#REF!</v>
          </cell>
          <cell r="BZ105" t="e">
            <v>#REF!</v>
          </cell>
          <cell r="CA105" t="e">
            <v>#REF!</v>
          </cell>
          <cell r="CB105" t="e">
            <v>#REF!</v>
          </cell>
          <cell r="CC105" t="e">
            <v>#REF!</v>
          </cell>
          <cell r="CD105" t="e">
            <v>#REF!</v>
          </cell>
          <cell r="CE105" t="e">
            <v>#REF!</v>
          </cell>
          <cell r="CF105" t="e">
            <v>#REF!</v>
          </cell>
          <cell r="CG105" t="e">
            <v>#REF!</v>
          </cell>
          <cell r="CH105" t="e">
            <v>#REF!</v>
          </cell>
          <cell r="CI105" t="e">
            <v>#REF!</v>
          </cell>
          <cell r="CJ105" t="e">
            <v>#REF!</v>
          </cell>
          <cell r="CK105" t="e">
            <v>#REF!</v>
          </cell>
          <cell r="CL105" t="e">
            <v>#REF!</v>
          </cell>
          <cell r="CM105" t="e">
            <v>#REF!</v>
          </cell>
          <cell r="CN105" t="e">
            <v>#REF!</v>
          </cell>
          <cell r="CO105" t="e">
            <v>#REF!</v>
          </cell>
          <cell r="CP105" t="e">
            <v>#REF!</v>
          </cell>
          <cell r="CQ105" t="e">
            <v>#REF!</v>
          </cell>
          <cell r="CR105" t="e">
            <v>#REF!</v>
          </cell>
          <cell r="CS105" t="e">
            <v>#REF!</v>
          </cell>
          <cell r="CT105" t="e">
            <v>#REF!</v>
          </cell>
          <cell r="CU105" t="e">
            <v>#REF!</v>
          </cell>
          <cell r="CV105" t="e">
            <v>#REF!</v>
          </cell>
          <cell r="CW105" t="e">
            <v>#REF!</v>
          </cell>
          <cell r="CX105" t="e">
            <v>#REF!</v>
          </cell>
          <cell r="CY105" t="e">
            <v>#REF!</v>
          </cell>
          <cell r="CZ105" t="e">
            <v>#REF!</v>
          </cell>
          <cell r="DA105" t="e">
            <v>#REF!</v>
          </cell>
          <cell r="DB105" t="e">
            <v>#REF!</v>
          </cell>
          <cell r="DC105" t="e">
            <v>#REF!</v>
          </cell>
          <cell r="DD105" t="e">
            <v>#REF!</v>
          </cell>
          <cell r="DE105" t="e">
            <v>#REF!</v>
          </cell>
          <cell r="DF105" t="e">
            <v>#REF!</v>
          </cell>
          <cell r="DG105" t="e">
            <v>#REF!</v>
          </cell>
          <cell r="DH105" t="e">
            <v>#REF!</v>
          </cell>
          <cell r="DI105">
            <v>0</v>
          </cell>
          <cell r="DJ105">
            <v>0</v>
          </cell>
          <cell r="DK105" t="e">
            <v>#REF!</v>
          </cell>
          <cell r="DL105" t="e">
            <v>#REF!</v>
          </cell>
          <cell r="DM105" t="e">
            <v>#REF!</v>
          </cell>
          <cell r="DN105" t="e">
            <v>#REF!</v>
          </cell>
          <cell r="DO105" t="e">
            <v>#REF!</v>
          </cell>
          <cell r="DP105" t="e">
            <v>#REF!</v>
          </cell>
          <cell r="DQ105" t="e">
            <v>#REF!</v>
          </cell>
          <cell r="DR105" t="e">
            <v>#REF!</v>
          </cell>
          <cell r="DS105" t="e">
            <v>#REF!</v>
          </cell>
          <cell r="DT105" t="e">
            <v>#REF!</v>
          </cell>
          <cell r="DU105" t="e">
            <v>#REF!</v>
          </cell>
          <cell r="DV105">
            <v>0</v>
          </cell>
          <cell r="DW105">
            <v>0</v>
          </cell>
          <cell r="DX105" t="e">
            <v>#REF!</v>
          </cell>
          <cell r="DY105" t="e">
            <v>#REF!</v>
          </cell>
          <cell r="DZ105" t="e">
            <v>#REF!</v>
          </cell>
          <cell r="EA105" t="e">
            <v>#REF!</v>
          </cell>
          <cell r="EB105" t="e">
            <v>#REF!</v>
          </cell>
        </row>
        <row r="106">
          <cell r="B106">
            <v>95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Q106" t="e">
            <v>#REF!</v>
          </cell>
          <cell r="R106" t="e">
            <v>#REF!</v>
          </cell>
          <cell r="S106" t="e">
            <v>#REF!</v>
          </cell>
          <cell r="T106" t="e">
            <v>#REF!</v>
          </cell>
          <cell r="U106" t="e">
            <v>#REF!</v>
          </cell>
          <cell r="V106" t="e">
            <v>#REF!</v>
          </cell>
          <cell r="W106" t="e">
            <v>#REF!</v>
          </cell>
          <cell r="X106" t="e">
            <v>#REF!</v>
          </cell>
          <cell r="Y106" t="e">
            <v>#REF!</v>
          </cell>
          <cell r="Z106" t="e">
            <v>#REF!</v>
          </cell>
          <cell r="AA106" t="e">
            <v>#REF!</v>
          </cell>
          <cell r="AB106" t="e">
            <v>#REF!</v>
          </cell>
          <cell r="AC106" t="e">
            <v>#REF!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  <cell r="AJ106" t="e">
            <v>#REF!</v>
          </cell>
          <cell r="AK106" t="e">
            <v>#REF!</v>
          </cell>
          <cell r="AL106" t="e">
            <v>#REF!</v>
          </cell>
          <cell r="AM106" t="e">
            <v>#REF!</v>
          </cell>
          <cell r="AN106" t="e">
            <v>#REF!</v>
          </cell>
          <cell r="AO106" t="e">
            <v>#REF!</v>
          </cell>
          <cell r="AP106" t="e">
            <v>#REF!</v>
          </cell>
          <cell r="AQ106" t="e">
            <v>#REF!</v>
          </cell>
          <cell r="AR106" t="e">
            <v>#REF!</v>
          </cell>
          <cell r="AS106" t="e">
            <v>#REF!</v>
          </cell>
          <cell r="AT106" t="e">
            <v>#REF!</v>
          </cell>
          <cell r="AU106" t="e">
            <v>#REF!</v>
          </cell>
          <cell r="AV106" t="e">
            <v>#REF!</v>
          </cell>
          <cell r="AW106" t="e">
            <v>#REF!</v>
          </cell>
          <cell r="AX106" t="e">
            <v>#REF!</v>
          </cell>
          <cell r="AY106" t="e">
            <v>#REF!</v>
          </cell>
          <cell r="AZ106" t="e">
            <v>#REF!</v>
          </cell>
          <cell r="BA106" t="e">
            <v>#REF!</v>
          </cell>
          <cell r="BB106" t="e">
            <v>#REF!</v>
          </cell>
          <cell r="BC106" t="e">
            <v>#REF!</v>
          </cell>
          <cell r="BD106" t="e">
            <v>#REF!</v>
          </cell>
          <cell r="BE106" t="e">
            <v>#REF!</v>
          </cell>
          <cell r="BF106" t="e">
            <v>#REF!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 t="e">
            <v>#REF!</v>
          </cell>
          <cell r="BV106" t="e">
            <v>#REF!</v>
          </cell>
          <cell r="BW106" t="e">
            <v>#REF!</v>
          </cell>
          <cell r="BX106" t="e">
            <v>#REF!</v>
          </cell>
          <cell r="BY106" t="e">
            <v>#REF!</v>
          </cell>
          <cell r="BZ106" t="e">
            <v>#REF!</v>
          </cell>
          <cell r="CA106" t="e">
            <v>#REF!</v>
          </cell>
          <cell r="CB106" t="e">
            <v>#REF!</v>
          </cell>
          <cell r="CC106" t="e">
            <v>#REF!</v>
          </cell>
          <cell r="CD106" t="e">
            <v>#REF!</v>
          </cell>
          <cell r="CE106" t="e">
            <v>#REF!</v>
          </cell>
          <cell r="CF106" t="e">
            <v>#REF!</v>
          </cell>
          <cell r="CG106" t="e">
            <v>#REF!</v>
          </cell>
          <cell r="CH106" t="e">
            <v>#REF!</v>
          </cell>
          <cell r="CI106" t="e">
            <v>#REF!</v>
          </cell>
          <cell r="CJ106" t="e">
            <v>#REF!</v>
          </cell>
          <cell r="CK106" t="e">
            <v>#REF!</v>
          </cell>
          <cell r="CL106" t="e">
            <v>#REF!</v>
          </cell>
          <cell r="CM106" t="e">
            <v>#REF!</v>
          </cell>
          <cell r="CN106" t="e">
            <v>#REF!</v>
          </cell>
          <cell r="CO106" t="e">
            <v>#REF!</v>
          </cell>
          <cell r="CP106" t="e">
            <v>#REF!</v>
          </cell>
          <cell r="CQ106" t="e">
            <v>#REF!</v>
          </cell>
          <cell r="CR106" t="e">
            <v>#REF!</v>
          </cell>
          <cell r="CS106" t="e">
            <v>#REF!</v>
          </cell>
          <cell r="CT106" t="e">
            <v>#REF!</v>
          </cell>
          <cell r="CU106" t="e">
            <v>#REF!</v>
          </cell>
          <cell r="CV106" t="e">
            <v>#REF!</v>
          </cell>
          <cell r="CW106" t="e">
            <v>#REF!</v>
          </cell>
          <cell r="CX106" t="e">
            <v>#REF!</v>
          </cell>
          <cell r="CY106" t="e">
            <v>#REF!</v>
          </cell>
          <cell r="CZ106" t="e">
            <v>#REF!</v>
          </cell>
          <cell r="DA106" t="e">
            <v>#REF!</v>
          </cell>
          <cell r="DB106" t="e">
            <v>#REF!</v>
          </cell>
          <cell r="DC106" t="e">
            <v>#REF!</v>
          </cell>
          <cell r="DD106" t="e">
            <v>#REF!</v>
          </cell>
          <cell r="DE106" t="e">
            <v>#REF!</v>
          </cell>
          <cell r="DF106" t="e">
            <v>#REF!</v>
          </cell>
          <cell r="DG106" t="e">
            <v>#REF!</v>
          </cell>
          <cell r="DH106" t="e">
            <v>#REF!</v>
          </cell>
          <cell r="DI106">
            <v>0</v>
          </cell>
          <cell r="DJ106">
            <v>0</v>
          </cell>
          <cell r="DK106" t="e">
            <v>#REF!</v>
          </cell>
          <cell r="DL106" t="e">
            <v>#REF!</v>
          </cell>
          <cell r="DM106" t="e">
            <v>#REF!</v>
          </cell>
          <cell r="DN106" t="e">
            <v>#REF!</v>
          </cell>
          <cell r="DO106" t="e">
            <v>#REF!</v>
          </cell>
          <cell r="DP106" t="e">
            <v>#REF!</v>
          </cell>
          <cell r="DQ106" t="e">
            <v>#REF!</v>
          </cell>
          <cell r="DR106" t="e">
            <v>#REF!</v>
          </cell>
          <cell r="DS106" t="e">
            <v>#REF!</v>
          </cell>
          <cell r="DT106" t="e">
            <v>#REF!</v>
          </cell>
          <cell r="DU106" t="e">
            <v>#REF!</v>
          </cell>
          <cell r="DV106">
            <v>0</v>
          </cell>
          <cell r="DW106">
            <v>0</v>
          </cell>
          <cell r="DX106" t="e">
            <v>#REF!</v>
          </cell>
          <cell r="DY106" t="e">
            <v>#REF!</v>
          </cell>
          <cell r="DZ106" t="e">
            <v>#REF!</v>
          </cell>
          <cell r="EA106" t="e">
            <v>#REF!</v>
          </cell>
          <cell r="EB106" t="e">
            <v>#REF!</v>
          </cell>
        </row>
        <row r="107">
          <cell r="B107">
            <v>96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e">
            <v>#REF!</v>
          </cell>
          <cell r="S107" t="e">
            <v>#REF!</v>
          </cell>
          <cell r="T107" t="e">
            <v>#REF!</v>
          </cell>
          <cell r="U107" t="e">
            <v>#REF!</v>
          </cell>
          <cell r="V107" t="e">
            <v>#REF!</v>
          </cell>
          <cell r="W107" t="e">
            <v>#REF!</v>
          </cell>
          <cell r="X107" t="e">
            <v>#REF!</v>
          </cell>
          <cell r="Y107" t="e">
            <v>#REF!</v>
          </cell>
          <cell r="Z107" t="e">
            <v>#REF!</v>
          </cell>
          <cell r="AA107" t="e">
            <v>#REF!</v>
          </cell>
          <cell r="AB107" t="e">
            <v>#REF!</v>
          </cell>
          <cell r="AC107" t="e">
            <v>#REF!</v>
          </cell>
          <cell r="AD107" t="e">
            <v>#REF!</v>
          </cell>
          <cell r="AE107" t="e">
            <v>#REF!</v>
          </cell>
          <cell r="AF107" t="e">
            <v>#REF!</v>
          </cell>
          <cell r="AG107" t="e">
            <v>#REF!</v>
          </cell>
          <cell r="AH107" t="e">
            <v>#REF!</v>
          </cell>
          <cell r="AI107" t="e">
            <v>#REF!</v>
          </cell>
          <cell r="AJ107" t="e">
            <v>#REF!</v>
          </cell>
          <cell r="AK107" t="e">
            <v>#REF!</v>
          </cell>
          <cell r="AL107" t="e">
            <v>#REF!</v>
          </cell>
          <cell r="AM107" t="e">
            <v>#REF!</v>
          </cell>
          <cell r="AN107" t="e">
            <v>#REF!</v>
          </cell>
          <cell r="AO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 t="e">
            <v>#REF!</v>
          </cell>
          <cell r="AT107" t="e">
            <v>#REF!</v>
          </cell>
          <cell r="AU107" t="e">
            <v>#REF!</v>
          </cell>
          <cell r="AV107" t="e">
            <v>#REF!</v>
          </cell>
          <cell r="AW107" t="e">
            <v>#REF!</v>
          </cell>
          <cell r="AX107" t="e">
            <v>#REF!</v>
          </cell>
          <cell r="AY107" t="e">
            <v>#REF!</v>
          </cell>
          <cell r="AZ107" t="e">
            <v>#REF!</v>
          </cell>
          <cell r="BA107" t="e">
            <v>#REF!</v>
          </cell>
          <cell r="BB107" t="e">
            <v>#REF!</v>
          </cell>
          <cell r="BC107" t="e">
            <v>#REF!</v>
          </cell>
          <cell r="BD107" t="e">
            <v>#REF!</v>
          </cell>
          <cell r="BE107" t="e">
            <v>#REF!</v>
          </cell>
          <cell r="BF107" t="e">
            <v>#REF!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 t="e">
            <v>#REF!</v>
          </cell>
          <cell r="BV107" t="e">
            <v>#REF!</v>
          </cell>
          <cell r="BW107" t="e">
            <v>#REF!</v>
          </cell>
          <cell r="BX107" t="e">
            <v>#REF!</v>
          </cell>
          <cell r="BY107" t="e">
            <v>#REF!</v>
          </cell>
          <cell r="BZ107" t="e">
            <v>#REF!</v>
          </cell>
          <cell r="CA107" t="e">
            <v>#REF!</v>
          </cell>
          <cell r="CB107" t="e">
            <v>#REF!</v>
          </cell>
          <cell r="CC107" t="e">
            <v>#REF!</v>
          </cell>
          <cell r="CD107" t="e">
            <v>#REF!</v>
          </cell>
          <cell r="CE107" t="e">
            <v>#REF!</v>
          </cell>
          <cell r="CF107" t="e">
            <v>#REF!</v>
          </cell>
          <cell r="CG107" t="e">
            <v>#REF!</v>
          </cell>
          <cell r="CH107" t="e">
            <v>#REF!</v>
          </cell>
          <cell r="CI107" t="e">
            <v>#REF!</v>
          </cell>
          <cell r="CJ107" t="e">
            <v>#REF!</v>
          </cell>
          <cell r="CK107" t="e">
            <v>#REF!</v>
          </cell>
          <cell r="CL107" t="e">
            <v>#REF!</v>
          </cell>
          <cell r="CM107" t="e">
            <v>#REF!</v>
          </cell>
          <cell r="CN107" t="e">
            <v>#REF!</v>
          </cell>
          <cell r="CO107" t="e">
            <v>#REF!</v>
          </cell>
          <cell r="CP107" t="e">
            <v>#REF!</v>
          </cell>
          <cell r="CQ107" t="e">
            <v>#REF!</v>
          </cell>
          <cell r="CR107" t="e">
            <v>#REF!</v>
          </cell>
          <cell r="CS107" t="e">
            <v>#REF!</v>
          </cell>
          <cell r="CT107" t="e">
            <v>#REF!</v>
          </cell>
          <cell r="CU107" t="e">
            <v>#REF!</v>
          </cell>
          <cell r="CV107" t="e">
            <v>#REF!</v>
          </cell>
          <cell r="CW107" t="e">
            <v>#REF!</v>
          </cell>
          <cell r="CX107" t="e">
            <v>#REF!</v>
          </cell>
          <cell r="CY107" t="e">
            <v>#REF!</v>
          </cell>
          <cell r="CZ107" t="e">
            <v>#REF!</v>
          </cell>
          <cell r="DA107" t="e">
            <v>#REF!</v>
          </cell>
          <cell r="DB107" t="e">
            <v>#REF!</v>
          </cell>
          <cell r="DC107" t="e">
            <v>#REF!</v>
          </cell>
          <cell r="DD107" t="e">
            <v>#REF!</v>
          </cell>
          <cell r="DE107" t="e">
            <v>#REF!</v>
          </cell>
          <cell r="DF107" t="e">
            <v>#REF!</v>
          </cell>
          <cell r="DG107" t="e">
            <v>#REF!</v>
          </cell>
          <cell r="DH107" t="e">
            <v>#REF!</v>
          </cell>
          <cell r="DI107">
            <v>0</v>
          </cell>
          <cell r="DJ107">
            <v>0</v>
          </cell>
          <cell r="DK107" t="e">
            <v>#REF!</v>
          </cell>
          <cell r="DL107" t="e">
            <v>#REF!</v>
          </cell>
          <cell r="DM107" t="e">
            <v>#REF!</v>
          </cell>
          <cell r="DN107" t="e">
            <v>#REF!</v>
          </cell>
          <cell r="DO107" t="e">
            <v>#REF!</v>
          </cell>
          <cell r="DP107" t="e">
            <v>#REF!</v>
          </cell>
          <cell r="DQ107" t="e">
            <v>#REF!</v>
          </cell>
          <cell r="DR107" t="e">
            <v>#REF!</v>
          </cell>
          <cell r="DS107" t="e">
            <v>#REF!</v>
          </cell>
          <cell r="DT107" t="e">
            <v>#REF!</v>
          </cell>
          <cell r="DU107" t="e">
            <v>#REF!</v>
          </cell>
          <cell r="DV107">
            <v>0</v>
          </cell>
          <cell r="DW107">
            <v>0</v>
          </cell>
          <cell r="DX107" t="e">
            <v>#REF!</v>
          </cell>
          <cell r="DY107" t="e">
            <v>#REF!</v>
          </cell>
          <cell r="DZ107" t="e">
            <v>#REF!</v>
          </cell>
          <cell r="EA107" t="e">
            <v>#REF!</v>
          </cell>
          <cell r="EB107" t="e">
            <v>#REF!</v>
          </cell>
        </row>
        <row r="108">
          <cell r="B108">
            <v>97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 t="e">
            <v>#REF!</v>
          </cell>
          <cell r="N108" t="e">
            <v>#REF!</v>
          </cell>
          <cell r="O108" t="e">
            <v>#REF!</v>
          </cell>
          <cell r="P108" t="e">
            <v>#REF!</v>
          </cell>
          <cell r="Q108" t="e">
            <v>#REF!</v>
          </cell>
          <cell r="R108" t="e">
            <v>#REF!</v>
          </cell>
          <cell r="S108" t="e">
            <v>#REF!</v>
          </cell>
          <cell r="T108" t="e">
            <v>#REF!</v>
          </cell>
          <cell r="U108" t="e">
            <v>#REF!</v>
          </cell>
          <cell r="V108" t="e">
            <v>#REF!</v>
          </cell>
          <cell r="W108" t="e">
            <v>#REF!</v>
          </cell>
          <cell r="X108" t="e">
            <v>#REF!</v>
          </cell>
          <cell r="Y108" t="e">
            <v>#REF!</v>
          </cell>
          <cell r="Z108" t="e">
            <v>#REF!</v>
          </cell>
          <cell r="AA108" t="e">
            <v>#REF!</v>
          </cell>
          <cell r="AB108" t="e">
            <v>#REF!</v>
          </cell>
          <cell r="AC108" t="e">
            <v>#REF!</v>
          </cell>
          <cell r="AD108" t="e">
            <v>#REF!</v>
          </cell>
          <cell r="AE108" t="e">
            <v>#REF!</v>
          </cell>
          <cell r="AF108" t="e">
            <v>#REF!</v>
          </cell>
          <cell r="AG108" t="e">
            <v>#REF!</v>
          </cell>
          <cell r="AH108" t="e">
            <v>#REF!</v>
          </cell>
          <cell r="AI108" t="e">
            <v>#REF!</v>
          </cell>
          <cell r="AJ108" t="e">
            <v>#REF!</v>
          </cell>
          <cell r="AK108" t="e">
            <v>#REF!</v>
          </cell>
          <cell r="AL108" t="e">
            <v>#REF!</v>
          </cell>
          <cell r="AM108" t="e">
            <v>#REF!</v>
          </cell>
          <cell r="AN108" t="e">
            <v>#REF!</v>
          </cell>
          <cell r="AO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 t="e">
            <v>#REF!</v>
          </cell>
          <cell r="AT108" t="e">
            <v>#REF!</v>
          </cell>
          <cell r="AU108" t="e">
            <v>#REF!</v>
          </cell>
          <cell r="AV108" t="e">
            <v>#REF!</v>
          </cell>
          <cell r="AW108" t="e">
            <v>#REF!</v>
          </cell>
          <cell r="AX108" t="e">
            <v>#REF!</v>
          </cell>
          <cell r="AY108" t="e">
            <v>#REF!</v>
          </cell>
          <cell r="AZ108" t="e">
            <v>#REF!</v>
          </cell>
          <cell r="BA108" t="e">
            <v>#REF!</v>
          </cell>
          <cell r="BB108" t="e">
            <v>#REF!</v>
          </cell>
          <cell r="BC108" t="e">
            <v>#REF!</v>
          </cell>
          <cell r="BD108" t="e">
            <v>#REF!</v>
          </cell>
          <cell r="BE108" t="e">
            <v>#REF!</v>
          </cell>
          <cell r="BF108" t="e">
            <v>#REF!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 t="e">
            <v>#REF!</v>
          </cell>
          <cell r="BV108" t="e">
            <v>#REF!</v>
          </cell>
          <cell r="BW108" t="e">
            <v>#REF!</v>
          </cell>
          <cell r="BX108" t="e">
            <v>#REF!</v>
          </cell>
          <cell r="BY108" t="e">
            <v>#REF!</v>
          </cell>
          <cell r="BZ108" t="e">
            <v>#REF!</v>
          </cell>
          <cell r="CA108" t="e">
            <v>#REF!</v>
          </cell>
          <cell r="CB108" t="e">
            <v>#REF!</v>
          </cell>
          <cell r="CC108" t="e">
            <v>#REF!</v>
          </cell>
          <cell r="CD108" t="e">
            <v>#REF!</v>
          </cell>
          <cell r="CE108" t="e">
            <v>#REF!</v>
          </cell>
          <cell r="CF108" t="e">
            <v>#REF!</v>
          </cell>
          <cell r="CG108" t="e">
            <v>#REF!</v>
          </cell>
          <cell r="CH108" t="e">
            <v>#REF!</v>
          </cell>
          <cell r="CI108" t="e">
            <v>#REF!</v>
          </cell>
          <cell r="CJ108" t="e">
            <v>#REF!</v>
          </cell>
          <cell r="CK108" t="e">
            <v>#REF!</v>
          </cell>
          <cell r="CL108" t="e">
            <v>#REF!</v>
          </cell>
          <cell r="CM108" t="e">
            <v>#REF!</v>
          </cell>
          <cell r="CN108" t="e">
            <v>#REF!</v>
          </cell>
          <cell r="CO108" t="e">
            <v>#REF!</v>
          </cell>
          <cell r="CP108" t="e">
            <v>#REF!</v>
          </cell>
          <cell r="CQ108" t="e">
            <v>#REF!</v>
          </cell>
          <cell r="CR108" t="e">
            <v>#REF!</v>
          </cell>
          <cell r="CS108" t="e">
            <v>#REF!</v>
          </cell>
          <cell r="CT108" t="e">
            <v>#REF!</v>
          </cell>
          <cell r="CU108" t="e">
            <v>#REF!</v>
          </cell>
          <cell r="CV108" t="e">
            <v>#REF!</v>
          </cell>
          <cell r="CW108" t="e">
            <v>#REF!</v>
          </cell>
          <cell r="CX108" t="e">
            <v>#REF!</v>
          </cell>
          <cell r="CY108" t="e">
            <v>#REF!</v>
          </cell>
          <cell r="CZ108" t="e">
            <v>#REF!</v>
          </cell>
          <cell r="DA108" t="e">
            <v>#REF!</v>
          </cell>
          <cell r="DB108" t="e">
            <v>#REF!</v>
          </cell>
          <cell r="DC108" t="e">
            <v>#REF!</v>
          </cell>
          <cell r="DD108" t="e">
            <v>#REF!</v>
          </cell>
          <cell r="DE108" t="e">
            <v>#REF!</v>
          </cell>
          <cell r="DF108" t="e">
            <v>#REF!</v>
          </cell>
          <cell r="DG108" t="e">
            <v>#REF!</v>
          </cell>
          <cell r="DH108" t="e">
            <v>#REF!</v>
          </cell>
          <cell r="DI108">
            <v>0</v>
          </cell>
          <cell r="DJ108">
            <v>0</v>
          </cell>
          <cell r="DK108" t="e">
            <v>#REF!</v>
          </cell>
          <cell r="DL108" t="e">
            <v>#REF!</v>
          </cell>
          <cell r="DM108" t="e">
            <v>#REF!</v>
          </cell>
          <cell r="DN108" t="e">
            <v>#REF!</v>
          </cell>
          <cell r="DO108" t="e">
            <v>#REF!</v>
          </cell>
          <cell r="DP108" t="e">
            <v>#REF!</v>
          </cell>
          <cell r="DQ108" t="e">
            <v>#REF!</v>
          </cell>
          <cell r="DR108" t="e">
            <v>#REF!</v>
          </cell>
          <cell r="DS108" t="e">
            <v>#REF!</v>
          </cell>
          <cell r="DT108" t="e">
            <v>#REF!</v>
          </cell>
          <cell r="DU108" t="e">
            <v>#REF!</v>
          </cell>
          <cell r="DV108">
            <v>0</v>
          </cell>
          <cell r="DW108">
            <v>0</v>
          </cell>
          <cell r="DX108" t="e">
            <v>#REF!</v>
          </cell>
          <cell r="DY108" t="e">
            <v>#REF!</v>
          </cell>
          <cell r="DZ108" t="e">
            <v>#REF!</v>
          </cell>
          <cell r="EA108" t="e">
            <v>#REF!</v>
          </cell>
          <cell r="EB108" t="e">
            <v>#REF!</v>
          </cell>
        </row>
        <row r="109">
          <cell r="B109">
            <v>98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 t="e">
            <v>#REF!</v>
          </cell>
          <cell r="N109" t="e">
            <v>#REF!</v>
          </cell>
          <cell r="O109" t="e">
            <v>#REF!</v>
          </cell>
          <cell r="P109" t="e">
            <v>#REF!</v>
          </cell>
          <cell r="Q109" t="e">
            <v>#REF!</v>
          </cell>
          <cell r="R109" t="e">
            <v>#REF!</v>
          </cell>
          <cell r="S109" t="e">
            <v>#REF!</v>
          </cell>
          <cell r="T109" t="e">
            <v>#REF!</v>
          </cell>
          <cell r="U109" t="e">
            <v>#REF!</v>
          </cell>
          <cell r="V109" t="e">
            <v>#REF!</v>
          </cell>
          <cell r="W109" t="e">
            <v>#REF!</v>
          </cell>
          <cell r="X109" t="e">
            <v>#REF!</v>
          </cell>
          <cell r="Y109" t="e">
            <v>#REF!</v>
          </cell>
          <cell r="Z109" t="e">
            <v>#REF!</v>
          </cell>
          <cell r="AA109" t="e">
            <v>#REF!</v>
          </cell>
          <cell r="AB109" t="e">
            <v>#REF!</v>
          </cell>
          <cell r="AC109" t="e">
            <v>#REF!</v>
          </cell>
          <cell r="AD109" t="e">
            <v>#REF!</v>
          </cell>
          <cell r="AE109" t="e">
            <v>#REF!</v>
          </cell>
          <cell r="AF109" t="e">
            <v>#REF!</v>
          </cell>
          <cell r="AG109" t="e">
            <v>#REF!</v>
          </cell>
          <cell r="AH109" t="e">
            <v>#REF!</v>
          </cell>
          <cell r="AI109" t="e">
            <v>#REF!</v>
          </cell>
          <cell r="AJ109" t="e">
            <v>#REF!</v>
          </cell>
          <cell r="AK109" t="e">
            <v>#REF!</v>
          </cell>
          <cell r="AL109" t="e">
            <v>#REF!</v>
          </cell>
          <cell r="AM109" t="e">
            <v>#REF!</v>
          </cell>
          <cell r="AN109" t="e">
            <v>#REF!</v>
          </cell>
          <cell r="AO109" t="e">
            <v>#REF!</v>
          </cell>
          <cell r="AP109" t="e">
            <v>#REF!</v>
          </cell>
          <cell r="AQ109" t="e">
            <v>#REF!</v>
          </cell>
          <cell r="AR109" t="e">
            <v>#REF!</v>
          </cell>
          <cell r="AS109" t="e">
            <v>#REF!</v>
          </cell>
          <cell r="AT109" t="e">
            <v>#REF!</v>
          </cell>
          <cell r="AU109" t="e">
            <v>#REF!</v>
          </cell>
          <cell r="AV109" t="e">
            <v>#REF!</v>
          </cell>
          <cell r="AW109" t="e">
            <v>#REF!</v>
          </cell>
          <cell r="AX109" t="e">
            <v>#REF!</v>
          </cell>
          <cell r="AY109" t="e">
            <v>#REF!</v>
          </cell>
          <cell r="AZ109" t="e">
            <v>#REF!</v>
          </cell>
          <cell r="BA109" t="e">
            <v>#REF!</v>
          </cell>
          <cell r="BB109" t="e">
            <v>#REF!</v>
          </cell>
          <cell r="BC109" t="e">
            <v>#REF!</v>
          </cell>
          <cell r="BD109" t="e">
            <v>#REF!</v>
          </cell>
          <cell r="BE109" t="e">
            <v>#REF!</v>
          </cell>
          <cell r="BF109" t="e">
            <v>#REF!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 t="e">
            <v>#REF!</v>
          </cell>
          <cell r="BV109" t="e">
            <v>#REF!</v>
          </cell>
          <cell r="BW109" t="e">
            <v>#REF!</v>
          </cell>
          <cell r="BX109" t="e">
            <v>#REF!</v>
          </cell>
          <cell r="BY109" t="e">
            <v>#REF!</v>
          </cell>
          <cell r="BZ109" t="e">
            <v>#REF!</v>
          </cell>
          <cell r="CA109" t="e">
            <v>#REF!</v>
          </cell>
          <cell r="CB109" t="e">
            <v>#REF!</v>
          </cell>
          <cell r="CC109" t="e">
            <v>#REF!</v>
          </cell>
          <cell r="CD109" t="e">
            <v>#REF!</v>
          </cell>
          <cell r="CE109" t="e">
            <v>#REF!</v>
          </cell>
          <cell r="CF109" t="e">
            <v>#REF!</v>
          </cell>
          <cell r="CG109" t="e">
            <v>#REF!</v>
          </cell>
          <cell r="CH109" t="e">
            <v>#REF!</v>
          </cell>
          <cell r="CI109" t="e">
            <v>#REF!</v>
          </cell>
          <cell r="CJ109" t="e">
            <v>#REF!</v>
          </cell>
          <cell r="CK109" t="e">
            <v>#REF!</v>
          </cell>
          <cell r="CL109" t="e">
            <v>#REF!</v>
          </cell>
          <cell r="CM109" t="e">
            <v>#REF!</v>
          </cell>
          <cell r="CN109" t="e">
            <v>#REF!</v>
          </cell>
          <cell r="CO109" t="e">
            <v>#REF!</v>
          </cell>
          <cell r="CP109" t="e">
            <v>#REF!</v>
          </cell>
          <cell r="CQ109" t="e">
            <v>#REF!</v>
          </cell>
          <cell r="CR109" t="e">
            <v>#REF!</v>
          </cell>
          <cell r="CS109" t="e">
            <v>#REF!</v>
          </cell>
          <cell r="CT109" t="e">
            <v>#REF!</v>
          </cell>
          <cell r="CU109" t="e">
            <v>#REF!</v>
          </cell>
          <cell r="CV109" t="e">
            <v>#REF!</v>
          </cell>
          <cell r="CW109" t="e">
            <v>#REF!</v>
          </cell>
          <cell r="CX109" t="e">
            <v>#REF!</v>
          </cell>
          <cell r="CY109" t="e">
            <v>#REF!</v>
          </cell>
          <cell r="CZ109" t="e">
            <v>#REF!</v>
          </cell>
          <cell r="DA109" t="e">
            <v>#REF!</v>
          </cell>
          <cell r="DB109" t="e">
            <v>#REF!</v>
          </cell>
          <cell r="DC109" t="e">
            <v>#REF!</v>
          </cell>
          <cell r="DD109" t="e">
            <v>#REF!</v>
          </cell>
          <cell r="DE109" t="e">
            <v>#REF!</v>
          </cell>
          <cell r="DF109" t="e">
            <v>#REF!</v>
          </cell>
          <cell r="DG109" t="e">
            <v>#REF!</v>
          </cell>
          <cell r="DH109" t="e">
            <v>#REF!</v>
          </cell>
          <cell r="DI109">
            <v>0</v>
          </cell>
          <cell r="DJ109">
            <v>0</v>
          </cell>
          <cell r="DK109" t="e">
            <v>#REF!</v>
          </cell>
          <cell r="DL109" t="e">
            <v>#REF!</v>
          </cell>
          <cell r="DM109" t="e">
            <v>#REF!</v>
          </cell>
          <cell r="DN109" t="e">
            <v>#REF!</v>
          </cell>
          <cell r="DO109" t="e">
            <v>#REF!</v>
          </cell>
          <cell r="DP109" t="e">
            <v>#REF!</v>
          </cell>
          <cell r="DQ109" t="e">
            <v>#REF!</v>
          </cell>
          <cell r="DR109" t="e">
            <v>#REF!</v>
          </cell>
          <cell r="DS109" t="e">
            <v>#REF!</v>
          </cell>
          <cell r="DT109" t="e">
            <v>#REF!</v>
          </cell>
          <cell r="DU109" t="e">
            <v>#REF!</v>
          </cell>
          <cell r="DV109">
            <v>0</v>
          </cell>
          <cell r="DW109">
            <v>0</v>
          </cell>
          <cell r="DX109" t="e">
            <v>#REF!</v>
          </cell>
          <cell r="DY109" t="e">
            <v>#REF!</v>
          </cell>
          <cell r="DZ109" t="e">
            <v>#REF!</v>
          </cell>
          <cell r="EA109" t="e">
            <v>#REF!</v>
          </cell>
          <cell r="EB109" t="e">
            <v>#REF!</v>
          </cell>
        </row>
        <row r="110">
          <cell r="B110">
            <v>99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  <cell r="Q110" t="e">
            <v>#REF!</v>
          </cell>
          <cell r="R110" t="e">
            <v>#REF!</v>
          </cell>
          <cell r="S110" t="e">
            <v>#REF!</v>
          </cell>
          <cell r="T110" t="e">
            <v>#REF!</v>
          </cell>
          <cell r="U110" t="e">
            <v>#REF!</v>
          </cell>
          <cell r="V110" t="e">
            <v>#REF!</v>
          </cell>
          <cell r="W110" t="e">
            <v>#REF!</v>
          </cell>
          <cell r="X110" t="e">
            <v>#REF!</v>
          </cell>
          <cell r="Y110" t="e">
            <v>#REF!</v>
          </cell>
          <cell r="Z110" t="e">
            <v>#REF!</v>
          </cell>
          <cell r="AA110" t="e">
            <v>#REF!</v>
          </cell>
          <cell r="AB110" t="e">
            <v>#REF!</v>
          </cell>
          <cell r="AC110" t="e">
            <v>#REF!</v>
          </cell>
          <cell r="AD110" t="e">
            <v>#REF!</v>
          </cell>
          <cell r="AE110" t="e">
            <v>#REF!</v>
          </cell>
          <cell r="AF110" t="e">
            <v>#REF!</v>
          </cell>
          <cell r="AG110" t="e">
            <v>#REF!</v>
          </cell>
          <cell r="AH110" t="e">
            <v>#REF!</v>
          </cell>
          <cell r="AI110" t="e">
            <v>#REF!</v>
          </cell>
          <cell r="AJ110" t="e">
            <v>#REF!</v>
          </cell>
          <cell r="AK110" t="e">
            <v>#REF!</v>
          </cell>
          <cell r="AL110" t="e">
            <v>#REF!</v>
          </cell>
          <cell r="AM110" t="e">
            <v>#REF!</v>
          </cell>
          <cell r="AN110" t="e">
            <v>#REF!</v>
          </cell>
          <cell r="AO110" t="e">
            <v>#REF!</v>
          </cell>
          <cell r="AP110" t="e">
            <v>#REF!</v>
          </cell>
          <cell r="AQ110" t="e">
            <v>#REF!</v>
          </cell>
          <cell r="AR110" t="e">
            <v>#REF!</v>
          </cell>
          <cell r="AS110" t="e">
            <v>#REF!</v>
          </cell>
          <cell r="AT110" t="e">
            <v>#REF!</v>
          </cell>
          <cell r="AU110" t="e">
            <v>#REF!</v>
          </cell>
          <cell r="AV110" t="e">
            <v>#REF!</v>
          </cell>
          <cell r="AW110" t="e">
            <v>#REF!</v>
          </cell>
          <cell r="AX110" t="e">
            <v>#REF!</v>
          </cell>
          <cell r="AY110" t="e">
            <v>#REF!</v>
          </cell>
          <cell r="AZ110" t="e">
            <v>#REF!</v>
          </cell>
          <cell r="BA110" t="e">
            <v>#REF!</v>
          </cell>
          <cell r="BB110" t="e">
            <v>#REF!</v>
          </cell>
          <cell r="BC110" t="e">
            <v>#REF!</v>
          </cell>
          <cell r="BD110" t="e">
            <v>#REF!</v>
          </cell>
          <cell r="BE110" t="e">
            <v>#REF!</v>
          </cell>
          <cell r="BF110" t="e">
            <v>#REF!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 t="e">
            <v>#REF!</v>
          </cell>
          <cell r="BV110" t="e">
            <v>#REF!</v>
          </cell>
          <cell r="BW110" t="e">
            <v>#REF!</v>
          </cell>
          <cell r="BX110" t="e">
            <v>#REF!</v>
          </cell>
          <cell r="BY110" t="e">
            <v>#REF!</v>
          </cell>
          <cell r="BZ110" t="e">
            <v>#REF!</v>
          </cell>
          <cell r="CA110" t="e">
            <v>#REF!</v>
          </cell>
          <cell r="CB110" t="e">
            <v>#REF!</v>
          </cell>
          <cell r="CC110" t="e">
            <v>#REF!</v>
          </cell>
          <cell r="CD110" t="e">
            <v>#REF!</v>
          </cell>
          <cell r="CE110" t="e">
            <v>#REF!</v>
          </cell>
          <cell r="CF110" t="e">
            <v>#REF!</v>
          </cell>
          <cell r="CG110" t="e">
            <v>#REF!</v>
          </cell>
          <cell r="CH110" t="e">
            <v>#REF!</v>
          </cell>
          <cell r="CI110" t="e">
            <v>#REF!</v>
          </cell>
          <cell r="CJ110" t="e">
            <v>#REF!</v>
          </cell>
          <cell r="CK110" t="e">
            <v>#REF!</v>
          </cell>
          <cell r="CL110" t="e">
            <v>#REF!</v>
          </cell>
          <cell r="CM110" t="e">
            <v>#REF!</v>
          </cell>
          <cell r="CN110" t="e">
            <v>#REF!</v>
          </cell>
          <cell r="CO110" t="e">
            <v>#REF!</v>
          </cell>
          <cell r="CP110" t="e">
            <v>#REF!</v>
          </cell>
          <cell r="CQ110" t="e">
            <v>#REF!</v>
          </cell>
          <cell r="CR110" t="e">
            <v>#REF!</v>
          </cell>
          <cell r="CS110" t="e">
            <v>#REF!</v>
          </cell>
          <cell r="CT110" t="e">
            <v>#REF!</v>
          </cell>
          <cell r="CU110" t="e">
            <v>#REF!</v>
          </cell>
          <cell r="CV110" t="e">
            <v>#REF!</v>
          </cell>
          <cell r="CW110" t="e">
            <v>#REF!</v>
          </cell>
          <cell r="CX110" t="e">
            <v>#REF!</v>
          </cell>
          <cell r="CY110" t="e">
            <v>#REF!</v>
          </cell>
          <cell r="CZ110" t="e">
            <v>#REF!</v>
          </cell>
          <cell r="DA110" t="e">
            <v>#REF!</v>
          </cell>
          <cell r="DB110" t="e">
            <v>#REF!</v>
          </cell>
          <cell r="DC110" t="e">
            <v>#REF!</v>
          </cell>
          <cell r="DD110" t="e">
            <v>#REF!</v>
          </cell>
          <cell r="DE110" t="e">
            <v>#REF!</v>
          </cell>
          <cell r="DF110" t="e">
            <v>#REF!</v>
          </cell>
          <cell r="DG110" t="e">
            <v>#REF!</v>
          </cell>
          <cell r="DH110" t="e">
            <v>#REF!</v>
          </cell>
          <cell r="DI110">
            <v>0</v>
          </cell>
          <cell r="DJ110">
            <v>0</v>
          </cell>
          <cell r="DK110" t="e">
            <v>#REF!</v>
          </cell>
          <cell r="DL110" t="e">
            <v>#REF!</v>
          </cell>
          <cell r="DM110" t="e">
            <v>#REF!</v>
          </cell>
          <cell r="DN110" t="e">
            <v>#REF!</v>
          </cell>
          <cell r="DO110" t="e">
            <v>#REF!</v>
          </cell>
          <cell r="DP110" t="e">
            <v>#REF!</v>
          </cell>
          <cell r="DQ110" t="e">
            <v>#REF!</v>
          </cell>
          <cell r="DR110" t="e">
            <v>#REF!</v>
          </cell>
          <cell r="DS110" t="e">
            <v>#REF!</v>
          </cell>
          <cell r="DT110" t="e">
            <v>#REF!</v>
          </cell>
          <cell r="DU110" t="e">
            <v>#REF!</v>
          </cell>
          <cell r="DV110">
            <v>0</v>
          </cell>
          <cell r="DW110">
            <v>0</v>
          </cell>
          <cell r="DX110" t="e">
            <v>#REF!</v>
          </cell>
          <cell r="DY110" t="e">
            <v>#REF!</v>
          </cell>
          <cell r="DZ110" t="e">
            <v>#REF!</v>
          </cell>
          <cell r="EA110" t="e">
            <v>#REF!</v>
          </cell>
          <cell r="EB110" t="e">
            <v>#REF!</v>
          </cell>
        </row>
        <row r="111">
          <cell r="B111">
            <v>100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  <cell r="Q111" t="e">
            <v>#REF!</v>
          </cell>
          <cell r="R111" t="e">
            <v>#REF!</v>
          </cell>
          <cell r="S111" t="e">
            <v>#REF!</v>
          </cell>
          <cell r="T111" t="e">
            <v>#REF!</v>
          </cell>
          <cell r="U111" t="e">
            <v>#REF!</v>
          </cell>
          <cell r="V111" t="e">
            <v>#REF!</v>
          </cell>
          <cell r="W111" t="e">
            <v>#REF!</v>
          </cell>
          <cell r="X111" t="e">
            <v>#REF!</v>
          </cell>
          <cell r="Y111" t="e">
            <v>#REF!</v>
          </cell>
          <cell r="Z111" t="e">
            <v>#REF!</v>
          </cell>
          <cell r="AA111" t="e">
            <v>#REF!</v>
          </cell>
          <cell r="AB111" t="e">
            <v>#REF!</v>
          </cell>
          <cell r="AC111" t="e">
            <v>#REF!</v>
          </cell>
          <cell r="AD111" t="e">
            <v>#REF!</v>
          </cell>
          <cell r="AE111" t="e">
            <v>#REF!</v>
          </cell>
          <cell r="AF111" t="e">
            <v>#REF!</v>
          </cell>
          <cell r="AG111" t="e">
            <v>#REF!</v>
          </cell>
          <cell r="AH111" t="e">
            <v>#REF!</v>
          </cell>
          <cell r="AI111" t="e">
            <v>#REF!</v>
          </cell>
          <cell r="AJ111" t="e">
            <v>#REF!</v>
          </cell>
          <cell r="AK111" t="e">
            <v>#REF!</v>
          </cell>
          <cell r="AL111" t="e">
            <v>#REF!</v>
          </cell>
          <cell r="AM111" t="e">
            <v>#REF!</v>
          </cell>
          <cell r="AN111" t="e">
            <v>#REF!</v>
          </cell>
          <cell r="AO111" t="e">
            <v>#REF!</v>
          </cell>
          <cell r="AP111" t="e">
            <v>#REF!</v>
          </cell>
          <cell r="AQ111" t="e">
            <v>#REF!</v>
          </cell>
          <cell r="AR111" t="e">
            <v>#REF!</v>
          </cell>
          <cell r="AS111" t="e">
            <v>#REF!</v>
          </cell>
          <cell r="AT111" t="e">
            <v>#REF!</v>
          </cell>
          <cell r="AU111" t="e">
            <v>#REF!</v>
          </cell>
          <cell r="AV111" t="e">
            <v>#REF!</v>
          </cell>
          <cell r="AW111" t="e">
            <v>#REF!</v>
          </cell>
          <cell r="AX111" t="e">
            <v>#REF!</v>
          </cell>
          <cell r="AY111" t="e">
            <v>#REF!</v>
          </cell>
          <cell r="AZ111" t="e">
            <v>#REF!</v>
          </cell>
          <cell r="BA111" t="e">
            <v>#REF!</v>
          </cell>
          <cell r="BB111" t="e">
            <v>#REF!</v>
          </cell>
          <cell r="BC111" t="e">
            <v>#REF!</v>
          </cell>
          <cell r="BD111" t="e">
            <v>#REF!</v>
          </cell>
          <cell r="BE111" t="e">
            <v>#REF!</v>
          </cell>
          <cell r="BF111" t="e">
            <v>#REF!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 t="e">
            <v>#REF!</v>
          </cell>
          <cell r="BV111" t="e">
            <v>#REF!</v>
          </cell>
          <cell r="BW111" t="e">
            <v>#REF!</v>
          </cell>
          <cell r="BX111" t="e">
            <v>#REF!</v>
          </cell>
          <cell r="BY111" t="e">
            <v>#REF!</v>
          </cell>
          <cell r="BZ111" t="e">
            <v>#REF!</v>
          </cell>
          <cell r="CA111" t="e">
            <v>#REF!</v>
          </cell>
          <cell r="CB111" t="e">
            <v>#REF!</v>
          </cell>
          <cell r="CC111" t="e">
            <v>#REF!</v>
          </cell>
          <cell r="CD111" t="e">
            <v>#REF!</v>
          </cell>
          <cell r="CE111" t="e">
            <v>#REF!</v>
          </cell>
          <cell r="CF111" t="e">
            <v>#REF!</v>
          </cell>
          <cell r="CG111" t="e">
            <v>#REF!</v>
          </cell>
          <cell r="CH111" t="e">
            <v>#REF!</v>
          </cell>
          <cell r="CI111" t="e">
            <v>#REF!</v>
          </cell>
          <cell r="CJ111" t="e">
            <v>#REF!</v>
          </cell>
          <cell r="CK111" t="e">
            <v>#REF!</v>
          </cell>
          <cell r="CL111" t="e">
            <v>#REF!</v>
          </cell>
          <cell r="CM111" t="e">
            <v>#REF!</v>
          </cell>
          <cell r="CN111" t="e">
            <v>#REF!</v>
          </cell>
          <cell r="CO111" t="e">
            <v>#REF!</v>
          </cell>
          <cell r="CP111" t="e">
            <v>#REF!</v>
          </cell>
          <cell r="CQ111" t="e">
            <v>#REF!</v>
          </cell>
          <cell r="CR111" t="e">
            <v>#REF!</v>
          </cell>
          <cell r="CS111" t="e">
            <v>#REF!</v>
          </cell>
          <cell r="CT111" t="e">
            <v>#REF!</v>
          </cell>
          <cell r="CU111" t="e">
            <v>#REF!</v>
          </cell>
          <cell r="CV111" t="e">
            <v>#REF!</v>
          </cell>
          <cell r="CW111" t="e">
            <v>#REF!</v>
          </cell>
          <cell r="CX111" t="e">
            <v>#REF!</v>
          </cell>
          <cell r="CY111" t="e">
            <v>#REF!</v>
          </cell>
          <cell r="CZ111" t="e">
            <v>#REF!</v>
          </cell>
          <cell r="DA111" t="e">
            <v>#REF!</v>
          </cell>
          <cell r="DB111" t="e">
            <v>#REF!</v>
          </cell>
          <cell r="DC111" t="e">
            <v>#REF!</v>
          </cell>
          <cell r="DD111" t="e">
            <v>#REF!</v>
          </cell>
          <cell r="DE111" t="e">
            <v>#REF!</v>
          </cell>
          <cell r="DF111" t="e">
            <v>#REF!</v>
          </cell>
          <cell r="DG111" t="e">
            <v>#REF!</v>
          </cell>
          <cell r="DH111" t="e">
            <v>#REF!</v>
          </cell>
          <cell r="DI111">
            <v>0</v>
          </cell>
          <cell r="DJ111">
            <v>0</v>
          </cell>
          <cell r="DK111" t="e">
            <v>#REF!</v>
          </cell>
          <cell r="DL111" t="e">
            <v>#REF!</v>
          </cell>
          <cell r="DM111" t="e">
            <v>#REF!</v>
          </cell>
          <cell r="DN111" t="e">
            <v>#REF!</v>
          </cell>
          <cell r="DO111" t="e">
            <v>#REF!</v>
          </cell>
          <cell r="DP111" t="e">
            <v>#REF!</v>
          </cell>
          <cell r="DQ111" t="e">
            <v>#REF!</v>
          </cell>
          <cell r="DR111" t="e">
            <v>#REF!</v>
          </cell>
          <cell r="DS111" t="e">
            <v>#REF!</v>
          </cell>
          <cell r="DT111" t="e">
            <v>#REF!</v>
          </cell>
          <cell r="DU111" t="e">
            <v>#REF!</v>
          </cell>
          <cell r="DV111">
            <v>0</v>
          </cell>
          <cell r="DW111">
            <v>0</v>
          </cell>
          <cell r="DX111" t="e">
            <v>#REF!</v>
          </cell>
          <cell r="DY111" t="e">
            <v>#REF!</v>
          </cell>
          <cell r="DZ111" t="e">
            <v>#REF!</v>
          </cell>
          <cell r="EA111" t="e">
            <v>#REF!</v>
          </cell>
          <cell r="EB111" t="e">
            <v>#REF!</v>
          </cell>
        </row>
        <row r="112">
          <cell r="B112">
            <v>101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  <cell r="Q112" t="e">
            <v>#REF!</v>
          </cell>
          <cell r="R112" t="e">
            <v>#REF!</v>
          </cell>
          <cell r="S112" t="e">
            <v>#REF!</v>
          </cell>
          <cell r="T112" t="e">
            <v>#REF!</v>
          </cell>
          <cell r="U112" t="e">
            <v>#REF!</v>
          </cell>
          <cell r="V112" t="e">
            <v>#REF!</v>
          </cell>
          <cell r="W112" t="e">
            <v>#REF!</v>
          </cell>
          <cell r="X112" t="e">
            <v>#REF!</v>
          </cell>
          <cell r="Y112" t="e">
            <v>#REF!</v>
          </cell>
          <cell r="Z112" t="e">
            <v>#REF!</v>
          </cell>
          <cell r="AA112" t="e">
            <v>#REF!</v>
          </cell>
          <cell r="AB112" t="e">
            <v>#REF!</v>
          </cell>
          <cell r="AC112" t="e">
            <v>#REF!</v>
          </cell>
          <cell r="AD112" t="e">
            <v>#REF!</v>
          </cell>
          <cell r="AE112" t="e">
            <v>#REF!</v>
          </cell>
          <cell r="AF112" t="e">
            <v>#REF!</v>
          </cell>
          <cell r="AG112" t="e">
            <v>#REF!</v>
          </cell>
          <cell r="AH112" t="e">
            <v>#REF!</v>
          </cell>
          <cell r="AI112" t="e">
            <v>#REF!</v>
          </cell>
          <cell r="AJ112" t="e">
            <v>#REF!</v>
          </cell>
          <cell r="AK112" t="e">
            <v>#REF!</v>
          </cell>
          <cell r="AL112" t="e">
            <v>#REF!</v>
          </cell>
          <cell r="AM112" t="e">
            <v>#REF!</v>
          </cell>
          <cell r="AN112" t="e">
            <v>#REF!</v>
          </cell>
          <cell r="AO112" t="e">
            <v>#REF!</v>
          </cell>
          <cell r="AP112" t="e">
            <v>#REF!</v>
          </cell>
          <cell r="AQ112" t="e">
            <v>#REF!</v>
          </cell>
          <cell r="AR112" t="e">
            <v>#REF!</v>
          </cell>
          <cell r="AS112" t="e">
            <v>#REF!</v>
          </cell>
          <cell r="AT112" t="e">
            <v>#REF!</v>
          </cell>
          <cell r="AU112" t="e">
            <v>#REF!</v>
          </cell>
          <cell r="AV112" t="e">
            <v>#REF!</v>
          </cell>
          <cell r="AW112" t="e">
            <v>#REF!</v>
          </cell>
          <cell r="AX112" t="e">
            <v>#REF!</v>
          </cell>
          <cell r="AY112" t="e">
            <v>#REF!</v>
          </cell>
          <cell r="AZ112" t="e">
            <v>#REF!</v>
          </cell>
          <cell r="BA112" t="e">
            <v>#REF!</v>
          </cell>
          <cell r="BB112" t="e">
            <v>#REF!</v>
          </cell>
          <cell r="BC112" t="e">
            <v>#REF!</v>
          </cell>
          <cell r="BD112" t="e">
            <v>#REF!</v>
          </cell>
          <cell r="BE112" t="e">
            <v>#REF!</v>
          </cell>
          <cell r="BF112" t="e">
            <v>#REF!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 t="e">
            <v>#REF!</v>
          </cell>
          <cell r="BV112" t="e">
            <v>#REF!</v>
          </cell>
          <cell r="BW112" t="e">
            <v>#REF!</v>
          </cell>
          <cell r="BX112" t="e">
            <v>#REF!</v>
          </cell>
          <cell r="BY112" t="e">
            <v>#REF!</v>
          </cell>
          <cell r="BZ112" t="e">
            <v>#REF!</v>
          </cell>
          <cell r="CA112" t="e">
            <v>#REF!</v>
          </cell>
          <cell r="CB112" t="e">
            <v>#REF!</v>
          </cell>
          <cell r="CC112" t="e">
            <v>#REF!</v>
          </cell>
          <cell r="CD112" t="e">
            <v>#REF!</v>
          </cell>
          <cell r="CE112" t="e">
            <v>#REF!</v>
          </cell>
          <cell r="CF112" t="e">
            <v>#REF!</v>
          </cell>
          <cell r="CG112" t="e">
            <v>#REF!</v>
          </cell>
          <cell r="CH112" t="e">
            <v>#REF!</v>
          </cell>
          <cell r="CI112" t="e">
            <v>#REF!</v>
          </cell>
          <cell r="CJ112" t="e">
            <v>#REF!</v>
          </cell>
          <cell r="CK112" t="e">
            <v>#REF!</v>
          </cell>
          <cell r="CL112" t="e">
            <v>#REF!</v>
          </cell>
          <cell r="CM112" t="e">
            <v>#REF!</v>
          </cell>
          <cell r="CN112" t="e">
            <v>#REF!</v>
          </cell>
          <cell r="CO112" t="e">
            <v>#REF!</v>
          </cell>
          <cell r="CP112" t="e">
            <v>#REF!</v>
          </cell>
          <cell r="CQ112" t="e">
            <v>#REF!</v>
          </cell>
          <cell r="CR112" t="e">
            <v>#REF!</v>
          </cell>
          <cell r="CS112" t="e">
            <v>#REF!</v>
          </cell>
          <cell r="CT112" t="e">
            <v>#REF!</v>
          </cell>
          <cell r="CU112" t="e">
            <v>#REF!</v>
          </cell>
          <cell r="CV112" t="e">
            <v>#REF!</v>
          </cell>
          <cell r="CW112" t="e">
            <v>#REF!</v>
          </cell>
          <cell r="CX112" t="e">
            <v>#REF!</v>
          </cell>
          <cell r="CY112" t="e">
            <v>#REF!</v>
          </cell>
          <cell r="CZ112" t="e">
            <v>#REF!</v>
          </cell>
          <cell r="DA112" t="e">
            <v>#REF!</v>
          </cell>
          <cell r="DB112" t="e">
            <v>#REF!</v>
          </cell>
          <cell r="DC112" t="e">
            <v>#REF!</v>
          </cell>
          <cell r="DD112" t="e">
            <v>#REF!</v>
          </cell>
          <cell r="DE112" t="e">
            <v>#REF!</v>
          </cell>
          <cell r="DF112" t="e">
            <v>#REF!</v>
          </cell>
          <cell r="DG112" t="e">
            <v>#REF!</v>
          </cell>
          <cell r="DH112" t="e">
            <v>#REF!</v>
          </cell>
          <cell r="DI112">
            <v>0</v>
          </cell>
          <cell r="DJ112">
            <v>0</v>
          </cell>
          <cell r="DK112" t="e">
            <v>#REF!</v>
          </cell>
          <cell r="DL112" t="e">
            <v>#REF!</v>
          </cell>
          <cell r="DM112" t="e">
            <v>#REF!</v>
          </cell>
          <cell r="DN112" t="e">
            <v>#REF!</v>
          </cell>
          <cell r="DO112" t="e">
            <v>#REF!</v>
          </cell>
          <cell r="DP112" t="e">
            <v>#REF!</v>
          </cell>
          <cell r="DQ112" t="e">
            <v>#REF!</v>
          </cell>
          <cell r="DR112" t="e">
            <v>#REF!</v>
          </cell>
          <cell r="DS112" t="e">
            <v>#REF!</v>
          </cell>
          <cell r="DT112" t="e">
            <v>#REF!</v>
          </cell>
          <cell r="DU112" t="e">
            <v>#REF!</v>
          </cell>
          <cell r="DV112">
            <v>0</v>
          </cell>
          <cell r="DW112">
            <v>0</v>
          </cell>
          <cell r="DX112" t="e">
            <v>#REF!</v>
          </cell>
          <cell r="DY112" t="e">
            <v>#REF!</v>
          </cell>
          <cell r="DZ112" t="e">
            <v>#REF!</v>
          </cell>
          <cell r="EA112" t="e">
            <v>#REF!</v>
          </cell>
          <cell r="EB112" t="e">
            <v>#REF!</v>
          </cell>
        </row>
        <row r="113">
          <cell r="B113">
            <v>102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 t="e">
            <v>#REF!</v>
          </cell>
          <cell r="N113" t="e">
            <v>#REF!</v>
          </cell>
          <cell r="O113" t="e">
            <v>#REF!</v>
          </cell>
          <cell r="P113" t="e">
            <v>#REF!</v>
          </cell>
          <cell r="Q113" t="e">
            <v>#REF!</v>
          </cell>
          <cell r="R113" t="e">
            <v>#REF!</v>
          </cell>
          <cell r="S113" t="e">
            <v>#REF!</v>
          </cell>
          <cell r="T113" t="e">
            <v>#REF!</v>
          </cell>
          <cell r="U113" t="e">
            <v>#REF!</v>
          </cell>
          <cell r="V113" t="e">
            <v>#REF!</v>
          </cell>
          <cell r="W113" t="e">
            <v>#REF!</v>
          </cell>
          <cell r="X113" t="e">
            <v>#REF!</v>
          </cell>
          <cell r="Y113" t="e">
            <v>#REF!</v>
          </cell>
          <cell r="Z113" t="e">
            <v>#REF!</v>
          </cell>
          <cell r="AA113" t="e">
            <v>#REF!</v>
          </cell>
          <cell r="AB113" t="e">
            <v>#REF!</v>
          </cell>
          <cell r="AC113" t="e">
            <v>#REF!</v>
          </cell>
          <cell r="AD113" t="e">
            <v>#REF!</v>
          </cell>
          <cell r="AE113" t="e">
            <v>#REF!</v>
          </cell>
          <cell r="AF113" t="e">
            <v>#REF!</v>
          </cell>
          <cell r="AG113" t="e">
            <v>#REF!</v>
          </cell>
          <cell r="AH113" t="e">
            <v>#REF!</v>
          </cell>
          <cell r="AI113" t="e">
            <v>#REF!</v>
          </cell>
          <cell r="AJ113" t="e">
            <v>#REF!</v>
          </cell>
          <cell r="AK113" t="e">
            <v>#REF!</v>
          </cell>
          <cell r="AL113" t="e">
            <v>#REF!</v>
          </cell>
          <cell r="AM113" t="e">
            <v>#REF!</v>
          </cell>
          <cell r="AN113" t="e">
            <v>#REF!</v>
          </cell>
          <cell r="AO113" t="e">
            <v>#REF!</v>
          </cell>
          <cell r="AP113" t="e">
            <v>#REF!</v>
          </cell>
          <cell r="AQ113" t="e">
            <v>#REF!</v>
          </cell>
          <cell r="AR113" t="e">
            <v>#REF!</v>
          </cell>
          <cell r="AS113" t="e">
            <v>#REF!</v>
          </cell>
          <cell r="AT113" t="e">
            <v>#REF!</v>
          </cell>
          <cell r="AU113" t="e">
            <v>#REF!</v>
          </cell>
          <cell r="AV113" t="e">
            <v>#REF!</v>
          </cell>
          <cell r="AW113" t="e">
            <v>#REF!</v>
          </cell>
          <cell r="AX113" t="e">
            <v>#REF!</v>
          </cell>
          <cell r="AY113" t="e">
            <v>#REF!</v>
          </cell>
          <cell r="AZ113" t="e">
            <v>#REF!</v>
          </cell>
          <cell r="BA113" t="e">
            <v>#REF!</v>
          </cell>
          <cell r="BB113" t="e">
            <v>#REF!</v>
          </cell>
          <cell r="BC113" t="e">
            <v>#REF!</v>
          </cell>
          <cell r="BD113" t="e">
            <v>#REF!</v>
          </cell>
          <cell r="BE113" t="e">
            <v>#REF!</v>
          </cell>
          <cell r="BF113" t="e">
            <v>#REF!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 t="e">
            <v>#REF!</v>
          </cell>
          <cell r="BV113" t="e">
            <v>#REF!</v>
          </cell>
          <cell r="BW113" t="e">
            <v>#REF!</v>
          </cell>
          <cell r="BX113" t="e">
            <v>#REF!</v>
          </cell>
          <cell r="BY113" t="e">
            <v>#REF!</v>
          </cell>
          <cell r="BZ113" t="e">
            <v>#REF!</v>
          </cell>
          <cell r="CA113" t="e">
            <v>#REF!</v>
          </cell>
          <cell r="CB113" t="e">
            <v>#REF!</v>
          </cell>
          <cell r="CC113" t="e">
            <v>#REF!</v>
          </cell>
          <cell r="CD113" t="e">
            <v>#REF!</v>
          </cell>
          <cell r="CE113" t="e">
            <v>#REF!</v>
          </cell>
          <cell r="CF113" t="e">
            <v>#REF!</v>
          </cell>
          <cell r="CG113" t="e">
            <v>#REF!</v>
          </cell>
          <cell r="CH113" t="e">
            <v>#REF!</v>
          </cell>
          <cell r="CI113" t="e">
            <v>#REF!</v>
          </cell>
          <cell r="CJ113" t="e">
            <v>#REF!</v>
          </cell>
          <cell r="CK113" t="e">
            <v>#REF!</v>
          </cell>
          <cell r="CL113" t="e">
            <v>#REF!</v>
          </cell>
          <cell r="CM113" t="e">
            <v>#REF!</v>
          </cell>
          <cell r="CN113" t="e">
            <v>#REF!</v>
          </cell>
          <cell r="CO113" t="e">
            <v>#REF!</v>
          </cell>
          <cell r="CP113" t="e">
            <v>#REF!</v>
          </cell>
          <cell r="CQ113" t="e">
            <v>#REF!</v>
          </cell>
          <cell r="CR113" t="e">
            <v>#REF!</v>
          </cell>
          <cell r="CS113" t="e">
            <v>#REF!</v>
          </cell>
          <cell r="CT113" t="e">
            <v>#REF!</v>
          </cell>
          <cell r="CU113" t="e">
            <v>#REF!</v>
          </cell>
          <cell r="CV113" t="e">
            <v>#REF!</v>
          </cell>
          <cell r="CW113" t="e">
            <v>#REF!</v>
          </cell>
          <cell r="CX113" t="e">
            <v>#REF!</v>
          </cell>
          <cell r="CY113" t="e">
            <v>#REF!</v>
          </cell>
          <cell r="CZ113" t="e">
            <v>#REF!</v>
          </cell>
          <cell r="DA113" t="e">
            <v>#REF!</v>
          </cell>
          <cell r="DB113" t="e">
            <v>#REF!</v>
          </cell>
          <cell r="DC113" t="e">
            <v>#REF!</v>
          </cell>
          <cell r="DD113" t="e">
            <v>#REF!</v>
          </cell>
          <cell r="DE113" t="e">
            <v>#REF!</v>
          </cell>
          <cell r="DF113" t="e">
            <v>#REF!</v>
          </cell>
          <cell r="DG113" t="e">
            <v>#REF!</v>
          </cell>
          <cell r="DH113" t="e">
            <v>#REF!</v>
          </cell>
          <cell r="DI113">
            <v>0</v>
          </cell>
          <cell r="DJ113">
            <v>0</v>
          </cell>
          <cell r="DK113" t="e">
            <v>#REF!</v>
          </cell>
          <cell r="DL113" t="e">
            <v>#REF!</v>
          </cell>
          <cell r="DM113" t="e">
            <v>#REF!</v>
          </cell>
          <cell r="DN113" t="e">
            <v>#REF!</v>
          </cell>
          <cell r="DO113" t="e">
            <v>#REF!</v>
          </cell>
          <cell r="DP113" t="e">
            <v>#REF!</v>
          </cell>
          <cell r="DQ113" t="e">
            <v>#REF!</v>
          </cell>
          <cell r="DR113" t="e">
            <v>#REF!</v>
          </cell>
          <cell r="DS113" t="e">
            <v>#REF!</v>
          </cell>
          <cell r="DT113" t="e">
            <v>#REF!</v>
          </cell>
          <cell r="DU113" t="e">
            <v>#REF!</v>
          </cell>
          <cell r="DV113">
            <v>0</v>
          </cell>
          <cell r="DW113">
            <v>0</v>
          </cell>
          <cell r="DX113" t="e">
            <v>#REF!</v>
          </cell>
          <cell r="DY113" t="e">
            <v>#REF!</v>
          </cell>
          <cell r="DZ113" t="e">
            <v>#REF!</v>
          </cell>
          <cell r="EA113" t="e">
            <v>#REF!</v>
          </cell>
          <cell r="EB113" t="e">
            <v>#REF!</v>
          </cell>
        </row>
        <row r="114">
          <cell r="B114">
            <v>103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  <cell r="Q114" t="e">
            <v>#REF!</v>
          </cell>
          <cell r="R114" t="e">
            <v>#REF!</v>
          </cell>
          <cell r="S114" t="e">
            <v>#REF!</v>
          </cell>
          <cell r="T114" t="e">
            <v>#REF!</v>
          </cell>
          <cell r="U114" t="e">
            <v>#REF!</v>
          </cell>
          <cell r="V114" t="e">
            <v>#REF!</v>
          </cell>
          <cell r="W114" t="e">
            <v>#REF!</v>
          </cell>
          <cell r="X114" t="e">
            <v>#REF!</v>
          </cell>
          <cell r="Y114" t="e">
            <v>#REF!</v>
          </cell>
          <cell r="Z114" t="e">
            <v>#REF!</v>
          </cell>
          <cell r="AA114" t="e">
            <v>#REF!</v>
          </cell>
          <cell r="AB114" t="e">
            <v>#REF!</v>
          </cell>
          <cell r="AC114" t="e">
            <v>#REF!</v>
          </cell>
          <cell r="AD114" t="e">
            <v>#REF!</v>
          </cell>
          <cell r="AE114" t="e">
            <v>#REF!</v>
          </cell>
          <cell r="AF114" t="e">
            <v>#REF!</v>
          </cell>
          <cell r="AG114" t="e">
            <v>#REF!</v>
          </cell>
          <cell r="AH114" t="e">
            <v>#REF!</v>
          </cell>
          <cell r="AI114" t="e">
            <v>#REF!</v>
          </cell>
          <cell r="AJ114" t="e">
            <v>#REF!</v>
          </cell>
          <cell r="AK114" t="e">
            <v>#REF!</v>
          </cell>
          <cell r="AL114" t="e">
            <v>#REF!</v>
          </cell>
          <cell r="AM114" t="e">
            <v>#REF!</v>
          </cell>
          <cell r="AN114" t="e">
            <v>#REF!</v>
          </cell>
          <cell r="AO114" t="e">
            <v>#REF!</v>
          </cell>
          <cell r="AP114" t="e">
            <v>#REF!</v>
          </cell>
          <cell r="AQ114" t="e">
            <v>#REF!</v>
          </cell>
          <cell r="AR114" t="e">
            <v>#REF!</v>
          </cell>
          <cell r="AS114" t="e">
            <v>#REF!</v>
          </cell>
          <cell r="AT114" t="e">
            <v>#REF!</v>
          </cell>
          <cell r="AU114" t="e">
            <v>#REF!</v>
          </cell>
          <cell r="AV114" t="e">
            <v>#REF!</v>
          </cell>
          <cell r="AW114" t="e">
            <v>#REF!</v>
          </cell>
          <cell r="AX114" t="e">
            <v>#REF!</v>
          </cell>
          <cell r="AY114" t="e">
            <v>#REF!</v>
          </cell>
          <cell r="AZ114" t="e">
            <v>#REF!</v>
          </cell>
          <cell r="BA114" t="e">
            <v>#REF!</v>
          </cell>
          <cell r="BB114" t="e">
            <v>#REF!</v>
          </cell>
          <cell r="BC114" t="e">
            <v>#REF!</v>
          </cell>
          <cell r="BD114" t="e">
            <v>#REF!</v>
          </cell>
          <cell r="BE114" t="e">
            <v>#REF!</v>
          </cell>
          <cell r="BF114" t="e">
            <v>#REF!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 t="e">
            <v>#REF!</v>
          </cell>
          <cell r="BV114" t="e">
            <v>#REF!</v>
          </cell>
          <cell r="BW114" t="e">
            <v>#REF!</v>
          </cell>
          <cell r="BX114" t="e">
            <v>#REF!</v>
          </cell>
          <cell r="BY114" t="e">
            <v>#REF!</v>
          </cell>
          <cell r="BZ114" t="e">
            <v>#REF!</v>
          </cell>
          <cell r="CA114" t="e">
            <v>#REF!</v>
          </cell>
          <cell r="CB114" t="e">
            <v>#REF!</v>
          </cell>
          <cell r="CC114" t="e">
            <v>#REF!</v>
          </cell>
          <cell r="CD114" t="e">
            <v>#REF!</v>
          </cell>
          <cell r="CE114" t="e">
            <v>#REF!</v>
          </cell>
          <cell r="CF114" t="e">
            <v>#REF!</v>
          </cell>
          <cell r="CG114" t="e">
            <v>#REF!</v>
          </cell>
          <cell r="CH114" t="e">
            <v>#REF!</v>
          </cell>
          <cell r="CI114" t="e">
            <v>#REF!</v>
          </cell>
          <cell r="CJ114" t="e">
            <v>#REF!</v>
          </cell>
          <cell r="CK114" t="e">
            <v>#REF!</v>
          </cell>
          <cell r="CL114" t="e">
            <v>#REF!</v>
          </cell>
          <cell r="CM114" t="e">
            <v>#REF!</v>
          </cell>
          <cell r="CN114" t="e">
            <v>#REF!</v>
          </cell>
          <cell r="CO114" t="e">
            <v>#REF!</v>
          </cell>
          <cell r="CP114" t="e">
            <v>#REF!</v>
          </cell>
          <cell r="CQ114" t="e">
            <v>#REF!</v>
          </cell>
          <cell r="CR114" t="e">
            <v>#REF!</v>
          </cell>
          <cell r="CS114" t="e">
            <v>#REF!</v>
          </cell>
          <cell r="CT114" t="e">
            <v>#REF!</v>
          </cell>
          <cell r="CU114" t="e">
            <v>#REF!</v>
          </cell>
          <cell r="CV114" t="e">
            <v>#REF!</v>
          </cell>
          <cell r="CW114" t="e">
            <v>#REF!</v>
          </cell>
          <cell r="CX114" t="e">
            <v>#REF!</v>
          </cell>
          <cell r="CY114" t="e">
            <v>#REF!</v>
          </cell>
          <cell r="CZ114" t="e">
            <v>#REF!</v>
          </cell>
          <cell r="DA114" t="e">
            <v>#REF!</v>
          </cell>
          <cell r="DB114" t="e">
            <v>#REF!</v>
          </cell>
          <cell r="DC114" t="e">
            <v>#REF!</v>
          </cell>
          <cell r="DD114" t="e">
            <v>#REF!</v>
          </cell>
          <cell r="DE114" t="e">
            <v>#REF!</v>
          </cell>
          <cell r="DF114" t="e">
            <v>#REF!</v>
          </cell>
          <cell r="DG114" t="e">
            <v>#REF!</v>
          </cell>
          <cell r="DH114" t="e">
            <v>#REF!</v>
          </cell>
          <cell r="DI114">
            <v>0</v>
          </cell>
          <cell r="DJ114">
            <v>0</v>
          </cell>
          <cell r="DK114" t="e">
            <v>#REF!</v>
          </cell>
          <cell r="DL114" t="e">
            <v>#REF!</v>
          </cell>
          <cell r="DM114" t="e">
            <v>#REF!</v>
          </cell>
          <cell r="DN114" t="e">
            <v>#REF!</v>
          </cell>
          <cell r="DO114" t="e">
            <v>#REF!</v>
          </cell>
          <cell r="DP114" t="e">
            <v>#REF!</v>
          </cell>
          <cell r="DQ114" t="e">
            <v>#REF!</v>
          </cell>
          <cell r="DR114" t="e">
            <v>#REF!</v>
          </cell>
          <cell r="DS114" t="e">
            <v>#REF!</v>
          </cell>
          <cell r="DT114" t="e">
            <v>#REF!</v>
          </cell>
          <cell r="DU114" t="e">
            <v>#REF!</v>
          </cell>
          <cell r="DV114">
            <v>0</v>
          </cell>
          <cell r="DW114">
            <v>0</v>
          </cell>
          <cell r="DX114" t="e">
            <v>#REF!</v>
          </cell>
          <cell r="DY114" t="e">
            <v>#REF!</v>
          </cell>
          <cell r="DZ114" t="e">
            <v>#REF!</v>
          </cell>
          <cell r="EA114" t="e">
            <v>#REF!</v>
          </cell>
          <cell r="EB114" t="e">
            <v>#REF!</v>
          </cell>
        </row>
        <row r="115">
          <cell r="B115">
            <v>104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  <cell r="Q115" t="e">
            <v>#REF!</v>
          </cell>
          <cell r="R115" t="e">
            <v>#REF!</v>
          </cell>
          <cell r="S115" t="e">
            <v>#REF!</v>
          </cell>
          <cell r="T115" t="e">
            <v>#REF!</v>
          </cell>
          <cell r="U115" t="e">
            <v>#REF!</v>
          </cell>
          <cell r="V115" t="e">
            <v>#REF!</v>
          </cell>
          <cell r="W115" t="e">
            <v>#REF!</v>
          </cell>
          <cell r="X115" t="e">
            <v>#REF!</v>
          </cell>
          <cell r="Y115" t="e">
            <v>#REF!</v>
          </cell>
          <cell r="Z115" t="e">
            <v>#REF!</v>
          </cell>
          <cell r="AA115" t="e">
            <v>#REF!</v>
          </cell>
          <cell r="AB115" t="e">
            <v>#REF!</v>
          </cell>
          <cell r="AC115" t="e">
            <v>#REF!</v>
          </cell>
          <cell r="AD115" t="e">
            <v>#REF!</v>
          </cell>
          <cell r="AE115" t="e">
            <v>#REF!</v>
          </cell>
          <cell r="AF115" t="e">
            <v>#REF!</v>
          </cell>
          <cell r="AG115" t="e">
            <v>#REF!</v>
          </cell>
          <cell r="AH115" t="e">
            <v>#REF!</v>
          </cell>
          <cell r="AI115" t="e">
            <v>#REF!</v>
          </cell>
          <cell r="AJ115" t="e">
            <v>#REF!</v>
          </cell>
          <cell r="AK115" t="e">
            <v>#REF!</v>
          </cell>
          <cell r="AL115" t="e">
            <v>#REF!</v>
          </cell>
          <cell r="AM115" t="e">
            <v>#REF!</v>
          </cell>
          <cell r="AN115" t="e">
            <v>#REF!</v>
          </cell>
          <cell r="AO115" t="e">
            <v>#REF!</v>
          </cell>
          <cell r="AP115" t="e">
            <v>#REF!</v>
          </cell>
          <cell r="AQ115" t="e">
            <v>#REF!</v>
          </cell>
          <cell r="AR115" t="e">
            <v>#REF!</v>
          </cell>
          <cell r="AS115" t="e">
            <v>#REF!</v>
          </cell>
          <cell r="AT115" t="e">
            <v>#REF!</v>
          </cell>
          <cell r="AU115" t="e">
            <v>#REF!</v>
          </cell>
          <cell r="AV115" t="e">
            <v>#REF!</v>
          </cell>
          <cell r="AW115" t="e">
            <v>#REF!</v>
          </cell>
          <cell r="AX115" t="e">
            <v>#REF!</v>
          </cell>
          <cell r="AY115" t="e">
            <v>#REF!</v>
          </cell>
          <cell r="AZ115" t="e">
            <v>#REF!</v>
          </cell>
          <cell r="BA115" t="e">
            <v>#REF!</v>
          </cell>
          <cell r="BB115" t="e">
            <v>#REF!</v>
          </cell>
          <cell r="BC115" t="e">
            <v>#REF!</v>
          </cell>
          <cell r="BD115" t="e">
            <v>#REF!</v>
          </cell>
          <cell r="BE115" t="e">
            <v>#REF!</v>
          </cell>
          <cell r="BF115" t="e">
            <v>#REF!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 t="e">
            <v>#REF!</v>
          </cell>
          <cell r="BV115" t="e">
            <v>#REF!</v>
          </cell>
          <cell r="BW115" t="e">
            <v>#REF!</v>
          </cell>
          <cell r="BX115" t="e">
            <v>#REF!</v>
          </cell>
          <cell r="BY115" t="e">
            <v>#REF!</v>
          </cell>
          <cell r="BZ115" t="e">
            <v>#REF!</v>
          </cell>
          <cell r="CA115" t="e">
            <v>#REF!</v>
          </cell>
          <cell r="CB115" t="e">
            <v>#REF!</v>
          </cell>
          <cell r="CC115" t="e">
            <v>#REF!</v>
          </cell>
          <cell r="CD115" t="e">
            <v>#REF!</v>
          </cell>
          <cell r="CE115" t="e">
            <v>#REF!</v>
          </cell>
          <cell r="CF115" t="e">
            <v>#REF!</v>
          </cell>
          <cell r="CG115" t="e">
            <v>#REF!</v>
          </cell>
          <cell r="CH115" t="e">
            <v>#REF!</v>
          </cell>
          <cell r="CI115" t="e">
            <v>#REF!</v>
          </cell>
          <cell r="CJ115" t="e">
            <v>#REF!</v>
          </cell>
          <cell r="CK115" t="e">
            <v>#REF!</v>
          </cell>
          <cell r="CL115" t="e">
            <v>#REF!</v>
          </cell>
          <cell r="CM115" t="e">
            <v>#REF!</v>
          </cell>
          <cell r="CN115" t="e">
            <v>#REF!</v>
          </cell>
          <cell r="CO115" t="e">
            <v>#REF!</v>
          </cell>
          <cell r="CP115" t="e">
            <v>#REF!</v>
          </cell>
          <cell r="CQ115" t="e">
            <v>#REF!</v>
          </cell>
          <cell r="CR115" t="e">
            <v>#REF!</v>
          </cell>
          <cell r="CS115" t="e">
            <v>#REF!</v>
          </cell>
          <cell r="CT115" t="e">
            <v>#REF!</v>
          </cell>
          <cell r="CU115" t="e">
            <v>#REF!</v>
          </cell>
          <cell r="CV115" t="e">
            <v>#REF!</v>
          </cell>
          <cell r="CW115" t="e">
            <v>#REF!</v>
          </cell>
          <cell r="CX115" t="e">
            <v>#REF!</v>
          </cell>
          <cell r="CY115" t="e">
            <v>#REF!</v>
          </cell>
          <cell r="CZ115" t="e">
            <v>#REF!</v>
          </cell>
          <cell r="DA115" t="e">
            <v>#REF!</v>
          </cell>
          <cell r="DB115" t="e">
            <v>#REF!</v>
          </cell>
          <cell r="DC115" t="e">
            <v>#REF!</v>
          </cell>
          <cell r="DD115" t="e">
            <v>#REF!</v>
          </cell>
          <cell r="DE115" t="e">
            <v>#REF!</v>
          </cell>
          <cell r="DF115" t="e">
            <v>#REF!</v>
          </cell>
          <cell r="DG115" t="e">
            <v>#REF!</v>
          </cell>
          <cell r="DH115" t="e">
            <v>#REF!</v>
          </cell>
          <cell r="DI115">
            <v>0</v>
          </cell>
          <cell r="DJ115">
            <v>0</v>
          </cell>
          <cell r="DK115" t="e">
            <v>#REF!</v>
          </cell>
          <cell r="DL115" t="e">
            <v>#REF!</v>
          </cell>
          <cell r="DM115" t="e">
            <v>#REF!</v>
          </cell>
          <cell r="DN115" t="e">
            <v>#REF!</v>
          </cell>
          <cell r="DO115" t="e">
            <v>#REF!</v>
          </cell>
          <cell r="DP115" t="e">
            <v>#REF!</v>
          </cell>
          <cell r="DQ115" t="e">
            <v>#REF!</v>
          </cell>
          <cell r="DR115" t="e">
            <v>#REF!</v>
          </cell>
          <cell r="DS115" t="e">
            <v>#REF!</v>
          </cell>
          <cell r="DT115" t="e">
            <v>#REF!</v>
          </cell>
          <cell r="DU115" t="e">
            <v>#REF!</v>
          </cell>
          <cell r="DV115">
            <v>0</v>
          </cell>
          <cell r="DW115">
            <v>0</v>
          </cell>
          <cell r="DX115" t="e">
            <v>#REF!</v>
          </cell>
          <cell r="DY115" t="e">
            <v>#REF!</v>
          </cell>
          <cell r="DZ115" t="e">
            <v>#REF!</v>
          </cell>
          <cell r="EA115" t="e">
            <v>#REF!</v>
          </cell>
          <cell r="EB115" t="e">
            <v>#REF!</v>
          </cell>
        </row>
        <row r="116">
          <cell r="B116">
            <v>105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  <cell r="Q116" t="e">
            <v>#REF!</v>
          </cell>
          <cell r="R116" t="e">
            <v>#REF!</v>
          </cell>
          <cell r="S116" t="e">
            <v>#REF!</v>
          </cell>
          <cell r="T116" t="e">
            <v>#REF!</v>
          </cell>
          <cell r="U116" t="e">
            <v>#REF!</v>
          </cell>
          <cell r="V116" t="e">
            <v>#REF!</v>
          </cell>
          <cell r="W116" t="e">
            <v>#REF!</v>
          </cell>
          <cell r="X116" t="e">
            <v>#REF!</v>
          </cell>
          <cell r="Y116" t="e">
            <v>#REF!</v>
          </cell>
          <cell r="Z116" t="e">
            <v>#REF!</v>
          </cell>
          <cell r="AA116" t="e">
            <v>#REF!</v>
          </cell>
          <cell r="AB116" t="e">
            <v>#REF!</v>
          </cell>
          <cell r="AC116" t="e">
            <v>#REF!</v>
          </cell>
          <cell r="AD116" t="e">
            <v>#REF!</v>
          </cell>
          <cell r="AE116" t="e">
            <v>#REF!</v>
          </cell>
          <cell r="AF116" t="e">
            <v>#REF!</v>
          </cell>
          <cell r="AG116" t="e">
            <v>#REF!</v>
          </cell>
          <cell r="AH116" t="e">
            <v>#REF!</v>
          </cell>
          <cell r="AI116" t="e">
            <v>#REF!</v>
          </cell>
          <cell r="AJ116" t="e">
            <v>#REF!</v>
          </cell>
          <cell r="AK116" t="e">
            <v>#REF!</v>
          </cell>
          <cell r="AL116" t="e">
            <v>#REF!</v>
          </cell>
          <cell r="AM116" t="e">
            <v>#REF!</v>
          </cell>
          <cell r="AN116" t="e">
            <v>#REF!</v>
          </cell>
          <cell r="AO116" t="e">
            <v>#REF!</v>
          </cell>
          <cell r="AP116" t="e">
            <v>#REF!</v>
          </cell>
          <cell r="AQ116" t="e">
            <v>#REF!</v>
          </cell>
          <cell r="AR116" t="e">
            <v>#REF!</v>
          </cell>
          <cell r="AS116" t="e">
            <v>#REF!</v>
          </cell>
          <cell r="AT116" t="e">
            <v>#REF!</v>
          </cell>
          <cell r="AU116" t="e">
            <v>#REF!</v>
          </cell>
          <cell r="AV116" t="e">
            <v>#REF!</v>
          </cell>
          <cell r="AW116" t="e">
            <v>#REF!</v>
          </cell>
          <cell r="AX116" t="e">
            <v>#REF!</v>
          </cell>
          <cell r="AY116" t="e">
            <v>#REF!</v>
          </cell>
          <cell r="AZ116" t="e">
            <v>#REF!</v>
          </cell>
          <cell r="BA116" t="e">
            <v>#REF!</v>
          </cell>
          <cell r="BB116" t="e">
            <v>#REF!</v>
          </cell>
          <cell r="BC116" t="e">
            <v>#REF!</v>
          </cell>
          <cell r="BD116" t="e">
            <v>#REF!</v>
          </cell>
          <cell r="BE116" t="e">
            <v>#REF!</v>
          </cell>
          <cell r="BF116" t="e">
            <v>#REF!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 t="e">
            <v>#REF!</v>
          </cell>
          <cell r="BV116" t="e">
            <v>#REF!</v>
          </cell>
          <cell r="BW116" t="e">
            <v>#REF!</v>
          </cell>
          <cell r="BX116" t="e">
            <v>#REF!</v>
          </cell>
          <cell r="BY116" t="e">
            <v>#REF!</v>
          </cell>
          <cell r="BZ116" t="e">
            <v>#REF!</v>
          </cell>
          <cell r="CA116" t="e">
            <v>#REF!</v>
          </cell>
          <cell r="CB116" t="e">
            <v>#REF!</v>
          </cell>
          <cell r="CC116" t="e">
            <v>#REF!</v>
          </cell>
          <cell r="CD116" t="e">
            <v>#REF!</v>
          </cell>
          <cell r="CE116" t="e">
            <v>#REF!</v>
          </cell>
          <cell r="CF116" t="e">
            <v>#REF!</v>
          </cell>
          <cell r="CG116" t="e">
            <v>#REF!</v>
          </cell>
          <cell r="CH116" t="e">
            <v>#REF!</v>
          </cell>
          <cell r="CI116" t="e">
            <v>#REF!</v>
          </cell>
          <cell r="CJ116" t="e">
            <v>#REF!</v>
          </cell>
          <cell r="CK116" t="e">
            <v>#REF!</v>
          </cell>
          <cell r="CL116" t="e">
            <v>#REF!</v>
          </cell>
          <cell r="CM116" t="e">
            <v>#REF!</v>
          </cell>
          <cell r="CN116" t="e">
            <v>#REF!</v>
          </cell>
          <cell r="CO116" t="e">
            <v>#REF!</v>
          </cell>
          <cell r="CP116" t="e">
            <v>#REF!</v>
          </cell>
          <cell r="CQ116" t="e">
            <v>#REF!</v>
          </cell>
          <cell r="CR116" t="e">
            <v>#REF!</v>
          </cell>
          <cell r="CS116" t="e">
            <v>#REF!</v>
          </cell>
          <cell r="CT116" t="e">
            <v>#REF!</v>
          </cell>
          <cell r="CU116" t="e">
            <v>#REF!</v>
          </cell>
          <cell r="CV116" t="e">
            <v>#REF!</v>
          </cell>
          <cell r="CW116" t="e">
            <v>#REF!</v>
          </cell>
          <cell r="CX116" t="e">
            <v>#REF!</v>
          </cell>
          <cell r="CY116" t="e">
            <v>#REF!</v>
          </cell>
          <cell r="CZ116" t="e">
            <v>#REF!</v>
          </cell>
          <cell r="DA116" t="e">
            <v>#REF!</v>
          </cell>
          <cell r="DB116" t="e">
            <v>#REF!</v>
          </cell>
          <cell r="DC116" t="e">
            <v>#REF!</v>
          </cell>
          <cell r="DD116" t="e">
            <v>#REF!</v>
          </cell>
          <cell r="DE116" t="e">
            <v>#REF!</v>
          </cell>
          <cell r="DF116" t="e">
            <v>#REF!</v>
          </cell>
          <cell r="DG116" t="e">
            <v>#REF!</v>
          </cell>
          <cell r="DH116" t="e">
            <v>#REF!</v>
          </cell>
          <cell r="DI116">
            <v>0</v>
          </cell>
          <cell r="DJ116">
            <v>0</v>
          </cell>
          <cell r="DK116" t="e">
            <v>#REF!</v>
          </cell>
          <cell r="DL116" t="e">
            <v>#REF!</v>
          </cell>
          <cell r="DM116" t="e">
            <v>#REF!</v>
          </cell>
          <cell r="DN116" t="e">
            <v>#REF!</v>
          </cell>
          <cell r="DO116" t="e">
            <v>#REF!</v>
          </cell>
          <cell r="DP116" t="e">
            <v>#REF!</v>
          </cell>
          <cell r="DQ116" t="e">
            <v>#REF!</v>
          </cell>
          <cell r="DR116" t="e">
            <v>#REF!</v>
          </cell>
          <cell r="DS116" t="e">
            <v>#REF!</v>
          </cell>
          <cell r="DT116" t="e">
            <v>#REF!</v>
          </cell>
          <cell r="DU116" t="e">
            <v>#REF!</v>
          </cell>
          <cell r="DV116">
            <v>0</v>
          </cell>
          <cell r="DW116">
            <v>0</v>
          </cell>
          <cell r="DX116" t="e">
            <v>#REF!</v>
          </cell>
          <cell r="DY116" t="e">
            <v>#REF!</v>
          </cell>
          <cell r="DZ116" t="e">
            <v>#REF!</v>
          </cell>
          <cell r="EA116" t="e">
            <v>#REF!</v>
          </cell>
          <cell r="EB116" t="e">
            <v>#REF!</v>
          </cell>
        </row>
        <row r="117">
          <cell r="B117">
            <v>106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  <cell r="Q117" t="e">
            <v>#REF!</v>
          </cell>
          <cell r="R117" t="e">
            <v>#REF!</v>
          </cell>
          <cell r="S117" t="e">
            <v>#REF!</v>
          </cell>
          <cell r="T117" t="e">
            <v>#REF!</v>
          </cell>
          <cell r="U117" t="e">
            <v>#REF!</v>
          </cell>
          <cell r="V117" t="e">
            <v>#REF!</v>
          </cell>
          <cell r="W117" t="e">
            <v>#REF!</v>
          </cell>
          <cell r="X117" t="e">
            <v>#REF!</v>
          </cell>
          <cell r="Y117" t="e">
            <v>#REF!</v>
          </cell>
          <cell r="Z117" t="e">
            <v>#REF!</v>
          </cell>
          <cell r="AA117" t="e">
            <v>#REF!</v>
          </cell>
          <cell r="AB117" t="e">
            <v>#REF!</v>
          </cell>
          <cell r="AC117" t="e">
            <v>#REF!</v>
          </cell>
          <cell r="AD117" t="e">
            <v>#REF!</v>
          </cell>
          <cell r="AE117" t="e">
            <v>#REF!</v>
          </cell>
          <cell r="AF117" t="e">
            <v>#REF!</v>
          </cell>
          <cell r="AG117" t="e">
            <v>#REF!</v>
          </cell>
          <cell r="AH117" t="e">
            <v>#REF!</v>
          </cell>
          <cell r="AI117" t="e">
            <v>#REF!</v>
          </cell>
          <cell r="AJ117" t="e">
            <v>#REF!</v>
          </cell>
          <cell r="AK117" t="e">
            <v>#REF!</v>
          </cell>
          <cell r="AL117" t="e">
            <v>#REF!</v>
          </cell>
          <cell r="AM117" t="e">
            <v>#REF!</v>
          </cell>
          <cell r="AN117" t="e">
            <v>#REF!</v>
          </cell>
          <cell r="AO117" t="e">
            <v>#REF!</v>
          </cell>
          <cell r="AP117" t="e">
            <v>#REF!</v>
          </cell>
          <cell r="AQ117" t="e">
            <v>#REF!</v>
          </cell>
          <cell r="AR117" t="e">
            <v>#REF!</v>
          </cell>
          <cell r="AS117" t="e">
            <v>#REF!</v>
          </cell>
          <cell r="AT117" t="e">
            <v>#REF!</v>
          </cell>
          <cell r="AU117" t="e">
            <v>#REF!</v>
          </cell>
          <cell r="AV117" t="e">
            <v>#REF!</v>
          </cell>
          <cell r="AW117" t="e">
            <v>#REF!</v>
          </cell>
          <cell r="AX117" t="e">
            <v>#REF!</v>
          </cell>
          <cell r="AY117" t="e">
            <v>#REF!</v>
          </cell>
          <cell r="AZ117" t="e">
            <v>#REF!</v>
          </cell>
          <cell r="BA117" t="e">
            <v>#REF!</v>
          </cell>
          <cell r="BB117" t="e">
            <v>#REF!</v>
          </cell>
          <cell r="BC117" t="e">
            <v>#REF!</v>
          </cell>
          <cell r="BD117" t="e">
            <v>#REF!</v>
          </cell>
          <cell r="BE117" t="e">
            <v>#REF!</v>
          </cell>
          <cell r="BF117" t="e">
            <v>#REF!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 t="e">
            <v>#REF!</v>
          </cell>
          <cell r="BV117" t="e">
            <v>#REF!</v>
          </cell>
          <cell r="BW117" t="e">
            <v>#REF!</v>
          </cell>
          <cell r="BX117" t="e">
            <v>#REF!</v>
          </cell>
          <cell r="BY117" t="e">
            <v>#REF!</v>
          </cell>
          <cell r="BZ117" t="e">
            <v>#REF!</v>
          </cell>
          <cell r="CA117" t="e">
            <v>#REF!</v>
          </cell>
          <cell r="CB117" t="e">
            <v>#REF!</v>
          </cell>
          <cell r="CC117" t="e">
            <v>#REF!</v>
          </cell>
          <cell r="CD117" t="e">
            <v>#REF!</v>
          </cell>
          <cell r="CE117" t="e">
            <v>#REF!</v>
          </cell>
          <cell r="CF117" t="e">
            <v>#REF!</v>
          </cell>
          <cell r="CG117" t="e">
            <v>#REF!</v>
          </cell>
          <cell r="CH117" t="e">
            <v>#REF!</v>
          </cell>
          <cell r="CI117" t="e">
            <v>#REF!</v>
          </cell>
          <cell r="CJ117" t="e">
            <v>#REF!</v>
          </cell>
          <cell r="CK117" t="e">
            <v>#REF!</v>
          </cell>
          <cell r="CL117" t="e">
            <v>#REF!</v>
          </cell>
          <cell r="CM117" t="e">
            <v>#REF!</v>
          </cell>
          <cell r="CN117" t="e">
            <v>#REF!</v>
          </cell>
          <cell r="CO117" t="e">
            <v>#REF!</v>
          </cell>
          <cell r="CP117" t="e">
            <v>#REF!</v>
          </cell>
          <cell r="CQ117" t="e">
            <v>#REF!</v>
          </cell>
          <cell r="CR117" t="e">
            <v>#REF!</v>
          </cell>
          <cell r="CS117" t="e">
            <v>#REF!</v>
          </cell>
          <cell r="CT117" t="e">
            <v>#REF!</v>
          </cell>
          <cell r="CU117" t="e">
            <v>#REF!</v>
          </cell>
          <cell r="CV117" t="e">
            <v>#REF!</v>
          </cell>
          <cell r="CW117" t="e">
            <v>#REF!</v>
          </cell>
          <cell r="CX117" t="e">
            <v>#REF!</v>
          </cell>
          <cell r="CY117" t="e">
            <v>#REF!</v>
          </cell>
          <cell r="CZ117" t="e">
            <v>#REF!</v>
          </cell>
          <cell r="DA117" t="e">
            <v>#REF!</v>
          </cell>
          <cell r="DB117" t="e">
            <v>#REF!</v>
          </cell>
          <cell r="DC117" t="e">
            <v>#REF!</v>
          </cell>
          <cell r="DD117" t="e">
            <v>#REF!</v>
          </cell>
          <cell r="DE117" t="e">
            <v>#REF!</v>
          </cell>
          <cell r="DF117" t="e">
            <v>#REF!</v>
          </cell>
          <cell r="DG117" t="e">
            <v>#REF!</v>
          </cell>
          <cell r="DH117" t="e">
            <v>#REF!</v>
          </cell>
          <cell r="DI117">
            <v>0</v>
          </cell>
          <cell r="DJ117">
            <v>0</v>
          </cell>
          <cell r="DK117" t="e">
            <v>#REF!</v>
          </cell>
          <cell r="DL117" t="e">
            <v>#REF!</v>
          </cell>
          <cell r="DM117" t="e">
            <v>#REF!</v>
          </cell>
          <cell r="DN117" t="e">
            <v>#REF!</v>
          </cell>
          <cell r="DO117" t="e">
            <v>#REF!</v>
          </cell>
          <cell r="DP117" t="e">
            <v>#REF!</v>
          </cell>
          <cell r="DQ117" t="e">
            <v>#REF!</v>
          </cell>
          <cell r="DR117" t="e">
            <v>#REF!</v>
          </cell>
          <cell r="DS117" t="e">
            <v>#REF!</v>
          </cell>
          <cell r="DT117" t="e">
            <v>#REF!</v>
          </cell>
          <cell r="DU117" t="e">
            <v>#REF!</v>
          </cell>
          <cell r="DV117">
            <v>0</v>
          </cell>
          <cell r="DW117">
            <v>0</v>
          </cell>
          <cell r="DX117" t="e">
            <v>#REF!</v>
          </cell>
          <cell r="DY117" t="e">
            <v>#REF!</v>
          </cell>
          <cell r="DZ117" t="e">
            <v>#REF!</v>
          </cell>
          <cell r="EA117" t="e">
            <v>#REF!</v>
          </cell>
          <cell r="EB117" t="e">
            <v>#REF!</v>
          </cell>
        </row>
        <row r="118">
          <cell r="B118">
            <v>107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 t="e">
            <v>#REF!</v>
          </cell>
          <cell r="N118" t="e">
            <v>#REF!</v>
          </cell>
          <cell r="O118" t="e">
            <v>#REF!</v>
          </cell>
          <cell r="P118" t="e">
            <v>#REF!</v>
          </cell>
          <cell r="Q118" t="e">
            <v>#REF!</v>
          </cell>
          <cell r="R118" t="e">
            <v>#REF!</v>
          </cell>
          <cell r="S118" t="e">
            <v>#REF!</v>
          </cell>
          <cell r="T118" t="e">
            <v>#REF!</v>
          </cell>
          <cell r="U118" t="e">
            <v>#REF!</v>
          </cell>
          <cell r="V118" t="e">
            <v>#REF!</v>
          </cell>
          <cell r="W118" t="e">
            <v>#REF!</v>
          </cell>
          <cell r="X118" t="e">
            <v>#REF!</v>
          </cell>
          <cell r="Y118" t="e">
            <v>#REF!</v>
          </cell>
          <cell r="Z118" t="e">
            <v>#REF!</v>
          </cell>
          <cell r="AA118" t="e">
            <v>#REF!</v>
          </cell>
          <cell r="AB118" t="e">
            <v>#REF!</v>
          </cell>
          <cell r="AC118" t="e">
            <v>#REF!</v>
          </cell>
          <cell r="AD118" t="e">
            <v>#REF!</v>
          </cell>
          <cell r="AE118" t="e">
            <v>#REF!</v>
          </cell>
          <cell r="AF118" t="e">
            <v>#REF!</v>
          </cell>
          <cell r="AG118" t="e">
            <v>#REF!</v>
          </cell>
          <cell r="AH118" t="e">
            <v>#REF!</v>
          </cell>
          <cell r="AI118" t="e">
            <v>#REF!</v>
          </cell>
          <cell r="AJ118" t="e">
            <v>#REF!</v>
          </cell>
          <cell r="AK118" t="e">
            <v>#REF!</v>
          </cell>
          <cell r="AL118" t="e">
            <v>#REF!</v>
          </cell>
          <cell r="AM118" t="e">
            <v>#REF!</v>
          </cell>
          <cell r="AN118" t="e">
            <v>#REF!</v>
          </cell>
          <cell r="AO118" t="e">
            <v>#REF!</v>
          </cell>
          <cell r="AP118" t="e">
            <v>#REF!</v>
          </cell>
          <cell r="AQ118" t="e">
            <v>#REF!</v>
          </cell>
          <cell r="AR118" t="e">
            <v>#REF!</v>
          </cell>
          <cell r="AS118" t="e">
            <v>#REF!</v>
          </cell>
          <cell r="AT118" t="e">
            <v>#REF!</v>
          </cell>
          <cell r="AU118" t="e">
            <v>#REF!</v>
          </cell>
          <cell r="AV118" t="e">
            <v>#REF!</v>
          </cell>
          <cell r="AW118" t="e">
            <v>#REF!</v>
          </cell>
          <cell r="AX118" t="e">
            <v>#REF!</v>
          </cell>
          <cell r="AY118" t="e">
            <v>#REF!</v>
          </cell>
          <cell r="AZ118" t="e">
            <v>#REF!</v>
          </cell>
          <cell r="BA118" t="e">
            <v>#REF!</v>
          </cell>
          <cell r="BB118" t="e">
            <v>#REF!</v>
          </cell>
          <cell r="BC118" t="e">
            <v>#REF!</v>
          </cell>
          <cell r="BD118" t="e">
            <v>#REF!</v>
          </cell>
          <cell r="BE118" t="e">
            <v>#REF!</v>
          </cell>
          <cell r="BF118" t="e">
            <v>#REF!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 t="e">
            <v>#REF!</v>
          </cell>
          <cell r="BV118" t="e">
            <v>#REF!</v>
          </cell>
          <cell r="BW118" t="e">
            <v>#REF!</v>
          </cell>
          <cell r="BX118" t="e">
            <v>#REF!</v>
          </cell>
          <cell r="BY118" t="e">
            <v>#REF!</v>
          </cell>
          <cell r="BZ118" t="e">
            <v>#REF!</v>
          </cell>
          <cell r="CA118" t="e">
            <v>#REF!</v>
          </cell>
          <cell r="CB118" t="e">
            <v>#REF!</v>
          </cell>
          <cell r="CC118" t="e">
            <v>#REF!</v>
          </cell>
          <cell r="CD118" t="e">
            <v>#REF!</v>
          </cell>
          <cell r="CE118" t="e">
            <v>#REF!</v>
          </cell>
          <cell r="CF118" t="e">
            <v>#REF!</v>
          </cell>
          <cell r="CG118" t="e">
            <v>#REF!</v>
          </cell>
          <cell r="CH118" t="e">
            <v>#REF!</v>
          </cell>
          <cell r="CI118" t="e">
            <v>#REF!</v>
          </cell>
          <cell r="CJ118" t="e">
            <v>#REF!</v>
          </cell>
          <cell r="CK118" t="e">
            <v>#REF!</v>
          </cell>
          <cell r="CL118" t="e">
            <v>#REF!</v>
          </cell>
          <cell r="CM118" t="e">
            <v>#REF!</v>
          </cell>
          <cell r="CN118" t="e">
            <v>#REF!</v>
          </cell>
          <cell r="CO118" t="e">
            <v>#REF!</v>
          </cell>
          <cell r="CP118" t="e">
            <v>#REF!</v>
          </cell>
          <cell r="CQ118" t="e">
            <v>#REF!</v>
          </cell>
          <cell r="CR118" t="e">
            <v>#REF!</v>
          </cell>
          <cell r="CS118" t="e">
            <v>#REF!</v>
          </cell>
          <cell r="CT118" t="e">
            <v>#REF!</v>
          </cell>
          <cell r="CU118" t="e">
            <v>#REF!</v>
          </cell>
          <cell r="CV118" t="e">
            <v>#REF!</v>
          </cell>
          <cell r="CW118" t="e">
            <v>#REF!</v>
          </cell>
          <cell r="CX118" t="e">
            <v>#REF!</v>
          </cell>
          <cell r="CY118" t="e">
            <v>#REF!</v>
          </cell>
          <cell r="CZ118" t="e">
            <v>#REF!</v>
          </cell>
          <cell r="DA118" t="e">
            <v>#REF!</v>
          </cell>
          <cell r="DB118" t="e">
            <v>#REF!</v>
          </cell>
          <cell r="DC118" t="e">
            <v>#REF!</v>
          </cell>
          <cell r="DD118" t="e">
            <v>#REF!</v>
          </cell>
          <cell r="DE118" t="e">
            <v>#REF!</v>
          </cell>
          <cell r="DF118" t="e">
            <v>#REF!</v>
          </cell>
          <cell r="DG118" t="e">
            <v>#REF!</v>
          </cell>
          <cell r="DH118" t="e">
            <v>#REF!</v>
          </cell>
          <cell r="DI118">
            <v>0</v>
          </cell>
          <cell r="DJ118">
            <v>0</v>
          </cell>
          <cell r="DK118" t="e">
            <v>#REF!</v>
          </cell>
          <cell r="DL118" t="e">
            <v>#REF!</v>
          </cell>
          <cell r="DM118" t="e">
            <v>#REF!</v>
          </cell>
          <cell r="DN118" t="e">
            <v>#REF!</v>
          </cell>
          <cell r="DO118" t="e">
            <v>#REF!</v>
          </cell>
          <cell r="DP118" t="e">
            <v>#REF!</v>
          </cell>
          <cell r="DQ118" t="e">
            <v>#REF!</v>
          </cell>
          <cell r="DR118" t="e">
            <v>#REF!</v>
          </cell>
          <cell r="DS118" t="e">
            <v>#REF!</v>
          </cell>
          <cell r="DT118" t="e">
            <v>#REF!</v>
          </cell>
          <cell r="DU118" t="e">
            <v>#REF!</v>
          </cell>
          <cell r="DV118">
            <v>0</v>
          </cell>
          <cell r="DW118">
            <v>0</v>
          </cell>
          <cell r="DX118" t="e">
            <v>#REF!</v>
          </cell>
          <cell r="DY118" t="e">
            <v>#REF!</v>
          </cell>
          <cell r="DZ118" t="e">
            <v>#REF!</v>
          </cell>
          <cell r="EA118" t="e">
            <v>#REF!</v>
          </cell>
          <cell r="EB118" t="e">
            <v>#REF!</v>
          </cell>
        </row>
        <row r="119">
          <cell r="B119">
            <v>108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  <cell r="Q119" t="e">
            <v>#REF!</v>
          </cell>
          <cell r="R119" t="e">
            <v>#REF!</v>
          </cell>
          <cell r="S119" t="e">
            <v>#REF!</v>
          </cell>
          <cell r="T119" t="e">
            <v>#REF!</v>
          </cell>
          <cell r="U119" t="e">
            <v>#REF!</v>
          </cell>
          <cell r="V119" t="e">
            <v>#REF!</v>
          </cell>
          <cell r="W119" t="e">
            <v>#REF!</v>
          </cell>
          <cell r="X119" t="e">
            <v>#REF!</v>
          </cell>
          <cell r="Y119" t="e">
            <v>#REF!</v>
          </cell>
          <cell r="Z119" t="e">
            <v>#REF!</v>
          </cell>
          <cell r="AA119" t="e">
            <v>#REF!</v>
          </cell>
          <cell r="AB119" t="e">
            <v>#REF!</v>
          </cell>
          <cell r="AC119" t="e">
            <v>#REF!</v>
          </cell>
          <cell r="AD119" t="e">
            <v>#REF!</v>
          </cell>
          <cell r="AE119" t="e">
            <v>#REF!</v>
          </cell>
          <cell r="AF119" t="e">
            <v>#REF!</v>
          </cell>
          <cell r="AG119" t="e">
            <v>#REF!</v>
          </cell>
          <cell r="AH119" t="e">
            <v>#REF!</v>
          </cell>
          <cell r="AI119" t="e">
            <v>#REF!</v>
          </cell>
          <cell r="AJ119" t="e">
            <v>#REF!</v>
          </cell>
          <cell r="AK119" t="e">
            <v>#REF!</v>
          </cell>
          <cell r="AL119" t="e">
            <v>#REF!</v>
          </cell>
          <cell r="AM119" t="e">
            <v>#REF!</v>
          </cell>
          <cell r="AN119" t="e">
            <v>#REF!</v>
          </cell>
          <cell r="AO119" t="e">
            <v>#REF!</v>
          </cell>
          <cell r="AP119" t="e">
            <v>#REF!</v>
          </cell>
          <cell r="AQ119" t="e">
            <v>#REF!</v>
          </cell>
          <cell r="AR119" t="e">
            <v>#REF!</v>
          </cell>
          <cell r="AS119" t="e">
            <v>#REF!</v>
          </cell>
          <cell r="AT119" t="e">
            <v>#REF!</v>
          </cell>
          <cell r="AU119" t="e">
            <v>#REF!</v>
          </cell>
          <cell r="AV119" t="e">
            <v>#REF!</v>
          </cell>
          <cell r="AW119" t="e">
            <v>#REF!</v>
          </cell>
          <cell r="AX119" t="e">
            <v>#REF!</v>
          </cell>
          <cell r="AY119" t="e">
            <v>#REF!</v>
          </cell>
          <cell r="AZ119" t="e">
            <v>#REF!</v>
          </cell>
          <cell r="BA119" t="e">
            <v>#REF!</v>
          </cell>
          <cell r="BB119" t="e">
            <v>#REF!</v>
          </cell>
          <cell r="BC119" t="e">
            <v>#REF!</v>
          </cell>
          <cell r="BD119" t="e">
            <v>#REF!</v>
          </cell>
          <cell r="BE119" t="e">
            <v>#REF!</v>
          </cell>
          <cell r="BF119" t="e">
            <v>#REF!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 t="e">
            <v>#REF!</v>
          </cell>
          <cell r="BV119" t="e">
            <v>#REF!</v>
          </cell>
          <cell r="BW119" t="e">
            <v>#REF!</v>
          </cell>
          <cell r="BX119" t="e">
            <v>#REF!</v>
          </cell>
          <cell r="BY119" t="e">
            <v>#REF!</v>
          </cell>
          <cell r="BZ119" t="e">
            <v>#REF!</v>
          </cell>
          <cell r="CA119" t="e">
            <v>#REF!</v>
          </cell>
          <cell r="CB119" t="e">
            <v>#REF!</v>
          </cell>
          <cell r="CC119" t="e">
            <v>#REF!</v>
          </cell>
          <cell r="CD119" t="e">
            <v>#REF!</v>
          </cell>
          <cell r="CE119" t="e">
            <v>#REF!</v>
          </cell>
          <cell r="CF119" t="e">
            <v>#REF!</v>
          </cell>
          <cell r="CG119" t="e">
            <v>#REF!</v>
          </cell>
          <cell r="CH119" t="e">
            <v>#REF!</v>
          </cell>
          <cell r="CI119" t="e">
            <v>#REF!</v>
          </cell>
          <cell r="CJ119" t="e">
            <v>#REF!</v>
          </cell>
          <cell r="CK119" t="e">
            <v>#REF!</v>
          </cell>
          <cell r="CL119" t="e">
            <v>#REF!</v>
          </cell>
          <cell r="CM119" t="e">
            <v>#REF!</v>
          </cell>
          <cell r="CN119" t="e">
            <v>#REF!</v>
          </cell>
          <cell r="CO119" t="e">
            <v>#REF!</v>
          </cell>
          <cell r="CP119" t="e">
            <v>#REF!</v>
          </cell>
          <cell r="CQ119" t="e">
            <v>#REF!</v>
          </cell>
          <cell r="CR119" t="e">
            <v>#REF!</v>
          </cell>
          <cell r="CS119" t="e">
            <v>#REF!</v>
          </cell>
          <cell r="CT119" t="e">
            <v>#REF!</v>
          </cell>
          <cell r="CU119" t="e">
            <v>#REF!</v>
          </cell>
          <cell r="CV119" t="e">
            <v>#REF!</v>
          </cell>
          <cell r="CW119" t="e">
            <v>#REF!</v>
          </cell>
          <cell r="CX119" t="e">
            <v>#REF!</v>
          </cell>
          <cell r="CY119" t="e">
            <v>#REF!</v>
          </cell>
          <cell r="CZ119" t="e">
            <v>#REF!</v>
          </cell>
          <cell r="DA119" t="e">
            <v>#REF!</v>
          </cell>
          <cell r="DB119" t="e">
            <v>#REF!</v>
          </cell>
          <cell r="DC119" t="e">
            <v>#REF!</v>
          </cell>
          <cell r="DD119" t="e">
            <v>#REF!</v>
          </cell>
          <cell r="DE119" t="e">
            <v>#REF!</v>
          </cell>
          <cell r="DF119" t="e">
            <v>#REF!</v>
          </cell>
          <cell r="DG119" t="e">
            <v>#REF!</v>
          </cell>
          <cell r="DH119" t="e">
            <v>#REF!</v>
          </cell>
          <cell r="DI119">
            <v>0</v>
          </cell>
          <cell r="DJ119">
            <v>0</v>
          </cell>
          <cell r="DK119" t="e">
            <v>#REF!</v>
          </cell>
          <cell r="DL119" t="e">
            <v>#REF!</v>
          </cell>
          <cell r="DM119" t="e">
            <v>#REF!</v>
          </cell>
          <cell r="DN119" t="e">
            <v>#REF!</v>
          </cell>
          <cell r="DO119" t="e">
            <v>#REF!</v>
          </cell>
          <cell r="DP119" t="e">
            <v>#REF!</v>
          </cell>
          <cell r="DQ119" t="e">
            <v>#REF!</v>
          </cell>
          <cell r="DR119" t="e">
            <v>#REF!</v>
          </cell>
          <cell r="DS119" t="e">
            <v>#REF!</v>
          </cell>
          <cell r="DT119" t="e">
            <v>#REF!</v>
          </cell>
          <cell r="DU119" t="e">
            <v>#REF!</v>
          </cell>
          <cell r="DV119">
            <v>0</v>
          </cell>
          <cell r="DW119">
            <v>0</v>
          </cell>
          <cell r="DX119" t="e">
            <v>#REF!</v>
          </cell>
          <cell r="DY119" t="e">
            <v>#REF!</v>
          </cell>
          <cell r="DZ119" t="e">
            <v>#REF!</v>
          </cell>
          <cell r="EA119" t="e">
            <v>#REF!</v>
          </cell>
          <cell r="EB119" t="e">
            <v>#REF!</v>
          </cell>
        </row>
        <row r="120">
          <cell r="B120">
            <v>109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  <cell r="Q120" t="e">
            <v>#REF!</v>
          </cell>
          <cell r="R120" t="e">
            <v>#REF!</v>
          </cell>
          <cell r="S120" t="e">
            <v>#REF!</v>
          </cell>
          <cell r="T120" t="e">
            <v>#REF!</v>
          </cell>
          <cell r="U120" t="e">
            <v>#REF!</v>
          </cell>
          <cell r="V120" t="e">
            <v>#REF!</v>
          </cell>
          <cell r="W120" t="e">
            <v>#REF!</v>
          </cell>
          <cell r="X120" t="e">
            <v>#REF!</v>
          </cell>
          <cell r="Y120" t="e">
            <v>#REF!</v>
          </cell>
          <cell r="Z120" t="e">
            <v>#REF!</v>
          </cell>
          <cell r="AA120" t="e">
            <v>#REF!</v>
          </cell>
          <cell r="AB120" t="e">
            <v>#REF!</v>
          </cell>
          <cell r="AC120" t="e">
            <v>#REF!</v>
          </cell>
          <cell r="AD120" t="e">
            <v>#REF!</v>
          </cell>
          <cell r="AE120" t="e">
            <v>#REF!</v>
          </cell>
          <cell r="AF120" t="e">
            <v>#REF!</v>
          </cell>
          <cell r="AG120" t="e">
            <v>#REF!</v>
          </cell>
          <cell r="AH120" t="e">
            <v>#REF!</v>
          </cell>
          <cell r="AI120" t="e">
            <v>#REF!</v>
          </cell>
          <cell r="AJ120" t="e">
            <v>#REF!</v>
          </cell>
          <cell r="AK120" t="e">
            <v>#REF!</v>
          </cell>
          <cell r="AL120" t="e">
            <v>#REF!</v>
          </cell>
          <cell r="AM120" t="e">
            <v>#REF!</v>
          </cell>
          <cell r="AN120" t="e">
            <v>#REF!</v>
          </cell>
          <cell r="AO120" t="e">
            <v>#REF!</v>
          </cell>
          <cell r="AP120" t="e">
            <v>#REF!</v>
          </cell>
          <cell r="AQ120" t="e">
            <v>#REF!</v>
          </cell>
          <cell r="AR120" t="e">
            <v>#REF!</v>
          </cell>
          <cell r="AS120" t="e">
            <v>#REF!</v>
          </cell>
          <cell r="AT120" t="e">
            <v>#REF!</v>
          </cell>
          <cell r="AU120" t="e">
            <v>#REF!</v>
          </cell>
          <cell r="AV120" t="e">
            <v>#REF!</v>
          </cell>
          <cell r="AW120" t="e">
            <v>#REF!</v>
          </cell>
          <cell r="AX120" t="e">
            <v>#REF!</v>
          </cell>
          <cell r="AY120" t="e">
            <v>#REF!</v>
          </cell>
          <cell r="AZ120" t="e">
            <v>#REF!</v>
          </cell>
          <cell r="BA120" t="e">
            <v>#REF!</v>
          </cell>
          <cell r="BB120" t="e">
            <v>#REF!</v>
          </cell>
          <cell r="BC120" t="e">
            <v>#REF!</v>
          </cell>
          <cell r="BD120" t="e">
            <v>#REF!</v>
          </cell>
          <cell r="BE120" t="e">
            <v>#REF!</v>
          </cell>
          <cell r="BF120" t="e">
            <v>#REF!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 t="e">
            <v>#REF!</v>
          </cell>
          <cell r="BV120" t="e">
            <v>#REF!</v>
          </cell>
          <cell r="BW120" t="e">
            <v>#REF!</v>
          </cell>
          <cell r="BX120" t="e">
            <v>#REF!</v>
          </cell>
          <cell r="BY120" t="e">
            <v>#REF!</v>
          </cell>
          <cell r="BZ120" t="e">
            <v>#REF!</v>
          </cell>
          <cell r="CA120" t="e">
            <v>#REF!</v>
          </cell>
          <cell r="CB120" t="e">
            <v>#REF!</v>
          </cell>
          <cell r="CC120" t="e">
            <v>#REF!</v>
          </cell>
          <cell r="CD120" t="e">
            <v>#REF!</v>
          </cell>
          <cell r="CE120" t="e">
            <v>#REF!</v>
          </cell>
          <cell r="CF120" t="e">
            <v>#REF!</v>
          </cell>
          <cell r="CG120" t="e">
            <v>#REF!</v>
          </cell>
          <cell r="CH120" t="e">
            <v>#REF!</v>
          </cell>
          <cell r="CI120" t="e">
            <v>#REF!</v>
          </cell>
          <cell r="CJ120" t="e">
            <v>#REF!</v>
          </cell>
          <cell r="CK120" t="e">
            <v>#REF!</v>
          </cell>
          <cell r="CL120" t="e">
            <v>#REF!</v>
          </cell>
          <cell r="CM120" t="e">
            <v>#REF!</v>
          </cell>
          <cell r="CN120" t="e">
            <v>#REF!</v>
          </cell>
          <cell r="CO120" t="e">
            <v>#REF!</v>
          </cell>
          <cell r="CP120" t="e">
            <v>#REF!</v>
          </cell>
          <cell r="CQ120" t="e">
            <v>#REF!</v>
          </cell>
          <cell r="CR120" t="e">
            <v>#REF!</v>
          </cell>
          <cell r="CS120" t="e">
            <v>#REF!</v>
          </cell>
          <cell r="CT120" t="e">
            <v>#REF!</v>
          </cell>
          <cell r="CU120" t="e">
            <v>#REF!</v>
          </cell>
          <cell r="CV120" t="e">
            <v>#REF!</v>
          </cell>
          <cell r="CW120" t="e">
            <v>#REF!</v>
          </cell>
          <cell r="CX120" t="e">
            <v>#REF!</v>
          </cell>
          <cell r="CY120" t="e">
            <v>#REF!</v>
          </cell>
          <cell r="CZ120" t="e">
            <v>#REF!</v>
          </cell>
          <cell r="DA120" t="e">
            <v>#REF!</v>
          </cell>
          <cell r="DB120" t="e">
            <v>#REF!</v>
          </cell>
          <cell r="DC120" t="e">
            <v>#REF!</v>
          </cell>
          <cell r="DD120" t="e">
            <v>#REF!</v>
          </cell>
          <cell r="DE120" t="e">
            <v>#REF!</v>
          </cell>
          <cell r="DF120" t="e">
            <v>#REF!</v>
          </cell>
          <cell r="DG120" t="e">
            <v>#REF!</v>
          </cell>
          <cell r="DH120" t="e">
            <v>#REF!</v>
          </cell>
          <cell r="DI120">
            <v>0</v>
          </cell>
          <cell r="DJ120">
            <v>0</v>
          </cell>
          <cell r="DK120" t="e">
            <v>#REF!</v>
          </cell>
          <cell r="DL120" t="e">
            <v>#REF!</v>
          </cell>
          <cell r="DM120" t="e">
            <v>#REF!</v>
          </cell>
          <cell r="DN120" t="e">
            <v>#REF!</v>
          </cell>
          <cell r="DO120" t="e">
            <v>#REF!</v>
          </cell>
          <cell r="DP120" t="e">
            <v>#REF!</v>
          </cell>
          <cell r="DQ120" t="e">
            <v>#REF!</v>
          </cell>
          <cell r="DR120" t="e">
            <v>#REF!</v>
          </cell>
          <cell r="DS120" t="e">
            <v>#REF!</v>
          </cell>
          <cell r="DT120" t="e">
            <v>#REF!</v>
          </cell>
          <cell r="DU120" t="e">
            <v>#REF!</v>
          </cell>
          <cell r="DV120">
            <v>0</v>
          </cell>
          <cell r="DW120">
            <v>0</v>
          </cell>
          <cell r="DX120" t="e">
            <v>#REF!</v>
          </cell>
          <cell r="DY120" t="e">
            <v>#REF!</v>
          </cell>
          <cell r="DZ120" t="e">
            <v>#REF!</v>
          </cell>
          <cell r="EA120" t="e">
            <v>#REF!</v>
          </cell>
          <cell r="EB120" t="e">
            <v>#REF!</v>
          </cell>
        </row>
        <row r="121">
          <cell r="B121">
            <v>110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  <cell r="Q121" t="e">
            <v>#REF!</v>
          </cell>
          <cell r="R121" t="e">
            <v>#REF!</v>
          </cell>
          <cell r="S121" t="e">
            <v>#REF!</v>
          </cell>
          <cell r="T121" t="e">
            <v>#REF!</v>
          </cell>
          <cell r="U121" t="e">
            <v>#REF!</v>
          </cell>
          <cell r="V121" t="e">
            <v>#REF!</v>
          </cell>
          <cell r="W121" t="e">
            <v>#REF!</v>
          </cell>
          <cell r="X121" t="e">
            <v>#REF!</v>
          </cell>
          <cell r="Y121" t="e">
            <v>#REF!</v>
          </cell>
          <cell r="Z121" t="e">
            <v>#REF!</v>
          </cell>
          <cell r="AA121" t="e">
            <v>#REF!</v>
          </cell>
          <cell r="AB121" t="e">
            <v>#REF!</v>
          </cell>
          <cell r="AC121" t="e">
            <v>#REF!</v>
          </cell>
          <cell r="AD121" t="e">
            <v>#REF!</v>
          </cell>
          <cell r="AE121" t="e">
            <v>#REF!</v>
          </cell>
          <cell r="AF121" t="e">
            <v>#REF!</v>
          </cell>
          <cell r="AG121" t="e">
            <v>#REF!</v>
          </cell>
          <cell r="AH121" t="e">
            <v>#REF!</v>
          </cell>
          <cell r="AI121" t="e">
            <v>#REF!</v>
          </cell>
          <cell r="AJ121" t="e">
            <v>#REF!</v>
          </cell>
          <cell r="AK121" t="e">
            <v>#REF!</v>
          </cell>
          <cell r="AL121" t="e">
            <v>#REF!</v>
          </cell>
          <cell r="AM121" t="e">
            <v>#REF!</v>
          </cell>
          <cell r="AN121" t="e">
            <v>#REF!</v>
          </cell>
          <cell r="AO121" t="e">
            <v>#REF!</v>
          </cell>
          <cell r="AP121" t="e">
            <v>#REF!</v>
          </cell>
          <cell r="AQ121" t="e">
            <v>#REF!</v>
          </cell>
          <cell r="AR121" t="e">
            <v>#REF!</v>
          </cell>
          <cell r="AS121" t="e">
            <v>#REF!</v>
          </cell>
          <cell r="AT121" t="e">
            <v>#REF!</v>
          </cell>
          <cell r="AU121" t="e">
            <v>#REF!</v>
          </cell>
          <cell r="AV121" t="e">
            <v>#REF!</v>
          </cell>
          <cell r="AW121" t="e">
            <v>#REF!</v>
          </cell>
          <cell r="AX121" t="e">
            <v>#REF!</v>
          </cell>
          <cell r="AY121" t="e">
            <v>#REF!</v>
          </cell>
          <cell r="AZ121" t="e">
            <v>#REF!</v>
          </cell>
          <cell r="BA121" t="e">
            <v>#REF!</v>
          </cell>
          <cell r="BB121" t="e">
            <v>#REF!</v>
          </cell>
          <cell r="BC121" t="e">
            <v>#REF!</v>
          </cell>
          <cell r="BD121" t="e">
            <v>#REF!</v>
          </cell>
          <cell r="BE121" t="e">
            <v>#REF!</v>
          </cell>
          <cell r="BF121" t="e">
            <v>#REF!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 t="e">
            <v>#REF!</v>
          </cell>
          <cell r="BV121" t="e">
            <v>#REF!</v>
          </cell>
          <cell r="BW121" t="e">
            <v>#REF!</v>
          </cell>
          <cell r="BX121" t="e">
            <v>#REF!</v>
          </cell>
          <cell r="BY121" t="e">
            <v>#REF!</v>
          </cell>
          <cell r="BZ121" t="e">
            <v>#REF!</v>
          </cell>
          <cell r="CA121" t="e">
            <v>#REF!</v>
          </cell>
          <cell r="CB121" t="e">
            <v>#REF!</v>
          </cell>
          <cell r="CC121" t="e">
            <v>#REF!</v>
          </cell>
          <cell r="CD121" t="e">
            <v>#REF!</v>
          </cell>
          <cell r="CE121" t="e">
            <v>#REF!</v>
          </cell>
          <cell r="CF121" t="e">
            <v>#REF!</v>
          </cell>
          <cell r="CG121" t="e">
            <v>#REF!</v>
          </cell>
          <cell r="CH121" t="e">
            <v>#REF!</v>
          </cell>
          <cell r="CI121" t="e">
            <v>#REF!</v>
          </cell>
          <cell r="CJ121" t="e">
            <v>#REF!</v>
          </cell>
          <cell r="CK121" t="e">
            <v>#REF!</v>
          </cell>
          <cell r="CL121" t="e">
            <v>#REF!</v>
          </cell>
          <cell r="CM121" t="e">
            <v>#REF!</v>
          </cell>
          <cell r="CN121" t="e">
            <v>#REF!</v>
          </cell>
          <cell r="CO121" t="e">
            <v>#REF!</v>
          </cell>
          <cell r="CP121" t="e">
            <v>#REF!</v>
          </cell>
          <cell r="CQ121" t="e">
            <v>#REF!</v>
          </cell>
          <cell r="CR121" t="e">
            <v>#REF!</v>
          </cell>
          <cell r="CS121" t="e">
            <v>#REF!</v>
          </cell>
          <cell r="CT121" t="e">
            <v>#REF!</v>
          </cell>
          <cell r="CU121" t="e">
            <v>#REF!</v>
          </cell>
          <cell r="CV121" t="e">
            <v>#REF!</v>
          </cell>
          <cell r="CW121" t="e">
            <v>#REF!</v>
          </cell>
          <cell r="CX121" t="e">
            <v>#REF!</v>
          </cell>
          <cell r="CY121" t="e">
            <v>#REF!</v>
          </cell>
          <cell r="CZ121" t="e">
            <v>#REF!</v>
          </cell>
          <cell r="DA121" t="e">
            <v>#REF!</v>
          </cell>
          <cell r="DB121" t="e">
            <v>#REF!</v>
          </cell>
          <cell r="DC121" t="e">
            <v>#REF!</v>
          </cell>
          <cell r="DD121" t="e">
            <v>#REF!</v>
          </cell>
          <cell r="DE121" t="e">
            <v>#REF!</v>
          </cell>
          <cell r="DF121" t="e">
            <v>#REF!</v>
          </cell>
          <cell r="DG121" t="e">
            <v>#REF!</v>
          </cell>
          <cell r="DH121" t="e">
            <v>#REF!</v>
          </cell>
          <cell r="DI121">
            <v>0</v>
          </cell>
          <cell r="DJ121">
            <v>0</v>
          </cell>
          <cell r="DK121" t="e">
            <v>#REF!</v>
          </cell>
          <cell r="DL121" t="e">
            <v>#REF!</v>
          </cell>
          <cell r="DM121" t="e">
            <v>#REF!</v>
          </cell>
          <cell r="DN121" t="e">
            <v>#REF!</v>
          </cell>
          <cell r="DO121" t="e">
            <v>#REF!</v>
          </cell>
          <cell r="DP121" t="e">
            <v>#REF!</v>
          </cell>
          <cell r="DQ121" t="e">
            <v>#REF!</v>
          </cell>
          <cell r="DR121" t="e">
            <v>#REF!</v>
          </cell>
          <cell r="DS121" t="e">
            <v>#REF!</v>
          </cell>
          <cell r="DT121" t="e">
            <v>#REF!</v>
          </cell>
          <cell r="DU121" t="e">
            <v>#REF!</v>
          </cell>
          <cell r="DV121">
            <v>0</v>
          </cell>
          <cell r="DW121">
            <v>0</v>
          </cell>
          <cell r="DX121" t="e">
            <v>#REF!</v>
          </cell>
          <cell r="DY121" t="e">
            <v>#REF!</v>
          </cell>
          <cell r="DZ121" t="e">
            <v>#REF!</v>
          </cell>
          <cell r="EA121" t="e">
            <v>#REF!</v>
          </cell>
          <cell r="EB121" t="e">
            <v>#REF!</v>
          </cell>
        </row>
        <row r="122">
          <cell r="B122">
            <v>111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 t="e">
            <v>#REF!</v>
          </cell>
          <cell r="N122" t="e">
            <v>#REF!</v>
          </cell>
          <cell r="O122" t="e">
            <v>#REF!</v>
          </cell>
          <cell r="P122" t="e">
            <v>#REF!</v>
          </cell>
          <cell r="Q122" t="e">
            <v>#REF!</v>
          </cell>
          <cell r="R122" t="e">
            <v>#REF!</v>
          </cell>
          <cell r="S122" t="e">
            <v>#REF!</v>
          </cell>
          <cell r="T122" t="e">
            <v>#REF!</v>
          </cell>
          <cell r="U122" t="e">
            <v>#REF!</v>
          </cell>
          <cell r="V122" t="e">
            <v>#REF!</v>
          </cell>
          <cell r="W122" t="e">
            <v>#REF!</v>
          </cell>
          <cell r="X122" t="e">
            <v>#REF!</v>
          </cell>
          <cell r="Y122" t="e">
            <v>#REF!</v>
          </cell>
          <cell r="Z122" t="e">
            <v>#REF!</v>
          </cell>
          <cell r="AA122" t="e">
            <v>#REF!</v>
          </cell>
          <cell r="AB122" t="e">
            <v>#REF!</v>
          </cell>
          <cell r="AC122" t="e">
            <v>#REF!</v>
          </cell>
          <cell r="AD122" t="e">
            <v>#REF!</v>
          </cell>
          <cell r="AE122" t="e">
            <v>#REF!</v>
          </cell>
          <cell r="AF122" t="e">
            <v>#REF!</v>
          </cell>
          <cell r="AG122" t="e">
            <v>#REF!</v>
          </cell>
          <cell r="AH122" t="e">
            <v>#REF!</v>
          </cell>
          <cell r="AI122" t="e">
            <v>#REF!</v>
          </cell>
          <cell r="AJ122" t="e">
            <v>#REF!</v>
          </cell>
          <cell r="AK122" t="e">
            <v>#REF!</v>
          </cell>
          <cell r="AL122" t="e">
            <v>#REF!</v>
          </cell>
          <cell r="AM122" t="e">
            <v>#REF!</v>
          </cell>
          <cell r="AN122" t="e">
            <v>#REF!</v>
          </cell>
          <cell r="AO122" t="e">
            <v>#REF!</v>
          </cell>
          <cell r="AP122" t="e">
            <v>#REF!</v>
          </cell>
          <cell r="AQ122" t="e">
            <v>#REF!</v>
          </cell>
          <cell r="AR122" t="e">
            <v>#REF!</v>
          </cell>
          <cell r="AS122" t="e">
            <v>#REF!</v>
          </cell>
          <cell r="AT122" t="e">
            <v>#REF!</v>
          </cell>
          <cell r="AU122" t="e">
            <v>#REF!</v>
          </cell>
          <cell r="AV122" t="e">
            <v>#REF!</v>
          </cell>
          <cell r="AW122" t="e">
            <v>#REF!</v>
          </cell>
          <cell r="AX122" t="e">
            <v>#REF!</v>
          </cell>
          <cell r="AY122" t="e">
            <v>#REF!</v>
          </cell>
          <cell r="AZ122" t="e">
            <v>#REF!</v>
          </cell>
          <cell r="BA122" t="e">
            <v>#REF!</v>
          </cell>
          <cell r="BB122" t="e">
            <v>#REF!</v>
          </cell>
          <cell r="BC122" t="e">
            <v>#REF!</v>
          </cell>
          <cell r="BD122" t="e">
            <v>#REF!</v>
          </cell>
          <cell r="BE122" t="e">
            <v>#REF!</v>
          </cell>
          <cell r="BF122" t="e">
            <v>#REF!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 t="e">
            <v>#REF!</v>
          </cell>
          <cell r="BV122" t="e">
            <v>#REF!</v>
          </cell>
          <cell r="BW122" t="e">
            <v>#REF!</v>
          </cell>
          <cell r="BX122" t="e">
            <v>#REF!</v>
          </cell>
          <cell r="BY122" t="e">
            <v>#REF!</v>
          </cell>
          <cell r="BZ122" t="e">
            <v>#REF!</v>
          </cell>
          <cell r="CA122" t="e">
            <v>#REF!</v>
          </cell>
          <cell r="CB122" t="e">
            <v>#REF!</v>
          </cell>
          <cell r="CC122" t="e">
            <v>#REF!</v>
          </cell>
          <cell r="CD122" t="e">
            <v>#REF!</v>
          </cell>
          <cell r="CE122" t="e">
            <v>#REF!</v>
          </cell>
          <cell r="CF122" t="e">
            <v>#REF!</v>
          </cell>
          <cell r="CG122" t="e">
            <v>#REF!</v>
          </cell>
          <cell r="CH122" t="e">
            <v>#REF!</v>
          </cell>
          <cell r="CI122" t="e">
            <v>#REF!</v>
          </cell>
          <cell r="CJ122" t="e">
            <v>#REF!</v>
          </cell>
          <cell r="CK122" t="e">
            <v>#REF!</v>
          </cell>
          <cell r="CL122" t="e">
            <v>#REF!</v>
          </cell>
          <cell r="CM122" t="e">
            <v>#REF!</v>
          </cell>
          <cell r="CN122" t="e">
            <v>#REF!</v>
          </cell>
          <cell r="CO122" t="e">
            <v>#REF!</v>
          </cell>
          <cell r="CP122" t="e">
            <v>#REF!</v>
          </cell>
          <cell r="CQ122" t="e">
            <v>#REF!</v>
          </cell>
          <cell r="CR122" t="e">
            <v>#REF!</v>
          </cell>
          <cell r="CS122" t="e">
            <v>#REF!</v>
          </cell>
          <cell r="CT122" t="e">
            <v>#REF!</v>
          </cell>
          <cell r="CU122" t="e">
            <v>#REF!</v>
          </cell>
          <cell r="CV122" t="e">
            <v>#REF!</v>
          </cell>
          <cell r="CW122" t="e">
            <v>#REF!</v>
          </cell>
          <cell r="CX122" t="e">
            <v>#REF!</v>
          </cell>
          <cell r="CY122" t="e">
            <v>#REF!</v>
          </cell>
          <cell r="CZ122" t="e">
            <v>#REF!</v>
          </cell>
          <cell r="DA122" t="e">
            <v>#REF!</v>
          </cell>
          <cell r="DB122" t="e">
            <v>#REF!</v>
          </cell>
          <cell r="DC122" t="e">
            <v>#REF!</v>
          </cell>
          <cell r="DD122" t="e">
            <v>#REF!</v>
          </cell>
          <cell r="DE122" t="e">
            <v>#REF!</v>
          </cell>
          <cell r="DF122" t="e">
            <v>#REF!</v>
          </cell>
          <cell r="DG122" t="e">
            <v>#REF!</v>
          </cell>
          <cell r="DH122" t="e">
            <v>#REF!</v>
          </cell>
          <cell r="DI122">
            <v>0</v>
          </cell>
          <cell r="DJ122">
            <v>0</v>
          </cell>
          <cell r="DK122" t="e">
            <v>#REF!</v>
          </cell>
          <cell r="DL122" t="e">
            <v>#REF!</v>
          </cell>
          <cell r="DM122" t="e">
            <v>#REF!</v>
          </cell>
          <cell r="DN122" t="e">
            <v>#REF!</v>
          </cell>
          <cell r="DO122" t="e">
            <v>#REF!</v>
          </cell>
          <cell r="DP122" t="e">
            <v>#REF!</v>
          </cell>
          <cell r="DQ122" t="e">
            <v>#REF!</v>
          </cell>
          <cell r="DR122" t="e">
            <v>#REF!</v>
          </cell>
          <cell r="DS122" t="e">
            <v>#REF!</v>
          </cell>
          <cell r="DT122" t="e">
            <v>#REF!</v>
          </cell>
          <cell r="DU122" t="e">
            <v>#REF!</v>
          </cell>
          <cell r="DV122">
            <v>0</v>
          </cell>
          <cell r="DW122">
            <v>0</v>
          </cell>
          <cell r="DX122" t="e">
            <v>#REF!</v>
          </cell>
          <cell r="DY122" t="e">
            <v>#REF!</v>
          </cell>
          <cell r="DZ122" t="e">
            <v>#REF!</v>
          </cell>
          <cell r="EA122" t="e">
            <v>#REF!</v>
          </cell>
          <cell r="EB122" t="e">
            <v>#REF!</v>
          </cell>
        </row>
        <row r="123">
          <cell r="B123">
            <v>112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  <cell r="Q123" t="e">
            <v>#REF!</v>
          </cell>
          <cell r="R123" t="e">
            <v>#REF!</v>
          </cell>
          <cell r="S123" t="e">
            <v>#REF!</v>
          </cell>
          <cell r="T123" t="e">
            <v>#REF!</v>
          </cell>
          <cell r="U123" t="e">
            <v>#REF!</v>
          </cell>
          <cell r="V123" t="e">
            <v>#REF!</v>
          </cell>
          <cell r="W123" t="e">
            <v>#REF!</v>
          </cell>
          <cell r="X123" t="e">
            <v>#REF!</v>
          </cell>
          <cell r="Y123" t="e">
            <v>#REF!</v>
          </cell>
          <cell r="Z123" t="e">
            <v>#REF!</v>
          </cell>
          <cell r="AA123" t="e">
            <v>#REF!</v>
          </cell>
          <cell r="AB123" t="e">
            <v>#REF!</v>
          </cell>
          <cell r="AC123" t="e">
            <v>#REF!</v>
          </cell>
          <cell r="AD123" t="e">
            <v>#REF!</v>
          </cell>
          <cell r="AE123" t="e">
            <v>#REF!</v>
          </cell>
          <cell r="AF123" t="e">
            <v>#REF!</v>
          </cell>
          <cell r="AG123" t="e">
            <v>#REF!</v>
          </cell>
          <cell r="AH123" t="e">
            <v>#REF!</v>
          </cell>
          <cell r="AI123" t="e">
            <v>#REF!</v>
          </cell>
          <cell r="AJ123" t="e">
            <v>#REF!</v>
          </cell>
          <cell r="AK123" t="e">
            <v>#REF!</v>
          </cell>
          <cell r="AL123" t="e">
            <v>#REF!</v>
          </cell>
          <cell r="AM123" t="e">
            <v>#REF!</v>
          </cell>
          <cell r="AN123" t="e">
            <v>#REF!</v>
          </cell>
          <cell r="AO123" t="e">
            <v>#REF!</v>
          </cell>
          <cell r="AP123" t="e">
            <v>#REF!</v>
          </cell>
          <cell r="AQ123" t="e">
            <v>#REF!</v>
          </cell>
          <cell r="AR123" t="e">
            <v>#REF!</v>
          </cell>
          <cell r="AS123" t="e">
            <v>#REF!</v>
          </cell>
          <cell r="AT123" t="e">
            <v>#REF!</v>
          </cell>
          <cell r="AU123" t="e">
            <v>#REF!</v>
          </cell>
          <cell r="AV123" t="e">
            <v>#REF!</v>
          </cell>
          <cell r="AW123" t="e">
            <v>#REF!</v>
          </cell>
          <cell r="AX123" t="e">
            <v>#REF!</v>
          </cell>
          <cell r="AY123" t="e">
            <v>#REF!</v>
          </cell>
          <cell r="AZ123" t="e">
            <v>#REF!</v>
          </cell>
          <cell r="BA123" t="e">
            <v>#REF!</v>
          </cell>
          <cell r="BB123" t="e">
            <v>#REF!</v>
          </cell>
          <cell r="BC123" t="e">
            <v>#REF!</v>
          </cell>
          <cell r="BD123" t="e">
            <v>#REF!</v>
          </cell>
          <cell r="BE123" t="e">
            <v>#REF!</v>
          </cell>
          <cell r="BF123" t="e">
            <v>#REF!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 t="e">
            <v>#REF!</v>
          </cell>
          <cell r="BV123" t="e">
            <v>#REF!</v>
          </cell>
          <cell r="BW123" t="e">
            <v>#REF!</v>
          </cell>
          <cell r="BX123" t="e">
            <v>#REF!</v>
          </cell>
          <cell r="BY123" t="e">
            <v>#REF!</v>
          </cell>
          <cell r="BZ123" t="e">
            <v>#REF!</v>
          </cell>
          <cell r="CA123" t="e">
            <v>#REF!</v>
          </cell>
          <cell r="CB123" t="e">
            <v>#REF!</v>
          </cell>
          <cell r="CC123" t="e">
            <v>#REF!</v>
          </cell>
          <cell r="CD123" t="e">
            <v>#REF!</v>
          </cell>
          <cell r="CE123" t="e">
            <v>#REF!</v>
          </cell>
          <cell r="CF123" t="e">
            <v>#REF!</v>
          </cell>
          <cell r="CG123" t="e">
            <v>#REF!</v>
          </cell>
          <cell r="CH123" t="e">
            <v>#REF!</v>
          </cell>
          <cell r="CI123" t="e">
            <v>#REF!</v>
          </cell>
          <cell r="CJ123" t="e">
            <v>#REF!</v>
          </cell>
          <cell r="CK123" t="e">
            <v>#REF!</v>
          </cell>
          <cell r="CL123" t="e">
            <v>#REF!</v>
          </cell>
          <cell r="CM123" t="e">
            <v>#REF!</v>
          </cell>
          <cell r="CN123" t="e">
            <v>#REF!</v>
          </cell>
          <cell r="CO123" t="e">
            <v>#REF!</v>
          </cell>
          <cell r="CP123" t="e">
            <v>#REF!</v>
          </cell>
          <cell r="CQ123" t="e">
            <v>#REF!</v>
          </cell>
          <cell r="CR123" t="e">
            <v>#REF!</v>
          </cell>
          <cell r="CS123" t="e">
            <v>#REF!</v>
          </cell>
          <cell r="CT123" t="e">
            <v>#REF!</v>
          </cell>
          <cell r="CU123" t="e">
            <v>#REF!</v>
          </cell>
          <cell r="CV123" t="e">
            <v>#REF!</v>
          </cell>
          <cell r="CW123" t="e">
            <v>#REF!</v>
          </cell>
          <cell r="CX123" t="e">
            <v>#REF!</v>
          </cell>
          <cell r="CY123" t="e">
            <v>#REF!</v>
          </cell>
          <cell r="CZ123" t="e">
            <v>#REF!</v>
          </cell>
          <cell r="DA123" t="e">
            <v>#REF!</v>
          </cell>
          <cell r="DB123" t="e">
            <v>#REF!</v>
          </cell>
          <cell r="DC123" t="e">
            <v>#REF!</v>
          </cell>
          <cell r="DD123" t="e">
            <v>#REF!</v>
          </cell>
          <cell r="DE123" t="e">
            <v>#REF!</v>
          </cell>
          <cell r="DF123" t="e">
            <v>#REF!</v>
          </cell>
          <cell r="DG123" t="e">
            <v>#REF!</v>
          </cell>
          <cell r="DH123" t="e">
            <v>#REF!</v>
          </cell>
          <cell r="DI123">
            <v>0</v>
          </cell>
          <cell r="DJ123">
            <v>0</v>
          </cell>
          <cell r="DK123" t="e">
            <v>#REF!</v>
          </cell>
          <cell r="DL123" t="e">
            <v>#REF!</v>
          </cell>
          <cell r="DM123" t="e">
            <v>#REF!</v>
          </cell>
          <cell r="DN123" t="e">
            <v>#REF!</v>
          </cell>
          <cell r="DO123" t="e">
            <v>#REF!</v>
          </cell>
          <cell r="DP123" t="e">
            <v>#REF!</v>
          </cell>
          <cell r="DQ123" t="e">
            <v>#REF!</v>
          </cell>
          <cell r="DR123" t="e">
            <v>#REF!</v>
          </cell>
          <cell r="DS123" t="e">
            <v>#REF!</v>
          </cell>
          <cell r="DT123" t="e">
            <v>#REF!</v>
          </cell>
          <cell r="DU123" t="e">
            <v>#REF!</v>
          </cell>
          <cell r="DV123">
            <v>0</v>
          </cell>
          <cell r="DW123">
            <v>0</v>
          </cell>
          <cell r="DX123" t="e">
            <v>#REF!</v>
          </cell>
          <cell r="DY123" t="e">
            <v>#REF!</v>
          </cell>
          <cell r="DZ123" t="e">
            <v>#REF!</v>
          </cell>
          <cell r="EA123" t="e">
            <v>#REF!</v>
          </cell>
          <cell r="EB123" t="e">
            <v>#REF!</v>
          </cell>
        </row>
        <row r="124">
          <cell r="B124">
            <v>113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  <cell r="Q124" t="e">
            <v>#REF!</v>
          </cell>
          <cell r="R124" t="e">
            <v>#REF!</v>
          </cell>
          <cell r="S124" t="e">
            <v>#REF!</v>
          </cell>
          <cell r="T124" t="e">
            <v>#REF!</v>
          </cell>
          <cell r="U124" t="e">
            <v>#REF!</v>
          </cell>
          <cell r="V124" t="e">
            <v>#REF!</v>
          </cell>
          <cell r="W124" t="e">
            <v>#REF!</v>
          </cell>
          <cell r="X124" t="e">
            <v>#REF!</v>
          </cell>
          <cell r="Y124" t="e">
            <v>#REF!</v>
          </cell>
          <cell r="Z124" t="e">
            <v>#REF!</v>
          </cell>
          <cell r="AA124" t="e">
            <v>#REF!</v>
          </cell>
          <cell r="AB124" t="e">
            <v>#REF!</v>
          </cell>
          <cell r="AC124" t="e">
            <v>#REF!</v>
          </cell>
          <cell r="AD124" t="e">
            <v>#REF!</v>
          </cell>
          <cell r="AE124" t="e">
            <v>#REF!</v>
          </cell>
          <cell r="AF124" t="e">
            <v>#REF!</v>
          </cell>
          <cell r="AG124" t="e">
            <v>#REF!</v>
          </cell>
          <cell r="AH124" t="e">
            <v>#REF!</v>
          </cell>
          <cell r="AI124" t="e">
            <v>#REF!</v>
          </cell>
          <cell r="AJ124" t="e">
            <v>#REF!</v>
          </cell>
          <cell r="AK124" t="e">
            <v>#REF!</v>
          </cell>
          <cell r="AL124" t="e">
            <v>#REF!</v>
          </cell>
          <cell r="AM124" t="e">
            <v>#REF!</v>
          </cell>
          <cell r="AN124" t="e">
            <v>#REF!</v>
          </cell>
          <cell r="AO124" t="e">
            <v>#REF!</v>
          </cell>
          <cell r="AP124" t="e">
            <v>#REF!</v>
          </cell>
          <cell r="AQ124" t="e">
            <v>#REF!</v>
          </cell>
          <cell r="AR124" t="e">
            <v>#REF!</v>
          </cell>
          <cell r="AS124" t="e">
            <v>#REF!</v>
          </cell>
          <cell r="AT124" t="e">
            <v>#REF!</v>
          </cell>
          <cell r="AU124" t="e">
            <v>#REF!</v>
          </cell>
          <cell r="AV124" t="e">
            <v>#REF!</v>
          </cell>
          <cell r="AW124" t="e">
            <v>#REF!</v>
          </cell>
          <cell r="AX124" t="e">
            <v>#REF!</v>
          </cell>
          <cell r="AY124" t="e">
            <v>#REF!</v>
          </cell>
          <cell r="AZ124" t="e">
            <v>#REF!</v>
          </cell>
          <cell r="BA124" t="e">
            <v>#REF!</v>
          </cell>
          <cell r="BB124" t="e">
            <v>#REF!</v>
          </cell>
          <cell r="BC124" t="e">
            <v>#REF!</v>
          </cell>
          <cell r="BD124" t="e">
            <v>#REF!</v>
          </cell>
          <cell r="BE124" t="e">
            <v>#REF!</v>
          </cell>
          <cell r="BF124" t="e">
            <v>#REF!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 t="e">
            <v>#REF!</v>
          </cell>
          <cell r="BV124" t="e">
            <v>#REF!</v>
          </cell>
          <cell r="BW124" t="e">
            <v>#REF!</v>
          </cell>
          <cell r="BX124" t="e">
            <v>#REF!</v>
          </cell>
          <cell r="BY124" t="e">
            <v>#REF!</v>
          </cell>
          <cell r="BZ124" t="e">
            <v>#REF!</v>
          </cell>
          <cell r="CA124" t="e">
            <v>#REF!</v>
          </cell>
          <cell r="CB124" t="e">
            <v>#REF!</v>
          </cell>
          <cell r="CC124" t="e">
            <v>#REF!</v>
          </cell>
          <cell r="CD124" t="e">
            <v>#REF!</v>
          </cell>
          <cell r="CE124" t="e">
            <v>#REF!</v>
          </cell>
          <cell r="CF124" t="e">
            <v>#REF!</v>
          </cell>
          <cell r="CG124" t="e">
            <v>#REF!</v>
          </cell>
          <cell r="CH124" t="e">
            <v>#REF!</v>
          </cell>
          <cell r="CI124" t="e">
            <v>#REF!</v>
          </cell>
          <cell r="CJ124" t="e">
            <v>#REF!</v>
          </cell>
          <cell r="CK124" t="e">
            <v>#REF!</v>
          </cell>
          <cell r="CL124" t="e">
            <v>#REF!</v>
          </cell>
          <cell r="CM124" t="e">
            <v>#REF!</v>
          </cell>
          <cell r="CN124" t="e">
            <v>#REF!</v>
          </cell>
          <cell r="CO124" t="e">
            <v>#REF!</v>
          </cell>
          <cell r="CP124" t="e">
            <v>#REF!</v>
          </cell>
          <cell r="CQ124" t="e">
            <v>#REF!</v>
          </cell>
          <cell r="CR124" t="e">
            <v>#REF!</v>
          </cell>
          <cell r="CS124" t="e">
            <v>#REF!</v>
          </cell>
          <cell r="CT124" t="e">
            <v>#REF!</v>
          </cell>
          <cell r="CU124" t="e">
            <v>#REF!</v>
          </cell>
          <cell r="CV124" t="e">
            <v>#REF!</v>
          </cell>
          <cell r="CW124" t="e">
            <v>#REF!</v>
          </cell>
          <cell r="CX124" t="e">
            <v>#REF!</v>
          </cell>
          <cell r="CY124" t="e">
            <v>#REF!</v>
          </cell>
          <cell r="CZ124" t="e">
            <v>#REF!</v>
          </cell>
          <cell r="DA124" t="e">
            <v>#REF!</v>
          </cell>
          <cell r="DB124" t="e">
            <v>#REF!</v>
          </cell>
          <cell r="DC124" t="e">
            <v>#REF!</v>
          </cell>
          <cell r="DD124" t="e">
            <v>#REF!</v>
          </cell>
          <cell r="DE124" t="e">
            <v>#REF!</v>
          </cell>
          <cell r="DF124" t="e">
            <v>#REF!</v>
          </cell>
          <cell r="DG124" t="e">
            <v>#REF!</v>
          </cell>
          <cell r="DH124" t="e">
            <v>#REF!</v>
          </cell>
          <cell r="DI124">
            <v>0</v>
          </cell>
          <cell r="DJ124">
            <v>0</v>
          </cell>
          <cell r="DK124" t="e">
            <v>#REF!</v>
          </cell>
          <cell r="DL124" t="e">
            <v>#REF!</v>
          </cell>
          <cell r="DM124" t="e">
            <v>#REF!</v>
          </cell>
          <cell r="DN124" t="e">
            <v>#REF!</v>
          </cell>
          <cell r="DO124" t="e">
            <v>#REF!</v>
          </cell>
          <cell r="DP124" t="e">
            <v>#REF!</v>
          </cell>
          <cell r="DQ124" t="e">
            <v>#REF!</v>
          </cell>
          <cell r="DR124" t="e">
            <v>#REF!</v>
          </cell>
          <cell r="DS124" t="e">
            <v>#REF!</v>
          </cell>
          <cell r="DT124" t="e">
            <v>#REF!</v>
          </cell>
          <cell r="DU124" t="e">
            <v>#REF!</v>
          </cell>
          <cell r="DV124">
            <v>0</v>
          </cell>
          <cell r="DW124">
            <v>0</v>
          </cell>
          <cell r="DX124" t="e">
            <v>#REF!</v>
          </cell>
          <cell r="DY124" t="e">
            <v>#REF!</v>
          </cell>
          <cell r="DZ124" t="e">
            <v>#REF!</v>
          </cell>
          <cell r="EA124" t="e">
            <v>#REF!</v>
          </cell>
          <cell r="EB124" t="e">
            <v>#REF!</v>
          </cell>
        </row>
        <row r="125">
          <cell r="B125">
            <v>114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  <cell r="Q125" t="e">
            <v>#REF!</v>
          </cell>
          <cell r="R125" t="e">
            <v>#REF!</v>
          </cell>
          <cell r="S125" t="e">
            <v>#REF!</v>
          </cell>
          <cell r="T125" t="e">
            <v>#REF!</v>
          </cell>
          <cell r="U125" t="e">
            <v>#REF!</v>
          </cell>
          <cell r="V125" t="e">
            <v>#REF!</v>
          </cell>
          <cell r="W125" t="e">
            <v>#REF!</v>
          </cell>
          <cell r="X125" t="e">
            <v>#REF!</v>
          </cell>
          <cell r="Y125" t="e">
            <v>#REF!</v>
          </cell>
          <cell r="Z125" t="e">
            <v>#REF!</v>
          </cell>
          <cell r="AA125" t="e">
            <v>#REF!</v>
          </cell>
          <cell r="AB125" t="e">
            <v>#REF!</v>
          </cell>
          <cell r="AC125" t="e">
            <v>#REF!</v>
          </cell>
          <cell r="AD125" t="e">
            <v>#REF!</v>
          </cell>
          <cell r="AE125" t="e">
            <v>#REF!</v>
          </cell>
          <cell r="AF125" t="e">
            <v>#REF!</v>
          </cell>
          <cell r="AG125" t="e">
            <v>#REF!</v>
          </cell>
          <cell r="AH125" t="e">
            <v>#REF!</v>
          </cell>
          <cell r="AI125" t="e">
            <v>#REF!</v>
          </cell>
          <cell r="AJ125" t="e">
            <v>#REF!</v>
          </cell>
          <cell r="AK125" t="e">
            <v>#REF!</v>
          </cell>
          <cell r="AL125" t="e">
            <v>#REF!</v>
          </cell>
          <cell r="AM125" t="e">
            <v>#REF!</v>
          </cell>
          <cell r="AN125" t="e">
            <v>#REF!</v>
          </cell>
          <cell r="AO125" t="e">
            <v>#REF!</v>
          </cell>
          <cell r="AP125" t="e">
            <v>#REF!</v>
          </cell>
          <cell r="AQ125" t="e">
            <v>#REF!</v>
          </cell>
          <cell r="AR125" t="e">
            <v>#REF!</v>
          </cell>
          <cell r="AS125" t="e">
            <v>#REF!</v>
          </cell>
          <cell r="AT125" t="e">
            <v>#REF!</v>
          </cell>
          <cell r="AU125" t="e">
            <v>#REF!</v>
          </cell>
          <cell r="AV125" t="e">
            <v>#REF!</v>
          </cell>
          <cell r="AW125" t="e">
            <v>#REF!</v>
          </cell>
          <cell r="AX125" t="e">
            <v>#REF!</v>
          </cell>
          <cell r="AY125" t="e">
            <v>#REF!</v>
          </cell>
          <cell r="AZ125" t="e">
            <v>#REF!</v>
          </cell>
          <cell r="BA125" t="e">
            <v>#REF!</v>
          </cell>
          <cell r="BB125" t="e">
            <v>#REF!</v>
          </cell>
          <cell r="BC125" t="e">
            <v>#REF!</v>
          </cell>
          <cell r="BD125" t="e">
            <v>#REF!</v>
          </cell>
          <cell r="BE125" t="e">
            <v>#REF!</v>
          </cell>
          <cell r="BF125" t="e">
            <v>#REF!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 t="e">
            <v>#REF!</v>
          </cell>
          <cell r="BV125" t="e">
            <v>#REF!</v>
          </cell>
          <cell r="BW125" t="e">
            <v>#REF!</v>
          </cell>
          <cell r="BX125" t="e">
            <v>#REF!</v>
          </cell>
          <cell r="BY125" t="e">
            <v>#REF!</v>
          </cell>
          <cell r="BZ125" t="e">
            <v>#REF!</v>
          </cell>
          <cell r="CA125" t="e">
            <v>#REF!</v>
          </cell>
          <cell r="CB125" t="e">
            <v>#REF!</v>
          </cell>
          <cell r="CC125" t="e">
            <v>#REF!</v>
          </cell>
          <cell r="CD125" t="e">
            <v>#REF!</v>
          </cell>
          <cell r="CE125" t="e">
            <v>#REF!</v>
          </cell>
          <cell r="CF125" t="e">
            <v>#REF!</v>
          </cell>
          <cell r="CG125" t="e">
            <v>#REF!</v>
          </cell>
          <cell r="CH125" t="e">
            <v>#REF!</v>
          </cell>
          <cell r="CI125" t="e">
            <v>#REF!</v>
          </cell>
          <cell r="CJ125" t="e">
            <v>#REF!</v>
          </cell>
          <cell r="CK125" t="e">
            <v>#REF!</v>
          </cell>
          <cell r="CL125" t="e">
            <v>#REF!</v>
          </cell>
          <cell r="CM125" t="e">
            <v>#REF!</v>
          </cell>
          <cell r="CN125" t="e">
            <v>#REF!</v>
          </cell>
          <cell r="CO125" t="e">
            <v>#REF!</v>
          </cell>
          <cell r="CP125" t="e">
            <v>#REF!</v>
          </cell>
          <cell r="CQ125" t="e">
            <v>#REF!</v>
          </cell>
          <cell r="CR125" t="e">
            <v>#REF!</v>
          </cell>
          <cell r="CS125" t="e">
            <v>#REF!</v>
          </cell>
          <cell r="CT125" t="e">
            <v>#REF!</v>
          </cell>
          <cell r="CU125" t="e">
            <v>#REF!</v>
          </cell>
          <cell r="CV125" t="e">
            <v>#REF!</v>
          </cell>
          <cell r="CW125" t="e">
            <v>#REF!</v>
          </cell>
          <cell r="CX125" t="e">
            <v>#REF!</v>
          </cell>
          <cell r="CY125" t="e">
            <v>#REF!</v>
          </cell>
          <cell r="CZ125" t="e">
            <v>#REF!</v>
          </cell>
          <cell r="DA125" t="e">
            <v>#REF!</v>
          </cell>
          <cell r="DB125" t="e">
            <v>#REF!</v>
          </cell>
          <cell r="DC125" t="e">
            <v>#REF!</v>
          </cell>
          <cell r="DD125" t="e">
            <v>#REF!</v>
          </cell>
          <cell r="DE125" t="e">
            <v>#REF!</v>
          </cell>
          <cell r="DF125" t="e">
            <v>#REF!</v>
          </cell>
          <cell r="DG125" t="e">
            <v>#REF!</v>
          </cell>
          <cell r="DH125" t="e">
            <v>#REF!</v>
          </cell>
          <cell r="DI125">
            <v>0</v>
          </cell>
          <cell r="DJ125">
            <v>0</v>
          </cell>
          <cell r="DK125" t="e">
            <v>#REF!</v>
          </cell>
          <cell r="DL125" t="e">
            <v>#REF!</v>
          </cell>
          <cell r="DM125" t="e">
            <v>#REF!</v>
          </cell>
          <cell r="DN125" t="e">
            <v>#REF!</v>
          </cell>
          <cell r="DO125" t="e">
            <v>#REF!</v>
          </cell>
          <cell r="DP125" t="e">
            <v>#REF!</v>
          </cell>
          <cell r="DQ125" t="e">
            <v>#REF!</v>
          </cell>
          <cell r="DR125" t="e">
            <v>#REF!</v>
          </cell>
          <cell r="DS125" t="e">
            <v>#REF!</v>
          </cell>
          <cell r="DT125" t="e">
            <v>#REF!</v>
          </cell>
          <cell r="DU125" t="e">
            <v>#REF!</v>
          </cell>
          <cell r="DV125">
            <v>0</v>
          </cell>
          <cell r="DW125">
            <v>0</v>
          </cell>
          <cell r="DX125" t="e">
            <v>#REF!</v>
          </cell>
          <cell r="DY125" t="e">
            <v>#REF!</v>
          </cell>
          <cell r="DZ125" t="e">
            <v>#REF!</v>
          </cell>
          <cell r="EA125" t="e">
            <v>#REF!</v>
          </cell>
          <cell r="EB125" t="e">
            <v>#REF!</v>
          </cell>
        </row>
        <row r="126">
          <cell r="B126">
            <v>115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  <cell r="Q126" t="e">
            <v>#REF!</v>
          </cell>
          <cell r="R126" t="e">
            <v>#REF!</v>
          </cell>
          <cell r="S126" t="e">
            <v>#REF!</v>
          </cell>
          <cell r="T126" t="e">
            <v>#REF!</v>
          </cell>
          <cell r="U126" t="e">
            <v>#REF!</v>
          </cell>
          <cell r="V126" t="e">
            <v>#REF!</v>
          </cell>
          <cell r="W126" t="e">
            <v>#REF!</v>
          </cell>
          <cell r="X126" t="e">
            <v>#REF!</v>
          </cell>
          <cell r="Y126" t="e">
            <v>#REF!</v>
          </cell>
          <cell r="Z126" t="e">
            <v>#REF!</v>
          </cell>
          <cell r="AA126" t="e">
            <v>#REF!</v>
          </cell>
          <cell r="AB126" t="e">
            <v>#REF!</v>
          </cell>
          <cell r="AC126" t="e">
            <v>#REF!</v>
          </cell>
          <cell r="AD126" t="e">
            <v>#REF!</v>
          </cell>
          <cell r="AE126" t="e">
            <v>#REF!</v>
          </cell>
          <cell r="AF126" t="e">
            <v>#REF!</v>
          </cell>
          <cell r="AG126" t="e">
            <v>#REF!</v>
          </cell>
          <cell r="AH126" t="e">
            <v>#REF!</v>
          </cell>
          <cell r="AI126" t="e">
            <v>#REF!</v>
          </cell>
          <cell r="AJ126" t="e">
            <v>#REF!</v>
          </cell>
          <cell r="AK126" t="e">
            <v>#REF!</v>
          </cell>
          <cell r="AL126" t="e">
            <v>#REF!</v>
          </cell>
          <cell r="AM126" t="e">
            <v>#REF!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  <cell r="AR126" t="e">
            <v>#REF!</v>
          </cell>
          <cell r="AS126" t="e">
            <v>#REF!</v>
          </cell>
          <cell r="AT126" t="e">
            <v>#REF!</v>
          </cell>
          <cell r="AU126" t="e">
            <v>#REF!</v>
          </cell>
          <cell r="AV126" t="e">
            <v>#REF!</v>
          </cell>
          <cell r="AW126" t="e">
            <v>#REF!</v>
          </cell>
          <cell r="AX126" t="e">
            <v>#REF!</v>
          </cell>
          <cell r="AY126" t="e">
            <v>#REF!</v>
          </cell>
          <cell r="AZ126" t="e">
            <v>#REF!</v>
          </cell>
          <cell r="BA126" t="e">
            <v>#REF!</v>
          </cell>
          <cell r="BB126" t="e">
            <v>#REF!</v>
          </cell>
          <cell r="BC126" t="e">
            <v>#REF!</v>
          </cell>
          <cell r="BD126" t="e">
            <v>#REF!</v>
          </cell>
          <cell r="BE126" t="e">
            <v>#REF!</v>
          </cell>
          <cell r="BF126" t="e">
            <v>#REF!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 t="e">
            <v>#REF!</v>
          </cell>
          <cell r="BV126" t="e">
            <v>#REF!</v>
          </cell>
          <cell r="BW126" t="e">
            <v>#REF!</v>
          </cell>
          <cell r="BX126" t="e">
            <v>#REF!</v>
          </cell>
          <cell r="BY126" t="e">
            <v>#REF!</v>
          </cell>
          <cell r="BZ126" t="e">
            <v>#REF!</v>
          </cell>
          <cell r="CA126" t="e">
            <v>#REF!</v>
          </cell>
          <cell r="CB126" t="e">
            <v>#REF!</v>
          </cell>
          <cell r="CC126" t="e">
            <v>#REF!</v>
          </cell>
          <cell r="CD126" t="e">
            <v>#REF!</v>
          </cell>
          <cell r="CE126" t="e">
            <v>#REF!</v>
          </cell>
          <cell r="CF126" t="e">
            <v>#REF!</v>
          </cell>
          <cell r="CG126" t="e">
            <v>#REF!</v>
          </cell>
          <cell r="CH126" t="e">
            <v>#REF!</v>
          </cell>
          <cell r="CI126" t="e">
            <v>#REF!</v>
          </cell>
          <cell r="CJ126" t="e">
            <v>#REF!</v>
          </cell>
          <cell r="CK126" t="e">
            <v>#REF!</v>
          </cell>
          <cell r="CL126" t="e">
            <v>#REF!</v>
          </cell>
          <cell r="CM126" t="e">
            <v>#REF!</v>
          </cell>
          <cell r="CN126" t="e">
            <v>#REF!</v>
          </cell>
          <cell r="CO126" t="e">
            <v>#REF!</v>
          </cell>
          <cell r="CP126" t="e">
            <v>#REF!</v>
          </cell>
          <cell r="CQ126" t="e">
            <v>#REF!</v>
          </cell>
          <cell r="CR126" t="e">
            <v>#REF!</v>
          </cell>
          <cell r="CS126" t="e">
            <v>#REF!</v>
          </cell>
          <cell r="CT126" t="e">
            <v>#REF!</v>
          </cell>
          <cell r="CU126" t="e">
            <v>#REF!</v>
          </cell>
          <cell r="CV126" t="e">
            <v>#REF!</v>
          </cell>
          <cell r="CW126" t="e">
            <v>#REF!</v>
          </cell>
          <cell r="CX126" t="e">
            <v>#REF!</v>
          </cell>
          <cell r="CY126" t="e">
            <v>#REF!</v>
          </cell>
          <cell r="CZ126" t="e">
            <v>#REF!</v>
          </cell>
          <cell r="DA126" t="e">
            <v>#REF!</v>
          </cell>
          <cell r="DB126" t="e">
            <v>#REF!</v>
          </cell>
          <cell r="DC126" t="e">
            <v>#REF!</v>
          </cell>
          <cell r="DD126" t="e">
            <v>#REF!</v>
          </cell>
          <cell r="DE126" t="e">
            <v>#REF!</v>
          </cell>
          <cell r="DF126" t="e">
            <v>#REF!</v>
          </cell>
          <cell r="DG126" t="e">
            <v>#REF!</v>
          </cell>
          <cell r="DH126" t="e">
            <v>#REF!</v>
          </cell>
          <cell r="DI126">
            <v>0</v>
          </cell>
          <cell r="DJ126">
            <v>0</v>
          </cell>
          <cell r="DK126" t="e">
            <v>#REF!</v>
          </cell>
          <cell r="DL126" t="e">
            <v>#REF!</v>
          </cell>
          <cell r="DM126" t="e">
            <v>#REF!</v>
          </cell>
          <cell r="DN126" t="e">
            <v>#REF!</v>
          </cell>
          <cell r="DO126" t="e">
            <v>#REF!</v>
          </cell>
          <cell r="DP126" t="e">
            <v>#REF!</v>
          </cell>
          <cell r="DQ126" t="e">
            <v>#REF!</v>
          </cell>
          <cell r="DR126" t="e">
            <v>#REF!</v>
          </cell>
          <cell r="DS126" t="e">
            <v>#REF!</v>
          </cell>
          <cell r="DT126" t="e">
            <v>#REF!</v>
          </cell>
          <cell r="DU126" t="e">
            <v>#REF!</v>
          </cell>
          <cell r="DV126">
            <v>0</v>
          </cell>
          <cell r="DW126">
            <v>0</v>
          </cell>
          <cell r="DX126" t="e">
            <v>#REF!</v>
          </cell>
          <cell r="DY126" t="e">
            <v>#REF!</v>
          </cell>
          <cell r="DZ126" t="e">
            <v>#REF!</v>
          </cell>
          <cell r="EA126" t="e">
            <v>#REF!</v>
          </cell>
          <cell r="EB126" t="e">
            <v>#REF!</v>
          </cell>
        </row>
        <row r="127">
          <cell r="B127">
            <v>116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  <cell r="Q127" t="e">
            <v>#REF!</v>
          </cell>
          <cell r="R127" t="e">
            <v>#REF!</v>
          </cell>
          <cell r="S127" t="e">
            <v>#REF!</v>
          </cell>
          <cell r="T127" t="e">
            <v>#REF!</v>
          </cell>
          <cell r="U127" t="e">
            <v>#REF!</v>
          </cell>
          <cell r="V127" t="e">
            <v>#REF!</v>
          </cell>
          <cell r="W127" t="e">
            <v>#REF!</v>
          </cell>
          <cell r="X127" t="e">
            <v>#REF!</v>
          </cell>
          <cell r="Y127" t="e">
            <v>#REF!</v>
          </cell>
          <cell r="Z127" t="e">
            <v>#REF!</v>
          </cell>
          <cell r="AA127" t="e">
            <v>#REF!</v>
          </cell>
          <cell r="AB127" t="e">
            <v>#REF!</v>
          </cell>
          <cell r="AC127" t="e">
            <v>#REF!</v>
          </cell>
          <cell r="AD127" t="e">
            <v>#REF!</v>
          </cell>
          <cell r="AE127" t="e">
            <v>#REF!</v>
          </cell>
          <cell r="AF127" t="e">
            <v>#REF!</v>
          </cell>
          <cell r="AG127" t="e">
            <v>#REF!</v>
          </cell>
          <cell r="AH127" t="e">
            <v>#REF!</v>
          </cell>
          <cell r="AI127" t="e">
            <v>#REF!</v>
          </cell>
          <cell r="AJ127" t="e">
            <v>#REF!</v>
          </cell>
          <cell r="AK127" t="e">
            <v>#REF!</v>
          </cell>
          <cell r="AL127" t="e">
            <v>#REF!</v>
          </cell>
          <cell r="AM127" t="e">
            <v>#REF!</v>
          </cell>
          <cell r="AN127" t="e">
            <v>#REF!</v>
          </cell>
          <cell r="AO127" t="e">
            <v>#REF!</v>
          </cell>
          <cell r="AP127" t="e">
            <v>#REF!</v>
          </cell>
          <cell r="AQ127" t="e">
            <v>#REF!</v>
          </cell>
          <cell r="AR127" t="e">
            <v>#REF!</v>
          </cell>
          <cell r="AS127" t="e">
            <v>#REF!</v>
          </cell>
          <cell r="AT127" t="e">
            <v>#REF!</v>
          </cell>
          <cell r="AU127" t="e">
            <v>#REF!</v>
          </cell>
          <cell r="AV127" t="e">
            <v>#REF!</v>
          </cell>
          <cell r="AW127" t="e">
            <v>#REF!</v>
          </cell>
          <cell r="AX127" t="e">
            <v>#REF!</v>
          </cell>
          <cell r="AY127" t="e">
            <v>#REF!</v>
          </cell>
          <cell r="AZ127" t="e">
            <v>#REF!</v>
          </cell>
          <cell r="BA127" t="e">
            <v>#REF!</v>
          </cell>
          <cell r="BB127" t="e">
            <v>#REF!</v>
          </cell>
          <cell r="BC127" t="e">
            <v>#REF!</v>
          </cell>
          <cell r="BD127" t="e">
            <v>#REF!</v>
          </cell>
          <cell r="BE127" t="e">
            <v>#REF!</v>
          </cell>
          <cell r="BF127" t="e">
            <v>#REF!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 t="e">
            <v>#REF!</v>
          </cell>
          <cell r="BV127" t="e">
            <v>#REF!</v>
          </cell>
          <cell r="BW127" t="e">
            <v>#REF!</v>
          </cell>
          <cell r="BX127" t="e">
            <v>#REF!</v>
          </cell>
          <cell r="BY127" t="e">
            <v>#REF!</v>
          </cell>
          <cell r="BZ127" t="e">
            <v>#REF!</v>
          </cell>
          <cell r="CA127" t="e">
            <v>#REF!</v>
          </cell>
          <cell r="CB127" t="e">
            <v>#REF!</v>
          </cell>
          <cell r="CC127" t="e">
            <v>#REF!</v>
          </cell>
          <cell r="CD127" t="e">
            <v>#REF!</v>
          </cell>
          <cell r="CE127" t="e">
            <v>#REF!</v>
          </cell>
          <cell r="CF127" t="e">
            <v>#REF!</v>
          </cell>
          <cell r="CG127" t="e">
            <v>#REF!</v>
          </cell>
          <cell r="CH127" t="e">
            <v>#REF!</v>
          </cell>
          <cell r="CI127" t="e">
            <v>#REF!</v>
          </cell>
          <cell r="CJ127" t="e">
            <v>#REF!</v>
          </cell>
          <cell r="CK127" t="e">
            <v>#REF!</v>
          </cell>
          <cell r="CL127" t="e">
            <v>#REF!</v>
          </cell>
          <cell r="CM127" t="e">
            <v>#REF!</v>
          </cell>
          <cell r="CN127" t="e">
            <v>#REF!</v>
          </cell>
          <cell r="CO127" t="e">
            <v>#REF!</v>
          </cell>
          <cell r="CP127" t="e">
            <v>#REF!</v>
          </cell>
          <cell r="CQ127" t="e">
            <v>#REF!</v>
          </cell>
          <cell r="CR127" t="e">
            <v>#REF!</v>
          </cell>
          <cell r="CS127" t="e">
            <v>#REF!</v>
          </cell>
          <cell r="CT127" t="e">
            <v>#REF!</v>
          </cell>
          <cell r="CU127" t="e">
            <v>#REF!</v>
          </cell>
          <cell r="CV127" t="e">
            <v>#REF!</v>
          </cell>
          <cell r="CW127" t="e">
            <v>#REF!</v>
          </cell>
          <cell r="CX127" t="e">
            <v>#REF!</v>
          </cell>
          <cell r="CY127" t="e">
            <v>#REF!</v>
          </cell>
          <cell r="CZ127" t="e">
            <v>#REF!</v>
          </cell>
          <cell r="DA127" t="e">
            <v>#REF!</v>
          </cell>
          <cell r="DB127" t="e">
            <v>#REF!</v>
          </cell>
          <cell r="DC127" t="e">
            <v>#REF!</v>
          </cell>
          <cell r="DD127" t="e">
            <v>#REF!</v>
          </cell>
          <cell r="DE127" t="e">
            <v>#REF!</v>
          </cell>
          <cell r="DF127" t="e">
            <v>#REF!</v>
          </cell>
          <cell r="DG127" t="e">
            <v>#REF!</v>
          </cell>
          <cell r="DH127" t="e">
            <v>#REF!</v>
          </cell>
          <cell r="DI127">
            <v>0</v>
          </cell>
          <cell r="DJ127">
            <v>0</v>
          </cell>
          <cell r="DK127" t="e">
            <v>#REF!</v>
          </cell>
          <cell r="DL127" t="e">
            <v>#REF!</v>
          </cell>
          <cell r="DM127" t="e">
            <v>#REF!</v>
          </cell>
          <cell r="DN127" t="e">
            <v>#REF!</v>
          </cell>
          <cell r="DO127" t="e">
            <v>#REF!</v>
          </cell>
          <cell r="DP127" t="e">
            <v>#REF!</v>
          </cell>
          <cell r="DQ127" t="e">
            <v>#REF!</v>
          </cell>
          <cell r="DR127" t="e">
            <v>#REF!</v>
          </cell>
          <cell r="DS127" t="e">
            <v>#REF!</v>
          </cell>
          <cell r="DT127" t="e">
            <v>#REF!</v>
          </cell>
          <cell r="DU127" t="e">
            <v>#REF!</v>
          </cell>
          <cell r="DV127">
            <v>0</v>
          </cell>
          <cell r="DW127">
            <v>0</v>
          </cell>
          <cell r="DX127" t="e">
            <v>#REF!</v>
          </cell>
          <cell r="DY127" t="e">
            <v>#REF!</v>
          </cell>
          <cell r="DZ127" t="e">
            <v>#REF!</v>
          </cell>
          <cell r="EA127" t="e">
            <v>#REF!</v>
          </cell>
          <cell r="EB127" t="e">
            <v>#REF!</v>
          </cell>
        </row>
        <row r="128">
          <cell r="B128">
            <v>117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  <cell r="Q128" t="e">
            <v>#REF!</v>
          </cell>
          <cell r="R128" t="e">
            <v>#REF!</v>
          </cell>
          <cell r="S128" t="e">
            <v>#REF!</v>
          </cell>
          <cell r="T128" t="e">
            <v>#REF!</v>
          </cell>
          <cell r="U128" t="e">
            <v>#REF!</v>
          </cell>
          <cell r="V128" t="e">
            <v>#REF!</v>
          </cell>
          <cell r="W128" t="e">
            <v>#REF!</v>
          </cell>
          <cell r="X128" t="e">
            <v>#REF!</v>
          </cell>
          <cell r="Y128" t="e">
            <v>#REF!</v>
          </cell>
          <cell r="Z128" t="e">
            <v>#REF!</v>
          </cell>
          <cell r="AA128" t="e">
            <v>#REF!</v>
          </cell>
          <cell r="AB128" t="e">
            <v>#REF!</v>
          </cell>
          <cell r="AC128" t="e">
            <v>#REF!</v>
          </cell>
          <cell r="AD128" t="e">
            <v>#REF!</v>
          </cell>
          <cell r="AE128" t="e">
            <v>#REF!</v>
          </cell>
          <cell r="AF128" t="e">
            <v>#REF!</v>
          </cell>
          <cell r="AG128" t="e">
            <v>#REF!</v>
          </cell>
          <cell r="AH128" t="e">
            <v>#REF!</v>
          </cell>
          <cell r="AI128" t="e">
            <v>#REF!</v>
          </cell>
          <cell r="AJ128" t="e">
            <v>#REF!</v>
          </cell>
          <cell r="AK128" t="e">
            <v>#REF!</v>
          </cell>
          <cell r="AL128" t="e">
            <v>#REF!</v>
          </cell>
          <cell r="AM128" t="e">
            <v>#REF!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  <cell r="AR128" t="e">
            <v>#REF!</v>
          </cell>
          <cell r="AS128" t="e">
            <v>#REF!</v>
          </cell>
          <cell r="AT128" t="e">
            <v>#REF!</v>
          </cell>
          <cell r="AU128" t="e">
            <v>#REF!</v>
          </cell>
          <cell r="AV128" t="e">
            <v>#REF!</v>
          </cell>
          <cell r="AW128" t="e">
            <v>#REF!</v>
          </cell>
          <cell r="AX128" t="e">
            <v>#REF!</v>
          </cell>
          <cell r="AY128" t="e">
            <v>#REF!</v>
          </cell>
          <cell r="AZ128" t="e">
            <v>#REF!</v>
          </cell>
          <cell r="BA128" t="e">
            <v>#REF!</v>
          </cell>
          <cell r="BB128" t="e">
            <v>#REF!</v>
          </cell>
          <cell r="BC128" t="e">
            <v>#REF!</v>
          </cell>
          <cell r="BD128" t="e">
            <v>#REF!</v>
          </cell>
          <cell r="BE128" t="e">
            <v>#REF!</v>
          </cell>
          <cell r="BF128" t="e">
            <v>#REF!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 t="e">
            <v>#REF!</v>
          </cell>
          <cell r="BV128" t="e">
            <v>#REF!</v>
          </cell>
          <cell r="BW128" t="e">
            <v>#REF!</v>
          </cell>
          <cell r="BX128" t="e">
            <v>#REF!</v>
          </cell>
          <cell r="BY128" t="e">
            <v>#REF!</v>
          </cell>
          <cell r="BZ128" t="e">
            <v>#REF!</v>
          </cell>
          <cell r="CA128" t="e">
            <v>#REF!</v>
          </cell>
          <cell r="CB128" t="e">
            <v>#REF!</v>
          </cell>
          <cell r="CC128" t="e">
            <v>#REF!</v>
          </cell>
          <cell r="CD128" t="e">
            <v>#REF!</v>
          </cell>
          <cell r="CE128" t="e">
            <v>#REF!</v>
          </cell>
          <cell r="CF128" t="e">
            <v>#REF!</v>
          </cell>
          <cell r="CG128" t="e">
            <v>#REF!</v>
          </cell>
          <cell r="CH128" t="e">
            <v>#REF!</v>
          </cell>
          <cell r="CI128" t="e">
            <v>#REF!</v>
          </cell>
          <cell r="CJ128" t="e">
            <v>#REF!</v>
          </cell>
          <cell r="CK128" t="e">
            <v>#REF!</v>
          </cell>
          <cell r="CL128" t="e">
            <v>#REF!</v>
          </cell>
          <cell r="CM128" t="e">
            <v>#REF!</v>
          </cell>
          <cell r="CN128" t="e">
            <v>#REF!</v>
          </cell>
          <cell r="CO128" t="e">
            <v>#REF!</v>
          </cell>
          <cell r="CP128" t="e">
            <v>#REF!</v>
          </cell>
          <cell r="CQ128" t="e">
            <v>#REF!</v>
          </cell>
          <cell r="CR128" t="e">
            <v>#REF!</v>
          </cell>
          <cell r="CS128" t="e">
            <v>#REF!</v>
          </cell>
          <cell r="CT128" t="e">
            <v>#REF!</v>
          </cell>
          <cell r="CU128" t="e">
            <v>#REF!</v>
          </cell>
          <cell r="CV128" t="e">
            <v>#REF!</v>
          </cell>
          <cell r="CW128" t="e">
            <v>#REF!</v>
          </cell>
          <cell r="CX128" t="e">
            <v>#REF!</v>
          </cell>
          <cell r="CY128" t="e">
            <v>#REF!</v>
          </cell>
          <cell r="CZ128" t="e">
            <v>#REF!</v>
          </cell>
          <cell r="DA128" t="e">
            <v>#REF!</v>
          </cell>
          <cell r="DB128" t="e">
            <v>#REF!</v>
          </cell>
          <cell r="DC128" t="e">
            <v>#REF!</v>
          </cell>
          <cell r="DD128" t="e">
            <v>#REF!</v>
          </cell>
          <cell r="DE128" t="e">
            <v>#REF!</v>
          </cell>
          <cell r="DF128" t="e">
            <v>#REF!</v>
          </cell>
          <cell r="DG128" t="e">
            <v>#REF!</v>
          </cell>
          <cell r="DH128" t="e">
            <v>#REF!</v>
          </cell>
          <cell r="DI128">
            <v>0</v>
          </cell>
          <cell r="DJ128">
            <v>0</v>
          </cell>
          <cell r="DK128" t="e">
            <v>#REF!</v>
          </cell>
          <cell r="DL128" t="e">
            <v>#REF!</v>
          </cell>
          <cell r="DM128" t="e">
            <v>#REF!</v>
          </cell>
          <cell r="DN128" t="e">
            <v>#REF!</v>
          </cell>
          <cell r="DO128" t="e">
            <v>#REF!</v>
          </cell>
          <cell r="DP128" t="e">
            <v>#REF!</v>
          </cell>
          <cell r="DQ128" t="e">
            <v>#REF!</v>
          </cell>
          <cell r="DR128" t="e">
            <v>#REF!</v>
          </cell>
          <cell r="DS128" t="e">
            <v>#REF!</v>
          </cell>
          <cell r="DT128" t="e">
            <v>#REF!</v>
          </cell>
          <cell r="DU128" t="e">
            <v>#REF!</v>
          </cell>
          <cell r="DV128">
            <v>0</v>
          </cell>
          <cell r="DW128">
            <v>0</v>
          </cell>
          <cell r="DX128" t="e">
            <v>#REF!</v>
          </cell>
          <cell r="DY128" t="e">
            <v>#REF!</v>
          </cell>
          <cell r="DZ128" t="e">
            <v>#REF!</v>
          </cell>
          <cell r="EA128" t="e">
            <v>#REF!</v>
          </cell>
          <cell r="EB128" t="e">
            <v>#REF!</v>
          </cell>
        </row>
        <row r="129">
          <cell r="B129">
            <v>118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  <cell r="Q129" t="e">
            <v>#REF!</v>
          </cell>
          <cell r="R129" t="e">
            <v>#REF!</v>
          </cell>
          <cell r="S129" t="e">
            <v>#REF!</v>
          </cell>
          <cell r="T129" t="e">
            <v>#REF!</v>
          </cell>
          <cell r="U129" t="e">
            <v>#REF!</v>
          </cell>
          <cell r="V129" t="e">
            <v>#REF!</v>
          </cell>
          <cell r="W129" t="e">
            <v>#REF!</v>
          </cell>
          <cell r="X129" t="e">
            <v>#REF!</v>
          </cell>
          <cell r="Y129" t="e">
            <v>#REF!</v>
          </cell>
          <cell r="Z129" t="e">
            <v>#REF!</v>
          </cell>
          <cell r="AA129" t="e">
            <v>#REF!</v>
          </cell>
          <cell r="AB129" t="e">
            <v>#REF!</v>
          </cell>
          <cell r="AC129" t="e">
            <v>#REF!</v>
          </cell>
          <cell r="AD129" t="e">
            <v>#REF!</v>
          </cell>
          <cell r="AE129" t="e">
            <v>#REF!</v>
          </cell>
          <cell r="AF129" t="e">
            <v>#REF!</v>
          </cell>
          <cell r="AG129" t="e">
            <v>#REF!</v>
          </cell>
          <cell r="AH129" t="e">
            <v>#REF!</v>
          </cell>
          <cell r="AI129" t="e">
            <v>#REF!</v>
          </cell>
          <cell r="AJ129" t="e">
            <v>#REF!</v>
          </cell>
          <cell r="AK129" t="e">
            <v>#REF!</v>
          </cell>
          <cell r="AL129" t="e">
            <v>#REF!</v>
          </cell>
          <cell r="AM129" t="e">
            <v>#REF!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  <cell r="AR129" t="e">
            <v>#REF!</v>
          </cell>
          <cell r="AS129" t="e">
            <v>#REF!</v>
          </cell>
          <cell r="AT129" t="e">
            <v>#REF!</v>
          </cell>
          <cell r="AU129" t="e">
            <v>#REF!</v>
          </cell>
          <cell r="AV129" t="e">
            <v>#REF!</v>
          </cell>
          <cell r="AW129" t="e">
            <v>#REF!</v>
          </cell>
          <cell r="AX129" t="e">
            <v>#REF!</v>
          </cell>
          <cell r="AY129" t="e">
            <v>#REF!</v>
          </cell>
          <cell r="AZ129" t="e">
            <v>#REF!</v>
          </cell>
          <cell r="BA129" t="e">
            <v>#REF!</v>
          </cell>
          <cell r="BB129" t="e">
            <v>#REF!</v>
          </cell>
          <cell r="BC129" t="e">
            <v>#REF!</v>
          </cell>
          <cell r="BD129" t="e">
            <v>#REF!</v>
          </cell>
          <cell r="BE129" t="e">
            <v>#REF!</v>
          </cell>
          <cell r="BF129" t="e">
            <v>#REF!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 t="e">
            <v>#REF!</v>
          </cell>
          <cell r="BV129" t="e">
            <v>#REF!</v>
          </cell>
          <cell r="BW129" t="e">
            <v>#REF!</v>
          </cell>
          <cell r="BX129" t="e">
            <v>#REF!</v>
          </cell>
          <cell r="BY129" t="e">
            <v>#REF!</v>
          </cell>
          <cell r="BZ129" t="e">
            <v>#REF!</v>
          </cell>
          <cell r="CA129" t="e">
            <v>#REF!</v>
          </cell>
          <cell r="CB129" t="e">
            <v>#REF!</v>
          </cell>
          <cell r="CC129" t="e">
            <v>#REF!</v>
          </cell>
          <cell r="CD129" t="e">
            <v>#REF!</v>
          </cell>
          <cell r="CE129" t="e">
            <v>#REF!</v>
          </cell>
          <cell r="CF129" t="e">
            <v>#REF!</v>
          </cell>
          <cell r="CG129" t="e">
            <v>#REF!</v>
          </cell>
          <cell r="CH129" t="e">
            <v>#REF!</v>
          </cell>
          <cell r="CI129" t="e">
            <v>#REF!</v>
          </cell>
          <cell r="CJ129" t="e">
            <v>#REF!</v>
          </cell>
          <cell r="CK129" t="e">
            <v>#REF!</v>
          </cell>
          <cell r="CL129" t="e">
            <v>#REF!</v>
          </cell>
          <cell r="CM129" t="e">
            <v>#REF!</v>
          </cell>
          <cell r="CN129" t="e">
            <v>#REF!</v>
          </cell>
          <cell r="CO129" t="e">
            <v>#REF!</v>
          </cell>
          <cell r="CP129" t="e">
            <v>#REF!</v>
          </cell>
          <cell r="CQ129" t="e">
            <v>#REF!</v>
          </cell>
          <cell r="CR129" t="e">
            <v>#REF!</v>
          </cell>
          <cell r="CS129" t="e">
            <v>#REF!</v>
          </cell>
          <cell r="CT129" t="e">
            <v>#REF!</v>
          </cell>
          <cell r="CU129" t="e">
            <v>#REF!</v>
          </cell>
          <cell r="CV129" t="e">
            <v>#REF!</v>
          </cell>
          <cell r="CW129" t="e">
            <v>#REF!</v>
          </cell>
          <cell r="CX129" t="e">
            <v>#REF!</v>
          </cell>
          <cell r="CY129" t="e">
            <v>#REF!</v>
          </cell>
          <cell r="CZ129" t="e">
            <v>#REF!</v>
          </cell>
          <cell r="DA129" t="e">
            <v>#REF!</v>
          </cell>
          <cell r="DB129" t="e">
            <v>#REF!</v>
          </cell>
          <cell r="DC129" t="e">
            <v>#REF!</v>
          </cell>
          <cell r="DD129" t="e">
            <v>#REF!</v>
          </cell>
          <cell r="DE129" t="e">
            <v>#REF!</v>
          </cell>
          <cell r="DF129" t="e">
            <v>#REF!</v>
          </cell>
          <cell r="DG129" t="e">
            <v>#REF!</v>
          </cell>
          <cell r="DH129" t="e">
            <v>#REF!</v>
          </cell>
          <cell r="DI129">
            <v>0</v>
          </cell>
          <cell r="DJ129">
            <v>0</v>
          </cell>
          <cell r="DK129" t="e">
            <v>#REF!</v>
          </cell>
          <cell r="DL129" t="e">
            <v>#REF!</v>
          </cell>
          <cell r="DM129" t="e">
            <v>#REF!</v>
          </cell>
          <cell r="DN129" t="e">
            <v>#REF!</v>
          </cell>
          <cell r="DO129" t="e">
            <v>#REF!</v>
          </cell>
          <cell r="DP129" t="e">
            <v>#REF!</v>
          </cell>
          <cell r="DQ129" t="e">
            <v>#REF!</v>
          </cell>
          <cell r="DR129" t="e">
            <v>#REF!</v>
          </cell>
          <cell r="DS129" t="e">
            <v>#REF!</v>
          </cell>
          <cell r="DT129" t="e">
            <v>#REF!</v>
          </cell>
          <cell r="DU129" t="e">
            <v>#REF!</v>
          </cell>
          <cell r="DV129">
            <v>0</v>
          </cell>
          <cell r="DW129">
            <v>0</v>
          </cell>
          <cell r="DX129" t="e">
            <v>#REF!</v>
          </cell>
          <cell r="DY129" t="e">
            <v>#REF!</v>
          </cell>
          <cell r="DZ129" t="e">
            <v>#REF!</v>
          </cell>
          <cell r="EA129" t="e">
            <v>#REF!</v>
          </cell>
          <cell r="EB129" t="e">
            <v>#REF!</v>
          </cell>
        </row>
        <row r="130">
          <cell r="B130">
            <v>119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  <cell r="Q130" t="e">
            <v>#REF!</v>
          </cell>
          <cell r="R130" t="e">
            <v>#REF!</v>
          </cell>
          <cell r="S130" t="e">
            <v>#REF!</v>
          </cell>
          <cell r="T130" t="e">
            <v>#REF!</v>
          </cell>
          <cell r="U130" t="e">
            <v>#REF!</v>
          </cell>
          <cell r="V130" t="e">
            <v>#REF!</v>
          </cell>
          <cell r="W130" t="e">
            <v>#REF!</v>
          </cell>
          <cell r="X130" t="e">
            <v>#REF!</v>
          </cell>
          <cell r="Y130" t="e">
            <v>#REF!</v>
          </cell>
          <cell r="Z130" t="e">
            <v>#REF!</v>
          </cell>
          <cell r="AA130" t="e">
            <v>#REF!</v>
          </cell>
          <cell r="AB130" t="e">
            <v>#REF!</v>
          </cell>
          <cell r="AC130" t="e">
            <v>#REF!</v>
          </cell>
          <cell r="AD130" t="e">
            <v>#REF!</v>
          </cell>
          <cell r="AE130" t="e">
            <v>#REF!</v>
          </cell>
          <cell r="AF130" t="e">
            <v>#REF!</v>
          </cell>
          <cell r="AG130" t="e">
            <v>#REF!</v>
          </cell>
          <cell r="AH130" t="e">
            <v>#REF!</v>
          </cell>
          <cell r="AI130" t="e">
            <v>#REF!</v>
          </cell>
          <cell r="AJ130" t="e">
            <v>#REF!</v>
          </cell>
          <cell r="AK130" t="e">
            <v>#REF!</v>
          </cell>
          <cell r="AL130" t="e">
            <v>#REF!</v>
          </cell>
          <cell r="AM130" t="e">
            <v>#REF!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  <cell r="AR130" t="e">
            <v>#REF!</v>
          </cell>
          <cell r="AS130" t="e">
            <v>#REF!</v>
          </cell>
          <cell r="AT130" t="e">
            <v>#REF!</v>
          </cell>
          <cell r="AU130" t="e">
            <v>#REF!</v>
          </cell>
          <cell r="AV130" t="e">
            <v>#REF!</v>
          </cell>
          <cell r="AW130" t="e">
            <v>#REF!</v>
          </cell>
          <cell r="AX130" t="e">
            <v>#REF!</v>
          </cell>
          <cell r="AY130" t="e">
            <v>#REF!</v>
          </cell>
          <cell r="AZ130" t="e">
            <v>#REF!</v>
          </cell>
          <cell r="BA130" t="e">
            <v>#REF!</v>
          </cell>
          <cell r="BB130" t="e">
            <v>#REF!</v>
          </cell>
          <cell r="BC130" t="e">
            <v>#REF!</v>
          </cell>
          <cell r="BD130" t="e">
            <v>#REF!</v>
          </cell>
          <cell r="BE130" t="e">
            <v>#REF!</v>
          </cell>
          <cell r="BF130" t="e">
            <v>#REF!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 t="e">
            <v>#REF!</v>
          </cell>
          <cell r="BV130" t="e">
            <v>#REF!</v>
          </cell>
          <cell r="BW130" t="e">
            <v>#REF!</v>
          </cell>
          <cell r="BX130" t="e">
            <v>#REF!</v>
          </cell>
          <cell r="BY130" t="e">
            <v>#REF!</v>
          </cell>
          <cell r="BZ130" t="e">
            <v>#REF!</v>
          </cell>
          <cell r="CA130" t="e">
            <v>#REF!</v>
          </cell>
          <cell r="CB130" t="e">
            <v>#REF!</v>
          </cell>
          <cell r="CC130" t="e">
            <v>#REF!</v>
          </cell>
          <cell r="CD130" t="e">
            <v>#REF!</v>
          </cell>
          <cell r="CE130" t="e">
            <v>#REF!</v>
          </cell>
          <cell r="CF130" t="e">
            <v>#REF!</v>
          </cell>
          <cell r="CG130" t="e">
            <v>#REF!</v>
          </cell>
          <cell r="CH130" t="e">
            <v>#REF!</v>
          </cell>
          <cell r="CI130" t="e">
            <v>#REF!</v>
          </cell>
          <cell r="CJ130" t="e">
            <v>#REF!</v>
          </cell>
          <cell r="CK130" t="e">
            <v>#REF!</v>
          </cell>
          <cell r="CL130" t="e">
            <v>#REF!</v>
          </cell>
          <cell r="CM130" t="e">
            <v>#REF!</v>
          </cell>
          <cell r="CN130" t="e">
            <v>#REF!</v>
          </cell>
          <cell r="CO130" t="e">
            <v>#REF!</v>
          </cell>
          <cell r="CP130" t="e">
            <v>#REF!</v>
          </cell>
          <cell r="CQ130" t="e">
            <v>#REF!</v>
          </cell>
          <cell r="CR130" t="e">
            <v>#REF!</v>
          </cell>
          <cell r="CS130" t="e">
            <v>#REF!</v>
          </cell>
          <cell r="CT130" t="e">
            <v>#REF!</v>
          </cell>
          <cell r="CU130" t="e">
            <v>#REF!</v>
          </cell>
          <cell r="CV130" t="e">
            <v>#REF!</v>
          </cell>
          <cell r="CW130" t="e">
            <v>#REF!</v>
          </cell>
          <cell r="CX130" t="e">
            <v>#REF!</v>
          </cell>
          <cell r="CY130" t="e">
            <v>#REF!</v>
          </cell>
          <cell r="CZ130" t="e">
            <v>#REF!</v>
          </cell>
          <cell r="DA130" t="e">
            <v>#REF!</v>
          </cell>
          <cell r="DB130" t="e">
            <v>#REF!</v>
          </cell>
          <cell r="DC130" t="e">
            <v>#REF!</v>
          </cell>
          <cell r="DD130" t="e">
            <v>#REF!</v>
          </cell>
          <cell r="DE130" t="e">
            <v>#REF!</v>
          </cell>
          <cell r="DF130" t="e">
            <v>#REF!</v>
          </cell>
          <cell r="DG130" t="e">
            <v>#REF!</v>
          </cell>
          <cell r="DH130" t="e">
            <v>#REF!</v>
          </cell>
          <cell r="DI130">
            <v>0</v>
          </cell>
          <cell r="DJ130">
            <v>0</v>
          </cell>
          <cell r="DK130" t="e">
            <v>#REF!</v>
          </cell>
          <cell r="DL130" t="e">
            <v>#REF!</v>
          </cell>
          <cell r="DM130" t="e">
            <v>#REF!</v>
          </cell>
          <cell r="DN130" t="e">
            <v>#REF!</v>
          </cell>
          <cell r="DO130" t="e">
            <v>#REF!</v>
          </cell>
          <cell r="DP130" t="e">
            <v>#REF!</v>
          </cell>
          <cell r="DQ130" t="e">
            <v>#REF!</v>
          </cell>
          <cell r="DR130" t="e">
            <v>#REF!</v>
          </cell>
          <cell r="DS130" t="e">
            <v>#REF!</v>
          </cell>
          <cell r="DT130" t="e">
            <v>#REF!</v>
          </cell>
          <cell r="DU130" t="e">
            <v>#REF!</v>
          </cell>
          <cell r="DV130">
            <v>0</v>
          </cell>
          <cell r="DW130">
            <v>0</v>
          </cell>
          <cell r="DX130" t="e">
            <v>#REF!</v>
          </cell>
          <cell r="DY130" t="e">
            <v>#REF!</v>
          </cell>
          <cell r="DZ130" t="e">
            <v>#REF!</v>
          </cell>
          <cell r="EA130" t="e">
            <v>#REF!</v>
          </cell>
          <cell r="EB130" t="e">
            <v>#REF!</v>
          </cell>
        </row>
        <row r="131">
          <cell r="B131">
            <v>120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  <cell r="Q131" t="e">
            <v>#REF!</v>
          </cell>
          <cell r="R131" t="e">
            <v>#REF!</v>
          </cell>
          <cell r="S131" t="e">
            <v>#REF!</v>
          </cell>
          <cell r="T131" t="e">
            <v>#REF!</v>
          </cell>
          <cell r="U131" t="e">
            <v>#REF!</v>
          </cell>
          <cell r="V131" t="e">
            <v>#REF!</v>
          </cell>
          <cell r="W131" t="e">
            <v>#REF!</v>
          </cell>
          <cell r="X131" t="e">
            <v>#REF!</v>
          </cell>
          <cell r="Y131" t="e">
            <v>#REF!</v>
          </cell>
          <cell r="Z131" t="e">
            <v>#REF!</v>
          </cell>
          <cell r="AA131" t="e">
            <v>#REF!</v>
          </cell>
          <cell r="AB131" t="e">
            <v>#REF!</v>
          </cell>
          <cell r="AC131" t="e">
            <v>#REF!</v>
          </cell>
          <cell r="AD131" t="e">
            <v>#REF!</v>
          </cell>
          <cell r="AE131" t="e">
            <v>#REF!</v>
          </cell>
          <cell r="AF131" t="e">
            <v>#REF!</v>
          </cell>
          <cell r="AG131" t="e">
            <v>#REF!</v>
          </cell>
          <cell r="AH131" t="e">
            <v>#REF!</v>
          </cell>
          <cell r="AI131" t="e">
            <v>#REF!</v>
          </cell>
          <cell r="AJ131" t="e">
            <v>#REF!</v>
          </cell>
          <cell r="AK131" t="e">
            <v>#REF!</v>
          </cell>
          <cell r="AL131" t="e">
            <v>#REF!</v>
          </cell>
          <cell r="AM131" t="e">
            <v>#REF!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  <cell r="AR131" t="e">
            <v>#REF!</v>
          </cell>
          <cell r="AS131" t="e">
            <v>#REF!</v>
          </cell>
          <cell r="AT131" t="e">
            <v>#REF!</v>
          </cell>
          <cell r="AU131" t="e">
            <v>#REF!</v>
          </cell>
          <cell r="AV131" t="e">
            <v>#REF!</v>
          </cell>
          <cell r="AW131" t="e">
            <v>#REF!</v>
          </cell>
          <cell r="AX131" t="e">
            <v>#REF!</v>
          </cell>
          <cell r="AY131" t="e">
            <v>#REF!</v>
          </cell>
          <cell r="AZ131" t="e">
            <v>#REF!</v>
          </cell>
          <cell r="BA131" t="e">
            <v>#REF!</v>
          </cell>
          <cell r="BB131" t="e">
            <v>#REF!</v>
          </cell>
          <cell r="BC131" t="e">
            <v>#REF!</v>
          </cell>
          <cell r="BD131" t="e">
            <v>#REF!</v>
          </cell>
          <cell r="BE131" t="e">
            <v>#REF!</v>
          </cell>
          <cell r="BF131" t="e">
            <v>#REF!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 t="e">
            <v>#REF!</v>
          </cell>
          <cell r="BV131" t="e">
            <v>#REF!</v>
          </cell>
          <cell r="BW131" t="e">
            <v>#REF!</v>
          </cell>
          <cell r="BX131" t="e">
            <v>#REF!</v>
          </cell>
          <cell r="BY131" t="e">
            <v>#REF!</v>
          </cell>
          <cell r="BZ131" t="e">
            <v>#REF!</v>
          </cell>
          <cell r="CA131" t="e">
            <v>#REF!</v>
          </cell>
          <cell r="CB131" t="e">
            <v>#REF!</v>
          </cell>
          <cell r="CC131" t="e">
            <v>#REF!</v>
          </cell>
          <cell r="CD131" t="e">
            <v>#REF!</v>
          </cell>
          <cell r="CE131" t="e">
            <v>#REF!</v>
          </cell>
          <cell r="CF131" t="e">
            <v>#REF!</v>
          </cell>
          <cell r="CG131" t="e">
            <v>#REF!</v>
          </cell>
          <cell r="CH131" t="e">
            <v>#REF!</v>
          </cell>
          <cell r="CI131" t="e">
            <v>#REF!</v>
          </cell>
          <cell r="CJ131" t="e">
            <v>#REF!</v>
          </cell>
          <cell r="CK131" t="e">
            <v>#REF!</v>
          </cell>
          <cell r="CL131" t="e">
            <v>#REF!</v>
          </cell>
          <cell r="CM131" t="e">
            <v>#REF!</v>
          </cell>
          <cell r="CN131" t="e">
            <v>#REF!</v>
          </cell>
          <cell r="CO131" t="e">
            <v>#REF!</v>
          </cell>
          <cell r="CP131" t="e">
            <v>#REF!</v>
          </cell>
          <cell r="CQ131" t="e">
            <v>#REF!</v>
          </cell>
          <cell r="CR131" t="e">
            <v>#REF!</v>
          </cell>
          <cell r="CS131" t="e">
            <v>#REF!</v>
          </cell>
          <cell r="CT131" t="e">
            <v>#REF!</v>
          </cell>
          <cell r="CU131" t="e">
            <v>#REF!</v>
          </cell>
          <cell r="CV131" t="e">
            <v>#REF!</v>
          </cell>
          <cell r="CW131" t="e">
            <v>#REF!</v>
          </cell>
          <cell r="CX131" t="e">
            <v>#REF!</v>
          </cell>
          <cell r="CY131" t="e">
            <v>#REF!</v>
          </cell>
          <cell r="CZ131" t="e">
            <v>#REF!</v>
          </cell>
          <cell r="DA131" t="e">
            <v>#REF!</v>
          </cell>
          <cell r="DB131" t="e">
            <v>#REF!</v>
          </cell>
          <cell r="DC131" t="e">
            <v>#REF!</v>
          </cell>
          <cell r="DD131" t="e">
            <v>#REF!</v>
          </cell>
          <cell r="DE131" t="e">
            <v>#REF!</v>
          </cell>
          <cell r="DF131" t="e">
            <v>#REF!</v>
          </cell>
          <cell r="DG131" t="e">
            <v>#REF!</v>
          </cell>
          <cell r="DH131" t="e">
            <v>#REF!</v>
          </cell>
          <cell r="DI131">
            <v>0</v>
          </cell>
          <cell r="DJ131">
            <v>0</v>
          </cell>
          <cell r="DK131" t="e">
            <v>#REF!</v>
          </cell>
          <cell r="DL131" t="e">
            <v>#REF!</v>
          </cell>
          <cell r="DM131" t="e">
            <v>#REF!</v>
          </cell>
          <cell r="DN131" t="e">
            <v>#REF!</v>
          </cell>
          <cell r="DO131" t="e">
            <v>#REF!</v>
          </cell>
          <cell r="DP131" t="e">
            <v>#REF!</v>
          </cell>
          <cell r="DQ131" t="e">
            <v>#REF!</v>
          </cell>
          <cell r="DR131" t="e">
            <v>#REF!</v>
          </cell>
          <cell r="DS131" t="e">
            <v>#REF!</v>
          </cell>
          <cell r="DT131" t="e">
            <v>#REF!</v>
          </cell>
          <cell r="DU131" t="e">
            <v>#REF!</v>
          </cell>
          <cell r="DV131">
            <v>0</v>
          </cell>
          <cell r="DW131">
            <v>0</v>
          </cell>
          <cell r="DX131" t="e">
            <v>#REF!</v>
          </cell>
          <cell r="DY131" t="e">
            <v>#REF!</v>
          </cell>
          <cell r="DZ131" t="e">
            <v>#REF!</v>
          </cell>
          <cell r="EA131" t="e">
            <v>#REF!</v>
          </cell>
          <cell r="EB131" t="e">
            <v>#REF!</v>
          </cell>
        </row>
        <row r="132">
          <cell r="B132">
            <v>121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  <cell r="Q132" t="e">
            <v>#REF!</v>
          </cell>
          <cell r="R132" t="e">
            <v>#REF!</v>
          </cell>
          <cell r="S132" t="e">
            <v>#REF!</v>
          </cell>
          <cell r="T132" t="e">
            <v>#REF!</v>
          </cell>
          <cell r="U132" t="e">
            <v>#REF!</v>
          </cell>
          <cell r="V132" t="e">
            <v>#REF!</v>
          </cell>
          <cell r="W132" t="e">
            <v>#REF!</v>
          </cell>
          <cell r="X132" t="e">
            <v>#REF!</v>
          </cell>
          <cell r="Y132" t="e">
            <v>#REF!</v>
          </cell>
          <cell r="Z132" t="e">
            <v>#REF!</v>
          </cell>
          <cell r="AA132" t="e">
            <v>#REF!</v>
          </cell>
          <cell r="AB132" t="e">
            <v>#REF!</v>
          </cell>
          <cell r="AC132" t="e">
            <v>#REF!</v>
          </cell>
          <cell r="AD132" t="e">
            <v>#REF!</v>
          </cell>
          <cell r="AE132" t="e">
            <v>#REF!</v>
          </cell>
          <cell r="AF132" t="e">
            <v>#REF!</v>
          </cell>
          <cell r="AG132" t="e">
            <v>#REF!</v>
          </cell>
          <cell r="AH132" t="e">
            <v>#REF!</v>
          </cell>
          <cell r="AI132" t="e">
            <v>#REF!</v>
          </cell>
          <cell r="AJ132" t="e">
            <v>#REF!</v>
          </cell>
          <cell r="AK132" t="e">
            <v>#REF!</v>
          </cell>
          <cell r="AL132" t="e">
            <v>#REF!</v>
          </cell>
          <cell r="AM132" t="e">
            <v>#REF!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  <cell r="AR132" t="e">
            <v>#REF!</v>
          </cell>
          <cell r="AS132" t="e">
            <v>#REF!</v>
          </cell>
          <cell r="AT132" t="e">
            <v>#REF!</v>
          </cell>
          <cell r="AU132" t="e">
            <v>#REF!</v>
          </cell>
          <cell r="AV132" t="e">
            <v>#REF!</v>
          </cell>
          <cell r="AW132" t="e">
            <v>#REF!</v>
          </cell>
          <cell r="AX132" t="e">
            <v>#REF!</v>
          </cell>
          <cell r="AY132" t="e">
            <v>#REF!</v>
          </cell>
          <cell r="AZ132" t="e">
            <v>#REF!</v>
          </cell>
          <cell r="BA132" t="e">
            <v>#REF!</v>
          </cell>
          <cell r="BB132" t="e">
            <v>#REF!</v>
          </cell>
          <cell r="BC132" t="e">
            <v>#REF!</v>
          </cell>
          <cell r="BD132" t="e">
            <v>#REF!</v>
          </cell>
          <cell r="BE132" t="e">
            <v>#REF!</v>
          </cell>
          <cell r="BF132" t="e">
            <v>#REF!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 t="e">
            <v>#REF!</v>
          </cell>
          <cell r="BV132" t="e">
            <v>#REF!</v>
          </cell>
          <cell r="BW132" t="e">
            <v>#REF!</v>
          </cell>
          <cell r="BX132" t="e">
            <v>#REF!</v>
          </cell>
          <cell r="BY132" t="e">
            <v>#REF!</v>
          </cell>
          <cell r="BZ132" t="e">
            <v>#REF!</v>
          </cell>
          <cell r="CA132" t="e">
            <v>#REF!</v>
          </cell>
          <cell r="CB132" t="e">
            <v>#REF!</v>
          </cell>
          <cell r="CC132" t="e">
            <v>#REF!</v>
          </cell>
          <cell r="CD132" t="e">
            <v>#REF!</v>
          </cell>
          <cell r="CE132" t="e">
            <v>#REF!</v>
          </cell>
          <cell r="CF132" t="e">
            <v>#REF!</v>
          </cell>
          <cell r="CG132" t="e">
            <v>#REF!</v>
          </cell>
          <cell r="CH132" t="e">
            <v>#REF!</v>
          </cell>
          <cell r="CI132" t="e">
            <v>#REF!</v>
          </cell>
          <cell r="CJ132" t="e">
            <v>#REF!</v>
          </cell>
          <cell r="CK132" t="e">
            <v>#REF!</v>
          </cell>
          <cell r="CL132" t="e">
            <v>#REF!</v>
          </cell>
          <cell r="CM132" t="e">
            <v>#REF!</v>
          </cell>
          <cell r="CN132" t="e">
            <v>#REF!</v>
          </cell>
          <cell r="CO132" t="e">
            <v>#REF!</v>
          </cell>
          <cell r="CP132" t="e">
            <v>#REF!</v>
          </cell>
          <cell r="CQ132" t="e">
            <v>#REF!</v>
          </cell>
          <cell r="CR132" t="e">
            <v>#REF!</v>
          </cell>
          <cell r="CS132" t="e">
            <v>#REF!</v>
          </cell>
          <cell r="CT132" t="e">
            <v>#REF!</v>
          </cell>
          <cell r="CU132" t="e">
            <v>#REF!</v>
          </cell>
          <cell r="CV132" t="e">
            <v>#REF!</v>
          </cell>
          <cell r="CW132" t="e">
            <v>#REF!</v>
          </cell>
          <cell r="CX132" t="e">
            <v>#REF!</v>
          </cell>
          <cell r="CY132" t="e">
            <v>#REF!</v>
          </cell>
          <cell r="CZ132" t="e">
            <v>#REF!</v>
          </cell>
          <cell r="DA132" t="e">
            <v>#REF!</v>
          </cell>
          <cell r="DB132" t="e">
            <v>#REF!</v>
          </cell>
          <cell r="DC132" t="e">
            <v>#REF!</v>
          </cell>
          <cell r="DD132" t="e">
            <v>#REF!</v>
          </cell>
          <cell r="DE132" t="e">
            <v>#REF!</v>
          </cell>
          <cell r="DF132" t="e">
            <v>#REF!</v>
          </cell>
          <cell r="DG132" t="e">
            <v>#REF!</v>
          </cell>
          <cell r="DH132" t="e">
            <v>#REF!</v>
          </cell>
          <cell r="DI132">
            <v>0</v>
          </cell>
          <cell r="DJ132">
            <v>0</v>
          </cell>
          <cell r="DK132" t="e">
            <v>#REF!</v>
          </cell>
          <cell r="DL132" t="e">
            <v>#REF!</v>
          </cell>
          <cell r="DM132" t="e">
            <v>#REF!</v>
          </cell>
          <cell r="DN132" t="e">
            <v>#REF!</v>
          </cell>
          <cell r="DO132" t="e">
            <v>#REF!</v>
          </cell>
          <cell r="DP132" t="e">
            <v>#REF!</v>
          </cell>
          <cell r="DQ132" t="e">
            <v>#REF!</v>
          </cell>
          <cell r="DR132" t="e">
            <v>#REF!</v>
          </cell>
          <cell r="DS132" t="e">
            <v>#REF!</v>
          </cell>
          <cell r="DT132" t="e">
            <v>#REF!</v>
          </cell>
          <cell r="DU132" t="e">
            <v>#REF!</v>
          </cell>
          <cell r="DV132">
            <v>0</v>
          </cell>
          <cell r="DW132">
            <v>0</v>
          </cell>
          <cell r="DX132" t="e">
            <v>#REF!</v>
          </cell>
          <cell r="DY132" t="e">
            <v>#REF!</v>
          </cell>
          <cell r="DZ132" t="e">
            <v>#REF!</v>
          </cell>
          <cell r="EA132" t="e">
            <v>#REF!</v>
          </cell>
          <cell r="EB132" t="e">
            <v>#REF!</v>
          </cell>
        </row>
        <row r="133">
          <cell r="B133">
            <v>122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  <cell r="Q133" t="e">
            <v>#REF!</v>
          </cell>
          <cell r="R133" t="e">
            <v>#REF!</v>
          </cell>
          <cell r="S133" t="e">
            <v>#REF!</v>
          </cell>
          <cell r="T133" t="e">
            <v>#REF!</v>
          </cell>
          <cell r="U133" t="e">
            <v>#REF!</v>
          </cell>
          <cell r="V133" t="e">
            <v>#REF!</v>
          </cell>
          <cell r="W133" t="e">
            <v>#REF!</v>
          </cell>
          <cell r="X133" t="e">
            <v>#REF!</v>
          </cell>
          <cell r="Y133" t="e">
            <v>#REF!</v>
          </cell>
          <cell r="Z133" t="e">
            <v>#REF!</v>
          </cell>
          <cell r="AA133" t="e">
            <v>#REF!</v>
          </cell>
          <cell r="AB133" t="e">
            <v>#REF!</v>
          </cell>
          <cell r="AC133" t="e">
            <v>#REF!</v>
          </cell>
          <cell r="AD133" t="e">
            <v>#REF!</v>
          </cell>
          <cell r="AE133" t="e">
            <v>#REF!</v>
          </cell>
          <cell r="AF133" t="e">
            <v>#REF!</v>
          </cell>
          <cell r="AG133" t="e">
            <v>#REF!</v>
          </cell>
          <cell r="AH133" t="e">
            <v>#REF!</v>
          </cell>
          <cell r="AI133" t="e">
            <v>#REF!</v>
          </cell>
          <cell r="AJ133" t="e">
            <v>#REF!</v>
          </cell>
          <cell r="AK133" t="e">
            <v>#REF!</v>
          </cell>
          <cell r="AL133" t="e">
            <v>#REF!</v>
          </cell>
          <cell r="AM133" t="e">
            <v>#REF!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  <cell r="AR133" t="e">
            <v>#REF!</v>
          </cell>
          <cell r="AS133" t="e">
            <v>#REF!</v>
          </cell>
          <cell r="AT133" t="e">
            <v>#REF!</v>
          </cell>
          <cell r="AU133" t="e">
            <v>#REF!</v>
          </cell>
          <cell r="AV133" t="e">
            <v>#REF!</v>
          </cell>
          <cell r="AW133" t="e">
            <v>#REF!</v>
          </cell>
          <cell r="AX133" t="e">
            <v>#REF!</v>
          </cell>
          <cell r="AY133" t="e">
            <v>#REF!</v>
          </cell>
          <cell r="AZ133" t="e">
            <v>#REF!</v>
          </cell>
          <cell r="BA133" t="e">
            <v>#REF!</v>
          </cell>
          <cell r="BB133" t="e">
            <v>#REF!</v>
          </cell>
          <cell r="BC133" t="e">
            <v>#REF!</v>
          </cell>
          <cell r="BD133" t="e">
            <v>#REF!</v>
          </cell>
          <cell r="BE133" t="e">
            <v>#REF!</v>
          </cell>
          <cell r="BF133" t="e">
            <v>#REF!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 t="e">
            <v>#REF!</v>
          </cell>
          <cell r="BV133" t="e">
            <v>#REF!</v>
          </cell>
          <cell r="BW133" t="e">
            <v>#REF!</v>
          </cell>
          <cell r="BX133" t="e">
            <v>#REF!</v>
          </cell>
          <cell r="BY133" t="e">
            <v>#REF!</v>
          </cell>
          <cell r="BZ133" t="e">
            <v>#REF!</v>
          </cell>
          <cell r="CA133" t="e">
            <v>#REF!</v>
          </cell>
          <cell r="CB133" t="e">
            <v>#REF!</v>
          </cell>
          <cell r="CC133" t="e">
            <v>#REF!</v>
          </cell>
          <cell r="CD133" t="e">
            <v>#REF!</v>
          </cell>
          <cell r="CE133" t="e">
            <v>#REF!</v>
          </cell>
          <cell r="CF133" t="e">
            <v>#REF!</v>
          </cell>
          <cell r="CG133" t="e">
            <v>#REF!</v>
          </cell>
          <cell r="CH133" t="e">
            <v>#REF!</v>
          </cell>
          <cell r="CI133" t="e">
            <v>#REF!</v>
          </cell>
          <cell r="CJ133" t="e">
            <v>#REF!</v>
          </cell>
          <cell r="CK133" t="e">
            <v>#REF!</v>
          </cell>
          <cell r="CL133" t="e">
            <v>#REF!</v>
          </cell>
          <cell r="CM133" t="e">
            <v>#REF!</v>
          </cell>
          <cell r="CN133" t="e">
            <v>#REF!</v>
          </cell>
          <cell r="CO133" t="e">
            <v>#REF!</v>
          </cell>
          <cell r="CP133" t="e">
            <v>#REF!</v>
          </cell>
          <cell r="CQ133" t="e">
            <v>#REF!</v>
          </cell>
          <cell r="CR133" t="e">
            <v>#REF!</v>
          </cell>
          <cell r="CS133" t="e">
            <v>#REF!</v>
          </cell>
          <cell r="CT133" t="e">
            <v>#REF!</v>
          </cell>
          <cell r="CU133" t="e">
            <v>#REF!</v>
          </cell>
          <cell r="CV133" t="e">
            <v>#REF!</v>
          </cell>
          <cell r="CW133" t="e">
            <v>#REF!</v>
          </cell>
          <cell r="CX133" t="e">
            <v>#REF!</v>
          </cell>
          <cell r="CY133" t="e">
            <v>#REF!</v>
          </cell>
          <cell r="CZ133" t="e">
            <v>#REF!</v>
          </cell>
          <cell r="DA133" t="e">
            <v>#REF!</v>
          </cell>
          <cell r="DB133" t="e">
            <v>#REF!</v>
          </cell>
          <cell r="DC133" t="e">
            <v>#REF!</v>
          </cell>
          <cell r="DD133" t="e">
            <v>#REF!</v>
          </cell>
          <cell r="DE133" t="e">
            <v>#REF!</v>
          </cell>
          <cell r="DF133" t="e">
            <v>#REF!</v>
          </cell>
          <cell r="DG133" t="e">
            <v>#REF!</v>
          </cell>
          <cell r="DH133" t="e">
            <v>#REF!</v>
          </cell>
          <cell r="DI133">
            <v>0</v>
          </cell>
          <cell r="DJ133">
            <v>0</v>
          </cell>
          <cell r="DK133" t="e">
            <v>#REF!</v>
          </cell>
          <cell r="DL133" t="e">
            <v>#REF!</v>
          </cell>
          <cell r="DM133" t="e">
            <v>#REF!</v>
          </cell>
          <cell r="DN133" t="e">
            <v>#REF!</v>
          </cell>
          <cell r="DO133" t="e">
            <v>#REF!</v>
          </cell>
          <cell r="DP133" t="e">
            <v>#REF!</v>
          </cell>
          <cell r="DQ133" t="e">
            <v>#REF!</v>
          </cell>
          <cell r="DR133" t="e">
            <v>#REF!</v>
          </cell>
          <cell r="DS133" t="e">
            <v>#REF!</v>
          </cell>
          <cell r="DT133" t="e">
            <v>#REF!</v>
          </cell>
          <cell r="DU133" t="e">
            <v>#REF!</v>
          </cell>
          <cell r="DV133">
            <v>0</v>
          </cell>
          <cell r="DW133">
            <v>0</v>
          </cell>
          <cell r="DX133" t="e">
            <v>#REF!</v>
          </cell>
          <cell r="DY133" t="e">
            <v>#REF!</v>
          </cell>
          <cell r="DZ133" t="e">
            <v>#REF!</v>
          </cell>
          <cell r="EA133" t="e">
            <v>#REF!</v>
          </cell>
          <cell r="EB133" t="e">
            <v>#REF!</v>
          </cell>
        </row>
        <row r="134">
          <cell r="B134">
            <v>123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  <cell r="Q134" t="e">
            <v>#REF!</v>
          </cell>
          <cell r="R134" t="e">
            <v>#REF!</v>
          </cell>
          <cell r="S134" t="e">
            <v>#REF!</v>
          </cell>
          <cell r="T134" t="e">
            <v>#REF!</v>
          </cell>
          <cell r="U134" t="e">
            <v>#REF!</v>
          </cell>
          <cell r="V134" t="e">
            <v>#REF!</v>
          </cell>
          <cell r="W134" t="e">
            <v>#REF!</v>
          </cell>
          <cell r="X134" t="e">
            <v>#REF!</v>
          </cell>
          <cell r="Y134" t="e">
            <v>#REF!</v>
          </cell>
          <cell r="Z134" t="e">
            <v>#REF!</v>
          </cell>
          <cell r="AA134" t="e">
            <v>#REF!</v>
          </cell>
          <cell r="AB134" t="e">
            <v>#REF!</v>
          </cell>
          <cell r="AC134" t="e">
            <v>#REF!</v>
          </cell>
          <cell r="AD134" t="e">
            <v>#REF!</v>
          </cell>
          <cell r="AE134" t="e">
            <v>#REF!</v>
          </cell>
          <cell r="AF134" t="e">
            <v>#REF!</v>
          </cell>
          <cell r="AG134" t="e">
            <v>#REF!</v>
          </cell>
          <cell r="AH134" t="e">
            <v>#REF!</v>
          </cell>
          <cell r="AI134" t="e">
            <v>#REF!</v>
          </cell>
          <cell r="AJ134" t="e">
            <v>#REF!</v>
          </cell>
          <cell r="AK134" t="e">
            <v>#REF!</v>
          </cell>
          <cell r="AL134" t="e">
            <v>#REF!</v>
          </cell>
          <cell r="AM134" t="e">
            <v>#REF!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  <cell r="AR134" t="e">
            <v>#REF!</v>
          </cell>
          <cell r="AS134" t="e">
            <v>#REF!</v>
          </cell>
          <cell r="AT134" t="e">
            <v>#REF!</v>
          </cell>
          <cell r="AU134" t="e">
            <v>#REF!</v>
          </cell>
          <cell r="AV134" t="e">
            <v>#REF!</v>
          </cell>
          <cell r="AW134" t="e">
            <v>#REF!</v>
          </cell>
          <cell r="AX134" t="e">
            <v>#REF!</v>
          </cell>
          <cell r="AY134" t="e">
            <v>#REF!</v>
          </cell>
          <cell r="AZ134" t="e">
            <v>#REF!</v>
          </cell>
          <cell r="BA134" t="e">
            <v>#REF!</v>
          </cell>
          <cell r="BB134" t="e">
            <v>#REF!</v>
          </cell>
          <cell r="BC134" t="e">
            <v>#REF!</v>
          </cell>
          <cell r="BD134" t="e">
            <v>#REF!</v>
          </cell>
          <cell r="BE134" t="e">
            <v>#REF!</v>
          </cell>
          <cell r="BF134" t="e">
            <v>#REF!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 t="e">
            <v>#REF!</v>
          </cell>
          <cell r="BV134" t="e">
            <v>#REF!</v>
          </cell>
          <cell r="BW134" t="e">
            <v>#REF!</v>
          </cell>
          <cell r="BX134" t="e">
            <v>#REF!</v>
          </cell>
          <cell r="BY134" t="e">
            <v>#REF!</v>
          </cell>
          <cell r="BZ134" t="e">
            <v>#REF!</v>
          </cell>
          <cell r="CA134" t="e">
            <v>#REF!</v>
          </cell>
          <cell r="CB134" t="e">
            <v>#REF!</v>
          </cell>
          <cell r="CC134" t="e">
            <v>#REF!</v>
          </cell>
          <cell r="CD134" t="e">
            <v>#REF!</v>
          </cell>
          <cell r="CE134" t="e">
            <v>#REF!</v>
          </cell>
          <cell r="CF134" t="e">
            <v>#REF!</v>
          </cell>
          <cell r="CG134" t="e">
            <v>#REF!</v>
          </cell>
          <cell r="CH134" t="e">
            <v>#REF!</v>
          </cell>
          <cell r="CI134" t="e">
            <v>#REF!</v>
          </cell>
          <cell r="CJ134" t="e">
            <v>#REF!</v>
          </cell>
          <cell r="CK134" t="e">
            <v>#REF!</v>
          </cell>
          <cell r="CL134" t="e">
            <v>#REF!</v>
          </cell>
          <cell r="CM134" t="e">
            <v>#REF!</v>
          </cell>
          <cell r="CN134" t="e">
            <v>#REF!</v>
          </cell>
          <cell r="CO134" t="e">
            <v>#REF!</v>
          </cell>
          <cell r="CP134" t="e">
            <v>#REF!</v>
          </cell>
          <cell r="CQ134" t="e">
            <v>#REF!</v>
          </cell>
          <cell r="CR134" t="e">
            <v>#REF!</v>
          </cell>
          <cell r="CS134" t="e">
            <v>#REF!</v>
          </cell>
          <cell r="CT134" t="e">
            <v>#REF!</v>
          </cell>
          <cell r="CU134" t="e">
            <v>#REF!</v>
          </cell>
          <cell r="CV134" t="e">
            <v>#REF!</v>
          </cell>
          <cell r="CW134" t="e">
            <v>#REF!</v>
          </cell>
          <cell r="CX134" t="e">
            <v>#REF!</v>
          </cell>
          <cell r="CY134" t="e">
            <v>#REF!</v>
          </cell>
          <cell r="CZ134" t="e">
            <v>#REF!</v>
          </cell>
          <cell r="DA134" t="e">
            <v>#REF!</v>
          </cell>
          <cell r="DB134" t="e">
            <v>#REF!</v>
          </cell>
          <cell r="DC134" t="e">
            <v>#REF!</v>
          </cell>
          <cell r="DD134" t="e">
            <v>#REF!</v>
          </cell>
          <cell r="DE134" t="e">
            <v>#REF!</v>
          </cell>
          <cell r="DF134" t="e">
            <v>#REF!</v>
          </cell>
          <cell r="DG134" t="e">
            <v>#REF!</v>
          </cell>
          <cell r="DH134" t="e">
            <v>#REF!</v>
          </cell>
          <cell r="DI134">
            <v>0</v>
          </cell>
          <cell r="DJ134">
            <v>0</v>
          </cell>
          <cell r="DK134" t="e">
            <v>#REF!</v>
          </cell>
          <cell r="DL134" t="e">
            <v>#REF!</v>
          </cell>
          <cell r="DM134" t="e">
            <v>#REF!</v>
          </cell>
          <cell r="DN134" t="e">
            <v>#REF!</v>
          </cell>
          <cell r="DO134" t="e">
            <v>#REF!</v>
          </cell>
          <cell r="DP134" t="e">
            <v>#REF!</v>
          </cell>
          <cell r="DQ134" t="e">
            <v>#REF!</v>
          </cell>
          <cell r="DR134" t="e">
            <v>#REF!</v>
          </cell>
          <cell r="DS134" t="e">
            <v>#REF!</v>
          </cell>
          <cell r="DT134" t="e">
            <v>#REF!</v>
          </cell>
          <cell r="DU134" t="e">
            <v>#REF!</v>
          </cell>
          <cell r="DV134">
            <v>0</v>
          </cell>
          <cell r="DW134">
            <v>0</v>
          </cell>
          <cell r="DX134" t="e">
            <v>#REF!</v>
          </cell>
          <cell r="DY134" t="e">
            <v>#REF!</v>
          </cell>
          <cell r="DZ134" t="e">
            <v>#REF!</v>
          </cell>
          <cell r="EA134" t="e">
            <v>#REF!</v>
          </cell>
          <cell r="EB134" t="e">
            <v>#REF!</v>
          </cell>
        </row>
        <row r="135">
          <cell r="B135">
            <v>124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  <cell r="X135" t="e">
            <v>#REF!</v>
          </cell>
          <cell r="Y135" t="e">
            <v>#REF!</v>
          </cell>
          <cell r="Z135" t="e">
            <v>#REF!</v>
          </cell>
          <cell r="AA135" t="e">
            <v>#REF!</v>
          </cell>
          <cell r="AB135" t="e">
            <v>#REF!</v>
          </cell>
          <cell r="AC135" t="e">
            <v>#REF!</v>
          </cell>
          <cell r="AD135" t="e">
            <v>#REF!</v>
          </cell>
          <cell r="AE135" t="e">
            <v>#REF!</v>
          </cell>
          <cell r="AF135" t="e">
            <v>#REF!</v>
          </cell>
          <cell r="AG135" t="e">
            <v>#REF!</v>
          </cell>
          <cell r="AH135" t="e">
            <v>#REF!</v>
          </cell>
          <cell r="AI135" t="e">
            <v>#REF!</v>
          </cell>
          <cell r="AJ135" t="e">
            <v>#REF!</v>
          </cell>
          <cell r="AK135" t="e">
            <v>#REF!</v>
          </cell>
          <cell r="AL135" t="e">
            <v>#REF!</v>
          </cell>
          <cell r="AM135" t="e">
            <v>#REF!</v>
          </cell>
          <cell r="AN135" t="e">
            <v>#REF!</v>
          </cell>
          <cell r="AO135" t="e">
            <v>#REF!</v>
          </cell>
          <cell r="AP135" t="e">
            <v>#REF!</v>
          </cell>
          <cell r="AQ135" t="e">
            <v>#REF!</v>
          </cell>
          <cell r="AR135" t="e">
            <v>#REF!</v>
          </cell>
          <cell r="AS135" t="e">
            <v>#REF!</v>
          </cell>
          <cell r="AT135" t="e">
            <v>#REF!</v>
          </cell>
          <cell r="AU135" t="e">
            <v>#REF!</v>
          </cell>
          <cell r="AV135" t="e">
            <v>#REF!</v>
          </cell>
          <cell r="AW135" t="e">
            <v>#REF!</v>
          </cell>
          <cell r="AX135" t="e">
            <v>#REF!</v>
          </cell>
          <cell r="AY135" t="e">
            <v>#REF!</v>
          </cell>
          <cell r="AZ135" t="e">
            <v>#REF!</v>
          </cell>
          <cell r="BA135" t="e">
            <v>#REF!</v>
          </cell>
          <cell r="BB135" t="e">
            <v>#REF!</v>
          </cell>
          <cell r="BC135" t="e">
            <v>#REF!</v>
          </cell>
          <cell r="BD135" t="e">
            <v>#REF!</v>
          </cell>
          <cell r="BE135" t="e">
            <v>#REF!</v>
          </cell>
          <cell r="BF135" t="e">
            <v>#REF!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 t="e">
            <v>#REF!</v>
          </cell>
          <cell r="BV135" t="e">
            <v>#REF!</v>
          </cell>
          <cell r="BW135" t="e">
            <v>#REF!</v>
          </cell>
          <cell r="BX135" t="e">
            <v>#REF!</v>
          </cell>
          <cell r="BY135" t="e">
            <v>#REF!</v>
          </cell>
          <cell r="BZ135" t="e">
            <v>#REF!</v>
          </cell>
          <cell r="CA135" t="e">
            <v>#REF!</v>
          </cell>
          <cell r="CB135" t="e">
            <v>#REF!</v>
          </cell>
          <cell r="CC135" t="e">
            <v>#REF!</v>
          </cell>
          <cell r="CD135" t="e">
            <v>#REF!</v>
          </cell>
          <cell r="CE135" t="e">
            <v>#REF!</v>
          </cell>
          <cell r="CF135" t="e">
            <v>#REF!</v>
          </cell>
          <cell r="CG135" t="e">
            <v>#REF!</v>
          </cell>
          <cell r="CH135" t="e">
            <v>#REF!</v>
          </cell>
          <cell r="CI135" t="e">
            <v>#REF!</v>
          </cell>
          <cell r="CJ135" t="e">
            <v>#REF!</v>
          </cell>
          <cell r="CK135" t="e">
            <v>#REF!</v>
          </cell>
          <cell r="CL135" t="e">
            <v>#REF!</v>
          </cell>
          <cell r="CM135" t="e">
            <v>#REF!</v>
          </cell>
          <cell r="CN135" t="e">
            <v>#REF!</v>
          </cell>
          <cell r="CO135" t="e">
            <v>#REF!</v>
          </cell>
          <cell r="CP135" t="e">
            <v>#REF!</v>
          </cell>
          <cell r="CQ135" t="e">
            <v>#REF!</v>
          </cell>
          <cell r="CR135" t="e">
            <v>#REF!</v>
          </cell>
          <cell r="CS135" t="e">
            <v>#REF!</v>
          </cell>
          <cell r="CT135" t="e">
            <v>#REF!</v>
          </cell>
          <cell r="CU135" t="e">
            <v>#REF!</v>
          </cell>
          <cell r="CV135" t="e">
            <v>#REF!</v>
          </cell>
          <cell r="CW135" t="e">
            <v>#REF!</v>
          </cell>
          <cell r="CX135" t="e">
            <v>#REF!</v>
          </cell>
          <cell r="CY135" t="e">
            <v>#REF!</v>
          </cell>
          <cell r="CZ135" t="e">
            <v>#REF!</v>
          </cell>
          <cell r="DA135" t="e">
            <v>#REF!</v>
          </cell>
          <cell r="DB135" t="e">
            <v>#REF!</v>
          </cell>
          <cell r="DC135" t="e">
            <v>#REF!</v>
          </cell>
          <cell r="DD135" t="e">
            <v>#REF!</v>
          </cell>
          <cell r="DE135" t="e">
            <v>#REF!</v>
          </cell>
          <cell r="DF135" t="e">
            <v>#REF!</v>
          </cell>
          <cell r="DG135" t="e">
            <v>#REF!</v>
          </cell>
          <cell r="DH135" t="e">
            <v>#REF!</v>
          </cell>
          <cell r="DI135">
            <v>0</v>
          </cell>
          <cell r="DJ135">
            <v>0</v>
          </cell>
          <cell r="DK135" t="e">
            <v>#REF!</v>
          </cell>
          <cell r="DL135" t="e">
            <v>#REF!</v>
          </cell>
          <cell r="DM135" t="e">
            <v>#REF!</v>
          </cell>
          <cell r="DN135" t="e">
            <v>#REF!</v>
          </cell>
          <cell r="DO135" t="e">
            <v>#REF!</v>
          </cell>
          <cell r="DP135" t="e">
            <v>#REF!</v>
          </cell>
          <cell r="DQ135" t="e">
            <v>#REF!</v>
          </cell>
          <cell r="DR135" t="e">
            <v>#REF!</v>
          </cell>
          <cell r="DS135" t="e">
            <v>#REF!</v>
          </cell>
          <cell r="DT135" t="e">
            <v>#REF!</v>
          </cell>
          <cell r="DU135" t="e">
            <v>#REF!</v>
          </cell>
          <cell r="DV135">
            <v>0</v>
          </cell>
          <cell r="DW135">
            <v>0</v>
          </cell>
          <cell r="DX135" t="e">
            <v>#REF!</v>
          </cell>
          <cell r="DY135" t="e">
            <v>#REF!</v>
          </cell>
          <cell r="DZ135" t="e">
            <v>#REF!</v>
          </cell>
          <cell r="EA135" t="e">
            <v>#REF!</v>
          </cell>
          <cell r="EB135" t="e">
            <v>#REF!</v>
          </cell>
        </row>
        <row r="136">
          <cell r="B136">
            <v>125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S136" t="e">
            <v>#REF!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  <cell r="X136" t="e">
            <v>#REF!</v>
          </cell>
          <cell r="Y136" t="e">
            <v>#REF!</v>
          </cell>
          <cell r="Z136" t="e">
            <v>#REF!</v>
          </cell>
          <cell r="AA136" t="e">
            <v>#REF!</v>
          </cell>
          <cell r="AB136" t="e">
            <v>#REF!</v>
          </cell>
          <cell r="AC136" t="e">
            <v>#REF!</v>
          </cell>
          <cell r="AD136" t="e">
            <v>#REF!</v>
          </cell>
          <cell r="AE136" t="e">
            <v>#REF!</v>
          </cell>
          <cell r="AF136" t="e">
            <v>#REF!</v>
          </cell>
          <cell r="AG136" t="e">
            <v>#REF!</v>
          </cell>
          <cell r="AH136" t="e">
            <v>#REF!</v>
          </cell>
          <cell r="AI136" t="e">
            <v>#REF!</v>
          </cell>
          <cell r="AJ136" t="e">
            <v>#REF!</v>
          </cell>
          <cell r="AK136" t="e">
            <v>#REF!</v>
          </cell>
          <cell r="AL136" t="e">
            <v>#REF!</v>
          </cell>
          <cell r="AM136" t="e">
            <v>#REF!</v>
          </cell>
          <cell r="AN136" t="e">
            <v>#REF!</v>
          </cell>
          <cell r="AO136" t="e">
            <v>#REF!</v>
          </cell>
          <cell r="AP136" t="e">
            <v>#REF!</v>
          </cell>
          <cell r="AQ136" t="e">
            <v>#REF!</v>
          </cell>
          <cell r="AR136" t="e">
            <v>#REF!</v>
          </cell>
          <cell r="AS136" t="e">
            <v>#REF!</v>
          </cell>
          <cell r="AT136" t="e">
            <v>#REF!</v>
          </cell>
          <cell r="AU136" t="e">
            <v>#REF!</v>
          </cell>
          <cell r="AV136" t="e">
            <v>#REF!</v>
          </cell>
          <cell r="AW136" t="e">
            <v>#REF!</v>
          </cell>
          <cell r="AX136" t="e">
            <v>#REF!</v>
          </cell>
          <cell r="AY136" t="e">
            <v>#REF!</v>
          </cell>
          <cell r="AZ136" t="e">
            <v>#REF!</v>
          </cell>
          <cell r="BA136" t="e">
            <v>#REF!</v>
          </cell>
          <cell r="BB136" t="e">
            <v>#REF!</v>
          </cell>
          <cell r="BC136" t="e">
            <v>#REF!</v>
          </cell>
          <cell r="BD136" t="e">
            <v>#REF!</v>
          </cell>
          <cell r="BE136" t="e">
            <v>#REF!</v>
          </cell>
          <cell r="BF136" t="e">
            <v>#REF!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 t="e">
            <v>#REF!</v>
          </cell>
          <cell r="BV136" t="e">
            <v>#REF!</v>
          </cell>
          <cell r="BW136" t="e">
            <v>#REF!</v>
          </cell>
          <cell r="BX136" t="e">
            <v>#REF!</v>
          </cell>
          <cell r="BY136" t="e">
            <v>#REF!</v>
          </cell>
          <cell r="BZ136" t="e">
            <v>#REF!</v>
          </cell>
          <cell r="CA136" t="e">
            <v>#REF!</v>
          </cell>
          <cell r="CB136" t="e">
            <v>#REF!</v>
          </cell>
          <cell r="CC136" t="e">
            <v>#REF!</v>
          </cell>
          <cell r="CD136" t="e">
            <v>#REF!</v>
          </cell>
          <cell r="CE136" t="e">
            <v>#REF!</v>
          </cell>
          <cell r="CF136" t="e">
            <v>#REF!</v>
          </cell>
          <cell r="CG136" t="e">
            <v>#REF!</v>
          </cell>
          <cell r="CH136" t="e">
            <v>#REF!</v>
          </cell>
          <cell r="CI136" t="e">
            <v>#REF!</v>
          </cell>
          <cell r="CJ136" t="e">
            <v>#REF!</v>
          </cell>
          <cell r="CK136" t="e">
            <v>#REF!</v>
          </cell>
          <cell r="CL136" t="e">
            <v>#REF!</v>
          </cell>
          <cell r="CM136" t="e">
            <v>#REF!</v>
          </cell>
          <cell r="CN136" t="e">
            <v>#REF!</v>
          </cell>
          <cell r="CO136" t="e">
            <v>#REF!</v>
          </cell>
          <cell r="CP136" t="e">
            <v>#REF!</v>
          </cell>
          <cell r="CQ136" t="e">
            <v>#REF!</v>
          </cell>
          <cell r="CR136" t="e">
            <v>#REF!</v>
          </cell>
          <cell r="CS136" t="e">
            <v>#REF!</v>
          </cell>
          <cell r="CT136" t="e">
            <v>#REF!</v>
          </cell>
          <cell r="CU136" t="e">
            <v>#REF!</v>
          </cell>
          <cell r="CV136" t="e">
            <v>#REF!</v>
          </cell>
          <cell r="CW136" t="e">
            <v>#REF!</v>
          </cell>
          <cell r="CX136" t="e">
            <v>#REF!</v>
          </cell>
          <cell r="CY136" t="e">
            <v>#REF!</v>
          </cell>
          <cell r="CZ136" t="e">
            <v>#REF!</v>
          </cell>
          <cell r="DA136" t="e">
            <v>#REF!</v>
          </cell>
          <cell r="DB136" t="e">
            <v>#REF!</v>
          </cell>
          <cell r="DC136" t="e">
            <v>#REF!</v>
          </cell>
          <cell r="DD136" t="e">
            <v>#REF!</v>
          </cell>
          <cell r="DE136" t="e">
            <v>#REF!</v>
          </cell>
          <cell r="DF136" t="e">
            <v>#REF!</v>
          </cell>
          <cell r="DG136" t="e">
            <v>#REF!</v>
          </cell>
          <cell r="DH136" t="e">
            <v>#REF!</v>
          </cell>
          <cell r="DI136">
            <v>0</v>
          </cell>
          <cell r="DJ136">
            <v>0</v>
          </cell>
          <cell r="DK136" t="e">
            <v>#REF!</v>
          </cell>
          <cell r="DL136" t="e">
            <v>#REF!</v>
          </cell>
          <cell r="DM136" t="e">
            <v>#REF!</v>
          </cell>
          <cell r="DN136" t="e">
            <v>#REF!</v>
          </cell>
          <cell r="DO136" t="e">
            <v>#REF!</v>
          </cell>
          <cell r="DP136" t="e">
            <v>#REF!</v>
          </cell>
          <cell r="DQ136" t="e">
            <v>#REF!</v>
          </cell>
          <cell r="DR136" t="e">
            <v>#REF!</v>
          </cell>
          <cell r="DS136" t="e">
            <v>#REF!</v>
          </cell>
          <cell r="DT136" t="e">
            <v>#REF!</v>
          </cell>
          <cell r="DU136" t="e">
            <v>#REF!</v>
          </cell>
          <cell r="DV136">
            <v>0</v>
          </cell>
          <cell r="DW136">
            <v>0</v>
          </cell>
          <cell r="DX136" t="e">
            <v>#REF!</v>
          </cell>
          <cell r="DY136" t="e">
            <v>#REF!</v>
          </cell>
          <cell r="DZ136" t="e">
            <v>#REF!</v>
          </cell>
          <cell r="EA136" t="e">
            <v>#REF!</v>
          </cell>
          <cell r="EB136" t="e">
            <v>#REF!</v>
          </cell>
        </row>
        <row r="137">
          <cell r="B137">
            <v>126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  <cell r="W137" t="e">
            <v>#REF!</v>
          </cell>
          <cell r="X137" t="e">
            <v>#REF!</v>
          </cell>
          <cell r="Y137" t="e">
            <v>#REF!</v>
          </cell>
          <cell r="Z137" t="e">
            <v>#REF!</v>
          </cell>
          <cell r="AA137" t="e">
            <v>#REF!</v>
          </cell>
          <cell r="AB137" t="e">
            <v>#REF!</v>
          </cell>
          <cell r="AC137" t="e">
            <v>#REF!</v>
          </cell>
          <cell r="AD137" t="e">
            <v>#REF!</v>
          </cell>
          <cell r="AE137" t="e">
            <v>#REF!</v>
          </cell>
          <cell r="AF137" t="e">
            <v>#REF!</v>
          </cell>
          <cell r="AG137" t="e">
            <v>#REF!</v>
          </cell>
          <cell r="AH137" t="e">
            <v>#REF!</v>
          </cell>
          <cell r="AI137" t="e">
            <v>#REF!</v>
          </cell>
          <cell r="AJ137" t="e">
            <v>#REF!</v>
          </cell>
          <cell r="AK137" t="e">
            <v>#REF!</v>
          </cell>
          <cell r="AL137" t="e">
            <v>#REF!</v>
          </cell>
          <cell r="AM137" t="e">
            <v>#REF!</v>
          </cell>
          <cell r="AN137" t="e">
            <v>#REF!</v>
          </cell>
          <cell r="AO137" t="e">
            <v>#REF!</v>
          </cell>
          <cell r="AP137" t="e">
            <v>#REF!</v>
          </cell>
          <cell r="AQ137" t="e">
            <v>#REF!</v>
          </cell>
          <cell r="AR137" t="e">
            <v>#REF!</v>
          </cell>
          <cell r="AS137" t="e">
            <v>#REF!</v>
          </cell>
          <cell r="AT137" t="e">
            <v>#REF!</v>
          </cell>
          <cell r="AU137" t="e">
            <v>#REF!</v>
          </cell>
          <cell r="AV137" t="e">
            <v>#REF!</v>
          </cell>
          <cell r="AW137" t="e">
            <v>#REF!</v>
          </cell>
          <cell r="AX137" t="e">
            <v>#REF!</v>
          </cell>
          <cell r="AY137" t="e">
            <v>#REF!</v>
          </cell>
          <cell r="AZ137" t="e">
            <v>#REF!</v>
          </cell>
          <cell r="BA137" t="e">
            <v>#REF!</v>
          </cell>
          <cell r="BB137" t="e">
            <v>#REF!</v>
          </cell>
          <cell r="BC137" t="e">
            <v>#REF!</v>
          </cell>
          <cell r="BD137" t="e">
            <v>#REF!</v>
          </cell>
          <cell r="BE137" t="e">
            <v>#REF!</v>
          </cell>
          <cell r="BF137" t="e">
            <v>#REF!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 t="e">
            <v>#REF!</v>
          </cell>
          <cell r="BV137" t="e">
            <v>#REF!</v>
          </cell>
          <cell r="BW137" t="e">
            <v>#REF!</v>
          </cell>
          <cell r="BX137" t="e">
            <v>#REF!</v>
          </cell>
          <cell r="BY137" t="e">
            <v>#REF!</v>
          </cell>
          <cell r="BZ137" t="e">
            <v>#REF!</v>
          </cell>
          <cell r="CA137" t="e">
            <v>#REF!</v>
          </cell>
          <cell r="CB137" t="e">
            <v>#REF!</v>
          </cell>
          <cell r="CC137" t="e">
            <v>#REF!</v>
          </cell>
          <cell r="CD137" t="e">
            <v>#REF!</v>
          </cell>
          <cell r="CE137" t="e">
            <v>#REF!</v>
          </cell>
          <cell r="CF137" t="e">
            <v>#REF!</v>
          </cell>
          <cell r="CG137" t="e">
            <v>#REF!</v>
          </cell>
          <cell r="CH137" t="e">
            <v>#REF!</v>
          </cell>
          <cell r="CI137" t="e">
            <v>#REF!</v>
          </cell>
          <cell r="CJ137" t="e">
            <v>#REF!</v>
          </cell>
          <cell r="CK137" t="e">
            <v>#REF!</v>
          </cell>
          <cell r="CL137" t="e">
            <v>#REF!</v>
          </cell>
          <cell r="CM137" t="e">
            <v>#REF!</v>
          </cell>
          <cell r="CN137" t="e">
            <v>#REF!</v>
          </cell>
          <cell r="CO137" t="e">
            <v>#REF!</v>
          </cell>
          <cell r="CP137" t="e">
            <v>#REF!</v>
          </cell>
          <cell r="CQ137" t="e">
            <v>#REF!</v>
          </cell>
          <cell r="CR137" t="e">
            <v>#REF!</v>
          </cell>
          <cell r="CS137" t="e">
            <v>#REF!</v>
          </cell>
          <cell r="CT137" t="e">
            <v>#REF!</v>
          </cell>
          <cell r="CU137" t="e">
            <v>#REF!</v>
          </cell>
          <cell r="CV137" t="e">
            <v>#REF!</v>
          </cell>
          <cell r="CW137" t="e">
            <v>#REF!</v>
          </cell>
          <cell r="CX137" t="e">
            <v>#REF!</v>
          </cell>
          <cell r="CY137" t="e">
            <v>#REF!</v>
          </cell>
          <cell r="CZ137" t="e">
            <v>#REF!</v>
          </cell>
          <cell r="DA137" t="e">
            <v>#REF!</v>
          </cell>
          <cell r="DB137" t="e">
            <v>#REF!</v>
          </cell>
          <cell r="DC137" t="e">
            <v>#REF!</v>
          </cell>
          <cell r="DD137" t="e">
            <v>#REF!</v>
          </cell>
          <cell r="DE137" t="e">
            <v>#REF!</v>
          </cell>
          <cell r="DF137" t="e">
            <v>#REF!</v>
          </cell>
          <cell r="DG137" t="e">
            <v>#REF!</v>
          </cell>
          <cell r="DH137" t="e">
            <v>#REF!</v>
          </cell>
          <cell r="DI137">
            <v>0</v>
          </cell>
          <cell r="DJ137">
            <v>0</v>
          </cell>
          <cell r="DK137" t="e">
            <v>#REF!</v>
          </cell>
          <cell r="DL137" t="e">
            <v>#REF!</v>
          </cell>
          <cell r="DM137" t="e">
            <v>#REF!</v>
          </cell>
          <cell r="DN137" t="e">
            <v>#REF!</v>
          </cell>
          <cell r="DO137" t="e">
            <v>#REF!</v>
          </cell>
          <cell r="DP137" t="e">
            <v>#REF!</v>
          </cell>
          <cell r="DQ137" t="e">
            <v>#REF!</v>
          </cell>
          <cell r="DR137" t="e">
            <v>#REF!</v>
          </cell>
          <cell r="DS137" t="e">
            <v>#REF!</v>
          </cell>
          <cell r="DT137" t="e">
            <v>#REF!</v>
          </cell>
          <cell r="DU137" t="e">
            <v>#REF!</v>
          </cell>
          <cell r="DV137">
            <v>0</v>
          </cell>
          <cell r="DW137">
            <v>0</v>
          </cell>
          <cell r="DX137" t="e">
            <v>#REF!</v>
          </cell>
          <cell r="DY137" t="e">
            <v>#REF!</v>
          </cell>
          <cell r="DZ137" t="e">
            <v>#REF!</v>
          </cell>
          <cell r="EA137" t="e">
            <v>#REF!</v>
          </cell>
          <cell r="EB137" t="e">
            <v>#REF!</v>
          </cell>
        </row>
        <row r="138">
          <cell r="B138">
            <v>127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  <cell r="S138" t="e">
            <v>#REF!</v>
          </cell>
          <cell r="T138" t="e">
            <v>#REF!</v>
          </cell>
          <cell r="U138" t="e">
            <v>#REF!</v>
          </cell>
          <cell r="V138" t="e">
            <v>#REF!</v>
          </cell>
          <cell r="W138" t="e">
            <v>#REF!</v>
          </cell>
          <cell r="X138" t="e">
            <v>#REF!</v>
          </cell>
          <cell r="Y138" t="e">
            <v>#REF!</v>
          </cell>
          <cell r="Z138" t="e">
            <v>#REF!</v>
          </cell>
          <cell r="AA138" t="e">
            <v>#REF!</v>
          </cell>
          <cell r="AB138" t="e">
            <v>#REF!</v>
          </cell>
          <cell r="AC138" t="e">
            <v>#REF!</v>
          </cell>
          <cell r="AD138" t="e">
            <v>#REF!</v>
          </cell>
          <cell r="AE138" t="e">
            <v>#REF!</v>
          </cell>
          <cell r="AF138" t="e">
            <v>#REF!</v>
          </cell>
          <cell r="AG138" t="e">
            <v>#REF!</v>
          </cell>
          <cell r="AH138" t="e">
            <v>#REF!</v>
          </cell>
          <cell r="AI138" t="e">
            <v>#REF!</v>
          </cell>
          <cell r="AJ138" t="e">
            <v>#REF!</v>
          </cell>
          <cell r="AK138" t="e">
            <v>#REF!</v>
          </cell>
          <cell r="AL138" t="e">
            <v>#REF!</v>
          </cell>
          <cell r="AM138" t="e">
            <v>#REF!</v>
          </cell>
          <cell r="AN138" t="e">
            <v>#REF!</v>
          </cell>
          <cell r="AO138" t="e">
            <v>#REF!</v>
          </cell>
          <cell r="AP138" t="e">
            <v>#REF!</v>
          </cell>
          <cell r="AQ138" t="e">
            <v>#REF!</v>
          </cell>
          <cell r="AR138" t="e">
            <v>#REF!</v>
          </cell>
          <cell r="AS138" t="e">
            <v>#REF!</v>
          </cell>
          <cell r="AT138" t="e">
            <v>#REF!</v>
          </cell>
          <cell r="AU138" t="e">
            <v>#REF!</v>
          </cell>
          <cell r="AV138" t="e">
            <v>#REF!</v>
          </cell>
          <cell r="AW138" t="e">
            <v>#REF!</v>
          </cell>
          <cell r="AX138" t="e">
            <v>#REF!</v>
          </cell>
          <cell r="AY138" t="e">
            <v>#REF!</v>
          </cell>
          <cell r="AZ138" t="e">
            <v>#REF!</v>
          </cell>
          <cell r="BA138" t="e">
            <v>#REF!</v>
          </cell>
          <cell r="BB138" t="e">
            <v>#REF!</v>
          </cell>
          <cell r="BC138" t="e">
            <v>#REF!</v>
          </cell>
          <cell r="BD138" t="e">
            <v>#REF!</v>
          </cell>
          <cell r="BE138" t="e">
            <v>#REF!</v>
          </cell>
          <cell r="BF138" t="e">
            <v>#REF!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 t="e">
            <v>#REF!</v>
          </cell>
          <cell r="BV138" t="e">
            <v>#REF!</v>
          </cell>
          <cell r="BW138" t="e">
            <v>#REF!</v>
          </cell>
          <cell r="BX138" t="e">
            <v>#REF!</v>
          </cell>
          <cell r="BY138" t="e">
            <v>#REF!</v>
          </cell>
          <cell r="BZ138" t="e">
            <v>#REF!</v>
          </cell>
          <cell r="CA138" t="e">
            <v>#REF!</v>
          </cell>
          <cell r="CB138" t="e">
            <v>#REF!</v>
          </cell>
          <cell r="CC138" t="e">
            <v>#REF!</v>
          </cell>
          <cell r="CD138" t="e">
            <v>#REF!</v>
          </cell>
          <cell r="CE138" t="e">
            <v>#REF!</v>
          </cell>
          <cell r="CF138" t="e">
            <v>#REF!</v>
          </cell>
          <cell r="CG138" t="e">
            <v>#REF!</v>
          </cell>
          <cell r="CH138" t="e">
            <v>#REF!</v>
          </cell>
          <cell r="CI138" t="e">
            <v>#REF!</v>
          </cell>
          <cell r="CJ138" t="e">
            <v>#REF!</v>
          </cell>
          <cell r="CK138" t="e">
            <v>#REF!</v>
          </cell>
          <cell r="CL138" t="e">
            <v>#REF!</v>
          </cell>
          <cell r="CM138" t="e">
            <v>#REF!</v>
          </cell>
          <cell r="CN138" t="e">
            <v>#REF!</v>
          </cell>
          <cell r="CO138" t="e">
            <v>#REF!</v>
          </cell>
          <cell r="CP138" t="e">
            <v>#REF!</v>
          </cell>
          <cell r="CQ138" t="e">
            <v>#REF!</v>
          </cell>
          <cell r="CR138" t="e">
            <v>#REF!</v>
          </cell>
          <cell r="CS138" t="e">
            <v>#REF!</v>
          </cell>
          <cell r="CT138" t="e">
            <v>#REF!</v>
          </cell>
          <cell r="CU138" t="e">
            <v>#REF!</v>
          </cell>
          <cell r="CV138" t="e">
            <v>#REF!</v>
          </cell>
          <cell r="CW138" t="e">
            <v>#REF!</v>
          </cell>
          <cell r="CX138" t="e">
            <v>#REF!</v>
          </cell>
          <cell r="CY138" t="e">
            <v>#REF!</v>
          </cell>
          <cell r="CZ138" t="e">
            <v>#REF!</v>
          </cell>
          <cell r="DA138" t="e">
            <v>#REF!</v>
          </cell>
          <cell r="DB138" t="e">
            <v>#REF!</v>
          </cell>
          <cell r="DC138" t="e">
            <v>#REF!</v>
          </cell>
          <cell r="DD138" t="e">
            <v>#REF!</v>
          </cell>
          <cell r="DE138" t="e">
            <v>#REF!</v>
          </cell>
          <cell r="DF138" t="e">
            <v>#REF!</v>
          </cell>
          <cell r="DG138" t="e">
            <v>#REF!</v>
          </cell>
          <cell r="DH138" t="e">
            <v>#REF!</v>
          </cell>
          <cell r="DI138">
            <v>0</v>
          </cell>
          <cell r="DJ138">
            <v>0</v>
          </cell>
          <cell r="DK138" t="e">
            <v>#REF!</v>
          </cell>
          <cell r="DL138" t="e">
            <v>#REF!</v>
          </cell>
          <cell r="DM138" t="e">
            <v>#REF!</v>
          </cell>
          <cell r="DN138" t="e">
            <v>#REF!</v>
          </cell>
          <cell r="DO138" t="e">
            <v>#REF!</v>
          </cell>
          <cell r="DP138" t="e">
            <v>#REF!</v>
          </cell>
          <cell r="DQ138" t="e">
            <v>#REF!</v>
          </cell>
          <cell r="DR138" t="e">
            <v>#REF!</v>
          </cell>
          <cell r="DS138" t="e">
            <v>#REF!</v>
          </cell>
          <cell r="DT138" t="e">
            <v>#REF!</v>
          </cell>
          <cell r="DU138" t="e">
            <v>#REF!</v>
          </cell>
          <cell r="DV138">
            <v>0</v>
          </cell>
          <cell r="DW138">
            <v>0</v>
          </cell>
          <cell r="DX138" t="e">
            <v>#REF!</v>
          </cell>
          <cell r="DY138" t="e">
            <v>#REF!</v>
          </cell>
          <cell r="DZ138" t="e">
            <v>#REF!</v>
          </cell>
          <cell r="EA138" t="e">
            <v>#REF!</v>
          </cell>
          <cell r="EB138" t="e">
            <v>#REF!</v>
          </cell>
        </row>
        <row r="139">
          <cell r="B139">
            <v>128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  <cell r="W139" t="e">
            <v>#REF!</v>
          </cell>
          <cell r="X139" t="e">
            <v>#REF!</v>
          </cell>
          <cell r="Y139" t="e">
            <v>#REF!</v>
          </cell>
          <cell r="Z139" t="e">
            <v>#REF!</v>
          </cell>
          <cell r="AA139" t="e">
            <v>#REF!</v>
          </cell>
          <cell r="AB139" t="e">
            <v>#REF!</v>
          </cell>
          <cell r="AC139" t="e">
            <v>#REF!</v>
          </cell>
          <cell r="AD139" t="e">
            <v>#REF!</v>
          </cell>
          <cell r="AE139" t="e">
            <v>#REF!</v>
          </cell>
          <cell r="AF139" t="e">
            <v>#REF!</v>
          </cell>
          <cell r="AG139" t="e">
            <v>#REF!</v>
          </cell>
          <cell r="AH139" t="e">
            <v>#REF!</v>
          </cell>
          <cell r="AI139" t="e">
            <v>#REF!</v>
          </cell>
          <cell r="AJ139" t="e">
            <v>#REF!</v>
          </cell>
          <cell r="AK139" t="e">
            <v>#REF!</v>
          </cell>
          <cell r="AL139" t="e">
            <v>#REF!</v>
          </cell>
          <cell r="AM139" t="e">
            <v>#REF!</v>
          </cell>
          <cell r="AN139" t="e">
            <v>#REF!</v>
          </cell>
          <cell r="AO139" t="e">
            <v>#REF!</v>
          </cell>
          <cell r="AP139" t="e">
            <v>#REF!</v>
          </cell>
          <cell r="AQ139" t="e">
            <v>#REF!</v>
          </cell>
          <cell r="AR139" t="e">
            <v>#REF!</v>
          </cell>
          <cell r="AS139" t="e">
            <v>#REF!</v>
          </cell>
          <cell r="AT139" t="e">
            <v>#REF!</v>
          </cell>
          <cell r="AU139" t="e">
            <v>#REF!</v>
          </cell>
          <cell r="AV139" t="e">
            <v>#REF!</v>
          </cell>
          <cell r="AW139" t="e">
            <v>#REF!</v>
          </cell>
          <cell r="AX139" t="e">
            <v>#REF!</v>
          </cell>
          <cell r="AY139" t="e">
            <v>#REF!</v>
          </cell>
          <cell r="AZ139" t="e">
            <v>#REF!</v>
          </cell>
          <cell r="BA139" t="e">
            <v>#REF!</v>
          </cell>
          <cell r="BB139" t="e">
            <v>#REF!</v>
          </cell>
          <cell r="BC139" t="e">
            <v>#REF!</v>
          </cell>
          <cell r="BD139" t="e">
            <v>#REF!</v>
          </cell>
          <cell r="BE139" t="e">
            <v>#REF!</v>
          </cell>
          <cell r="BF139" t="e">
            <v>#REF!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 t="e">
            <v>#REF!</v>
          </cell>
          <cell r="BV139" t="e">
            <v>#REF!</v>
          </cell>
          <cell r="BW139" t="e">
            <v>#REF!</v>
          </cell>
          <cell r="BX139" t="e">
            <v>#REF!</v>
          </cell>
          <cell r="BY139" t="e">
            <v>#REF!</v>
          </cell>
          <cell r="BZ139" t="e">
            <v>#REF!</v>
          </cell>
          <cell r="CA139" t="e">
            <v>#REF!</v>
          </cell>
          <cell r="CB139" t="e">
            <v>#REF!</v>
          </cell>
          <cell r="CC139" t="e">
            <v>#REF!</v>
          </cell>
          <cell r="CD139" t="e">
            <v>#REF!</v>
          </cell>
          <cell r="CE139" t="e">
            <v>#REF!</v>
          </cell>
          <cell r="CF139" t="e">
            <v>#REF!</v>
          </cell>
          <cell r="CG139" t="e">
            <v>#REF!</v>
          </cell>
          <cell r="CH139" t="e">
            <v>#REF!</v>
          </cell>
          <cell r="CI139" t="e">
            <v>#REF!</v>
          </cell>
          <cell r="CJ139" t="e">
            <v>#REF!</v>
          </cell>
          <cell r="CK139" t="e">
            <v>#REF!</v>
          </cell>
          <cell r="CL139" t="e">
            <v>#REF!</v>
          </cell>
          <cell r="CM139" t="e">
            <v>#REF!</v>
          </cell>
          <cell r="CN139" t="e">
            <v>#REF!</v>
          </cell>
          <cell r="CO139" t="e">
            <v>#REF!</v>
          </cell>
          <cell r="CP139" t="e">
            <v>#REF!</v>
          </cell>
          <cell r="CQ139" t="e">
            <v>#REF!</v>
          </cell>
          <cell r="CR139" t="e">
            <v>#REF!</v>
          </cell>
          <cell r="CS139" t="e">
            <v>#REF!</v>
          </cell>
          <cell r="CT139" t="e">
            <v>#REF!</v>
          </cell>
          <cell r="CU139" t="e">
            <v>#REF!</v>
          </cell>
          <cell r="CV139" t="e">
            <v>#REF!</v>
          </cell>
          <cell r="CW139" t="e">
            <v>#REF!</v>
          </cell>
          <cell r="CX139" t="e">
            <v>#REF!</v>
          </cell>
          <cell r="CY139" t="e">
            <v>#REF!</v>
          </cell>
          <cell r="CZ139" t="e">
            <v>#REF!</v>
          </cell>
          <cell r="DA139" t="e">
            <v>#REF!</v>
          </cell>
          <cell r="DB139" t="e">
            <v>#REF!</v>
          </cell>
          <cell r="DC139" t="e">
            <v>#REF!</v>
          </cell>
          <cell r="DD139" t="e">
            <v>#REF!</v>
          </cell>
          <cell r="DE139" t="e">
            <v>#REF!</v>
          </cell>
          <cell r="DF139" t="e">
            <v>#REF!</v>
          </cell>
          <cell r="DG139" t="e">
            <v>#REF!</v>
          </cell>
          <cell r="DH139" t="e">
            <v>#REF!</v>
          </cell>
          <cell r="DI139">
            <v>0</v>
          </cell>
          <cell r="DJ139">
            <v>0</v>
          </cell>
          <cell r="DK139" t="e">
            <v>#REF!</v>
          </cell>
          <cell r="DL139" t="e">
            <v>#REF!</v>
          </cell>
          <cell r="DM139" t="e">
            <v>#REF!</v>
          </cell>
          <cell r="DN139" t="e">
            <v>#REF!</v>
          </cell>
          <cell r="DO139" t="e">
            <v>#REF!</v>
          </cell>
          <cell r="DP139" t="e">
            <v>#REF!</v>
          </cell>
          <cell r="DQ139" t="e">
            <v>#REF!</v>
          </cell>
          <cell r="DR139" t="e">
            <v>#REF!</v>
          </cell>
          <cell r="DS139" t="e">
            <v>#REF!</v>
          </cell>
          <cell r="DT139" t="e">
            <v>#REF!</v>
          </cell>
          <cell r="DU139" t="e">
            <v>#REF!</v>
          </cell>
          <cell r="DV139">
            <v>0</v>
          </cell>
          <cell r="DW139">
            <v>0</v>
          </cell>
          <cell r="DX139" t="e">
            <v>#REF!</v>
          </cell>
          <cell r="DY139" t="e">
            <v>#REF!</v>
          </cell>
          <cell r="DZ139" t="e">
            <v>#REF!</v>
          </cell>
          <cell r="EA139" t="e">
            <v>#REF!</v>
          </cell>
          <cell r="EB139" t="e">
            <v>#REF!</v>
          </cell>
        </row>
        <row r="140">
          <cell r="B140">
            <v>129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  <cell r="S140" t="e">
            <v>#REF!</v>
          </cell>
          <cell r="T140" t="e">
            <v>#REF!</v>
          </cell>
          <cell r="U140" t="e">
            <v>#REF!</v>
          </cell>
          <cell r="V140" t="e">
            <v>#REF!</v>
          </cell>
          <cell r="W140" t="e">
            <v>#REF!</v>
          </cell>
          <cell r="X140" t="e">
            <v>#REF!</v>
          </cell>
          <cell r="Y140" t="e">
            <v>#REF!</v>
          </cell>
          <cell r="Z140" t="e">
            <v>#REF!</v>
          </cell>
          <cell r="AA140" t="e">
            <v>#REF!</v>
          </cell>
          <cell r="AB140" t="e">
            <v>#REF!</v>
          </cell>
          <cell r="AC140" t="e">
            <v>#REF!</v>
          </cell>
          <cell r="AD140" t="e">
            <v>#REF!</v>
          </cell>
          <cell r="AE140" t="e">
            <v>#REF!</v>
          </cell>
          <cell r="AF140" t="e">
            <v>#REF!</v>
          </cell>
          <cell r="AG140" t="e">
            <v>#REF!</v>
          </cell>
          <cell r="AH140" t="e">
            <v>#REF!</v>
          </cell>
          <cell r="AI140" t="e">
            <v>#REF!</v>
          </cell>
          <cell r="AJ140" t="e">
            <v>#REF!</v>
          </cell>
          <cell r="AK140" t="e">
            <v>#REF!</v>
          </cell>
          <cell r="AL140" t="e">
            <v>#REF!</v>
          </cell>
          <cell r="AM140" t="e">
            <v>#REF!</v>
          </cell>
          <cell r="AN140" t="e">
            <v>#REF!</v>
          </cell>
          <cell r="AO140" t="e">
            <v>#REF!</v>
          </cell>
          <cell r="AP140" t="e">
            <v>#REF!</v>
          </cell>
          <cell r="AQ140" t="e">
            <v>#REF!</v>
          </cell>
          <cell r="AR140" t="e">
            <v>#REF!</v>
          </cell>
          <cell r="AS140" t="e">
            <v>#REF!</v>
          </cell>
          <cell r="AT140" t="e">
            <v>#REF!</v>
          </cell>
          <cell r="AU140" t="e">
            <v>#REF!</v>
          </cell>
          <cell r="AV140" t="e">
            <v>#REF!</v>
          </cell>
          <cell r="AW140" t="e">
            <v>#REF!</v>
          </cell>
          <cell r="AX140" t="e">
            <v>#REF!</v>
          </cell>
          <cell r="AY140" t="e">
            <v>#REF!</v>
          </cell>
          <cell r="AZ140" t="e">
            <v>#REF!</v>
          </cell>
          <cell r="BA140" t="e">
            <v>#REF!</v>
          </cell>
          <cell r="BB140" t="e">
            <v>#REF!</v>
          </cell>
          <cell r="BC140" t="e">
            <v>#REF!</v>
          </cell>
          <cell r="BD140" t="e">
            <v>#REF!</v>
          </cell>
          <cell r="BE140" t="e">
            <v>#REF!</v>
          </cell>
          <cell r="BF140" t="e">
            <v>#REF!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 t="e">
            <v>#REF!</v>
          </cell>
          <cell r="BV140" t="e">
            <v>#REF!</v>
          </cell>
          <cell r="BW140" t="e">
            <v>#REF!</v>
          </cell>
          <cell r="BX140" t="e">
            <v>#REF!</v>
          </cell>
          <cell r="BY140" t="e">
            <v>#REF!</v>
          </cell>
          <cell r="BZ140" t="e">
            <v>#REF!</v>
          </cell>
          <cell r="CA140" t="e">
            <v>#REF!</v>
          </cell>
          <cell r="CB140" t="e">
            <v>#REF!</v>
          </cell>
          <cell r="CC140" t="e">
            <v>#REF!</v>
          </cell>
          <cell r="CD140" t="e">
            <v>#REF!</v>
          </cell>
          <cell r="CE140" t="e">
            <v>#REF!</v>
          </cell>
          <cell r="CF140" t="e">
            <v>#REF!</v>
          </cell>
          <cell r="CG140" t="e">
            <v>#REF!</v>
          </cell>
          <cell r="CH140" t="e">
            <v>#REF!</v>
          </cell>
          <cell r="CI140" t="e">
            <v>#REF!</v>
          </cell>
          <cell r="CJ140" t="e">
            <v>#REF!</v>
          </cell>
          <cell r="CK140" t="e">
            <v>#REF!</v>
          </cell>
          <cell r="CL140" t="e">
            <v>#REF!</v>
          </cell>
          <cell r="CM140" t="e">
            <v>#REF!</v>
          </cell>
          <cell r="CN140" t="e">
            <v>#REF!</v>
          </cell>
          <cell r="CO140" t="e">
            <v>#REF!</v>
          </cell>
          <cell r="CP140" t="e">
            <v>#REF!</v>
          </cell>
          <cell r="CQ140" t="e">
            <v>#REF!</v>
          </cell>
          <cell r="CR140" t="e">
            <v>#REF!</v>
          </cell>
          <cell r="CS140" t="e">
            <v>#REF!</v>
          </cell>
          <cell r="CT140" t="e">
            <v>#REF!</v>
          </cell>
          <cell r="CU140" t="e">
            <v>#REF!</v>
          </cell>
          <cell r="CV140" t="e">
            <v>#REF!</v>
          </cell>
          <cell r="CW140" t="e">
            <v>#REF!</v>
          </cell>
          <cell r="CX140" t="e">
            <v>#REF!</v>
          </cell>
          <cell r="CY140" t="e">
            <v>#REF!</v>
          </cell>
          <cell r="CZ140" t="e">
            <v>#REF!</v>
          </cell>
          <cell r="DA140" t="e">
            <v>#REF!</v>
          </cell>
          <cell r="DB140" t="e">
            <v>#REF!</v>
          </cell>
          <cell r="DC140" t="e">
            <v>#REF!</v>
          </cell>
          <cell r="DD140" t="e">
            <v>#REF!</v>
          </cell>
          <cell r="DE140" t="e">
            <v>#REF!</v>
          </cell>
          <cell r="DF140" t="e">
            <v>#REF!</v>
          </cell>
          <cell r="DG140" t="e">
            <v>#REF!</v>
          </cell>
          <cell r="DH140" t="e">
            <v>#REF!</v>
          </cell>
          <cell r="DI140">
            <v>0</v>
          </cell>
          <cell r="DJ140">
            <v>0</v>
          </cell>
          <cell r="DK140" t="e">
            <v>#REF!</v>
          </cell>
          <cell r="DL140" t="e">
            <v>#REF!</v>
          </cell>
          <cell r="DM140" t="e">
            <v>#REF!</v>
          </cell>
          <cell r="DN140" t="e">
            <v>#REF!</v>
          </cell>
          <cell r="DO140" t="e">
            <v>#REF!</v>
          </cell>
          <cell r="DP140" t="e">
            <v>#REF!</v>
          </cell>
          <cell r="DQ140" t="e">
            <v>#REF!</v>
          </cell>
          <cell r="DR140" t="e">
            <v>#REF!</v>
          </cell>
          <cell r="DS140" t="e">
            <v>#REF!</v>
          </cell>
          <cell r="DT140" t="e">
            <v>#REF!</v>
          </cell>
          <cell r="DU140" t="e">
            <v>#REF!</v>
          </cell>
          <cell r="DV140">
            <v>0</v>
          </cell>
          <cell r="DW140">
            <v>0</v>
          </cell>
          <cell r="DX140" t="e">
            <v>#REF!</v>
          </cell>
          <cell r="DY140" t="e">
            <v>#REF!</v>
          </cell>
          <cell r="DZ140" t="e">
            <v>#REF!</v>
          </cell>
          <cell r="EA140" t="e">
            <v>#REF!</v>
          </cell>
          <cell r="EB140" t="e">
            <v>#REF!</v>
          </cell>
        </row>
        <row r="141">
          <cell r="B141">
            <v>130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  <cell r="Q141" t="e">
            <v>#REF!</v>
          </cell>
          <cell r="R141" t="e">
            <v>#REF!</v>
          </cell>
          <cell r="S141" t="e">
            <v>#REF!</v>
          </cell>
          <cell r="T141" t="e">
            <v>#REF!</v>
          </cell>
          <cell r="U141" t="e">
            <v>#REF!</v>
          </cell>
          <cell r="V141" t="e">
            <v>#REF!</v>
          </cell>
          <cell r="W141" t="e">
            <v>#REF!</v>
          </cell>
          <cell r="X141" t="e">
            <v>#REF!</v>
          </cell>
          <cell r="Y141" t="e">
            <v>#REF!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D141" t="e">
            <v>#REF!</v>
          </cell>
          <cell r="AE141" t="e">
            <v>#REF!</v>
          </cell>
          <cell r="AF141" t="e">
            <v>#REF!</v>
          </cell>
          <cell r="AG141" t="e">
            <v>#REF!</v>
          </cell>
          <cell r="AH141" t="e">
            <v>#REF!</v>
          </cell>
          <cell r="AI141" t="e">
            <v>#REF!</v>
          </cell>
          <cell r="AJ141" t="e">
            <v>#REF!</v>
          </cell>
          <cell r="AK141" t="e">
            <v>#REF!</v>
          </cell>
          <cell r="AL141" t="e">
            <v>#REF!</v>
          </cell>
          <cell r="AM141" t="e">
            <v>#REF!</v>
          </cell>
          <cell r="AN141" t="e">
            <v>#REF!</v>
          </cell>
          <cell r="AO141" t="e">
            <v>#REF!</v>
          </cell>
          <cell r="AP141" t="e">
            <v>#REF!</v>
          </cell>
          <cell r="AQ141" t="e">
            <v>#REF!</v>
          </cell>
          <cell r="AR141" t="e">
            <v>#REF!</v>
          </cell>
          <cell r="AS141" t="e">
            <v>#REF!</v>
          </cell>
          <cell r="AT141" t="e">
            <v>#REF!</v>
          </cell>
          <cell r="AU141" t="e">
            <v>#REF!</v>
          </cell>
          <cell r="AV141" t="e">
            <v>#REF!</v>
          </cell>
          <cell r="AW141" t="e">
            <v>#REF!</v>
          </cell>
          <cell r="AX141" t="e">
            <v>#REF!</v>
          </cell>
          <cell r="AY141" t="e">
            <v>#REF!</v>
          </cell>
          <cell r="AZ141" t="e">
            <v>#REF!</v>
          </cell>
          <cell r="BA141" t="e">
            <v>#REF!</v>
          </cell>
          <cell r="BB141" t="e">
            <v>#REF!</v>
          </cell>
          <cell r="BC141" t="e">
            <v>#REF!</v>
          </cell>
          <cell r="BD141" t="e">
            <v>#REF!</v>
          </cell>
          <cell r="BE141" t="e">
            <v>#REF!</v>
          </cell>
          <cell r="BF141" t="e">
            <v>#REF!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 t="e">
            <v>#REF!</v>
          </cell>
          <cell r="BV141" t="e">
            <v>#REF!</v>
          </cell>
          <cell r="BW141" t="e">
            <v>#REF!</v>
          </cell>
          <cell r="BX141" t="e">
            <v>#REF!</v>
          </cell>
          <cell r="BY141" t="e">
            <v>#REF!</v>
          </cell>
          <cell r="BZ141" t="e">
            <v>#REF!</v>
          </cell>
          <cell r="CA141" t="e">
            <v>#REF!</v>
          </cell>
          <cell r="CB141" t="e">
            <v>#REF!</v>
          </cell>
          <cell r="CC141" t="e">
            <v>#REF!</v>
          </cell>
          <cell r="CD141" t="e">
            <v>#REF!</v>
          </cell>
          <cell r="CE141" t="e">
            <v>#REF!</v>
          </cell>
          <cell r="CF141" t="e">
            <v>#REF!</v>
          </cell>
          <cell r="CG141" t="e">
            <v>#REF!</v>
          </cell>
          <cell r="CH141" t="e">
            <v>#REF!</v>
          </cell>
          <cell r="CI141" t="e">
            <v>#REF!</v>
          </cell>
          <cell r="CJ141" t="e">
            <v>#REF!</v>
          </cell>
          <cell r="CK141" t="e">
            <v>#REF!</v>
          </cell>
          <cell r="CL141" t="e">
            <v>#REF!</v>
          </cell>
          <cell r="CM141" t="e">
            <v>#REF!</v>
          </cell>
          <cell r="CN141" t="e">
            <v>#REF!</v>
          </cell>
          <cell r="CO141" t="e">
            <v>#REF!</v>
          </cell>
          <cell r="CP141" t="e">
            <v>#REF!</v>
          </cell>
          <cell r="CQ141" t="e">
            <v>#REF!</v>
          </cell>
          <cell r="CR141" t="e">
            <v>#REF!</v>
          </cell>
          <cell r="CS141" t="e">
            <v>#REF!</v>
          </cell>
          <cell r="CT141" t="e">
            <v>#REF!</v>
          </cell>
          <cell r="CU141" t="e">
            <v>#REF!</v>
          </cell>
          <cell r="CV141" t="e">
            <v>#REF!</v>
          </cell>
          <cell r="CW141" t="e">
            <v>#REF!</v>
          </cell>
          <cell r="CX141" t="e">
            <v>#REF!</v>
          </cell>
          <cell r="CY141" t="e">
            <v>#REF!</v>
          </cell>
          <cell r="CZ141" t="e">
            <v>#REF!</v>
          </cell>
          <cell r="DA141" t="e">
            <v>#REF!</v>
          </cell>
          <cell r="DB141" t="e">
            <v>#REF!</v>
          </cell>
          <cell r="DC141" t="e">
            <v>#REF!</v>
          </cell>
          <cell r="DD141" t="e">
            <v>#REF!</v>
          </cell>
          <cell r="DE141" t="e">
            <v>#REF!</v>
          </cell>
          <cell r="DF141" t="e">
            <v>#REF!</v>
          </cell>
          <cell r="DG141" t="e">
            <v>#REF!</v>
          </cell>
          <cell r="DH141" t="e">
            <v>#REF!</v>
          </cell>
          <cell r="DI141">
            <v>0</v>
          </cell>
          <cell r="DJ141">
            <v>0</v>
          </cell>
          <cell r="DK141" t="e">
            <v>#REF!</v>
          </cell>
          <cell r="DL141" t="e">
            <v>#REF!</v>
          </cell>
          <cell r="DM141" t="e">
            <v>#REF!</v>
          </cell>
          <cell r="DN141" t="e">
            <v>#REF!</v>
          </cell>
          <cell r="DO141" t="e">
            <v>#REF!</v>
          </cell>
          <cell r="DP141" t="e">
            <v>#REF!</v>
          </cell>
          <cell r="DQ141" t="e">
            <v>#REF!</v>
          </cell>
          <cell r="DR141" t="e">
            <v>#REF!</v>
          </cell>
          <cell r="DS141" t="e">
            <v>#REF!</v>
          </cell>
          <cell r="DT141" t="e">
            <v>#REF!</v>
          </cell>
          <cell r="DU141" t="e">
            <v>#REF!</v>
          </cell>
          <cell r="DV141">
            <v>0</v>
          </cell>
          <cell r="DW141">
            <v>0</v>
          </cell>
          <cell r="DX141" t="e">
            <v>#REF!</v>
          </cell>
          <cell r="DY141" t="e">
            <v>#REF!</v>
          </cell>
          <cell r="DZ141" t="e">
            <v>#REF!</v>
          </cell>
          <cell r="EA141" t="e">
            <v>#REF!</v>
          </cell>
          <cell r="EB141" t="e">
            <v>#REF!</v>
          </cell>
        </row>
        <row r="142">
          <cell r="B142">
            <v>131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  <cell r="Q142" t="e">
            <v>#REF!</v>
          </cell>
          <cell r="R142" t="e">
            <v>#REF!</v>
          </cell>
          <cell r="S142" t="e">
            <v>#REF!</v>
          </cell>
          <cell r="T142" t="e">
            <v>#REF!</v>
          </cell>
          <cell r="U142" t="e">
            <v>#REF!</v>
          </cell>
          <cell r="V142" t="e">
            <v>#REF!</v>
          </cell>
          <cell r="W142" t="e">
            <v>#REF!</v>
          </cell>
          <cell r="X142" t="e">
            <v>#REF!</v>
          </cell>
          <cell r="Y142" t="e">
            <v>#REF!</v>
          </cell>
          <cell r="Z142" t="e">
            <v>#REF!</v>
          </cell>
          <cell r="AA142" t="e">
            <v>#REF!</v>
          </cell>
          <cell r="AB142" t="e">
            <v>#REF!</v>
          </cell>
          <cell r="AC142" t="e">
            <v>#REF!</v>
          </cell>
          <cell r="AD142" t="e">
            <v>#REF!</v>
          </cell>
          <cell r="AE142" t="e">
            <v>#REF!</v>
          </cell>
          <cell r="AF142" t="e">
            <v>#REF!</v>
          </cell>
          <cell r="AG142" t="e">
            <v>#REF!</v>
          </cell>
          <cell r="AH142" t="e">
            <v>#REF!</v>
          </cell>
          <cell r="AI142" t="e">
            <v>#REF!</v>
          </cell>
          <cell r="AJ142" t="e">
            <v>#REF!</v>
          </cell>
          <cell r="AK142" t="e">
            <v>#REF!</v>
          </cell>
          <cell r="AL142" t="e">
            <v>#REF!</v>
          </cell>
          <cell r="AM142" t="e">
            <v>#REF!</v>
          </cell>
          <cell r="AN142" t="e">
            <v>#REF!</v>
          </cell>
          <cell r="AO142" t="e">
            <v>#REF!</v>
          </cell>
          <cell r="AP142" t="e">
            <v>#REF!</v>
          </cell>
          <cell r="AQ142" t="e">
            <v>#REF!</v>
          </cell>
          <cell r="AR142" t="e">
            <v>#REF!</v>
          </cell>
          <cell r="AS142" t="e">
            <v>#REF!</v>
          </cell>
          <cell r="AT142" t="e">
            <v>#REF!</v>
          </cell>
          <cell r="AU142" t="e">
            <v>#REF!</v>
          </cell>
          <cell r="AV142" t="e">
            <v>#REF!</v>
          </cell>
          <cell r="AW142" t="e">
            <v>#REF!</v>
          </cell>
          <cell r="AX142" t="e">
            <v>#REF!</v>
          </cell>
          <cell r="AY142" t="e">
            <v>#REF!</v>
          </cell>
          <cell r="AZ142" t="e">
            <v>#REF!</v>
          </cell>
          <cell r="BA142" t="e">
            <v>#REF!</v>
          </cell>
          <cell r="BB142" t="e">
            <v>#REF!</v>
          </cell>
          <cell r="BC142" t="e">
            <v>#REF!</v>
          </cell>
          <cell r="BD142" t="e">
            <v>#REF!</v>
          </cell>
          <cell r="BE142" t="e">
            <v>#REF!</v>
          </cell>
          <cell r="BF142" t="e">
            <v>#REF!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 t="e">
            <v>#REF!</v>
          </cell>
          <cell r="BV142" t="e">
            <v>#REF!</v>
          </cell>
          <cell r="BW142" t="e">
            <v>#REF!</v>
          </cell>
          <cell r="BX142" t="e">
            <v>#REF!</v>
          </cell>
          <cell r="BY142" t="e">
            <v>#REF!</v>
          </cell>
          <cell r="BZ142" t="e">
            <v>#REF!</v>
          </cell>
          <cell r="CA142" t="e">
            <v>#REF!</v>
          </cell>
          <cell r="CB142" t="e">
            <v>#REF!</v>
          </cell>
          <cell r="CC142" t="e">
            <v>#REF!</v>
          </cell>
          <cell r="CD142" t="e">
            <v>#REF!</v>
          </cell>
          <cell r="CE142" t="e">
            <v>#REF!</v>
          </cell>
          <cell r="CF142" t="e">
            <v>#REF!</v>
          </cell>
          <cell r="CG142" t="e">
            <v>#REF!</v>
          </cell>
          <cell r="CH142" t="e">
            <v>#REF!</v>
          </cell>
          <cell r="CI142" t="e">
            <v>#REF!</v>
          </cell>
          <cell r="CJ142" t="e">
            <v>#REF!</v>
          </cell>
          <cell r="CK142" t="e">
            <v>#REF!</v>
          </cell>
          <cell r="CL142" t="e">
            <v>#REF!</v>
          </cell>
          <cell r="CM142" t="e">
            <v>#REF!</v>
          </cell>
          <cell r="CN142" t="e">
            <v>#REF!</v>
          </cell>
          <cell r="CO142" t="e">
            <v>#REF!</v>
          </cell>
          <cell r="CP142" t="e">
            <v>#REF!</v>
          </cell>
          <cell r="CQ142" t="e">
            <v>#REF!</v>
          </cell>
          <cell r="CR142" t="e">
            <v>#REF!</v>
          </cell>
          <cell r="CS142" t="e">
            <v>#REF!</v>
          </cell>
          <cell r="CT142" t="e">
            <v>#REF!</v>
          </cell>
          <cell r="CU142" t="e">
            <v>#REF!</v>
          </cell>
          <cell r="CV142" t="e">
            <v>#REF!</v>
          </cell>
          <cell r="CW142" t="e">
            <v>#REF!</v>
          </cell>
          <cell r="CX142" t="e">
            <v>#REF!</v>
          </cell>
          <cell r="CY142" t="e">
            <v>#REF!</v>
          </cell>
          <cell r="CZ142" t="e">
            <v>#REF!</v>
          </cell>
          <cell r="DA142" t="e">
            <v>#REF!</v>
          </cell>
          <cell r="DB142" t="e">
            <v>#REF!</v>
          </cell>
          <cell r="DC142" t="e">
            <v>#REF!</v>
          </cell>
          <cell r="DD142" t="e">
            <v>#REF!</v>
          </cell>
          <cell r="DE142" t="e">
            <v>#REF!</v>
          </cell>
          <cell r="DF142" t="e">
            <v>#REF!</v>
          </cell>
          <cell r="DG142" t="e">
            <v>#REF!</v>
          </cell>
          <cell r="DH142" t="e">
            <v>#REF!</v>
          </cell>
          <cell r="DI142">
            <v>0</v>
          </cell>
          <cell r="DJ142">
            <v>0</v>
          </cell>
          <cell r="DK142" t="e">
            <v>#REF!</v>
          </cell>
          <cell r="DL142" t="e">
            <v>#REF!</v>
          </cell>
          <cell r="DM142" t="e">
            <v>#REF!</v>
          </cell>
          <cell r="DN142" t="e">
            <v>#REF!</v>
          </cell>
          <cell r="DO142" t="e">
            <v>#REF!</v>
          </cell>
          <cell r="DP142" t="e">
            <v>#REF!</v>
          </cell>
          <cell r="DQ142" t="e">
            <v>#REF!</v>
          </cell>
          <cell r="DR142" t="e">
            <v>#REF!</v>
          </cell>
          <cell r="DS142" t="e">
            <v>#REF!</v>
          </cell>
          <cell r="DT142" t="e">
            <v>#REF!</v>
          </cell>
          <cell r="DU142" t="e">
            <v>#REF!</v>
          </cell>
          <cell r="DV142">
            <v>0</v>
          </cell>
          <cell r="DW142">
            <v>0</v>
          </cell>
          <cell r="DX142" t="e">
            <v>#REF!</v>
          </cell>
          <cell r="DY142" t="e">
            <v>#REF!</v>
          </cell>
          <cell r="DZ142" t="e">
            <v>#REF!</v>
          </cell>
          <cell r="EA142" t="e">
            <v>#REF!</v>
          </cell>
          <cell r="EB142" t="e">
            <v>#REF!</v>
          </cell>
        </row>
        <row r="143">
          <cell r="B143">
            <v>132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  <cell r="Q143" t="e">
            <v>#REF!</v>
          </cell>
          <cell r="R143" t="e">
            <v>#REF!</v>
          </cell>
          <cell r="S143" t="e">
            <v>#REF!</v>
          </cell>
          <cell r="T143" t="e">
            <v>#REF!</v>
          </cell>
          <cell r="U143" t="e">
            <v>#REF!</v>
          </cell>
          <cell r="V143" t="e">
            <v>#REF!</v>
          </cell>
          <cell r="W143" t="e">
            <v>#REF!</v>
          </cell>
          <cell r="X143" t="e">
            <v>#REF!</v>
          </cell>
          <cell r="Y143" t="e">
            <v>#REF!</v>
          </cell>
          <cell r="Z143" t="e">
            <v>#REF!</v>
          </cell>
          <cell r="AA143" t="e">
            <v>#REF!</v>
          </cell>
          <cell r="AB143" t="e">
            <v>#REF!</v>
          </cell>
          <cell r="AC143" t="e">
            <v>#REF!</v>
          </cell>
          <cell r="AD143" t="e">
            <v>#REF!</v>
          </cell>
          <cell r="AE143" t="e">
            <v>#REF!</v>
          </cell>
          <cell r="AF143" t="e">
            <v>#REF!</v>
          </cell>
          <cell r="AG143" t="e">
            <v>#REF!</v>
          </cell>
          <cell r="AH143" t="e">
            <v>#REF!</v>
          </cell>
          <cell r="AI143" t="e">
            <v>#REF!</v>
          </cell>
          <cell r="AJ143" t="e">
            <v>#REF!</v>
          </cell>
          <cell r="AK143" t="e">
            <v>#REF!</v>
          </cell>
          <cell r="AL143" t="e">
            <v>#REF!</v>
          </cell>
          <cell r="AM143" t="e">
            <v>#REF!</v>
          </cell>
          <cell r="AN143" t="e">
            <v>#REF!</v>
          </cell>
          <cell r="AO143" t="e">
            <v>#REF!</v>
          </cell>
          <cell r="AP143" t="e">
            <v>#REF!</v>
          </cell>
          <cell r="AQ143" t="e">
            <v>#REF!</v>
          </cell>
          <cell r="AR143" t="e">
            <v>#REF!</v>
          </cell>
          <cell r="AS143" t="e">
            <v>#REF!</v>
          </cell>
          <cell r="AT143" t="e">
            <v>#REF!</v>
          </cell>
          <cell r="AU143" t="e">
            <v>#REF!</v>
          </cell>
          <cell r="AV143" t="e">
            <v>#REF!</v>
          </cell>
          <cell r="AW143" t="e">
            <v>#REF!</v>
          </cell>
          <cell r="AX143" t="e">
            <v>#REF!</v>
          </cell>
          <cell r="AY143" t="e">
            <v>#REF!</v>
          </cell>
          <cell r="AZ143" t="e">
            <v>#REF!</v>
          </cell>
          <cell r="BA143" t="e">
            <v>#REF!</v>
          </cell>
          <cell r="BB143" t="e">
            <v>#REF!</v>
          </cell>
          <cell r="BC143" t="e">
            <v>#REF!</v>
          </cell>
          <cell r="BD143" t="e">
            <v>#REF!</v>
          </cell>
          <cell r="BE143" t="e">
            <v>#REF!</v>
          </cell>
          <cell r="BF143" t="e">
            <v>#REF!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 t="e">
            <v>#REF!</v>
          </cell>
          <cell r="BV143" t="e">
            <v>#REF!</v>
          </cell>
          <cell r="BW143" t="e">
            <v>#REF!</v>
          </cell>
          <cell r="BX143" t="e">
            <v>#REF!</v>
          </cell>
          <cell r="BY143" t="e">
            <v>#REF!</v>
          </cell>
          <cell r="BZ143" t="e">
            <v>#REF!</v>
          </cell>
          <cell r="CA143" t="e">
            <v>#REF!</v>
          </cell>
          <cell r="CB143" t="e">
            <v>#REF!</v>
          </cell>
          <cell r="CC143" t="e">
            <v>#REF!</v>
          </cell>
          <cell r="CD143" t="e">
            <v>#REF!</v>
          </cell>
          <cell r="CE143" t="e">
            <v>#REF!</v>
          </cell>
          <cell r="CF143" t="e">
            <v>#REF!</v>
          </cell>
          <cell r="CG143" t="e">
            <v>#REF!</v>
          </cell>
          <cell r="CH143" t="e">
            <v>#REF!</v>
          </cell>
          <cell r="CI143" t="e">
            <v>#REF!</v>
          </cell>
          <cell r="CJ143" t="e">
            <v>#REF!</v>
          </cell>
          <cell r="CK143" t="e">
            <v>#REF!</v>
          </cell>
          <cell r="CL143" t="e">
            <v>#REF!</v>
          </cell>
          <cell r="CM143" t="e">
            <v>#REF!</v>
          </cell>
          <cell r="CN143" t="e">
            <v>#REF!</v>
          </cell>
          <cell r="CO143" t="e">
            <v>#REF!</v>
          </cell>
          <cell r="CP143" t="e">
            <v>#REF!</v>
          </cell>
          <cell r="CQ143" t="e">
            <v>#REF!</v>
          </cell>
          <cell r="CR143" t="e">
            <v>#REF!</v>
          </cell>
          <cell r="CS143" t="e">
            <v>#REF!</v>
          </cell>
          <cell r="CT143" t="e">
            <v>#REF!</v>
          </cell>
          <cell r="CU143" t="e">
            <v>#REF!</v>
          </cell>
          <cell r="CV143" t="e">
            <v>#REF!</v>
          </cell>
          <cell r="CW143" t="e">
            <v>#REF!</v>
          </cell>
          <cell r="CX143" t="e">
            <v>#REF!</v>
          </cell>
          <cell r="CY143" t="e">
            <v>#REF!</v>
          </cell>
          <cell r="CZ143" t="e">
            <v>#REF!</v>
          </cell>
          <cell r="DA143" t="e">
            <v>#REF!</v>
          </cell>
          <cell r="DB143" t="e">
            <v>#REF!</v>
          </cell>
          <cell r="DC143" t="e">
            <v>#REF!</v>
          </cell>
          <cell r="DD143" t="e">
            <v>#REF!</v>
          </cell>
          <cell r="DE143" t="e">
            <v>#REF!</v>
          </cell>
          <cell r="DF143" t="e">
            <v>#REF!</v>
          </cell>
          <cell r="DG143" t="e">
            <v>#REF!</v>
          </cell>
          <cell r="DH143" t="e">
            <v>#REF!</v>
          </cell>
          <cell r="DI143">
            <v>0</v>
          </cell>
          <cell r="DJ143">
            <v>0</v>
          </cell>
          <cell r="DK143" t="e">
            <v>#REF!</v>
          </cell>
          <cell r="DL143" t="e">
            <v>#REF!</v>
          </cell>
          <cell r="DM143" t="e">
            <v>#REF!</v>
          </cell>
          <cell r="DN143" t="e">
            <v>#REF!</v>
          </cell>
          <cell r="DO143" t="e">
            <v>#REF!</v>
          </cell>
          <cell r="DP143" t="e">
            <v>#REF!</v>
          </cell>
          <cell r="DQ143" t="e">
            <v>#REF!</v>
          </cell>
          <cell r="DR143" t="e">
            <v>#REF!</v>
          </cell>
          <cell r="DS143" t="e">
            <v>#REF!</v>
          </cell>
          <cell r="DT143" t="e">
            <v>#REF!</v>
          </cell>
          <cell r="DU143" t="e">
            <v>#REF!</v>
          </cell>
          <cell r="DV143">
            <v>0</v>
          </cell>
          <cell r="DW143">
            <v>0</v>
          </cell>
          <cell r="DX143" t="e">
            <v>#REF!</v>
          </cell>
          <cell r="DY143" t="e">
            <v>#REF!</v>
          </cell>
          <cell r="DZ143" t="e">
            <v>#REF!</v>
          </cell>
          <cell r="EA143" t="e">
            <v>#REF!</v>
          </cell>
          <cell r="EB143" t="e">
            <v>#REF!</v>
          </cell>
        </row>
        <row r="144">
          <cell r="B144">
            <v>133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  <cell r="Q144" t="e">
            <v>#REF!</v>
          </cell>
          <cell r="R144" t="e">
            <v>#REF!</v>
          </cell>
          <cell r="S144" t="e">
            <v>#REF!</v>
          </cell>
          <cell r="T144" t="e">
            <v>#REF!</v>
          </cell>
          <cell r="U144" t="e">
            <v>#REF!</v>
          </cell>
          <cell r="V144" t="e">
            <v>#REF!</v>
          </cell>
          <cell r="W144" t="e">
            <v>#REF!</v>
          </cell>
          <cell r="X144" t="e">
            <v>#REF!</v>
          </cell>
          <cell r="Y144" t="e">
            <v>#REF!</v>
          </cell>
          <cell r="Z144" t="e">
            <v>#REF!</v>
          </cell>
          <cell r="AA144" t="e">
            <v>#REF!</v>
          </cell>
          <cell r="AB144" t="e">
            <v>#REF!</v>
          </cell>
          <cell r="AC144" t="e">
            <v>#REF!</v>
          </cell>
          <cell r="AD144" t="e">
            <v>#REF!</v>
          </cell>
          <cell r="AE144" t="e">
            <v>#REF!</v>
          </cell>
          <cell r="AF144" t="e">
            <v>#REF!</v>
          </cell>
          <cell r="AG144" t="e">
            <v>#REF!</v>
          </cell>
          <cell r="AH144" t="e">
            <v>#REF!</v>
          </cell>
          <cell r="AI144" t="e">
            <v>#REF!</v>
          </cell>
          <cell r="AJ144" t="e">
            <v>#REF!</v>
          </cell>
          <cell r="AK144" t="e">
            <v>#REF!</v>
          </cell>
          <cell r="AL144" t="e">
            <v>#REF!</v>
          </cell>
          <cell r="AM144" t="e">
            <v>#REF!</v>
          </cell>
          <cell r="AN144" t="e">
            <v>#REF!</v>
          </cell>
          <cell r="AO144" t="e">
            <v>#REF!</v>
          </cell>
          <cell r="AP144" t="e">
            <v>#REF!</v>
          </cell>
          <cell r="AQ144" t="e">
            <v>#REF!</v>
          </cell>
          <cell r="AR144" t="e">
            <v>#REF!</v>
          </cell>
          <cell r="AS144" t="e">
            <v>#REF!</v>
          </cell>
          <cell r="AT144" t="e">
            <v>#REF!</v>
          </cell>
          <cell r="AU144" t="e">
            <v>#REF!</v>
          </cell>
          <cell r="AV144" t="e">
            <v>#REF!</v>
          </cell>
          <cell r="AW144" t="e">
            <v>#REF!</v>
          </cell>
          <cell r="AX144" t="e">
            <v>#REF!</v>
          </cell>
          <cell r="AY144" t="e">
            <v>#REF!</v>
          </cell>
          <cell r="AZ144" t="e">
            <v>#REF!</v>
          </cell>
          <cell r="BA144" t="e">
            <v>#REF!</v>
          </cell>
          <cell r="BB144" t="e">
            <v>#REF!</v>
          </cell>
          <cell r="BC144" t="e">
            <v>#REF!</v>
          </cell>
          <cell r="BD144" t="e">
            <v>#REF!</v>
          </cell>
          <cell r="BE144" t="e">
            <v>#REF!</v>
          </cell>
          <cell r="BF144" t="e">
            <v>#REF!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 t="e">
            <v>#REF!</v>
          </cell>
          <cell r="BV144" t="e">
            <v>#REF!</v>
          </cell>
          <cell r="BW144" t="e">
            <v>#REF!</v>
          </cell>
          <cell r="BX144" t="e">
            <v>#REF!</v>
          </cell>
          <cell r="BY144" t="e">
            <v>#REF!</v>
          </cell>
          <cell r="BZ144" t="e">
            <v>#REF!</v>
          </cell>
          <cell r="CA144" t="e">
            <v>#REF!</v>
          </cell>
          <cell r="CB144" t="e">
            <v>#REF!</v>
          </cell>
          <cell r="CC144" t="e">
            <v>#REF!</v>
          </cell>
          <cell r="CD144" t="e">
            <v>#REF!</v>
          </cell>
          <cell r="CE144" t="e">
            <v>#REF!</v>
          </cell>
          <cell r="CF144" t="e">
            <v>#REF!</v>
          </cell>
          <cell r="CG144" t="e">
            <v>#REF!</v>
          </cell>
          <cell r="CH144" t="e">
            <v>#REF!</v>
          </cell>
          <cell r="CI144" t="e">
            <v>#REF!</v>
          </cell>
          <cell r="CJ144" t="e">
            <v>#REF!</v>
          </cell>
          <cell r="CK144" t="e">
            <v>#REF!</v>
          </cell>
          <cell r="CL144" t="e">
            <v>#REF!</v>
          </cell>
          <cell r="CM144" t="e">
            <v>#REF!</v>
          </cell>
          <cell r="CN144" t="e">
            <v>#REF!</v>
          </cell>
          <cell r="CO144" t="e">
            <v>#REF!</v>
          </cell>
          <cell r="CP144" t="e">
            <v>#REF!</v>
          </cell>
          <cell r="CQ144" t="e">
            <v>#REF!</v>
          </cell>
          <cell r="CR144" t="e">
            <v>#REF!</v>
          </cell>
          <cell r="CS144" t="e">
            <v>#REF!</v>
          </cell>
          <cell r="CT144" t="e">
            <v>#REF!</v>
          </cell>
          <cell r="CU144" t="e">
            <v>#REF!</v>
          </cell>
          <cell r="CV144" t="e">
            <v>#REF!</v>
          </cell>
          <cell r="CW144" t="e">
            <v>#REF!</v>
          </cell>
          <cell r="CX144" t="e">
            <v>#REF!</v>
          </cell>
          <cell r="CY144" t="e">
            <v>#REF!</v>
          </cell>
          <cell r="CZ144" t="e">
            <v>#REF!</v>
          </cell>
          <cell r="DA144" t="e">
            <v>#REF!</v>
          </cell>
          <cell r="DB144" t="e">
            <v>#REF!</v>
          </cell>
          <cell r="DC144" t="e">
            <v>#REF!</v>
          </cell>
          <cell r="DD144" t="e">
            <v>#REF!</v>
          </cell>
          <cell r="DE144" t="e">
            <v>#REF!</v>
          </cell>
          <cell r="DF144" t="e">
            <v>#REF!</v>
          </cell>
          <cell r="DG144" t="e">
            <v>#REF!</v>
          </cell>
          <cell r="DH144" t="e">
            <v>#REF!</v>
          </cell>
          <cell r="DI144">
            <v>0</v>
          </cell>
          <cell r="DJ144">
            <v>0</v>
          </cell>
          <cell r="DK144" t="e">
            <v>#REF!</v>
          </cell>
          <cell r="DL144" t="e">
            <v>#REF!</v>
          </cell>
          <cell r="DM144" t="e">
            <v>#REF!</v>
          </cell>
          <cell r="DN144" t="e">
            <v>#REF!</v>
          </cell>
          <cell r="DO144" t="e">
            <v>#REF!</v>
          </cell>
          <cell r="DP144" t="e">
            <v>#REF!</v>
          </cell>
          <cell r="DQ144" t="e">
            <v>#REF!</v>
          </cell>
          <cell r="DR144" t="e">
            <v>#REF!</v>
          </cell>
          <cell r="DS144" t="e">
            <v>#REF!</v>
          </cell>
          <cell r="DT144" t="e">
            <v>#REF!</v>
          </cell>
          <cell r="DU144" t="e">
            <v>#REF!</v>
          </cell>
          <cell r="DV144">
            <v>0</v>
          </cell>
          <cell r="DW144">
            <v>0</v>
          </cell>
          <cell r="DX144" t="e">
            <v>#REF!</v>
          </cell>
          <cell r="DY144" t="e">
            <v>#REF!</v>
          </cell>
          <cell r="DZ144" t="e">
            <v>#REF!</v>
          </cell>
          <cell r="EA144" t="e">
            <v>#REF!</v>
          </cell>
          <cell r="EB144" t="e">
            <v>#REF!</v>
          </cell>
        </row>
        <row r="145">
          <cell r="B145">
            <v>134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  <cell r="Q145" t="e">
            <v>#REF!</v>
          </cell>
          <cell r="R145" t="e">
            <v>#REF!</v>
          </cell>
          <cell r="S145" t="e">
            <v>#REF!</v>
          </cell>
          <cell r="T145" t="e">
            <v>#REF!</v>
          </cell>
          <cell r="U145" t="e">
            <v>#REF!</v>
          </cell>
          <cell r="V145" t="e">
            <v>#REF!</v>
          </cell>
          <cell r="W145" t="e">
            <v>#REF!</v>
          </cell>
          <cell r="X145" t="e">
            <v>#REF!</v>
          </cell>
          <cell r="Y145" t="e">
            <v>#REF!</v>
          </cell>
          <cell r="Z145" t="e">
            <v>#REF!</v>
          </cell>
          <cell r="AA145" t="e">
            <v>#REF!</v>
          </cell>
          <cell r="AB145" t="e">
            <v>#REF!</v>
          </cell>
          <cell r="AC145" t="e">
            <v>#REF!</v>
          </cell>
          <cell r="AD145" t="e">
            <v>#REF!</v>
          </cell>
          <cell r="AE145" t="e">
            <v>#REF!</v>
          </cell>
          <cell r="AF145" t="e">
            <v>#REF!</v>
          </cell>
          <cell r="AG145" t="e">
            <v>#REF!</v>
          </cell>
          <cell r="AH145" t="e">
            <v>#REF!</v>
          </cell>
          <cell r="AI145" t="e">
            <v>#REF!</v>
          </cell>
          <cell r="AJ145" t="e">
            <v>#REF!</v>
          </cell>
          <cell r="AK145" t="e">
            <v>#REF!</v>
          </cell>
          <cell r="AL145" t="e">
            <v>#REF!</v>
          </cell>
          <cell r="AM145" t="e">
            <v>#REF!</v>
          </cell>
          <cell r="AN145" t="e">
            <v>#REF!</v>
          </cell>
          <cell r="AO145" t="e">
            <v>#REF!</v>
          </cell>
          <cell r="AP145" t="e">
            <v>#REF!</v>
          </cell>
          <cell r="AQ145" t="e">
            <v>#REF!</v>
          </cell>
          <cell r="AR145" t="e">
            <v>#REF!</v>
          </cell>
          <cell r="AS145" t="e">
            <v>#REF!</v>
          </cell>
          <cell r="AT145" t="e">
            <v>#REF!</v>
          </cell>
          <cell r="AU145" t="e">
            <v>#REF!</v>
          </cell>
          <cell r="AV145" t="e">
            <v>#REF!</v>
          </cell>
          <cell r="AW145" t="e">
            <v>#REF!</v>
          </cell>
          <cell r="AX145" t="e">
            <v>#REF!</v>
          </cell>
          <cell r="AY145" t="e">
            <v>#REF!</v>
          </cell>
          <cell r="AZ145" t="e">
            <v>#REF!</v>
          </cell>
          <cell r="BA145" t="e">
            <v>#REF!</v>
          </cell>
          <cell r="BB145" t="e">
            <v>#REF!</v>
          </cell>
          <cell r="BC145" t="e">
            <v>#REF!</v>
          </cell>
          <cell r="BD145" t="e">
            <v>#REF!</v>
          </cell>
          <cell r="BE145" t="e">
            <v>#REF!</v>
          </cell>
          <cell r="BF145" t="e">
            <v>#REF!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 t="e">
            <v>#REF!</v>
          </cell>
          <cell r="BV145" t="e">
            <v>#REF!</v>
          </cell>
          <cell r="BW145" t="e">
            <v>#REF!</v>
          </cell>
          <cell r="BX145" t="e">
            <v>#REF!</v>
          </cell>
          <cell r="BY145" t="e">
            <v>#REF!</v>
          </cell>
          <cell r="BZ145" t="e">
            <v>#REF!</v>
          </cell>
          <cell r="CA145" t="e">
            <v>#REF!</v>
          </cell>
          <cell r="CB145" t="e">
            <v>#REF!</v>
          </cell>
          <cell r="CC145" t="e">
            <v>#REF!</v>
          </cell>
          <cell r="CD145" t="e">
            <v>#REF!</v>
          </cell>
          <cell r="CE145" t="e">
            <v>#REF!</v>
          </cell>
          <cell r="CF145" t="e">
            <v>#REF!</v>
          </cell>
          <cell r="CG145" t="e">
            <v>#REF!</v>
          </cell>
          <cell r="CH145" t="e">
            <v>#REF!</v>
          </cell>
          <cell r="CI145" t="e">
            <v>#REF!</v>
          </cell>
          <cell r="CJ145" t="e">
            <v>#REF!</v>
          </cell>
          <cell r="CK145" t="e">
            <v>#REF!</v>
          </cell>
          <cell r="CL145" t="e">
            <v>#REF!</v>
          </cell>
          <cell r="CM145" t="e">
            <v>#REF!</v>
          </cell>
          <cell r="CN145" t="e">
            <v>#REF!</v>
          </cell>
          <cell r="CO145" t="e">
            <v>#REF!</v>
          </cell>
          <cell r="CP145" t="e">
            <v>#REF!</v>
          </cell>
          <cell r="CQ145" t="e">
            <v>#REF!</v>
          </cell>
          <cell r="CR145" t="e">
            <v>#REF!</v>
          </cell>
          <cell r="CS145" t="e">
            <v>#REF!</v>
          </cell>
          <cell r="CT145" t="e">
            <v>#REF!</v>
          </cell>
          <cell r="CU145" t="e">
            <v>#REF!</v>
          </cell>
          <cell r="CV145" t="e">
            <v>#REF!</v>
          </cell>
          <cell r="CW145" t="e">
            <v>#REF!</v>
          </cell>
          <cell r="CX145" t="e">
            <v>#REF!</v>
          </cell>
          <cell r="CY145" t="e">
            <v>#REF!</v>
          </cell>
          <cell r="CZ145" t="e">
            <v>#REF!</v>
          </cell>
          <cell r="DA145" t="e">
            <v>#REF!</v>
          </cell>
          <cell r="DB145" t="e">
            <v>#REF!</v>
          </cell>
          <cell r="DC145" t="e">
            <v>#REF!</v>
          </cell>
          <cell r="DD145" t="e">
            <v>#REF!</v>
          </cell>
          <cell r="DE145" t="e">
            <v>#REF!</v>
          </cell>
          <cell r="DF145" t="e">
            <v>#REF!</v>
          </cell>
          <cell r="DG145" t="e">
            <v>#REF!</v>
          </cell>
          <cell r="DH145" t="e">
            <v>#REF!</v>
          </cell>
          <cell r="DI145">
            <v>0</v>
          </cell>
          <cell r="DJ145">
            <v>0</v>
          </cell>
          <cell r="DK145" t="e">
            <v>#REF!</v>
          </cell>
          <cell r="DL145" t="e">
            <v>#REF!</v>
          </cell>
          <cell r="DM145" t="e">
            <v>#REF!</v>
          </cell>
          <cell r="DN145" t="e">
            <v>#REF!</v>
          </cell>
          <cell r="DO145" t="e">
            <v>#REF!</v>
          </cell>
          <cell r="DP145" t="e">
            <v>#REF!</v>
          </cell>
          <cell r="DQ145" t="e">
            <v>#REF!</v>
          </cell>
          <cell r="DR145" t="e">
            <v>#REF!</v>
          </cell>
          <cell r="DS145" t="e">
            <v>#REF!</v>
          </cell>
          <cell r="DT145" t="e">
            <v>#REF!</v>
          </cell>
          <cell r="DU145" t="e">
            <v>#REF!</v>
          </cell>
          <cell r="DV145">
            <v>0</v>
          </cell>
          <cell r="DW145">
            <v>0</v>
          </cell>
          <cell r="DX145" t="e">
            <v>#REF!</v>
          </cell>
          <cell r="DY145" t="e">
            <v>#REF!</v>
          </cell>
          <cell r="DZ145" t="e">
            <v>#REF!</v>
          </cell>
          <cell r="EA145" t="e">
            <v>#REF!</v>
          </cell>
          <cell r="EB145" t="e">
            <v>#REF!</v>
          </cell>
        </row>
        <row r="146">
          <cell r="B146">
            <v>135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  <cell r="Q146" t="e">
            <v>#REF!</v>
          </cell>
          <cell r="R146" t="e">
            <v>#REF!</v>
          </cell>
          <cell r="S146" t="e">
            <v>#REF!</v>
          </cell>
          <cell r="T146" t="e">
            <v>#REF!</v>
          </cell>
          <cell r="U146" t="e">
            <v>#REF!</v>
          </cell>
          <cell r="V146" t="e">
            <v>#REF!</v>
          </cell>
          <cell r="W146" t="e">
            <v>#REF!</v>
          </cell>
          <cell r="X146" t="e">
            <v>#REF!</v>
          </cell>
          <cell r="Y146" t="e">
            <v>#REF!</v>
          </cell>
          <cell r="Z146" t="e">
            <v>#REF!</v>
          </cell>
          <cell r="AA146" t="e">
            <v>#REF!</v>
          </cell>
          <cell r="AB146" t="e">
            <v>#REF!</v>
          </cell>
          <cell r="AC146" t="e">
            <v>#REF!</v>
          </cell>
          <cell r="AD146" t="e">
            <v>#REF!</v>
          </cell>
          <cell r="AE146" t="e">
            <v>#REF!</v>
          </cell>
          <cell r="AF146" t="e">
            <v>#REF!</v>
          </cell>
          <cell r="AG146" t="e">
            <v>#REF!</v>
          </cell>
          <cell r="AH146" t="e">
            <v>#REF!</v>
          </cell>
          <cell r="AI146" t="e">
            <v>#REF!</v>
          </cell>
          <cell r="AJ146" t="e">
            <v>#REF!</v>
          </cell>
          <cell r="AK146" t="e">
            <v>#REF!</v>
          </cell>
          <cell r="AL146" t="e">
            <v>#REF!</v>
          </cell>
          <cell r="AM146" t="e">
            <v>#REF!</v>
          </cell>
          <cell r="AN146" t="e">
            <v>#REF!</v>
          </cell>
          <cell r="AO146" t="e">
            <v>#REF!</v>
          </cell>
          <cell r="AP146" t="e">
            <v>#REF!</v>
          </cell>
          <cell r="AQ146" t="e">
            <v>#REF!</v>
          </cell>
          <cell r="AR146" t="e">
            <v>#REF!</v>
          </cell>
          <cell r="AS146" t="e">
            <v>#REF!</v>
          </cell>
          <cell r="AT146" t="e">
            <v>#REF!</v>
          </cell>
          <cell r="AU146" t="e">
            <v>#REF!</v>
          </cell>
          <cell r="AV146" t="e">
            <v>#REF!</v>
          </cell>
          <cell r="AW146" t="e">
            <v>#REF!</v>
          </cell>
          <cell r="AX146" t="e">
            <v>#REF!</v>
          </cell>
          <cell r="AY146" t="e">
            <v>#REF!</v>
          </cell>
          <cell r="AZ146" t="e">
            <v>#REF!</v>
          </cell>
          <cell r="BA146" t="e">
            <v>#REF!</v>
          </cell>
          <cell r="BB146" t="e">
            <v>#REF!</v>
          </cell>
          <cell r="BC146" t="e">
            <v>#REF!</v>
          </cell>
          <cell r="BD146" t="e">
            <v>#REF!</v>
          </cell>
          <cell r="BE146" t="e">
            <v>#REF!</v>
          </cell>
          <cell r="BF146" t="e">
            <v>#REF!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 t="e">
            <v>#REF!</v>
          </cell>
          <cell r="BV146" t="e">
            <v>#REF!</v>
          </cell>
          <cell r="BW146" t="e">
            <v>#REF!</v>
          </cell>
          <cell r="BX146" t="e">
            <v>#REF!</v>
          </cell>
          <cell r="BY146" t="e">
            <v>#REF!</v>
          </cell>
          <cell r="BZ146" t="e">
            <v>#REF!</v>
          </cell>
          <cell r="CA146" t="e">
            <v>#REF!</v>
          </cell>
          <cell r="CB146" t="e">
            <v>#REF!</v>
          </cell>
          <cell r="CC146" t="e">
            <v>#REF!</v>
          </cell>
          <cell r="CD146" t="e">
            <v>#REF!</v>
          </cell>
          <cell r="CE146" t="e">
            <v>#REF!</v>
          </cell>
          <cell r="CF146" t="e">
            <v>#REF!</v>
          </cell>
          <cell r="CG146" t="e">
            <v>#REF!</v>
          </cell>
          <cell r="CH146" t="e">
            <v>#REF!</v>
          </cell>
          <cell r="CI146" t="e">
            <v>#REF!</v>
          </cell>
          <cell r="CJ146" t="e">
            <v>#REF!</v>
          </cell>
          <cell r="CK146" t="e">
            <v>#REF!</v>
          </cell>
          <cell r="CL146" t="e">
            <v>#REF!</v>
          </cell>
          <cell r="CM146" t="e">
            <v>#REF!</v>
          </cell>
          <cell r="CN146" t="e">
            <v>#REF!</v>
          </cell>
          <cell r="CO146" t="e">
            <v>#REF!</v>
          </cell>
          <cell r="CP146" t="e">
            <v>#REF!</v>
          </cell>
          <cell r="CQ146" t="e">
            <v>#REF!</v>
          </cell>
          <cell r="CR146" t="e">
            <v>#REF!</v>
          </cell>
          <cell r="CS146" t="e">
            <v>#REF!</v>
          </cell>
          <cell r="CT146" t="e">
            <v>#REF!</v>
          </cell>
          <cell r="CU146" t="e">
            <v>#REF!</v>
          </cell>
          <cell r="CV146" t="e">
            <v>#REF!</v>
          </cell>
          <cell r="CW146" t="e">
            <v>#REF!</v>
          </cell>
          <cell r="CX146" t="e">
            <v>#REF!</v>
          </cell>
          <cell r="CY146" t="e">
            <v>#REF!</v>
          </cell>
          <cell r="CZ146" t="e">
            <v>#REF!</v>
          </cell>
          <cell r="DA146" t="e">
            <v>#REF!</v>
          </cell>
          <cell r="DB146" t="e">
            <v>#REF!</v>
          </cell>
          <cell r="DC146" t="e">
            <v>#REF!</v>
          </cell>
          <cell r="DD146" t="e">
            <v>#REF!</v>
          </cell>
          <cell r="DE146" t="e">
            <v>#REF!</v>
          </cell>
          <cell r="DF146" t="e">
            <v>#REF!</v>
          </cell>
          <cell r="DG146" t="e">
            <v>#REF!</v>
          </cell>
          <cell r="DH146" t="e">
            <v>#REF!</v>
          </cell>
          <cell r="DI146">
            <v>0</v>
          </cell>
          <cell r="DJ146">
            <v>0</v>
          </cell>
          <cell r="DK146" t="e">
            <v>#REF!</v>
          </cell>
          <cell r="DL146" t="e">
            <v>#REF!</v>
          </cell>
          <cell r="DM146" t="e">
            <v>#REF!</v>
          </cell>
          <cell r="DN146" t="e">
            <v>#REF!</v>
          </cell>
          <cell r="DO146" t="e">
            <v>#REF!</v>
          </cell>
          <cell r="DP146" t="e">
            <v>#REF!</v>
          </cell>
          <cell r="DQ146" t="e">
            <v>#REF!</v>
          </cell>
          <cell r="DR146" t="e">
            <v>#REF!</v>
          </cell>
          <cell r="DS146" t="e">
            <v>#REF!</v>
          </cell>
          <cell r="DT146" t="e">
            <v>#REF!</v>
          </cell>
          <cell r="DU146" t="e">
            <v>#REF!</v>
          </cell>
          <cell r="DV146">
            <v>0</v>
          </cell>
          <cell r="DW146">
            <v>0</v>
          </cell>
          <cell r="DX146" t="e">
            <v>#REF!</v>
          </cell>
          <cell r="DY146" t="e">
            <v>#REF!</v>
          </cell>
          <cell r="DZ146" t="e">
            <v>#REF!</v>
          </cell>
          <cell r="EA146" t="e">
            <v>#REF!</v>
          </cell>
          <cell r="EB146" t="e">
            <v>#REF!</v>
          </cell>
        </row>
        <row r="147">
          <cell r="B147">
            <v>136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  <cell r="Q147" t="e">
            <v>#REF!</v>
          </cell>
          <cell r="R147" t="e">
            <v>#REF!</v>
          </cell>
          <cell r="S147" t="e">
            <v>#REF!</v>
          </cell>
          <cell r="T147" t="e">
            <v>#REF!</v>
          </cell>
          <cell r="U147" t="e">
            <v>#REF!</v>
          </cell>
          <cell r="V147" t="e">
            <v>#REF!</v>
          </cell>
          <cell r="W147" t="e">
            <v>#REF!</v>
          </cell>
          <cell r="X147" t="e">
            <v>#REF!</v>
          </cell>
          <cell r="Y147" t="e">
            <v>#REF!</v>
          </cell>
          <cell r="Z147" t="e">
            <v>#REF!</v>
          </cell>
          <cell r="AA147" t="e">
            <v>#REF!</v>
          </cell>
          <cell r="AB147" t="e">
            <v>#REF!</v>
          </cell>
          <cell r="AC147" t="e">
            <v>#REF!</v>
          </cell>
          <cell r="AD147" t="e">
            <v>#REF!</v>
          </cell>
          <cell r="AE147" t="e">
            <v>#REF!</v>
          </cell>
          <cell r="AF147" t="e">
            <v>#REF!</v>
          </cell>
          <cell r="AG147" t="e">
            <v>#REF!</v>
          </cell>
          <cell r="AH147" t="e">
            <v>#REF!</v>
          </cell>
          <cell r="AI147" t="e">
            <v>#REF!</v>
          </cell>
          <cell r="AJ147" t="e">
            <v>#REF!</v>
          </cell>
          <cell r="AK147" t="e">
            <v>#REF!</v>
          </cell>
          <cell r="AL147" t="e">
            <v>#REF!</v>
          </cell>
          <cell r="AM147" t="e">
            <v>#REF!</v>
          </cell>
          <cell r="AN147" t="e">
            <v>#REF!</v>
          </cell>
          <cell r="AO147" t="e">
            <v>#REF!</v>
          </cell>
          <cell r="AP147" t="e">
            <v>#REF!</v>
          </cell>
          <cell r="AQ147" t="e">
            <v>#REF!</v>
          </cell>
          <cell r="AR147" t="e">
            <v>#REF!</v>
          </cell>
          <cell r="AS147" t="e">
            <v>#REF!</v>
          </cell>
          <cell r="AT147" t="e">
            <v>#REF!</v>
          </cell>
          <cell r="AU147" t="e">
            <v>#REF!</v>
          </cell>
          <cell r="AV147" t="e">
            <v>#REF!</v>
          </cell>
          <cell r="AW147" t="e">
            <v>#REF!</v>
          </cell>
          <cell r="AX147" t="e">
            <v>#REF!</v>
          </cell>
          <cell r="AY147" t="e">
            <v>#REF!</v>
          </cell>
          <cell r="AZ147" t="e">
            <v>#REF!</v>
          </cell>
          <cell r="BA147" t="e">
            <v>#REF!</v>
          </cell>
          <cell r="BB147" t="e">
            <v>#REF!</v>
          </cell>
          <cell r="BC147" t="e">
            <v>#REF!</v>
          </cell>
          <cell r="BD147" t="e">
            <v>#REF!</v>
          </cell>
          <cell r="BE147" t="e">
            <v>#REF!</v>
          </cell>
          <cell r="BF147" t="e">
            <v>#REF!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 t="e">
            <v>#REF!</v>
          </cell>
          <cell r="BV147" t="e">
            <v>#REF!</v>
          </cell>
          <cell r="BW147" t="e">
            <v>#REF!</v>
          </cell>
          <cell r="BX147" t="e">
            <v>#REF!</v>
          </cell>
          <cell r="BY147" t="e">
            <v>#REF!</v>
          </cell>
          <cell r="BZ147" t="e">
            <v>#REF!</v>
          </cell>
          <cell r="CA147" t="e">
            <v>#REF!</v>
          </cell>
          <cell r="CB147" t="e">
            <v>#REF!</v>
          </cell>
          <cell r="CC147" t="e">
            <v>#REF!</v>
          </cell>
          <cell r="CD147" t="e">
            <v>#REF!</v>
          </cell>
          <cell r="CE147" t="e">
            <v>#REF!</v>
          </cell>
          <cell r="CF147" t="e">
            <v>#REF!</v>
          </cell>
          <cell r="CG147" t="e">
            <v>#REF!</v>
          </cell>
          <cell r="CH147" t="e">
            <v>#REF!</v>
          </cell>
          <cell r="CI147" t="e">
            <v>#REF!</v>
          </cell>
          <cell r="CJ147" t="e">
            <v>#REF!</v>
          </cell>
          <cell r="CK147" t="e">
            <v>#REF!</v>
          </cell>
          <cell r="CL147" t="e">
            <v>#REF!</v>
          </cell>
          <cell r="CM147" t="e">
            <v>#REF!</v>
          </cell>
          <cell r="CN147" t="e">
            <v>#REF!</v>
          </cell>
          <cell r="CO147" t="e">
            <v>#REF!</v>
          </cell>
          <cell r="CP147" t="e">
            <v>#REF!</v>
          </cell>
          <cell r="CQ147" t="e">
            <v>#REF!</v>
          </cell>
          <cell r="CR147" t="e">
            <v>#REF!</v>
          </cell>
          <cell r="CS147" t="e">
            <v>#REF!</v>
          </cell>
          <cell r="CT147" t="e">
            <v>#REF!</v>
          </cell>
          <cell r="CU147" t="e">
            <v>#REF!</v>
          </cell>
          <cell r="CV147" t="e">
            <v>#REF!</v>
          </cell>
          <cell r="CW147" t="e">
            <v>#REF!</v>
          </cell>
          <cell r="CX147" t="e">
            <v>#REF!</v>
          </cell>
          <cell r="CY147" t="e">
            <v>#REF!</v>
          </cell>
          <cell r="CZ147" t="e">
            <v>#REF!</v>
          </cell>
          <cell r="DA147" t="e">
            <v>#REF!</v>
          </cell>
          <cell r="DB147" t="e">
            <v>#REF!</v>
          </cell>
          <cell r="DC147" t="e">
            <v>#REF!</v>
          </cell>
          <cell r="DD147" t="e">
            <v>#REF!</v>
          </cell>
          <cell r="DE147" t="e">
            <v>#REF!</v>
          </cell>
          <cell r="DF147" t="e">
            <v>#REF!</v>
          </cell>
          <cell r="DG147" t="e">
            <v>#REF!</v>
          </cell>
          <cell r="DH147" t="e">
            <v>#REF!</v>
          </cell>
          <cell r="DI147">
            <v>0</v>
          </cell>
          <cell r="DJ147">
            <v>0</v>
          </cell>
          <cell r="DK147" t="e">
            <v>#REF!</v>
          </cell>
          <cell r="DL147" t="e">
            <v>#REF!</v>
          </cell>
          <cell r="DM147" t="e">
            <v>#REF!</v>
          </cell>
          <cell r="DN147" t="e">
            <v>#REF!</v>
          </cell>
          <cell r="DO147" t="e">
            <v>#REF!</v>
          </cell>
          <cell r="DP147" t="e">
            <v>#REF!</v>
          </cell>
          <cell r="DQ147" t="e">
            <v>#REF!</v>
          </cell>
          <cell r="DR147" t="e">
            <v>#REF!</v>
          </cell>
          <cell r="DS147" t="e">
            <v>#REF!</v>
          </cell>
          <cell r="DT147" t="e">
            <v>#REF!</v>
          </cell>
          <cell r="DU147" t="e">
            <v>#REF!</v>
          </cell>
          <cell r="DV147">
            <v>0</v>
          </cell>
          <cell r="DW147">
            <v>0</v>
          </cell>
          <cell r="DX147" t="e">
            <v>#REF!</v>
          </cell>
          <cell r="DY147" t="e">
            <v>#REF!</v>
          </cell>
          <cell r="DZ147" t="e">
            <v>#REF!</v>
          </cell>
          <cell r="EA147" t="e">
            <v>#REF!</v>
          </cell>
          <cell r="EB147" t="e">
            <v>#REF!</v>
          </cell>
        </row>
        <row r="148">
          <cell r="B148">
            <v>137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 t="e">
            <v>#REF!</v>
          </cell>
          <cell r="Z148" t="e">
            <v>#REF!</v>
          </cell>
          <cell r="AA148" t="e">
            <v>#REF!</v>
          </cell>
          <cell r="AB148" t="e">
            <v>#REF!</v>
          </cell>
          <cell r="AC148" t="e">
            <v>#REF!</v>
          </cell>
          <cell r="AD148" t="e">
            <v>#REF!</v>
          </cell>
          <cell r="AE148" t="e">
            <v>#REF!</v>
          </cell>
          <cell r="AF148" t="e">
            <v>#REF!</v>
          </cell>
          <cell r="AG148" t="e">
            <v>#REF!</v>
          </cell>
          <cell r="AH148" t="e">
            <v>#REF!</v>
          </cell>
          <cell r="AI148" t="e">
            <v>#REF!</v>
          </cell>
          <cell r="AJ148" t="e">
            <v>#REF!</v>
          </cell>
          <cell r="AK148" t="e">
            <v>#REF!</v>
          </cell>
          <cell r="AL148" t="e">
            <v>#REF!</v>
          </cell>
          <cell r="AM148" t="e">
            <v>#REF!</v>
          </cell>
          <cell r="AN148" t="e">
            <v>#REF!</v>
          </cell>
          <cell r="AO148" t="e">
            <v>#REF!</v>
          </cell>
          <cell r="AP148" t="e">
            <v>#REF!</v>
          </cell>
          <cell r="AQ148" t="e">
            <v>#REF!</v>
          </cell>
          <cell r="AR148" t="e">
            <v>#REF!</v>
          </cell>
          <cell r="AS148" t="e">
            <v>#REF!</v>
          </cell>
          <cell r="AT148" t="e">
            <v>#REF!</v>
          </cell>
          <cell r="AU148" t="e">
            <v>#REF!</v>
          </cell>
          <cell r="AV148" t="e">
            <v>#REF!</v>
          </cell>
          <cell r="AW148" t="e">
            <v>#REF!</v>
          </cell>
          <cell r="AX148" t="e">
            <v>#REF!</v>
          </cell>
          <cell r="AY148" t="e">
            <v>#REF!</v>
          </cell>
          <cell r="AZ148" t="e">
            <v>#REF!</v>
          </cell>
          <cell r="BA148" t="e">
            <v>#REF!</v>
          </cell>
          <cell r="BB148" t="e">
            <v>#REF!</v>
          </cell>
          <cell r="BC148" t="e">
            <v>#REF!</v>
          </cell>
          <cell r="BD148" t="e">
            <v>#REF!</v>
          </cell>
          <cell r="BE148" t="e">
            <v>#REF!</v>
          </cell>
          <cell r="BF148" t="e">
            <v>#REF!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 t="e">
            <v>#REF!</v>
          </cell>
          <cell r="BV148" t="e">
            <v>#REF!</v>
          </cell>
          <cell r="BW148" t="e">
            <v>#REF!</v>
          </cell>
          <cell r="BX148" t="e">
            <v>#REF!</v>
          </cell>
          <cell r="BY148" t="e">
            <v>#REF!</v>
          </cell>
          <cell r="BZ148" t="e">
            <v>#REF!</v>
          </cell>
          <cell r="CA148" t="e">
            <v>#REF!</v>
          </cell>
          <cell r="CB148" t="e">
            <v>#REF!</v>
          </cell>
          <cell r="CC148" t="e">
            <v>#REF!</v>
          </cell>
          <cell r="CD148" t="e">
            <v>#REF!</v>
          </cell>
          <cell r="CE148" t="e">
            <v>#REF!</v>
          </cell>
          <cell r="CF148" t="e">
            <v>#REF!</v>
          </cell>
          <cell r="CG148" t="e">
            <v>#REF!</v>
          </cell>
          <cell r="CH148" t="e">
            <v>#REF!</v>
          </cell>
          <cell r="CI148" t="e">
            <v>#REF!</v>
          </cell>
          <cell r="CJ148" t="e">
            <v>#REF!</v>
          </cell>
          <cell r="CK148" t="e">
            <v>#REF!</v>
          </cell>
          <cell r="CL148" t="e">
            <v>#REF!</v>
          </cell>
          <cell r="CM148" t="e">
            <v>#REF!</v>
          </cell>
          <cell r="CN148" t="e">
            <v>#REF!</v>
          </cell>
          <cell r="CO148" t="e">
            <v>#REF!</v>
          </cell>
          <cell r="CP148" t="e">
            <v>#REF!</v>
          </cell>
          <cell r="CQ148" t="e">
            <v>#REF!</v>
          </cell>
          <cell r="CR148" t="e">
            <v>#REF!</v>
          </cell>
          <cell r="CS148" t="e">
            <v>#REF!</v>
          </cell>
          <cell r="CT148" t="e">
            <v>#REF!</v>
          </cell>
          <cell r="CU148" t="e">
            <v>#REF!</v>
          </cell>
          <cell r="CV148" t="e">
            <v>#REF!</v>
          </cell>
          <cell r="CW148" t="e">
            <v>#REF!</v>
          </cell>
          <cell r="CX148" t="e">
            <v>#REF!</v>
          </cell>
          <cell r="CY148" t="e">
            <v>#REF!</v>
          </cell>
          <cell r="CZ148" t="e">
            <v>#REF!</v>
          </cell>
          <cell r="DA148" t="e">
            <v>#REF!</v>
          </cell>
          <cell r="DB148" t="e">
            <v>#REF!</v>
          </cell>
          <cell r="DC148" t="e">
            <v>#REF!</v>
          </cell>
          <cell r="DD148" t="e">
            <v>#REF!</v>
          </cell>
          <cell r="DE148" t="e">
            <v>#REF!</v>
          </cell>
          <cell r="DF148" t="e">
            <v>#REF!</v>
          </cell>
          <cell r="DG148" t="e">
            <v>#REF!</v>
          </cell>
          <cell r="DH148" t="e">
            <v>#REF!</v>
          </cell>
          <cell r="DI148">
            <v>0</v>
          </cell>
          <cell r="DJ148">
            <v>0</v>
          </cell>
          <cell r="DK148" t="e">
            <v>#REF!</v>
          </cell>
          <cell r="DL148" t="e">
            <v>#REF!</v>
          </cell>
          <cell r="DM148" t="e">
            <v>#REF!</v>
          </cell>
          <cell r="DN148" t="e">
            <v>#REF!</v>
          </cell>
          <cell r="DO148" t="e">
            <v>#REF!</v>
          </cell>
          <cell r="DP148" t="e">
            <v>#REF!</v>
          </cell>
          <cell r="DQ148" t="e">
            <v>#REF!</v>
          </cell>
          <cell r="DR148" t="e">
            <v>#REF!</v>
          </cell>
          <cell r="DS148" t="e">
            <v>#REF!</v>
          </cell>
          <cell r="DT148" t="e">
            <v>#REF!</v>
          </cell>
          <cell r="DU148" t="e">
            <v>#REF!</v>
          </cell>
          <cell r="DV148">
            <v>0</v>
          </cell>
          <cell r="DW148">
            <v>0</v>
          </cell>
          <cell r="DX148" t="e">
            <v>#REF!</v>
          </cell>
          <cell r="DY148" t="e">
            <v>#REF!</v>
          </cell>
          <cell r="DZ148" t="e">
            <v>#REF!</v>
          </cell>
          <cell r="EA148" t="e">
            <v>#REF!</v>
          </cell>
          <cell r="EB148" t="e">
            <v>#REF!</v>
          </cell>
        </row>
        <row r="149">
          <cell r="B149">
            <v>138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 t="e">
            <v>#REF!</v>
          </cell>
          <cell r="N149" t="e">
            <v>#REF!</v>
          </cell>
          <cell r="O149" t="e">
            <v>#REF!</v>
          </cell>
          <cell r="P149" t="e">
            <v>#REF!</v>
          </cell>
          <cell r="Q149" t="e">
            <v>#REF!</v>
          </cell>
          <cell r="R149" t="e">
            <v>#REF!</v>
          </cell>
          <cell r="S149" t="e">
            <v>#REF!</v>
          </cell>
          <cell r="T149" t="e">
            <v>#REF!</v>
          </cell>
          <cell r="U149" t="e">
            <v>#REF!</v>
          </cell>
          <cell r="V149" t="e">
            <v>#REF!</v>
          </cell>
          <cell r="W149" t="e">
            <v>#REF!</v>
          </cell>
          <cell r="X149" t="e">
            <v>#REF!</v>
          </cell>
          <cell r="Y149" t="e">
            <v>#REF!</v>
          </cell>
          <cell r="Z149" t="e">
            <v>#REF!</v>
          </cell>
          <cell r="AA149" t="e">
            <v>#REF!</v>
          </cell>
          <cell r="AB149" t="e">
            <v>#REF!</v>
          </cell>
          <cell r="AC149" t="e">
            <v>#REF!</v>
          </cell>
          <cell r="AD149" t="e">
            <v>#REF!</v>
          </cell>
          <cell r="AE149" t="e">
            <v>#REF!</v>
          </cell>
          <cell r="AF149" t="e">
            <v>#REF!</v>
          </cell>
          <cell r="AG149" t="e">
            <v>#REF!</v>
          </cell>
          <cell r="AH149" t="e">
            <v>#REF!</v>
          </cell>
          <cell r="AI149" t="e">
            <v>#REF!</v>
          </cell>
          <cell r="AJ149" t="e">
            <v>#REF!</v>
          </cell>
          <cell r="AK149" t="e">
            <v>#REF!</v>
          </cell>
          <cell r="AL149" t="e">
            <v>#REF!</v>
          </cell>
          <cell r="AM149" t="e">
            <v>#REF!</v>
          </cell>
          <cell r="AN149" t="e">
            <v>#REF!</v>
          </cell>
          <cell r="AO149" t="e">
            <v>#REF!</v>
          </cell>
          <cell r="AP149" t="e">
            <v>#REF!</v>
          </cell>
          <cell r="AQ149" t="e">
            <v>#REF!</v>
          </cell>
          <cell r="AR149" t="e">
            <v>#REF!</v>
          </cell>
          <cell r="AS149" t="e">
            <v>#REF!</v>
          </cell>
          <cell r="AT149" t="e">
            <v>#REF!</v>
          </cell>
          <cell r="AU149" t="e">
            <v>#REF!</v>
          </cell>
          <cell r="AV149" t="e">
            <v>#REF!</v>
          </cell>
          <cell r="AW149" t="e">
            <v>#REF!</v>
          </cell>
          <cell r="AX149" t="e">
            <v>#REF!</v>
          </cell>
          <cell r="AY149" t="e">
            <v>#REF!</v>
          </cell>
          <cell r="AZ149" t="e">
            <v>#REF!</v>
          </cell>
          <cell r="BA149" t="e">
            <v>#REF!</v>
          </cell>
          <cell r="BB149" t="e">
            <v>#REF!</v>
          </cell>
          <cell r="BC149" t="e">
            <v>#REF!</v>
          </cell>
          <cell r="BD149" t="e">
            <v>#REF!</v>
          </cell>
          <cell r="BE149" t="e">
            <v>#REF!</v>
          </cell>
          <cell r="BF149" t="e">
            <v>#REF!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 t="e">
            <v>#REF!</v>
          </cell>
          <cell r="BV149" t="e">
            <v>#REF!</v>
          </cell>
          <cell r="BW149" t="e">
            <v>#REF!</v>
          </cell>
          <cell r="BX149" t="e">
            <v>#REF!</v>
          </cell>
          <cell r="BY149" t="e">
            <v>#REF!</v>
          </cell>
          <cell r="BZ149" t="e">
            <v>#REF!</v>
          </cell>
          <cell r="CA149" t="e">
            <v>#REF!</v>
          </cell>
          <cell r="CB149" t="e">
            <v>#REF!</v>
          </cell>
          <cell r="CC149" t="e">
            <v>#REF!</v>
          </cell>
          <cell r="CD149" t="e">
            <v>#REF!</v>
          </cell>
          <cell r="CE149" t="e">
            <v>#REF!</v>
          </cell>
          <cell r="CF149" t="e">
            <v>#REF!</v>
          </cell>
          <cell r="CG149" t="e">
            <v>#REF!</v>
          </cell>
          <cell r="CH149" t="e">
            <v>#REF!</v>
          </cell>
          <cell r="CI149" t="e">
            <v>#REF!</v>
          </cell>
          <cell r="CJ149" t="e">
            <v>#REF!</v>
          </cell>
          <cell r="CK149" t="e">
            <v>#REF!</v>
          </cell>
          <cell r="CL149" t="e">
            <v>#REF!</v>
          </cell>
          <cell r="CM149" t="e">
            <v>#REF!</v>
          </cell>
          <cell r="CN149" t="e">
            <v>#REF!</v>
          </cell>
          <cell r="CO149" t="e">
            <v>#REF!</v>
          </cell>
          <cell r="CP149" t="e">
            <v>#REF!</v>
          </cell>
          <cell r="CQ149" t="e">
            <v>#REF!</v>
          </cell>
          <cell r="CR149" t="e">
            <v>#REF!</v>
          </cell>
          <cell r="CS149" t="e">
            <v>#REF!</v>
          </cell>
          <cell r="CT149" t="e">
            <v>#REF!</v>
          </cell>
          <cell r="CU149" t="e">
            <v>#REF!</v>
          </cell>
          <cell r="CV149" t="e">
            <v>#REF!</v>
          </cell>
          <cell r="CW149" t="e">
            <v>#REF!</v>
          </cell>
          <cell r="CX149" t="e">
            <v>#REF!</v>
          </cell>
          <cell r="CY149" t="e">
            <v>#REF!</v>
          </cell>
          <cell r="CZ149" t="e">
            <v>#REF!</v>
          </cell>
          <cell r="DA149" t="e">
            <v>#REF!</v>
          </cell>
          <cell r="DB149" t="e">
            <v>#REF!</v>
          </cell>
          <cell r="DC149" t="e">
            <v>#REF!</v>
          </cell>
          <cell r="DD149" t="e">
            <v>#REF!</v>
          </cell>
          <cell r="DE149" t="e">
            <v>#REF!</v>
          </cell>
          <cell r="DF149" t="e">
            <v>#REF!</v>
          </cell>
          <cell r="DG149" t="e">
            <v>#REF!</v>
          </cell>
          <cell r="DH149" t="e">
            <v>#REF!</v>
          </cell>
          <cell r="DI149">
            <v>0</v>
          </cell>
          <cell r="DJ149">
            <v>0</v>
          </cell>
          <cell r="DK149" t="e">
            <v>#REF!</v>
          </cell>
          <cell r="DL149" t="e">
            <v>#REF!</v>
          </cell>
          <cell r="DM149" t="e">
            <v>#REF!</v>
          </cell>
          <cell r="DN149" t="e">
            <v>#REF!</v>
          </cell>
          <cell r="DO149" t="e">
            <v>#REF!</v>
          </cell>
          <cell r="DP149" t="e">
            <v>#REF!</v>
          </cell>
          <cell r="DQ149" t="e">
            <v>#REF!</v>
          </cell>
          <cell r="DR149" t="e">
            <v>#REF!</v>
          </cell>
          <cell r="DS149" t="e">
            <v>#REF!</v>
          </cell>
          <cell r="DT149" t="e">
            <v>#REF!</v>
          </cell>
          <cell r="DU149" t="e">
            <v>#REF!</v>
          </cell>
          <cell r="DV149">
            <v>0</v>
          </cell>
          <cell r="DW149">
            <v>0</v>
          </cell>
          <cell r="DX149" t="e">
            <v>#REF!</v>
          </cell>
          <cell r="DY149" t="e">
            <v>#REF!</v>
          </cell>
          <cell r="DZ149" t="e">
            <v>#REF!</v>
          </cell>
          <cell r="EA149" t="e">
            <v>#REF!</v>
          </cell>
          <cell r="EB149" t="e">
            <v>#REF!</v>
          </cell>
        </row>
        <row r="150">
          <cell r="B150">
            <v>139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 t="e">
            <v>#REF!</v>
          </cell>
          <cell r="P150" t="e">
            <v>#REF!</v>
          </cell>
          <cell r="Q150" t="e">
            <v>#REF!</v>
          </cell>
          <cell r="R150" t="e">
            <v>#REF!</v>
          </cell>
          <cell r="S150" t="e">
            <v>#REF!</v>
          </cell>
          <cell r="T150" t="e">
            <v>#REF!</v>
          </cell>
          <cell r="U150" t="e">
            <v>#REF!</v>
          </cell>
          <cell r="V150" t="e">
            <v>#REF!</v>
          </cell>
          <cell r="W150" t="e">
            <v>#REF!</v>
          </cell>
          <cell r="X150" t="e">
            <v>#REF!</v>
          </cell>
          <cell r="Y150" t="e">
            <v>#REF!</v>
          </cell>
          <cell r="Z150" t="e">
            <v>#REF!</v>
          </cell>
          <cell r="AA150" t="e">
            <v>#REF!</v>
          </cell>
          <cell r="AB150" t="e">
            <v>#REF!</v>
          </cell>
          <cell r="AC150" t="e">
            <v>#REF!</v>
          </cell>
          <cell r="AD150" t="e">
            <v>#REF!</v>
          </cell>
          <cell r="AE150" t="e">
            <v>#REF!</v>
          </cell>
          <cell r="AF150" t="e">
            <v>#REF!</v>
          </cell>
          <cell r="AG150" t="e">
            <v>#REF!</v>
          </cell>
          <cell r="AH150" t="e">
            <v>#REF!</v>
          </cell>
          <cell r="AI150" t="e">
            <v>#REF!</v>
          </cell>
          <cell r="AJ150" t="e">
            <v>#REF!</v>
          </cell>
          <cell r="AK150" t="e">
            <v>#REF!</v>
          </cell>
          <cell r="AL150" t="e">
            <v>#REF!</v>
          </cell>
          <cell r="AM150" t="e">
            <v>#REF!</v>
          </cell>
          <cell r="AN150" t="e">
            <v>#REF!</v>
          </cell>
          <cell r="AO150" t="e">
            <v>#REF!</v>
          </cell>
          <cell r="AP150" t="e">
            <v>#REF!</v>
          </cell>
          <cell r="AQ150" t="e">
            <v>#REF!</v>
          </cell>
          <cell r="AR150" t="e">
            <v>#REF!</v>
          </cell>
          <cell r="AS150" t="e">
            <v>#REF!</v>
          </cell>
          <cell r="AT150" t="e">
            <v>#REF!</v>
          </cell>
          <cell r="AU150" t="e">
            <v>#REF!</v>
          </cell>
          <cell r="AV150" t="e">
            <v>#REF!</v>
          </cell>
          <cell r="AW150" t="e">
            <v>#REF!</v>
          </cell>
          <cell r="AX150" t="e">
            <v>#REF!</v>
          </cell>
          <cell r="AY150" t="e">
            <v>#REF!</v>
          </cell>
          <cell r="AZ150" t="e">
            <v>#REF!</v>
          </cell>
          <cell r="BA150" t="e">
            <v>#REF!</v>
          </cell>
          <cell r="BB150" t="e">
            <v>#REF!</v>
          </cell>
          <cell r="BC150" t="e">
            <v>#REF!</v>
          </cell>
          <cell r="BD150" t="e">
            <v>#REF!</v>
          </cell>
          <cell r="BE150" t="e">
            <v>#REF!</v>
          </cell>
          <cell r="BF150" t="e">
            <v>#REF!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 t="e">
            <v>#REF!</v>
          </cell>
          <cell r="BV150" t="e">
            <v>#REF!</v>
          </cell>
          <cell r="BW150" t="e">
            <v>#REF!</v>
          </cell>
          <cell r="BX150" t="e">
            <v>#REF!</v>
          </cell>
          <cell r="BY150" t="e">
            <v>#REF!</v>
          </cell>
          <cell r="BZ150" t="e">
            <v>#REF!</v>
          </cell>
          <cell r="CA150" t="e">
            <v>#REF!</v>
          </cell>
          <cell r="CB150" t="e">
            <v>#REF!</v>
          </cell>
          <cell r="CC150" t="e">
            <v>#REF!</v>
          </cell>
          <cell r="CD150" t="e">
            <v>#REF!</v>
          </cell>
          <cell r="CE150" t="e">
            <v>#REF!</v>
          </cell>
          <cell r="CF150" t="e">
            <v>#REF!</v>
          </cell>
          <cell r="CG150" t="e">
            <v>#REF!</v>
          </cell>
          <cell r="CH150" t="e">
            <v>#REF!</v>
          </cell>
          <cell r="CI150" t="e">
            <v>#REF!</v>
          </cell>
          <cell r="CJ150" t="e">
            <v>#REF!</v>
          </cell>
          <cell r="CK150" t="e">
            <v>#REF!</v>
          </cell>
          <cell r="CL150" t="e">
            <v>#REF!</v>
          </cell>
          <cell r="CM150" t="e">
            <v>#REF!</v>
          </cell>
          <cell r="CN150" t="e">
            <v>#REF!</v>
          </cell>
          <cell r="CO150" t="e">
            <v>#REF!</v>
          </cell>
          <cell r="CP150" t="e">
            <v>#REF!</v>
          </cell>
          <cell r="CQ150" t="e">
            <v>#REF!</v>
          </cell>
          <cell r="CR150" t="e">
            <v>#REF!</v>
          </cell>
          <cell r="CS150" t="e">
            <v>#REF!</v>
          </cell>
          <cell r="CT150" t="e">
            <v>#REF!</v>
          </cell>
          <cell r="CU150" t="e">
            <v>#REF!</v>
          </cell>
          <cell r="CV150" t="e">
            <v>#REF!</v>
          </cell>
          <cell r="CW150" t="e">
            <v>#REF!</v>
          </cell>
          <cell r="CX150" t="e">
            <v>#REF!</v>
          </cell>
          <cell r="CY150" t="e">
            <v>#REF!</v>
          </cell>
          <cell r="CZ150" t="e">
            <v>#REF!</v>
          </cell>
          <cell r="DA150" t="e">
            <v>#REF!</v>
          </cell>
          <cell r="DB150" t="e">
            <v>#REF!</v>
          </cell>
          <cell r="DC150" t="e">
            <v>#REF!</v>
          </cell>
          <cell r="DD150" t="e">
            <v>#REF!</v>
          </cell>
          <cell r="DE150" t="e">
            <v>#REF!</v>
          </cell>
          <cell r="DF150" t="e">
            <v>#REF!</v>
          </cell>
          <cell r="DG150" t="e">
            <v>#REF!</v>
          </cell>
          <cell r="DH150" t="e">
            <v>#REF!</v>
          </cell>
          <cell r="DI150">
            <v>0</v>
          </cell>
          <cell r="DJ150">
            <v>0</v>
          </cell>
          <cell r="DK150" t="e">
            <v>#REF!</v>
          </cell>
          <cell r="DL150" t="e">
            <v>#REF!</v>
          </cell>
          <cell r="DM150" t="e">
            <v>#REF!</v>
          </cell>
          <cell r="DN150" t="e">
            <v>#REF!</v>
          </cell>
          <cell r="DO150" t="e">
            <v>#REF!</v>
          </cell>
          <cell r="DP150" t="e">
            <v>#REF!</v>
          </cell>
          <cell r="DQ150" t="e">
            <v>#REF!</v>
          </cell>
          <cell r="DR150" t="e">
            <v>#REF!</v>
          </cell>
          <cell r="DS150" t="e">
            <v>#REF!</v>
          </cell>
          <cell r="DT150" t="e">
            <v>#REF!</v>
          </cell>
          <cell r="DU150" t="e">
            <v>#REF!</v>
          </cell>
          <cell r="DV150">
            <v>0</v>
          </cell>
          <cell r="DW150">
            <v>0</v>
          </cell>
          <cell r="DX150" t="e">
            <v>#REF!</v>
          </cell>
          <cell r="DY150" t="e">
            <v>#REF!</v>
          </cell>
          <cell r="DZ150" t="e">
            <v>#REF!</v>
          </cell>
          <cell r="EA150" t="e">
            <v>#REF!</v>
          </cell>
          <cell r="EB150" t="e">
            <v>#REF!</v>
          </cell>
        </row>
        <row r="151">
          <cell r="B151">
            <v>140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 t="e">
            <v>#REF!</v>
          </cell>
          <cell r="N151" t="e">
            <v>#REF!</v>
          </cell>
          <cell r="O151" t="e">
            <v>#REF!</v>
          </cell>
          <cell r="P151" t="e">
            <v>#REF!</v>
          </cell>
          <cell r="Q151" t="e">
            <v>#REF!</v>
          </cell>
          <cell r="R151" t="e">
            <v>#REF!</v>
          </cell>
          <cell r="S151" t="e">
            <v>#REF!</v>
          </cell>
          <cell r="T151" t="e">
            <v>#REF!</v>
          </cell>
          <cell r="U151" t="e">
            <v>#REF!</v>
          </cell>
          <cell r="V151" t="e">
            <v>#REF!</v>
          </cell>
          <cell r="W151" t="e">
            <v>#REF!</v>
          </cell>
          <cell r="X151" t="e">
            <v>#REF!</v>
          </cell>
          <cell r="Y151" t="e">
            <v>#REF!</v>
          </cell>
          <cell r="Z151" t="e">
            <v>#REF!</v>
          </cell>
          <cell r="AA151" t="e">
            <v>#REF!</v>
          </cell>
          <cell r="AB151" t="e">
            <v>#REF!</v>
          </cell>
          <cell r="AC151" t="e">
            <v>#REF!</v>
          </cell>
          <cell r="AD151" t="e">
            <v>#REF!</v>
          </cell>
          <cell r="AE151" t="e">
            <v>#REF!</v>
          </cell>
          <cell r="AF151" t="e">
            <v>#REF!</v>
          </cell>
          <cell r="AG151" t="e">
            <v>#REF!</v>
          </cell>
          <cell r="AH151" t="e">
            <v>#REF!</v>
          </cell>
          <cell r="AI151" t="e">
            <v>#REF!</v>
          </cell>
          <cell r="AJ151" t="e">
            <v>#REF!</v>
          </cell>
          <cell r="AK151" t="e">
            <v>#REF!</v>
          </cell>
          <cell r="AL151" t="e">
            <v>#REF!</v>
          </cell>
          <cell r="AM151" t="e">
            <v>#REF!</v>
          </cell>
          <cell r="AN151" t="e">
            <v>#REF!</v>
          </cell>
          <cell r="AO151" t="e">
            <v>#REF!</v>
          </cell>
          <cell r="AP151" t="e">
            <v>#REF!</v>
          </cell>
          <cell r="AQ151" t="e">
            <v>#REF!</v>
          </cell>
          <cell r="AR151" t="e">
            <v>#REF!</v>
          </cell>
          <cell r="AS151" t="e">
            <v>#REF!</v>
          </cell>
          <cell r="AT151" t="e">
            <v>#REF!</v>
          </cell>
          <cell r="AU151" t="e">
            <v>#REF!</v>
          </cell>
          <cell r="AV151" t="e">
            <v>#REF!</v>
          </cell>
          <cell r="AW151" t="e">
            <v>#REF!</v>
          </cell>
          <cell r="AX151" t="e">
            <v>#REF!</v>
          </cell>
          <cell r="AY151" t="e">
            <v>#REF!</v>
          </cell>
          <cell r="AZ151" t="e">
            <v>#REF!</v>
          </cell>
          <cell r="BA151" t="e">
            <v>#REF!</v>
          </cell>
          <cell r="BB151" t="e">
            <v>#REF!</v>
          </cell>
          <cell r="BC151" t="e">
            <v>#REF!</v>
          </cell>
          <cell r="BD151" t="e">
            <v>#REF!</v>
          </cell>
          <cell r="BE151" t="e">
            <v>#REF!</v>
          </cell>
          <cell r="BF151" t="e">
            <v>#REF!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 t="e">
            <v>#REF!</v>
          </cell>
          <cell r="BV151" t="e">
            <v>#REF!</v>
          </cell>
          <cell r="BW151" t="e">
            <v>#REF!</v>
          </cell>
          <cell r="BX151" t="e">
            <v>#REF!</v>
          </cell>
          <cell r="BY151" t="e">
            <v>#REF!</v>
          </cell>
          <cell r="BZ151" t="e">
            <v>#REF!</v>
          </cell>
          <cell r="CA151" t="e">
            <v>#REF!</v>
          </cell>
          <cell r="CB151" t="e">
            <v>#REF!</v>
          </cell>
          <cell r="CC151" t="e">
            <v>#REF!</v>
          </cell>
          <cell r="CD151" t="e">
            <v>#REF!</v>
          </cell>
          <cell r="CE151" t="e">
            <v>#REF!</v>
          </cell>
          <cell r="CF151" t="e">
            <v>#REF!</v>
          </cell>
          <cell r="CG151" t="e">
            <v>#REF!</v>
          </cell>
          <cell r="CH151" t="e">
            <v>#REF!</v>
          </cell>
          <cell r="CI151" t="e">
            <v>#REF!</v>
          </cell>
          <cell r="CJ151" t="e">
            <v>#REF!</v>
          </cell>
          <cell r="CK151" t="e">
            <v>#REF!</v>
          </cell>
          <cell r="CL151" t="e">
            <v>#REF!</v>
          </cell>
          <cell r="CM151" t="e">
            <v>#REF!</v>
          </cell>
          <cell r="CN151" t="e">
            <v>#REF!</v>
          </cell>
          <cell r="CO151" t="e">
            <v>#REF!</v>
          </cell>
          <cell r="CP151" t="e">
            <v>#REF!</v>
          </cell>
          <cell r="CQ151" t="e">
            <v>#REF!</v>
          </cell>
          <cell r="CR151" t="e">
            <v>#REF!</v>
          </cell>
          <cell r="CS151" t="e">
            <v>#REF!</v>
          </cell>
          <cell r="CT151" t="e">
            <v>#REF!</v>
          </cell>
          <cell r="CU151" t="e">
            <v>#REF!</v>
          </cell>
          <cell r="CV151" t="e">
            <v>#REF!</v>
          </cell>
          <cell r="CW151" t="e">
            <v>#REF!</v>
          </cell>
          <cell r="CX151" t="e">
            <v>#REF!</v>
          </cell>
          <cell r="CY151" t="e">
            <v>#REF!</v>
          </cell>
          <cell r="CZ151" t="e">
            <v>#REF!</v>
          </cell>
          <cell r="DA151" t="e">
            <v>#REF!</v>
          </cell>
          <cell r="DB151" t="e">
            <v>#REF!</v>
          </cell>
          <cell r="DC151" t="e">
            <v>#REF!</v>
          </cell>
          <cell r="DD151" t="e">
            <v>#REF!</v>
          </cell>
          <cell r="DE151" t="e">
            <v>#REF!</v>
          </cell>
          <cell r="DF151" t="e">
            <v>#REF!</v>
          </cell>
          <cell r="DG151" t="e">
            <v>#REF!</v>
          </cell>
          <cell r="DH151" t="e">
            <v>#REF!</v>
          </cell>
          <cell r="DI151">
            <v>0</v>
          </cell>
          <cell r="DJ151">
            <v>0</v>
          </cell>
          <cell r="DK151" t="e">
            <v>#REF!</v>
          </cell>
          <cell r="DL151" t="e">
            <v>#REF!</v>
          </cell>
          <cell r="DM151" t="e">
            <v>#REF!</v>
          </cell>
          <cell r="DN151" t="e">
            <v>#REF!</v>
          </cell>
          <cell r="DO151" t="e">
            <v>#REF!</v>
          </cell>
          <cell r="DP151" t="e">
            <v>#REF!</v>
          </cell>
          <cell r="DQ151" t="e">
            <v>#REF!</v>
          </cell>
          <cell r="DR151" t="e">
            <v>#REF!</v>
          </cell>
          <cell r="DS151" t="e">
            <v>#REF!</v>
          </cell>
          <cell r="DT151" t="e">
            <v>#REF!</v>
          </cell>
          <cell r="DU151" t="e">
            <v>#REF!</v>
          </cell>
          <cell r="DV151">
            <v>0</v>
          </cell>
          <cell r="DW151">
            <v>0</v>
          </cell>
          <cell r="DX151" t="e">
            <v>#REF!</v>
          </cell>
          <cell r="DY151" t="e">
            <v>#REF!</v>
          </cell>
          <cell r="DZ151" t="e">
            <v>#REF!</v>
          </cell>
          <cell r="EA151" t="e">
            <v>#REF!</v>
          </cell>
          <cell r="EB151" t="e">
            <v>#REF!</v>
          </cell>
        </row>
        <row r="152">
          <cell r="B152">
            <v>141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 t="e">
            <v>#REF!</v>
          </cell>
          <cell r="N152" t="e">
            <v>#REF!</v>
          </cell>
          <cell r="O152" t="e">
            <v>#REF!</v>
          </cell>
          <cell r="P152" t="e">
            <v>#REF!</v>
          </cell>
          <cell r="Q152" t="e">
            <v>#REF!</v>
          </cell>
          <cell r="R152" t="e">
            <v>#REF!</v>
          </cell>
          <cell r="S152" t="e">
            <v>#REF!</v>
          </cell>
          <cell r="T152" t="e">
            <v>#REF!</v>
          </cell>
          <cell r="U152" t="e">
            <v>#REF!</v>
          </cell>
          <cell r="V152" t="e">
            <v>#REF!</v>
          </cell>
          <cell r="W152" t="e">
            <v>#REF!</v>
          </cell>
          <cell r="X152" t="e">
            <v>#REF!</v>
          </cell>
          <cell r="Y152" t="e">
            <v>#REF!</v>
          </cell>
          <cell r="Z152" t="e">
            <v>#REF!</v>
          </cell>
          <cell r="AA152" t="e">
            <v>#REF!</v>
          </cell>
          <cell r="AB152" t="e">
            <v>#REF!</v>
          </cell>
          <cell r="AC152" t="e">
            <v>#REF!</v>
          </cell>
          <cell r="AD152" t="e">
            <v>#REF!</v>
          </cell>
          <cell r="AE152" t="e">
            <v>#REF!</v>
          </cell>
          <cell r="AF152" t="e">
            <v>#REF!</v>
          </cell>
          <cell r="AG152" t="e">
            <v>#REF!</v>
          </cell>
          <cell r="AH152" t="e">
            <v>#REF!</v>
          </cell>
          <cell r="AI152" t="e">
            <v>#REF!</v>
          </cell>
          <cell r="AJ152" t="e">
            <v>#REF!</v>
          </cell>
          <cell r="AK152" t="e">
            <v>#REF!</v>
          </cell>
          <cell r="AL152" t="e">
            <v>#REF!</v>
          </cell>
          <cell r="AM152" t="e">
            <v>#REF!</v>
          </cell>
          <cell r="AN152" t="e">
            <v>#REF!</v>
          </cell>
          <cell r="AO152" t="e">
            <v>#REF!</v>
          </cell>
          <cell r="AP152" t="e">
            <v>#REF!</v>
          </cell>
          <cell r="AQ152" t="e">
            <v>#REF!</v>
          </cell>
          <cell r="AR152" t="e">
            <v>#REF!</v>
          </cell>
          <cell r="AS152" t="e">
            <v>#REF!</v>
          </cell>
          <cell r="AT152" t="e">
            <v>#REF!</v>
          </cell>
          <cell r="AU152" t="e">
            <v>#REF!</v>
          </cell>
          <cell r="AV152" t="e">
            <v>#REF!</v>
          </cell>
          <cell r="AW152" t="e">
            <v>#REF!</v>
          </cell>
          <cell r="AX152" t="e">
            <v>#REF!</v>
          </cell>
          <cell r="AY152" t="e">
            <v>#REF!</v>
          </cell>
          <cell r="AZ152" t="e">
            <v>#REF!</v>
          </cell>
          <cell r="BA152" t="e">
            <v>#REF!</v>
          </cell>
          <cell r="BB152" t="e">
            <v>#REF!</v>
          </cell>
          <cell r="BC152" t="e">
            <v>#REF!</v>
          </cell>
          <cell r="BD152" t="e">
            <v>#REF!</v>
          </cell>
          <cell r="BE152" t="e">
            <v>#REF!</v>
          </cell>
          <cell r="BF152" t="e">
            <v>#REF!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 t="e">
            <v>#REF!</v>
          </cell>
          <cell r="BV152" t="e">
            <v>#REF!</v>
          </cell>
          <cell r="BW152" t="e">
            <v>#REF!</v>
          </cell>
          <cell r="BX152" t="e">
            <v>#REF!</v>
          </cell>
          <cell r="BY152" t="e">
            <v>#REF!</v>
          </cell>
          <cell r="BZ152" t="e">
            <v>#REF!</v>
          </cell>
          <cell r="CA152" t="e">
            <v>#REF!</v>
          </cell>
          <cell r="CB152" t="e">
            <v>#REF!</v>
          </cell>
          <cell r="CC152" t="e">
            <v>#REF!</v>
          </cell>
          <cell r="CD152" t="e">
            <v>#REF!</v>
          </cell>
          <cell r="CE152" t="e">
            <v>#REF!</v>
          </cell>
          <cell r="CF152" t="e">
            <v>#REF!</v>
          </cell>
          <cell r="CG152" t="e">
            <v>#REF!</v>
          </cell>
          <cell r="CH152" t="e">
            <v>#REF!</v>
          </cell>
          <cell r="CI152" t="e">
            <v>#REF!</v>
          </cell>
          <cell r="CJ152" t="e">
            <v>#REF!</v>
          </cell>
          <cell r="CK152" t="e">
            <v>#REF!</v>
          </cell>
          <cell r="CL152" t="e">
            <v>#REF!</v>
          </cell>
          <cell r="CM152" t="e">
            <v>#REF!</v>
          </cell>
          <cell r="CN152" t="e">
            <v>#REF!</v>
          </cell>
          <cell r="CO152" t="e">
            <v>#REF!</v>
          </cell>
          <cell r="CP152" t="e">
            <v>#REF!</v>
          </cell>
          <cell r="CQ152" t="e">
            <v>#REF!</v>
          </cell>
          <cell r="CR152" t="e">
            <v>#REF!</v>
          </cell>
          <cell r="CS152" t="e">
            <v>#REF!</v>
          </cell>
          <cell r="CT152" t="e">
            <v>#REF!</v>
          </cell>
          <cell r="CU152" t="e">
            <v>#REF!</v>
          </cell>
          <cell r="CV152" t="e">
            <v>#REF!</v>
          </cell>
          <cell r="CW152" t="e">
            <v>#REF!</v>
          </cell>
          <cell r="CX152" t="e">
            <v>#REF!</v>
          </cell>
          <cell r="CY152" t="e">
            <v>#REF!</v>
          </cell>
          <cell r="CZ152" t="e">
            <v>#REF!</v>
          </cell>
          <cell r="DA152" t="e">
            <v>#REF!</v>
          </cell>
          <cell r="DB152" t="e">
            <v>#REF!</v>
          </cell>
          <cell r="DC152" t="e">
            <v>#REF!</v>
          </cell>
          <cell r="DD152" t="e">
            <v>#REF!</v>
          </cell>
          <cell r="DE152" t="e">
            <v>#REF!</v>
          </cell>
          <cell r="DF152" t="e">
            <v>#REF!</v>
          </cell>
          <cell r="DG152" t="e">
            <v>#REF!</v>
          </cell>
          <cell r="DH152" t="e">
            <v>#REF!</v>
          </cell>
          <cell r="DI152">
            <v>0</v>
          </cell>
          <cell r="DJ152">
            <v>0</v>
          </cell>
          <cell r="DK152" t="e">
            <v>#REF!</v>
          </cell>
          <cell r="DL152" t="e">
            <v>#REF!</v>
          </cell>
          <cell r="DM152" t="e">
            <v>#REF!</v>
          </cell>
          <cell r="DN152" t="e">
            <v>#REF!</v>
          </cell>
          <cell r="DO152" t="e">
            <v>#REF!</v>
          </cell>
          <cell r="DP152" t="e">
            <v>#REF!</v>
          </cell>
          <cell r="DQ152" t="e">
            <v>#REF!</v>
          </cell>
          <cell r="DR152" t="e">
            <v>#REF!</v>
          </cell>
          <cell r="DS152" t="e">
            <v>#REF!</v>
          </cell>
          <cell r="DT152" t="e">
            <v>#REF!</v>
          </cell>
          <cell r="DU152" t="e">
            <v>#REF!</v>
          </cell>
          <cell r="DV152">
            <v>0</v>
          </cell>
          <cell r="DW152">
            <v>0</v>
          </cell>
          <cell r="DX152" t="e">
            <v>#REF!</v>
          </cell>
          <cell r="DY152" t="e">
            <v>#REF!</v>
          </cell>
          <cell r="DZ152" t="e">
            <v>#REF!</v>
          </cell>
          <cell r="EA152" t="e">
            <v>#REF!</v>
          </cell>
          <cell r="EB152" t="e">
            <v>#REF!</v>
          </cell>
        </row>
        <row r="153">
          <cell r="B153">
            <v>142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 t="e">
            <v>#REF!</v>
          </cell>
          <cell r="N153" t="e">
            <v>#REF!</v>
          </cell>
          <cell r="O153" t="e">
            <v>#REF!</v>
          </cell>
          <cell r="P153" t="e">
            <v>#REF!</v>
          </cell>
          <cell r="Q153" t="e">
            <v>#REF!</v>
          </cell>
          <cell r="R153" t="e">
            <v>#REF!</v>
          </cell>
          <cell r="S153" t="e">
            <v>#REF!</v>
          </cell>
          <cell r="T153" t="e">
            <v>#REF!</v>
          </cell>
          <cell r="U153" t="e">
            <v>#REF!</v>
          </cell>
          <cell r="V153" t="e">
            <v>#REF!</v>
          </cell>
          <cell r="W153" t="e">
            <v>#REF!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  <cell r="AD153" t="e">
            <v>#REF!</v>
          </cell>
          <cell r="AE153" t="e">
            <v>#REF!</v>
          </cell>
          <cell r="AF153" t="e">
            <v>#REF!</v>
          </cell>
          <cell r="AG153" t="e">
            <v>#REF!</v>
          </cell>
          <cell r="AH153" t="e">
            <v>#REF!</v>
          </cell>
          <cell r="AI153" t="e">
            <v>#REF!</v>
          </cell>
          <cell r="AJ153" t="e">
            <v>#REF!</v>
          </cell>
          <cell r="AK153" t="e">
            <v>#REF!</v>
          </cell>
          <cell r="AL153" t="e">
            <v>#REF!</v>
          </cell>
          <cell r="AM153" t="e">
            <v>#REF!</v>
          </cell>
          <cell r="AN153" t="e">
            <v>#REF!</v>
          </cell>
          <cell r="AO153" t="e">
            <v>#REF!</v>
          </cell>
          <cell r="AP153" t="e">
            <v>#REF!</v>
          </cell>
          <cell r="AQ153" t="e">
            <v>#REF!</v>
          </cell>
          <cell r="AR153" t="e">
            <v>#REF!</v>
          </cell>
          <cell r="AS153" t="e">
            <v>#REF!</v>
          </cell>
          <cell r="AT153" t="e">
            <v>#REF!</v>
          </cell>
          <cell r="AU153" t="e">
            <v>#REF!</v>
          </cell>
          <cell r="AV153" t="e">
            <v>#REF!</v>
          </cell>
          <cell r="AW153" t="e">
            <v>#REF!</v>
          </cell>
          <cell r="AX153" t="e">
            <v>#REF!</v>
          </cell>
          <cell r="AY153" t="e">
            <v>#REF!</v>
          </cell>
          <cell r="AZ153" t="e">
            <v>#REF!</v>
          </cell>
          <cell r="BA153" t="e">
            <v>#REF!</v>
          </cell>
          <cell r="BB153" t="e">
            <v>#REF!</v>
          </cell>
          <cell r="BC153" t="e">
            <v>#REF!</v>
          </cell>
          <cell r="BD153" t="e">
            <v>#REF!</v>
          </cell>
          <cell r="BE153" t="e">
            <v>#REF!</v>
          </cell>
          <cell r="BF153" t="e">
            <v>#REF!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 t="e">
            <v>#REF!</v>
          </cell>
          <cell r="BV153" t="e">
            <v>#REF!</v>
          </cell>
          <cell r="BW153" t="e">
            <v>#REF!</v>
          </cell>
          <cell r="BX153" t="e">
            <v>#REF!</v>
          </cell>
          <cell r="BY153" t="e">
            <v>#REF!</v>
          </cell>
          <cell r="BZ153" t="e">
            <v>#REF!</v>
          </cell>
          <cell r="CA153" t="e">
            <v>#REF!</v>
          </cell>
          <cell r="CB153" t="e">
            <v>#REF!</v>
          </cell>
          <cell r="CC153" t="e">
            <v>#REF!</v>
          </cell>
          <cell r="CD153" t="e">
            <v>#REF!</v>
          </cell>
          <cell r="CE153" t="e">
            <v>#REF!</v>
          </cell>
          <cell r="CF153" t="e">
            <v>#REF!</v>
          </cell>
          <cell r="CG153" t="e">
            <v>#REF!</v>
          </cell>
          <cell r="CH153" t="e">
            <v>#REF!</v>
          </cell>
          <cell r="CI153" t="e">
            <v>#REF!</v>
          </cell>
          <cell r="CJ153" t="e">
            <v>#REF!</v>
          </cell>
          <cell r="CK153" t="e">
            <v>#REF!</v>
          </cell>
          <cell r="CL153" t="e">
            <v>#REF!</v>
          </cell>
          <cell r="CM153" t="e">
            <v>#REF!</v>
          </cell>
          <cell r="CN153" t="e">
            <v>#REF!</v>
          </cell>
          <cell r="CO153" t="e">
            <v>#REF!</v>
          </cell>
          <cell r="CP153" t="e">
            <v>#REF!</v>
          </cell>
          <cell r="CQ153" t="e">
            <v>#REF!</v>
          </cell>
          <cell r="CR153" t="e">
            <v>#REF!</v>
          </cell>
          <cell r="CS153" t="e">
            <v>#REF!</v>
          </cell>
          <cell r="CT153" t="e">
            <v>#REF!</v>
          </cell>
          <cell r="CU153" t="e">
            <v>#REF!</v>
          </cell>
          <cell r="CV153" t="e">
            <v>#REF!</v>
          </cell>
          <cell r="CW153" t="e">
            <v>#REF!</v>
          </cell>
          <cell r="CX153" t="e">
            <v>#REF!</v>
          </cell>
          <cell r="CY153" t="e">
            <v>#REF!</v>
          </cell>
          <cell r="CZ153" t="e">
            <v>#REF!</v>
          </cell>
          <cell r="DA153" t="e">
            <v>#REF!</v>
          </cell>
          <cell r="DB153" t="e">
            <v>#REF!</v>
          </cell>
          <cell r="DC153" t="e">
            <v>#REF!</v>
          </cell>
          <cell r="DD153" t="e">
            <v>#REF!</v>
          </cell>
          <cell r="DE153" t="e">
            <v>#REF!</v>
          </cell>
          <cell r="DF153" t="e">
            <v>#REF!</v>
          </cell>
          <cell r="DG153" t="e">
            <v>#REF!</v>
          </cell>
          <cell r="DH153" t="e">
            <v>#REF!</v>
          </cell>
          <cell r="DI153">
            <v>0</v>
          </cell>
          <cell r="DJ153">
            <v>0</v>
          </cell>
          <cell r="DK153" t="e">
            <v>#REF!</v>
          </cell>
          <cell r="DL153" t="e">
            <v>#REF!</v>
          </cell>
          <cell r="DM153" t="e">
            <v>#REF!</v>
          </cell>
          <cell r="DN153" t="e">
            <v>#REF!</v>
          </cell>
          <cell r="DO153" t="e">
            <v>#REF!</v>
          </cell>
          <cell r="DP153" t="e">
            <v>#REF!</v>
          </cell>
          <cell r="DQ153" t="e">
            <v>#REF!</v>
          </cell>
          <cell r="DR153" t="e">
            <v>#REF!</v>
          </cell>
          <cell r="DS153" t="e">
            <v>#REF!</v>
          </cell>
          <cell r="DT153" t="e">
            <v>#REF!</v>
          </cell>
          <cell r="DU153" t="e">
            <v>#REF!</v>
          </cell>
          <cell r="DV153">
            <v>0</v>
          </cell>
          <cell r="DW153">
            <v>0</v>
          </cell>
          <cell r="DX153" t="e">
            <v>#REF!</v>
          </cell>
          <cell r="DY153" t="e">
            <v>#REF!</v>
          </cell>
          <cell r="DZ153" t="e">
            <v>#REF!</v>
          </cell>
          <cell r="EA153" t="e">
            <v>#REF!</v>
          </cell>
          <cell r="EB153" t="e">
            <v>#REF!</v>
          </cell>
        </row>
        <row r="154">
          <cell r="B154">
            <v>143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 t="e">
            <v>#REF!</v>
          </cell>
          <cell r="N154" t="e">
            <v>#REF!</v>
          </cell>
          <cell r="O154" t="e">
            <v>#REF!</v>
          </cell>
          <cell r="P154" t="e">
            <v>#REF!</v>
          </cell>
          <cell r="Q154" t="e">
            <v>#REF!</v>
          </cell>
          <cell r="R154" t="e">
            <v>#REF!</v>
          </cell>
          <cell r="S154" t="e">
            <v>#REF!</v>
          </cell>
          <cell r="T154" t="e">
            <v>#REF!</v>
          </cell>
          <cell r="U154" t="e">
            <v>#REF!</v>
          </cell>
          <cell r="V154" t="e">
            <v>#REF!</v>
          </cell>
          <cell r="W154" t="e">
            <v>#REF!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  <cell r="AD154" t="e">
            <v>#REF!</v>
          </cell>
          <cell r="AE154" t="e">
            <v>#REF!</v>
          </cell>
          <cell r="AF154" t="e">
            <v>#REF!</v>
          </cell>
          <cell r="AG154" t="e">
            <v>#REF!</v>
          </cell>
          <cell r="AH154" t="e">
            <v>#REF!</v>
          </cell>
          <cell r="AI154" t="e">
            <v>#REF!</v>
          </cell>
          <cell r="AJ154" t="e">
            <v>#REF!</v>
          </cell>
          <cell r="AK154" t="e">
            <v>#REF!</v>
          </cell>
          <cell r="AL154" t="e">
            <v>#REF!</v>
          </cell>
          <cell r="AM154" t="e">
            <v>#REF!</v>
          </cell>
          <cell r="AN154" t="e">
            <v>#REF!</v>
          </cell>
          <cell r="AO154" t="e">
            <v>#REF!</v>
          </cell>
          <cell r="AP154" t="e">
            <v>#REF!</v>
          </cell>
          <cell r="AQ154" t="e">
            <v>#REF!</v>
          </cell>
          <cell r="AR154" t="e">
            <v>#REF!</v>
          </cell>
          <cell r="AS154" t="e">
            <v>#REF!</v>
          </cell>
          <cell r="AT154" t="e">
            <v>#REF!</v>
          </cell>
          <cell r="AU154" t="e">
            <v>#REF!</v>
          </cell>
          <cell r="AV154" t="e">
            <v>#REF!</v>
          </cell>
          <cell r="AW154" t="e">
            <v>#REF!</v>
          </cell>
          <cell r="AX154" t="e">
            <v>#REF!</v>
          </cell>
          <cell r="AY154" t="e">
            <v>#REF!</v>
          </cell>
          <cell r="AZ154" t="e">
            <v>#REF!</v>
          </cell>
          <cell r="BA154" t="e">
            <v>#REF!</v>
          </cell>
          <cell r="BB154" t="e">
            <v>#REF!</v>
          </cell>
          <cell r="BC154" t="e">
            <v>#REF!</v>
          </cell>
          <cell r="BD154" t="e">
            <v>#REF!</v>
          </cell>
          <cell r="BE154" t="e">
            <v>#REF!</v>
          </cell>
          <cell r="BF154" t="e">
            <v>#REF!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 t="e">
            <v>#REF!</v>
          </cell>
          <cell r="BV154" t="e">
            <v>#REF!</v>
          </cell>
          <cell r="BW154" t="e">
            <v>#REF!</v>
          </cell>
          <cell r="BX154" t="e">
            <v>#REF!</v>
          </cell>
          <cell r="BY154" t="e">
            <v>#REF!</v>
          </cell>
          <cell r="BZ154" t="e">
            <v>#REF!</v>
          </cell>
          <cell r="CA154" t="e">
            <v>#REF!</v>
          </cell>
          <cell r="CB154" t="e">
            <v>#REF!</v>
          </cell>
          <cell r="CC154" t="e">
            <v>#REF!</v>
          </cell>
          <cell r="CD154" t="e">
            <v>#REF!</v>
          </cell>
          <cell r="CE154" t="e">
            <v>#REF!</v>
          </cell>
          <cell r="CF154" t="e">
            <v>#REF!</v>
          </cell>
          <cell r="CG154" t="e">
            <v>#REF!</v>
          </cell>
          <cell r="CH154" t="e">
            <v>#REF!</v>
          </cell>
          <cell r="CI154" t="e">
            <v>#REF!</v>
          </cell>
          <cell r="CJ154" t="e">
            <v>#REF!</v>
          </cell>
          <cell r="CK154" t="e">
            <v>#REF!</v>
          </cell>
          <cell r="CL154" t="e">
            <v>#REF!</v>
          </cell>
          <cell r="CM154" t="e">
            <v>#REF!</v>
          </cell>
          <cell r="CN154" t="e">
            <v>#REF!</v>
          </cell>
          <cell r="CO154" t="e">
            <v>#REF!</v>
          </cell>
          <cell r="CP154" t="e">
            <v>#REF!</v>
          </cell>
          <cell r="CQ154" t="e">
            <v>#REF!</v>
          </cell>
          <cell r="CR154" t="e">
            <v>#REF!</v>
          </cell>
          <cell r="CS154" t="e">
            <v>#REF!</v>
          </cell>
          <cell r="CT154" t="e">
            <v>#REF!</v>
          </cell>
          <cell r="CU154" t="e">
            <v>#REF!</v>
          </cell>
          <cell r="CV154" t="e">
            <v>#REF!</v>
          </cell>
          <cell r="CW154" t="e">
            <v>#REF!</v>
          </cell>
          <cell r="CX154" t="e">
            <v>#REF!</v>
          </cell>
          <cell r="CY154" t="e">
            <v>#REF!</v>
          </cell>
          <cell r="CZ154" t="e">
            <v>#REF!</v>
          </cell>
          <cell r="DA154" t="e">
            <v>#REF!</v>
          </cell>
          <cell r="DB154" t="e">
            <v>#REF!</v>
          </cell>
          <cell r="DC154" t="e">
            <v>#REF!</v>
          </cell>
          <cell r="DD154" t="e">
            <v>#REF!</v>
          </cell>
          <cell r="DE154" t="e">
            <v>#REF!</v>
          </cell>
          <cell r="DF154" t="e">
            <v>#REF!</v>
          </cell>
          <cell r="DG154" t="e">
            <v>#REF!</v>
          </cell>
          <cell r="DH154" t="e">
            <v>#REF!</v>
          </cell>
          <cell r="DI154">
            <v>0</v>
          </cell>
          <cell r="DJ154">
            <v>0</v>
          </cell>
          <cell r="DK154" t="e">
            <v>#REF!</v>
          </cell>
          <cell r="DL154" t="e">
            <v>#REF!</v>
          </cell>
          <cell r="DM154" t="e">
            <v>#REF!</v>
          </cell>
          <cell r="DN154" t="e">
            <v>#REF!</v>
          </cell>
          <cell r="DO154" t="e">
            <v>#REF!</v>
          </cell>
          <cell r="DP154" t="e">
            <v>#REF!</v>
          </cell>
          <cell r="DQ154" t="e">
            <v>#REF!</v>
          </cell>
          <cell r="DR154" t="e">
            <v>#REF!</v>
          </cell>
          <cell r="DS154" t="e">
            <v>#REF!</v>
          </cell>
          <cell r="DT154" t="e">
            <v>#REF!</v>
          </cell>
          <cell r="DU154" t="e">
            <v>#REF!</v>
          </cell>
          <cell r="DV154">
            <v>0</v>
          </cell>
          <cell r="DW154">
            <v>0</v>
          </cell>
          <cell r="DX154" t="e">
            <v>#REF!</v>
          </cell>
          <cell r="DY154" t="e">
            <v>#REF!</v>
          </cell>
          <cell r="DZ154" t="e">
            <v>#REF!</v>
          </cell>
          <cell r="EA154" t="e">
            <v>#REF!</v>
          </cell>
          <cell r="EB154" t="e">
            <v>#REF!</v>
          </cell>
        </row>
        <row r="155">
          <cell r="B155">
            <v>144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 t="e">
            <v>#REF!</v>
          </cell>
          <cell r="N155" t="e">
            <v>#REF!</v>
          </cell>
          <cell r="O155" t="e">
            <v>#REF!</v>
          </cell>
          <cell r="P155" t="e">
            <v>#REF!</v>
          </cell>
          <cell r="Q155" t="e">
            <v>#REF!</v>
          </cell>
          <cell r="R155" t="e">
            <v>#REF!</v>
          </cell>
          <cell r="S155" t="e">
            <v>#REF!</v>
          </cell>
          <cell r="T155" t="e">
            <v>#REF!</v>
          </cell>
          <cell r="U155" t="e">
            <v>#REF!</v>
          </cell>
          <cell r="V155" t="e">
            <v>#REF!</v>
          </cell>
          <cell r="W155" t="e">
            <v>#REF!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  <cell r="AD155" t="e">
            <v>#REF!</v>
          </cell>
          <cell r="AE155" t="e">
            <v>#REF!</v>
          </cell>
          <cell r="AF155" t="e">
            <v>#REF!</v>
          </cell>
          <cell r="AG155" t="e">
            <v>#REF!</v>
          </cell>
          <cell r="AH155" t="e">
            <v>#REF!</v>
          </cell>
          <cell r="AI155" t="e">
            <v>#REF!</v>
          </cell>
          <cell r="AJ155" t="e">
            <v>#REF!</v>
          </cell>
          <cell r="AK155" t="e">
            <v>#REF!</v>
          </cell>
          <cell r="AL155" t="e">
            <v>#REF!</v>
          </cell>
          <cell r="AM155" t="e">
            <v>#REF!</v>
          </cell>
          <cell r="AN155" t="e">
            <v>#REF!</v>
          </cell>
          <cell r="AO155" t="e">
            <v>#REF!</v>
          </cell>
          <cell r="AP155" t="e">
            <v>#REF!</v>
          </cell>
          <cell r="AQ155" t="e">
            <v>#REF!</v>
          </cell>
          <cell r="AR155" t="e">
            <v>#REF!</v>
          </cell>
          <cell r="AS155" t="e">
            <v>#REF!</v>
          </cell>
          <cell r="AT155" t="e">
            <v>#REF!</v>
          </cell>
          <cell r="AU155" t="e">
            <v>#REF!</v>
          </cell>
          <cell r="AV155" t="e">
            <v>#REF!</v>
          </cell>
          <cell r="AW155" t="e">
            <v>#REF!</v>
          </cell>
          <cell r="AX155" t="e">
            <v>#REF!</v>
          </cell>
          <cell r="AY155" t="e">
            <v>#REF!</v>
          </cell>
          <cell r="AZ155" t="e">
            <v>#REF!</v>
          </cell>
          <cell r="BA155" t="e">
            <v>#REF!</v>
          </cell>
          <cell r="BB155" t="e">
            <v>#REF!</v>
          </cell>
          <cell r="BC155" t="e">
            <v>#REF!</v>
          </cell>
          <cell r="BD155" t="e">
            <v>#REF!</v>
          </cell>
          <cell r="BE155" t="e">
            <v>#REF!</v>
          </cell>
          <cell r="BF155" t="e">
            <v>#REF!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 t="e">
            <v>#REF!</v>
          </cell>
          <cell r="BV155" t="e">
            <v>#REF!</v>
          </cell>
          <cell r="BW155" t="e">
            <v>#REF!</v>
          </cell>
          <cell r="BX155" t="e">
            <v>#REF!</v>
          </cell>
          <cell r="BY155" t="e">
            <v>#REF!</v>
          </cell>
          <cell r="BZ155" t="e">
            <v>#REF!</v>
          </cell>
          <cell r="CA155" t="e">
            <v>#REF!</v>
          </cell>
          <cell r="CB155" t="e">
            <v>#REF!</v>
          </cell>
          <cell r="CC155" t="e">
            <v>#REF!</v>
          </cell>
          <cell r="CD155" t="e">
            <v>#REF!</v>
          </cell>
          <cell r="CE155" t="e">
            <v>#REF!</v>
          </cell>
          <cell r="CF155" t="e">
            <v>#REF!</v>
          </cell>
          <cell r="CG155" t="e">
            <v>#REF!</v>
          </cell>
          <cell r="CH155" t="e">
            <v>#REF!</v>
          </cell>
          <cell r="CI155" t="e">
            <v>#REF!</v>
          </cell>
          <cell r="CJ155" t="e">
            <v>#REF!</v>
          </cell>
          <cell r="CK155" t="e">
            <v>#REF!</v>
          </cell>
          <cell r="CL155" t="e">
            <v>#REF!</v>
          </cell>
          <cell r="CM155" t="e">
            <v>#REF!</v>
          </cell>
          <cell r="CN155" t="e">
            <v>#REF!</v>
          </cell>
          <cell r="CO155" t="e">
            <v>#REF!</v>
          </cell>
          <cell r="CP155" t="e">
            <v>#REF!</v>
          </cell>
          <cell r="CQ155" t="e">
            <v>#REF!</v>
          </cell>
          <cell r="CR155" t="e">
            <v>#REF!</v>
          </cell>
          <cell r="CS155" t="e">
            <v>#REF!</v>
          </cell>
          <cell r="CT155" t="e">
            <v>#REF!</v>
          </cell>
          <cell r="CU155" t="e">
            <v>#REF!</v>
          </cell>
          <cell r="CV155" t="e">
            <v>#REF!</v>
          </cell>
          <cell r="CW155" t="e">
            <v>#REF!</v>
          </cell>
          <cell r="CX155" t="e">
            <v>#REF!</v>
          </cell>
          <cell r="CY155" t="e">
            <v>#REF!</v>
          </cell>
          <cell r="CZ155" t="e">
            <v>#REF!</v>
          </cell>
          <cell r="DA155" t="e">
            <v>#REF!</v>
          </cell>
          <cell r="DB155" t="e">
            <v>#REF!</v>
          </cell>
          <cell r="DC155" t="e">
            <v>#REF!</v>
          </cell>
          <cell r="DD155" t="e">
            <v>#REF!</v>
          </cell>
          <cell r="DE155" t="e">
            <v>#REF!</v>
          </cell>
          <cell r="DF155" t="e">
            <v>#REF!</v>
          </cell>
          <cell r="DG155" t="e">
            <v>#REF!</v>
          </cell>
          <cell r="DH155" t="e">
            <v>#REF!</v>
          </cell>
          <cell r="DI155">
            <v>0</v>
          </cell>
          <cell r="DJ155">
            <v>0</v>
          </cell>
          <cell r="DK155" t="e">
            <v>#REF!</v>
          </cell>
          <cell r="DL155" t="e">
            <v>#REF!</v>
          </cell>
          <cell r="DM155" t="e">
            <v>#REF!</v>
          </cell>
          <cell r="DN155" t="e">
            <v>#REF!</v>
          </cell>
          <cell r="DO155" t="e">
            <v>#REF!</v>
          </cell>
          <cell r="DP155" t="e">
            <v>#REF!</v>
          </cell>
          <cell r="DQ155" t="e">
            <v>#REF!</v>
          </cell>
          <cell r="DR155" t="e">
            <v>#REF!</v>
          </cell>
          <cell r="DS155" t="e">
            <v>#REF!</v>
          </cell>
          <cell r="DT155" t="e">
            <v>#REF!</v>
          </cell>
          <cell r="DU155" t="e">
            <v>#REF!</v>
          </cell>
          <cell r="DV155">
            <v>0</v>
          </cell>
          <cell r="DW155">
            <v>0</v>
          </cell>
          <cell r="DX155" t="e">
            <v>#REF!</v>
          </cell>
          <cell r="DY155" t="e">
            <v>#REF!</v>
          </cell>
          <cell r="DZ155" t="e">
            <v>#REF!</v>
          </cell>
          <cell r="EA155" t="e">
            <v>#REF!</v>
          </cell>
          <cell r="EB155" t="e">
            <v>#REF!</v>
          </cell>
        </row>
        <row r="156">
          <cell r="B156">
            <v>145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 t="e">
            <v>#REF!</v>
          </cell>
          <cell r="N156" t="e">
            <v>#REF!</v>
          </cell>
          <cell r="O156" t="e">
            <v>#REF!</v>
          </cell>
          <cell r="P156" t="e">
            <v>#REF!</v>
          </cell>
          <cell r="Q156" t="e">
            <v>#REF!</v>
          </cell>
          <cell r="R156" t="e">
            <v>#REF!</v>
          </cell>
          <cell r="S156" t="e">
            <v>#REF!</v>
          </cell>
          <cell r="T156" t="e">
            <v>#REF!</v>
          </cell>
          <cell r="U156" t="e">
            <v>#REF!</v>
          </cell>
          <cell r="V156" t="e">
            <v>#REF!</v>
          </cell>
          <cell r="W156" t="e">
            <v>#REF!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  <cell r="AI156" t="e">
            <v>#REF!</v>
          </cell>
          <cell r="AJ156" t="e">
            <v>#REF!</v>
          </cell>
          <cell r="AK156" t="e">
            <v>#REF!</v>
          </cell>
          <cell r="AL156" t="e">
            <v>#REF!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U156" t="e">
            <v>#REF!</v>
          </cell>
          <cell r="AV156" t="e">
            <v>#REF!</v>
          </cell>
          <cell r="AW156" t="e">
            <v>#REF!</v>
          </cell>
          <cell r="AX156" t="e">
            <v>#REF!</v>
          </cell>
          <cell r="AY156" t="e">
            <v>#REF!</v>
          </cell>
          <cell r="AZ156" t="e">
            <v>#REF!</v>
          </cell>
          <cell r="BA156" t="e">
            <v>#REF!</v>
          </cell>
          <cell r="BB156" t="e">
            <v>#REF!</v>
          </cell>
          <cell r="BC156" t="e">
            <v>#REF!</v>
          </cell>
          <cell r="BD156" t="e">
            <v>#REF!</v>
          </cell>
          <cell r="BE156" t="e">
            <v>#REF!</v>
          </cell>
          <cell r="BF156" t="e">
            <v>#REF!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 t="e">
            <v>#REF!</v>
          </cell>
          <cell r="BV156" t="e">
            <v>#REF!</v>
          </cell>
          <cell r="BW156" t="e">
            <v>#REF!</v>
          </cell>
          <cell r="BX156" t="e">
            <v>#REF!</v>
          </cell>
          <cell r="BY156" t="e">
            <v>#REF!</v>
          </cell>
          <cell r="BZ156" t="e">
            <v>#REF!</v>
          </cell>
          <cell r="CA156" t="e">
            <v>#REF!</v>
          </cell>
          <cell r="CB156" t="e">
            <v>#REF!</v>
          </cell>
          <cell r="CC156" t="e">
            <v>#REF!</v>
          </cell>
          <cell r="CD156" t="e">
            <v>#REF!</v>
          </cell>
          <cell r="CE156" t="e">
            <v>#REF!</v>
          </cell>
          <cell r="CF156" t="e">
            <v>#REF!</v>
          </cell>
          <cell r="CG156" t="e">
            <v>#REF!</v>
          </cell>
          <cell r="CH156" t="e">
            <v>#REF!</v>
          </cell>
          <cell r="CI156" t="e">
            <v>#REF!</v>
          </cell>
          <cell r="CJ156" t="e">
            <v>#REF!</v>
          </cell>
          <cell r="CK156" t="e">
            <v>#REF!</v>
          </cell>
          <cell r="CL156" t="e">
            <v>#REF!</v>
          </cell>
          <cell r="CM156" t="e">
            <v>#REF!</v>
          </cell>
          <cell r="CN156" t="e">
            <v>#REF!</v>
          </cell>
          <cell r="CO156" t="e">
            <v>#REF!</v>
          </cell>
          <cell r="CP156" t="e">
            <v>#REF!</v>
          </cell>
          <cell r="CQ156" t="e">
            <v>#REF!</v>
          </cell>
          <cell r="CR156" t="e">
            <v>#REF!</v>
          </cell>
          <cell r="CS156" t="e">
            <v>#REF!</v>
          </cell>
          <cell r="CT156" t="e">
            <v>#REF!</v>
          </cell>
          <cell r="CU156" t="e">
            <v>#REF!</v>
          </cell>
          <cell r="CV156" t="e">
            <v>#REF!</v>
          </cell>
          <cell r="CW156" t="e">
            <v>#REF!</v>
          </cell>
          <cell r="CX156" t="e">
            <v>#REF!</v>
          </cell>
          <cell r="CY156" t="e">
            <v>#REF!</v>
          </cell>
          <cell r="CZ156" t="e">
            <v>#REF!</v>
          </cell>
          <cell r="DA156" t="e">
            <v>#REF!</v>
          </cell>
          <cell r="DB156" t="e">
            <v>#REF!</v>
          </cell>
          <cell r="DC156" t="e">
            <v>#REF!</v>
          </cell>
          <cell r="DD156" t="e">
            <v>#REF!</v>
          </cell>
          <cell r="DE156" t="e">
            <v>#REF!</v>
          </cell>
          <cell r="DF156" t="e">
            <v>#REF!</v>
          </cell>
          <cell r="DG156" t="e">
            <v>#REF!</v>
          </cell>
          <cell r="DH156" t="e">
            <v>#REF!</v>
          </cell>
          <cell r="DI156">
            <v>0</v>
          </cell>
          <cell r="DJ156">
            <v>0</v>
          </cell>
          <cell r="DK156" t="e">
            <v>#REF!</v>
          </cell>
          <cell r="DL156" t="e">
            <v>#REF!</v>
          </cell>
          <cell r="DM156" t="e">
            <v>#REF!</v>
          </cell>
          <cell r="DN156" t="e">
            <v>#REF!</v>
          </cell>
          <cell r="DO156" t="e">
            <v>#REF!</v>
          </cell>
          <cell r="DP156" t="e">
            <v>#REF!</v>
          </cell>
          <cell r="DQ156" t="e">
            <v>#REF!</v>
          </cell>
          <cell r="DR156" t="e">
            <v>#REF!</v>
          </cell>
          <cell r="DS156" t="e">
            <v>#REF!</v>
          </cell>
          <cell r="DT156" t="e">
            <v>#REF!</v>
          </cell>
          <cell r="DU156" t="e">
            <v>#REF!</v>
          </cell>
          <cell r="DV156">
            <v>0</v>
          </cell>
          <cell r="DW156">
            <v>0</v>
          </cell>
          <cell r="DX156" t="e">
            <v>#REF!</v>
          </cell>
          <cell r="DY156" t="e">
            <v>#REF!</v>
          </cell>
          <cell r="DZ156" t="e">
            <v>#REF!</v>
          </cell>
          <cell r="EA156" t="e">
            <v>#REF!</v>
          </cell>
          <cell r="EB156" t="e">
            <v>#REF!</v>
          </cell>
        </row>
        <row r="157">
          <cell r="B157">
            <v>146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  <cell r="Q157" t="e">
            <v>#REF!</v>
          </cell>
          <cell r="R157" t="e">
            <v>#REF!</v>
          </cell>
          <cell r="S157" t="e">
            <v>#REF!</v>
          </cell>
          <cell r="T157" t="e">
            <v>#REF!</v>
          </cell>
          <cell r="U157" t="e">
            <v>#REF!</v>
          </cell>
          <cell r="V157" t="e">
            <v>#REF!</v>
          </cell>
          <cell r="W157" t="e">
            <v>#REF!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  <cell r="AD157" t="e">
            <v>#REF!</v>
          </cell>
          <cell r="AE157" t="e">
            <v>#REF!</v>
          </cell>
          <cell r="AF157" t="e">
            <v>#REF!</v>
          </cell>
          <cell r="AG157" t="e">
            <v>#REF!</v>
          </cell>
          <cell r="AH157" t="e">
            <v>#REF!</v>
          </cell>
          <cell r="AI157" t="e">
            <v>#REF!</v>
          </cell>
          <cell r="AJ157" t="e">
            <v>#REF!</v>
          </cell>
          <cell r="AK157" t="e">
            <v>#REF!</v>
          </cell>
          <cell r="AL157" t="e">
            <v>#REF!</v>
          </cell>
          <cell r="AM157" t="e">
            <v>#REF!</v>
          </cell>
          <cell r="AN157" t="e">
            <v>#REF!</v>
          </cell>
          <cell r="AO157" t="e">
            <v>#REF!</v>
          </cell>
          <cell r="AP157" t="e">
            <v>#REF!</v>
          </cell>
          <cell r="AQ157" t="e">
            <v>#REF!</v>
          </cell>
          <cell r="AR157" t="e">
            <v>#REF!</v>
          </cell>
          <cell r="AS157" t="e">
            <v>#REF!</v>
          </cell>
          <cell r="AT157" t="e">
            <v>#REF!</v>
          </cell>
          <cell r="AU157" t="e">
            <v>#REF!</v>
          </cell>
          <cell r="AV157" t="e">
            <v>#REF!</v>
          </cell>
          <cell r="AW157" t="e">
            <v>#REF!</v>
          </cell>
          <cell r="AX157" t="e">
            <v>#REF!</v>
          </cell>
          <cell r="AY157" t="e">
            <v>#REF!</v>
          </cell>
          <cell r="AZ157" t="e">
            <v>#REF!</v>
          </cell>
          <cell r="BA157" t="e">
            <v>#REF!</v>
          </cell>
          <cell r="BB157" t="e">
            <v>#REF!</v>
          </cell>
          <cell r="BC157" t="e">
            <v>#REF!</v>
          </cell>
          <cell r="BD157" t="e">
            <v>#REF!</v>
          </cell>
          <cell r="BE157" t="e">
            <v>#REF!</v>
          </cell>
          <cell r="BF157" t="e">
            <v>#REF!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 t="e">
            <v>#REF!</v>
          </cell>
          <cell r="BV157" t="e">
            <v>#REF!</v>
          </cell>
          <cell r="BW157" t="e">
            <v>#REF!</v>
          </cell>
          <cell r="BX157" t="e">
            <v>#REF!</v>
          </cell>
          <cell r="BY157" t="e">
            <v>#REF!</v>
          </cell>
          <cell r="BZ157" t="e">
            <v>#REF!</v>
          </cell>
          <cell r="CA157" t="e">
            <v>#REF!</v>
          </cell>
          <cell r="CB157" t="e">
            <v>#REF!</v>
          </cell>
          <cell r="CC157" t="e">
            <v>#REF!</v>
          </cell>
          <cell r="CD157" t="e">
            <v>#REF!</v>
          </cell>
          <cell r="CE157" t="e">
            <v>#REF!</v>
          </cell>
          <cell r="CF157" t="e">
            <v>#REF!</v>
          </cell>
          <cell r="CG157" t="e">
            <v>#REF!</v>
          </cell>
          <cell r="CH157" t="e">
            <v>#REF!</v>
          </cell>
          <cell r="CI157" t="e">
            <v>#REF!</v>
          </cell>
          <cell r="CJ157" t="e">
            <v>#REF!</v>
          </cell>
          <cell r="CK157" t="e">
            <v>#REF!</v>
          </cell>
          <cell r="CL157" t="e">
            <v>#REF!</v>
          </cell>
          <cell r="CM157" t="e">
            <v>#REF!</v>
          </cell>
          <cell r="CN157" t="e">
            <v>#REF!</v>
          </cell>
          <cell r="CO157" t="e">
            <v>#REF!</v>
          </cell>
          <cell r="CP157" t="e">
            <v>#REF!</v>
          </cell>
          <cell r="CQ157" t="e">
            <v>#REF!</v>
          </cell>
          <cell r="CR157" t="e">
            <v>#REF!</v>
          </cell>
          <cell r="CS157" t="e">
            <v>#REF!</v>
          </cell>
          <cell r="CT157" t="e">
            <v>#REF!</v>
          </cell>
          <cell r="CU157" t="e">
            <v>#REF!</v>
          </cell>
          <cell r="CV157" t="e">
            <v>#REF!</v>
          </cell>
          <cell r="CW157" t="e">
            <v>#REF!</v>
          </cell>
          <cell r="CX157" t="e">
            <v>#REF!</v>
          </cell>
          <cell r="CY157" t="e">
            <v>#REF!</v>
          </cell>
          <cell r="CZ157" t="e">
            <v>#REF!</v>
          </cell>
          <cell r="DA157" t="e">
            <v>#REF!</v>
          </cell>
          <cell r="DB157" t="e">
            <v>#REF!</v>
          </cell>
          <cell r="DC157" t="e">
            <v>#REF!</v>
          </cell>
          <cell r="DD157" t="e">
            <v>#REF!</v>
          </cell>
          <cell r="DE157" t="e">
            <v>#REF!</v>
          </cell>
          <cell r="DF157" t="e">
            <v>#REF!</v>
          </cell>
          <cell r="DG157" t="e">
            <v>#REF!</v>
          </cell>
          <cell r="DH157" t="e">
            <v>#REF!</v>
          </cell>
          <cell r="DI157">
            <v>0</v>
          </cell>
          <cell r="DJ157">
            <v>0</v>
          </cell>
          <cell r="DK157" t="e">
            <v>#REF!</v>
          </cell>
          <cell r="DL157" t="e">
            <v>#REF!</v>
          </cell>
          <cell r="DM157" t="e">
            <v>#REF!</v>
          </cell>
          <cell r="DN157" t="e">
            <v>#REF!</v>
          </cell>
          <cell r="DO157" t="e">
            <v>#REF!</v>
          </cell>
          <cell r="DP157" t="e">
            <v>#REF!</v>
          </cell>
          <cell r="DQ157" t="e">
            <v>#REF!</v>
          </cell>
          <cell r="DR157" t="e">
            <v>#REF!</v>
          </cell>
          <cell r="DS157" t="e">
            <v>#REF!</v>
          </cell>
          <cell r="DT157" t="e">
            <v>#REF!</v>
          </cell>
          <cell r="DU157" t="e">
            <v>#REF!</v>
          </cell>
          <cell r="DV157">
            <v>0</v>
          </cell>
          <cell r="DW157">
            <v>0</v>
          </cell>
          <cell r="DX157" t="e">
            <v>#REF!</v>
          </cell>
          <cell r="DY157" t="e">
            <v>#REF!</v>
          </cell>
          <cell r="DZ157" t="e">
            <v>#REF!</v>
          </cell>
          <cell r="EA157" t="e">
            <v>#REF!</v>
          </cell>
          <cell r="EB157" t="e">
            <v>#REF!</v>
          </cell>
        </row>
        <row r="158">
          <cell r="B158">
            <v>147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 t="e">
            <v>#REF!</v>
          </cell>
          <cell r="N158" t="e">
            <v>#REF!</v>
          </cell>
          <cell r="O158" t="e">
            <v>#REF!</v>
          </cell>
          <cell r="P158" t="e">
            <v>#REF!</v>
          </cell>
          <cell r="Q158" t="e">
            <v>#REF!</v>
          </cell>
          <cell r="R158" t="e">
            <v>#REF!</v>
          </cell>
          <cell r="S158" t="e">
            <v>#REF!</v>
          </cell>
          <cell r="T158" t="e">
            <v>#REF!</v>
          </cell>
          <cell r="U158" t="e">
            <v>#REF!</v>
          </cell>
          <cell r="V158" t="e">
            <v>#REF!</v>
          </cell>
          <cell r="W158" t="e">
            <v>#REF!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  <cell r="AD158" t="e">
            <v>#REF!</v>
          </cell>
          <cell r="AE158" t="e">
            <v>#REF!</v>
          </cell>
          <cell r="AF158" t="e">
            <v>#REF!</v>
          </cell>
          <cell r="AG158" t="e">
            <v>#REF!</v>
          </cell>
          <cell r="AH158" t="e">
            <v>#REF!</v>
          </cell>
          <cell r="AI158" t="e">
            <v>#REF!</v>
          </cell>
          <cell r="AJ158" t="e">
            <v>#REF!</v>
          </cell>
          <cell r="AK158" t="e">
            <v>#REF!</v>
          </cell>
          <cell r="AL158" t="e">
            <v>#REF!</v>
          </cell>
          <cell r="AM158" t="e">
            <v>#REF!</v>
          </cell>
          <cell r="AN158" t="e">
            <v>#REF!</v>
          </cell>
          <cell r="AO158" t="e">
            <v>#REF!</v>
          </cell>
          <cell r="AP158" t="e">
            <v>#REF!</v>
          </cell>
          <cell r="AQ158" t="e">
            <v>#REF!</v>
          </cell>
          <cell r="AR158" t="e">
            <v>#REF!</v>
          </cell>
          <cell r="AS158" t="e">
            <v>#REF!</v>
          </cell>
          <cell r="AT158" t="e">
            <v>#REF!</v>
          </cell>
          <cell r="AU158" t="e">
            <v>#REF!</v>
          </cell>
          <cell r="AV158" t="e">
            <v>#REF!</v>
          </cell>
          <cell r="AW158" t="e">
            <v>#REF!</v>
          </cell>
          <cell r="AX158" t="e">
            <v>#REF!</v>
          </cell>
          <cell r="AY158" t="e">
            <v>#REF!</v>
          </cell>
          <cell r="AZ158" t="e">
            <v>#REF!</v>
          </cell>
          <cell r="BA158" t="e">
            <v>#REF!</v>
          </cell>
          <cell r="BB158" t="e">
            <v>#REF!</v>
          </cell>
          <cell r="BC158" t="e">
            <v>#REF!</v>
          </cell>
          <cell r="BD158" t="e">
            <v>#REF!</v>
          </cell>
          <cell r="BE158" t="e">
            <v>#REF!</v>
          </cell>
          <cell r="BF158" t="e">
            <v>#REF!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 t="e">
            <v>#REF!</v>
          </cell>
          <cell r="BV158" t="e">
            <v>#REF!</v>
          </cell>
          <cell r="BW158" t="e">
            <v>#REF!</v>
          </cell>
          <cell r="BX158" t="e">
            <v>#REF!</v>
          </cell>
          <cell r="BY158" t="e">
            <v>#REF!</v>
          </cell>
          <cell r="BZ158" t="e">
            <v>#REF!</v>
          </cell>
          <cell r="CA158" t="e">
            <v>#REF!</v>
          </cell>
          <cell r="CB158" t="e">
            <v>#REF!</v>
          </cell>
          <cell r="CC158" t="e">
            <v>#REF!</v>
          </cell>
          <cell r="CD158" t="e">
            <v>#REF!</v>
          </cell>
          <cell r="CE158" t="e">
            <v>#REF!</v>
          </cell>
          <cell r="CF158" t="e">
            <v>#REF!</v>
          </cell>
          <cell r="CG158" t="e">
            <v>#REF!</v>
          </cell>
          <cell r="CH158" t="e">
            <v>#REF!</v>
          </cell>
          <cell r="CI158" t="e">
            <v>#REF!</v>
          </cell>
          <cell r="CJ158" t="e">
            <v>#REF!</v>
          </cell>
          <cell r="CK158" t="e">
            <v>#REF!</v>
          </cell>
          <cell r="CL158" t="e">
            <v>#REF!</v>
          </cell>
          <cell r="CM158" t="e">
            <v>#REF!</v>
          </cell>
          <cell r="CN158" t="e">
            <v>#REF!</v>
          </cell>
          <cell r="CO158" t="e">
            <v>#REF!</v>
          </cell>
          <cell r="CP158" t="e">
            <v>#REF!</v>
          </cell>
          <cell r="CQ158" t="e">
            <v>#REF!</v>
          </cell>
          <cell r="CR158" t="e">
            <v>#REF!</v>
          </cell>
          <cell r="CS158" t="e">
            <v>#REF!</v>
          </cell>
          <cell r="CT158" t="e">
            <v>#REF!</v>
          </cell>
          <cell r="CU158" t="e">
            <v>#REF!</v>
          </cell>
          <cell r="CV158" t="e">
            <v>#REF!</v>
          </cell>
          <cell r="CW158" t="e">
            <v>#REF!</v>
          </cell>
          <cell r="CX158" t="e">
            <v>#REF!</v>
          </cell>
          <cell r="CY158" t="e">
            <v>#REF!</v>
          </cell>
          <cell r="CZ158" t="e">
            <v>#REF!</v>
          </cell>
          <cell r="DA158" t="e">
            <v>#REF!</v>
          </cell>
          <cell r="DB158" t="e">
            <v>#REF!</v>
          </cell>
          <cell r="DC158" t="e">
            <v>#REF!</v>
          </cell>
          <cell r="DD158" t="e">
            <v>#REF!</v>
          </cell>
          <cell r="DE158" t="e">
            <v>#REF!</v>
          </cell>
          <cell r="DF158" t="e">
            <v>#REF!</v>
          </cell>
          <cell r="DG158" t="e">
            <v>#REF!</v>
          </cell>
          <cell r="DH158" t="e">
            <v>#REF!</v>
          </cell>
          <cell r="DI158">
            <v>0</v>
          </cell>
          <cell r="DJ158">
            <v>0</v>
          </cell>
          <cell r="DK158" t="e">
            <v>#REF!</v>
          </cell>
          <cell r="DL158" t="e">
            <v>#REF!</v>
          </cell>
          <cell r="DM158" t="e">
            <v>#REF!</v>
          </cell>
          <cell r="DN158" t="e">
            <v>#REF!</v>
          </cell>
          <cell r="DO158" t="e">
            <v>#REF!</v>
          </cell>
          <cell r="DP158" t="e">
            <v>#REF!</v>
          </cell>
          <cell r="DQ158" t="e">
            <v>#REF!</v>
          </cell>
          <cell r="DR158" t="e">
            <v>#REF!</v>
          </cell>
          <cell r="DS158" t="e">
            <v>#REF!</v>
          </cell>
          <cell r="DT158" t="e">
            <v>#REF!</v>
          </cell>
          <cell r="DU158" t="e">
            <v>#REF!</v>
          </cell>
          <cell r="DV158">
            <v>0</v>
          </cell>
          <cell r="DW158">
            <v>0</v>
          </cell>
          <cell r="DX158" t="e">
            <v>#REF!</v>
          </cell>
          <cell r="DY158" t="e">
            <v>#REF!</v>
          </cell>
          <cell r="DZ158" t="e">
            <v>#REF!</v>
          </cell>
          <cell r="EA158" t="e">
            <v>#REF!</v>
          </cell>
          <cell r="EB158" t="e">
            <v>#REF!</v>
          </cell>
        </row>
        <row r="159">
          <cell r="B159">
            <v>148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 t="e">
            <v>#REF!</v>
          </cell>
          <cell r="N159" t="e">
            <v>#REF!</v>
          </cell>
          <cell r="O159" t="e">
            <v>#REF!</v>
          </cell>
          <cell r="P159" t="e">
            <v>#REF!</v>
          </cell>
          <cell r="Q159" t="e">
            <v>#REF!</v>
          </cell>
          <cell r="R159" t="e">
            <v>#REF!</v>
          </cell>
          <cell r="S159" t="e">
            <v>#REF!</v>
          </cell>
          <cell r="T159" t="e">
            <v>#REF!</v>
          </cell>
          <cell r="U159" t="e">
            <v>#REF!</v>
          </cell>
          <cell r="V159" t="e">
            <v>#REF!</v>
          </cell>
          <cell r="W159" t="e">
            <v>#REF!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  <cell r="AD159" t="e">
            <v>#REF!</v>
          </cell>
          <cell r="AE159" t="e">
            <v>#REF!</v>
          </cell>
          <cell r="AF159" t="e">
            <v>#REF!</v>
          </cell>
          <cell r="AG159" t="e">
            <v>#REF!</v>
          </cell>
          <cell r="AH159" t="e">
            <v>#REF!</v>
          </cell>
          <cell r="AI159" t="e">
            <v>#REF!</v>
          </cell>
          <cell r="AJ159" t="e">
            <v>#REF!</v>
          </cell>
          <cell r="AK159" t="e">
            <v>#REF!</v>
          </cell>
          <cell r="AL159" t="e">
            <v>#REF!</v>
          </cell>
          <cell r="AM159" t="e">
            <v>#REF!</v>
          </cell>
          <cell r="AN159" t="e">
            <v>#REF!</v>
          </cell>
          <cell r="AO159" t="e">
            <v>#REF!</v>
          </cell>
          <cell r="AP159" t="e">
            <v>#REF!</v>
          </cell>
          <cell r="AQ159" t="e">
            <v>#REF!</v>
          </cell>
          <cell r="AR159" t="e">
            <v>#REF!</v>
          </cell>
          <cell r="AS159" t="e">
            <v>#REF!</v>
          </cell>
          <cell r="AT159" t="e">
            <v>#REF!</v>
          </cell>
          <cell r="AU159" t="e">
            <v>#REF!</v>
          </cell>
          <cell r="AV159" t="e">
            <v>#REF!</v>
          </cell>
          <cell r="AW159" t="e">
            <v>#REF!</v>
          </cell>
          <cell r="AX159" t="e">
            <v>#REF!</v>
          </cell>
          <cell r="AY159" t="e">
            <v>#REF!</v>
          </cell>
          <cell r="AZ159" t="e">
            <v>#REF!</v>
          </cell>
          <cell r="BA159" t="e">
            <v>#REF!</v>
          </cell>
          <cell r="BB159" t="e">
            <v>#REF!</v>
          </cell>
          <cell r="BC159" t="e">
            <v>#REF!</v>
          </cell>
          <cell r="BD159" t="e">
            <v>#REF!</v>
          </cell>
          <cell r="BE159" t="e">
            <v>#REF!</v>
          </cell>
          <cell r="BF159" t="e">
            <v>#REF!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 t="e">
            <v>#REF!</v>
          </cell>
          <cell r="BV159" t="e">
            <v>#REF!</v>
          </cell>
          <cell r="BW159" t="e">
            <v>#REF!</v>
          </cell>
          <cell r="BX159" t="e">
            <v>#REF!</v>
          </cell>
          <cell r="BY159" t="e">
            <v>#REF!</v>
          </cell>
          <cell r="BZ159" t="e">
            <v>#REF!</v>
          </cell>
          <cell r="CA159" t="e">
            <v>#REF!</v>
          </cell>
          <cell r="CB159" t="e">
            <v>#REF!</v>
          </cell>
          <cell r="CC159" t="e">
            <v>#REF!</v>
          </cell>
          <cell r="CD159" t="e">
            <v>#REF!</v>
          </cell>
          <cell r="CE159" t="e">
            <v>#REF!</v>
          </cell>
          <cell r="CF159" t="e">
            <v>#REF!</v>
          </cell>
          <cell r="CG159" t="e">
            <v>#REF!</v>
          </cell>
          <cell r="CH159" t="e">
            <v>#REF!</v>
          </cell>
          <cell r="CI159" t="e">
            <v>#REF!</v>
          </cell>
          <cell r="CJ159" t="e">
            <v>#REF!</v>
          </cell>
          <cell r="CK159" t="e">
            <v>#REF!</v>
          </cell>
          <cell r="CL159" t="e">
            <v>#REF!</v>
          </cell>
          <cell r="CM159" t="e">
            <v>#REF!</v>
          </cell>
          <cell r="CN159" t="e">
            <v>#REF!</v>
          </cell>
          <cell r="CO159" t="e">
            <v>#REF!</v>
          </cell>
          <cell r="CP159" t="e">
            <v>#REF!</v>
          </cell>
          <cell r="CQ159" t="e">
            <v>#REF!</v>
          </cell>
          <cell r="CR159" t="e">
            <v>#REF!</v>
          </cell>
          <cell r="CS159" t="e">
            <v>#REF!</v>
          </cell>
          <cell r="CT159" t="e">
            <v>#REF!</v>
          </cell>
          <cell r="CU159" t="e">
            <v>#REF!</v>
          </cell>
          <cell r="CV159" t="e">
            <v>#REF!</v>
          </cell>
          <cell r="CW159" t="e">
            <v>#REF!</v>
          </cell>
          <cell r="CX159" t="e">
            <v>#REF!</v>
          </cell>
          <cell r="CY159" t="e">
            <v>#REF!</v>
          </cell>
          <cell r="CZ159" t="e">
            <v>#REF!</v>
          </cell>
          <cell r="DA159" t="e">
            <v>#REF!</v>
          </cell>
          <cell r="DB159" t="e">
            <v>#REF!</v>
          </cell>
          <cell r="DC159" t="e">
            <v>#REF!</v>
          </cell>
          <cell r="DD159" t="e">
            <v>#REF!</v>
          </cell>
          <cell r="DE159" t="e">
            <v>#REF!</v>
          </cell>
          <cell r="DF159" t="e">
            <v>#REF!</v>
          </cell>
          <cell r="DG159" t="e">
            <v>#REF!</v>
          </cell>
          <cell r="DH159" t="e">
            <v>#REF!</v>
          </cell>
          <cell r="DI159">
            <v>0</v>
          </cell>
          <cell r="DJ159">
            <v>0</v>
          </cell>
          <cell r="DK159" t="e">
            <v>#REF!</v>
          </cell>
          <cell r="DL159" t="e">
            <v>#REF!</v>
          </cell>
          <cell r="DM159" t="e">
            <v>#REF!</v>
          </cell>
          <cell r="DN159" t="e">
            <v>#REF!</v>
          </cell>
          <cell r="DO159" t="e">
            <v>#REF!</v>
          </cell>
          <cell r="DP159" t="e">
            <v>#REF!</v>
          </cell>
          <cell r="DQ159" t="e">
            <v>#REF!</v>
          </cell>
          <cell r="DR159" t="e">
            <v>#REF!</v>
          </cell>
          <cell r="DS159" t="e">
            <v>#REF!</v>
          </cell>
          <cell r="DT159" t="e">
            <v>#REF!</v>
          </cell>
          <cell r="DU159" t="e">
            <v>#REF!</v>
          </cell>
          <cell r="DV159">
            <v>0</v>
          </cell>
          <cell r="DW159">
            <v>0</v>
          </cell>
          <cell r="DX159" t="e">
            <v>#REF!</v>
          </cell>
          <cell r="DY159" t="e">
            <v>#REF!</v>
          </cell>
          <cell r="DZ159" t="e">
            <v>#REF!</v>
          </cell>
          <cell r="EA159" t="e">
            <v>#REF!</v>
          </cell>
          <cell r="EB159" t="e">
            <v>#REF!</v>
          </cell>
        </row>
        <row r="160">
          <cell r="B160">
            <v>149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 t="e">
            <v>#REF!</v>
          </cell>
          <cell r="N160" t="e">
            <v>#REF!</v>
          </cell>
          <cell r="O160" t="e">
            <v>#REF!</v>
          </cell>
          <cell r="P160" t="e">
            <v>#REF!</v>
          </cell>
          <cell r="Q160" t="e">
            <v>#REF!</v>
          </cell>
          <cell r="R160" t="e">
            <v>#REF!</v>
          </cell>
          <cell r="S160" t="e">
            <v>#REF!</v>
          </cell>
          <cell r="T160" t="e">
            <v>#REF!</v>
          </cell>
          <cell r="U160" t="e">
            <v>#REF!</v>
          </cell>
          <cell r="V160" t="e">
            <v>#REF!</v>
          </cell>
          <cell r="W160" t="e">
            <v>#REF!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  <cell r="AD160" t="e">
            <v>#REF!</v>
          </cell>
          <cell r="AE160" t="e">
            <v>#REF!</v>
          </cell>
          <cell r="AF160" t="e">
            <v>#REF!</v>
          </cell>
          <cell r="AG160" t="e">
            <v>#REF!</v>
          </cell>
          <cell r="AH160" t="e">
            <v>#REF!</v>
          </cell>
          <cell r="AI160" t="e">
            <v>#REF!</v>
          </cell>
          <cell r="AJ160" t="e">
            <v>#REF!</v>
          </cell>
          <cell r="AK160" t="e">
            <v>#REF!</v>
          </cell>
          <cell r="AL160" t="e">
            <v>#REF!</v>
          </cell>
          <cell r="AM160" t="e">
            <v>#REF!</v>
          </cell>
          <cell r="AN160" t="e">
            <v>#REF!</v>
          </cell>
          <cell r="AO160" t="e">
            <v>#REF!</v>
          </cell>
          <cell r="AP160" t="e">
            <v>#REF!</v>
          </cell>
          <cell r="AQ160" t="e">
            <v>#REF!</v>
          </cell>
          <cell r="AR160" t="e">
            <v>#REF!</v>
          </cell>
          <cell r="AS160" t="e">
            <v>#REF!</v>
          </cell>
          <cell r="AT160" t="e">
            <v>#REF!</v>
          </cell>
          <cell r="AU160" t="e">
            <v>#REF!</v>
          </cell>
          <cell r="AV160" t="e">
            <v>#REF!</v>
          </cell>
          <cell r="AW160" t="e">
            <v>#REF!</v>
          </cell>
          <cell r="AX160" t="e">
            <v>#REF!</v>
          </cell>
          <cell r="AY160" t="e">
            <v>#REF!</v>
          </cell>
          <cell r="AZ160" t="e">
            <v>#REF!</v>
          </cell>
          <cell r="BA160" t="e">
            <v>#REF!</v>
          </cell>
          <cell r="BB160" t="e">
            <v>#REF!</v>
          </cell>
          <cell r="BC160" t="e">
            <v>#REF!</v>
          </cell>
          <cell r="BD160" t="e">
            <v>#REF!</v>
          </cell>
          <cell r="BE160" t="e">
            <v>#REF!</v>
          </cell>
          <cell r="BF160" t="e">
            <v>#REF!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 t="e">
            <v>#REF!</v>
          </cell>
          <cell r="BV160" t="e">
            <v>#REF!</v>
          </cell>
          <cell r="BW160" t="e">
            <v>#REF!</v>
          </cell>
          <cell r="BX160" t="e">
            <v>#REF!</v>
          </cell>
          <cell r="BY160" t="e">
            <v>#REF!</v>
          </cell>
          <cell r="BZ160" t="e">
            <v>#REF!</v>
          </cell>
          <cell r="CA160" t="e">
            <v>#REF!</v>
          </cell>
          <cell r="CB160" t="e">
            <v>#REF!</v>
          </cell>
          <cell r="CC160" t="e">
            <v>#REF!</v>
          </cell>
          <cell r="CD160" t="e">
            <v>#REF!</v>
          </cell>
          <cell r="CE160" t="e">
            <v>#REF!</v>
          </cell>
          <cell r="CF160" t="e">
            <v>#REF!</v>
          </cell>
          <cell r="CG160" t="e">
            <v>#REF!</v>
          </cell>
          <cell r="CH160" t="e">
            <v>#REF!</v>
          </cell>
          <cell r="CI160" t="e">
            <v>#REF!</v>
          </cell>
          <cell r="CJ160" t="e">
            <v>#REF!</v>
          </cell>
          <cell r="CK160" t="e">
            <v>#REF!</v>
          </cell>
          <cell r="CL160" t="e">
            <v>#REF!</v>
          </cell>
          <cell r="CM160" t="e">
            <v>#REF!</v>
          </cell>
          <cell r="CN160" t="e">
            <v>#REF!</v>
          </cell>
          <cell r="CO160" t="e">
            <v>#REF!</v>
          </cell>
          <cell r="CP160" t="e">
            <v>#REF!</v>
          </cell>
          <cell r="CQ160" t="e">
            <v>#REF!</v>
          </cell>
          <cell r="CR160" t="e">
            <v>#REF!</v>
          </cell>
          <cell r="CS160" t="e">
            <v>#REF!</v>
          </cell>
          <cell r="CT160" t="e">
            <v>#REF!</v>
          </cell>
          <cell r="CU160" t="e">
            <v>#REF!</v>
          </cell>
          <cell r="CV160" t="e">
            <v>#REF!</v>
          </cell>
          <cell r="CW160" t="e">
            <v>#REF!</v>
          </cell>
          <cell r="CX160" t="e">
            <v>#REF!</v>
          </cell>
          <cell r="CY160" t="e">
            <v>#REF!</v>
          </cell>
          <cell r="CZ160" t="e">
            <v>#REF!</v>
          </cell>
          <cell r="DA160" t="e">
            <v>#REF!</v>
          </cell>
          <cell r="DB160" t="e">
            <v>#REF!</v>
          </cell>
          <cell r="DC160" t="e">
            <v>#REF!</v>
          </cell>
          <cell r="DD160" t="e">
            <v>#REF!</v>
          </cell>
          <cell r="DE160" t="e">
            <v>#REF!</v>
          </cell>
          <cell r="DF160" t="e">
            <v>#REF!</v>
          </cell>
          <cell r="DG160" t="e">
            <v>#REF!</v>
          </cell>
          <cell r="DH160" t="e">
            <v>#REF!</v>
          </cell>
          <cell r="DI160">
            <v>0</v>
          </cell>
          <cell r="DJ160">
            <v>0</v>
          </cell>
          <cell r="DK160" t="e">
            <v>#REF!</v>
          </cell>
          <cell r="DL160" t="e">
            <v>#REF!</v>
          </cell>
          <cell r="DM160" t="e">
            <v>#REF!</v>
          </cell>
          <cell r="DN160" t="e">
            <v>#REF!</v>
          </cell>
          <cell r="DO160" t="e">
            <v>#REF!</v>
          </cell>
          <cell r="DP160" t="e">
            <v>#REF!</v>
          </cell>
          <cell r="DQ160" t="e">
            <v>#REF!</v>
          </cell>
          <cell r="DR160" t="e">
            <v>#REF!</v>
          </cell>
          <cell r="DS160" t="e">
            <v>#REF!</v>
          </cell>
          <cell r="DT160" t="e">
            <v>#REF!</v>
          </cell>
          <cell r="DU160" t="e">
            <v>#REF!</v>
          </cell>
          <cell r="DV160">
            <v>0</v>
          </cell>
          <cell r="DW160">
            <v>0</v>
          </cell>
          <cell r="DX160" t="e">
            <v>#REF!</v>
          </cell>
          <cell r="DY160" t="e">
            <v>#REF!</v>
          </cell>
          <cell r="DZ160" t="e">
            <v>#REF!</v>
          </cell>
          <cell r="EA160" t="e">
            <v>#REF!</v>
          </cell>
          <cell r="EB160" t="e">
            <v>#REF!</v>
          </cell>
        </row>
        <row r="161">
          <cell r="B161">
            <v>150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  <cell r="Q161" t="e">
            <v>#REF!</v>
          </cell>
          <cell r="R161" t="e">
            <v>#REF!</v>
          </cell>
          <cell r="S161" t="e">
            <v>#REF!</v>
          </cell>
          <cell r="T161" t="e">
            <v>#REF!</v>
          </cell>
          <cell r="U161" t="e">
            <v>#REF!</v>
          </cell>
          <cell r="V161" t="e">
            <v>#REF!</v>
          </cell>
          <cell r="W161" t="e">
            <v>#REF!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  <cell r="AD161" t="e">
            <v>#REF!</v>
          </cell>
          <cell r="AE161" t="e">
            <v>#REF!</v>
          </cell>
          <cell r="AF161" t="e">
            <v>#REF!</v>
          </cell>
          <cell r="AG161" t="e">
            <v>#REF!</v>
          </cell>
          <cell r="AH161" t="e">
            <v>#REF!</v>
          </cell>
          <cell r="AI161" t="e">
            <v>#REF!</v>
          </cell>
          <cell r="AJ161" t="e">
            <v>#REF!</v>
          </cell>
          <cell r="AK161" t="e">
            <v>#REF!</v>
          </cell>
          <cell r="AL161" t="e">
            <v>#REF!</v>
          </cell>
          <cell r="AM161" t="e">
            <v>#REF!</v>
          </cell>
          <cell r="AN161" t="e">
            <v>#REF!</v>
          </cell>
          <cell r="AO161" t="e">
            <v>#REF!</v>
          </cell>
          <cell r="AP161" t="e">
            <v>#REF!</v>
          </cell>
          <cell r="AQ161" t="e">
            <v>#REF!</v>
          </cell>
          <cell r="AR161" t="e">
            <v>#REF!</v>
          </cell>
          <cell r="AS161" t="e">
            <v>#REF!</v>
          </cell>
          <cell r="AT161" t="e">
            <v>#REF!</v>
          </cell>
          <cell r="AU161" t="e">
            <v>#REF!</v>
          </cell>
          <cell r="AV161" t="e">
            <v>#REF!</v>
          </cell>
          <cell r="AW161" t="e">
            <v>#REF!</v>
          </cell>
          <cell r="AX161" t="e">
            <v>#REF!</v>
          </cell>
          <cell r="AY161" t="e">
            <v>#REF!</v>
          </cell>
          <cell r="AZ161" t="e">
            <v>#REF!</v>
          </cell>
          <cell r="BA161" t="e">
            <v>#REF!</v>
          </cell>
          <cell r="BB161" t="e">
            <v>#REF!</v>
          </cell>
          <cell r="BC161" t="e">
            <v>#REF!</v>
          </cell>
          <cell r="BD161" t="e">
            <v>#REF!</v>
          </cell>
          <cell r="BE161" t="e">
            <v>#REF!</v>
          </cell>
          <cell r="BF161" t="e">
            <v>#REF!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 t="e">
            <v>#REF!</v>
          </cell>
          <cell r="BV161" t="e">
            <v>#REF!</v>
          </cell>
          <cell r="BW161" t="e">
            <v>#REF!</v>
          </cell>
          <cell r="BX161" t="e">
            <v>#REF!</v>
          </cell>
          <cell r="BY161" t="e">
            <v>#REF!</v>
          </cell>
          <cell r="BZ161" t="e">
            <v>#REF!</v>
          </cell>
          <cell r="CA161" t="e">
            <v>#REF!</v>
          </cell>
          <cell r="CB161" t="e">
            <v>#REF!</v>
          </cell>
          <cell r="CC161" t="e">
            <v>#REF!</v>
          </cell>
          <cell r="CD161" t="e">
            <v>#REF!</v>
          </cell>
          <cell r="CE161" t="e">
            <v>#REF!</v>
          </cell>
          <cell r="CF161" t="e">
            <v>#REF!</v>
          </cell>
          <cell r="CG161" t="e">
            <v>#REF!</v>
          </cell>
          <cell r="CH161" t="e">
            <v>#REF!</v>
          </cell>
          <cell r="CI161" t="e">
            <v>#REF!</v>
          </cell>
          <cell r="CJ161" t="e">
            <v>#REF!</v>
          </cell>
          <cell r="CK161" t="e">
            <v>#REF!</v>
          </cell>
          <cell r="CL161" t="e">
            <v>#REF!</v>
          </cell>
          <cell r="CM161" t="e">
            <v>#REF!</v>
          </cell>
          <cell r="CN161" t="e">
            <v>#REF!</v>
          </cell>
          <cell r="CO161" t="e">
            <v>#REF!</v>
          </cell>
          <cell r="CP161" t="e">
            <v>#REF!</v>
          </cell>
          <cell r="CQ161" t="e">
            <v>#REF!</v>
          </cell>
          <cell r="CR161" t="e">
            <v>#REF!</v>
          </cell>
          <cell r="CS161" t="e">
            <v>#REF!</v>
          </cell>
          <cell r="CT161" t="e">
            <v>#REF!</v>
          </cell>
          <cell r="CU161" t="e">
            <v>#REF!</v>
          </cell>
          <cell r="CV161" t="e">
            <v>#REF!</v>
          </cell>
          <cell r="CW161" t="e">
            <v>#REF!</v>
          </cell>
          <cell r="CX161" t="e">
            <v>#REF!</v>
          </cell>
          <cell r="CY161" t="e">
            <v>#REF!</v>
          </cell>
          <cell r="CZ161" t="e">
            <v>#REF!</v>
          </cell>
          <cell r="DA161" t="e">
            <v>#REF!</v>
          </cell>
          <cell r="DB161" t="e">
            <v>#REF!</v>
          </cell>
          <cell r="DC161" t="e">
            <v>#REF!</v>
          </cell>
          <cell r="DD161" t="e">
            <v>#REF!</v>
          </cell>
          <cell r="DE161" t="e">
            <v>#REF!</v>
          </cell>
          <cell r="DF161" t="e">
            <v>#REF!</v>
          </cell>
          <cell r="DG161" t="e">
            <v>#REF!</v>
          </cell>
          <cell r="DH161" t="e">
            <v>#REF!</v>
          </cell>
          <cell r="DI161">
            <v>0</v>
          </cell>
          <cell r="DJ161">
            <v>0</v>
          </cell>
          <cell r="DK161" t="e">
            <v>#REF!</v>
          </cell>
          <cell r="DL161" t="e">
            <v>#REF!</v>
          </cell>
          <cell r="DM161" t="e">
            <v>#REF!</v>
          </cell>
          <cell r="DN161" t="e">
            <v>#REF!</v>
          </cell>
          <cell r="DO161" t="e">
            <v>#REF!</v>
          </cell>
          <cell r="DP161" t="e">
            <v>#REF!</v>
          </cell>
          <cell r="DQ161" t="e">
            <v>#REF!</v>
          </cell>
          <cell r="DR161" t="e">
            <v>#REF!</v>
          </cell>
          <cell r="DS161" t="e">
            <v>#REF!</v>
          </cell>
          <cell r="DT161" t="e">
            <v>#REF!</v>
          </cell>
          <cell r="DU161" t="e">
            <v>#REF!</v>
          </cell>
          <cell r="DV161">
            <v>0</v>
          </cell>
          <cell r="DW161">
            <v>0</v>
          </cell>
          <cell r="DX161" t="e">
            <v>#REF!</v>
          </cell>
          <cell r="DY161" t="e">
            <v>#REF!</v>
          </cell>
          <cell r="DZ161" t="e">
            <v>#REF!</v>
          </cell>
          <cell r="EA161" t="e">
            <v>#REF!</v>
          </cell>
          <cell r="EB161" t="e">
            <v>#REF!</v>
          </cell>
        </row>
        <row r="162">
          <cell r="B162">
            <v>151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 t="e">
            <v>#REF!</v>
          </cell>
          <cell r="N162" t="e">
            <v>#REF!</v>
          </cell>
          <cell r="O162" t="e">
            <v>#REF!</v>
          </cell>
          <cell r="P162" t="e">
            <v>#REF!</v>
          </cell>
          <cell r="Q162" t="e">
            <v>#REF!</v>
          </cell>
          <cell r="R162" t="e">
            <v>#REF!</v>
          </cell>
          <cell r="S162" t="e">
            <v>#REF!</v>
          </cell>
          <cell r="T162" t="e">
            <v>#REF!</v>
          </cell>
          <cell r="U162" t="e">
            <v>#REF!</v>
          </cell>
          <cell r="V162" t="e">
            <v>#REF!</v>
          </cell>
          <cell r="W162" t="e">
            <v>#REF!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  <cell r="AD162" t="e">
            <v>#REF!</v>
          </cell>
          <cell r="AE162" t="e">
            <v>#REF!</v>
          </cell>
          <cell r="AF162" t="e">
            <v>#REF!</v>
          </cell>
          <cell r="AG162" t="e">
            <v>#REF!</v>
          </cell>
          <cell r="AH162" t="e">
            <v>#REF!</v>
          </cell>
          <cell r="AI162" t="e">
            <v>#REF!</v>
          </cell>
          <cell r="AJ162" t="e">
            <v>#REF!</v>
          </cell>
          <cell r="AK162" t="e">
            <v>#REF!</v>
          </cell>
          <cell r="AL162" t="e">
            <v>#REF!</v>
          </cell>
          <cell r="AM162" t="e">
            <v>#REF!</v>
          </cell>
          <cell r="AN162" t="e">
            <v>#REF!</v>
          </cell>
          <cell r="AO162" t="e">
            <v>#REF!</v>
          </cell>
          <cell r="AP162" t="e">
            <v>#REF!</v>
          </cell>
          <cell r="AQ162" t="e">
            <v>#REF!</v>
          </cell>
          <cell r="AR162" t="e">
            <v>#REF!</v>
          </cell>
          <cell r="AS162" t="e">
            <v>#REF!</v>
          </cell>
          <cell r="AT162" t="e">
            <v>#REF!</v>
          </cell>
          <cell r="AU162" t="e">
            <v>#REF!</v>
          </cell>
          <cell r="AV162" t="e">
            <v>#REF!</v>
          </cell>
          <cell r="AW162" t="e">
            <v>#REF!</v>
          </cell>
          <cell r="AX162" t="e">
            <v>#REF!</v>
          </cell>
          <cell r="AY162" t="e">
            <v>#REF!</v>
          </cell>
          <cell r="AZ162" t="e">
            <v>#REF!</v>
          </cell>
          <cell r="BA162" t="e">
            <v>#REF!</v>
          </cell>
          <cell r="BB162" t="e">
            <v>#REF!</v>
          </cell>
          <cell r="BC162" t="e">
            <v>#REF!</v>
          </cell>
          <cell r="BD162" t="e">
            <v>#REF!</v>
          </cell>
          <cell r="BE162" t="e">
            <v>#REF!</v>
          </cell>
          <cell r="BF162" t="e">
            <v>#REF!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 t="e">
            <v>#REF!</v>
          </cell>
          <cell r="BV162" t="e">
            <v>#REF!</v>
          </cell>
          <cell r="BW162" t="e">
            <v>#REF!</v>
          </cell>
          <cell r="BX162" t="e">
            <v>#REF!</v>
          </cell>
          <cell r="BY162" t="e">
            <v>#REF!</v>
          </cell>
          <cell r="BZ162" t="e">
            <v>#REF!</v>
          </cell>
          <cell r="CA162" t="e">
            <v>#REF!</v>
          </cell>
          <cell r="CB162" t="e">
            <v>#REF!</v>
          </cell>
          <cell r="CC162" t="e">
            <v>#REF!</v>
          </cell>
          <cell r="CD162" t="e">
            <v>#REF!</v>
          </cell>
          <cell r="CE162" t="e">
            <v>#REF!</v>
          </cell>
          <cell r="CF162" t="e">
            <v>#REF!</v>
          </cell>
          <cell r="CG162" t="e">
            <v>#REF!</v>
          </cell>
          <cell r="CH162" t="e">
            <v>#REF!</v>
          </cell>
          <cell r="CI162" t="e">
            <v>#REF!</v>
          </cell>
          <cell r="CJ162" t="e">
            <v>#REF!</v>
          </cell>
          <cell r="CK162" t="e">
            <v>#REF!</v>
          </cell>
          <cell r="CL162" t="e">
            <v>#REF!</v>
          </cell>
          <cell r="CM162" t="e">
            <v>#REF!</v>
          </cell>
          <cell r="CN162" t="e">
            <v>#REF!</v>
          </cell>
          <cell r="CO162" t="e">
            <v>#REF!</v>
          </cell>
          <cell r="CP162" t="e">
            <v>#REF!</v>
          </cell>
          <cell r="CQ162" t="e">
            <v>#REF!</v>
          </cell>
          <cell r="CR162" t="e">
            <v>#REF!</v>
          </cell>
          <cell r="CS162" t="e">
            <v>#REF!</v>
          </cell>
          <cell r="CT162" t="e">
            <v>#REF!</v>
          </cell>
          <cell r="CU162" t="e">
            <v>#REF!</v>
          </cell>
          <cell r="CV162" t="e">
            <v>#REF!</v>
          </cell>
          <cell r="CW162" t="e">
            <v>#REF!</v>
          </cell>
          <cell r="CX162" t="e">
            <v>#REF!</v>
          </cell>
          <cell r="CY162" t="e">
            <v>#REF!</v>
          </cell>
          <cell r="CZ162" t="e">
            <v>#REF!</v>
          </cell>
          <cell r="DA162" t="e">
            <v>#REF!</v>
          </cell>
          <cell r="DB162" t="e">
            <v>#REF!</v>
          </cell>
          <cell r="DC162" t="e">
            <v>#REF!</v>
          </cell>
          <cell r="DD162" t="e">
            <v>#REF!</v>
          </cell>
          <cell r="DE162" t="e">
            <v>#REF!</v>
          </cell>
          <cell r="DF162" t="e">
            <v>#REF!</v>
          </cell>
          <cell r="DG162" t="e">
            <v>#REF!</v>
          </cell>
          <cell r="DH162" t="e">
            <v>#REF!</v>
          </cell>
          <cell r="DI162">
            <v>0</v>
          </cell>
          <cell r="DJ162">
            <v>0</v>
          </cell>
          <cell r="DK162" t="e">
            <v>#REF!</v>
          </cell>
          <cell r="DL162" t="e">
            <v>#REF!</v>
          </cell>
          <cell r="DM162" t="e">
            <v>#REF!</v>
          </cell>
          <cell r="DN162" t="e">
            <v>#REF!</v>
          </cell>
          <cell r="DO162" t="e">
            <v>#REF!</v>
          </cell>
          <cell r="DP162" t="e">
            <v>#REF!</v>
          </cell>
          <cell r="DQ162" t="e">
            <v>#REF!</v>
          </cell>
          <cell r="DR162" t="e">
            <v>#REF!</v>
          </cell>
          <cell r="DS162" t="e">
            <v>#REF!</v>
          </cell>
          <cell r="DT162" t="e">
            <v>#REF!</v>
          </cell>
          <cell r="DU162" t="e">
            <v>#REF!</v>
          </cell>
          <cell r="DV162">
            <v>0</v>
          </cell>
          <cell r="DW162">
            <v>0</v>
          </cell>
          <cell r="DX162" t="e">
            <v>#REF!</v>
          </cell>
          <cell r="DY162" t="e">
            <v>#REF!</v>
          </cell>
          <cell r="DZ162" t="e">
            <v>#REF!</v>
          </cell>
          <cell r="EA162" t="e">
            <v>#REF!</v>
          </cell>
          <cell r="EB162" t="e">
            <v>#REF!</v>
          </cell>
        </row>
        <row r="163">
          <cell r="B163">
            <v>152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 t="e">
            <v>#REF!</v>
          </cell>
          <cell r="N163" t="e">
            <v>#REF!</v>
          </cell>
          <cell r="O163" t="e">
            <v>#REF!</v>
          </cell>
          <cell r="P163" t="e">
            <v>#REF!</v>
          </cell>
          <cell r="Q163" t="e">
            <v>#REF!</v>
          </cell>
          <cell r="R163" t="e">
            <v>#REF!</v>
          </cell>
          <cell r="S163" t="e">
            <v>#REF!</v>
          </cell>
          <cell r="T163" t="e">
            <v>#REF!</v>
          </cell>
          <cell r="U163" t="e">
            <v>#REF!</v>
          </cell>
          <cell r="V163" t="e">
            <v>#REF!</v>
          </cell>
          <cell r="W163" t="e">
            <v>#REF!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  <cell r="AD163" t="e">
            <v>#REF!</v>
          </cell>
          <cell r="AE163" t="e">
            <v>#REF!</v>
          </cell>
          <cell r="AF163" t="e">
            <v>#REF!</v>
          </cell>
          <cell r="AG163" t="e">
            <v>#REF!</v>
          </cell>
          <cell r="AH163" t="e">
            <v>#REF!</v>
          </cell>
          <cell r="AI163" t="e">
            <v>#REF!</v>
          </cell>
          <cell r="AJ163" t="e">
            <v>#REF!</v>
          </cell>
          <cell r="AK163" t="e">
            <v>#REF!</v>
          </cell>
          <cell r="AL163" t="e">
            <v>#REF!</v>
          </cell>
          <cell r="AM163" t="e">
            <v>#REF!</v>
          </cell>
          <cell r="AN163" t="e">
            <v>#REF!</v>
          </cell>
          <cell r="AO163" t="e">
            <v>#REF!</v>
          </cell>
          <cell r="AP163" t="e">
            <v>#REF!</v>
          </cell>
          <cell r="AQ163" t="e">
            <v>#REF!</v>
          </cell>
          <cell r="AR163" t="e">
            <v>#REF!</v>
          </cell>
          <cell r="AS163" t="e">
            <v>#REF!</v>
          </cell>
          <cell r="AT163" t="e">
            <v>#REF!</v>
          </cell>
          <cell r="AU163" t="e">
            <v>#REF!</v>
          </cell>
          <cell r="AV163" t="e">
            <v>#REF!</v>
          </cell>
          <cell r="AW163" t="e">
            <v>#REF!</v>
          </cell>
          <cell r="AX163" t="e">
            <v>#REF!</v>
          </cell>
          <cell r="AY163" t="e">
            <v>#REF!</v>
          </cell>
          <cell r="AZ163" t="e">
            <v>#REF!</v>
          </cell>
          <cell r="BA163" t="e">
            <v>#REF!</v>
          </cell>
          <cell r="BB163" t="e">
            <v>#REF!</v>
          </cell>
          <cell r="BC163" t="e">
            <v>#REF!</v>
          </cell>
          <cell r="BD163" t="e">
            <v>#REF!</v>
          </cell>
          <cell r="BE163" t="e">
            <v>#REF!</v>
          </cell>
          <cell r="BF163" t="e">
            <v>#REF!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 t="e">
            <v>#REF!</v>
          </cell>
          <cell r="BV163" t="e">
            <v>#REF!</v>
          </cell>
          <cell r="BW163" t="e">
            <v>#REF!</v>
          </cell>
          <cell r="BX163" t="e">
            <v>#REF!</v>
          </cell>
          <cell r="BY163" t="e">
            <v>#REF!</v>
          </cell>
          <cell r="BZ163" t="e">
            <v>#REF!</v>
          </cell>
          <cell r="CA163" t="e">
            <v>#REF!</v>
          </cell>
          <cell r="CB163" t="e">
            <v>#REF!</v>
          </cell>
          <cell r="CC163" t="e">
            <v>#REF!</v>
          </cell>
          <cell r="CD163" t="e">
            <v>#REF!</v>
          </cell>
          <cell r="CE163" t="e">
            <v>#REF!</v>
          </cell>
          <cell r="CF163" t="e">
            <v>#REF!</v>
          </cell>
          <cell r="CG163" t="e">
            <v>#REF!</v>
          </cell>
          <cell r="CH163" t="e">
            <v>#REF!</v>
          </cell>
          <cell r="CI163" t="e">
            <v>#REF!</v>
          </cell>
          <cell r="CJ163" t="e">
            <v>#REF!</v>
          </cell>
          <cell r="CK163" t="e">
            <v>#REF!</v>
          </cell>
          <cell r="CL163" t="e">
            <v>#REF!</v>
          </cell>
          <cell r="CM163" t="e">
            <v>#REF!</v>
          </cell>
          <cell r="CN163" t="e">
            <v>#REF!</v>
          </cell>
          <cell r="CO163" t="e">
            <v>#REF!</v>
          </cell>
          <cell r="CP163" t="e">
            <v>#REF!</v>
          </cell>
          <cell r="CQ163" t="e">
            <v>#REF!</v>
          </cell>
          <cell r="CR163" t="e">
            <v>#REF!</v>
          </cell>
          <cell r="CS163" t="e">
            <v>#REF!</v>
          </cell>
          <cell r="CT163" t="e">
            <v>#REF!</v>
          </cell>
          <cell r="CU163" t="e">
            <v>#REF!</v>
          </cell>
          <cell r="CV163" t="e">
            <v>#REF!</v>
          </cell>
          <cell r="CW163" t="e">
            <v>#REF!</v>
          </cell>
          <cell r="CX163" t="e">
            <v>#REF!</v>
          </cell>
          <cell r="CY163" t="e">
            <v>#REF!</v>
          </cell>
          <cell r="CZ163" t="e">
            <v>#REF!</v>
          </cell>
          <cell r="DA163" t="e">
            <v>#REF!</v>
          </cell>
          <cell r="DB163" t="e">
            <v>#REF!</v>
          </cell>
          <cell r="DC163" t="e">
            <v>#REF!</v>
          </cell>
          <cell r="DD163" t="e">
            <v>#REF!</v>
          </cell>
          <cell r="DE163" t="e">
            <v>#REF!</v>
          </cell>
          <cell r="DF163" t="e">
            <v>#REF!</v>
          </cell>
          <cell r="DG163" t="e">
            <v>#REF!</v>
          </cell>
          <cell r="DH163" t="e">
            <v>#REF!</v>
          </cell>
          <cell r="DI163">
            <v>0</v>
          </cell>
          <cell r="DJ163">
            <v>0</v>
          </cell>
          <cell r="DK163" t="e">
            <v>#REF!</v>
          </cell>
          <cell r="DL163" t="e">
            <v>#REF!</v>
          </cell>
          <cell r="DM163" t="e">
            <v>#REF!</v>
          </cell>
          <cell r="DN163" t="e">
            <v>#REF!</v>
          </cell>
          <cell r="DO163" t="e">
            <v>#REF!</v>
          </cell>
          <cell r="DP163" t="e">
            <v>#REF!</v>
          </cell>
          <cell r="DQ163" t="e">
            <v>#REF!</v>
          </cell>
          <cell r="DR163" t="e">
            <v>#REF!</v>
          </cell>
          <cell r="DS163" t="e">
            <v>#REF!</v>
          </cell>
          <cell r="DT163" t="e">
            <v>#REF!</v>
          </cell>
          <cell r="DU163" t="e">
            <v>#REF!</v>
          </cell>
          <cell r="DV163">
            <v>0</v>
          </cell>
          <cell r="DW163">
            <v>0</v>
          </cell>
          <cell r="DX163" t="e">
            <v>#REF!</v>
          </cell>
          <cell r="DY163" t="e">
            <v>#REF!</v>
          </cell>
          <cell r="DZ163" t="e">
            <v>#REF!</v>
          </cell>
          <cell r="EA163" t="e">
            <v>#REF!</v>
          </cell>
          <cell r="EB163" t="e">
            <v>#REF!</v>
          </cell>
        </row>
        <row r="164">
          <cell r="B164">
            <v>153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 t="e">
            <v>#REF!</v>
          </cell>
          <cell r="N164" t="e">
            <v>#REF!</v>
          </cell>
          <cell r="O164" t="e">
            <v>#REF!</v>
          </cell>
          <cell r="P164" t="e">
            <v>#REF!</v>
          </cell>
          <cell r="Q164" t="e">
            <v>#REF!</v>
          </cell>
          <cell r="R164" t="e">
            <v>#REF!</v>
          </cell>
          <cell r="S164" t="e">
            <v>#REF!</v>
          </cell>
          <cell r="T164" t="e">
            <v>#REF!</v>
          </cell>
          <cell r="U164" t="e">
            <v>#REF!</v>
          </cell>
          <cell r="V164" t="e">
            <v>#REF!</v>
          </cell>
          <cell r="W164" t="e">
            <v>#REF!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  <cell r="AD164" t="e">
            <v>#REF!</v>
          </cell>
          <cell r="AE164" t="e">
            <v>#REF!</v>
          </cell>
          <cell r="AF164" t="e">
            <v>#REF!</v>
          </cell>
          <cell r="AG164" t="e">
            <v>#REF!</v>
          </cell>
          <cell r="AH164" t="e">
            <v>#REF!</v>
          </cell>
          <cell r="AI164" t="e">
            <v>#REF!</v>
          </cell>
          <cell r="AJ164" t="e">
            <v>#REF!</v>
          </cell>
          <cell r="AK164" t="e">
            <v>#REF!</v>
          </cell>
          <cell r="AL164" t="e">
            <v>#REF!</v>
          </cell>
          <cell r="AM164" t="e">
            <v>#REF!</v>
          </cell>
          <cell r="AN164" t="e">
            <v>#REF!</v>
          </cell>
          <cell r="AO164" t="e">
            <v>#REF!</v>
          </cell>
          <cell r="AP164" t="e">
            <v>#REF!</v>
          </cell>
          <cell r="AQ164" t="e">
            <v>#REF!</v>
          </cell>
          <cell r="AR164" t="e">
            <v>#REF!</v>
          </cell>
          <cell r="AS164" t="e">
            <v>#REF!</v>
          </cell>
          <cell r="AT164" t="e">
            <v>#REF!</v>
          </cell>
          <cell r="AU164" t="e">
            <v>#REF!</v>
          </cell>
          <cell r="AV164" t="e">
            <v>#REF!</v>
          </cell>
          <cell r="AW164" t="e">
            <v>#REF!</v>
          </cell>
          <cell r="AX164" t="e">
            <v>#REF!</v>
          </cell>
          <cell r="AY164" t="e">
            <v>#REF!</v>
          </cell>
          <cell r="AZ164" t="e">
            <v>#REF!</v>
          </cell>
          <cell r="BA164" t="e">
            <v>#REF!</v>
          </cell>
          <cell r="BB164" t="e">
            <v>#REF!</v>
          </cell>
          <cell r="BC164" t="e">
            <v>#REF!</v>
          </cell>
          <cell r="BD164" t="e">
            <v>#REF!</v>
          </cell>
          <cell r="BE164" t="e">
            <v>#REF!</v>
          </cell>
          <cell r="BF164" t="e">
            <v>#REF!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 t="e">
            <v>#REF!</v>
          </cell>
          <cell r="BV164" t="e">
            <v>#REF!</v>
          </cell>
          <cell r="BW164" t="e">
            <v>#REF!</v>
          </cell>
          <cell r="BX164" t="e">
            <v>#REF!</v>
          </cell>
          <cell r="BY164" t="e">
            <v>#REF!</v>
          </cell>
          <cell r="BZ164" t="e">
            <v>#REF!</v>
          </cell>
          <cell r="CA164" t="e">
            <v>#REF!</v>
          </cell>
          <cell r="CB164" t="e">
            <v>#REF!</v>
          </cell>
          <cell r="CC164" t="e">
            <v>#REF!</v>
          </cell>
          <cell r="CD164" t="e">
            <v>#REF!</v>
          </cell>
          <cell r="CE164" t="e">
            <v>#REF!</v>
          </cell>
          <cell r="CF164" t="e">
            <v>#REF!</v>
          </cell>
          <cell r="CG164" t="e">
            <v>#REF!</v>
          </cell>
          <cell r="CH164" t="e">
            <v>#REF!</v>
          </cell>
          <cell r="CI164" t="e">
            <v>#REF!</v>
          </cell>
          <cell r="CJ164" t="e">
            <v>#REF!</v>
          </cell>
          <cell r="CK164" t="e">
            <v>#REF!</v>
          </cell>
          <cell r="CL164" t="e">
            <v>#REF!</v>
          </cell>
          <cell r="CM164" t="e">
            <v>#REF!</v>
          </cell>
          <cell r="CN164" t="e">
            <v>#REF!</v>
          </cell>
          <cell r="CO164" t="e">
            <v>#REF!</v>
          </cell>
          <cell r="CP164" t="e">
            <v>#REF!</v>
          </cell>
          <cell r="CQ164" t="e">
            <v>#REF!</v>
          </cell>
          <cell r="CR164" t="e">
            <v>#REF!</v>
          </cell>
          <cell r="CS164" t="e">
            <v>#REF!</v>
          </cell>
          <cell r="CT164" t="e">
            <v>#REF!</v>
          </cell>
          <cell r="CU164" t="e">
            <v>#REF!</v>
          </cell>
          <cell r="CV164" t="e">
            <v>#REF!</v>
          </cell>
          <cell r="CW164" t="e">
            <v>#REF!</v>
          </cell>
          <cell r="CX164" t="e">
            <v>#REF!</v>
          </cell>
          <cell r="CY164" t="e">
            <v>#REF!</v>
          </cell>
          <cell r="CZ164" t="e">
            <v>#REF!</v>
          </cell>
          <cell r="DA164" t="e">
            <v>#REF!</v>
          </cell>
          <cell r="DB164" t="e">
            <v>#REF!</v>
          </cell>
          <cell r="DC164" t="e">
            <v>#REF!</v>
          </cell>
          <cell r="DD164" t="e">
            <v>#REF!</v>
          </cell>
          <cell r="DE164" t="e">
            <v>#REF!</v>
          </cell>
          <cell r="DF164" t="e">
            <v>#REF!</v>
          </cell>
          <cell r="DG164" t="e">
            <v>#REF!</v>
          </cell>
          <cell r="DH164" t="e">
            <v>#REF!</v>
          </cell>
          <cell r="DI164">
            <v>0</v>
          </cell>
          <cell r="DJ164">
            <v>0</v>
          </cell>
          <cell r="DK164" t="e">
            <v>#REF!</v>
          </cell>
          <cell r="DL164" t="e">
            <v>#REF!</v>
          </cell>
          <cell r="DM164" t="e">
            <v>#REF!</v>
          </cell>
          <cell r="DN164" t="e">
            <v>#REF!</v>
          </cell>
          <cell r="DO164" t="e">
            <v>#REF!</v>
          </cell>
          <cell r="DP164" t="e">
            <v>#REF!</v>
          </cell>
          <cell r="DQ164" t="e">
            <v>#REF!</v>
          </cell>
          <cell r="DR164" t="e">
            <v>#REF!</v>
          </cell>
          <cell r="DS164" t="e">
            <v>#REF!</v>
          </cell>
          <cell r="DT164" t="e">
            <v>#REF!</v>
          </cell>
          <cell r="DU164" t="e">
            <v>#REF!</v>
          </cell>
          <cell r="DV164">
            <v>0</v>
          </cell>
          <cell r="DW164">
            <v>0</v>
          </cell>
          <cell r="DX164" t="e">
            <v>#REF!</v>
          </cell>
          <cell r="DY164" t="e">
            <v>#REF!</v>
          </cell>
          <cell r="DZ164" t="e">
            <v>#REF!</v>
          </cell>
          <cell r="EA164" t="e">
            <v>#REF!</v>
          </cell>
          <cell r="EB164" t="e">
            <v>#REF!</v>
          </cell>
        </row>
        <row r="165">
          <cell r="B165">
            <v>154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 t="e">
            <v>#REF!</v>
          </cell>
          <cell r="N165" t="e">
            <v>#REF!</v>
          </cell>
          <cell r="O165" t="e">
            <v>#REF!</v>
          </cell>
          <cell r="P165" t="e">
            <v>#REF!</v>
          </cell>
          <cell r="Q165" t="e">
            <v>#REF!</v>
          </cell>
          <cell r="R165" t="e">
            <v>#REF!</v>
          </cell>
          <cell r="S165" t="e">
            <v>#REF!</v>
          </cell>
          <cell r="T165" t="e">
            <v>#REF!</v>
          </cell>
          <cell r="U165" t="e">
            <v>#REF!</v>
          </cell>
          <cell r="V165" t="e">
            <v>#REF!</v>
          </cell>
          <cell r="W165" t="e">
            <v>#REF!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  <cell r="AD165" t="e">
            <v>#REF!</v>
          </cell>
          <cell r="AE165" t="e">
            <v>#REF!</v>
          </cell>
          <cell r="AF165" t="e">
            <v>#REF!</v>
          </cell>
          <cell r="AG165" t="e">
            <v>#REF!</v>
          </cell>
          <cell r="AH165" t="e">
            <v>#REF!</v>
          </cell>
          <cell r="AI165" t="e">
            <v>#REF!</v>
          </cell>
          <cell r="AJ165" t="e">
            <v>#REF!</v>
          </cell>
          <cell r="AK165" t="e">
            <v>#REF!</v>
          </cell>
          <cell r="AL165" t="e">
            <v>#REF!</v>
          </cell>
          <cell r="AM165" t="e">
            <v>#REF!</v>
          </cell>
          <cell r="AN165" t="e">
            <v>#REF!</v>
          </cell>
          <cell r="AO165" t="e">
            <v>#REF!</v>
          </cell>
          <cell r="AP165" t="e">
            <v>#REF!</v>
          </cell>
          <cell r="AQ165" t="e">
            <v>#REF!</v>
          </cell>
          <cell r="AR165" t="e">
            <v>#REF!</v>
          </cell>
          <cell r="AS165" t="e">
            <v>#REF!</v>
          </cell>
          <cell r="AT165" t="e">
            <v>#REF!</v>
          </cell>
          <cell r="AU165" t="e">
            <v>#REF!</v>
          </cell>
          <cell r="AV165" t="e">
            <v>#REF!</v>
          </cell>
          <cell r="AW165" t="e">
            <v>#REF!</v>
          </cell>
          <cell r="AX165" t="e">
            <v>#REF!</v>
          </cell>
          <cell r="AY165" t="e">
            <v>#REF!</v>
          </cell>
          <cell r="AZ165" t="e">
            <v>#REF!</v>
          </cell>
          <cell r="BA165" t="e">
            <v>#REF!</v>
          </cell>
          <cell r="BB165" t="e">
            <v>#REF!</v>
          </cell>
          <cell r="BC165" t="e">
            <v>#REF!</v>
          </cell>
          <cell r="BD165" t="e">
            <v>#REF!</v>
          </cell>
          <cell r="BE165" t="e">
            <v>#REF!</v>
          </cell>
          <cell r="BF165" t="e">
            <v>#REF!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 t="e">
            <v>#REF!</v>
          </cell>
          <cell r="BV165" t="e">
            <v>#REF!</v>
          </cell>
          <cell r="BW165" t="e">
            <v>#REF!</v>
          </cell>
          <cell r="BX165" t="e">
            <v>#REF!</v>
          </cell>
          <cell r="BY165" t="e">
            <v>#REF!</v>
          </cell>
          <cell r="BZ165" t="e">
            <v>#REF!</v>
          </cell>
          <cell r="CA165" t="e">
            <v>#REF!</v>
          </cell>
          <cell r="CB165" t="e">
            <v>#REF!</v>
          </cell>
          <cell r="CC165" t="e">
            <v>#REF!</v>
          </cell>
          <cell r="CD165" t="e">
            <v>#REF!</v>
          </cell>
          <cell r="CE165" t="e">
            <v>#REF!</v>
          </cell>
          <cell r="CF165" t="e">
            <v>#REF!</v>
          </cell>
          <cell r="CG165" t="e">
            <v>#REF!</v>
          </cell>
          <cell r="CH165" t="e">
            <v>#REF!</v>
          </cell>
          <cell r="CI165" t="e">
            <v>#REF!</v>
          </cell>
          <cell r="CJ165" t="e">
            <v>#REF!</v>
          </cell>
          <cell r="CK165" t="e">
            <v>#REF!</v>
          </cell>
          <cell r="CL165" t="e">
            <v>#REF!</v>
          </cell>
          <cell r="CM165" t="e">
            <v>#REF!</v>
          </cell>
          <cell r="CN165" t="e">
            <v>#REF!</v>
          </cell>
          <cell r="CO165" t="e">
            <v>#REF!</v>
          </cell>
          <cell r="CP165" t="e">
            <v>#REF!</v>
          </cell>
          <cell r="CQ165" t="e">
            <v>#REF!</v>
          </cell>
          <cell r="CR165" t="e">
            <v>#REF!</v>
          </cell>
          <cell r="CS165" t="e">
            <v>#REF!</v>
          </cell>
          <cell r="CT165" t="e">
            <v>#REF!</v>
          </cell>
          <cell r="CU165" t="e">
            <v>#REF!</v>
          </cell>
          <cell r="CV165" t="e">
            <v>#REF!</v>
          </cell>
          <cell r="CW165" t="e">
            <v>#REF!</v>
          </cell>
          <cell r="CX165" t="e">
            <v>#REF!</v>
          </cell>
          <cell r="CY165" t="e">
            <v>#REF!</v>
          </cell>
          <cell r="CZ165" t="e">
            <v>#REF!</v>
          </cell>
          <cell r="DA165" t="e">
            <v>#REF!</v>
          </cell>
          <cell r="DB165" t="e">
            <v>#REF!</v>
          </cell>
          <cell r="DC165" t="e">
            <v>#REF!</v>
          </cell>
          <cell r="DD165" t="e">
            <v>#REF!</v>
          </cell>
          <cell r="DE165" t="e">
            <v>#REF!</v>
          </cell>
          <cell r="DF165" t="e">
            <v>#REF!</v>
          </cell>
          <cell r="DG165" t="e">
            <v>#REF!</v>
          </cell>
          <cell r="DH165" t="e">
            <v>#REF!</v>
          </cell>
          <cell r="DI165">
            <v>0</v>
          </cell>
          <cell r="DJ165">
            <v>0</v>
          </cell>
          <cell r="DK165" t="e">
            <v>#REF!</v>
          </cell>
          <cell r="DL165" t="e">
            <v>#REF!</v>
          </cell>
          <cell r="DM165" t="e">
            <v>#REF!</v>
          </cell>
          <cell r="DN165" t="e">
            <v>#REF!</v>
          </cell>
          <cell r="DO165" t="e">
            <v>#REF!</v>
          </cell>
          <cell r="DP165" t="e">
            <v>#REF!</v>
          </cell>
          <cell r="DQ165" t="e">
            <v>#REF!</v>
          </cell>
          <cell r="DR165" t="e">
            <v>#REF!</v>
          </cell>
          <cell r="DS165" t="e">
            <v>#REF!</v>
          </cell>
          <cell r="DT165" t="e">
            <v>#REF!</v>
          </cell>
          <cell r="DU165" t="e">
            <v>#REF!</v>
          </cell>
          <cell r="DV165">
            <v>0</v>
          </cell>
          <cell r="DW165">
            <v>0</v>
          </cell>
          <cell r="DX165" t="e">
            <v>#REF!</v>
          </cell>
          <cell r="DY165" t="e">
            <v>#REF!</v>
          </cell>
          <cell r="DZ165" t="e">
            <v>#REF!</v>
          </cell>
          <cell r="EA165" t="e">
            <v>#REF!</v>
          </cell>
          <cell r="EB165" t="e">
            <v>#REF!</v>
          </cell>
        </row>
        <row r="166">
          <cell r="B166">
            <v>155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 t="e">
            <v>#REF!</v>
          </cell>
          <cell r="N166" t="e">
            <v>#REF!</v>
          </cell>
          <cell r="O166" t="e">
            <v>#REF!</v>
          </cell>
          <cell r="P166" t="e">
            <v>#REF!</v>
          </cell>
          <cell r="Q166" t="e">
            <v>#REF!</v>
          </cell>
          <cell r="R166" t="e">
            <v>#REF!</v>
          </cell>
          <cell r="S166" t="e">
            <v>#REF!</v>
          </cell>
          <cell r="T166" t="e">
            <v>#REF!</v>
          </cell>
          <cell r="U166" t="e">
            <v>#REF!</v>
          </cell>
          <cell r="V166" t="e">
            <v>#REF!</v>
          </cell>
          <cell r="W166" t="e">
            <v>#REF!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  <cell r="AD166" t="e">
            <v>#REF!</v>
          </cell>
          <cell r="AE166" t="e">
            <v>#REF!</v>
          </cell>
          <cell r="AF166" t="e">
            <v>#REF!</v>
          </cell>
          <cell r="AG166" t="e">
            <v>#REF!</v>
          </cell>
          <cell r="AH166" t="e">
            <v>#REF!</v>
          </cell>
          <cell r="AI166" t="e">
            <v>#REF!</v>
          </cell>
          <cell r="AJ166" t="e">
            <v>#REF!</v>
          </cell>
          <cell r="AK166" t="e">
            <v>#REF!</v>
          </cell>
          <cell r="AL166" t="e">
            <v>#REF!</v>
          </cell>
          <cell r="AM166" t="e">
            <v>#REF!</v>
          </cell>
          <cell r="AN166" t="e">
            <v>#REF!</v>
          </cell>
          <cell r="AO166" t="e">
            <v>#REF!</v>
          </cell>
          <cell r="AP166" t="e">
            <v>#REF!</v>
          </cell>
          <cell r="AQ166" t="e">
            <v>#REF!</v>
          </cell>
          <cell r="AR166" t="e">
            <v>#REF!</v>
          </cell>
          <cell r="AS166" t="e">
            <v>#REF!</v>
          </cell>
          <cell r="AT166" t="e">
            <v>#REF!</v>
          </cell>
          <cell r="AU166" t="e">
            <v>#REF!</v>
          </cell>
          <cell r="AV166" t="e">
            <v>#REF!</v>
          </cell>
          <cell r="AW166" t="e">
            <v>#REF!</v>
          </cell>
          <cell r="AX166" t="e">
            <v>#REF!</v>
          </cell>
          <cell r="AY166" t="e">
            <v>#REF!</v>
          </cell>
          <cell r="AZ166" t="e">
            <v>#REF!</v>
          </cell>
          <cell r="BA166" t="e">
            <v>#REF!</v>
          </cell>
          <cell r="BB166" t="e">
            <v>#REF!</v>
          </cell>
          <cell r="BC166" t="e">
            <v>#REF!</v>
          </cell>
          <cell r="BD166" t="e">
            <v>#REF!</v>
          </cell>
          <cell r="BE166" t="e">
            <v>#REF!</v>
          </cell>
          <cell r="BF166" t="e">
            <v>#REF!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 t="e">
            <v>#REF!</v>
          </cell>
          <cell r="BV166" t="e">
            <v>#REF!</v>
          </cell>
          <cell r="BW166" t="e">
            <v>#REF!</v>
          </cell>
          <cell r="BX166" t="e">
            <v>#REF!</v>
          </cell>
          <cell r="BY166" t="e">
            <v>#REF!</v>
          </cell>
          <cell r="BZ166" t="e">
            <v>#REF!</v>
          </cell>
          <cell r="CA166" t="e">
            <v>#REF!</v>
          </cell>
          <cell r="CB166" t="e">
            <v>#REF!</v>
          </cell>
          <cell r="CC166" t="e">
            <v>#REF!</v>
          </cell>
          <cell r="CD166" t="e">
            <v>#REF!</v>
          </cell>
          <cell r="CE166" t="e">
            <v>#REF!</v>
          </cell>
          <cell r="CF166" t="e">
            <v>#REF!</v>
          </cell>
          <cell r="CG166" t="e">
            <v>#REF!</v>
          </cell>
          <cell r="CH166" t="e">
            <v>#REF!</v>
          </cell>
          <cell r="CI166" t="e">
            <v>#REF!</v>
          </cell>
          <cell r="CJ166" t="e">
            <v>#REF!</v>
          </cell>
          <cell r="CK166" t="e">
            <v>#REF!</v>
          </cell>
          <cell r="CL166" t="e">
            <v>#REF!</v>
          </cell>
          <cell r="CM166" t="e">
            <v>#REF!</v>
          </cell>
          <cell r="CN166" t="e">
            <v>#REF!</v>
          </cell>
          <cell r="CO166" t="e">
            <v>#REF!</v>
          </cell>
          <cell r="CP166" t="e">
            <v>#REF!</v>
          </cell>
          <cell r="CQ166" t="e">
            <v>#REF!</v>
          </cell>
          <cell r="CR166" t="e">
            <v>#REF!</v>
          </cell>
          <cell r="CS166" t="e">
            <v>#REF!</v>
          </cell>
          <cell r="CT166" t="e">
            <v>#REF!</v>
          </cell>
          <cell r="CU166" t="e">
            <v>#REF!</v>
          </cell>
          <cell r="CV166" t="e">
            <v>#REF!</v>
          </cell>
          <cell r="CW166" t="e">
            <v>#REF!</v>
          </cell>
          <cell r="CX166" t="e">
            <v>#REF!</v>
          </cell>
          <cell r="CY166" t="e">
            <v>#REF!</v>
          </cell>
          <cell r="CZ166" t="e">
            <v>#REF!</v>
          </cell>
          <cell r="DA166" t="e">
            <v>#REF!</v>
          </cell>
          <cell r="DB166" t="e">
            <v>#REF!</v>
          </cell>
          <cell r="DC166" t="e">
            <v>#REF!</v>
          </cell>
          <cell r="DD166" t="e">
            <v>#REF!</v>
          </cell>
          <cell r="DE166" t="e">
            <v>#REF!</v>
          </cell>
          <cell r="DF166" t="e">
            <v>#REF!</v>
          </cell>
          <cell r="DG166" t="e">
            <v>#REF!</v>
          </cell>
          <cell r="DH166" t="e">
            <v>#REF!</v>
          </cell>
          <cell r="DI166">
            <v>0</v>
          </cell>
          <cell r="DJ166">
            <v>0</v>
          </cell>
          <cell r="DK166" t="e">
            <v>#REF!</v>
          </cell>
          <cell r="DL166" t="e">
            <v>#REF!</v>
          </cell>
          <cell r="DM166" t="e">
            <v>#REF!</v>
          </cell>
          <cell r="DN166" t="e">
            <v>#REF!</v>
          </cell>
          <cell r="DO166" t="e">
            <v>#REF!</v>
          </cell>
          <cell r="DP166" t="e">
            <v>#REF!</v>
          </cell>
          <cell r="DQ166" t="e">
            <v>#REF!</v>
          </cell>
          <cell r="DR166" t="e">
            <v>#REF!</v>
          </cell>
          <cell r="DS166" t="e">
            <v>#REF!</v>
          </cell>
          <cell r="DT166" t="e">
            <v>#REF!</v>
          </cell>
          <cell r="DU166" t="e">
            <v>#REF!</v>
          </cell>
          <cell r="DV166">
            <v>0</v>
          </cell>
          <cell r="DW166">
            <v>0</v>
          </cell>
          <cell r="DX166" t="e">
            <v>#REF!</v>
          </cell>
          <cell r="DY166" t="e">
            <v>#REF!</v>
          </cell>
          <cell r="DZ166" t="e">
            <v>#REF!</v>
          </cell>
          <cell r="EA166" t="e">
            <v>#REF!</v>
          </cell>
          <cell r="EB166" t="e">
            <v>#REF!</v>
          </cell>
        </row>
        <row r="167">
          <cell r="B167">
            <v>156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  <cell r="Q167" t="e">
            <v>#REF!</v>
          </cell>
          <cell r="R167" t="e">
            <v>#REF!</v>
          </cell>
          <cell r="S167" t="e">
            <v>#REF!</v>
          </cell>
          <cell r="T167" t="e">
            <v>#REF!</v>
          </cell>
          <cell r="U167" t="e">
            <v>#REF!</v>
          </cell>
          <cell r="V167" t="e">
            <v>#REF!</v>
          </cell>
          <cell r="W167" t="e">
            <v>#REF!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  <cell r="AD167" t="e">
            <v>#REF!</v>
          </cell>
          <cell r="AE167" t="e">
            <v>#REF!</v>
          </cell>
          <cell r="AF167" t="e">
            <v>#REF!</v>
          </cell>
          <cell r="AG167" t="e">
            <v>#REF!</v>
          </cell>
          <cell r="AH167" t="e">
            <v>#REF!</v>
          </cell>
          <cell r="AI167" t="e">
            <v>#REF!</v>
          </cell>
          <cell r="AJ167" t="e">
            <v>#REF!</v>
          </cell>
          <cell r="AK167" t="e">
            <v>#REF!</v>
          </cell>
          <cell r="AL167" t="e">
            <v>#REF!</v>
          </cell>
          <cell r="AM167" t="e">
            <v>#REF!</v>
          </cell>
          <cell r="AN167" t="e">
            <v>#REF!</v>
          </cell>
          <cell r="AO167" t="e">
            <v>#REF!</v>
          </cell>
          <cell r="AP167" t="e">
            <v>#REF!</v>
          </cell>
          <cell r="AQ167" t="e">
            <v>#REF!</v>
          </cell>
          <cell r="AR167" t="e">
            <v>#REF!</v>
          </cell>
          <cell r="AS167" t="e">
            <v>#REF!</v>
          </cell>
          <cell r="AT167" t="e">
            <v>#REF!</v>
          </cell>
          <cell r="AU167" t="e">
            <v>#REF!</v>
          </cell>
          <cell r="AV167" t="e">
            <v>#REF!</v>
          </cell>
          <cell r="AW167" t="e">
            <v>#REF!</v>
          </cell>
          <cell r="AX167" t="e">
            <v>#REF!</v>
          </cell>
          <cell r="AY167" t="e">
            <v>#REF!</v>
          </cell>
          <cell r="AZ167" t="e">
            <v>#REF!</v>
          </cell>
          <cell r="BA167" t="e">
            <v>#REF!</v>
          </cell>
          <cell r="BB167" t="e">
            <v>#REF!</v>
          </cell>
          <cell r="BC167" t="e">
            <v>#REF!</v>
          </cell>
          <cell r="BD167" t="e">
            <v>#REF!</v>
          </cell>
          <cell r="BE167" t="e">
            <v>#REF!</v>
          </cell>
          <cell r="BF167" t="e">
            <v>#REF!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 t="e">
            <v>#REF!</v>
          </cell>
          <cell r="BV167" t="e">
            <v>#REF!</v>
          </cell>
          <cell r="BW167" t="e">
            <v>#REF!</v>
          </cell>
          <cell r="BX167" t="e">
            <v>#REF!</v>
          </cell>
          <cell r="BY167" t="e">
            <v>#REF!</v>
          </cell>
          <cell r="BZ167" t="e">
            <v>#REF!</v>
          </cell>
          <cell r="CA167" t="e">
            <v>#REF!</v>
          </cell>
          <cell r="CB167" t="e">
            <v>#REF!</v>
          </cell>
          <cell r="CC167" t="e">
            <v>#REF!</v>
          </cell>
          <cell r="CD167" t="e">
            <v>#REF!</v>
          </cell>
          <cell r="CE167" t="e">
            <v>#REF!</v>
          </cell>
          <cell r="CF167" t="e">
            <v>#REF!</v>
          </cell>
          <cell r="CG167" t="e">
            <v>#REF!</v>
          </cell>
          <cell r="CH167" t="e">
            <v>#REF!</v>
          </cell>
          <cell r="CI167" t="e">
            <v>#REF!</v>
          </cell>
          <cell r="CJ167" t="e">
            <v>#REF!</v>
          </cell>
          <cell r="CK167" t="e">
            <v>#REF!</v>
          </cell>
          <cell r="CL167" t="e">
            <v>#REF!</v>
          </cell>
          <cell r="CM167" t="e">
            <v>#REF!</v>
          </cell>
          <cell r="CN167" t="e">
            <v>#REF!</v>
          </cell>
          <cell r="CO167" t="e">
            <v>#REF!</v>
          </cell>
          <cell r="CP167" t="e">
            <v>#REF!</v>
          </cell>
          <cell r="CQ167" t="e">
            <v>#REF!</v>
          </cell>
          <cell r="CR167" t="e">
            <v>#REF!</v>
          </cell>
          <cell r="CS167" t="e">
            <v>#REF!</v>
          </cell>
          <cell r="CT167" t="e">
            <v>#REF!</v>
          </cell>
          <cell r="CU167" t="e">
            <v>#REF!</v>
          </cell>
          <cell r="CV167" t="e">
            <v>#REF!</v>
          </cell>
          <cell r="CW167" t="e">
            <v>#REF!</v>
          </cell>
          <cell r="CX167" t="e">
            <v>#REF!</v>
          </cell>
          <cell r="CY167" t="e">
            <v>#REF!</v>
          </cell>
          <cell r="CZ167" t="e">
            <v>#REF!</v>
          </cell>
          <cell r="DA167" t="e">
            <v>#REF!</v>
          </cell>
          <cell r="DB167" t="e">
            <v>#REF!</v>
          </cell>
          <cell r="DC167" t="e">
            <v>#REF!</v>
          </cell>
          <cell r="DD167" t="e">
            <v>#REF!</v>
          </cell>
          <cell r="DE167" t="e">
            <v>#REF!</v>
          </cell>
          <cell r="DF167" t="e">
            <v>#REF!</v>
          </cell>
          <cell r="DG167" t="e">
            <v>#REF!</v>
          </cell>
          <cell r="DH167" t="e">
            <v>#REF!</v>
          </cell>
          <cell r="DI167">
            <v>0</v>
          </cell>
          <cell r="DJ167">
            <v>0</v>
          </cell>
          <cell r="DK167" t="e">
            <v>#REF!</v>
          </cell>
          <cell r="DL167" t="e">
            <v>#REF!</v>
          </cell>
          <cell r="DM167" t="e">
            <v>#REF!</v>
          </cell>
          <cell r="DN167" t="e">
            <v>#REF!</v>
          </cell>
          <cell r="DO167" t="e">
            <v>#REF!</v>
          </cell>
          <cell r="DP167" t="e">
            <v>#REF!</v>
          </cell>
          <cell r="DQ167" t="e">
            <v>#REF!</v>
          </cell>
          <cell r="DR167" t="e">
            <v>#REF!</v>
          </cell>
          <cell r="DS167" t="e">
            <v>#REF!</v>
          </cell>
          <cell r="DT167" t="e">
            <v>#REF!</v>
          </cell>
          <cell r="DU167" t="e">
            <v>#REF!</v>
          </cell>
          <cell r="DV167">
            <v>0</v>
          </cell>
          <cell r="DW167">
            <v>0</v>
          </cell>
          <cell r="DX167" t="e">
            <v>#REF!</v>
          </cell>
          <cell r="DY167" t="e">
            <v>#REF!</v>
          </cell>
          <cell r="DZ167" t="e">
            <v>#REF!</v>
          </cell>
          <cell r="EA167" t="e">
            <v>#REF!</v>
          </cell>
          <cell r="EB167" t="e">
            <v>#REF!</v>
          </cell>
        </row>
        <row r="168">
          <cell r="B168">
            <v>157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 t="e">
            <v>#REF!</v>
          </cell>
          <cell r="N168" t="e">
            <v>#REF!</v>
          </cell>
          <cell r="O168" t="e">
            <v>#REF!</v>
          </cell>
          <cell r="P168" t="e">
            <v>#REF!</v>
          </cell>
          <cell r="Q168" t="e">
            <v>#REF!</v>
          </cell>
          <cell r="R168" t="e">
            <v>#REF!</v>
          </cell>
          <cell r="S168" t="e">
            <v>#REF!</v>
          </cell>
          <cell r="T168" t="e">
            <v>#REF!</v>
          </cell>
          <cell r="U168" t="e">
            <v>#REF!</v>
          </cell>
          <cell r="V168" t="e">
            <v>#REF!</v>
          </cell>
          <cell r="W168" t="e">
            <v>#REF!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  <cell r="AD168" t="e">
            <v>#REF!</v>
          </cell>
          <cell r="AE168" t="e">
            <v>#REF!</v>
          </cell>
          <cell r="AF168" t="e">
            <v>#REF!</v>
          </cell>
          <cell r="AG168" t="e">
            <v>#REF!</v>
          </cell>
          <cell r="AH168" t="e">
            <v>#REF!</v>
          </cell>
          <cell r="AI168" t="e">
            <v>#REF!</v>
          </cell>
          <cell r="AJ168" t="e">
            <v>#REF!</v>
          </cell>
          <cell r="AK168" t="e">
            <v>#REF!</v>
          </cell>
          <cell r="AL168" t="e">
            <v>#REF!</v>
          </cell>
          <cell r="AM168" t="e">
            <v>#REF!</v>
          </cell>
          <cell r="AN168" t="e">
            <v>#REF!</v>
          </cell>
          <cell r="AO168" t="e">
            <v>#REF!</v>
          </cell>
          <cell r="AP168" t="e">
            <v>#REF!</v>
          </cell>
          <cell r="AQ168" t="e">
            <v>#REF!</v>
          </cell>
          <cell r="AR168" t="e">
            <v>#REF!</v>
          </cell>
          <cell r="AS168" t="e">
            <v>#REF!</v>
          </cell>
          <cell r="AT168" t="e">
            <v>#REF!</v>
          </cell>
          <cell r="AU168" t="e">
            <v>#REF!</v>
          </cell>
          <cell r="AV168" t="e">
            <v>#REF!</v>
          </cell>
          <cell r="AW168" t="e">
            <v>#REF!</v>
          </cell>
          <cell r="AX168" t="e">
            <v>#REF!</v>
          </cell>
          <cell r="AY168" t="e">
            <v>#REF!</v>
          </cell>
          <cell r="AZ168" t="e">
            <v>#REF!</v>
          </cell>
          <cell r="BA168" t="e">
            <v>#REF!</v>
          </cell>
          <cell r="BB168" t="e">
            <v>#REF!</v>
          </cell>
          <cell r="BC168" t="e">
            <v>#REF!</v>
          </cell>
          <cell r="BD168" t="e">
            <v>#REF!</v>
          </cell>
          <cell r="BE168" t="e">
            <v>#REF!</v>
          </cell>
          <cell r="BF168" t="e">
            <v>#REF!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 t="e">
            <v>#REF!</v>
          </cell>
          <cell r="BV168" t="e">
            <v>#REF!</v>
          </cell>
          <cell r="BW168" t="e">
            <v>#REF!</v>
          </cell>
          <cell r="BX168" t="e">
            <v>#REF!</v>
          </cell>
          <cell r="BY168" t="e">
            <v>#REF!</v>
          </cell>
          <cell r="BZ168" t="e">
            <v>#REF!</v>
          </cell>
          <cell r="CA168" t="e">
            <v>#REF!</v>
          </cell>
          <cell r="CB168" t="e">
            <v>#REF!</v>
          </cell>
          <cell r="CC168" t="e">
            <v>#REF!</v>
          </cell>
          <cell r="CD168" t="e">
            <v>#REF!</v>
          </cell>
          <cell r="CE168" t="e">
            <v>#REF!</v>
          </cell>
          <cell r="CF168" t="e">
            <v>#REF!</v>
          </cell>
          <cell r="CG168" t="e">
            <v>#REF!</v>
          </cell>
          <cell r="CH168" t="e">
            <v>#REF!</v>
          </cell>
          <cell r="CI168" t="e">
            <v>#REF!</v>
          </cell>
          <cell r="CJ168" t="e">
            <v>#REF!</v>
          </cell>
          <cell r="CK168" t="e">
            <v>#REF!</v>
          </cell>
          <cell r="CL168" t="e">
            <v>#REF!</v>
          </cell>
          <cell r="CM168" t="e">
            <v>#REF!</v>
          </cell>
          <cell r="CN168" t="e">
            <v>#REF!</v>
          </cell>
          <cell r="CO168" t="e">
            <v>#REF!</v>
          </cell>
          <cell r="CP168" t="e">
            <v>#REF!</v>
          </cell>
          <cell r="CQ168" t="e">
            <v>#REF!</v>
          </cell>
          <cell r="CR168" t="e">
            <v>#REF!</v>
          </cell>
          <cell r="CS168" t="e">
            <v>#REF!</v>
          </cell>
          <cell r="CT168" t="e">
            <v>#REF!</v>
          </cell>
          <cell r="CU168" t="e">
            <v>#REF!</v>
          </cell>
          <cell r="CV168" t="e">
            <v>#REF!</v>
          </cell>
          <cell r="CW168" t="e">
            <v>#REF!</v>
          </cell>
          <cell r="CX168" t="e">
            <v>#REF!</v>
          </cell>
          <cell r="CY168" t="e">
            <v>#REF!</v>
          </cell>
          <cell r="CZ168" t="e">
            <v>#REF!</v>
          </cell>
          <cell r="DA168" t="e">
            <v>#REF!</v>
          </cell>
          <cell r="DB168" t="e">
            <v>#REF!</v>
          </cell>
          <cell r="DC168" t="e">
            <v>#REF!</v>
          </cell>
          <cell r="DD168" t="e">
            <v>#REF!</v>
          </cell>
          <cell r="DE168" t="e">
            <v>#REF!</v>
          </cell>
          <cell r="DF168" t="e">
            <v>#REF!</v>
          </cell>
          <cell r="DG168" t="e">
            <v>#REF!</v>
          </cell>
          <cell r="DH168" t="e">
            <v>#REF!</v>
          </cell>
          <cell r="DI168">
            <v>0</v>
          </cell>
          <cell r="DJ168">
            <v>0</v>
          </cell>
          <cell r="DK168" t="e">
            <v>#REF!</v>
          </cell>
          <cell r="DL168" t="e">
            <v>#REF!</v>
          </cell>
          <cell r="DM168" t="e">
            <v>#REF!</v>
          </cell>
          <cell r="DN168" t="e">
            <v>#REF!</v>
          </cell>
          <cell r="DO168" t="e">
            <v>#REF!</v>
          </cell>
          <cell r="DP168" t="e">
            <v>#REF!</v>
          </cell>
          <cell r="DQ168" t="e">
            <v>#REF!</v>
          </cell>
          <cell r="DR168" t="e">
            <v>#REF!</v>
          </cell>
          <cell r="DS168" t="e">
            <v>#REF!</v>
          </cell>
          <cell r="DT168" t="e">
            <v>#REF!</v>
          </cell>
          <cell r="DU168" t="e">
            <v>#REF!</v>
          </cell>
          <cell r="DV168">
            <v>0</v>
          </cell>
          <cell r="DW168">
            <v>0</v>
          </cell>
          <cell r="DX168" t="e">
            <v>#REF!</v>
          </cell>
          <cell r="DY168" t="e">
            <v>#REF!</v>
          </cell>
          <cell r="DZ168" t="e">
            <v>#REF!</v>
          </cell>
          <cell r="EA168" t="e">
            <v>#REF!</v>
          </cell>
          <cell r="EB168" t="e">
            <v>#REF!</v>
          </cell>
        </row>
        <row r="169">
          <cell r="B169">
            <v>158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 t="e">
            <v>#REF!</v>
          </cell>
          <cell r="N169" t="e">
            <v>#REF!</v>
          </cell>
          <cell r="O169" t="e">
            <v>#REF!</v>
          </cell>
          <cell r="P169" t="e">
            <v>#REF!</v>
          </cell>
          <cell r="Q169" t="e">
            <v>#REF!</v>
          </cell>
          <cell r="R169" t="e">
            <v>#REF!</v>
          </cell>
          <cell r="S169" t="e">
            <v>#REF!</v>
          </cell>
          <cell r="T169" t="e">
            <v>#REF!</v>
          </cell>
          <cell r="U169" t="e">
            <v>#REF!</v>
          </cell>
          <cell r="V169" t="e">
            <v>#REF!</v>
          </cell>
          <cell r="W169" t="e">
            <v>#REF!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  <cell r="AD169" t="e">
            <v>#REF!</v>
          </cell>
          <cell r="AE169" t="e">
            <v>#REF!</v>
          </cell>
          <cell r="AF169" t="e">
            <v>#REF!</v>
          </cell>
          <cell r="AG169" t="e">
            <v>#REF!</v>
          </cell>
          <cell r="AH169" t="e">
            <v>#REF!</v>
          </cell>
          <cell r="AI169" t="e">
            <v>#REF!</v>
          </cell>
          <cell r="AJ169" t="e">
            <v>#REF!</v>
          </cell>
          <cell r="AK169" t="e">
            <v>#REF!</v>
          </cell>
          <cell r="AL169" t="e">
            <v>#REF!</v>
          </cell>
          <cell r="AM169" t="e">
            <v>#REF!</v>
          </cell>
          <cell r="AN169" t="e">
            <v>#REF!</v>
          </cell>
          <cell r="AO169" t="e">
            <v>#REF!</v>
          </cell>
          <cell r="AP169" t="e">
            <v>#REF!</v>
          </cell>
          <cell r="AQ169" t="e">
            <v>#REF!</v>
          </cell>
          <cell r="AR169" t="e">
            <v>#REF!</v>
          </cell>
          <cell r="AS169" t="e">
            <v>#REF!</v>
          </cell>
          <cell r="AT169" t="e">
            <v>#REF!</v>
          </cell>
          <cell r="AU169" t="e">
            <v>#REF!</v>
          </cell>
          <cell r="AV169" t="e">
            <v>#REF!</v>
          </cell>
          <cell r="AW169" t="e">
            <v>#REF!</v>
          </cell>
          <cell r="AX169" t="e">
            <v>#REF!</v>
          </cell>
          <cell r="AY169" t="e">
            <v>#REF!</v>
          </cell>
          <cell r="AZ169" t="e">
            <v>#REF!</v>
          </cell>
          <cell r="BA169" t="e">
            <v>#REF!</v>
          </cell>
          <cell r="BB169" t="e">
            <v>#REF!</v>
          </cell>
          <cell r="BC169" t="e">
            <v>#REF!</v>
          </cell>
          <cell r="BD169" t="e">
            <v>#REF!</v>
          </cell>
          <cell r="BE169" t="e">
            <v>#REF!</v>
          </cell>
          <cell r="BF169" t="e">
            <v>#REF!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 t="e">
            <v>#REF!</v>
          </cell>
          <cell r="BV169" t="e">
            <v>#REF!</v>
          </cell>
          <cell r="BW169" t="e">
            <v>#REF!</v>
          </cell>
          <cell r="BX169" t="e">
            <v>#REF!</v>
          </cell>
          <cell r="BY169" t="e">
            <v>#REF!</v>
          </cell>
          <cell r="BZ169" t="e">
            <v>#REF!</v>
          </cell>
          <cell r="CA169" t="e">
            <v>#REF!</v>
          </cell>
          <cell r="CB169" t="e">
            <v>#REF!</v>
          </cell>
          <cell r="CC169" t="e">
            <v>#REF!</v>
          </cell>
          <cell r="CD169" t="e">
            <v>#REF!</v>
          </cell>
          <cell r="CE169" t="e">
            <v>#REF!</v>
          </cell>
          <cell r="CF169" t="e">
            <v>#REF!</v>
          </cell>
          <cell r="CG169" t="e">
            <v>#REF!</v>
          </cell>
          <cell r="CH169" t="e">
            <v>#REF!</v>
          </cell>
          <cell r="CI169" t="e">
            <v>#REF!</v>
          </cell>
          <cell r="CJ169" t="e">
            <v>#REF!</v>
          </cell>
          <cell r="CK169" t="e">
            <v>#REF!</v>
          </cell>
          <cell r="CL169" t="e">
            <v>#REF!</v>
          </cell>
          <cell r="CM169" t="e">
            <v>#REF!</v>
          </cell>
          <cell r="CN169" t="e">
            <v>#REF!</v>
          </cell>
          <cell r="CO169" t="e">
            <v>#REF!</v>
          </cell>
          <cell r="CP169" t="e">
            <v>#REF!</v>
          </cell>
          <cell r="CQ169" t="e">
            <v>#REF!</v>
          </cell>
          <cell r="CR169" t="e">
            <v>#REF!</v>
          </cell>
          <cell r="CS169" t="e">
            <v>#REF!</v>
          </cell>
          <cell r="CT169" t="e">
            <v>#REF!</v>
          </cell>
          <cell r="CU169" t="e">
            <v>#REF!</v>
          </cell>
          <cell r="CV169" t="e">
            <v>#REF!</v>
          </cell>
          <cell r="CW169" t="e">
            <v>#REF!</v>
          </cell>
          <cell r="CX169" t="e">
            <v>#REF!</v>
          </cell>
          <cell r="CY169" t="e">
            <v>#REF!</v>
          </cell>
          <cell r="CZ169" t="e">
            <v>#REF!</v>
          </cell>
          <cell r="DA169" t="e">
            <v>#REF!</v>
          </cell>
          <cell r="DB169" t="e">
            <v>#REF!</v>
          </cell>
          <cell r="DC169" t="e">
            <v>#REF!</v>
          </cell>
          <cell r="DD169" t="e">
            <v>#REF!</v>
          </cell>
          <cell r="DE169" t="e">
            <v>#REF!</v>
          </cell>
          <cell r="DF169" t="e">
            <v>#REF!</v>
          </cell>
          <cell r="DG169" t="e">
            <v>#REF!</v>
          </cell>
          <cell r="DH169" t="e">
            <v>#REF!</v>
          </cell>
          <cell r="DI169">
            <v>0</v>
          </cell>
          <cell r="DJ169">
            <v>0</v>
          </cell>
          <cell r="DK169" t="e">
            <v>#REF!</v>
          </cell>
          <cell r="DL169" t="e">
            <v>#REF!</v>
          </cell>
          <cell r="DM169" t="e">
            <v>#REF!</v>
          </cell>
          <cell r="DN169" t="e">
            <v>#REF!</v>
          </cell>
          <cell r="DO169" t="e">
            <v>#REF!</v>
          </cell>
          <cell r="DP169" t="e">
            <v>#REF!</v>
          </cell>
          <cell r="DQ169" t="e">
            <v>#REF!</v>
          </cell>
          <cell r="DR169" t="e">
            <v>#REF!</v>
          </cell>
          <cell r="DS169" t="e">
            <v>#REF!</v>
          </cell>
          <cell r="DT169" t="e">
            <v>#REF!</v>
          </cell>
          <cell r="DU169" t="e">
            <v>#REF!</v>
          </cell>
          <cell r="DV169">
            <v>0</v>
          </cell>
          <cell r="DW169">
            <v>0</v>
          </cell>
          <cell r="DX169" t="e">
            <v>#REF!</v>
          </cell>
          <cell r="DY169" t="e">
            <v>#REF!</v>
          </cell>
          <cell r="DZ169" t="e">
            <v>#REF!</v>
          </cell>
          <cell r="EA169" t="e">
            <v>#REF!</v>
          </cell>
          <cell r="EB169" t="e">
            <v>#REF!</v>
          </cell>
        </row>
        <row r="170">
          <cell r="B170">
            <v>159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 t="e">
            <v>#REF!</v>
          </cell>
          <cell r="N170" t="e">
            <v>#REF!</v>
          </cell>
          <cell r="O170" t="e">
            <v>#REF!</v>
          </cell>
          <cell r="P170" t="e">
            <v>#REF!</v>
          </cell>
          <cell r="Q170" t="e">
            <v>#REF!</v>
          </cell>
          <cell r="R170" t="e">
            <v>#REF!</v>
          </cell>
          <cell r="S170" t="e">
            <v>#REF!</v>
          </cell>
          <cell r="T170" t="e">
            <v>#REF!</v>
          </cell>
          <cell r="U170" t="e">
            <v>#REF!</v>
          </cell>
          <cell r="V170" t="e">
            <v>#REF!</v>
          </cell>
          <cell r="W170" t="e">
            <v>#REF!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  <cell r="AD170" t="e">
            <v>#REF!</v>
          </cell>
          <cell r="AE170" t="e">
            <v>#REF!</v>
          </cell>
          <cell r="AF170" t="e">
            <v>#REF!</v>
          </cell>
          <cell r="AG170" t="e">
            <v>#REF!</v>
          </cell>
          <cell r="AH170" t="e">
            <v>#REF!</v>
          </cell>
          <cell r="AI170" t="e">
            <v>#REF!</v>
          </cell>
          <cell r="AJ170" t="e">
            <v>#REF!</v>
          </cell>
          <cell r="AK170" t="e">
            <v>#REF!</v>
          </cell>
          <cell r="AL170" t="e">
            <v>#REF!</v>
          </cell>
          <cell r="AM170" t="e">
            <v>#REF!</v>
          </cell>
          <cell r="AN170" t="e">
            <v>#REF!</v>
          </cell>
          <cell r="AO170" t="e">
            <v>#REF!</v>
          </cell>
          <cell r="AP170" t="e">
            <v>#REF!</v>
          </cell>
          <cell r="AQ170" t="e">
            <v>#REF!</v>
          </cell>
          <cell r="AR170" t="e">
            <v>#REF!</v>
          </cell>
          <cell r="AS170" t="e">
            <v>#REF!</v>
          </cell>
          <cell r="AT170" t="e">
            <v>#REF!</v>
          </cell>
          <cell r="AU170" t="e">
            <v>#REF!</v>
          </cell>
          <cell r="AV170" t="e">
            <v>#REF!</v>
          </cell>
          <cell r="AW170" t="e">
            <v>#REF!</v>
          </cell>
          <cell r="AX170" t="e">
            <v>#REF!</v>
          </cell>
          <cell r="AY170" t="e">
            <v>#REF!</v>
          </cell>
          <cell r="AZ170" t="e">
            <v>#REF!</v>
          </cell>
          <cell r="BA170" t="e">
            <v>#REF!</v>
          </cell>
          <cell r="BB170" t="e">
            <v>#REF!</v>
          </cell>
          <cell r="BC170" t="e">
            <v>#REF!</v>
          </cell>
          <cell r="BD170" t="e">
            <v>#REF!</v>
          </cell>
          <cell r="BE170" t="e">
            <v>#REF!</v>
          </cell>
          <cell r="BF170" t="e">
            <v>#REF!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 t="e">
            <v>#REF!</v>
          </cell>
          <cell r="BV170" t="e">
            <v>#REF!</v>
          </cell>
          <cell r="BW170" t="e">
            <v>#REF!</v>
          </cell>
          <cell r="BX170" t="e">
            <v>#REF!</v>
          </cell>
          <cell r="BY170" t="e">
            <v>#REF!</v>
          </cell>
          <cell r="BZ170" t="e">
            <v>#REF!</v>
          </cell>
          <cell r="CA170" t="e">
            <v>#REF!</v>
          </cell>
          <cell r="CB170" t="e">
            <v>#REF!</v>
          </cell>
          <cell r="CC170" t="e">
            <v>#REF!</v>
          </cell>
          <cell r="CD170" t="e">
            <v>#REF!</v>
          </cell>
          <cell r="CE170" t="e">
            <v>#REF!</v>
          </cell>
          <cell r="CF170" t="e">
            <v>#REF!</v>
          </cell>
          <cell r="CG170" t="e">
            <v>#REF!</v>
          </cell>
          <cell r="CH170" t="e">
            <v>#REF!</v>
          </cell>
          <cell r="CI170" t="e">
            <v>#REF!</v>
          </cell>
          <cell r="CJ170" t="e">
            <v>#REF!</v>
          </cell>
          <cell r="CK170" t="e">
            <v>#REF!</v>
          </cell>
          <cell r="CL170" t="e">
            <v>#REF!</v>
          </cell>
          <cell r="CM170" t="e">
            <v>#REF!</v>
          </cell>
          <cell r="CN170" t="e">
            <v>#REF!</v>
          </cell>
          <cell r="CO170" t="e">
            <v>#REF!</v>
          </cell>
          <cell r="CP170" t="e">
            <v>#REF!</v>
          </cell>
          <cell r="CQ170" t="e">
            <v>#REF!</v>
          </cell>
          <cell r="CR170" t="e">
            <v>#REF!</v>
          </cell>
          <cell r="CS170" t="e">
            <v>#REF!</v>
          </cell>
          <cell r="CT170" t="e">
            <v>#REF!</v>
          </cell>
          <cell r="CU170" t="e">
            <v>#REF!</v>
          </cell>
          <cell r="CV170" t="e">
            <v>#REF!</v>
          </cell>
          <cell r="CW170" t="e">
            <v>#REF!</v>
          </cell>
          <cell r="CX170" t="e">
            <v>#REF!</v>
          </cell>
          <cell r="CY170" t="e">
            <v>#REF!</v>
          </cell>
          <cell r="CZ170" t="e">
            <v>#REF!</v>
          </cell>
          <cell r="DA170" t="e">
            <v>#REF!</v>
          </cell>
          <cell r="DB170" t="e">
            <v>#REF!</v>
          </cell>
          <cell r="DC170" t="e">
            <v>#REF!</v>
          </cell>
          <cell r="DD170" t="e">
            <v>#REF!</v>
          </cell>
          <cell r="DE170" t="e">
            <v>#REF!</v>
          </cell>
          <cell r="DF170" t="e">
            <v>#REF!</v>
          </cell>
          <cell r="DG170" t="e">
            <v>#REF!</v>
          </cell>
          <cell r="DH170" t="e">
            <v>#REF!</v>
          </cell>
          <cell r="DI170">
            <v>0</v>
          </cell>
          <cell r="DJ170">
            <v>0</v>
          </cell>
          <cell r="DK170" t="e">
            <v>#REF!</v>
          </cell>
          <cell r="DL170" t="e">
            <v>#REF!</v>
          </cell>
          <cell r="DM170" t="e">
            <v>#REF!</v>
          </cell>
          <cell r="DN170" t="e">
            <v>#REF!</v>
          </cell>
          <cell r="DO170" t="e">
            <v>#REF!</v>
          </cell>
          <cell r="DP170" t="e">
            <v>#REF!</v>
          </cell>
          <cell r="DQ170" t="e">
            <v>#REF!</v>
          </cell>
          <cell r="DR170" t="e">
            <v>#REF!</v>
          </cell>
          <cell r="DS170" t="e">
            <v>#REF!</v>
          </cell>
          <cell r="DT170" t="e">
            <v>#REF!</v>
          </cell>
          <cell r="DU170" t="e">
            <v>#REF!</v>
          </cell>
          <cell r="DV170">
            <v>0</v>
          </cell>
          <cell r="DW170">
            <v>0</v>
          </cell>
          <cell r="DX170" t="e">
            <v>#REF!</v>
          </cell>
          <cell r="DY170" t="e">
            <v>#REF!</v>
          </cell>
          <cell r="DZ170" t="e">
            <v>#REF!</v>
          </cell>
          <cell r="EA170" t="e">
            <v>#REF!</v>
          </cell>
          <cell r="EB170" t="e">
            <v>#REF!</v>
          </cell>
        </row>
        <row r="171">
          <cell r="B171">
            <v>160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 t="e">
            <v>#REF!</v>
          </cell>
          <cell r="N171" t="e">
            <v>#REF!</v>
          </cell>
          <cell r="O171" t="e">
            <v>#REF!</v>
          </cell>
          <cell r="P171" t="e">
            <v>#REF!</v>
          </cell>
          <cell r="Q171" t="e">
            <v>#REF!</v>
          </cell>
          <cell r="R171" t="e">
            <v>#REF!</v>
          </cell>
          <cell r="S171" t="e">
            <v>#REF!</v>
          </cell>
          <cell r="T171" t="e">
            <v>#REF!</v>
          </cell>
          <cell r="U171" t="e">
            <v>#REF!</v>
          </cell>
          <cell r="V171" t="e">
            <v>#REF!</v>
          </cell>
          <cell r="W171" t="e">
            <v>#REF!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  <cell r="AD171" t="e">
            <v>#REF!</v>
          </cell>
          <cell r="AE171" t="e">
            <v>#REF!</v>
          </cell>
          <cell r="AF171" t="e">
            <v>#REF!</v>
          </cell>
          <cell r="AG171" t="e">
            <v>#REF!</v>
          </cell>
          <cell r="AH171" t="e">
            <v>#REF!</v>
          </cell>
          <cell r="AI171" t="e">
            <v>#REF!</v>
          </cell>
          <cell r="AJ171" t="e">
            <v>#REF!</v>
          </cell>
          <cell r="AK171" t="e">
            <v>#REF!</v>
          </cell>
          <cell r="AL171" t="e">
            <v>#REF!</v>
          </cell>
          <cell r="AM171" t="e">
            <v>#REF!</v>
          </cell>
          <cell r="AN171" t="e">
            <v>#REF!</v>
          </cell>
          <cell r="AO171" t="e">
            <v>#REF!</v>
          </cell>
          <cell r="AP171" t="e">
            <v>#REF!</v>
          </cell>
          <cell r="AQ171" t="e">
            <v>#REF!</v>
          </cell>
          <cell r="AR171" t="e">
            <v>#REF!</v>
          </cell>
          <cell r="AS171" t="e">
            <v>#REF!</v>
          </cell>
          <cell r="AT171" t="e">
            <v>#REF!</v>
          </cell>
          <cell r="AU171" t="e">
            <v>#REF!</v>
          </cell>
          <cell r="AV171" t="e">
            <v>#REF!</v>
          </cell>
          <cell r="AW171" t="e">
            <v>#REF!</v>
          </cell>
          <cell r="AX171" t="e">
            <v>#REF!</v>
          </cell>
          <cell r="AY171" t="e">
            <v>#REF!</v>
          </cell>
          <cell r="AZ171" t="e">
            <v>#REF!</v>
          </cell>
          <cell r="BA171" t="e">
            <v>#REF!</v>
          </cell>
          <cell r="BB171" t="e">
            <v>#REF!</v>
          </cell>
          <cell r="BC171" t="e">
            <v>#REF!</v>
          </cell>
          <cell r="BD171" t="e">
            <v>#REF!</v>
          </cell>
          <cell r="BE171" t="e">
            <v>#REF!</v>
          </cell>
          <cell r="BF171" t="e">
            <v>#REF!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 t="e">
            <v>#REF!</v>
          </cell>
          <cell r="BV171" t="e">
            <v>#REF!</v>
          </cell>
          <cell r="BW171" t="e">
            <v>#REF!</v>
          </cell>
          <cell r="BX171" t="e">
            <v>#REF!</v>
          </cell>
          <cell r="BY171" t="e">
            <v>#REF!</v>
          </cell>
          <cell r="BZ171" t="e">
            <v>#REF!</v>
          </cell>
          <cell r="CA171" t="e">
            <v>#REF!</v>
          </cell>
          <cell r="CB171" t="e">
            <v>#REF!</v>
          </cell>
          <cell r="CC171" t="e">
            <v>#REF!</v>
          </cell>
          <cell r="CD171" t="e">
            <v>#REF!</v>
          </cell>
          <cell r="CE171" t="e">
            <v>#REF!</v>
          </cell>
          <cell r="CF171" t="e">
            <v>#REF!</v>
          </cell>
          <cell r="CG171" t="e">
            <v>#REF!</v>
          </cell>
          <cell r="CH171" t="e">
            <v>#REF!</v>
          </cell>
          <cell r="CI171" t="e">
            <v>#REF!</v>
          </cell>
          <cell r="CJ171" t="e">
            <v>#REF!</v>
          </cell>
          <cell r="CK171" t="e">
            <v>#REF!</v>
          </cell>
          <cell r="CL171" t="e">
            <v>#REF!</v>
          </cell>
          <cell r="CM171" t="e">
            <v>#REF!</v>
          </cell>
          <cell r="CN171" t="e">
            <v>#REF!</v>
          </cell>
          <cell r="CO171" t="e">
            <v>#REF!</v>
          </cell>
          <cell r="CP171" t="e">
            <v>#REF!</v>
          </cell>
          <cell r="CQ171" t="e">
            <v>#REF!</v>
          </cell>
          <cell r="CR171" t="e">
            <v>#REF!</v>
          </cell>
          <cell r="CS171" t="e">
            <v>#REF!</v>
          </cell>
          <cell r="CT171" t="e">
            <v>#REF!</v>
          </cell>
          <cell r="CU171" t="e">
            <v>#REF!</v>
          </cell>
          <cell r="CV171" t="e">
            <v>#REF!</v>
          </cell>
          <cell r="CW171" t="e">
            <v>#REF!</v>
          </cell>
          <cell r="CX171" t="e">
            <v>#REF!</v>
          </cell>
          <cell r="CY171" t="e">
            <v>#REF!</v>
          </cell>
          <cell r="CZ171" t="e">
            <v>#REF!</v>
          </cell>
          <cell r="DA171" t="e">
            <v>#REF!</v>
          </cell>
          <cell r="DB171" t="e">
            <v>#REF!</v>
          </cell>
          <cell r="DC171" t="e">
            <v>#REF!</v>
          </cell>
          <cell r="DD171" t="e">
            <v>#REF!</v>
          </cell>
          <cell r="DE171" t="e">
            <v>#REF!</v>
          </cell>
          <cell r="DF171" t="e">
            <v>#REF!</v>
          </cell>
          <cell r="DG171" t="e">
            <v>#REF!</v>
          </cell>
          <cell r="DH171" t="e">
            <v>#REF!</v>
          </cell>
          <cell r="DI171">
            <v>0</v>
          </cell>
          <cell r="DJ171">
            <v>0</v>
          </cell>
          <cell r="DK171" t="e">
            <v>#REF!</v>
          </cell>
          <cell r="DL171" t="e">
            <v>#REF!</v>
          </cell>
          <cell r="DM171" t="e">
            <v>#REF!</v>
          </cell>
          <cell r="DN171" t="e">
            <v>#REF!</v>
          </cell>
          <cell r="DO171" t="e">
            <v>#REF!</v>
          </cell>
          <cell r="DP171" t="e">
            <v>#REF!</v>
          </cell>
          <cell r="DQ171" t="e">
            <v>#REF!</v>
          </cell>
          <cell r="DR171" t="e">
            <v>#REF!</v>
          </cell>
          <cell r="DS171" t="e">
            <v>#REF!</v>
          </cell>
          <cell r="DT171" t="e">
            <v>#REF!</v>
          </cell>
          <cell r="DU171" t="e">
            <v>#REF!</v>
          </cell>
          <cell r="DV171">
            <v>0</v>
          </cell>
          <cell r="DW171">
            <v>0</v>
          </cell>
          <cell r="DX171" t="e">
            <v>#REF!</v>
          </cell>
          <cell r="DY171" t="e">
            <v>#REF!</v>
          </cell>
          <cell r="DZ171" t="e">
            <v>#REF!</v>
          </cell>
          <cell r="EA171" t="e">
            <v>#REF!</v>
          </cell>
          <cell r="EB171" t="e">
            <v>#REF!</v>
          </cell>
        </row>
        <row r="172">
          <cell r="B172">
            <v>161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 t="e">
            <v>#REF!</v>
          </cell>
          <cell r="N172" t="e">
            <v>#REF!</v>
          </cell>
          <cell r="O172" t="e">
            <v>#REF!</v>
          </cell>
          <cell r="P172" t="e">
            <v>#REF!</v>
          </cell>
          <cell r="Q172" t="e">
            <v>#REF!</v>
          </cell>
          <cell r="R172" t="e">
            <v>#REF!</v>
          </cell>
          <cell r="S172" t="e">
            <v>#REF!</v>
          </cell>
          <cell r="T172" t="e">
            <v>#REF!</v>
          </cell>
          <cell r="U172" t="e">
            <v>#REF!</v>
          </cell>
          <cell r="V172" t="e">
            <v>#REF!</v>
          </cell>
          <cell r="W172" t="e">
            <v>#REF!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  <cell r="AD172" t="e">
            <v>#REF!</v>
          </cell>
          <cell r="AE172" t="e">
            <v>#REF!</v>
          </cell>
          <cell r="AF172" t="e">
            <v>#REF!</v>
          </cell>
          <cell r="AG172" t="e">
            <v>#REF!</v>
          </cell>
          <cell r="AH172" t="e">
            <v>#REF!</v>
          </cell>
          <cell r="AI172" t="e">
            <v>#REF!</v>
          </cell>
          <cell r="AJ172" t="e">
            <v>#REF!</v>
          </cell>
          <cell r="AK172" t="e">
            <v>#REF!</v>
          </cell>
          <cell r="AL172" t="e">
            <v>#REF!</v>
          </cell>
          <cell r="AM172" t="e">
            <v>#REF!</v>
          </cell>
          <cell r="AN172" t="e">
            <v>#REF!</v>
          </cell>
          <cell r="AO172" t="e">
            <v>#REF!</v>
          </cell>
          <cell r="AP172" t="e">
            <v>#REF!</v>
          </cell>
          <cell r="AQ172" t="e">
            <v>#REF!</v>
          </cell>
          <cell r="AR172" t="e">
            <v>#REF!</v>
          </cell>
          <cell r="AS172" t="e">
            <v>#REF!</v>
          </cell>
          <cell r="AT172" t="e">
            <v>#REF!</v>
          </cell>
          <cell r="AU172" t="e">
            <v>#REF!</v>
          </cell>
          <cell r="AV172" t="e">
            <v>#REF!</v>
          </cell>
          <cell r="AW172" t="e">
            <v>#REF!</v>
          </cell>
          <cell r="AX172" t="e">
            <v>#REF!</v>
          </cell>
          <cell r="AY172" t="e">
            <v>#REF!</v>
          </cell>
          <cell r="AZ172" t="e">
            <v>#REF!</v>
          </cell>
          <cell r="BA172" t="e">
            <v>#REF!</v>
          </cell>
          <cell r="BB172" t="e">
            <v>#REF!</v>
          </cell>
          <cell r="BC172" t="e">
            <v>#REF!</v>
          </cell>
          <cell r="BD172" t="e">
            <v>#REF!</v>
          </cell>
          <cell r="BE172" t="e">
            <v>#REF!</v>
          </cell>
          <cell r="BF172" t="e">
            <v>#REF!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 t="e">
            <v>#REF!</v>
          </cell>
          <cell r="BV172" t="e">
            <v>#REF!</v>
          </cell>
          <cell r="BW172" t="e">
            <v>#REF!</v>
          </cell>
          <cell r="BX172" t="e">
            <v>#REF!</v>
          </cell>
          <cell r="BY172" t="e">
            <v>#REF!</v>
          </cell>
          <cell r="BZ172" t="e">
            <v>#REF!</v>
          </cell>
          <cell r="CA172" t="e">
            <v>#REF!</v>
          </cell>
          <cell r="CB172" t="e">
            <v>#REF!</v>
          </cell>
          <cell r="CC172" t="e">
            <v>#REF!</v>
          </cell>
          <cell r="CD172" t="e">
            <v>#REF!</v>
          </cell>
          <cell r="CE172" t="e">
            <v>#REF!</v>
          </cell>
          <cell r="CF172" t="e">
            <v>#REF!</v>
          </cell>
          <cell r="CG172" t="e">
            <v>#REF!</v>
          </cell>
          <cell r="CH172" t="e">
            <v>#REF!</v>
          </cell>
          <cell r="CI172" t="e">
            <v>#REF!</v>
          </cell>
          <cell r="CJ172" t="e">
            <v>#REF!</v>
          </cell>
          <cell r="CK172" t="e">
            <v>#REF!</v>
          </cell>
          <cell r="CL172" t="e">
            <v>#REF!</v>
          </cell>
          <cell r="CM172" t="e">
            <v>#REF!</v>
          </cell>
          <cell r="CN172" t="e">
            <v>#REF!</v>
          </cell>
          <cell r="CO172" t="e">
            <v>#REF!</v>
          </cell>
          <cell r="CP172" t="e">
            <v>#REF!</v>
          </cell>
          <cell r="CQ172" t="e">
            <v>#REF!</v>
          </cell>
          <cell r="CR172" t="e">
            <v>#REF!</v>
          </cell>
          <cell r="CS172" t="e">
            <v>#REF!</v>
          </cell>
          <cell r="CT172" t="e">
            <v>#REF!</v>
          </cell>
          <cell r="CU172" t="e">
            <v>#REF!</v>
          </cell>
          <cell r="CV172" t="e">
            <v>#REF!</v>
          </cell>
          <cell r="CW172" t="e">
            <v>#REF!</v>
          </cell>
          <cell r="CX172" t="e">
            <v>#REF!</v>
          </cell>
          <cell r="CY172" t="e">
            <v>#REF!</v>
          </cell>
          <cell r="CZ172" t="e">
            <v>#REF!</v>
          </cell>
          <cell r="DA172" t="e">
            <v>#REF!</v>
          </cell>
          <cell r="DB172" t="e">
            <v>#REF!</v>
          </cell>
          <cell r="DC172" t="e">
            <v>#REF!</v>
          </cell>
          <cell r="DD172" t="e">
            <v>#REF!</v>
          </cell>
          <cell r="DE172" t="e">
            <v>#REF!</v>
          </cell>
          <cell r="DF172" t="e">
            <v>#REF!</v>
          </cell>
          <cell r="DG172" t="e">
            <v>#REF!</v>
          </cell>
          <cell r="DH172" t="e">
            <v>#REF!</v>
          </cell>
          <cell r="DI172">
            <v>0</v>
          </cell>
          <cell r="DJ172">
            <v>0</v>
          </cell>
          <cell r="DK172" t="e">
            <v>#REF!</v>
          </cell>
          <cell r="DL172" t="e">
            <v>#REF!</v>
          </cell>
          <cell r="DM172" t="e">
            <v>#REF!</v>
          </cell>
          <cell r="DN172" t="e">
            <v>#REF!</v>
          </cell>
          <cell r="DO172" t="e">
            <v>#REF!</v>
          </cell>
          <cell r="DP172" t="e">
            <v>#REF!</v>
          </cell>
          <cell r="DQ172" t="e">
            <v>#REF!</v>
          </cell>
          <cell r="DR172" t="e">
            <v>#REF!</v>
          </cell>
          <cell r="DS172" t="e">
            <v>#REF!</v>
          </cell>
          <cell r="DT172" t="e">
            <v>#REF!</v>
          </cell>
          <cell r="DU172" t="e">
            <v>#REF!</v>
          </cell>
          <cell r="DV172">
            <v>0</v>
          </cell>
          <cell r="DW172">
            <v>0</v>
          </cell>
          <cell r="DX172" t="e">
            <v>#REF!</v>
          </cell>
          <cell r="DY172" t="e">
            <v>#REF!</v>
          </cell>
          <cell r="DZ172" t="e">
            <v>#REF!</v>
          </cell>
          <cell r="EA172" t="e">
            <v>#REF!</v>
          </cell>
          <cell r="EB172" t="e">
            <v>#REF!</v>
          </cell>
        </row>
        <row r="173">
          <cell r="B173">
            <v>162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 t="e">
            <v>#REF!</v>
          </cell>
          <cell r="N173" t="e">
            <v>#REF!</v>
          </cell>
          <cell r="O173" t="e">
            <v>#REF!</v>
          </cell>
          <cell r="P173" t="e">
            <v>#REF!</v>
          </cell>
          <cell r="Q173" t="e">
            <v>#REF!</v>
          </cell>
          <cell r="R173" t="e">
            <v>#REF!</v>
          </cell>
          <cell r="S173" t="e">
            <v>#REF!</v>
          </cell>
          <cell r="T173" t="e">
            <v>#REF!</v>
          </cell>
          <cell r="U173" t="e">
            <v>#REF!</v>
          </cell>
          <cell r="V173" t="e">
            <v>#REF!</v>
          </cell>
          <cell r="W173" t="e">
            <v>#REF!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  <cell r="AD173" t="e">
            <v>#REF!</v>
          </cell>
          <cell r="AE173" t="e">
            <v>#REF!</v>
          </cell>
          <cell r="AF173" t="e">
            <v>#REF!</v>
          </cell>
          <cell r="AG173" t="e">
            <v>#REF!</v>
          </cell>
          <cell r="AH173" t="e">
            <v>#REF!</v>
          </cell>
          <cell r="AI173" t="e">
            <v>#REF!</v>
          </cell>
          <cell r="AJ173" t="e">
            <v>#REF!</v>
          </cell>
          <cell r="AK173" t="e">
            <v>#REF!</v>
          </cell>
          <cell r="AL173" t="e">
            <v>#REF!</v>
          </cell>
          <cell r="AM173" t="e">
            <v>#REF!</v>
          </cell>
          <cell r="AN173" t="e">
            <v>#REF!</v>
          </cell>
          <cell r="AO173" t="e">
            <v>#REF!</v>
          </cell>
          <cell r="AP173" t="e">
            <v>#REF!</v>
          </cell>
          <cell r="AQ173" t="e">
            <v>#REF!</v>
          </cell>
          <cell r="AR173" t="e">
            <v>#REF!</v>
          </cell>
          <cell r="AS173" t="e">
            <v>#REF!</v>
          </cell>
          <cell r="AT173" t="e">
            <v>#REF!</v>
          </cell>
          <cell r="AU173" t="e">
            <v>#REF!</v>
          </cell>
          <cell r="AV173" t="e">
            <v>#REF!</v>
          </cell>
          <cell r="AW173" t="e">
            <v>#REF!</v>
          </cell>
          <cell r="AX173" t="e">
            <v>#REF!</v>
          </cell>
          <cell r="AY173" t="e">
            <v>#REF!</v>
          </cell>
          <cell r="AZ173" t="e">
            <v>#REF!</v>
          </cell>
          <cell r="BA173" t="e">
            <v>#REF!</v>
          </cell>
          <cell r="BB173" t="e">
            <v>#REF!</v>
          </cell>
          <cell r="BC173" t="e">
            <v>#REF!</v>
          </cell>
          <cell r="BD173" t="e">
            <v>#REF!</v>
          </cell>
          <cell r="BE173" t="e">
            <v>#REF!</v>
          </cell>
          <cell r="BF173" t="e">
            <v>#REF!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 t="e">
            <v>#REF!</v>
          </cell>
          <cell r="BV173" t="e">
            <v>#REF!</v>
          </cell>
          <cell r="BW173" t="e">
            <v>#REF!</v>
          </cell>
          <cell r="BX173" t="e">
            <v>#REF!</v>
          </cell>
          <cell r="BY173" t="e">
            <v>#REF!</v>
          </cell>
          <cell r="BZ173" t="e">
            <v>#REF!</v>
          </cell>
          <cell r="CA173" t="e">
            <v>#REF!</v>
          </cell>
          <cell r="CB173" t="e">
            <v>#REF!</v>
          </cell>
          <cell r="CC173" t="e">
            <v>#REF!</v>
          </cell>
          <cell r="CD173" t="e">
            <v>#REF!</v>
          </cell>
          <cell r="CE173" t="e">
            <v>#REF!</v>
          </cell>
          <cell r="CF173" t="e">
            <v>#REF!</v>
          </cell>
          <cell r="CG173" t="e">
            <v>#REF!</v>
          </cell>
          <cell r="CH173" t="e">
            <v>#REF!</v>
          </cell>
          <cell r="CI173" t="e">
            <v>#REF!</v>
          </cell>
          <cell r="CJ173" t="e">
            <v>#REF!</v>
          </cell>
          <cell r="CK173" t="e">
            <v>#REF!</v>
          </cell>
          <cell r="CL173" t="e">
            <v>#REF!</v>
          </cell>
          <cell r="CM173" t="e">
            <v>#REF!</v>
          </cell>
          <cell r="CN173" t="e">
            <v>#REF!</v>
          </cell>
          <cell r="CO173" t="e">
            <v>#REF!</v>
          </cell>
          <cell r="CP173" t="e">
            <v>#REF!</v>
          </cell>
          <cell r="CQ173" t="e">
            <v>#REF!</v>
          </cell>
          <cell r="CR173" t="e">
            <v>#REF!</v>
          </cell>
          <cell r="CS173" t="e">
            <v>#REF!</v>
          </cell>
          <cell r="CT173" t="e">
            <v>#REF!</v>
          </cell>
          <cell r="CU173" t="e">
            <v>#REF!</v>
          </cell>
          <cell r="CV173" t="e">
            <v>#REF!</v>
          </cell>
          <cell r="CW173" t="e">
            <v>#REF!</v>
          </cell>
          <cell r="CX173" t="e">
            <v>#REF!</v>
          </cell>
          <cell r="CY173" t="e">
            <v>#REF!</v>
          </cell>
          <cell r="CZ173" t="e">
            <v>#REF!</v>
          </cell>
          <cell r="DA173" t="e">
            <v>#REF!</v>
          </cell>
          <cell r="DB173" t="e">
            <v>#REF!</v>
          </cell>
          <cell r="DC173" t="e">
            <v>#REF!</v>
          </cell>
          <cell r="DD173" t="e">
            <v>#REF!</v>
          </cell>
          <cell r="DE173" t="e">
            <v>#REF!</v>
          </cell>
          <cell r="DF173" t="e">
            <v>#REF!</v>
          </cell>
          <cell r="DG173" t="e">
            <v>#REF!</v>
          </cell>
          <cell r="DH173" t="e">
            <v>#REF!</v>
          </cell>
          <cell r="DI173">
            <v>0</v>
          </cell>
          <cell r="DJ173">
            <v>0</v>
          </cell>
          <cell r="DK173" t="e">
            <v>#REF!</v>
          </cell>
          <cell r="DL173" t="e">
            <v>#REF!</v>
          </cell>
          <cell r="DM173" t="e">
            <v>#REF!</v>
          </cell>
          <cell r="DN173" t="e">
            <v>#REF!</v>
          </cell>
          <cell r="DO173" t="e">
            <v>#REF!</v>
          </cell>
          <cell r="DP173" t="e">
            <v>#REF!</v>
          </cell>
          <cell r="DQ173" t="e">
            <v>#REF!</v>
          </cell>
          <cell r="DR173" t="e">
            <v>#REF!</v>
          </cell>
          <cell r="DS173" t="e">
            <v>#REF!</v>
          </cell>
          <cell r="DT173" t="e">
            <v>#REF!</v>
          </cell>
          <cell r="DU173" t="e">
            <v>#REF!</v>
          </cell>
          <cell r="DV173">
            <v>0</v>
          </cell>
          <cell r="DW173">
            <v>0</v>
          </cell>
          <cell r="DX173" t="e">
            <v>#REF!</v>
          </cell>
          <cell r="DY173" t="e">
            <v>#REF!</v>
          </cell>
          <cell r="DZ173" t="e">
            <v>#REF!</v>
          </cell>
          <cell r="EA173" t="e">
            <v>#REF!</v>
          </cell>
          <cell r="EB173" t="e">
            <v>#REF!</v>
          </cell>
        </row>
        <row r="174">
          <cell r="B174">
            <v>163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 t="e">
            <v>#REF!</v>
          </cell>
          <cell r="N174" t="e">
            <v>#REF!</v>
          </cell>
          <cell r="O174" t="e">
            <v>#REF!</v>
          </cell>
          <cell r="P174" t="e">
            <v>#REF!</v>
          </cell>
          <cell r="Q174" t="e">
            <v>#REF!</v>
          </cell>
          <cell r="R174" t="e">
            <v>#REF!</v>
          </cell>
          <cell r="S174" t="e">
            <v>#REF!</v>
          </cell>
          <cell r="T174" t="e">
            <v>#REF!</v>
          </cell>
          <cell r="U174" t="e">
            <v>#REF!</v>
          </cell>
          <cell r="V174" t="e">
            <v>#REF!</v>
          </cell>
          <cell r="W174" t="e">
            <v>#REF!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  <cell r="AD174" t="e">
            <v>#REF!</v>
          </cell>
          <cell r="AE174" t="e">
            <v>#REF!</v>
          </cell>
          <cell r="AF174" t="e">
            <v>#REF!</v>
          </cell>
          <cell r="AG174" t="e">
            <v>#REF!</v>
          </cell>
          <cell r="AH174" t="e">
            <v>#REF!</v>
          </cell>
          <cell r="AI174" t="e">
            <v>#REF!</v>
          </cell>
          <cell r="AJ174" t="e">
            <v>#REF!</v>
          </cell>
          <cell r="AK174" t="e">
            <v>#REF!</v>
          </cell>
          <cell r="AL174" t="e">
            <v>#REF!</v>
          </cell>
          <cell r="AM174" t="e">
            <v>#REF!</v>
          </cell>
          <cell r="AN174" t="e">
            <v>#REF!</v>
          </cell>
          <cell r="AO174" t="e">
            <v>#REF!</v>
          </cell>
          <cell r="AP174" t="e">
            <v>#REF!</v>
          </cell>
          <cell r="AQ174" t="e">
            <v>#REF!</v>
          </cell>
          <cell r="AR174" t="e">
            <v>#REF!</v>
          </cell>
          <cell r="AS174" t="e">
            <v>#REF!</v>
          </cell>
          <cell r="AT174" t="e">
            <v>#REF!</v>
          </cell>
          <cell r="AU174" t="e">
            <v>#REF!</v>
          </cell>
          <cell r="AV174" t="e">
            <v>#REF!</v>
          </cell>
          <cell r="AW174" t="e">
            <v>#REF!</v>
          </cell>
          <cell r="AX174" t="e">
            <v>#REF!</v>
          </cell>
          <cell r="AY174" t="e">
            <v>#REF!</v>
          </cell>
          <cell r="AZ174" t="e">
            <v>#REF!</v>
          </cell>
          <cell r="BA174" t="e">
            <v>#REF!</v>
          </cell>
          <cell r="BB174" t="e">
            <v>#REF!</v>
          </cell>
          <cell r="BC174" t="e">
            <v>#REF!</v>
          </cell>
          <cell r="BD174" t="e">
            <v>#REF!</v>
          </cell>
          <cell r="BE174" t="e">
            <v>#REF!</v>
          </cell>
          <cell r="BF174" t="e">
            <v>#REF!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 t="e">
            <v>#REF!</v>
          </cell>
          <cell r="BV174" t="e">
            <v>#REF!</v>
          </cell>
          <cell r="BW174" t="e">
            <v>#REF!</v>
          </cell>
          <cell r="BX174" t="e">
            <v>#REF!</v>
          </cell>
          <cell r="BY174" t="e">
            <v>#REF!</v>
          </cell>
          <cell r="BZ174" t="e">
            <v>#REF!</v>
          </cell>
          <cell r="CA174" t="e">
            <v>#REF!</v>
          </cell>
          <cell r="CB174" t="e">
            <v>#REF!</v>
          </cell>
          <cell r="CC174" t="e">
            <v>#REF!</v>
          </cell>
          <cell r="CD174" t="e">
            <v>#REF!</v>
          </cell>
          <cell r="CE174" t="e">
            <v>#REF!</v>
          </cell>
          <cell r="CF174" t="e">
            <v>#REF!</v>
          </cell>
          <cell r="CG174" t="e">
            <v>#REF!</v>
          </cell>
          <cell r="CH174" t="e">
            <v>#REF!</v>
          </cell>
          <cell r="CI174" t="e">
            <v>#REF!</v>
          </cell>
          <cell r="CJ174" t="e">
            <v>#REF!</v>
          </cell>
          <cell r="CK174" t="e">
            <v>#REF!</v>
          </cell>
          <cell r="CL174" t="e">
            <v>#REF!</v>
          </cell>
          <cell r="CM174" t="e">
            <v>#REF!</v>
          </cell>
          <cell r="CN174" t="e">
            <v>#REF!</v>
          </cell>
          <cell r="CO174" t="e">
            <v>#REF!</v>
          </cell>
          <cell r="CP174" t="e">
            <v>#REF!</v>
          </cell>
          <cell r="CQ174" t="e">
            <v>#REF!</v>
          </cell>
          <cell r="CR174" t="e">
            <v>#REF!</v>
          </cell>
          <cell r="CS174" t="e">
            <v>#REF!</v>
          </cell>
          <cell r="CT174" t="e">
            <v>#REF!</v>
          </cell>
          <cell r="CU174" t="e">
            <v>#REF!</v>
          </cell>
          <cell r="CV174" t="e">
            <v>#REF!</v>
          </cell>
          <cell r="CW174" t="e">
            <v>#REF!</v>
          </cell>
          <cell r="CX174" t="e">
            <v>#REF!</v>
          </cell>
          <cell r="CY174" t="e">
            <v>#REF!</v>
          </cell>
          <cell r="CZ174" t="e">
            <v>#REF!</v>
          </cell>
          <cell r="DA174" t="e">
            <v>#REF!</v>
          </cell>
          <cell r="DB174" t="e">
            <v>#REF!</v>
          </cell>
          <cell r="DC174" t="e">
            <v>#REF!</v>
          </cell>
          <cell r="DD174" t="e">
            <v>#REF!</v>
          </cell>
          <cell r="DE174" t="e">
            <v>#REF!</v>
          </cell>
          <cell r="DF174" t="e">
            <v>#REF!</v>
          </cell>
          <cell r="DG174" t="e">
            <v>#REF!</v>
          </cell>
          <cell r="DH174" t="e">
            <v>#REF!</v>
          </cell>
          <cell r="DI174">
            <v>0</v>
          </cell>
          <cell r="DJ174">
            <v>0</v>
          </cell>
          <cell r="DK174" t="e">
            <v>#REF!</v>
          </cell>
          <cell r="DL174" t="e">
            <v>#REF!</v>
          </cell>
          <cell r="DM174" t="e">
            <v>#REF!</v>
          </cell>
          <cell r="DN174" t="e">
            <v>#REF!</v>
          </cell>
          <cell r="DO174" t="e">
            <v>#REF!</v>
          </cell>
          <cell r="DP174" t="e">
            <v>#REF!</v>
          </cell>
          <cell r="DQ174" t="e">
            <v>#REF!</v>
          </cell>
          <cell r="DR174" t="e">
            <v>#REF!</v>
          </cell>
          <cell r="DS174" t="e">
            <v>#REF!</v>
          </cell>
          <cell r="DT174" t="e">
            <v>#REF!</v>
          </cell>
          <cell r="DU174" t="e">
            <v>#REF!</v>
          </cell>
          <cell r="DV174">
            <v>0</v>
          </cell>
          <cell r="DW174">
            <v>0</v>
          </cell>
          <cell r="DX174" t="e">
            <v>#REF!</v>
          </cell>
          <cell r="DY174" t="e">
            <v>#REF!</v>
          </cell>
          <cell r="DZ174" t="e">
            <v>#REF!</v>
          </cell>
          <cell r="EA174" t="e">
            <v>#REF!</v>
          </cell>
          <cell r="EB174" t="e">
            <v>#REF!</v>
          </cell>
        </row>
        <row r="175">
          <cell r="B175">
            <v>164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N175" t="e">
            <v>#REF!</v>
          </cell>
          <cell r="O175" t="e">
            <v>#REF!</v>
          </cell>
          <cell r="P175" t="e">
            <v>#REF!</v>
          </cell>
          <cell r="Q175" t="e">
            <v>#REF!</v>
          </cell>
          <cell r="R175" t="e">
            <v>#REF!</v>
          </cell>
          <cell r="S175" t="e">
            <v>#REF!</v>
          </cell>
          <cell r="T175" t="e">
            <v>#REF!</v>
          </cell>
          <cell r="U175" t="e">
            <v>#REF!</v>
          </cell>
          <cell r="V175" t="e">
            <v>#REF!</v>
          </cell>
          <cell r="W175" t="e">
            <v>#REF!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  <cell r="AD175" t="e">
            <v>#REF!</v>
          </cell>
          <cell r="AE175" t="e">
            <v>#REF!</v>
          </cell>
          <cell r="AF175" t="e">
            <v>#REF!</v>
          </cell>
          <cell r="AG175" t="e">
            <v>#REF!</v>
          </cell>
          <cell r="AH175" t="e">
            <v>#REF!</v>
          </cell>
          <cell r="AI175" t="e">
            <v>#REF!</v>
          </cell>
          <cell r="AJ175" t="e">
            <v>#REF!</v>
          </cell>
          <cell r="AK175" t="e">
            <v>#REF!</v>
          </cell>
          <cell r="AL175" t="e">
            <v>#REF!</v>
          </cell>
          <cell r="AM175" t="e">
            <v>#REF!</v>
          </cell>
          <cell r="AN175" t="e">
            <v>#REF!</v>
          </cell>
          <cell r="AO175" t="e">
            <v>#REF!</v>
          </cell>
          <cell r="AP175" t="e">
            <v>#REF!</v>
          </cell>
          <cell r="AQ175" t="e">
            <v>#REF!</v>
          </cell>
          <cell r="AR175" t="e">
            <v>#REF!</v>
          </cell>
          <cell r="AS175" t="e">
            <v>#REF!</v>
          </cell>
          <cell r="AT175" t="e">
            <v>#REF!</v>
          </cell>
          <cell r="AU175" t="e">
            <v>#REF!</v>
          </cell>
          <cell r="AV175" t="e">
            <v>#REF!</v>
          </cell>
          <cell r="AW175" t="e">
            <v>#REF!</v>
          </cell>
          <cell r="AX175" t="e">
            <v>#REF!</v>
          </cell>
          <cell r="AY175" t="e">
            <v>#REF!</v>
          </cell>
          <cell r="AZ175" t="e">
            <v>#REF!</v>
          </cell>
          <cell r="BA175" t="e">
            <v>#REF!</v>
          </cell>
          <cell r="BB175" t="e">
            <v>#REF!</v>
          </cell>
          <cell r="BC175" t="e">
            <v>#REF!</v>
          </cell>
          <cell r="BD175" t="e">
            <v>#REF!</v>
          </cell>
          <cell r="BE175" t="e">
            <v>#REF!</v>
          </cell>
          <cell r="BF175" t="e">
            <v>#REF!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 t="e">
            <v>#REF!</v>
          </cell>
          <cell r="BV175" t="e">
            <v>#REF!</v>
          </cell>
          <cell r="BW175" t="e">
            <v>#REF!</v>
          </cell>
          <cell r="BX175" t="e">
            <v>#REF!</v>
          </cell>
          <cell r="BY175" t="e">
            <v>#REF!</v>
          </cell>
          <cell r="BZ175" t="e">
            <v>#REF!</v>
          </cell>
          <cell r="CA175" t="e">
            <v>#REF!</v>
          </cell>
          <cell r="CB175" t="e">
            <v>#REF!</v>
          </cell>
          <cell r="CC175" t="e">
            <v>#REF!</v>
          </cell>
          <cell r="CD175" t="e">
            <v>#REF!</v>
          </cell>
          <cell r="CE175" t="e">
            <v>#REF!</v>
          </cell>
          <cell r="CF175" t="e">
            <v>#REF!</v>
          </cell>
          <cell r="CG175" t="e">
            <v>#REF!</v>
          </cell>
          <cell r="CH175" t="e">
            <v>#REF!</v>
          </cell>
          <cell r="CI175" t="e">
            <v>#REF!</v>
          </cell>
          <cell r="CJ175" t="e">
            <v>#REF!</v>
          </cell>
          <cell r="CK175" t="e">
            <v>#REF!</v>
          </cell>
          <cell r="CL175" t="e">
            <v>#REF!</v>
          </cell>
          <cell r="CM175" t="e">
            <v>#REF!</v>
          </cell>
          <cell r="CN175" t="e">
            <v>#REF!</v>
          </cell>
          <cell r="CO175" t="e">
            <v>#REF!</v>
          </cell>
          <cell r="CP175" t="e">
            <v>#REF!</v>
          </cell>
          <cell r="CQ175" t="e">
            <v>#REF!</v>
          </cell>
          <cell r="CR175" t="e">
            <v>#REF!</v>
          </cell>
          <cell r="CS175" t="e">
            <v>#REF!</v>
          </cell>
          <cell r="CT175" t="e">
            <v>#REF!</v>
          </cell>
          <cell r="CU175" t="e">
            <v>#REF!</v>
          </cell>
          <cell r="CV175" t="e">
            <v>#REF!</v>
          </cell>
          <cell r="CW175" t="e">
            <v>#REF!</v>
          </cell>
          <cell r="CX175" t="e">
            <v>#REF!</v>
          </cell>
          <cell r="CY175" t="e">
            <v>#REF!</v>
          </cell>
          <cell r="CZ175" t="e">
            <v>#REF!</v>
          </cell>
          <cell r="DA175" t="e">
            <v>#REF!</v>
          </cell>
          <cell r="DB175" t="e">
            <v>#REF!</v>
          </cell>
          <cell r="DC175" t="e">
            <v>#REF!</v>
          </cell>
          <cell r="DD175" t="e">
            <v>#REF!</v>
          </cell>
          <cell r="DE175" t="e">
            <v>#REF!</v>
          </cell>
          <cell r="DF175" t="e">
            <v>#REF!</v>
          </cell>
          <cell r="DG175" t="e">
            <v>#REF!</v>
          </cell>
          <cell r="DH175" t="e">
            <v>#REF!</v>
          </cell>
          <cell r="DI175">
            <v>0</v>
          </cell>
          <cell r="DJ175">
            <v>0</v>
          </cell>
          <cell r="DK175" t="e">
            <v>#REF!</v>
          </cell>
          <cell r="DL175" t="e">
            <v>#REF!</v>
          </cell>
          <cell r="DM175" t="e">
            <v>#REF!</v>
          </cell>
          <cell r="DN175" t="e">
            <v>#REF!</v>
          </cell>
          <cell r="DO175" t="e">
            <v>#REF!</v>
          </cell>
          <cell r="DP175" t="e">
            <v>#REF!</v>
          </cell>
          <cell r="DQ175" t="e">
            <v>#REF!</v>
          </cell>
          <cell r="DR175" t="e">
            <v>#REF!</v>
          </cell>
          <cell r="DS175" t="e">
            <v>#REF!</v>
          </cell>
          <cell r="DT175" t="e">
            <v>#REF!</v>
          </cell>
          <cell r="DU175" t="e">
            <v>#REF!</v>
          </cell>
          <cell r="DV175">
            <v>0</v>
          </cell>
          <cell r="DW175">
            <v>0</v>
          </cell>
          <cell r="DX175" t="e">
            <v>#REF!</v>
          </cell>
          <cell r="DY175" t="e">
            <v>#REF!</v>
          </cell>
          <cell r="DZ175" t="e">
            <v>#REF!</v>
          </cell>
          <cell r="EA175" t="e">
            <v>#REF!</v>
          </cell>
          <cell r="EB175" t="e">
            <v>#REF!</v>
          </cell>
        </row>
        <row r="176">
          <cell r="B176">
            <v>165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 t="e">
            <v>#REF!</v>
          </cell>
          <cell r="N176" t="e">
            <v>#REF!</v>
          </cell>
          <cell r="O176" t="e">
            <v>#REF!</v>
          </cell>
          <cell r="P176" t="e">
            <v>#REF!</v>
          </cell>
          <cell r="Q176" t="e">
            <v>#REF!</v>
          </cell>
          <cell r="R176" t="e">
            <v>#REF!</v>
          </cell>
          <cell r="S176" t="e">
            <v>#REF!</v>
          </cell>
          <cell r="T176" t="e">
            <v>#REF!</v>
          </cell>
          <cell r="U176" t="e">
            <v>#REF!</v>
          </cell>
          <cell r="V176" t="e">
            <v>#REF!</v>
          </cell>
          <cell r="W176" t="e">
            <v>#REF!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  <cell r="AD176" t="e">
            <v>#REF!</v>
          </cell>
          <cell r="AE176" t="e">
            <v>#REF!</v>
          </cell>
          <cell r="AF176" t="e">
            <v>#REF!</v>
          </cell>
          <cell r="AG176" t="e">
            <v>#REF!</v>
          </cell>
          <cell r="AH176" t="e">
            <v>#REF!</v>
          </cell>
          <cell r="AI176" t="e">
            <v>#REF!</v>
          </cell>
          <cell r="AJ176" t="e">
            <v>#REF!</v>
          </cell>
          <cell r="AK176" t="e">
            <v>#REF!</v>
          </cell>
          <cell r="AL176" t="e">
            <v>#REF!</v>
          </cell>
          <cell r="AM176" t="e">
            <v>#REF!</v>
          </cell>
          <cell r="AN176" t="e">
            <v>#REF!</v>
          </cell>
          <cell r="AO176" t="e">
            <v>#REF!</v>
          </cell>
          <cell r="AP176" t="e">
            <v>#REF!</v>
          </cell>
          <cell r="AQ176" t="e">
            <v>#REF!</v>
          </cell>
          <cell r="AR176" t="e">
            <v>#REF!</v>
          </cell>
          <cell r="AS176" t="e">
            <v>#REF!</v>
          </cell>
          <cell r="AT176" t="e">
            <v>#REF!</v>
          </cell>
          <cell r="AU176" t="e">
            <v>#REF!</v>
          </cell>
          <cell r="AV176" t="e">
            <v>#REF!</v>
          </cell>
          <cell r="AW176" t="e">
            <v>#REF!</v>
          </cell>
          <cell r="AX176" t="e">
            <v>#REF!</v>
          </cell>
          <cell r="AY176" t="e">
            <v>#REF!</v>
          </cell>
          <cell r="AZ176" t="e">
            <v>#REF!</v>
          </cell>
          <cell r="BA176" t="e">
            <v>#REF!</v>
          </cell>
          <cell r="BB176" t="e">
            <v>#REF!</v>
          </cell>
          <cell r="BC176" t="e">
            <v>#REF!</v>
          </cell>
          <cell r="BD176" t="e">
            <v>#REF!</v>
          </cell>
          <cell r="BE176" t="e">
            <v>#REF!</v>
          </cell>
          <cell r="BF176" t="e">
            <v>#REF!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 t="e">
            <v>#REF!</v>
          </cell>
          <cell r="BV176" t="e">
            <v>#REF!</v>
          </cell>
          <cell r="BW176" t="e">
            <v>#REF!</v>
          </cell>
          <cell r="BX176" t="e">
            <v>#REF!</v>
          </cell>
          <cell r="BY176" t="e">
            <v>#REF!</v>
          </cell>
          <cell r="BZ176" t="e">
            <v>#REF!</v>
          </cell>
          <cell r="CA176" t="e">
            <v>#REF!</v>
          </cell>
          <cell r="CB176" t="e">
            <v>#REF!</v>
          </cell>
          <cell r="CC176" t="e">
            <v>#REF!</v>
          </cell>
          <cell r="CD176" t="e">
            <v>#REF!</v>
          </cell>
          <cell r="CE176" t="e">
            <v>#REF!</v>
          </cell>
          <cell r="CF176" t="e">
            <v>#REF!</v>
          </cell>
          <cell r="CG176" t="e">
            <v>#REF!</v>
          </cell>
          <cell r="CH176" t="e">
            <v>#REF!</v>
          </cell>
          <cell r="CI176" t="e">
            <v>#REF!</v>
          </cell>
          <cell r="CJ176" t="e">
            <v>#REF!</v>
          </cell>
          <cell r="CK176" t="e">
            <v>#REF!</v>
          </cell>
          <cell r="CL176" t="e">
            <v>#REF!</v>
          </cell>
          <cell r="CM176" t="e">
            <v>#REF!</v>
          </cell>
          <cell r="CN176" t="e">
            <v>#REF!</v>
          </cell>
          <cell r="CO176" t="e">
            <v>#REF!</v>
          </cell>
          <cell r="CP176" t="e">
            <v>#REF!</v>
          </cell>
          <cell r="CQ176" t="e">
            <v>#REF!</v>
          </cell>
          <cell r="CR176" t="e">
            <v>#REF!</v>
          </cell>
          <cell r="CS176" t="e">
            <v>#REF!</v>
          </cell>
          <cell r="CT176" t="e">
            <v>#REF!</v>
          </cell>
          <cell r="CU176" t="e">
            <v>#REF!</v>
          </cell>
          <cell r="CV176" t="e">
            <v>#REF!</v>
          </cell>
          <cell r="CW176" t="e">
            <v>#REF!</v>
          </cell>
          <cell r="CX176" t="e">
            <v>#REF!</v>
          </cell>
          <cell r="CY176" t="e">
            <v>#REF!</v>
          </cell>
          <cell r="CZ176" t="e">
            <v>#REF!</v>
          </cell>
          <cell r="DA176" t="e">
            <v>#REF!</v>
          </cell>
          <cell r="DB176" t="e">
            <v>#REF!</v>
          </cell>
          <cell r="DC176" t="e">
            <v>#REF!</v>
          </cell>
          <cell r="DD176" t="e">
            <v>#REF!</v>
          </cell>
          <cell r="DE176" t="e">
            <v>#REF!</v>
          </cell>
          <cell r="DF176" t="e">
            <v>#REF!</v>
          </cell>
          <cell r="DG176" t="e">
            <v>#REF!</v>
          </cell>
          <cell r="DH176" t="e">
            <v>#REF!</v>
          </cell>
          <cell r="DI176">
            <v>0</v>
          </cell>
          <cell r="DJ176">
            <v>0</v>
          </cell>
          <cell r="DK176" t="e">
            <v>#REF!</v>
          </cell>
          <cell r="DL176" t="e">
            <v>#REF!</v>
          </cell>
          <cell r="DM176" t="e">
            <v>#REF!</v>
          </cell>
          <cell r="DN176" t="e">
            <v>#REF!</v>
          </cell>
          <cell r="DO176" t="e">
            <v>#REF!</v>
          </cell>
          <cell r="DP176" t="e">
            <v>#REF!</v>
          </cell>
          <cell r="DQ176" t="e">
            <v>#REF!</v>
          </cell>
          <cell r="DR176" t="e">
            <v>#REF!</v>
          </cell>
          <cell r="DS176" t="e">
            <v>#REF!</v>
          </cell>
          <cell r="DT176" t="e">
            <v>#REF!</v>
          </cell>
          <cell r="DU176" t="e">
            <v>#REF!</v>
          </cell>
          <cell r="DV176">
            <v>0</v>
          </cell>
          <cell r="DW176">
            <v>0</v>
          </cell>
          <cell r="DX176" t="e">
            <v>#REF!</v>
          </cell>
          <cell r="DY176" t="e">
            <v>#REF!</v>
          </cell>
          <cell r="DZ176" t="e">
            <v>#REF!</v>
          </cell>
          <cell r="EA176" t="e">
            <v>#REF!</v>
          </cell>
          <cell r="EB176" t="e">
            <v>#REF!</v>
          </cell>
        </row>
        <row r="177">
          <cell r="B177">
            <v>166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 t="e">
            <v>#REF!</v>
          </cell>
          <cell r="N177" t="e">
            <v>#REF!</v>
          </cell>
          <cell r="O177" t="e">
            <v>#REF!</v>
          </cell>
          <cell r="P177" t="e">
            <v>#REF!</v>
          </cell>
          <cell r="Q177" t="e">
            <v>#REF!</v>
          </cell>
          <cell r="R177" t="e">
            <v>#REF!</v>
          </cell>
          <cell r="S177" t="e">
            <v>#REF!</v>
          </cell>
          <cell r="T177" t="e">
            <v>#REF!</v>
          </cell>
          <cell r="U177" t="e">
            <v>#REF!</v>
          </cell>
          <cell r="V177" t="e">
            <v>#REF!</v>
          </cell>
          <cell r="W177" t="e">
            <v>#REF!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  <cell r="AD177" t="e">
            <v>#REF!</v>
          </cell>
          <cell r="AE177" t="e">
            <v>#REF!</v>
          </cell>
          <cell r="AF177" t="e">
            <v>#REF!</v>
          </cell>
          <cell r="AG177" t="e">
            <v>#REF!</v>
          </cell>
          <cell r="AH177" t="e">
            <v>#REF!</v>
          </cell>
          <cell r="AI177" t="e">
            <v>#REF!</v>
          </cell>
          <cell r="AJ177" t="e">
            <v>#REF!</v>
          </cell>
          <cell r="AK177" t="e">
            <v>#REF!</v>
          </cell>
          <cell r="AL177" t="e">
            <v>#REF!</v>
          </cell>
          <cell r="AM177" t="e">
            <v>#REF!</v>
          </cell>
          <cell r="AN177" t="e">
            <v>#REF!</v>
          </cell>
          <cell r="AO177" t="e">
            <v>#REF!</v>
          </cell>
          <cell r="AP177" t="e">
            <v>#REF!</v>
          </cell>
          <cell r="AQ177" t="e">
            <v>#REF!</v>
          </cell>
          <cell r="AR177" t="e">
            <v>#REF!</v>
          </cell>
          <cell r="AS177" t="e">
            <v>#REF!</v>
          </cell>
          <cell r="AT177" t="e">
            <v>#REF!</v>
          </cell>
          <cell r="AU177" t="e">
            <v>#REF!</v>
          </cell>
          <cell r="AV177" t="e">
            <v>#REF!</v>
          </cell>
          <cell r="AW177" t="e">
            <v>#REF!</v>
          </cell>
          <cell r="AX177" t="e">
            <v>#REF!</v>
          </cell>
          <cell r="AY177" t="e">
            <v>#REF!</v>
          </cell>
          <cell r="AZ177" t="e">
            <v>#REF!</v>
          </cell>
          <cell r="BA177" t="e">
            <v>#REF!</v>
          </cell>
          <cell r="BB177" t="e">
            <v>#REF!</v>
          </cell>
          <cell r="BC177" t="e">
            <v>#REF!</v>
          </cell>
          <cell r="BD177" t="e">
            <v>#REF!</v>
          </cell>
          <cell r="BE177" t="e">
            <v>#REF!</v>
          </cell>
          <cell r="BF177" t="e">
            <v>#REF!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 t="e">
            <v>#REF!</v>
          </cell>
          <cell r="BV177" t="e">
            <v>#REF!</v>
          </cell>
          <cell r="BW177" t="e">
            <v>#REF!</v>
          </cell>
          <cell r="BX177" t="e">
            <v>#REF!</v>
          </cell>
          <cell r="BY177" t="e">
            <v>#REF!</v>
          </cell>
          <cell r="BZ177" t="e">
            <v>#REF!</v>
          </cell>
          <cell r="CA177" t="e">
            <v>#REF!</v>
          </cell>
          <cell r="CB177" t="e">
            <v>#REF!</v>
          </cell>
          <cell r="CC177" t="e">
            <v>#REF!</v>
          </cell>
          <cell r="CD177" t="e">
            <v>#REF!</v>
          </cell>
          <cell r="CE177" t="e">
            <v>#REF!</v>
          </cell>
          <cell r="CF177" t="e">
            <v>#REF!</v>
          </cell>
          <cell r="CG177" t="e">
            <v>#REF!</v>
          </cell>
          <cell r="CH177" t="e">
            <v>#REF!</v>
          </cell>
          <cell r="CI177" t="e">
            <v>#REF!</v>
          </cell>
          <cell r="CJ177" t="e">
            <v>#REF!</v>
          </cell>
          <cell r="CK177" t="e">
            <v>#REF!</v>
          </cell>
          <cell r="CL177" t="e">
            <v>#REF!</v>
          </cell>
          <cell r="CM177" t="e">
            <v>#REF!</v>
          </cell>
          <cell r="CN177" t="e">
            <v>#REF!</v>
          </cell>
          <cell r="CO177" t="e">
            <v>#REF!</v>
          </cell>
          <cell r="CP177" t="e">
            <v>#REF!</v>
          </cell>
          <cell r="CQ177" t="e">
            <v>#REF!</v>
          </cell>
          <cell r="CR177" t="e">
            <v>#REF!</v>
          </cell>
          <cell r="CS177" t="e">
            <v>#REF!</v>
          </cell>
          <cell r="CT177" t="e">
            <v>#REF!</v>
          </cell>
          <cell r="CU177" t="e">
            <v>#REF!</v>
          </cell>
          <cell r="CV177" t="e">
            <v>#REF!</v>
          </cell>
          <cell r="CW177" t="e">
            <v>#REF!</v>
          </cell>
          <cell r="CX177" t="e">
            <v>#REF!</v>
          </cell>
          <cell r="CY177" t="e">
            <v>#REF!</v>
          </cell>
          <cell r="CZ177" t="e">
            <v>#REF!</v>
          </cell>
          <cell r="DA177" t="e">
            <v>#REF!</v>
          </cell>
          <cell r="DB177" t="e">
            <v>#REF!</v>
          </cell>
          <cell r="DC177" t="e">
            <v>#REF!</v>
          </cell>
          <cell r="DD177" t="e">
            <v>#REF!</v>
          </cell>
          <cell r="DE177" t="e">
            <v>#REF!</v>
          </cell>
          <cell r="DF177" t="e">
            <v>#REF!</v>
          </cell>
          <cell r="DG177" t="e">
            <v>#REF!</v>
          </cell>
          <cell r="DH177" t="e">
            <v>#REF!</v>
          </cell>
          <cell r="DI177">
            <v>0</v>
          </cell>
          <cell r="DJ177">
            <v>0</v>
          </cell>
          <cell r="DK177" t="e">
            <v>#REF!</v>
          </cell>
          <cell r="DL177" t="e">
            <v>#REF!</v>
          </cell>
          <cell r="DM177" t="e">
            <v>#REF!</v>
          </cell>
          <cell r="DN177" t="e">
            <v>#REF!</v>
          </cell>
          <cell r="DO177" t="e">
            <v>#REF!</v>
          </cell>
          <cell r="DP177" t="e">
            <v>#REF!</v>
          </cell>
          <cell r="DQ177" t="e">
            <v>#REF!</v>
          </cell>
          <cell r="DR177" t="e">
            <v>#REF!</v>
          </cell>
          <cell r="DS177" t="e">
            <v>#REF!</v>
          </cell>
          <cell r="DT177" t="e">
            <v>#REF!</v>
          </cell>
          <cell r="DU177" t="e">
            <v>#REF!</v>
          </cell>
          <cell r="DV177">
            <v>0</v>
          </cell>
          <cell r="DW177">
            <v>0</v>
          </cell>
          <cell r="DX177" t="e">
            <v>#REF!</v>
          </cell>
          <cell r="DY177" t="e">
            <v>#REF!</v>
          </cell>
          <cell r="DZ177" t="e">
            <v>#REF!</v>
          </cell>
          <cell r="EA177" t="e">
            <v>#REF!</v>
          </cell>
          <cell r="EB177" t="e">
            <v>#REF!</v>
          </cell>
        </row>
        <row r="178">
          <cell r="B178">
            <v>167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 t="e">
            <v>#REF!</v>
          </cell>
          <cell r="T178" t="e">
            <v>#REF!</v>
          </cell>
          <cell r="U178" t="e">
            <v>#REF!</v>
          </cell>
          <cell r="V178" t="e">
            <v>#REF!</v>
          </cell>
          <cell r="W178" t="e">
            <v>#REF!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  <cell r="AD178" t="e">
            <v>#REF!</v>
          </cell>
          <cell r="AE178" t="e">
            <v>#REF!</v>
          </cell>
          <cell r="AF178" t="e">
            <v>#REF!</v>
          </cell>
          <cell r="AG178" t="e">
            <v>#REF!</v>
          </cell>
          <cell r="AH178" t="e">
            <v>#REF!</v>
          </cell>
          <cell r="AI178" t="e">
            <v>#REF!</v>
          </cell>
          <cell r="AJ178" t="e">
            <v>#REF!</v>
          </cell>
          <cell r="AK178" t="e">
            <v>#REF!</v>
          </cell>
          <cell r="AL178" t="e">
            <v>#REF!</v>
          </cell>
          <cell r="AM178" t="e">
            <v>#REF!</v>
          </cell>
          <cell r="AN178" t="e">
            <v>#REF!</v>
          </cell>
          <cell r="AO178" t="e">
            <v>#REF!</v>
          </cell>
          <cell r="AP178" t="e">
            <v>#REF!</v>
          </cell>
          <cell r="AQ178" t="e">
            <v>#REF!</v>
          </cell>
          <cell r="AR178" t="e">
            <v>#REF!</v>
          </cell>
          <cell r="AS178" t="e">
            <v>#REF!</v>
          </cell>
          <cell r="AT178" t="e">
            <v>#REF!</v>
          </cell>
          <cell r="AU178" t="e">
            <v>#REF!</v>
          </cell>
          <cell r="AV178" t="e">
            <v>#REF!</v>
          </cell>
          <cell r="AW178" t="e">
            <v>#REF!</v>
          </cell>
          <cell r="AX178" t="e">
            <v>#REF!</v>
          </cell>
          <cell r="AY178" t="e">
            <v>#REF!</v>
          </cell>
          <cell r="AZ178" t="e">
            <v>#REF!</v>
          </cell>
          <cell r="BA178" t="e">
            <v>#REF!</v>
          </cell>
          <cell r="BB178" t="e">
            <v>#REF!</v>
          </cell>
          <cell r="BC178" t="e">
            <v>#REF!</v>
          </cell>
          <cell r="BD178" t="e">
            <v>#REF!</v>
          </cell>
          <cell r="BE178" t="e">
            <v>#REF!</v>
          </cell>
          <cell r="BF178" t="e">
            <v>#REF!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 t="e">
            <v>#REF!</v>
          </cell>
          <cell r="BV178" t="e">
            <v>#REF!</v>
          </cell>
          <cell r="BW178" t="e">
            <v>#REF!</v>
          </cell>
          <cell r="BX178" t="e">
            <v>#REF!</v>
          </cell>
          <cell r="BY178" t="e">
            <v>#REF!</v>
          </cell>
          <cell r="BZ178" t="e">
            <v>#REF!</v>
          </cell>
          <cell r="CA178" t="e">
            <v>#REF!</v>
          </cell>
          <cell r="CB178" t="e">
            <v>#REF!</v>
          </cell>
          <cell r="CC178" t="e">
            <v>#REF!</v>
          </cell>
          <cell r="CD178" t="e">
            <v>#REF!</v>
          </cell>
          <cell r="CE178" t="e">
            <v>#REF!</v>
          </cell>
          <cell r="CF178" t="e">
            <v>#REF!</v>
          </cell>
          <cell r="CG178" t="e">
            <v>#REF!</v>
          </cell>
          <cell r="CH178" t="e">
            <v>#REF!</v>
          </cell>
          <cell r="CI178" t="e">
            <v>#REF!</v>
          </cell>
          <cell r="CJ178" t="e">
            <v>#REF!</v>
          </cell>
          <cell r="CK178" t="e">
            <v>#REF!</v>
          </cell>
          <cell r="CL178" t="e">
            <v>#REF!</v>
          </cell>
          <cell r="CM178" t="e">
            <v>#REF!</v>
          </cell>
          <cell r="CN178" t="e">
            <v>#REF!</v>
          </cell>
          <cell r="CO178" t="e">
            <v>#REF!</v>
          </cell>
          <cell r="CP178" t="e">
            <v>#REF!</v>
          </cell>
          <cell r="CQ178" t="e">
            <v>#REF!</v>
          </cell>
          <cell r="CR178" t="e">
            <v>#REF!</v>
          </cell>
          <cell r="CS178" t="e">
            <v>#REF!</v>
          </cell>
          <cell r="CT178" t="e">
            <v>#REF!</v>
          </cell>
          <cell r="CU178" t="e">
            <v>#REF!</v>
          </cell>
          <cell r="CV178" t="e">
            <v>#REF!</v>
          </cell>
          <cell r="CW178" t="e">
            <v>#REF!</v>
          </cell>
          <cell r="CX178" t="e">
            <v>#REF!</v>
          </cell>
          <cell r="CY178" t="e">
            <v>#REF!</v>
          </cell>
          <cell r="CZ178" t="e">
            <v>#REF!</v>
          </cell>
          <cell r="DA178" t="e">
            <v>#REF!</v>
          </cell>
          <cell r="DB178" t="e">
            <v>#REF!</v>
          </cell>
          <cell r="DC178" t="e">
            <v>#REF!</v>
          </cell>
          <cell r="DD178" t="e">
            <v>#REF!</v>
          </cell>
          <cell r="DE178" t="e">
            <v>#REF!</v>
          </cell>
          <cell r="DF178" t="e">
            <v>#REF!</v>
          </cell>
          <cell r="DG178" t="e">
            <v>#REF!</v>
          </cell>
          <cell r="DH178" t="e">
            <v>#REF!</v>
          </cell>
          <cell r="DI178">
            <v>0</v>
          </cell>
          <cell r="DJ178">
            <v>0</v>
          </cell>
          <cell r="DK178" t="e">
            <v>#REF!</v>
          </cell>
          <cell r="DL178" t="e">
            <v>#REF!</v>
          </cell>
          <cell r="DM178" t="e">
            <v>#REF!</v>
          </cell>
          <cell r="DN178" t="e">
            <v>#REF!</v>
          </cell>
          <cell r="DO178" t="e">
            <v>#REF!</v>
          </cell>
          <cell r="DP178" t="e">
            <v>#REF!</v>
          </cell>
          <cell r="DQ178" t="e">
            <v>#REF!</v>
          </cell>
          <cell r="DR178" t="e">
            <v>#REF!</v>
          </cell>
          <cell r="DS178" t="e">
            <v>#REF!</v>
          </cell>
          <cell r="DT178" t="e">
            <v>#REF!</v>
          </cell>
          <cell r="DU178" t="e">
            <v>#REF!</v>
          </cell>
          <cell r="DV178">
            <v>0</v>
          </cell>
          <cell r="DW178">
            <v>0</v>
          </cell>
          <cell r="DX178" t="e">
            <v>#REF!</v>
          </cell>
          <cell r="DY178" t="e">
            <v>#REF!</v>
          </cell>
          <cell r="DZ178" t="e">
            <v>#REF!</v>
          </cell>
          <cell r="EA178" t="e">
            <v>#REF!</v>
          </cell>
          <cell r="EB178" t="e">
            <v>#REF!</v>
          </cell>
        </row>
        <row r="179">
          <cell r="B179">
            <v>168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 t="e">
            <v>#REF!</v>
          </cell>
          <cell r="T179" t="e">
            <v>#REF!</v>
          </cell>
          <cell r="U179" t="e">
            <v>#REF!</v>
          </cell>
          <cell r="V179" t="e">
            <v>#REF!</v>
          </cell>
          <cell r="W179" t="e">
            <v>#REF!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  <cell r="AD179" t="e">
            <v>#REF!</v>
          </cell>
          <cell r="AE179" t="e">
            <v>#REF!</v>
          </cell>
          <cell r="AF179" t="e">
            <v>#REF!</v>
          </cell>
          <cell r="AG179" t="e">
            <v>#REF!</v>
          </cell>
          <cell r="AH179" t="e">
            <v>#REF!</v>
          </cell>
          <cell r="AI179" t="e">
            <v>#REF!</v>
          </cell>
          <cell r="AJ179" t="e">
            <v>#REF!</v>
          </cell>
          <cell r="AK179" t="e">
            <v>#REF!</v>
          </cell>
          <cell r="AL179" t="e">
            <v>#REF!</v>
          </cell>
          <cell r="AM179" t="e">
            <v>#REF!</v>
          </cell>
          <cell r="AN179" t="e">
            <v>#REF!</v>
          </cell>
          <cell r="AO179" t="e">
            <v>#REF!</v>
          </cell>
          <cell r="AP179" t="e">
            <v>#REF!</v>
          </cell>
          <cell r="AQ179" t="e">
            <v>#REF!</v>
          </cell>
          <cell r="AR179" t="e">
            <v>#REF!</v>
          </cell>
          <cell r="AS179" t="e">
            <v>#REF!</v>
          </cell>
          <cell r="AT179" t="e">
            <v>#REF!</v>
          </cell>
          <cell r="AU179" t="e">
            <v>#REF!</v>
          </cell>
          <cell r="AV179" t="e">
            <v>#REF!</v>
          </cell>
          <cell r="AW179" t="e">
            <v>#REF!</v>
          </cell>
          <cell r="AX179" t="e">
            <v>#REF!</v>
          </cell>
          <cell r="AY179" t="e">
            <v>#REF!</v>
          </cell>
          <cell r="AZ179" t="e">
            <v>#REF!</v>
          </cell>
          <cell r="BA179" t="e">
            <v>#REF!</v>
          </cell>
          <cell r="BB179" t="e">
            <v>#REF!</v>
          </cell>
          <cell r="BC179" t="e">
            <v>#REF!</v>
          </cell>
          <cell r="BD179" t="e">
            <v>#REF!</v>
          </cell>
          <cell r="BE179" t="e">
            <v>#REF!</v>
          </cell>
          <cell r="BF179" t="e">
            <v>#REF!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 t="e">
            <v>#REF!</v>
          </cell>
          <cell r="BV179" t="e">
            <v>#REF!</v>
          </cell>
          <cell r="BW179" t="e">
            <v>#REF!</v>
          </cell>
          <cell r="BX179" t="e">
            <v>#REF!</v>
          </cell>
          <cell r="BY179" t="e">
            <v>#REF!</v>
          </cell>
          <cell r="BZ179" t="e">
            <v>#REF!</v>
          </cell>
          <cell r="CA179" t="e">
            <v>#REF!</v>
          </cell>
          <cell r="CB179" t="e">
            <v>#REF!</v>
          </cell>
          <cell r="CC179" t="e">
            <v>#REF!</v>
          </cell>
          <cell r="CD179" t="e">
            <v>#REF!</v>
          </cell>
          <cell r="CE179" t="e">
            <v>#REF!</v>
          </cell>
          <cell r="CF179" t="e">
            <v>#REF!</v>
          </cell>
          <cell r="CG179" t="e">
            <v>#REF!</v>
          </cell>
          <cell r="CH179" t="e">
            <v>#REF!</v>
          </cell>
          <cell r="CI179" t="e">
            <v>#REF!</v>
          </cell>
          <cell r="CJ179" t="e">
            <v>#REF!</v>
          </cell>
          <cell r="CK179" t="e">
            <v>#REF!</v>
          </cell>
          <cell r="CL179" t="e">
            <v>#REF!</v>
          </cell>
          <cell r="CM179" t="e">
            <v>#REF!</v>
          </cell>
          <cell r="CN179" t="e">
            <v>#REF!</v>
          </cell>
          <cell r="CO179" t="e">
            <v>#REF!</v>
          </cell>
          <cell r="CP179" t="e">
            <v>#REF!</v>
          </cell>
          <cell r="CQ179" t="e">
            <v>#REF!</v>
          </cell>
          <cell r="CR179" t="e">
            <v>#REF!</v>
          </cell>
          <cell r="CS179" t="e">
            <v>#REF!</v>
          </cell>
          <cell r="CT179" t="e">
            <v>#REF!</v>
          </cell>
          <cell r="CU179" t="e">
            <v>#REF!</v>
          </cell>
          <cell r="CV179" t="e">
            <v>#REF!</v>
          </cell>
          <cell r="CW179" t="e">
            <v>#REF!</v>
          </cell>
          <cell r="CX179" t="e">
            <v>#REF!</v>
          </cell>
          <cell r="CY179" t="e">
            <v>#REF!</v>
          </cell>
          <cell r="CZ179" t="e">
            <v>#REF!</v>
          </cell>
          <cell r="DA179" t="e">
            <v>#REF!</v>
          </cell>
          <cell r="DB179" t="e">
            <v>#REF!</v>
          </cell>
          <cell r="DC179" t="e">
            <v>#REF!</v>
          </cell>
          <cell r="DD179" t="e">
            <v>#REF!</v>
          </cell>
          <cell r="DE179" t="e">
            <v>#REF!</v>
          </cell>
          <cell r="DF179" t="e">
            <v>#REF!</v>
          </cell>
          <cell r="DG179" t="e">
            <v>#REF!</v>
          </cell>
          <cell r="DH179" t="e">
            <v>#REF!</v>
          </cell>
          <cell r="DI179">
            <v>0</v>
          </cell>
          <cell r="DJ179">
            <v>0</v>
          </cell>
          <cell r="DK179" t="e">
            <v>#REF!</v>
          </cell>
          <cell r="DL179" t="e">
            <v>#REF!</v>
          </cell>
          <cell r="DM179" t="e">
            <v>#REF!</v>
          </cell>
          <cell r="DN179" t="e">
            <v>#REF!</v>
          </cell>
          <cell r="DO179" t="e">
            <v>#REF!</v>
          </cell>
          <cell r="DP179" t="e">
            <v>#REF!</v>
          </cell>
          <cell r="DQ179" t="e">
            <v>#REF!</v>
          </cell>
          <cell r="DR179" t="e">
            <v>#REF!</v>
          </cell>
          <cell r="DS179" t="e">
            <v>#REF!</v>
          </cell>
          <cell r="DT179" t="e">
            <v>#REF!</v>
          </cell>
          <cell r="DU179" t="e">
            <v>#REF!</v>
          </cell>
          <cell r="DV179">
            <v>0</v>
          </cell>
          <cell r="DW179">
            <v>0</v>
          </cell>
          <cell r="DX179" t="e">
            <v>#REF!</v>
          </cell>
          <cell r="DY179" t="e">
            <v>#REF!</v>
          </cell>
          <cell r="DZ179" t="e">
            <v>#REF!</v>
          </cell>
          <cell r="EA179" t="e">
            <v>#REF!</v>
          </cell>
          <cell r="EB179" t="e">
            <v>#REF!</v>
          </cell>
        </row>
        <row r="180">
          <cell r="B180">
            <v>169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e">
            <v>#REF!</v>
          </cell>
          <cell r="T180" t="e">
            <v>#REF!</v>
          </cell>
          <cell r="U180" t="e">
            <v>#REF!</v>
          </cell>
          <cell r="V180" t="e">
            <v>#REF!</v>
          </cell>
          <cell r="W180" t="e">
            <v>#REF!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  <cell r="AD180" t="e">
            <v>#REF!</v>
          </cell>
          <cell r="AE180" t="e">
            <v>#REF!</v>
          </cell>
          <cell r="AF180" t="e">
            <v>#REF!</v>
          </cell>
          <cell r="AG180" t="e">
            <v>#REF!</v>
          </cell>
          <cell r="AH180" t="e">
            <v>#REF!</v>
          </cell>
          <cell r="AI180" t="e">
            <v>#REF!</v>
          </cell>
          <cell r="AJ180" t="e">
            <v>#REF!</v>
          </cell>
          <cell r="AK180" t="e">
            <v>#REF!</v>
          </cell>
          <cell r="AL180" t="e">
            <v>#REF!</v>
          </cell>
          <cell r="AM180" t="e">
            <v>#REF!</v>
          </cell>
          <cell r="AN180" t="e">
            <v>#REF!</v>
          </cell>
          <cell r="AO180" t="e">
            <v>#REF!</v>
          </cell>
          <cell r="AP180" t="e">
            <v>#REF!</v>
          </cell>
          <cell r="AQ180" t="e">
            <v>#REF!</v>
          </cell>
          <cell r="AR180" t="e">
            <v>#REF!</v>
          </cell>
          <cell r="AS180" t="e">
            <v>#REF!</v>
          </cell>
          <cell r="AT180" t="e">
            <v>#REF!</v>
          </cell>
          <cell r="AU180" t="e">
            <v>#REF!</v>
          </cell>
          <cell r="AV180" t="e">
            <v>#REF!</v>
          </cell>
          <cell r="AW180" t="e">
            <v>#REF!</v>
          </cell>
          <cell r="AX180" t="e">
            <v>#REF!</v>
          </cell>
          <cell r="AY180" t="e">
            <v>#REF!</v>
          </cell>
          <cell r="AZ180" t="e">
            <v>#REF!</v>
          </cell>
          <cell r="BA180" t="e">
            <v>#REF!</v>
          </cell>
          <cell r="BB180" t="e">
            <v>#REF!</v>
          </cell>
          <cell r="BC180" t="e">
            <v>#REF!</v>
          </cell>
          <cell r="BD180" t="e">
            <v>#REF!</v>
          </cell>
          <cell r="BE180" t="e">
            <v>#REF!</v>
          </cell>
          <cell r="BF180" t="e">
            <v>#REF!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 t="e">
            <v>#REF!</v>
          </cell>
          <cell r="BV180" t="e">
            <v>#REF!</v>
          </cell>
          <cell r="BW180" t="e">
            <v>#REF!</v>
          </cell>
          <cell r="BX180" t="e">
            <v>#REF!</v>
          </cell>
          <cell r="BY180" t="e">
            <v>#REF!</v>
          </cell>
          <cell r="BZ180" t="e">
            <v>#REF!</v>
          </cell>
          <cell r="CA180" t="e">
            <v>#REF!</v>
          </cell>
          <cell r="CB180" t="e">
            <v>#REF!</v>
          </cell>
          <cell r="CC180" t="e">
            <v>#REF!</v>
          </cell>
          <cell r="CD180" t="e">
            <v>#REF!</v>
          </cell>
          <cell r="CE180" t="e">
            <v>#REF!</v>
          </cell>
          <cell r="CF180" t="e">
            <v>#REF!</v>
          </cell>
          <cell r="CG180" t="e">
            <v>#REF!</v>
          </cell>
          <cell r="CH180" t="e">
            <v>#REF!</v>
          </cell>
          <cell r="CI180" t="e">
            <v>#REF!</v>
          </cell>
          <cell r="CJ180" t="e">
            <v>#REF!</v>
          </cell>
          <cell r="CK180" t="e">
            <v>#REF!</v>
          </cell>
          <cell r="CL180" t="e">
            <v>#REF!</v>
          </cell>
          <cell r="CM180" t="e">
            <v>#REF!</v>
          </cell>
          <cell r="CN180" t="e">
            <v>#REF!</v>
          </cell>
          <cell r="CO180" t="e">
            <v>#REF!</v>
          </cell>
          <cell r="CP180" t="e">
            <v>#REF!</v>
          </cell>
          <cell r="CQ180" t="e">
            <v>#REF!</v>
          </cell>
          <cell r="CR180" t="e">
            <v>#REF!</v>
          </cell>
          <cell r="CS180" t="e">
            <v>#REF!</v>
          </cell>
          <cell r="CT180" t="e">
            <v>#REF!</v>
          </cell>
          <cell r="CU180" t="e">
            <v>#REF!</v>
          </cell>
          <cell r="CV180" t="e">
            <v>#REF!</v>
          </cell>
          <cell r="CW180" t="e">
            <v>#REF!</v>
          </cell>
          <cell r="CX180" t="e">
            <v>#REF!</v>
          </cell>
          <cell r="CY180" t="e">
            <v>#REF!</v>
          </cell>
          <cell r="CZ180" t="e">
            <v>#REF!</v>
          </cell>
          <cell r="DA180" t="e">
            <v>#REF!</v>
          </cell>
          <cell r="DB180" t="e">
            <v>#REF!</v>
          </cell>
          <cell r="DC180" t="e">
            <v>#REF!</v>
          </cell>
          <cell r="DD180" t="e">
            <v>#REF!</v>
          </cell>
          <cell r="DE180" t="e">
            <v>#REF!</v>
          </cell>
          <cell r="DF180" t="e">
            <v>#REF!</v>
          </cell>
          <cell r="DG180" t="e">
            <v>#REF!</v>
          </cell>
          <cell r="DH180" t="e">
            <v>#REF!</v>
          </cell>
          <cell r="DI180">
            <v>0</v>
          </cell>
          <cell r="DJ180">
            <v>0</v>
          </cell>
          <cell r="DK180" t="e">
            <v>#REF!</v>
          </cell>
          <cell r="DL180" t="e">
            <v>#REF!</v>
          </cell>
          <cell r="DM180" t="e">
            <v>#REF!</v>
          </cell>
          <cell r="DN180" t="e">
            <v>#REF!</v>
          </cell>
          <cell r="DO180" t="e">
            <v>#REF!</v>
          </cell>
          <cell r="DP180" t="e">
            <v>#REF!</v>
          </cell>
          <cell r="DQ180" t="e">
            <v>#REF!</v>
          </cell>
          <cell r="DR180" t="e">
            <v>#REF!</v>
          </cell>
          <cell r="DS180" t="e">
            <v>#REF!</v>
          </cell>
          <cell r="DT180" t="e">
            <v>#REF!</v>
          </cell>
          <cell r="DU180" t="e">
            <v>#REF!</v>
          </cell>
          <cell r="DV180">
            <v>0</v>
          </cell>
          <cell r="DW180">
            <v>0</v>
          </cell>
          <cell r="DX180" t="e">
            <v>#REF!</v>
          </cell>
          <cell r="DY180" t="e">
            <v>#REF!</v>
          </cell>
          <cell r="DZ180" t="e">
            <v>#REF!</v>
          </cell>
          <cell r="EA180" t="e">
            <v>#REF!</v>
          </cell>
          <cell r="EB180" t="e">
            <v>#REF!</v>
          </cell>
        </row>
        <row r="181">
          <cell r="B181">
            <v>170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 t="e">
            <v>#REF!</v>
          </cell>
          <cell r="N181" t="e">
            <v>#REF!</v>
          </cell>
          <cell r="O181" t="e">
            <v>#REF!</v>
          </cell>
          <cell r="P181" t="e">
            <v>#REF!</v>
          </cell>
          <cell r="Q181" t="e">
            <v>#REF!</v>
          </cell>
          <cell r="R181" t="e">
            <v>#REF!</v>
          </cell>
          <cell r="S181" t="e">
            <v>#REF!</v>
          </cell>
          <cell r="T181" t="e">
            <v>#REF!</v>
          </cell>
          <cell r="U181" t="e">
            <v>#REF!</v>
          </cell>
          <cell r="V181" t="e">
            <v>#REF!</v>
          </cell>
          <cell r="W181" t="e">
            <v>#REF!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  <cell r="AD181" t="e">
            <v>#REF!</v>
          </cell>
          <cell r="AE181" t="e">
            <v>#REF!</v>
          </cell>
          <cell r="AF181" t="e">
            <v>#REF!</v>
          </cell>
          <cell r="AG181" t="e">
            <v>#REF!</v>
          </cell>
          <cell r="AH181" t="e">
            <v>#REF!</v>
          </cell>
          <cell r="AI181" t="e">
            <v>#REF!</v>
          </cell>
          <cell r="AJ181" t="e">
            <v>#REF!</v>
          </cell>
          <cell r="AK181" t="e">
            <v>#REF!</v>
          </cell>
          <cell r="AL181" t="e">
            <v>#REF!</v>
          </cell>
          <cell r="AM181" t="e">
            <v>#REF!</v>
          </cell>
          <cell r="AN181" t="e">
            <v>#REF!</v>
          </cell>
          <cell r="AO181" t="e">
            <v>#REF!</v>
          </cell>
          <cell r="AP181" t="e">
            <v>#REF!</v>
          </cell>
          <cell r="AQ181" t="e">
            <v>#REF!</v>
          </cell>
          <cell r="AR181" t="e">
            <v>#REF!</v>
          </cell>
          <cell r="AS181" t="e">
            <v>#REF!</v>
          </cell>
          <cell r="AT181" t="e">
            <v>#REF!</v>
          </cell>
          <cell r="AU181" t="e">
            <v>#REF!</v>
          </cell>
          <cell r="AV181" t="e">
            <v>#REF!</v>
          </cell>
          <cell r="AW181" t="e">
            <v>#REF!</v>
          </cell>
          <cell r="AX181" t="e">
            <v>#REF!</v>
          </cell>
          <cell r="AY181" t="e">
            <v>#REF!</v>
          </cell>
          <cell r="AZ181" t="e">
            <v>#REF!</v>
          </cell>
          <cell r="BA181" t="e">
            <v>#REF!</v>
          </cell>
          <cell r="BB181" t="e">
            <v>#REF!</v>
          </cell>
          <cell r="BC181" t="e">
            <v>#REF!</v>
          </cell>
          <cell r="BD181" t="e">
            <v>#REF!</v>
          </cell>
          <cell r="BE181" t="e">
            <v>#REF!</v>
          </cell>
          <cell r="BF181" t="e">
            <v>#REF!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 t="e">
            <v>#REF!</v>
          </cell>
          <cell r="BV181" t="e">
            <v>#REF!</v>
          </cell>
          <cell r="BW181" t="e">
            <v>#REF!</v>
          </cell>
          <cell r="BX181" t="e">
            <v>#REF!</v>
          </cell>
          <cell r="BY181" t="e">
            <v>#REF!</v>
          </cell>
          <cell r="BZ181" t="e">
            <v>#REF!</v>
          </cell>
          <cell r="CA181" t="e">
            <v>#REF!</v>
          </cell>
          <cell r="CB181" t="e">
            <v>#REF!</v>
          </cell>
          <cell r="CC181" t="e">
            <v>#REF!</v>
          </cell>
          <cell r="CD181" t="e">
            <v>#REF!</v>
          </cell>
          <cell r="CE181" t="e">
            <v>#REF!</v>
          </cell>
          <cell r="CF181" t="e">
            <v>#REF!</v>
          </cell>
          <cell r="CG181" t="e">
            <v>#REF!</v>
          </cell>
          <cell r="CH181" t="e">
            <v>#REF!</v>
          </cell>
          <cell r="CI181" t="e">
            <v>#REF!</v>
          </cell>
          <cell r="CJ181" t="e">
            <v>#REF!</v>
          </cell>
          <cell r="CK181" t="e">
            <v>#REF!</v>
          </cell>
          <cell r="CL181" t="e">
            <v>#REF!</v>
          </cell>
          <cell r="CM181" t="e">
            <v>#REF!</v>
          </cell>
          <cell r="CN181" t="e">
            <v>#REF!</v>
          </cell>
          <cell r="CO181" t="e">
            <v>#REF!</v>
          </cell>
          <cell r="CP181" t="e">
            <v>#REF!</v>
          </cell>
          <cell r="CQ181" t="e">
            <v>#REF!</v>
          </cell>
          <cell r="CR181" t="e">
            <v>#REF!</v>
          </cell>
          <cell r="CS181" t="e">
            <v>#REF!</v>
          </cell>
          <cell r="CT181" t="e">
            <v>#REF!</v>
          </cell>
          <cell r="CU181" t="e">
            <v>#REF!</v>
          </cell>
          <cell r="CV181" t="e">
            <v>#REF!</v>
          </cell>
          <cell r="CW181" t="e">
            <v>#REF!</v>
          </cell>
          <cell r="CX181" t="e">
            <v>#REF!</v>
          </cell>
          <cell r="CY181" t="e">
            <v>#REF!</v>
          </cell>
          <cell r="CZ181" t="e">
            <v>#REF!</v>
          </cell>
          <cell r="DA181" t="e">
            <v>#REF!</v>
          </cell>
          <cell r="DB181" t="e">
            <v>#REF!</v>
          </cell>
          <cell r="DC181" t="e">
            <v>#REF!</v>
          </cell>
          <cell r="DD181" t="e">
            <v>#REF!</v>
          </cell>
          <cell r="DE181" t="e">
            <v>#REF!</v>
          </cell>
          <cell r="DF181" t="e">
            <v>#REF!</v>
          </cell>
          <cell r="DG181" t="e">
            <v>#REF!</v>
          </cell>
          <cell r="DH181" t="e">
            <v>#REF!</v>
          </cell>
          <cell r="DI181">
            <v>0</v>
          </cell>
          <cell r="DJ181">
            <v>0</v>
          </cell>
          <cell r="DK181" t="e">
            <v>#REF!</v>
          </cell>
          <cell r="DL181" t="e">
            <v>#REF!</v>
          </cell>
          <cell r="DM181" t="e">
            <v>#REF!</v>
          </cell>
          <cell r="DN181" t="e">
            <v>#REF!</v>
          </cell>
          <cell r="DO181" t="e">
            <v>#REF!</v>
          </cell>
          <cell r="DP181" t="e">
            <v>#REF!</v>
          </cell>
          <cell r="DQ181" t="e">
            <v>#REF!</v>
          </cell>
          <cell r="DR181" t="e">
            <v>#REF!</v>
          </cell>
          <cell r="DS181" t="e">
            <v>#REF!</v>
          </cell>
          <cell r="DT181" t="e">
            <v>#REF!</v>
          </cell>
          <cell r="DU181" t="e">
            <v>#REF!</v>
          </cell>
          <cell r="DV181">
            <v>0</v>
          </cell>
          <cell r="DW181">
            <v>0</v>
          </cell>
          <cell r="DX181" t="e">
            <v>#REF!</v>
          </cell>
          <cell r="DY181" t="e">
            <v>#REF!</v>
          </cell>
          <cell r="DZ181" t="e">
            <v>#REF!</v>
          </cell>
          <cell r="EA181" t="e">
            <v>#REF!</v>
          </cell>
          <cell r="EB181" t="e">
            <v>#REF!</v>
          </cell>
        </row>
        <row r="182">
          <cell r="B182">
            <v>171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 t="e">
            <v>#REF!</v>
          </cell>
          <cell r="N182" t="e">
            <v>#REF!</v>
          </cell>
          <cell r="O182" t="e">
            <v>#REF!</v>
          </cell>
          <cell r="P182" t="e">
            <v>#REF!</v>
          </cell>
          <cell r="Q182" t="e">
            <v>#REF!</v>
          </cell>
          <cell r="R182" t="e">
            <v>#REF!</v>
          </cell>
          <cell r="S182" t="e">
            <v>#REF!</v>
          </cell>
          <cell r="T182" t="e">
            <v>#REF!</v>
          </cell>
          <cell r="U182" t="e">
            <v>#REF!</v>
          </cell>
          <cell r="V182" t="e">
            <v>#REF!</v>
          </cell>
          <cell r="W182" t="e">
            <v>#REF!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  <cell r="AD182" t="e">
            <v>#REF!</v>
          </cell>
          <cell r="AE182" t="e">
            <v>#REF!</v>
          </cell>
          <cell r="AF182" t="e">
            <v>#REF!</v>
          </cell>
          <cell r="AG182" t="e">
            <v>#REF!</v>
          </cell>
          <cell r="AH182" t="e">
            <v>#REF!</v>
          </cell>
          <cell r="AI182" t="e">
            <v>#REF!</v>
          </cell>
          <cell r="AJ182" t="e">
            <v>#REF!</v>
          </cell>
          <cell r="AK182" t="e">
            <v>#REF!</v>
          </cell>
          <cell r="AL182" t="e">
            <v>#REF!</v>
          </cell>
          <cell r="AM182" t="e">
            <v>#REF!</v>
          </cell>
          <cell r="AN182" t="e">
            <v>#REF!</v>
          </cell>
          <cell r="AO182" t="e">
            <v>#REF!</v>
          </cell>
          <cell r="AP182" t="e">
            <v>#REF!</v>
          </cell>
          <cell r="AQ182" t="e">
            <v>#REF!</v>
          </cell>
          <cell r="AR182" t="e">
            <v>#REF!</v>
          </cell>
          <cell r="AS182" t="e">
            <v>#REF!</v>
          </cell>
          <cell r="AT182" t="e">
            <v>#REF!</v>
          </cell>
          <cell r="AU182" t="e">
            <v>#REF!</v>
          </cell>
          <cell r="AV182" t="e">
            <v>#REF!</v>
          </cell>
          <cell r="AW182" t="e">
            <v>#REF!</v>
          </cell>
          <cell r="AX182" t="e">
            <v>#REF!</v>
          </cell>
          <cell r="AY182" t="e">
            <v>#REF!</v>
          </cell>
          <cell r="AZ182" t="e">
            <v>#REF!</v>
          </cell>
          <cell r="BA182" t="e">
            <v>#REF!</v>
          </cell>
          <cell r="BB182" t="e">
            <v>#REF!</v>
          </cell>
          <cell r="BC182" t="e">
            <v>#REF!</v>
          </cell>
          <cell r="BD182" t="e">
            <v>#REF!</v>
          </cell>
          <cell r="BE182" t="e">
            <v>#REF!</v>
          </cell>
          <cell r="BF182" t="e">
            <v>#REF!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 t="e">
            <v>#REF!</v>
          </cell>
          <cell r="BV182" t="e">
            <v>#REF!</v>
          </cell>
          <cell r="BW182" t="e">
            <v>#REF!</v>
          </cell>
          <cell r="BX182" t="e">
            <v>#REF!</v>
          </cell>
          <cell r="BY182" t="e">
            <v>#REF!</v>
          </cell>
          <cell r="BZ182" t="e">
            <v>#REF!</v>
          </cell>
          <cell r="CA182" t="e">
            <v>#REF!</v>
          </cell>
          <cell r="CB182" t="e">
            <v>#REF!</v>
          </cell>
          <cell r="CC182" t="e">
            <v>#REF!</v>
          </cell>
          <cell r="CD182" t="e">
            <v>#REF!</v>
          </cell>
          <cell r="CE182" t="e">
            <v>#REF!</v>
          </cell>
          <cell r="CF182" t="e">
            <v>#REF!</v>
          </cell>
          <cell r="CG182" t="e">
            <v>#REF!</v>
          </cell>
          <cell r="CH182" t="e">
            <v>#REF!</v>
          </cell>
          <cell r="CI182" t="e">
            <v>#REF!</v>
          </cell>
          <cell r="CJ182" t="e">
            <v>#REF!</v>
          </cell>
          <cell r="CK182" t="e">
            <v>#REF!</v>
          </cell>
          <cell r="CL182" t="e">
            <v>#REF!</v>
          </cell>
          <cell r="CM182" t="e">
            <v>#REF!</v>
          </cell>
          <cell r="CN182" t="e">
            <v>#REF!</v>
          </cell>
          <cell r="CO182" t="e">
            <v>#REF!</v>
          </cell>
          <cell r="CP182" t="e">
            <v>#REF!</v>
          </cell>
          <cell r="CQ182" t="e">
            <v>#REF!</v>
          </cell>
          <cell r="CR182" t="e">
            <v>#REF!</v>
          </cell>
          <cell r="CS182" t="e">
            <v>#REF!</v>
          </cell>
          <cell r="CT182" t="e">
            <v>#REF!</v>
          </cell>
          <cell r="CU182" t="e">
            <v>#REF!</v>
          </cell>
          <cell r="CV182" t="e">
            <v>#REF!</v>
          </cell>
          <cell r="CW182" t="e">
            <v>#REF!</v>
          </cell>
          <cell r="CX182" t="e">
            <v>#REF!</v>
          </cell>
          <cell r="CY182" t="e">
            <v>#REF!</v>
          </cell>
          <cell r="CZ182" t="e">
            <v>#REF!</v>
          </cell>
          <cell r="DA182" t="e">
            <v>#REF!</v>
          </cell>
          <cell r="DB182" t="e">
            <v>#REF!</v>
          </cell>
          <cell r="DC182" t="e">
            <v>#REF!</v>
          </cell>
          <cell r="DD182" t="e">
            <v>#REF!</v>
          </cell>
          <cell r="DE182" t="e">
            <v>#REF!</v>
          </cell>
          <cell r="DF182" t="e">
            <v>#REF!</v>
          </cell>
          <cell r="DG182" t="e">
            <v>#REF!</v>
          </cell>
          <cell r="DH182" t="e">
            <v>#REF!</v>
          </cell>
          <cell r="DI182">
            <v>0</v>
          </cell>
          <cell r="DJ182">
            <v>0</v>
          </cell>
          <cell r="DK182" t="e">
            <v>#REF!</v>
          </cell>
          <cell r="DL182" t="e">
            <v>#REF!</v>
          </cell>
          <cell r="DM182" t="e">
            <v>#REF!</v>
          </cell>
          <cell r="DN182" t="e">
            <v>#REF!</v>
          </cell>
          <cell r="DO182" t="e">
            <v>#REF!</v>
          </cell>
          <cell r="DP182" t="e">
            <v>#REF!</v>
          </cell>
          <cell r="DQ182" t="e">
            <v>#REF!</v>
          </cell>
          <cell r="DR182" t="e">
            <v>#REF!</v>
          </cell>
          <cell r="DS182" t="e">
            <v>#REF!</v>
          </cell>
          <cell r="DT182" t="e">
            <v>#REF!</v>
          </cell>
          <cell r="DU182" t="e">
            <v>#REF!</v>
          </cell>
          <cell r="DV182">
            <v>0</v>
          </cell>
          <cell r="DW182">
            <v>0</v>
          </cell>
          <cell r="DX182" t="e">
            <v>#REF!</v>
          </cell>
          <cell r="DY182" t="e">
            <v>#REF!</v>
          </cell>
          <cell r="DZ182" t="e">
            <v>#REF!</v>
          </cell>
          <cell r="EA182" t="e">
            <v>#REF!</v>
          </cell>
          <cell r="EB182" t="e">
            <v>#REF!</v>
          </cell>
        </row>
        <row r="183">
          <cell r="B183">
            <v>172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 t="e">
            <v>#REF!</v>
          </cell>
          <cell r="N183" t="e">
            <v>#REF!</v>
          </cell>
          <cell r="O183" t="e">
            <v>#REF!</v>
          </cell>
          <cell r="P183" t="e">
            <v>#REF!</v>
          </cell>
          <cell r="Q183" t="e">
            <v>#REF!</v>
          </cell>
          <cell r="R183" t="e">
            <v>#REF!</v>
          </cell>
          <cell r="S183" t="e">
            <v>#REF!</v>
          </cell>
          <cell r="T183" t="e">
            <v>#REF!</v>
          </cell>
          <cell r="U183" t="e">
            <v>#REF!</v>
          </cell>
          <cell r="V183" t="e">
            <v>#REF!</v>
          </cell>
          <cell r="W183" t="e">
            <v>#REF!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  <cell r="AD183" t="e">
            <v>#REF!</v>
          </cell>
          <cell r="AE183" t="e">
            <v>#REF!</v>
          </cell>
          <cell r="AF183" t="e">
            <v>#REF!</v>
          </cell>
          <cell r="AG183" t="e">
            <v>#REF!</v>
          </cell>
          <cell r="AH183" t="e">
            <v>#REF!</v>
          </cell>
          <cell r="AI183" t="e">
            <v>#REF!</v>
          </cell>
          <cell r="AJ183" t="e">
            <v>#REF!</v>
          </cell>
          <cell r="AK183" t="e">
            <v>#REF!</v>
          </cell>
          <cell r="AL183" t="e">
            <v>#REF!</v>
          </cell>
          <cell r="AM183" t="e">
            <v>#REF!</v>
          </cell>
          <cell r="AN183" t="e">
            <v>#REF!</v>
          </cell>
          <cell r="AO183" t="e">
            <v>#REF!</v>
          </cell>
          <cell r="AP183" t="e">
            <v>#REF!</v>
          </cell>
          <cell r="AQ183" t="e">
            <v>#REF!</v>
          </cell>
          <cell r="AR183" t="e">
            <v>#REF!</v>
          </cell>
          <cell r="AS183" t="e">
            <v>#REF!</v>
          </cell>
          <cell r="AT183" t="e">
            <v>#REF!</v>
          </cell>
          <cell r="AU183" t="e">
            <v>#REF!</v>
          </cell>
          <cell r="AV183" t="e">
            <v>#REF!</v>
          </cell>
          <cell r="AW183" t="e">
            <v>#REF!</v>
          </cell>
          <cell r="AX183" t="e">
            <v>#REF!</v>
          </cell>
          <cell r="AY183" t="e">
            <v>#REF!</v>
          </cell>
          <cell r="AZ183" t="e">
            <v>#REF!</v>
          </cell>
          <cell r="BA183" t="e">
            <v>#REF!</v>
          </cell>
          <cell r="BB183" t="e">
            <v>#REF!</v>
          </cell>
          <cell r="BC183" t="e">
            <v>#REF!</v>
          </cell>
          <cell r="BD183" t="e">
            <v>#REF!</v>
          </cell>
          <cell r="BE183" t="e">
            <v>#REF!</v>
          </cell>
          <cell r="BF183" t="e">
            <v>#REF!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 t="e">
            <v>#REF!</v>
          </cell>
          <cell r="BV183" t="e">
            <v>#REF!</v>
          </cell>
          <cell r="BW183" t="e">
            <v>#REF!</v>
          </cell>
          <cell r="BX183" t="e">
            <v>#REF!</v>
          </cell>
          <cell r="BY183" t="e">
            <v>#REF!</v>
          </cell>
          <cell r="BZ183" t="e">
            <v>#REF!</v>
          </cell>
          <cell r="CA183" t="e">
            <v>#REF!</v>
          </cell>
          <cell r="CB183" t="e">
            <v>#REF!</v>
          </cell>
          <cell r="CC183" t="e">
            <v>#REF!</v>
          </cell>
          <cell r="CD183" t="e">
            <v>#REF!</v>
          </cell>
          <cell r="CE183" t="e">
            <v>#REF!</v>
          </cell>
          <cell r="CF183" t="e">
            <v>#REF!</v>
          </cell>
          <cell r="CG183" t="e">
            <v>#REF!</v>
          </cell>
          <cell r="CH183" t="e">
            <v>#REF!</v>
          </cell>
          <cell r="CI183" t="e">
            <v>#REF!</v>
          </cell>
          <cell r="CJ183" t="e">
            <v>#REF!</v>
          </cell>
          <cell r="CK183" t="e">
            <v>#REF!</v>
          </cell>
          <cell r="CL183" t="e">
            <v>#REF!</v>
          </cell>
          <cell r="CM183" t="e">
            <v>#REF!</v>
          </cell>
          <cell r="CN183" t="e">
            <v>#REF!</v>
          </cell>
          <cell r="CO183" t="e">
            <v>#REF!</v>
          </cell>
          <cell r="CP183" t="e">
            <v>#REF!</v>
          </cell>
          <cell r="CQ183" t="e">
            <v>#REF!</v>
          </cell>
          <cell r="CR183" t="e">
            <v>#REF!</v>
          </cell>
          <cell r="CS183" t="e">
            <v>#REF!</v>
          </cell>
          <cell r="CT183" t="e">
            <v>#REF!</v>
          </cell>
          <cell r="CU183" t="e">
            <v>#REF!</v>
          </cell>
          <cell r="CV183" t="e">
            <v>#REF!</v>
          </cell>
          <cell r="CW183" t="e">
            <v>#REF!</v>
          </cell>
          <cell r="CX183" t="e">
            <v>#REF!</v>
          </cell>
          <cell r="CY183" t="e">
            <v>#REF!</v>
          </cell>
          <cell r="CZ183" t="e">
            <v>#REF!</v>
          </cell>
          <cell r="DA183" t="e">
            <v>#REF!</v>
          </cell>
          <cell r="DB183" t="e">
            <v>#REF!</v>
          </cell>
          <cell r="DC183" t="e">
            <v>#REF!</v>
          </cell>
          <cell r="DD183" t="e">
            <v>#REF!</v>
          </cell>
          <cell r="DE183" t="e">
            <v>#REF!</v>
          </cell>
          <cell r="DF183" t="e">
            <v>#REF!</v>
          </cell>
          <cell r="DG183" t="e">
            <v>#REF!</v>
          </cell>
          <cell r="DH183" t="e">
            <v>#REF!</v>
          </cell>
          <cell r="DI183">
            <v>0</v>
          </cell>
          <cell r="DJ183">
            <v>0</v>
          </cell>
          <cell r="DK183" t="e">
            <v>#REF!</v>
          </cell>
          <cell r="DL183" t="e">
            <v>#REF!</v>
          </cell>
          <cell r="DM183" t="e">
            <v>#REF!</v>
          </cell>
          <cell r="DN183" t="e">
            <v>#REF!</v>
          </cell>
          <cell r="DO183" t="e">
            <v>#REF!</v>
          </cell>
          <cell r="DP183" t="e">
            <v>#REF!</v>
          </cell>
          <cell r="DQ183" t="e">
            <v>#REF!</v>
          </cell>
          <cell r="DR183" t="e">
            <v>#REF!</v>
          </cell>
          <cell r="DS183" t="e">
            <v>#REF!</v>
          </cell>
          <cell r="DT183" t="e">
            <v>#REF!</v>
          </cell>
          <cell r="DU183" t="e">
            <v>#REF!</v>
          </cell>
          <cell r="DV183">
            <v>0</v>
          </cell>
          <cell r="DW183">
            <v>0</v>
          </cell>
          <cell r="DX183" t="e">
            <v>#REF!</v>
          </cell>
          <cell r="DY183" t="e">
            <v>#REF!</v>
          </cell>
          <cell r="DZ183" t="e">
            <v>#REF!</v>
          </cell>
          <cell r="EA183" t="e">
            <v>#REF!</v>
          </cell>
          <cell r="EB183" t="e">
            <v>#REF!</v>
          </cell>
        </row>
        <row r="184">
          <cell r="B184">
            <v>173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 t="e">
            <v>#REF!</v>
          </cell>
          <cell r="N184" t="e">
            <v>#REF!</v>
          </cell>
          <cell r="O184" t="e">
            <v>#REF!</v>
          </cell>
          <cell r="P184" t="e">
            <v>#REF!</v>
          </cell>
          <cell r="Q184" t="e">
            <v>#REF!</v>
          </cell>
          <cell r="R184" t="e">
            <v>#REF!</v>
          </cell>
          <cell r="S184" t="e">
            <v>#REF!</v>
          </cell>
          <cell r="T184" t="e">
            <v>#REF!</v>
          </cell>
          <cell r="U184" t="e">
            <v>#REF!</v>
          </cell>
          <cell r="V184" t="e">
            <v>#REF!</v>
          </cell>
          <cell r="W184" t="e">
            <v>#REF!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  <cell r="AD184" t="e">
            <v>#REF!</v>
          </cell>
          <cell r="AE184" t="e">
            <v>#REF!</v>
          </cell>
          <cell r="AF184" t="e">
            <v>#REF!</v>
          </cell>
          <cell r="AG184" t="e">
            <v>#REF!</v>
          </cell>
          <cell r="AH184" t="e">
            <v>#REF!</v>
          </cell>
          <cell r="AI184" t="e">
            <v>#REF!</v>
          </cell>
          <cell r="AJ184" t="e">
            <v>#REF!</v>
          </cell>
          <cell r="AK184" t="e">
            <v>#REF!</v>
          </cell>
          <cell r="AL184" t="e">
            <v>#REF!</v>
          </cell>
          <cell r="AM184" t="e">
            <v>#REF!</v>
          </cell>
          <cell r="AN184" t="e">
            <v>#REF!</v>
          </cell>
          <cell r="AO184" t="e">
            <v>#REF!</v>
          </cell>
          <cell r="AP184" t="e">
            <v>#REF!</v>
          </cell>
          <cell r="AQ184" t="e">
            <v>#REF!</v>
          </cell>
          <cell r="AR184" t="e">
            <v>#REF!</v>
          </cell>
          <cell r="AS184" t="e">
            <v>#REF!</v>
          </cell>
          <cell r="AT184" t="e">
            <v>#REF!</v>
          </cell>
          <cell r="AU184" t="e">
            <v>#REF!</v>
          </cell>
          <cell r="AV184" t="e">
            <v>#REF!</v>
          </cell>
          <cell r="AW184" t="e">
            <v>#REF!</v>
          </cell>
          <cell r="AX184" t="e">
            <v>#REF!</v>
          </cell>
          <cell r="AY184" t="e">
            <v>#REF!</v>
          </cell>
          <cell r="AZ184" t="e">
            <v>#REF!</v>
          </cell>
          <cell r="BA184" t="e">
            <v>#REF!</v>
          </cell>
          <cell r="BB184" t="e">
            <v>#REF!</v>
          </cell>
          <cell r="BC184" t="e">
            <v>#REF!</v>
          </cell>
          <cell r="BD184" t="e">
            <v>#REF!</v>
          </cell>
          <cell r="BE184" t="e">
            <v>#REF!</v>
          </cell>
          <cell r="BF184" t="e">
            <v>#REF!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 t="e">
            <v>#REF!</v>
          </cell>
          <cell r="BV184" t="e">
            <v>#REF!</v>
          </cell>
          <cell r="BW184" t="e">
            <v>#REF!</v>
          </cell>
          <cell r="BX184" t="e">
            <v>#REF!</v>
          </cell>
          <cell r="BY184" t="e">
            <v>#REF!</v>
          </cell>
          <cell r="BZ184" t="e">
            <v>#REF!</v>
          </cell>
          <cell r="CA184" t="e">
            <v>#REF!</v>
          </cell>
          <cell r="CB184" t="e">
            <v>#REF!</v>
          </cell>
          <cell r="CC184" t="e">
            <v>#REF!</v>
          </cell>
          <cell r="CD184" t="e">
            <v>#REF!</v>
          </cell>
          <cell r="CE184" t="e">
            <v>#REF!</v>
          </cell>
          <cell r="CF184" t="e">
            <v>#REF!</v>
          </cell>
          <cell r="CG184" t="e">
            <v>#REF!</v>
          </cell>
          <cell r="CH184" t="e">
            <v>#REF!</v>
          </cell>
          <cell r="CI184" t="e">
            <v>#REF!</v>
          </cell>
          <cell r="CJ184" t="e">
            <v>#REF!</v>
          </cell>
          <cell r="CK184" t="e">
            <v>#REF!</v>
          </cell>
          <cell r="CL184" t="e">
            <v>#REF!</v>
          </cell>
          <cell r="CM184" t="e">
            <v>#REF!</v>
          </cell>
          <cell r="CN184" t="e">
            <v>#REF!</v>
          </cell>
          <cell r="CO184" t="e">
            <v>#REF!</v>
          </cell>
          <cell r="CP184" t="e">
            <v>#REF!</v>
          </cell>
          <cell r="CQ184" t="e">
            <v>#REF!</v>
          </cell>
          <cell r="CR184" t="e">
            <v>#REF!</v>
          </cell>
          <cell r="CS184" t="e">
            <v>#REF!</v>
          </cell>
          <cell r="CT184" t="e">
            <v>#REF!</v>
          </cell>
          <cell r="CU184" t="e">
            <v>#REF!</v>
          </cell>
          <cell r="CV184" t="e">
            <v>#REF!</v>
          </cell>
          <cell r="CW184" t="e">
            <v>#REF!</v>
          </cell>
          <cell r="CX184" t="e">
            <v>#REF!</v>
          </cell>
          <cell r="CY184" t="e">
            <v>#REF!</v>
          </cell>
          <cell r="CZ184" t="e">
            <v>#REF!</v>
          </cell>
          <cell r="DA184" t="e">
            <v>#REF!</v>
          </cell>
          <cell r="DB184" t="e">
            <v>#REF!</v>
          </cell>
          <cell r="DC184" t="e">
            <v>#REF!</v>
          </cell>
          <cell r="DD184" t="e">
            <v>#REF!</v>
          </cell>
          <cell r="DE184" t="e">
            <v>#REF!</v>
          </cell>
          <cell r="DF184" t="e">
            <v>#REF!</v>
          </cell>
          <cell r="DG184" t="e">
            <v>#REF!</v>
          </cell>
          <cell r="DH184" t="e">
            <v>#REF!</v>
          </cell>
          <cell r="DI184">
            <v>0</v>
          </cell>
          <cell r="DJ184">
            <v>0</v>
          </cell>
          <cell r="DK184" t="e">
            <v>#REF!</v>
          </cell>
          <cell r="DL184" t="e">
            <v>#REF!</v>
          </cell>
          <cell r="DM184" t="e">
            <v>#REF!</v>
          </cell>
          <cell r="DN184" t="e">
            <v>#REF!</v>
          </cell>
          <cell r="DO184" t="e">
            <v>#REF!</v>
          </cell>
          <cell r="DP184" t="e">
            <v>#REF!</v>
          </cell>
          <cell r="DQ184" t="e">
            <v>#REF!</v>
          </cell>
          <cell r="DR184" t="e">
            <v>#REF!</v>
          </cell>
          <cell r="DS184" t="e">
            <v>#REF!</v>
          </cell>
          <cell r="DT184" t="e">
            <v>#REF!</v>
          </cell>
          <cell r="DU184" t="e">
            <v>#REF!</v>
          </cell>
          <cell r="DV184">
            <v>0</v>
          </cell>
          <cell r="DW184">
            <v>0</v>
          </cell>
          <cell r="DX184" t="e">
            <v>#REF!</v>
          </cell>
          <cell r="DY184" t="e">
            <v>#REF!</v>
          </cell>
          <cell r="DZ184" t="e">
            <v>#REF!</v>
          </cell>
          <cell r="EA184" t="e">
            <v>#REF!</v>
          </cell>
          <cell r="EB184" t="e">
            <v>#REF!</v>
          </cell>
        </row>
        <row r="185">
          <cell r="B185">
            <v>174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 t="e">
            <v>#REF!</v>
          </cell>
          <cell r="N185" t="e">
            <v>#REF!</v>
          </cell>
          <cell r="O185" t="e">
            <v>#REF!</v>
          </cell>
          <cell r="P185" t="e">
            <v>#REF!</v>
          </cell>
          <cell r="Q185" t="e">
            <v>#REF!</v>
          </cell>
          <cell r="R185" t="e">
            <v>#REF!</v>
          </cell>
          <cell r="S185" t="e">
            <v>#REF!</v>
          </cell>
          <cell r="T185" t="e">
            <v>#REF!</v>
          </cell>
          <cell r="U185" t="e">
            <v>#REF!</v>
          </cell>
          <cell r="V185" t="e">
            <v>#REF!</v>
          </cell>
          <cell r="W185" t="e">
            <v>#REF!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  <cell r="AD185" t="e">
            <v>#REF!</v>
          </cell>
          <cell r="AE185" t="e">
            <v>#REF!</v>
          </cell>
          <cell r="AF185" t="e">
            <v>#REF!</v>
          </cell>
          <cell r="AG185" t="e">
            <v>#REF!</v>
          </cell>
          <cell r="AH185" t="e">
            <v>#REF!</v>
          </cell>
          <cell r="AI185" t="e">
            <v>#REF!</v>
          </cell>
          <cell r="AJ185" t="e">
            <v>#REF!</v>
          </cell>
          <cell r="AK185" t="e">
            <v>#REF!</v>
          </cell>
          <cell r="AL185" t="e">
            <v>#REF!</v>
          </cell>
          <cell r="AM185" t="e">
            <v>#REF!</v>
          </cell>
          <cell r="AN185" t="e">
            <v>#REF!</v>
          </cell>
          <cell r="AO185" t="e">
            <v>#REF!</v>
          </cell>
          <cell r="AP185" t="e">
            <v>#REF!</v>
          </cell>
          <cell r="AQ185" t="e">
            <v>#REF!</v>
          </cell>
          <cell r="AR185" t="e">
            <v>#REF!</v>
          </cell>
          <cell r="AS185" t="e">
            <v>#REF!</v>
          </cell>
          <cell r="AT185" t="e">
            <v>#REF!</v>
          </cell>
          <cell r="AU185" t="e">
            <v>#REF!</v>
          </cell>
          <cell r="AV185" t="e">
            <v>#REF!</v>
          </cell>
          <cell r="AW185" t="e">
            <v>#REF!</v>
          </cell>
          <cell r="AX185" t="e">
            <v>#REF!</v>
          </cell>
          <cell r="AY185" t="e">
            <v>#REF!</v>
          </cell>
          <cell r="AZ185" t="e">
            <v>#REF!</v>
          </cell>
          <cell r="BA185" t="e">
            <v>#REF!</v>
          </cell>
          <cell r="BB185" t="e">
            <v>#REF!</v>
          </cell>
          <cell r="BC185" t="e">
            <v>#REF!</v>
          </cell>
          <cell r="BD185" t="e">
            <v>#REF!</v>
          </cell>
          <cell r="BE185" t="e">
            <v>#REF!</v>
          </cell>
          <cell r="BF185" t="e">
            <v>#REF!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 t="e">
            <v>#REF!</v>
          </cell>
          <cell r="BV185" t="e">
            <v>#REF!</v>
          </cell>
          <cell r="BW185" t="e">
            <v>#REF!</v>
          </cell>
          <cell r="BX185" t="e">
            <v>#REF!</v>
          </cell>
          <cell r="BY185" t="e">
            <v>#REF!</v>
          </cell>
          <cell r="BZ185" t="e">
            <v>#REF!</v>
          </cell>
          <cell r="CA185" t="e">
            <v>#REF!</v>
          </cell>
          <cell r="CB185" t="e">
            <v>#REF!</v>
          </cell>
          <cell r="CC185" t="e">
            <v>#REF!</v>
          </cell>
          <cell r="CD185" t="e">
            <v>#REF!</v>
          </cell>
          <cell r="CE185" t="e">
            <v>#REF!</v>
          </cell>
          <cell r="CF185" t="e">
            <v>#REF!</v>
          </cell>
          <cell r="CG185" t="e">
            <v>#REF!</v>
          </cell>
          <cell r="CH185" t="e">
            <v>#REF!</v>
          </cell>
          <cell r="CI185" t="e">
            <v>#REF!</v>
          </cell>
          <cell r="CJ185" t="e">
            <v>#REF!</v>
          </cell>
          <cell r="CK185" t="e">
            <v>#REF!</v>
          </cell>
          <cell r="CL185" t="e">
            <v>#REF!</v>
          </cell>
          <cell r="CM185" t="e">
            <v>#REF!</v>
          </cell>
          <cell r="CN185" t="e">
            <v>#REF!</v>
          </cell>
          <cell r="CO185" t="e">
            <v>#REF!</v>
          </cell>
          <cell r="CP185" t="e">
            <v>#REF!</v>
          </cell>
          <cell r="CQ185" t="e">
            <v>#REF!</v>
          </cell>
          <cell r="CR185" t="e">
            <v>#REF!</v>
          </cell>
          <cell r="CS185" t="e">
            <v>#REF!</v>
          </cell>
          <cell r="CT185" t="e">
            <v>#REF!</v>
          </cell>
          <cell r="CU185" t="e">
            <v>#REF!</v>
          </cell>
          <cell r="CV185" t="e">
            <v>#REF!</v>
          </cell>
          <cell r="CW185" t="e">
            <v>#REF!</v>
          </cell>
          <cell r="CX185" t="e">
            <v>#REF!</v>
          </cell>
          <cell r="CY185" t="e">
            <v>#REF!</v>
          </cell>
          <cell r="CZ185" t="e">
            <v>#REF!</v>
          </cell>
          <cell r="DA185" t="e">
            <v>#REF!</v>
          </cell>
          <cell r="DB185" t="e">
            <v>#REF!</v>
          </cell>
          <cell r="DC185" t="e">
            <v>#REF!</v>
          </cell>
          <cell r="DD185" t="e">
            <v>#REF!</v>
          </cell>
          <cell r="DE185" t="e">
            <v>#REF!</v>
          </cell>
          <cell r="DF185" t="e">
            <v>#REF!</v>
          </cell>
          <cell r="DG185" t="e">
            <v>#REF!</v>
          </cell>
          <cell r="DH185" t="e">
            <v>#REF!</v>
          </cell>
          <cell r="DI185">
            <v>0</v>
          </cell>
          <cell r="DJ185">
            <v>0</v>
          </cell>
          <cell r="DK185" t="e">
            <v>#REF!</v>
          </cell>
          <cell r="DL185" t="e">
            <v>#REF!</v>
          </cell>
          <cell r="DM185" t="e">
            <v>#REF!</v>
          </cell>
          <cell r="DN185" t="e">
            <v>#REF!</v>
          </cell>
          <cell r="DO185" t="e">
            <v>#REF!</v>
          </cell>
          <cell r="DP185" t="e">
            <v>#REF!</v>
          </cell>
          <cell r="DQ185" t="e">
            <v>#REF!</v>
          </cell>
          <cell r="DR185" t="e">
            <v>#REF!</v>
          </cell>
          <cell r="DS185" t="e">
            <v>#REF!</v>
          </cell>
          <cell r="DT185" t="e">
            <v>#REF!</v>
          </cell>
          <cell r="DU185" t="e">
            <v>#REF!</v>
          </cell>
          <cell r="DV185">
            <v>0</v>
          </cell>
          <cell r="DW185">
            <v>0</v>
          </cell>
          <cell r="DX185" t="e">
            <v>#REF!</v>
          </cell>
          <cell r="DY185" t="e">
            <v>#REF!</v>
          </cell>
          <cell r="DZ185" t="e">
            <v>#REF!</v>
          </cell>
          <cell r="EA185" t="e">
            <v>#REF!</v>
          </cell>
          <cell r="EB185" t="e">
            <v>#REF!</v>
          </cell>
        </row>
        <row r="186">
          <cell r="B186">
            <v>175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 t="e">
            <v>#REF!</v>
          </cell>
          <cell r="N186" t="e">
            <v>#REF!</v>
          </cell>
          <cell r="O186" t="e">
            <v>#REF!</v>
          </cell>
          <cell r="P186" t="e">
            <v>#REF!</v>
          </cell>
          <cell r="Q186" t="e">
            <v>#REF!</v>
          </cell>
          <cell r="R186" t="e">
            <v>#REF!</v>
          </cell>
          <cell r="S186" t="e">
            <v>#REF!</v>
          </cell>
          <cell r="T186" t="e">
            <v>#REF!</v>
          </cell>
          <cell r="U186" t="e">
            <v>#REF!</v>
          </cell>
          <cell r="V186" t="e">
            <v>#REF!</v>
          </cell>
          <cell r="W186" t="e">
            <v>#REF!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  <cell r="AD186" t="e">
            <v>#REF!</v>
          </cell>
          <cell r="AE186" t="e">
            <v>#REF!</v>
          </cell>
          <cell r="AF186" t="e">
            <v>#REF!</v>
          </cell>
          <cell r="AG186" t="e">
            <v>#REF!</v>
          </cell>
          <cell r="AH186" t="e">
            <v>#REF!</v>
          </cell>
          <cell r="AI186" t="e">
            <v>#REF!</v>
          </cell>
          <cell r="AJ186" t="e">
            <v>#REF!</v>
          </cell>
          <cell r="AK186" t="e">
            <v>#REF!</v>
          </cell>
          <cell r="AL186" t="e">
            <v>#REF!</v>
          </cell>
          <cell r="AM186" t="e">
            <v>#REF!</v>
          </cell>
          <cell r="AN186" t="e">
            <v>#REF!</v>
          </cell>
          <cell r="AO186" t="e">
            <v>#REF!</v>
          </cell>
          <cell r="AP186" t="e">
            <v>#REF!</v>
          </cell>
          <cell r="AQ186" t="e">
            <v>#REF!</v>
          </cell>
          <cell r="AR186" t="e">
            <v>#REF!</v>
          </cell>
          <cell r="AS186" t="e">
            <v>#REF!</v>
          </cell>
          <cell r="AT186" t="e">
            <v>#REF!</v>
          </cell>
          <cell r="AU186" t="e">
            <v>#REF!</v>
          </cell>
          <cell r="AV186" t="e">
            <v>#REF!</v>
          </cell>
          <cell r="AW186" t="e">
            <v>#REF!</v>
          </cell>
          <cell r="AX186" t="e">
            <v>#REF!</v>
          </cell>
          <cell r="AY186" t="e">
            <v>#REF!</v>
          </cell>
          <cell r="AZ186" t="e">
            <v>#REF!</v>
          </cell>
          <cell r="BA186" t="e">
            <v>#REF!</v>
          </cell>
          <cell r="BB186" t="e">
            <v>#REF!</v>
          </cell>
          <cell r="BC186" t="e">
            <v>#REF!</v>
          </cell>
          <cell r="BD186" t="e">
            <v>#REF!</v>
          </cell>
          <cell r="BE186" t="e">
            <v>#REF!</v>
          </cell>
          <cell r="BF186" t="e">
            <v>#REF!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 t="e">
            <v>#REF!</v>
          </cell>
          <cell r="BV186" t="e">
            <v>#REF!</v>
          </cell>
          <cell r="BW186" t="e">
            <v>#REF!</v>
          </cell>
          <cell r="BX186" t="e">
            <v>#REF!</v>
          </cell>
          <cell r="BY186" t="e">
            <v>#REF!</v>
          </cell>
          <cell r="BZ186" t="e">
            <v>#REF!</v>
          </cell>
          <cell r="CA186" t="e">
            <v>#REF!</v>
          </cell>
          <cell r="CB186" t="e">
            <v>#REF!</v>
          </cell>
          <cell r="CC186" t="e">
            <v>#REF!</v>
          </cell>
          <cell r="CD186" t="e">
            <v>#REF!</v>
          </cell>
          <cell r="CE186" t="e">
            <v>#REF!</v>
          </cell>
          <cell r="CF186" t="e">
            <v>#REF!</v>
          </cell>
          <cell r="CG186" t="e">
            <v>#REF!</v>
          </cell>
          <cell r="CH186" t="e">
            <v>#REF!</v>
          </cell>
          <cell r="CI186" t="e">
            <v>#REF!</v>
          </cell>
          <cell r="CJ186" t="e">
            <v>#REF!</v>
          </cell>
          <cell r="CK186" t="e">
            <v>#REF!</v>
          </cell>
          <cell r="CL186" t="e">
            <v>#REF!</v>
          </cell>
          <cell r="CM186" t="e">
            <v>#REF!</v>
          </cell>
          <cell r="CN186" t="e">
            <v>#REF!</v>
          </cell>
          <cell r="CO186" t="e">
            <v>#REF!</v>
          </cell>
          <cell r="CP186" t="e">
            <v>#REF!</v>
          </cell>
          <cell r="CQ186" t="e">
            <v>#REF!</v>
          </cell>
          <cell r="CR186" t="e">
            <v>#REF!</v>
          </cell>
          <cell r="CS186" t="e">
            <v>#REF!</v>
          </cell>
          <cell r="CT186" t="e">
            <v>#REF!</v>
          </cell>
          <cell r="CU186" t="e">
            <v>#REF!</v>
          </cell>
          <cell r="CV186" t="e">
            <v>#REF!</v>
          </cell>
          <cell r="CW186" t="e">
            <v>#REF!</v>
          </cell>
          <cell r="CX186" t="e">
            <v>#REF!</v>
          </cell>
          <cell r="CY186" t="e">
            <v>#REF!</v>
          </cell>
          <cell r="CZ186" t="e">
            <v>#REF!</v>
          </cell>
          <cell r="DA186" t="e">
            <v>#REF!</v>
          </cell>
          <cell r="DB186" t="e">
            <v>#REF!</v>
          </cell>
          <cell r="DC186" t="e">
            <v>#REF!</v>
          </cell>
          <cell r="DD186" t="e">
            <v>#REF!</v>
          </cell>
          <cell r="DE186" t="e">
            <v>#REF!</v>
          </cell>
          <cell r="DF186" t="e">
            <v>#REF!</v>
          </cell>
          <cell r="DG186" t="e">
            <v>#REF!</v>
          </cell>
          <cell r="DH186" t="e">
            <v>#REF!</v>
          </cell>
          <cell r="DI186">
            <v>0</v>
          </cell>
          <cell r="DJ186">
            <v>0</v>
          </cell>
          <cell r="DK186" t="e">
            <v>#REF!</v>
          </cell>
          <cell r="DL186" t="e">
            <v>#REF!</v>
          </cell>
          <cell r="DM186" t="e">
            <v>#REF!</v>
          </cell>
          <cell r="DN186" t="e">
            <v>#REF!</v>
          </cell>
          <cell r="DO186" t="e">
            <v>#REF!</v>
          </cell>
          <cell r="DP186" t="e">
            <v>#REF!</v>
          </cell>
          <cell r="DQ186" t="e">
            <v>#REF!</v>
          </cell>
          <cell r="DR186" t="e">
            <v>#REF!</v>
          </cell>
          <cell r="DS186" t="e">
            <v>#REF!</v>
          </cell>
          <cell r="DT186" t="e">
            <v>#REF!</v>
          </cell>
          <cell r="DU186" t="e">
            <v>#REF!</v>
          </cell>
          <cell r="DV186">
            <v>0</v>
          </cell>
          <cell r="DW186">
            <v>0</v>
          </cell>
          <cell r="DX186" t="e">
            <v>#REF!</v>
          </cell>
          <cell r="DY186" t="e">
            <v>#REF!</v>
          </cell>
          <cell r="DZ186" t="e">
            <v>#REF!</v>
          </cell>
          <cell r="EA186" t="e">
            <v>#REF!</v>
          </cell>
          <cell r="EB186" t="e">
            <v>#REF!</v>
          </cell>
        </row>
        <row r="187">
          <cell r="B187">
            <v>176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 t="e">
            <v>#REF!</v>
          </cell>
          <cell r="N187" t="e">
            <v>#REF!</v>
          </cell>
          <cell r="O187" t="e">
            <v>#REF!</v>
          </cell>
          <cell r="P187" t="e">
            <v>#REF!</v>
          </cell>
          <cell r="Q187" t="e">
            <v>#REF!</v>
          </cell>
          <cell r="R187" t="e">
            <v>#REF!</v>
          </cell>
          <cell r="S187" t="e">
            <v>#REF!</v>
          </cell>
          <cell r="T187" t="e">
            <v>#REF!</v>
          </cell>
          <cell r="U187" t="e">
            <v>#REF!</v>
          </cell>
          <cell r="V187" t="e">
            <v>#REF!</v>
          </cell>
          <cell r="W187" t="e">
            <v>#REF!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  <cell r="AD187" t="e">
            <v>#REF!</v>
          </cell>
          <cell r="AE187" t="e">
            <v>#REF!</v>
          </cell>
          <cell r="AF187" t="e">
            <v>#REF!</v>
          </cell>
          <cell r="AG187" t="e">
            <v>#REF!</v>
          </cell>
          <cell r="AH187" t="e">
            <v>#REF!</v>
          </cell>
          <cell r="AI187" t="e">
            <v>#REF!</v>
          </cell>
          <cell r="AJ187" t="e">
            <v>#REF!</v>
          </cell>
          <cell r="AK187" t="e">
            <v>#REF!</v>
          </cell>
          <cell r="AL187" t="e">
            <v>#REF!</v>
          </cell>
          <cell r="AM187" t="e">
            <v>#REF!</v>
          </cell>
          <cell r="AN187" t="e">
            <v>#REF!</v>
          </cell>
          <cell r="AO187" t="e">
            <v>#REF!</v>
          </cell>
          <cell r="AP187" t="e">
            <v>#REF!</v>
          </cell>
          <cell r="AQ187" t="e">
            <v>#REF!</v>
          </cell>
          <cell r="AR187" t="e">
            <v>#REF!</v>
          </cell>
          <cell r="AS187" t="e">
            <v>#REF!</v>
          </cell>
          <cell r="AT187" t="e">
            <v>#REF!</v>
          </cell>
          <cell r="AU187" t="e">
            <v>#REF!</v>
          </cell>
          <cell r="AV187" t="e">
            <v>#REF!</v>
          </cell>
          <cell r="AW187" t="e">
            <v>#REF!</v>
          </cell>
          <cell r="AX187" t="e">
            <v>#REF!</v>
          </cell>
          <cell r="AY187" t="e">
            <v>#REF!</v>
          </cell>
          <cell r="AZ187" t="e">
            <v>#REF!</v>
          </cell>
          <cell r="BA187" t="e">
            <v>#REF!</v>
          </cell>
          <cell r="BB187" t="e">
            <v>#REF!</v>
          </cell>
          <cell r="BC187" t="e">
            <v>#REF!</v>
          </cell>
          <cell r="BD187" t="e">
            <v>#REF!</v>
          </cell>
          <cell r="BE187" t="e">
            <v>#REF!</v>
          </cell>
          <cell r="BF187" t="e">
            <v>#REF!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 t="e">
            <v>#REF!</v>
          </cell>
          <cell r="BV187" t="e">
            <v>#REF!</v>
          </cell>
          <cell r="BW187" t="e">
            <v>#REF!</v>
          </cell>
          <cell r="BX187" t="e">
            <v>#REF!</v>
          </cell>
          <cell r="BY187" t="e">
            <v>#REF!</v>
          </cell>
          <cell r="BZ187" t="e">
            <v>#REF!</v>
          </cell>
          <cell r="CA187" t="e">
            <v>#REF!</v>
          </cell>
          <cell r="CB187" t="e">
            <v>#REF!</v>
          </cell>
          <cell r="CC187" t="e">
            <v>#REF!</v>
          </cell>
          <cell r="CD187" t="e">
            <v>#REF!</v>
          </cell>
          <cell r="CE187" t="e">
            <v>#REF!</v>
          </cell>
          <cell r="CF187" t="e">
            <v>#REF!</v>
          </cell>
          <cell r="CG187" t="e">
            <v>#REF!</v>
          </cell>
          <cell r="CH187" t="e">
            <v>#REF!</v>
          </cell>
          <cell r="CI187" t="e">
            <v>#REF!</v>
          </cell>
          <cell r="CJ187" t="e">
            <v>#REF!</v>
          </cell>
          <cell r="CK187" t="e">
            <v>#REF!</v>
          </cell>
          <cell r="CL187" t="e">
            <v>#REF!</v>
          </cell>
          <cell r="CM187" t="e">
            <v>#REF!</v>
          </cell>
          <cell r="CN187" t="e">
            <v>#REF!</v>
          </cell>
          <cell r="CO187" t="e">
            <v>#REF!</v>
          </cell>
          <cell r="CP187" t="e">
            <v>#REF!</v>
          </cell>
          <cell r="CQ187" t="e">
            <v>#REF!</v>
          </cell>
          <cell r="CR187" t="e">
            <v>#REF!</v>
          </cell>
          <cell r="CS187" t="e">
            <v>#REF!</v>
          </cell>
          <cell r="CT187" t="e">
            <v>#REF!</v>
          </cell>
          <cell r="CU187" t="e">
            <v>#REF!</v>
          </cell>
          <cell r="CV187" t="e">
            <v>#REF!</v>
          </cell>
          <cell r="CW187" t="e">
            <v>#REF!</v>
          </cell>
          <cell r="CX187" t="e">
            <v>#REF!</v>
          </cell>
          <cell r="CY187" t="e">
            <v>#REF!</v>
          </cell>
          <cell r="CZ187" t="e">
            <v>#REF!</v>
          </cell>
          <cell r="DA187" t="e">
            <v>#REF!</v>
          </cell>
          <cell r="DB187" t="e">
            <v>#REF!</v>
          </cell>
          <cell r="DC187" t="e">
            <v>#REF!</v>
          </cell>
          <cell r="DD187" t="e">
            <v>#REF!</v>
          </cell>
          <cell r="DE187" t="e">
            <v>#REF!</v>
          </cell>
          <cell r="DF187" t="e">
            <v>#REF!</v>
          </cell>
          <cell r="DG187" t="e">
            <v>#REF!</v>
          </cell>
          <cell r="DH187" t="e">
            <v>#REF!</v>
          </cell>
          <cell r="DI187">
            <v>0</v>
          </cell>
          <cell r="DJ187">
            <v>0</v>
          </cell>
          <cell r="DK187" t="e">
            <v>#REF!</v>
          </cell>
          <cell r="DL187" t="e">
            <v>#REF!</v>
          </cell>
          <cell r="DM187" t="e">
            <v>#REF!</v>
          </cell>
          <cell r="DN187" t="e">
            <v>#REF!</v>
          </cell>
          <cell r="DO187" t="e">
            <v>#REF!</v>
          </cell>
          <cell r="DP187" t="e">
            <v>#REF!</v>
          </cell>
          <cell r="DQ187" t="e">
            <v>#REF!</v>
          </cell>
          <cell r="DR187" t="e">
            <v>#REF!</v>
          </cell>
          <cell r="DS187" t="e">
            <v>#REF!</v>
          </cell>
          <cell r="DT187" t="e">
            <v>#REF!</v>
          </cell>
          <cell r="DU187" t="e">
            <v>#REF!</v>
          </cell>
          <cell r="DV187">
            <v>0</v>
          </cell>
          <cell r="DW187">
            <v>0</v>
          </cell>
          <cell r="DX187" t="e">
            <v>#REF!</v>
          </cell>
          <cell r="DY187" t="e">
            <v>#REF!</v>
          </cell>
          <cell r="DZ187" t="e">
            <v>#REF!</v>
          </cell>
          <cell r="EA187" t="e">
            <v>#REF!</v>
          </cell>
          <cell r="EB187" t="e">
            <v>#REF!</v>
          </cell>
        </row>
        <row r="188">
          <cell r="B188">
            <v>177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 t="e">
            <v>#REF!</v>
          </cell>
          <cell r="N188" t="e">
            <v>#REF!</v>
          </cell>
          <cell r="O188" t="e">
            <v>#REF!</v>
          </cell>
          <cell r="P188" t="e">
            <v>#REF!</v>
          </cell>
          <cell r="Q188" t="e">
            <v>#REF!</v>
          </cell>
          <cell r="R188" t="e">
            <v>#REF!</v>
          </cell>
          <cell r="S188" t="e">
            <v>#REF!</v>
          </cell>
          <cell r="T188" t="e">
            <v>#REF!</v>
          </cell>
          <cell r="U188" t="e">
            <v>#REF!</v>
          </cell>
          <cell r="V188" t="e">
            <v>#REF!</v>
          </cell>
          <cell r="W188" t="e">
            <v>#REF!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  <cell r="AD188" t="e">
            <v>#REF!</v>
          </cell>
          <cell r="AE188" t="e">
            <v>#REF!</v>
          </cell>
          <cell r="AF188" t="e">
            <v>#REF!</v>
          </cell>
          <cell r="AG188" t="e">
            <v>#REF!</v>
          </cell>
          <cell r="AH188" t="e">
            <v>#REF!</v>
          </cell>
          <cell r="AI188" t="e">
            <v>#REF!</v>
          </cell>
          <cell r="AJ188" t="e">
            <v>#REF!</v>
          </cell>
          <cell r="AK188" t="e">
            <v>#REF!</v>
          </cell>
          <cell r="AL188" t="e">
            <v>#REF!</v>
          </cell>
          <cell r="AM188" t="e">
            <v>#REF!</v>
          </cell>
          <cell r="AN188" t="e">
            <v>#REF!</v>
          </cell>
          <cell r="AO188" t="e">
            <v>#REF!</v>
          </cell>
          <cell r="AP188" t="e">
            <v>#REF!</v>
          </cell>
          <cell r="AQ188" t="e">
            <v>#REF!</v>
          </cell>
          <cell r="AR188" t="e">
            <v>#REF!</v>
          </cell>
          <cell r="AS188" t="e">
            <v>#REF!</v>
          </cell>
          <cell r="AT188" t="e">
            <v>#REF!</v>
          </cell>
          <cell r="AU188" t="e">
            <v>#REF!</v>
          </cell>
          <cell r="AV188" t="e">
            <v>#REF!</v>
          </cell>
          <cell r="AW188" t="e">
            <v>#REF!</v>
          </cell>
          <cell r="AX188" t="e">
            <v>#REF!</v>
          </cell>
          <cell r="AY188" t="e">
            <v>#REF!</v>
          </cell>
          <cell r="AZ188" t="e">
            <v>#REF!</v>
          </cell>
          <cell r="BA188" t="e">
            <v>#REF!</v>
          </cell>
          <cell r="BB188" t="e">
            <v>#REF!</v>
          </cell>
          <cell r="BC188" t="e">
            <v>#REF!</v>
          </cell>
          <cell r="BD188" t="e">
            <v>#REF!</v>
          </cell>
          <cell r="BE188" t="e">
            <v>#REF!</v>
          </cell>
          <cell r="BF188" t="e">
            <v>#REF!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 t="e">
            <v>#REF!</v>
          </cell>
          <cell r="BV188" t="e">
            <v>#REF!</v>
          </cell>
          <cell r="BW188" t="e">
            <v>#REF!</v>
          </cell>
          <cell r="BX188" t="e">
            <v>#REF!</v>
          </cell>
          <cell r="BY188" t="e">
            <v>#REF!</v>
          </cell>
          <cell r="BZ188" t="e">
            <v>#REF!</v>
          </cell>
          <cell r="CA188" t="e">
            <v>#REF!</v>
          </cell>
          <cell r="CB188" t="e">
            <v>#REF!</v>
          </cell>
          <cell r="CC188" t="e">
            <v>#REF!</v>
          </cell>
          <cell r="CD188" t="e">
            <v>#REF!</v>
          </cell>
          <cell r="CE188" t="e">
            <v>#REF!</v>
          </cell>
          <cell r="CF188" t="e">
            <v>#REF!</v>
          </cell>
          <cell r="CG188" t="e">
            <v>#REF!</v>
          </cell>
          <cell r="CH188" t="e">
            <v>#REF!</v>
          </cell>
          <cell r="CI188" t="e">
            <v>#REF!</v>
          </cell>
          <cell r="CJ188" t="e">
            <v>#REF!</v>
          </cell>
          <cell r="CK188" t="e">
            <v>#REF!</v>
          </cell>
          <cell r="CL188" t="e">
            <v>#REF!</v>
          </cell>
          <cell r="CM188" t="e">
            <v>#REF!</v>
          </cell>
          <cell r="CN188" t="e">
            <v>#REF!</v>
          </cell>
          <cell r="CO188" t="e">
            <v>#REF!</v>
          </cell>
          <cell r="CP188" t="e">
            <v>#REF!</v>
          </cell>
          <cell r="CQ188" t="e">
            <v>#REF!</v>
          </cell>
          <cell r="CR188" t="e">
            <v>#REF!</v>
          </cell>
          <cell r="CS188" t="e">
            <v>#REF!</v>
          </cell>
          <cell r="CT188" t="e">
            <v>#REF!</v>
          </cell>
          <cell r="CU188" t="e">
            <v>#REF!</v>
          </cell>
          <cell r="CV188" t="e">
            <v>#REF!</v>
          </cell>
          <cell r="CW188" t="e">
            <v>#REF!</v>
          </cell>
          <cell r="CX188" t="e">
            <v>#REF!</v>
          </cell>
          <cell r="CY188" t="e">
            <v>#REF!</v>
          </cell>
          <cell r="CZ188" t="e">
            <v>#REF!</v>
          </cell>
          <cell r="DA188" t="e">
            <v>#REF!</v>
          </cell>
          <cell r="DB188" t="e">
            <v>#REF!</v>
          </cell>
          <cell r="DC188" t="e">
            <v>#REF!</v>
          </cell>
          <cell r="DD188" t="e">
            <v>#REF!</v>
          </cell>
          <cell r="DE188" t="e">
            <v>#REF!</v>
          </cell>
          <cell r="DF188" t="e">
            <v>#REF!</v>
          </cell>
          <cell r="DG188" t="e">
            <v>#REF!</v>
          </cell>
          <cell r="DH188" t="e">
            <v>#REF!</v>
          </cell>
          <cell r="DI188">
            <v>0</v>
          </cell>
          <cell r="DJ188">
            <v>0</v>
          </cell>
          <cell r="DK188" t="e">
            <v>#REF!</v>
          </cell>
          <cell r="DL188" t="e">
            <v>#REF!</v>
          </cell>
          <cell r="DM188" t="e">
            <v>#REF!</v>
          </cell>
          <cell r="DN188" t="e">
            <v>#REF!</v>
          </cell>
          <cell r="DO188" t="e">
            <v>#REF!</v>
          </cell>
          <cell r="DP188" t="e">
            <v>#REF!</v>
          </cell>
          <cell r="DQ188" t="e">
            <v>#REF!</v>
          </cell>
          <cell r="DR188" t="e">
            <v>#REF!</v>
          </cell>
          <cell r="DS188" t="e">
            <v>#REF!</v>
          </cell>
          <cell r="DT188" t="e">
            <v>#REF!</v>
          </cell>
          <cell r="DU188" t="e">
            <v>#REF!</v>
          </cell>
          <cell r="DV188">
            <v>0</v>
          </cell>
          <cell r="DW188">
            <v>0</v>
          </cell>
          <cell r="DX188" t="e">
            <v>#REF!</v>
          </cell>
          <cell r="DY188" t="e">
            <v>#REF!</v>
          </cell>
          <cell r="DZ188" t="e">
            <v>#REF!</v>
          </cell>
          <cell r="EA188" t="e">
            <v>#REF!</v>
          </cell>
          <cell r="EB188" t="e">
            <v>#REF!</v>
          </cell>
        </row>
        <row r="189">
          <cell r="B189">
            <v>178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 t="e">
            <v>#REF!</v>
          </cell>
          <cell r="N189" t="e">
            <v>#REF!</v>
          </cell>
          <cell r="O189" t="e">
            <v>#REF!</v>
          </cell>
          <cell r="P189" t="e">
            <v>#REF!</v>
          </cell>
          <cell r="Q189" t="e">
            <v>#REF!</v>
          </cell>
          <cell r="R189" t="e">
            <v>#REF!</v>
          </cell>
          <cell r="S189" t="e">
            <v>#REF!</v>
          </cell>
          <cell r="T189" t="e">
            <v>#REF!</v>
          </cell>
          <cell r="U189" t="e">
            <v>#REF!</v>
          </cell>
          <cell r="V189" t="e">
            <v>#REF!</v>
          </cell>
          <cell r="W189" t="e">
            <v>#REF!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  <cell r="AD189" t="e">
            <v>#REF!</v>
          </cell>
          <cell r="AE189" t="e">
            <v>#REF!</v>
          </cell>
          <cell r="AF189" t="e">
            <v>#REF!</v>
          </cell>
          <cell r="AG189" t="e">
            <v>#REF!</v>
          </cell>
          <cell r="AH189" t="e">
            <v>#REF!</v>
          </cell>
          <cell r="AI189" t="e">
            <v>#REF!</v>
          </cell>
          <cell r="AJ189" t="e">
            <v>#REF!</v>
          </cell>
          <cell r="AK189" t="e">
            <v>#REF!</v>
          </cell>
          <cell r="AL189" t="e">
            <v>#REF!</v>
          </cell>
          <cell r="AM189" t="e">
            <v>#REF!</v>
          </cell>
          <cell r="AN189" t="e">
            <v>#REF!</v>
          </cell>
          <cell r="AO189" t="e">
            <v>#REF!</v>
          </cell>
          <cell r="AP189" t="e">
            <v>#REF!</v>
          </cell>
          <cell r="AQ189" t="e">
            <v>#REF!</v>
          </cell>
          <cell r="AR189" t="e">
            <v>#REF!</v>
          </cell>
          <cell r="AS189" t="e">
            <v>#REF!</v>
          </cell>
          <cell r="AT189" t="e">
            <v>#REF!</v>
          </cell>
          <cell r="AU189" t="e">
            <v>#REF!</v>
          </cell>
          <cell r="AV189" t="e">
            <v>#REF!</v>
          </cell>
          <cell r="AW189" t="e">
            <v>#REF!</v>
          </cell>
          <cell r="AX189" t="e">
            <v>#REF!</v>
          </cell>
          <cell r="AY189" t="e">
            <v>#REF!</v>
          </cell>
          <cell r="AZ189" t="e">
            <v>#REF!</v>
          </cell>
          <cell r="BA189" t="e">
            <v>#REF!</v>
          </cell>
          <cell r="BB189" t="e">
            <v>#REF!</v>
          </cell>
          <cell r="BC189" t="e">
            <v>#REF!</v>
          </cell>
          <cell r="BD189" t="e">
            <v>#REF!</v>
          </cell>
          <cell r="BE189" t="e">
            <v>#REF!</v>
          </cell>
          <cell r="BF189" t="e">
            <v>#REF!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 t="e">
            <v>#REF!</v>
          </cell>
          <cell r="BV189" t="e">
            <v>#REF!</v>
          </cell>
          <cell r="BW189" t="e">
            <v>#REF!</v>
          </cell>
          <cell r="BX189" t="e">
            <v>#REF!</v>
          </cell>
          <cell r="BY189" t="e">
            <v>#REF!</v>
          </cell>
          <cell r="BZ189" t="e">
            <v>#REF!</v>
          </cell>
          <cell r="CA189" t="e">
            <v>#REF!</v>
          </cell>
          <cell r="CB189" t="e">
            <v>#REF!</v>
          </cell>
          <cell r="CC189" t="e">
            <v>#REF!</v>
          </cell>
          <cell r="CD189" t="e">
            <v>#REF!</v>
          </cell>
          <cell r="CE189" t="e">
            <v>#REF!</v>
          </cell>
          <cell r="CF189" t="e">
            <v>#REF!</v>
          </cell>
          <cell r="CG189" t="e">
            <v>#REF!</v>
          </cell>
          <cell r="CH189" t="e">
            <v>#REF!</v>
          </cell>
          <cell r="CI189" t="e">
            <v>#REF!</v>
          </cell>
          <cell r="CJ189" t="e">
            <v>#REF!</v>
          </cell>
          <cell r="CK189" t="e">
            <v>#REF!</v>
          </cell>
          <cell r="CL189" t="e">
            <v>#REF!</v>
          </cell>
          <cell r="CM189" t="e">
            <v>#REF!</v>
          </cell>
          <cell r="CN189" t="e">
            <v>#REF!</v>
          </cell>
          <cell r="CO189" t="e">
            <v>#REF!</v>
          </cell>
          <cell r="CP189" t="e">
            <v>#REF!</v>
          </cell>
          <cell r="CQ189" t="e">
            <v>#REF!</v>
          </cell>
          <cell r="CR189" t="e">
            <v>#REF!</v>
          </cell>
          <cell r="CS189" t="e">
            <v>#REF!</v>
          </cell>
          <cell r="CT189" t="e">
            <v>#REF!</v>
          </cell>
          <cell r="CU189" t="e">
            <v>#REF!</v>
          </cell>
          <cell r="CV189" t="e">
            <v>#REF!</v>
          </cell>
          <cell r="CW189" t="e">
            <v>#REF!</v>
          </cell>
          <cell r="CX189" t="e">
            <v>#REF!</v>
          </cell>
          <cell r="CY189" t="e">
            <v>#REF!</v>
          </cell>
          <cell r="CZ189" t="e">
            <v>#REF!</v>
          </cell>
          <cell r="DA189" t="e">
            <v>#REF!</v>
          </cell>
          <cell r="DB189" t="e">
            <v>#REF!</v>
          </cell>
          <cell r="DC189" t="e">
            <v>#REF!</v>
          </cell>
          <cell r="DD189" t="e">
            <v>#REF!</v>
          </cell>
          <cell r="DE189" t="e">
            <v>#REF!</v>
          </cell>
          <cell r="DF189" t="e">
            <v>#REF!</v>
          </cell>
          <cell r="DG189" t="e">
            <v>#REF!</v>
          </cell>
          <cell r="DH189" t="e">
            <v>#REF!</v>
          </cell>
          <cell r="DI189">
            <v>0</v>
          </cell>
          <cell r="DJ189">
            <v>0</v>
          </cell>
          <cell r="DK189" t="e">
            <v>#REF!</v>
          </cell>
          <cell r="DL189" t="e">
            <v>#REF!</v>
          </cell>
          <cell r="DM189" t="e">
            <v>#REF!</v>
          </cell>
          <cell r="DN189" t="e">
            <v>#REF!</v>
          </cell>
          <cell r="DO189" t="e">
            <v>#REF!</v>
          </cell>
          <cell r="DP189" t="e">
            <v>#REF!</v>
          </cell>
          <cell r="DQ189" t="e">
            <v>#REF!</v>
          </cell>
          <cell r="DR189" t="e">
            <v>#REF!</v>
          </cell>
          <cell r="DS189" t="e">
            <v>#REF!</v>
          </cell>
          <cell r="DT189" t="e">
            <v>#REF!</v>
          </cell>
          <cell r="DU189" t="e">
            <v>#REF!</v>
          </cell>
          <cell r="DV189">
            <v>0</v>
          </cell>
          <cell r="DW189">
            <v>0</v>
          </cell>
          <cell r="DX189" t="e">
            <v>#REF!</v>
          </cell>
          <cell r="DY189" t="e">
            <v>#REF!</v>
          </cell>
          <cell r="DZ189" t="e">
            <v>#REF!</v>
          </cell>
          <cell r="EA189" t="e">
            <v>#REF!</v>
          </cell>
          <cell r="EB189" t="e">
            <v>#REF!</v>
          </cell>
        </row>
        <row r="190">
          <cell r="B190">
            <v>179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 t="e">
            <v>#REF!</v>
          </cell>
          <cell r="N190" t="e">
            <v>#REF!</v>
          </cell>
          <cell r="O190" t="e">
            <v>#REF!</v>
          </cell>
          <cell r="P190" t="e">
            <v>#REF!</v>
          </cell>
          <cell r="Q190" t="e">
            <v>#REF!</v>
          </cell>
          <cell r="R190" t="e">
            <v>#REF!</v>
          </cell>
          <cell r="S190" t="e">
            <v>#REF!</v>
          </cell>
          <cell r="T190" t="e">
            <v>#REF!</v>
          </cell>
          <cell r="U190" t="e">
            <v>#REF!</v>
          </cell>
          <cell r="V190" t="e">
            <v>#REF!</v>
          </cell>
          <cell r="W190" t="e">
            <v>#REF!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  <cell r="AD190" t="e">
            <v>#REF!</v>
          </cell>
          <cell r="AE190" t="e">
            <v>#REF!</v>
          </cell>
          <cell r="AF190" t="e">
            <v>#REF!</v>
          </cell>
          <cell r="AG190" t="e">
            <v>#REF!</v>
          </cell>
          <cell r="AH190" t="e">
            <v>#REF!</v>
          </cell>
          <cell r="AI190" t="e">
            <v>#REF!</v>
          </cell>
          <cell r="AJ190" t="e">
            <v>#REF!</v>
          </cell>
          <cell r="AK190" t="e">
            <v>#REF!</v>
          </cell>
          <cell r="AL190" t="e">
            <v>#REF!</v>
          </cell>
          <cell r="AM190" t="e">
            <v>#REF!</v>
          </cell>
          <cell r="AN190" t="e">
            <v>#REF!</v>
          </cell>
          <cell r="AO190" t="e">
            <v>#REF!</v>
          </cell>
          <cell r="AP190" t="e">
            <v>#REF!</v>
          </cell>
          <cell r="AQ190" t="e">
            <v>#REF!</v>
          </cell>
          <cell r="AR190" t="e">
            <v>#REF!</v>
          </cell>
          <cell r="AS190" t="e">
            <v>#REF!</v>
          </cell>
          <cell r="AT190" t="e">
            <v>#REF!</v>
          </cell>
          <cell r="AU190" t="e">
            <v>#REF!</v>
          </cell>
          <cell r="AV190" t="e">
            <v>#REF!</v>
          </cell>
          <cell r="AW190" t="e">
            <v>#REF!</v>
          </cell>
          <cell r="AX190" t="e">
            <v>#REF!</v>
          </cell>
          <cell r="AY190" t="e">
            <v>#REF!</v>
          </cell>
          <cell r="AZ190" t="e">
            <v>#REF!</v>
          </cell>
          <cell r="BA190" t="e">
            <v>#REF!</v>
          </cell>
          <cell r="BB190" t="e">
            <v>#REF!</v>
          </cell>
          <cell r="BC190" t="e">
            <v>#REF!</v>
          </cell>
          <cell r="BD190" t="e">
            <v>#REF!</v>
          </cell>
          <cell r="BE190" t="e">
            <v>#REF!</v>
          </cell>
          <cell r="BF190" t="e">
            <v>#REF!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 t="e">
            <v>#REF!</v>
          </cell>
          <cell r="BV190" t="e">
            <v>#REF!</v>
          </cell>
          <cell r="BW190" t="e">
            <v>#REF!</v>
          </cell>
          <cell r="BX190" t="e">
            <v>#REF!</v>
          </cell>
          <cell r="BY190" t="e">
            <v>#REF!</v>
          </cell>
          <cell r="BZ190" t="e">
            <v>#REF!</v>
          </cell>
          <cell r="CA190" t="e">
            <v>#REF!</v>
          </cell>
          <cell r="CB190" t="e">
            <v>#REF!</v>
          </cell>
          <cell r="CC190" t="e">
            <v>#REF!</v>
          </cell>
          <cell r="CD190" t="e">
            <v>#REF!</v>
          </cell>
          <cell r="CE190" t="e">
            <v>#REF!</v>
          </cell>
          <cell r="CF190" t="e">
            <v>#REF!</v>
          </cell>
          <cell r="CG190" t="e">
            <v>#REF!</v>
          </cell>
          <cell r="CH190" t="e">
            <v>#REF!</v>
          </cell>
          <cell r="CI190" t="e">
            <v>#REF!</v>
          </cell>
          <cell r="CJ190" t="e">
            <v>#REF!</v>
          </cell>
          <cell r="CK190" t="e">
            <v>#REF!</v>
          </cell>
          <cell r="CL190" t="e">
            <v>#REF!</v>
          </cell>
          <cell r="CM190" t="e">
            <v>#REF!</v>
          </cell>
          <cell r="CN190" t="e">
            <v>#REF!</v>
          </cell>
          <cell r="CO190" t="e">
            <v>#REF!</v>
          </cell>
          <cell r="CP190" t="e">
            <v>#REF!</v>
          </cell>
          <cell r="CQ190" t="e">
            <v>#REF!</v>
          </cell>
          <cell r="CR190" t="e">
            <v>#REF!</v>
          </cell>
          <cell r="CS190" t="e">
            <v>#REF!</v>
          </cell>
          <cell r="CT190" t="e">
            <v>#REF!</v>
          </cell>
          <cell r="CU190" t="e">
            <v>#REF!</v>
          </cell>
          <cell r="CV190" t="e">
            <v>#REF!</v>
          </cell>
          <cell r="CW190" t="e">
            <v>#REF!</v>
          </cell>
          <cell r="CX190" t="e">
            <v>#REF!</v>
          </cell>
          <cell r="CY190" t="e">
            <v>#REF!</v>
          </cell>
          <cell r="CZ190" t="e">
            <v>#REF!</v>
          </cell>
          <cell r="DA190" t="e">
            <v>#REF!</v>
          </cell>
          <cell r="DB190" t="e">
            <v>#REF!</v>
          </cell>
          <cell r="DC190" t="e">
            <v>#REF!</v>
          </cell>
          <cell r="DD190" t="e">
            <v>#REF!</v>
          </cell>
          <cell r="DE190" t="e">
            <v>#REF!</v>
          </cell>
          <cell r="DF190" t="e">
            <v>#REF!</v>
          </cell>
          <cell r="DG190" t="e">
            <v>#REF!</v>
          </cell>
          <cell r="DH190" t="e">
            <v>#REF!</v>
          </cell>
          <cell r="DI190">
            <v>0</v>
          </cell>
          <cell r="DJ190">
            <v>0</v>
          </cell>
          <cell r="DK190" t="e">
            <v>#REF!</v>
          </cell>
          <cell r="DL190" t="e">
            <v>#REF!</v>
          </cell>
          <cell r="DM190" t="e">
            <v>#REF!</v>
          </cell>
          <cell r="DN190" t="e">
            <v>#REF!</v>
          </cell>
          <cell r="DO190" t="e">
            <v>#REF!</v>
          </cell>
          <cell r="DP190" t="e">
            <v>#REF!</v>
          </cell>
          <cell r="DQ190" t="e">
            <v>#REF!</v>
          </cell>
          <cell r="DR190" t="e">
            <v>#REF!</v>
          </cell>
          <cell r="DS190" t="e">
            <v>#REF!</v>
          </cell>
          <cell r="DT190" t="e">
            <v>#REF!</v>
          </cell>
          <cell r="DU190" t="e">
            <v>#REF!</v>
          </cell>
          <cell r="DV190">
            <v>0</v>
          </cell>
          <cell r="DW190">
            <v>0</v>
          </cell>
          <cell r="DX190" t="e">
            <v>#REF!</v>
          </cell>
          <cell r="DY190" t="e">
            <v>#REF!</v>
          </cell>
          <cell r="DZ190" t="e">
            <v>#REF!</v>
          </cell>
          <cell r="EA190" t="e">
            <v>#REF!</v>
          </cell>
          <cell r="EB190" t="e">
            <v>#REF!</v>
          </cell>
        </row>
        <row r="191">
          <cell r="B191">
            <v>180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 t="e">
            <v>#REF!</v>
          </cell>
          <cell r="N191" t="e">
            <v>#REF!</v>
          </cell>
          <cell r="O191" t="e">
            <v>#REF!</v>
          </cell>
          <cell r="P191" t="e">
            <v>#REF!</v>
          </cell>
          <cell r="Q191" t="e">
            <v>#REF!</v>
          </cell>
          <cell r="R191" t="e">
            <v>#REF!</v>
          </cell>
          <cell r="S191" t="e">
            <v>#REF!</v>
          </cell>
          <cell r="T191" t="e">
            <v>#REF!</v>
          </cell>
          <cell r="U191" t="e">
            <v>#REF!</v>
          </cell>
          <cell r="V191" t="e">
            <v>#REF!</v>
          </cell>
          <cell r="W191" t="e">
            <v>#REF!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  <cell r="AD191" t="e">
            <v>#REF!</v>
          </cell>
          <cell r="AE191" t="e">
            <v>#REF!</v>
          </cell>
          <cell r="AF191" t="e">
            <v>#REF!</v>
          </cell>
          <cell r="AG191" t="e">
            <v>#REF!</v>
          </cell>
          <cell r="AH191" t="e">
            <v>#REF!</v>
          </cell>
          <cell r="AI191" t="e">
            <v>#REF!</v>
          </cell>
          <cell r="AJ191" t="e">
            <v>#REF!</v>
          </cell>
          <cell r="AK191" t="e">
            <v>#REF!</v>
          </cell>
          <cell r="AL191" t="e">
            <v>#REF!</v>
          </cell>
          <cell r="AM191" t="e">
            <v>#REF!</v>
          </cell>
          <cell r="AN191" t="e">
            <v>#REF!</v>
          </cell>
          <cell r="AO191" t="e">
            <v>#REF!</v>
          </cell>
          <cell r="AP191" t="e">
            <v>#REF!</v>
          </cell>
          <cell r="AQ191" t="e">
            <v>#REF!</v>
          </cell>
          <cell r="AR191" t="e">
            <v>#REF!</v>
          </cell>
          <cell r="AS191" t="e">
            <v>#REF!</v>
          </cell>
          <cell r="AT191" t="e">
            <v>#REF!</v>
          </cell>
          <cell r="AU191" t="e">
            <v>#REF!</v>
          </cell>
          <cell r="AV191" t="e">
            <v>#REF!</v>
          </cell>
          <cell r="AW191" t="e">
            <v>#REF!</v>
          </cell>
          <cell r="AX191" t="e">
            <v>#REF!</v>
          </cell>
          <cell r="AY191" t="e">
            <v>#REF!</v>
          </cell>
          <cell r="AZ191" t="e">
            <v>#REF!</v>
          </cell>
          <cell r="BA191" t="e">
            <v>#REF!</v>
          </cell>
          <cell r="BB191" t="e">
            <v>#REF!</v>
          </cell>
          <cell r="BC191" t="e">
            <v>#REF!</v>
          </cell>
          <cell r="BD191" t="e">
            <v>#REF!</v>
          </cell>
          <cell r="BE191" t="e">
            <v>#REF!</v>
          </cell>
          <cell r="BF191" t="e">
            <v>#REF!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 t="e">
            <v>#REF!</v>
          </cell>
          <cell r="BV191" t="e">
            <v>#REF!</v>
          </cell>
          <cell r="BW191" t="e">
            <v>#REF!</v>
          </cell>
          <cell r="BX191" t="e">
            <v>#REF!</v>
          </cell>
          <cell r="BY191" t="e">
            <v>#REF!</v>
          </cell>
          <cell r="BZ191" t="e">
            <v>#REF!</v>
          </cell>
          <cell r="CA191" t="e">
            <v>#REF!</v>
          </cell>
          <cell r="CB191" t="e">
            <v>#REF!</v>
          </cell>
          <cell r="CC191" t="e">
            <v>#REF!</v>
          </cell>
          <cell r="CD191" t="e">
            <v>#REF!</v>
          </cell>
          <cell r="CE191" t="e">
            <v>#REF!</v>
          </cell>
          <cell r="CF191" t="e">
            <v>#REF!</v>
          </cell>
          <cell r="CG191" t="e">
            <v>#REF!</v>
          </cell>
          <cell r="CH191" t="e">
            <v>#REF!</v>
          </cell>
          <cell r="CI191" t="e">
            <v>#REF!</v>
          </cell>
          <cell r="CJ191" t="e">
            <v>#REF!</v>
          </cell>
          <cell r="CK191" t="e">
            <v>#REF!</v>
          </cell>
          <cell r="CL191" t="e">
            <v>#REF!</v>
          </cell>
          <cell r="CM191" t="e">
            <v>#REF!</v>
          </cell>
          <cell r="CN191" t="e">
            <v>#REF!</v>
          </cell>
          <cell r="CO191" t="e">
            <v>#REF!</v>
          </cell>
          <cell r="CP191" t="e">
            <v>#REF!</v>
          </cell>
          <cell r="CQ191" t="e">
            <v>#REF!</v>
          </cell>
          <cell r="CR191" t="e">
            <v>#REF!</v>
          </cell>
          <cell r="CS191" t="e">
            <v>#REF!</v>
          </cell>
          <cell r="CT191" t="e">
            <v>#REF!</v>
          </cell>
          <cell r="CU191" t="e">
            <v>#REF!</v>
          </cell>
          <cell r="CV191" t="e">
            <v>#REF!</v>
          </cell>
          <cell r="CW191" t="e">
            <v>#REF!</v>
          </cell>
          <cell r="CX191" t="e">
            <v>#REF!</v>
          </cell>
          <cell r="CY191" t="e">
            <v>#REF!</v>
          </cell>
          <cell r="CZ191" t="e">
            <v>#REF!</v>
          </cell>
          <cell r="DA191" t="e">
            <v>#REF!</v>
          </cell>
          <cell r="DB191" t="e">
            <v>#REF!</v>
          </cell>
          <cell r="DC191" t="e">
            <v>#REF!</v>
          </cell>
          <cell r="DD191" t="e">
            <v>#REF!</v>
          </cell>
          <cell r="DE191" t="e">
            <v>#REF!</v>
          </cell>
          <cell r="DF191" t="e">
            <v>#REF!</v>
          </cell>
          <cell r="DG191" t="e">
            <v>#REF!</v>
          </cell>
          <cell r="DH191" t="e">
            <v>#REF!</v>
          </cell>
          <cell r="DI191">
            <v>0</v>
          </cell>
          <cell r="DJ191">
            <v>0</v>
          </cell>
          <cell r="DK191" t="e">
            <v>#REF!</v>
          </cell>
          <cell r="DL191" t="e">
            <v>#REF!</v>
          </cell>
          <cell r="DM191" t="e">
            <v>#REF!</v>
          </cell>
          <cell r="DN191" t="e">
            <v>#REF!</v>
          </cell>
          <cell r="DO191" t="e">
            <v>#REF!</v>
          </cell>
          <cell r="DP191" t="e">
            <v>#REF!</v>
          </cell>
          <cell r="DQ191" t="e">
            <v>#REF!</v>
          </cell>
          <cell r="DR191" t="e">
            <v>#REF!</v>
          </cell>
          <cell r="DS191" t="e">
            <v>#REF!</v>
          </cell>
          <cell r="DT191" t="e">
            <v>#REF!</v>
          </cell>
          <cell r="DU191" t="e">
            <v>#REF!</v>
          </cell>
          <cell r="DV191">
            <v>0</v>
          </cell>
          <cell r="DW191">
            <v>0</v>
          </cell>
          <cell r="DX191" t="e">
            <v>#REF!</v>
          </cell>
          <cell r="DY191" t="e">
            <v>#REF!</v>
          </cell>
          <cell r="DZ191" t="e">
            <v>#REF!</v>
          </cell>
          <cell r="EA191" t="e">
            <v>#REF!</v>
          </cell>
          <cell r="EB191" t="e">
            <v>#REF!</v>
          </cell>
        </row>
        <row r="192">
          <cell r="B192">
            <v>181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 t="e">
            <v>#REF!</v>
          </cell>
          <cell r="N192" t="e">
            <v>#REF!</v>
          </cell>
          <cell r="O192" t="e">
            <v>#REF!</v>
          </cell>
          <cell r="P192" t="e">
            <v>#REF!</v>
          </cell>
          <cell r="Q192" t="e">
            <v>#REF!</v>
          </cell>
          <cell r="R192" t="e">
            <v>#REF!</v>
          </cell>
          <cell r="S192" t="e">
            <v>#REF!</v>
          </cell>
          <cell r="T192" t="e">
            <v>#REF!</v>
          </cell>
          <cell r="U192" t="e">
            <v>#REF!</v>
          </cell>
          <cell r="V192" t="e">
            <v>#REF!</v>
          </cell>
          <cell r="W192" t="e">
            <v>#REF!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  <cell r="AD192" t="e">
            <v>#REF!</v>
          </cell>
          <cell r="AE192" t="e">
            <v>#REF!</v>
          </cell>
          <cell r="AF192" t="e">
            <v>#REF!</v>
          </cell>
          <cell r="AG192" t="e">
            <v>#REF!</v>
          </cell>
          <cell r="AH192" t="e">
            <v>#REF!</v>
          </cell>
          <cell r="AI192" t="e">
            <v>#REF!</v>
          </cell>
          <cell r="AJ192" t="e">
            <v>#REF!</v>
          </cell>
          <cell r="AK192" t="e">
            <v>#REF!</v>
          </cell>
          <cell r="AL192" t="e">
            <v>#REF!</v>
          </cell>
          <cell r="AM192" t="e">
            <v>#REF!</v>
          </cell>
          <cell r="AN192" t="e">
            <v>#REF!</v>
          </cell>
          <cell r="AO192" t="e">
            <v>#REF!</v>
          </cell>
          <cell r="AP192" t="e">
            <v>#REF!</v>
          </cell>
          <cell r="AQ192" t="e">
            <v>#REF!</v>
          </cell>
          <cell r="AR192" t="e">
            <v>#REF!</v>
          </cell>
          <cell r="AS192" t="e">
            <v>#REF!</v>
          </cell>
          <cell r="AT192" t="e">
            <v>#REF!</v>
          </cell>
          <cell r="AU192" t="e">
            <v>#REF!</v>
          </cell>
          <cell r="AV192" t="e">
            <v>#REF!</v>
          </cell>
          <cell r="AW192" t="e">
            <v>#REF!</v>
          </cell>
          <cell r="AX192" t="e">
            <v>#REF!</v>
          </cell>
          <cell r="AY192" t="e">
            <v>#REF!</v>
          </cell>
          <cell r="AZ192" t="e">
            <v>#REF!</v>
          </cell>
          <cell r="BA192" t="e">
            <v>#REF!</v>
          </cell>
          <cell r="BB192" t="e">
            <v>#REF!</v>
          </cell>
          <cell r="BC192" t="e">
            <v>#REF!</v>
          </cell>
          <cell r="BD192" t="e">
            <v>#REF!</v>
          </cell>
          <cell r="BE192" t="e">
            <v>#REF!</v>
          </cell>
          <cell r="BF192" t="e">
            <v>#REF!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 t="e">
            <v>#REF!</v>
          </cell>
          <cell r="BV192" t="e">
            <v>#REF!</v>
          </cell>
          <cell r="BW192" t="e">
            <v>#REF!</v>
          </cell>
          <cell r="BX192" t="e">
            <v>#REF!</v>
          </cell>
          <cell r="BY192" t="e">
            <v>#REF!</v>
          </cell>
          <cell r="BZ192" t="e">
            <v>#REF!</v>
          </cell>
          <cell r="CA192" t="e">
            <v>#REF!</v>
          </cell>
          <cell r="CB192" t="e">
            <v>#REF!</v>
          </cell>
          <cell r="CC192" t="e">
            <v>#REF!</v>
          </cell>
          <cell r="CD192" t="e">
            <v>#REF!</v>
          </cell>
          <cell r="CE192" t="e">
            <v>#REF!</v>
          </cell>
          <cell r="CF192" t="e">
            <v>#REF!</v>
          </cell>
          <cell r="CG192" t="e">
            <v>#REF!</v>
          </cell>
          <cell r="CH192" t="e">
            <v>#REF!</v>
          </cell>
          <cell r="CI192" t="e">
            <v>#REF!</v>
          </cell>
          <cell r="CJ192" t="e">
            <v>#REF!</v>
          </cell>
          <cell r="CK192" t="e">
            <v>#REF!</v>
          </cell>
          <cell r="CL192" t="e">
            <v>#REF!</v>
          </cell>
          <cell r="CM192" t="e">
            <v>#REF!</v>
          </cell>
          <cell r="CN192" t="e">
            <v>#REF!</v>
          </cell>
          <cell r="CO192" t="e">
            <v>#REF!</v>
          </cell>
          <cell r="CP192" t="e">
            <v>#REF!</v>
          </cell>
          <cell r="CQ192" t="e">
            <v>#REF!</v>
          </cell>
          <cell r="CR192" t="e">
            <v>#REF!</v>
          </cell>
          <cell r="CS192" t="e">
            <v>#REF!</v>
          </cell>
          <cell r="CT192" t="e">
            <v>#REF!</v>
          </cell>
          <cell r="CU192" t="e">
            <v>#REF!</v>
          </cell>
          <cell r="CV192" t="e">
            <v>#REF!</v>
          </cell>
          <cell r="CW192" t="e">
            <v>#REF!</v>
          </cell>
          <cell r="CX192" t="e">
            <v>#REF!</v>
          </cell>
          <cell r="CY192" t="e">
            <v>#REF!</v>
          </cell>
          <cell r="CZ192" t="e">
            <v>#REF!</v>
          </cell>
          <cell r="DA192" t="e">
            <v>#REF!</v>
          </cell>
          <cell r="DB192" t="e">
            <v>#REF!</v>
          </cell>
          <cell r="DC192" t="e">
            <v>#REF!</v>
          </cell>
          <cell r="DD192" t="e">
            <v>#REF!</v>
          </cell>
          <cell r="DE192" t="e">
            <v>#REF!</v>
          </cell>
          <cell r="DF192" t="e">
            <v>#REF!</v>
          </cell>
          <cell r="DG192" t="e">
            <v>#REF!</v>
          </cell>
          <cell r="DH192" t="e">
            <v>#REF!</v>
          </cell>
          <cell r="DI192">
            <v>0</v>
          </cell>
          <cell r="DJ192">
            <v>0</v>
          </cell>
          <cell r="DK192" t="e">
            <v>#REF!</v>
          </cell>
          <cell r="DL192" t="e">
            <v>#REF!</v>
          </cell>
          <cell r="DM192" t="e">
            <v>#REF!</v>
          </cell>
          <cell r="DN192" t="e">
            <v>#REF!</v>
          </cell>
          <cell r="DO192" t="e">
            <v>#REF!</v>
          </cell>
          <cell r="DP192" t="e">
            <v>#REF!</v>
          </cell>
          <cell r="DQ192" t="e">
            <v>#REF!</v>
          </cell>
          <cell r="DR192" t="e">
            <v>#REF!</v>
          </cell>
          <cell r="DS192" t="e">
            <v>#REF!</v>
          </cell>
          <cell r="DT192" t="e">
            <v>#REF!</v>
          </cell>
          <cell r="DU192" t="e">
            <v>#REF!</v>
          </cell>
          <cell r="DV192">
            <v>0</v>
          </cell>
          <cell r="DW192">
            <v>0</v>
          </cell>
          <cell r="DX192" t="e">
            <v>#REF!</v>
          </cell>
          <cell r="DY192" t="e">
            <v>#REF!</v>
          </cell>
          <cell r="DZ192" t="e">
            <v>#REF!</v>
          </cell>
          <cell r="EA192" t="e">
            <v>#REF!</v>
          </cell>
          <cell r="EB192" t="e">
            <v>#REF!</v>
          </cell>
        </row>
        <row r="193">
          <cell r="B193">
            <v>182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 t="e">
            <v>#REF!</v>
          </cell>
          <cell r="N193" t="e">
            <v>#REF!</v>
          </cell>
          <cell r="O193" t="e">
            <v>#REF!</v>
          </cell>
          <cell r="P193" t="e">
            <v>#REF!</v>
          </cell>
          <cell r="Q193" t="e">
            <v>#REF!</v>
          </cell>
          <cell r="R193" t="e">
            <v>#REF!</v>
          </cell>
          <cell r="S193" t="e">
            <v>#REF!</v>
          </cell>
          <cell r="T193" t="e">
            <v>#REF!</v>
          </cell>
          <cell r="U193" t="e">
            <v>#REF!</v>
          </cell>
          <cell r="V193" t="e">
            <v>#REF!</v>
          </cell>
          <cell r="W193" t="e">
            <v>#REF!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  <cell r="AD193" t="e">
            <v>#REF!</v>
          </cell>
          <cell r="AE193" t="e">
            <v>#REF!</v>
          </cell>
          <cell r="AF193" t="e">
            <v>#REF!</v>
          </cell>
          <cell r="AG193" t="e">
            <v>#REF!</v>
          </cell>
          <cell r="AH193" t="e">
            <v>#REF!</v>
          </cell>
          <cell r="AI193" t="e">
            <v>#REF!</v>
          </cell>
          <cell r="AJ193" t="e">
            <v>#REF!</v>
          </cell>
          <cell r="AK193" t="e">
            <v>#REF!</v>
          </cell>
          <cell r="AL193" t="e">
            <v>#REF!</v>
          </cell>
          <cell r="AM193" t="e">
            <v>#REF!</v>
          </cell>
          <cell r="AN193" t="e">
            <v>#REF!</v>
          </cell>
          <cell r="AO193" t="e">
            <v>#REF!</v>
          </cell>
          <cell r="AP193" t="e">
            <v>#REF!</v>
          </cell>
          <cell r="AQ193" t="e">
            <v>#REF!</v>
          </cell>
          <cell r="AR193" t="e">
            <v>#REF!</v>
          </cell>
          <cell r="AS193" t="e">
            <v>#REF!</v>
          </cell>
          <cell r="AT193" t="e">
            <v>#REF!</v>
          </cell>
          <cell r="AU193" t="e">
            <v>#REF!</v>
          </cell>
          <cell r="AV193" t="e">
            <v>#REF!</v>
          </cell>
          <cell r="AW193" t="e">
            <v>#REF!</v>
          </cell>
          <cell r="AX193" t="e">
            <v>#REF!</v>
          </cell>
          <cell r="AY193" t="e">
            <v>#REF!</v>
          </cell>
          <cell r="AZ193" t="e">
            <v>#REF!</v>
          </cell>
          <cell r="BA193" t="e">
            <v>#REF!</v>
          </cell>
          <cell r="BB193" t="e">
            <v>#REF!</v>
          </cell>
          <cell r="BC193" t="e">
            <v>#REF!</v>
          </cell>
          <cell r="BD193" t="e">
            <v>#REF!</v>
          </cell>
          <cell r="BE193" t="e">
            <v>#REF!</v>
          </cell>
          <cell r="BF193" t="e">
            <v>#REF!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 t="e">
            <v>#REF!</v>
          </cell>
          <cell r="BV193" t="e">
            <v>#REF!</v>
          </cell>
          <cell r="BW193" t="e">
            <v>#REF!</v>
          </cell>
          <cell r="BX193" t="e">
            <v>#REF!</v>
          </cell>
          <cell r="BY193" t="e">
            <v>#REF!</v>
          </cell>
          <cell r="BZ193" t="e">
            <v>#REF!</v>
          </cell>
          <cell r="CA193" t="e">
            <v>#REF!</v>
          </cell>
          <cell r="CB193" t="e">
            <v>#REF!</v>
          </cell>
          <cell r="CC193" t="e">
            <v>#REF!</v>
          </cell>
          <cell r="CD193" t="e">
            <v>#REF!</v>
          </cell>
          <cell r="CE193" t="e">
            <v>#REF!</v>
          </cell>
          <cell r="CF193" t="e">
            <v>#REF!</v>
          </cell>
          <cell r="CG193" t="e">
            <v>#REF!</v>
          </cell>
          <cell r="CH193" t="e">
            <v>#REF!</v>
          </cell>
          <cell r="CI193" t="e">
            <v>#REF!</v>
          </cell>
          <cell r="CJ193" t="e">
            <v>#REF!</v>
          </cell>
          <cell r="CK193" t="e">
            <v>#REF!</v>
          </cell>
          <cell r="CL193" t="e">
            <v>#REF!</v>
          </cell>
          <cell r="CM193" t="e">
            <v>#REF!</v>
          </cell>
          <cell r="CN193" t="e">
            <v>#REF!</v>
          </cell>
          <cell r="CO193" t="e">
            <v>#REF!</v>
          </cell>
          <cell r="CP193" t="e">
            <v>#REF!</v>
          </cell>
          <cell r="CQ193" t="e">
            <v>#REF!</v>
          </cell>
          <cell r="CR193" t="e">
            <v>#REF!</v>
          </cell>
          <cell r="CS193" t="e">
            <v>#REF!</v>
          </cell>
          <cell r="CT193" t="e">
            <v>#REF!</v>
          </cell>
          <cell r="CU193" t="e">
            <v>#REF!</v>
          </cell>
          <cell r="CV193" t="e">
            <v>#REF!</v>
          </cell>
          <cell r="CW193" t="e">
            <v>#REF!</v>
          </cell>
          <cell r="CX193" t="e">
            <v>#REF!</v>
          </cell>
          <cell r="CY193" t="e">
            <v>#REF!</v>
          </cell>
          <cell r="CZ193" t="e">
            <v>#REF!</v>
          </cell>
          <cell r="DA193" t="e">
            <v>#REF!</v>
          </cell>
          <cell r="DB193" t="e">
            <v>#REF!</v>
          </cell>
          <cell r="DC193" t="e">
            <v>#REF!</v>
          </cell>
          <cell r="DD193" t="e">
            <v>#REF!</v>
          </cell>
          <cell r="DE193" t="e">
            <v>#REF!</v>
          </cell>
          <cell r="DF193" t="e">
            <v>#REF!</v>
          </cell>
          <cell r="DG193" t="e">
            <v>#REF!</v>
          </cell>
          <cell r="DH193" t="e">
            <v>#REF!</v>
          </cell>
          <cell r="DI193">
            <v>0</v>
          </cell>
          <cell r="DJ193">
            <v>0</v>
          </cell>
          <cell r="DK193" t="e">
            <v>#REF!</v>
          </cell>
          <cell r="DL193" t="e">
            <v>#REF!</v>
          </cell>
          <cell r="DM193" t="e">
            <v>#REF!</v>
          </cell>
          <cell r="DN193" t="e">
            <v>#REF!</v>
          </cell>
          <cell r="DO193" t="e">
            <v>#REF!</v>
          </cell>
          <cell r="DP193" t="e">
            <v>#REF!</v>
          </cell>
          <cell r="DQ193" t="e">
            <v>#REF!</v>
          </cell>
          <cell r="DR193" t="e">
            <v>#REF!</v>
          </cell>
          <cell r="DS193" t="e">
            <v>#REF!</v>
          </cell>
          <cell r="DT193" t="e">
            <v>#REF!</v>
          </cell>
          <cell r="DU193" t="e">
            <v>#REF!</v>
          </cell>
          <cell r="DV193">
            <v>0</v>
          </cell>
          <cell r="DW193">
            <v>0</v>
          </cell>
          <cell r="DX193" t="e">
            <v>#REF!</v>
          </cell>
          <cell r="DY193" t="e">
            <v>#REF!</v>
          </cell>
          <cell r="DZ193" t="e">
            <v>#REF!</v>
          </cell>
          <cell r="EA193" t="e">
            <v>#REF!</v>
          </cell>
          <cell r="EB193" t="e">
            <v>#REF!</v>
          </cell>
        </row>
        <row r="194">
          <cell r="B194">
            <v>183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 t="e">
            <v>#REF!</v>
          </cell>
          <cell r="N194" t="e">
            <v>#REF!</v>
          </cell>
          <cell r="O194" t="e">
            <v>#REF!</v>
          </cell>
          <cell r="P194" t="e">
            <v>#REF!</v>
          </cell>
          <cell r="Q194" t="e">
            <v>#REF!</v>
          </cell>
          <cell r="R194" t="e">
            <v>#REF!</v>
          </cell>
          <cell r="S194" t="e">
            <v>#REF!</v>
          </cell>
          <cell r="T194" t="e">
            <v>#REF!</v>
          </cell>
          <cell r="U194" t="e">
            <v>#REF!</v>
          </cell>
          <cell r="V194" t="e">
            <v>#REF!</v>
          </cell>
          <cell r="W194" t="e">
            <v>#REF!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  <cell r="AD194" t="e">
            <v>#REF!</v>
          </cell>
          <cell r="AE194" t="e">
            <v>#REF!</v>
          </cell>
          <cell r="AF194" t="e">
            <v>#REF!</v>
          </cell>
          <cell r="AG194" t="e">
            <v>#REF!</v>
          </cell>
          <cell r="AH194" t="e">
            <v>#REF!</v>
          </cell>
          <cell r="AI194" t="e">
            <v>#REF!</v>
          </cell>
          <cell r="AJ194" t="e">
            <v>#REF!</v>
          </cell>
          <cell r="AK194" t="e">
            <v>#REF!</v>
          </cell>
          <cell r="AL194" t="e">
            <v>#REF!</v>
          </cell>
          <cell r="AM194" t="e">
            <v>#REF!</v>
          </cell>
          <cell r="AN194" t="e">
            <v>#REF!</v>
          </cell>
          <cell r="AO194" t="e">
            <v>#REF!</v>
          </cell>
          <cell r="AP194" t="e">
            <v>#REF!</v>
          </cell>
          <cell r="AQ194" t="e">
            <v>#REF!</v>
          </cell>
          <cell r="AR194" t="e">
            <v>#REF!</v>
          </cell>
          <cell r="AS194" t="e">
            <v>#REF!</v>
          </cell>
          <cell r="AT194" t="e">
            <v>#REF!</v>
          </cell>
          <cell r="AU194" t="e">
            <v>#REF!</v>
          </cell>
          <cell r="AV194" t="e">
            <v>#REF!</v>
          </cell>
          <cell r="AW194" t="e">
            <v>#REF!</v>
          </cell>
          <cell r="AX194" t="e">
            <v>#REF!</v>
          </cell>
          <cell r="AY194" t="e">
            <v>#REF!</v>
          </cell>
          <cell r="AZ194" t="e">
            <v>#REF!</v>
          </cell>
          <cell r="BA194" t="e">
            <v>#REF!</v>
          </cell>
          <cell r="BB194" t="e">
            <v>#REF!</v>
          </cell>
          <cell r="BC194" t="e">
            <v>#REF!</v>
          </cell>
          <cell r="BD194" t="e">
            <v>#REF!</v>
          </cell>
          <cell r="BE194" t="e">
            <v>#REF!</v>
          </cell>
          <cell r="BF194" t="e">
            <v>#REF!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 t="e">
            <v>#REF!</v>
          </cell>
          <cell r="BV194" t="e">
            <v>#REF!</v>
          </cell>
          <cell r="BW194" t="e">
            <v>#REF!</v>
          </cell>
          <cell r="BX194" t="e">
            <v>#REF!</v>
          </cell>
          <cell r="BY194" t="e">
            <v>#REF!</v>
          </cell>
          <cell r="BZ194" t="e">
            <v>#REF!</v>
          </cell>
          <cell r="CA194" t="e">
            <v>#REF!</v>
          </cell>
          <cell r="CB194" t="e">
            <v>#REF!</v>
          </cell>
          <cell r="CC194" t="e">
            <v>#REF!</v>
          </cell>
          <cell r="CD194" t="e">
            <v>#REF!</v>
          </cell>
          <cell r="CE194" t="e">
            <v>#REF!</v>
          </cell>
          <cell r="CF194" t="e">
            <v>#REF!</v>
          </cell>
          <cell r="CG194" t="e">
            <v>#REF!</v>
          </cell>
          <cell r="CH194" t="e">
            <v>#REF!</v>
          </cell>
          <cell r="CI194" t="e">
            <v>#REF!</v>
          </cell>
          <cell r="CJ194" t="e">
            <v>#REF!</v>
          </cell>
          <cell r="CK194" t="e">
            <v>#REF!</v>
          </cell>
          <cell r="CL194" t="e">
            <v>#REF!</v>
          </cell>
          <cell r="CM194" t="e">
            <v>#REF!</v>
          </cell>
          <cell r="CN194" t="e">
            <v>#REF!</v>
          </cell>
          <cell r="CO194" t="e">
            <v>#REF!</v>
          </cell>
          <cell r="CP194" t="e">
            <v>#REF!</v>
          </cell>
          <cell r="CQ194" t="e">
            <v>#REF!</v>
          </cell>
          <cell r="CR194" t="e">
            <v>#REF!</v>
          </cell>
          <cell r="CS194" t="e">
            <v>#REF!</v>
          </cell>
          <cell r="CT194" t="e">
            <v>#REF!</v>
          </cell>
          <cell r="CU194" t="e">
            <v>#REF!</v>
          </cell>
          <cell r="CV194" t="e">
            <v>#REF!</v>
          </cell>
          <cell r="CW194" t="e">
            <v>#REF!</v>
          </cell>
          <cell r="CX194" t="e">
            <v>#REF!</v>
          </cell>
          <cell r="CY194" t="e">
            <v>#REF!</v>
          </cell>
          <cell r="CZ194" t="e">
            <v>#REF!</v>
          </cell>
          <cell r="DA194" t="e">
            <v>#REF!</v>
          </cell>
          <cell r="DB194" t="e">
            <v>#REF!</v>
          </cell>
          <cell r="DC194" t="e">
            <v>#REF!</v>
          </cell>
          <cell r="DD194" t="e">
            <v>#REF!</v>
          </cell>
          <cell r="DE194" t="e">
            <v>#REF!</v>
          </cell>
          <cell r="DF194" t="e">
            <v>#REF!</v>
          </cell>
          <cell r="DG194" t="e">
            <v>#REF!</v>
          </cell>
          <cell r="DH194" t="e">
            <v>#REF!</v>
          </cell>
          <cell r="DI194">
            <v>0</v>
          </cell>
          <cell r="DJ194">
            <v>0</v>
          </cell>
          <cell r="DK194" t="e">
            <v>#REF!</v>
          </cell>
          <cell r="DL194" t="e">
            <v>#REF!</v>
          </cell>
          <cell r="DM194" t="e">
            <v>#REF!</v>
          </cell>
          <cell r="DN194" t="e">
            <v>#REF!</v>
          </cell>
          <cell r="DO194" t="e">
            <v>#REF!</v>
          </cell>
          <cell r="DP194" t="e">
            <v>#REF!</v>
          </cell>
          <cell r="DQ194" t="e">
            <v>#REF!</v>
          </cell>
          <cell r="DR194" t="e">
            <v>#REF!</v>
          </cell>
          <cell r="DS194" t="e">
            <v>#REF!</v>
          </cell>
          <cell r="DT194" t="e">
            <v>#REF!</v>
          </cell>
          <cell r="DU194" t="e">
            <v>#REF!</v>
          </cell>
          <cell r="DV194">
            <v>0</v>
          </cell>
          <cell r="DW194">
            <v>0</v>
          </cell>
          <cell r="DX194" t="e">
            <v>#REF!</v>
          </cell>
          <cell r="DY194" t="e">
            <v>#REF!</v>
          </cell>
          <cell r="DZ194" t="e">
            <v>#REF!</v>
          </cell>
          <cell r="EA194" t="e">
            <v>#REF!</v>
          </cell>
          <cell r="EB194" t="e">
            <v>#REF!</v>
          </cell>
        </row>
        <row r="195">
          <cell r="B195">
            <v>184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 t="e">
            <v>#REF!</v>
          </cell>
          <cell r="N195" t="e">
            <v>#REF!</v>
          </cell>
          <cell r="O195" t="e">
            <v>#REF!</v>
          </cell>
          <cell r="P195" t="e">
            <v>#REF!</v>
          </cell>
          <cell r="Q195" t="e">
            <v>#REF!</v>
          </cell>
          <cell r="R195" t="e">
            <v>#REF!</v>
          </cell>
          <cell r="S195" t="e">
            <v>#REF!</v>
          </cell>
          <cell r="T195" t="e">
            <v>#REF!</v>
          </cell>
          <cell r="U195" t="e">
            <v>#REF!</v>
          </cell>
          <cell r="V195" t="e">
            <v>#REF!</v>
          </cell>
          <cell r="W195" t="e">
            <v>#REF!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  <cell r="AD195" t="e">
            <v>#REF!</v>
          </cell>
          <cell r="AE195" t="e">
            <v>#REF!</v>
          </cell>
          <cell r="AF195" t="e">
            <v>#REF!</v>
          </cell>
          <cell r="AG195" t="e">
            <v>#REF!</v>
          </cell>
          <cell r="AH195" t="e">
            <v>#REF!</v>
          </cell>
          <cell r="AI195" t="e">
            <v>#REF!</v>
          </cell>
          <cell r="AJ195" t="e">
            <v>#REF!</v>
          </cell>
          <cell r="AK195" t="e">
            <v>#REF!</v>
          </cell>
          <cell r="AL195" t="e">
            <v>#REF!</v>
          </cell>
          <cell r="AM195" t="e">
            <v>#REF!</v>
          </cell>
          <cell r="AN195" t="e">
            <v>#REF!</v>
          </cell>
          <cell r="AO195" t="e">
            <v>#REF!</v>
          </cell>
          <cell r="AP195" t="e">
            <v>#REF!</v>
          </cell>
          <cell r="AQ195" t="e">
            <v>#REF!</v>
          </cell>
          <cell r="AR195" t="e">
            <v>#REF!</v>
          </cell>
          <cell r="AS195" t="e">
            <v>#REF!</v>
          </cell>
          <cell r="AT195" t="e">
            <v>#REF!</v>
          </cell>
          <cell r="AU195" t="e">
            <v>#REF!</v>
          </cell>
          <cell r="AV195" t="e">
            <v>#REF!</v>
          </cell>
          <cell r="AW195" t="e">
            <v>#REF!</v>
          </cell>
          <cell r="AX195" t="e">
            <v>#REF!</v>
          </cell>
          <cell r="AY195" t="e">
            <v>#REF!</v>
          </cell>
          <cell r="AZ195" t="e">
            <v>#REF!</v>
          </cell>
          <cell r="BA195" t="e">
            <v>#REF!</v>
          </cell>
          <cell r="BB195" t="e">
            <v>#REF!</v>
          </cell>
          <cell r="BC195" t="e">
            <v>#REF!</v>
          </cell>
          <cell r="BD195" t="e">
            <v>#REF!</v>
          </cell>
          <cell r="BE195" t="e">
            <v>#REF!</v>
          </cell>
          <cell r="BF195" t="e">
            <v>#REF!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 t="e">
            <v>#REF!</v>
          </cell>
          <cell r="BV195" t="e">
            <v>#REF!</v>
          </cell>
          <cell r="BW195" t="e">
            <v>#REF!</v>
          </cell>
          <cell r="BX195" t="e">
            <v>#REF!</v>
          </cell>
          <cell r="BY195" t="e">
            <v>#REF!</v>
          </cell>
          <cell r="BZ195" t="e">
            <v>#REF!</v>
          </cell>
          <cell r="CA195" t="e">
            <v>#REF!</v>
          </cell>
          <cell r="CB195" t="e">
            <v>#REF!</v>
          </cell>
          <cell r="CC195" t="e">
            <v>#REF!</v>
          </cell>
          <cell r="CD195" t="e">
            <v>#REF!</v>
          </cell>
          <cell r="CE195" t="e">
            <v>#REF!</v>
          </cell>
          <cell r="CF195" t="e">
            <v>#REF!</v>
          </cell>
          <cell r="CG195" t="e">
            <v>#REF!</v>
          </cell>
          <cell r="CH195" t="e">
            <v>#REF!</v>
          </cell>
          <cell r="CI195" t="e">
            <v>#REF!</v>
          </cell>
          <cell r="CJ195" t="e">
            <v>#REF!</v>
          </cell>
          <cell r="CK195" t="e">
            <v>#REF!</v>
          </cell>
          <cell r="CL195" t="e">
            <v>#REF!</v>
          </cell>
          <cell r="CM195" t="e">
            <v>#REF!</v>
          </cell>
          <cell r="CN195" t="e">
            <v>#REF!</v>
          </cell>
          <cell r="CO195" t="e">
            <v>#REF!</v>
          </cell>
          <cell r="CP195" t="e">
            <v>#REF!</v>
          </cell>
          <cell r="CQ195" t="e">
            <v>#REF!</v>
          </cell>
          <cell r="CR195" t="e">
            <v>#REF!</v>
          </cell>
          <cell r="CS195" t="e">
            <v>#REF!</v>
          </cell>
          <cell r="CT195" t="e">
            <v>#REF!</v>
          </cell>
          <cell r="CU195" t="e">
            <v>#REF!</v>
          </cell>
          <cell r="CV195" t="e">
            <v>#REF!</v>
          </cell>
          <cell r="CW195" t="e">
            <v>#REF!</v>
          </cell>
          <cell r="CX195" t="e">
            <v>#REF!</v>
          </cell>
          <cell r="CY195" t="e">
            <v>#REF!</v>
          </cell>
          <cell r="CZ195" t="e">
            <v>#REF!</v>
          </cell>
          <cell r="DA195" t="e">
            <v>#REF!</v>
          </cell>
          <cell r="DB195" t="e">
            <v>#REF!</v>
          </cell>
          <cell r="DC195" t="e">
            <v>#REF!</v>
          </cell>
          <cell r="DD195" t="e">
            <v>#REF!</v>
          </cell>
          <cell r="DE195" t="e">
            <v>#REF!</v>
          </cell>
          <cell r="DF195" t="e">
            <v>#REF!</v>
          </cell>
          <cell r="DG195" t="e">
            <v>#REF!</v>
          </cell>
          <cell r="DH195" t="e">
            <v>#REF!</v>
          </cell>
          <cell r="DI195">
            <v>0</v>
          </cell>
          <cell r="DJ195">
            <v>0</v>
          </cell>
          <cell r="DK195" t="e">
            <v>#REF!</v>
          </cell>
          <cell r="DL195" t="e">
            <v>#REF!</v>
          </cell>
          <cell r="DM195" t="e">
            <v>#REF!</v>
          </cell>
          <cell r="DN195" t="e">
            <v>#REF!</v>
          </cell>
          <cell r="DO195" t="e">
            <v>#REF!</v>
          </cell>
          <cell r="DP195" t="e">
            <v>#REF!</v>
          </cell>
          <cell r="DQ195" t="e">
            <v>#REF!</v>
          </cell>
          <cell r="DR195" t="e">
            <v>#REF!</v>
          </cell>
          <cell r="DS195" t="e">
            <v>#REF!</v>
          </cell>
          <cell r="DT195" t="e">
            <v>#REF!</v>
          </cell>
          <cell r="DU195" t="e">
            <v>#REF!</v>
          </cell>
          <cell r="DV195">
            <v>0</v>
          </cell>
          <cell r="DW195">
            <v>0</v>
          </cell>
          <cell r="DX195" t="e">
            <v>#REF!</v>
          </cell>
          <cell r="DY195" t="e">
            <v>#REF!</v>
          </cell>
          <cell r="DZ195" t="e">
            <v>#REF!</v>
          </cell>
          <cell r="EA195" t="e">
            <v>#REF!</v>
          </cell>
          <cell r="EB195" t="e">
            <v>#REF!</v>
          </cell>
        </row>
        <row r="196">
          <cell r="B196">
            <v>185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  <cell r="Q196" t="e">
            <v>#REF!</v>
          </cell>
          <cell r="R196" t="e">
            <v>#REF!</v>
          </cell>
          <cell r="S196" t="e">
            <v>#REF!</v>
          </cell>
          <cell r="T196" t="e">
            <v>#REF!</v>
          </cell>
          <cell r="U196" t="e">
            <v>#REF!</v>
          </cell>
          <cell r="V196" t="e">
            <v>#REF!</v>
          </cell>
          <cell r="W196" t="e">
            <v>#REF!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  <cell r="AD196" t="e">
            <v>#REF!</v>
          </cell>
          <cell r="AE196" t="e">
            <v>#REF!</v>
          </cell>
          <cell r="AF196" t="e">
            <v>#REF!</v>
          </cell>
          <cell r="AG196" t="e">
            <v>#REF!</v>
          </cell>
          <cell r="AH196" t="e">
            <v>#REF!</v>
          </cell>
          <cell r="AI196" t="e">
            <v>#REF!</v>
          </cell>
          <cell r="AJ196" t="e">
            <v>#REF!</v>
          </cell>
          <cell r="AK196" t="e">
            <v>#REF!</v>
          </cell>
          <cell r="AL196" t="e">
            <v>#REF!</v>
          </cell>
          <cell r="AM196" t="e">
            <v>#REF!</v>
          </cell>
          <cell r="AN196" t="e">
            <v>#REF!</v>
          </cell>
          <cell r="AO196" t="e">
            <v>#REF!</v>
          </cell>
          <cell r="AP196" t="e">
            <v>#REF!</v>
          </cell>
          <cell r="AQ196" t="e">
            <v>#REF!</v>
          </cell>
          <cell r="AR196" t="e">
            <v>#REF!</v>
          </cell>
          <cell r="AS196" t="e">
            <v>#REF!</v>
          </cell>
          <cell r="AT196" t="e">
            <v>#REF!</v>
          </cell>
          <cell r="AU196" t="e">
            <v>#REF!</v>
          </cell>
          <cell r="AV196" t="e">
            <v>#REF!</v>
          </cell>
          <cell r="AW196" t="e">
            <v>#REF!</v>
          </cell>
          <cell r="AX196" t="e">
            <v>#REF!</v>
          </cell>
          <cell r="AY196" t="e">
            <v>#REF!</v>
          </cell>
          <cell r="AZ196" t="e">
            <v>#REF!</v>
          </cell>
          <cell r="BA196" t="e">
            <v>#REF!</v>
          </cell>
          <cell r="BB196" t="e">
            <v>#REF!</v>
          </cell>
          <cell r="BC196" t="e">
            <v>#REF!</v>
          </cell>
          <cell r="BD196" t="e">
            <v>#REF!</v>
          </cell>
          <cell r="BE196" t="e">
            <v>#REF!</v>
          </cell>
          <cell r="BF196" t="e">
            <v>#REF!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 t="e">
            <v>#REF!</v>
          </cell>
          <cell r="BV196" t="e">
            <v>#REF!</v>
          </cell>
          <cell r="BW196" t="e">
            <v>#REF!</v>
          </cell>
          <cell r="BX196" t="e">
            <v>#REF!</v>
          </cell>
          <cell r="BY196" t="e">
            <v>#REF!</v>
          </cell>
          <cell r="BZ196" t="e">
            <v>#REF!</v>
          </cell>
          <cell r="CA196" t="e">
            <v>#REF!</v>
          </cell>
          <cell r="CB196" t="e">
            <v>#REF!</v>
          </cell>
          <cell r="CC196" t="e">
            <v>#REF!</v>
          </cell>
          <cell r="CD196" t="e">
            <v>#REF!</v>
          </cell>
          <cell r="CE196" t="e">
            <v>#REF!</v>
          </cell>
          <cell r="CF196" t="e">
            <v>#REF!</v>
          </cell>
          <cell r="CG196" t="e">
            <v>#REF!</v>
          </cell>
          <cell r="CH196" t="e">
            <v>#REF!</v>
          </cell>
          <cell r="CI196" t="e">
            <v>#REF!</v>
          </cell>
          <cell r="CJ196" t="e">
            <v>#REF!</v>
          </cell>
          <cell r="CK196" t="e">
            <v>#REF!</v>
          </cell>
          <cell r="CL196" t="e">
            <v>#REF!</v>
          </cell>
          <cell r="CM196" t="e">
            <v>#REF!</v>
          </cell>
          <cell r="CN196" t="e">
            <v>#REF!</v>
          </cell>
          <cell r="CO196" t="e">
            <v>#REF!</v>
          </cell>
          <cell r="CP196" t="e">
            <v>#REF!</v>
          </cell>
          <cell r="CQ196" t="e">
            <v>#REF!</v>
          </cell>
          <cell r="CR196" t="e">
            <v>#REF!</v>
          </cell>
          <cell r="CS196" t="e">
            <v>#REF!</v>
          </cell>
          <cell r="CT196" t="e">
            <v>#REF!</v>
          </cell>
          <cell r="CU196" t="e">
            <v>#REF!</v>
          </cell>
          <cell r="CV196" t="e">
            <v>#REF!</v>
          </cell>
          <cell r="CW196" t="e">
            <v>#REF!</v>
          </cell>
          <cell r="CX196" t="e">
            <v>#REF!</v>
          </cell>
          <cell r="CY196" t="e">
            <v>#REF!</v>
          </cell>
          <cell r="CZ196" t="e">
            <v>#REF!</v>
          </cell>
          <cell r="DA196" t="e">
            <v>#REF!</v>
          </cell>
          <cell r="DB196" t="e">
            <v>#REF!</v>
          </cell>
          <cell r="DC196" t="e">
            <v>#REF!</v>
          </cell>
          <cell r="DD196" t="e">
            <v>#REF!</v>
          </cell>
          <cell r="DE196" t="e">
            <v>#REF!</v>
          </cell>
          <cell r="DF196" t="e">
            <v>#REF!</v>
          </cell>
          <cell r="DG196" t="e">
            <v>#REF!</v>
          </cell>
          <cell r="DH196" t="e">
            <v>#REF!</v>
          </cell>
          <cell r="DI196">
            <v>0</v>
          </cell>
          <cell r="DJ196">
            <v>0</v>
          </cell>
          <cell r="DK196" t="e">
            <v>#REF!</v>
          </cell>
          <cell r="DL196" t="e">
            <v>#REF!</v>
          </cell>
          <cell r="DM196" t="e">
            <v>#REF!</v>
          </cell>
          <cell r="DN196" t="e">
            <v>#REF!</v>
          </cell>
          <cell r="DO196" t="e">
            <v>#REF!</v>
          </cell>
          <cell r="DP196" t="e">
            <v>#REF!</v>
          </cell>
          <cell r="DQ196" t="e">
            <v>#REF!</v>
          </cell>
          <cell r="DR196" t="e">
            <v>#REF!</v>
          </cell>
          <cell r="DS196" t="e">
            <v>#REF!</v>
          </cell>
          <cell r="DT196" t="e">
            <v>#REF!</v>
          </cell>
          <cell r="DU196" t="e">
            <v>#REF!</v>
          </cell>
          <cell r="DV196">
            <v>0</v>
          </cell>
          <cell r="DW196">
            <v>0</v>
          </cell>
          <cell r="DX196" t="e">
            <v>#REF!</v>
          </cell>
          <cell r="DY196" t="e">
            <v>#REF!</v>
          </cell>
          <cell r="DZ196" t="e">
            <v>#REF!</v>
          </cell>
          <cell r="EA196" t="e">
            <v>#REF!</v>
          </cell>
          <cell r="EB196" t="e">
            <v>#REF!</v>
          </cell>
        </row>
        <row r="197">
          <cell r="B197">
            <v>186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  <cell r="Q197" t="e">
            <v>#REF!</v>
          </cell>
          <cell r="R197" t="e">
            <v>#REF!</v>
          </cell>
          <cell r="S197" t="e">
            <v>#REF!</v>
          </cell>
          <cell r="T197" t="e">
            <v>#REF!</v>
          </cell>
          <cell r="U197" t="e">
            <v>#REF!</v>
          </cell>
          <cell r="V197" t="e">
            <v>#REF!</v>
          </cell>
          <cell r="W197" t="e">
            <v>#REF!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  <cell r="AD197" t="e">
            <v>#REF!</v>
          </cell>
          <cell r="AE197" t="e">
            <v>#REF!</v>
          </cell>
          <cell r="AF197" t="e">
            <v>#REF!</v>
          </cell>
          <cell r="AG197" t="e">
            <v>#REF!</v>
          </cell>
          <cell r="AH197" t="e">
            <v>#REF!</v>
          </cell>
          <cell r="AI197" t="e">
            <v>#REF!</v>
          </cell>
          <cell r="AJ197" t="e">
            <v>#REF!</v>
          </cell>
          <cell r="AK197" t="e">
            <v>#REF!</v>
          </cell>
          <cell r="AL197" t="e">
            <v>#REF!</v>
          </cell>
          <cell r="AM197" t="e">
            <v>#REF!</v>
          </cell>
          <cell r="AN197" t="e">
            <v>#REF!</v>
          </cell>
          <cell r="AO197" t="e">
            <v>#REF!</v>
          </cell>
          <cell r="AP197" t="e">
            <v>#REF!</v>
          </cell>
          <cell r="AQ197" t="e">
            <v>#REF!</v>
          </cell>
          <cell r="AR197" t="e">
            <v>#REF!</v>
          </cell>
          <cell r="AS197" t="e">
            <v>#REF!</v>
          </cell>
          <cell r="AT197" t="e">
            <v>#REF!</v>
          </cell>
          <cell r="AU197" t="e">
            <v>#REF!</v>
          </cell>
          <cell r="AV197" t="e">
            <v>#REF!</v>
          </cell>
          <cell r="AW197" t="e">
            <v>#REF!</v>
          </cell>
          <cell r="AX197" t="e">
            <v>#REF!</v>
          </cell>
          <cell r="AY197" t="e">
            <v>#REF!</v>
          </cell>
          <cell r="AZ197" t="e">
            <v>#REF!</v>
          </cell>
          <cell r="BA197" t="e">
            <v>#REF!</v>
          </cell>
          <cell r="BB197" t="e">
            <v>#REF!</v>
          </cell>
          <cell r="BC197" t="e">
            <v>#REF!</v>
          </cell>
          <cell r="BD197" t="e">
            <v>#REF!</v>
          </cell>
          <cell r="BE197" t="e">
            <v>#REF!</v>
          </cell>
          <cell r="BF197" t="e">
            <v>#REF!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 t="e">
            <v>#REF!</v>
          </cell>
          <cell r="BV197" t="e">
            <v>#REF!</v>
          </cell>
          <cell r="BW197" t="e">
            <v>#REF!</v>
          </cell>
          <cell r="BX197" t="e">
            <v>#REF!</v>
          </cell>
          <cell r="BY197" t="e">
            <v>#REF!</v>
          </cell>
          <cell r="BZ197" t="e">
            <v>#REF!</v>
          </cell>
          <cell r="CA197" t="e">
            <v>#REF!</v>
          </cell>
          <cell r="CB197" t="e">
            <v>#REF!</v>
          </cell>
          <cell r="CC197" t="e">
            <v>#REF!</v>
          </cell>
          <cell r="CD197" t="e">
            <v>#REF!</v>
          </cell>
          <cell r="CE197" t="e">
            <v>#REF!</v>
          </cell>
          <cell r="CF197" t="e">
            <v>#REF!</v>
          </cell>
          <cell r="CG197" t="e">
            <v>#REF!</v>
          </cell>
          <cell r="CH197" t="e">
            <v>#REF!</v>
          </cell>
          <cell r="CI197" t="e">
            <v>#REF!</v>
          </cell>
          <cell r="CJ197" t="e">
            <v>#REF!</v>
          </cell>
          <cell r="CK197" t="e">
            <v>#REF!</v>
          </cell>
          <cell r="CL197" t="e">
            <v>#REF!</v>
          </cell>
          <cell r="CM197" t="e">
            <v>#REF!</v>
          </cell>
          <cell r="CN197" t="e">
            <v>#REF!</v>
          </cell>
          <cell r="CO197" t="e">
            <v>#REF!</v>
          </cell>
          <cell r="CP197" t="e">
            <v>#REF!</v>
          </cell>
          <cell r="CQ197" t="e">
            <v>#REF!</v>
          </cell>
          <cell r="CR197" t="e">
            <v>#REF!</v>
          </cell>
          <cell r="CS197" t="e">
            <v>#REF!</v>
          </cell>
          <cell r="CT197" t="e">
            <v>#REF!</v>
          </cell>
          <cell r="CU197" t="e">
            <v>#REF!</v>
          </cell>
          <cell r="CV197" t="e">
            <v>#REF!</v>
          </cell>
          <cell r="CW197" t="e">
            <v>#REF!</v>
          </cell>
          <cell r="CX197" t="e">
            <v>#REF!</v>
          </cell>
          <cell r="CY197" t="e">
            <v>#REF!</v>
          </cell>
          <cell r="CZ197" t="e">
            <v>#REF!</v>
          </cell>
          <cell r="DA197" t="e">
            <v>#REF!</v>
          </cell>
          <cell r="DB197" t="e">
            <v>#REF!</v>
          </cell>
          <cell r="DC197" t="e">
            <v>#REF!</v>
          </cell>
          <cell r="DD197" t="e">
            <v>#REF!</v>
          </cell>
          <cell r="DE197" t="e">
            <v>#REF!</v>
          </cell>
          <cell r="DF197" t="e">
            <v>#REF!</v>
          </cell>
          <cell r="DG197" t="e">
            <v>#REF!</v>
          </cell>
          <cell r="DH197" t="e">
            <v>#REF!</v>
          </cell>
          <cell r="DI197">
            <v>0</v>
          </cell>
          <cell r="DJ197">
            <v>0</v>
          </cell>
          <cell r="DK197" t="e">
            <v>#REF!</v>
          </cell>
          <cell r="DL197" t="e">
            <v>#REF!</v>
          </cell>
          <cell r="DM197" t="e">
            <v>#REF!</v>
          </cell>
          <cell r="DN197" t="e">
            <v>#REF!</v>
          </cell>
          <cell r="DO197" t="e">
            <v>#REF!</v>
          </cell>
          <cell r="DP197" t="e">
            <v>#REF!</v>
          </cell>
          <cell r="DQ197" t="e">
            <v>#REF!</v>
          </cell>
          <cell r="DR197" t="e">
            <v>#REF!</v>
          </cell>
          <cell r="DS197" t="e">
            <v>#REF!</v>
          </cell>
          <cell r="DT197" t="e">
            <v>#REF!</v>
          </cell>
          <cell r="DU197" t="e">
            <v>#REF!</v>
          </cell>
          <cell r="DV197">
            <v>0</v>
          </cell>
          <cell r="DW197">
            <v>0</v>
          </cell>
          <cell r="DX197" t="e">
            <v>#REF!</v>
          </cell>
          <cell r="DY197" t="e">
            <v>#REF!</v>
          </cell>
          <cell r="DZ197" t="e">
            <v>#REF!</v>
          </cell>
          <cell r="EA197" t="e">
            <v>#REF!</v>
          </cell>
          <cell r="EB197" t="e">
            <v>#REF!</v>
          </cell>
        </row>
        <row r="198">
          <cell r="B198">
            <v>187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 t="e">
            <v>#REF!</v>
          </cell>
          <cell r="N198" t="e">
            <v>#REF!</v>
          </cell>
          <cell r="O198" t="e">
            <v>#REF!</v>
          </cell>
          <cell r="P198" t="e">
            <v>#REF!</v>
          </cell>
          <cell r="Q198" t="e">
            <v>#REF!</v>
          </cell>
          <cell r="R198" t="e">
            <v>#REF!</v>
          </cell>
          <cell r="S198" t="e">
            <v>#REF!</v>
          </cell>
          <cell r="T198" t="e">
            <v>#REF!</v>
          </cell>
          <cell r="U198" t="e">
            <v>#REF!</v>
          </cell>
          <cell r="V198" t="e">
            <v>#REF!</v>
          </cell>
          <cell r="W198" t="e">
            <v>#REF!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  <cell r="AD198" t="e">
            <v>#REF!</v>
          </cell>
          <cell r="AE198" t="e">
            <v>#REF!</v>
          </cell>
          <cell r="AF198" t="e">
            <v>#REF!</v>
          </cell>
          <cell r="AG198" t="e">
            <v>#REF!</v>
          </cell>
          <cell r="AH198" t="e">
            <v>#REF!</v>
          </cell>
          <cell r="AI198" t="e">
            <v>#REF!</v>
          </cell>
          <cell r="AJ198" t="e">
            <v>#REF!</v>
          </cell>
          <cell r="AK198" t="e">
            <v>#REF!</v>
          </cell>
          <cell r="AL198" t="e">
            <v>#REF!</v>
          </cell>
          <cell r="AM198" t="e">
            <v>#REF!</v>
          </cell>
          <cell r="AN198" t="e">
            <v>#REF!</v>
          </cell>
          <cell r="AO198" t="e">
            <v>#REF!</v>
          </cell>
          <cell r="AP198" t="e">
            <v>#REF!</v>
          </cell>
          <cell r="AQ198" t="e">
            <v>#REF!</v>
          </cell>
          <cell r="AR198" t="e">
            <v>#REF!</v>
          </cell>
          <cell r="AS198" t="e">
            <v>#REF!</v>
          </cell>
          <cell r="AT198" t="e">
            <v>#REF!</v>
          </cell>
          <cell r="AU198" t="e">
            <v>#REF!</v>
          </cell>
          <cell r="AV198" t="e">
            <v>#REF!</v>
          </cell>
          <cell r="AW198" t="e">
            <v>#REF!</v>
          </cell>
          <cell r="AX198" t="e">
            <v>#REF!</v>
          </cell>
          <cell r="AY198" t="e">
            <v>#REF!</v>
          </cell>
          <cell r="AZ198" t="e">
            <v>#REF!</v>
          </cell>
          <cell r="BA198" t="e">
            <v>#REF!</v>
          </cell>
          <cell r="BB198" t="e">
            <v>#REF!</v>
          </cell>
          <cell r="BC198" t="e">
            <v>#REF!</v>
          </cell>
          <cell r="BD198" t="e">
            <v>#REF!</v>
          </cell>
          <cell r="BE198" t="e">
            <v>#REF!</v>
          </cell>
          <cell r="BF198" t="e">
            <v>#REF!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 t="e">
            <v>#REF!</v>
          </cell>
          <cell r="BV198" t="e">
            <v>#REF!</v>
          </cell>
          <cell r="BW198" t="e">
            <v>#REF!</v>
          </cell>
          <cell r="BX198" t="e">
            <v>#REF!</v>
          </cell>
          <cell r="BY198" t="e">
            <v>#REF!</v>
          </cell>
          <cell r="BZ198" t="e">
            <v>#REF!</v>
          </cell>
          <cell r="CA198" t="e">
            <v>#REF!</v>
          </cell>
          <cell r="CB198" t="e">
            <v>#REF!</v>
          </cell>
          <cell r="CC198" t="e">
            <v>#REF!</v>
          </cell>
          <cell r="CD198" t="e">
            <v>#REF!</v>
          </cell>
          <cell r="CE198" t="e">
            <v>#REF!</v>
          </cell>
          <cell r="CF198" t="e">
            <v>#REF!</v>
          </cell>
          <cell r="CG198" t="e">
            <v>#REF!</v>
          </cell>
          <cell r="CH198" t="e">
            <v>#REF!</v>
          </cell>
          <cell r="CI198" t="e">
            <v>#REF!</v>
          </cell>
          <cell r="CJ198" t="e">
            <v>#REF!</v>
          </cell>
          <cell r="CK198" t="e">
            <v>#REF!</v>
          </cell>
          <cell r="CL198" t="e">
            <v>#REF!</v>
          </cell>
          <cell r="CM198" t="e">
            <v>#REF!</v>
          </cell>
          <cell r="CN198" t="e">
            <v>#REF!</v>
          </cell>
          <cell r="CO198" t="e">
            <v>#REF!</v>
          </cell>
          <cell r="CP198" t="e">
            <v>#REF!</v>
          </cell>
          <cell r="CQ198" t="e">
            <v>#REF!</v>
          </cell>
          <cell r="CR198" t="e">
            <v>#REF!</v>
          </cell>
          <cell r="CS198" t="e">
            <v>#REF!</v>
          </cell>
          <cell r="CT198" t="e">
            <v>#REF!</v>
          </cell>
          <cell r="CU198" t="e">
            <v>#REF!</v>
          </cell>
          <cell r="CV198" t="e">
            <v>#REF!</v>
          </cell>
          <cell r="CW198" t="e">
            <v>#REF!</v>
          </cell>
          <cell r="CX198" t="e">
            <v>#REF!</v>
          </cell>
          <cell r="CY198" t="e">
            <v>#REF!</v>
          </cell>
          <cell r="CZ198" t="e">
            <v>#REF!</v>
          </cell>
          <cell r="DA198" t="e">
            <v>#REF!</v>
          </cell>
          <cell r="DB198" t="e">
            <v>#REF!</v>
          </cell>
          <cell r="DC198" t="e">
            <v>#REF!</v>
          </cell>
          <cell r="DD198" t="e">
            <v>#REF!</v>
          </cell>
          <cell r="DE198" t="e">
            <v>#REF!</v>
          </cell>
          <cell r="DF198" t="e">
            <v>#REF!</v>
          </cell>
          <cell r="DG198" t="e">
            <v>#REF!</v>
          </cell>
          <cell r="DH198" t="e">
            <v>#REF!</v>
          </cell>
          <cell r="DI198">
            <v>0</v>
          </cell>
          <cell r="DJ198">
            <v>0</v>
          </cell>
          <cell r="DK198" t="e">
            <v>#REF!</v>
          </cell>
          <cell r="DL198" t="e">
            <v>#REF!</v>
          </cell>
          <cell r="DM198" t="e">
            <v>#REF!</v>
          </cell>
          <cell r="DN198" t="e">
            <v>#REF!</v>
          </cell>
          <cell r="DO198" t="e">
            <v>#REF!</v>
          </cell>
          <cell r="DP198" t="e">
            <v>#REF!</v>
          </cell>
          <cell r="DQ198" t="e">
            <v>#REF!</v>
          </cell>
          <cell r="DR198" t="e">
            <v>#REF!</v>
          </cell>
          <cell r="DS198" t="e">
            <v>#REF!</v>
          </cell>
          <cell r="DT198" t="e">
            <v>#REF!</v>
          </cell>
          <cell r="DU198" t="e">
            <v>#REF!</v>
          </cell>
          <cell r="DV198">
            <v>0</v>
          </cell>
          <cell r="DW198">
            <v>0</v>
          </cell>
          <cell r="DX198" t="e">
            <v>#REF!</v>
          </cell>
          <cell r="DY198" t="e">
            <v>#REF!</v>
          </cell>
          <cell r="DZ198" t="e">
            <v>#REF!</v>
          </cell>
          <cell r="EA198" t="e">
            <v>#REF!</v>
          </cell>
          <cell r="EB198" t="e">
            <v>#REF!</v>
          </cell>
        </row>
        <row r="199">
          <cell r="B199">
            <v>188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  <cell r="Q199" t="e">
            <v>#REF!</v>
          </cell>
          <cell r="R199" t="e">
            <v>#REF!</v>
          </cell>
          <cell r="S199" t="e">
            <v>#REF!</v>
          </cell>
          <cell r="T199" t="e">
            <v>#REF!</v>
          </cell>
          <cell r="U199" t="e">
            <v>#REF!</v>
          </cell>
          <cell r="V199" t="e">
            <v>#REF!</v>
          </cell>
          <cell r="W199" t="e">
            <v>#REF!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  <cell r="AD199" t="e">
            <v>#REF!</v>
          </cell>
          <cell r="AE199" t="e">
            <v>#REF!</v>
          </cell>
          <cell r="AF199" t="e">
            <v>#REF!</v>
          </cell>
          <cell r="AG199" t="e">
            <v>#REF!</v>
          </cell>
          <cell r="AH199" t="e">
            <v>#REF!</v>
          </cell>
          <cell r="AI199" t="e">
            <v>#REF!</v>
          </cell>
          <cell r="AJ199" t="e">
            <v>#REF!</v>
          </cell>
          <cell r="AK199" t="e">
            <v>#REF!</v>
          </cell>
          <cell r="AL199" t="e">
            <v>#REF!</v>
          </cell>
          <cell r="AM199" t="e">
            <v>#REF!</v>
          </cell>
          <cell r="AN199" t="e">
            <v>#REF!</v>
          </cell>
          <cell r="AO199" t="e">
            <v>#REF!</v>
          </cell>
          <cell r="AP199" t="e">
            <v>#REF!</v>
          </cell>
          <cell r="AQ199" t="e">
            <v>#REF!</v>
          </cell>
          <cell r="AR199" t="e">
            <v>#REF!</v>
          </cell>
          <cell r="AS199" t="e">
            <v>#REF!</v>
          </cell>
          <cell r="AT199" t="e">
            <v>#REF!</v>
          </cell>
          <cell r="AU199" t="e">
            <v>#REF!</v>
          </cell>
          <cell r="AV199" t="e">
            <v>#REF!</v>
          </cell>
          <cell r="AW199" t="e">
            <v>#REF!</v>
          </cell>
          <cell r="AX199" t="e">
            <v>#REF!</v>
          </cell>
          <cell r="AY199" t="e">
            <v>#REF!</v>
          </cell>
          <cell r="AZ199" t="e">
            <v>#REF!</v>
          </cell>
          <cell r="BA199" t="e">
            <v>#REF!</v>
          </cell>
          <cell r="BB199" t="e">
            <v>#REF!</v>
          </cell>
          <cell r="BC199" t="e">
            <v>#REF!</v>
          </cell>
          <cell r="BD199" t="e">
            <v>#REF!</v>
          </cell>
          <cell r="BE199" t="e">
            <v>#REF!</v>
          </cell>
          <cell r="BF199" t="e">
            <v>#REF!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 t="e">
            <v>#REF!</v>
          </cell>
          <cell r="BV199" t="e">
            <v>#REF!</v>
          </cell>
          <cell r="BW199" t="e">
            <v>#REF!</v>
          </cell>
          <cell r="BX199" t="e">
            <v>#REF!</v>
          </cell>
          <cell r="BY199" t="e">
            <v>#REF!</v>
          </cell>
          <cell r="BZ199" t="e">
            <v>#REF!</v>
          </cell>
          <cell r="CA199" t="e">
            <v>#REF!</v>
          </cell>
          <cell r="CB199" t="e">
            <v>#REF!</v>
          </cell>
          <cell r="CC199" t="e">
            <v>#REF!</v>
          </cell>
          <cell r="CD199" t="e">
            <v>#REF!</v>
          </cell>
          <cell r="CE199" t="e">
            <v>#REF!</v>
          </cell>
          <cell r="CF199" t="e">
            <v>#REF!</v>
          </cell>
          <cell r="CG199" t="e">
            <v>#REF!</v>
          </cell>
          <cell r="CH199" t="e">
            <v>#REF!</v>
          </cell>
          <cell r="CI199" t="e">
            <v>#REF!</v>
          </cell>
          <cell r="CJ199" t="e">
            <v>#REF!</v>
          </cell>
          <cell r="CK199" t="e">
            <v>#REF!</v>
          </cell>
          <cell r="CL199" t="e">
            <v>#REF!</v>
          </cell>
          <cell r="CM199" t="e">
            <v>#REF!</v>
          </cell>
          <cell r="CN199" t="e">
            <v>#REF!</v>
          </cell>
          <cell r="CO199" t="e">
            <v>#REF!</v>
          </cell>
          <cell r="CP199" t="e">
            <v>#REF!</v>
          </cell>
          <cell r="CQ199" t="e">
            <v>#REF!</v>
          </cell>
          <cell r="CR199" t="e">
            <v>#REF!</v>
          </cell>
          <cell r="CS199" t="e">
            <v>#REF!</v>
          </cell>
          <cell r="CT199" t="e">
            <v>#REF!</v>
          </cell>
          <cell r="CU199" t="e">
            <v>#REF!</v>
          </cell>
          <cell r="CV199" t="e">
            <v>#REF!</v>
          </cell>
          <cell r="CW199" t="e">
            <v>#REF!</v>
          </cell>
          <cell r="CX199" t="e">
            <v>#REF!</v>
          </cell>
          <cell r="CY199" t="e">
            <v>#REF!</v>
          </cell>
          <cell r="CZ199" t="e">
            <v>#REF!</v>
          </cell>
          <cell r="DA199" t="e">
            <v>#REF!</v>
          </cell>
          <cell r="DB199" t="e">
            <v>#REF!</v>
          </cell>
          <cell r="DC199" t="e">
            <v>#REF!</v>
          </cell>
          <cell r="DD199" t="e">
            <v>#REF!</v>
          </cell>
          <cell r="DE199" t="e">
            <v>#REF!</v>
          </cell>
          <cell r="DF199" t="e">
            <v>#REF!</v>
          </cell>
          <cell r="DG199" t="e">
            <v>#REF!</v>
          </cell>
          <cell r="DH199" t="e">
            <v>#REF!</v>
          </cell>
          <cell r="DI199">
            <v>0</v>
          </cell>
          <cell r="DJ199">
            <v>0</v>
          </cell>
          <cell r="DK199" t="e">
            <v>#REF!</v>
          </cell>
          <cell r="DL199" t="e">
            <v>#REF!</v>
          </cell>
          <cell r="DM199" t="e">
            <v>#REF!</v>
          </cell>
          <cell r="DN199" t="e">
            <v>#REF!</v>
          </cell>
          <cell r="DO199" t="e">
            <v>#REF!</v>
          </cell>
          <cell r="DP199" t="e">
            <v>#REF!</v>
          </cell>
          <cell r="DQ199" t="e">
            <v>#REF!</v>
          </cell>
          <cell r="DR199" t="e">
            <v>#REF!</v>
          </cell>
          <cell r="DS199" t="e">
            <v>#REF!</v>
          </cell>
          <cell r="DT199" t="e">
            <v>#REF!</v>
          </cell>
          <cell r="DU199" t="e">
            <v>#REF!</v>
          </cell>
          <cell r="DV199">
            <v>0</v>
          </cell>
          <cell r="DW199">
            <v>0</v>
          </cell>
          <cell r="DX199" t="e">
            <v>#REF!</v>
          </cell>
          <cell r="DY199" t="e">
            <v>#REF!</v>
          </cell>
          <cell r="DZ199" t="e">
            <v>#REF!</v>
          </cell>
          <cell r="EA199" t="e">
            <v>#REF!</v>
          </cell>
          <cell r="EB199" t="e">
            <v>#REF!</v>
          </cell>
        </row>
        <row r="200">
          <cell r="B200">
            <v>189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 t="e">
            <v>#REF!</v>
          </cell>
          <cell r="N200" t="e">
            <v>#REF!</v>
          </cell>
          <cell r="O200" t="e">
            <v>#REF!</v>
          </cell>
          <cell r="P200" t="e">
            <v>#REF!</v>
          </cell>
          <cell r="Q200" t="e">
            <v>#REF!</v>
          </cell>
          <cell r="R200" t="e">
            <v>#REF!</v>
          </cell>
          <cell r="S200" t="e">
            <v>#REF!</v>
          </cell>
          <cell r="T200" t="e">
            <v>#REF!</v>
          </cell>
          <cell r="U200" t="e">
            <v>#REF!</v>
          </cell>
          <cell r="V200" t="e">
            <v>#REF!</v>
          </cell>
          <cell r="W200" t="e">
            <v>#REF!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  <cell r="AD200" t="e">
            <v>#REF!</v>
          </cell>
          <cell r="AE200" t="e">
            <v>#REF!</v>
          </cell>
          <cell r="AF200" t="e">
            <v>#REF!</v>
          </cell>
          <cell r="AG200" t="e">
            <v>#REF!</v>
          </cell>
          <cell r="AH200" t="e">
            <v>#REF!</v>
          </cell>
          <cell r="AI200" t="e">
            <v>#REF!</v>
          </cell>
          <cell r="AJ200" t="e">
            <v>#REF!</v>
          </cell>
          <cell r="AK200" t="e">
            <v>#REF!</v>
          </cell>
          <cell r="AL200" t="e">
            <v>#REF!</v>
          </cell>
          <cell r="AM200" t="e">
            <v>#REF!</v>
          </cell>
          <cell r="AN200" t="e">
            <v>#REF!</v>
          </cell>
          <cell r="AO200" t="e">
            <v>#REF!</v>
          </cell>
          <cell r="AP200" t="e">
            <v>#REF!</v>
          </cell>
          <cell r="AQ200" t="e">
            <v>#REF!</v>
          </cell>
          <cell r="AR200" t="e">
            <v>#REF!</v>
          </cell>
          <cell r="AS200" t="e">
            <v>#REF!</v>
          </cell>
          <cell r="AT200" t="e">
            <v>#REF!</v>
          </cell>
          <cell r="AU200" t="e">
            <v>#REF!</v>
          </cell>
          <cell r="AV200" t="e">
            <v>#REF!</v>
          </cell>
          <cell r="AW200" t="e">
            <v>#REF!</v>
          </cell>
          <cell r="AX200" t="e">
            <v>#REF!</v>
          </cell>
          <cell r="AY200" t="e">
            <v>#REF!</v>
          </cell>
          <cell r="AZ200" t="e">
            <v>#REF!</v>
          </cell>
          <cell r="BA200" t="e">
            <v>#REF!</v>
          </cell>
          <cell r="BB200" t="e">
            <v>#REF!</v>
          </cell>
          <cell r="BC200" t="e">
            <v>#REF!</v>
          </cell>
          <cell r="BD200" t="e">
            <v>#REF!</v>
          </cell>
          <cell r="BE200" t="e">
            <v>#REF!</v>
          </cell>
          <cell r="BF200" t="e">
            <v>#REF!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 t="e">
            <v>#REF!</v>
          </cell>
          <cell r="BV200" t="e">
            <v>#REF!</v>
          </cell>
          <cell r="BW200" t="e">
            <v>#REF!</v>
          </cell>
          <cell r="BX200" t="e">
            <v>#REF!</v>
          </cell>
          <cell r="BY200" t="e">
            <v>#REF!</v>
          </cell>
          <cell r="BZ200" t="e">
            <v>#REF!</v>
          </cell>
          <cell r="CA200" t="e">
            <v>#REF!</v>
          </cell>
          <cell r="CB200" t="e">
            <v>#REF!</v>
          </cell>
          <cell r="CC200" t="e">
            <v>#REF!</v>
          </cell>
          <cell r="CD200" t="e">
            <v>#REF!</v>
          </cell>
          <cell r="CE200" t="e">
            <v>#REF!</v>
          </cell>
          <cell r="CF200" t="e">
            <v>#REF!</v>
          </cell>
          <cell r="CG200" t="e">
            <v>#REF!</v>
          </cell>
          <cell r="CH200" t="e">
            <v>#REF!</v>
          </cell>
          <cell r="CI200" t="e">
            <v>#REF!</v>
          </cell>
          <cell r="CJ200" t="e">
            <v>#REF!</v>
          </cell>
          <cell r="CK200" t="e">
            <v>#REF!</v>
          </cell>
          <cell r="CL200" t="e">
            <v>#REF!</v>
          </cell>
          <cell r="CM200" t="e">
            <v>#REF!</v>
          </cell>
          <cell r="CN200" t="e">
            <v>#REF!</v>
          </cell>
          <cell r="CO200" t="e">
            <v>#REF!</v>
          </cell>
          <cell r="CP200" t="e">
            <v>#REF!</v>
          </cell>
          <cell r="CQ200" t="e">
            <v>#REF!</v>
          </cell>
          <cell r="CR200" t="e">
            <v>#REF!</v>
          </cell>
          <cell r="CS200" t="e">
            <v>#REF!</v>
          </cell>
          <cell r="CT200" t="e">
            <v>#REF!</v>
          </cell>
          <cell r="CU200" t="e">
            <v>#REF!</v>
          </cell>
          <cell r="CV200" t="e">
            <v>#REF!</v>
          </cell>
          <cell r="CW200" t="e">
            <v>#REF!</v>
          </cell>
          <cell r="CX200" t="e">
            <v>#REF!</v>
          </cell>
          <cell r="CY200" t="e">
            <v>#REF!</v>
          </cell>
          <cell r="CZ200" t="e">
            <v>#REF!</v>
          </cell>
          <cell r="DA200" t="e">
            <v>#REF!</v>
          </cell>
          <cell r="DB200" t="e">
            <v>#REF!</v>
          </cell>
          <cell r="DC200" t="e">
            <v>#REF!</v>
          </cell>
          <cell r="DD200" t="e">
            <v>#REF!</v>
          </cell>
          <cell r="DE200" t="e">
            <v>#REF!</v>
          </cell>
          <cell r="DF200" t="e">
            <v>#REF!</v>
          </cell>
          <cell r="DG200" t="e">
            <v>#REF!</v>
          </cell>
          <cell r="DH200" t="e">
            <v>#REF!</v>
          </cell>
          <cell r="DI200">
            <v>0</v>
          </cell>
          <cell r="DJ200">
            <v>0</v>
          </cell>
          <cell r="DK200" t="e">
            <v>#REF!</v>
          </cell>
          <cell r="DL200" t="e">
            <v>#REF!</v>
          </cell>
          <cell r="DM200" t="e">
            <v>#REF!</v>
          </cell>
          <cell r="DN200" t="e">
            <v>#REF!</v>
          </cell>
          <cell r="DO200" t="e">
            <v>#REF!</v>
          </cell>
          <cell r="DP200" t="e">
            <v>#REF!</v>
          </cell>
          <cell r="DQ200" t="e">
            <v>#REF!</v>
          </cell>
          <cell r="DR200" t="e">
            <v>#REF!</v>
          </cell>
          <cell r="DS200" t="e">
            <v>#REF!</v>
          </cell>
          <cell r="DT200" t="e">
            <v>#REF!</v>
          </cell>
          <cell r="DU200" t="e">
            <v>#REF!</v>
          </cell>
          <cell r="DV200">
            <v>0</v>
          </cell>
          <cell r="DW200">
            <v>0</v>
          </cell>
          <cell r="DX200" t="e">
            <v>#REF!</v>
          </cell>
          <cell r="DY200" t="e">
            <v>#REF!</v>
          </cell>
          <cell r="DZ200" t="e">
            <v>#REF!</v>
          </cell>
          <cell r="EA200" t="e">
            <v>#REF!</v>
          </cell>
          <cell r="EB200" t="e">
            <v>#REF!</v>
          </cell>
        </row>
        <row r="201">
          <cell r="B201">
            <v>190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  <cell r="Q201" t="e">
            <v>#REF!</v>
          </cell>
          <cell r="R201" t="e">
            <v>#REF!</v>
          </cell>
          <cell r="S201" t="e">
            <v>#REF!</v>
          </cell>
          <cell r="T201" t="e">
            <v>#REF!</v>
          </cell>
          <cell r="U201" t="e">
            <v>#REF!</v>
          </cell>
          <cell r="V201" t="e">
            <v>#REF!</v>
          </cell>
          <cell r="W201" t="e">
            <v>#REF!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  <cell r="AD201" t="e">
            <v>#REF!</v>
          </cell>
          <cell r="AE201" t="e">
            <v>#REF!</v>
          </cell>
          <cell r="AF201" t="e">
            <v>#REF!</v>
          </cell>
          <cell r="AG201" t="e">
            <v>#REF!</v>
          </cell>
          <cell r="AH201" t="e">
            <v>#REF!</v>
          </cell>
          <cell r="AI201" t="e">
            <v>#REF!</v>
          </cell>
          <cell r="AJ201" t="e">
            <v>#REF!</v>
          </cell>
          <cell r="AK201" t="e">
            <v>#REF!</v>
          </cell>
          <cell r="AL201" t="e">
            <v>#REF!</v>
          </cell>
          <cell r="AM201" t="e">
            <v>#REF!</v>
          </cell>
          <cell r="AN201" t="e">
            <v>#REF!</v>
          </cell>
          <cell r="AO201" t="e">
            <v>#REF!</v>
          </cell>
          <cell r="AP201" t="e">
            <v>#REF!</v>
          </cell>
          <cell r="AQ201" t="e">
            <v>#REF!</v>
          </cell>
          <cell r="AR201" t="e">
            <v>#REF!</v>
          </cell>
          <cell r="AS201" t="e">
            <v>#REF!</v>
          </cell>
          <cell r="AT201" t="e">
            <v>#REF!</v>
          </cell>
          <cell r="AU201" t="e">
            <v>#REF!</v>
          </cell>
          <cell r="AV201" t="e">
            <v>#REF!</v>
          </cell>
          <cell r="AW201" t="e">
            <v>#REF!</v>
          </cell>
          <cell r="AX201" t="e">
            <v>#REF!</v>
          </cell>
          <cell r="AY201" t="e">
            <v>#REF!</v>
          </cell>
          <cell r="AZ201" t="e">
            <v>#REF!</v>
          </cell>
          <cell r="BA201" t="e">
            <v>#REF!</v>
          </cell>
          <cell r="BB201" t="e">
            <v>#REF!</v>
          </cell>
          <cell r="BC201" t="e">
            <v>#REF!</v>
          </cell>
          <cell r="BD201" t="e">
            <v>#REF!</v>
          </cell>
          <cell r="BE201" t="e">
            <v>#REF!</v>
          </cell>
          <cell r="BF201" t="e">
            <v>#REF!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 t="e">
            <v>#REF!</v>
          </cell>
          <cell r="BV201" t="e">
            <v>#REF!</v>
          </cell>
          <cell r="BW201" t="e">
            <v>#REF!</v>
          </cell>
          <cell r="BX201" t="e">
            <v>#REF!</v>
          </cell>
          <cell r="BY201" t="e">
            <v>#REF!</v>
          </cell>
          <cell r="BZ201" t="e">
            <v>#REF!</v>
          </cell>
          <cell r="CA201" t="e">
            <v>#REF!</v>
          </cell>
          <cell r="CB201" t="e">
            <v>#REF!</v>
          </cell>
          <cell r="CC201" t="e">
            <v>#REF!</v>
          </cell>
          <cell r="CD201" t="e">
            <v>#REF!</v>
          </cell>
          <cell r="CE201" t="e">
            <v>#REF!</v>
          </cell>
          <cell r="CF201" t="e">
            <v>#REF!</v>
          </cell>
          <cell r="CG201" t="e">
            <v>#REF!</v>
          </cell>
          <cell r="CH201" t="e">
            <v>#REF!</v>
          </cell>
          <cell r="CI201" t="e">
            <v>#REF!</v>
          </cell>
          <cell r="CJ201" t="e">
            <v>#REF!</v>
          </cell>
          <cell r="CK201" t="e">
            <v>#REF!</v>
          </cell>
          <cell r="CL201" t="e">
            <v>#REF!</v>
          </cell>
          <cell r="CM201" t="e">
            <v>#REF!</v>
          </cell>
          <cell r="CN201" t="e">
            <v>#REF!</v>
          </cell>
          <cell r="CO201" t="e">
            <v>#REF!</v>
          </cell>
          <cell r="CP201" t="e">
            <v>#REF!</v>
          </cell>
          <cell r="CQ201" t="e">
            <v>#REF!</v>
          </cell>
          <cell r="CR201" t="e">
            <v>#REF!</v>
          </cell>
          <cell r="CS201" t="e">
            <v>#REF!</v>
          </cell>
          <cell r="CT201" t="e">
            <v>#REF!</v>
          </cell>
          <cell r="CU201" t="e">
            <v>#REF!</v>
          </cell>
          <cell r="CV201" t="e">
            <v>#REF!</v>
          </cell>
          <cell r="CW201" t="e">
            <v>#REF!</v>
          </cell>
          <cell r="CX201" t="e">
            <v>#REF!</v>
          </cell>
          <cell r="CY201" t="e">
            <v>#REF!</v>
          </cell>
          <cell r="CZ201" t="e">
            <v>#REF!</v>
          </cell>
          <cell r="DA201" t="e">
            <v>#REF!</v>
          </cell>
          <cell r="DB201" t="e">
            <v>#REF!</v>
          </cell>
          <cell r="DC201" t="e">
            <v>#REF!</v>
          </cell>
          <cell r="DD201" t="e">
            <v>#REF!</v>
          </cell>
          <cell r="DE201" t="e">
            <v>#REF!</v>
          </cell>
          <cell r="DF201" t="e">
            <v>#REF!</v>
          </cell>
          <cell r="DG201" t="e">
            <v>#REF!</v>
          </cell>
          <cell r="DH201" t="e">
            <v>#REF!</v>
          </cell>
          <cell r="DI201">
            <v>0</v>
          </cell>
          <cell r="DJ201">
            <v>0</v>
          </cell>
          <cell r="DK201" t="e">
            <v>#REF!</v>
          </cell>
          <cell r="DL201" t="e">
            <v>#REF!</v>
          </cell>
          <cell r="DM201" t="e">
            <v>#REF!</v>
          </cell>
          <cell r="DN201" t="e">
            <v>#REF!</v>
          </cell>
          <cell r="DO201" t="e">
            <v>#REF!</v>
          </cell>
          <cell r="DP201" t="e">
            <v>#REF!</v>
          </cell>
          <cell r="DQ201" t="e">
            <v>#REF!</v>
          </cell>
          <cell r="DR201" t="e">
            <v>#REF!</v>
          </cell>
          <cell r="DS201" t="e">
            <v>#REF!</v>
          </cell>
          <cell r="DT201" t="e">
            <v>#REF!</v>
          </cell>
          <cell r="DU201" t="e">
            <v>#REF!</v>
          </cell>
          <cell r="DV201">
            <v>0</v>
          </cell>
          <cell r="DW201">
            <v>0</v>
          </cell>
          <cell r="DX201" t="e">
            <v>#REF!</v>
          </cell>
          <cell r="DY201" t="e">
            <v>#REF!</v>
          </cell>
          <cell r="DZ201" t="e">
            <v>#REF!</v>
          </cell>
          <cell r="EA201" t="e">
            <v>#REF!</v>
          </cell>
          <cell r="EB201" t="e">
            <v>#REF!</v>
          </cell>
        </row>
        <row r="202">
          <cell r="B202">
            <v>191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  <cell r="Q202" t="e">
            <v>#REF!</v>
          </cell>
          <cell r="R202" t="e">
            <v>#REF!</v>
          </cell>
          <cell r="S202" t="e">
            <v>#REF!</v>
          </cell>
          <cell r="T202" t="e">
            <v>#REF!</v>
          </cell>
          <cell r="U202" t="e">
            <v>#REF!</v>
          </cell>
          <cell r="V202" t="e">
            <v>#REF!</v>
          </cell>
          <cell r="W202" t="e">
            <v>#REF!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  <cell r="AD202" t="e">
            <v>#REF!</v>
          </cell>
          <cell r="AE202" t="e">
            <v>#REF!</v>
          </cell>
          <cell r="AF202" t="e">
            <v>#REF!</v>
          </cell>
          <cell r="AG202" t="e">
            <v>#REF!</v>
          </cell>
          <cell r="AH202" t="e">
            <v>#REF!</v>
          </cell>
          <cell r="AI202" t="e">
            <v>#REF!</v>
          </cell>
          <cell r="AJ202" t="e">
            <v>#REF!</v>
          </cell>
          <cell r="AK202" t="e">
            <v>#REF!</v>
          </cell>
          <cell r="AL202" t="e">
            <v>#REF!</v>
          </cell>
          <cell r="AM202" t="e">
            <v>#REF!</v>
          </cell>
          <cell r="AN202" t="e">
            <v>#REF!</v>
          </cell>
          <cell r="AO202" t="e">
            <v>#REF!</v>
          </cell>
          <cell r="AP202" t="e">
            <v>#REF!</v>
          </cell>
          <cell r="AQ202" t="e">
            <v>#REF!</v>
          </cell>
          <cell r="AR202" t="e">
            <v>#REF!</v>
          </cell>
          <cell r="AS202" t="e">
            <v>#REF!</v>
          </cell>
          <cell r="AT202" t="e">
            <v>#REF!</v>
          </cell>
          <cell r="AU202" t="e">
            <v>#REF!</v>
          </cell>
          <cell r="AV202" t="e">
            <v>#REF!</v>
          </cell>
          <cell r="AW202" t="e">
            <v>#REF!</v>
          </cell>
          <cell r="AX202" t="e">
            <v>#REF!</v>
          </cell>
          <cell r="AY202" t="e">
            <v>#REF!</v>
          </cell>
          <cell r="AZ202" t="e">
            <v>#REF!</v>
          </cell>
          <cell r="BA202" t="e">
            <v>#REF!</v>
          </cell>
          <cell r="BB202" t="e">
            <v>#REF!</v>
          </cell>
          <cell r="BC202" t="e">
            <v>#REF!</v>
          </cell>
          <cell r="BD202" t="e">
            <v>#REF!</v>
          </cell>
          <cell r="BE202" t="e">
            <v>#REF!</v>
          </cell>
          <cell r="BF202" t="e">
            <v>#REF!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 t="e">
            <v>#REF!</v>
          </cell>
          <cell r="BV202" t="e">
            <v>#REF!</v>
          </cell>
          <cell r="BW202" t="e">
            <v>#REF!</v>
          </cell>
          <cell r="BX202" t="e">
            <v>#REF!</v>
          </cell>
          <cell r="BY202" t="e">
            <v>#REF!</v>
          </cell>
          <cell r="BZ202" t="e">
            <v>#REF!</v>
          </cell>
          <cell r="CA202" t="e">
            <v>#REF!</v>
          </cell>
          <cell r="CB202" t="e">
            <v>#REF!</v>
          </cell>
          <cell r="CC202" t="e">
            <v>#REF!</v>
          </cell>
          <cell r="CD202" t="e">
            <v>#REF!</v>
          </cell>
          <cell r="CE202" t="e">
            <v>#REF!</v>
          </cell>
          <cell r="CF202" t="e">
            <v>#REF!</v>
          </cell>
          <cell r="CG202" t="e">
            <v>#REF!</v>
          </cell>
          <cell r="CH202" t="e">
            <v>#REF!</v>
          </cell>
          <cell r="CI202" t="e">
            <v>#REF!</v>
          </cell>
          <cell r="CJ202" t="e">
            <v>#REF!</v>
          </cell>
          <cell r="CK202" t="e">
            <v>#REF!</v>
          </cell>
          <cell r="CL202" t="e">
            <v>#REF!</v>
          </cell>
          <cell r="CM202" t="e">
            <v>#REF!</v>
          </cell>
          <cell r="CN202" t="e">
            <v>#REF!</v>
          </cell>
          <cell r="CO202" t="e">
            <v>#REF!</v>
          </cell>
          <cell r="CP202" t="e">
            <v>#REF!</v>
          </cell>
          <cell r="CQ202" t="e">
            <v>#REF!</v>
          </cell>
          <cell r="CR202" t="e">
            <v>#REF!</v>
          </cell>
          <cell r="CS202" t="e">
            <v>#REF!</v>
          </cell>
          <cell r="CT202" t="e">
            <v>#REF!</v>
          </cell>
          <cell r="CU202" t="e">
            <v>#REF!</v>
          </cell>
          <cell r="CV202" t="e">
            <v>#REF!</v>
          </cell>
          <cell r="CW202" t="e">
            <v>#REF!</v>
          </cell>
          <cell r="CX202" t="e">
            <v>#REF!</v>
          </cell>
          <cell r="CY202" t="e">
            <v>#REF!</v>
          </cell>
          <cell r="CZ202" t="e">
            <v>#REF!</v>
          </cell>
          <cell r="DA202" t="e">
            <v>#REF!</v>
          </cell>
          <cell r="DB202" t="e">
            <v>#REF!</v>
          </cell>
          <cell r="DC202" t="e">
            <v>#REF!</v>
          </cell>
          <cell r="DD202" t="e">
            <v>#REF!</v>
          </cell>
          <cell r="DE202" t="e">
            <v>#REF!</v>
          </cell>
          <cell r="DF202" t="e">
            <v>#REF!</v>
          </cell>
          <cell r="DG202" t="e">
            <v>#REF!</v>
          </cell>
          <cell r="DH202" t="e">
            <v>#REF!</v>
          </cell>
          <cell r="DI202">
            <v>0</v>
          </cell>
          <cell r="DJ202">
            <v>0</v>
          </cell>
          <cell r="DK202" t="e">
            <v>#REF!</v>
          </cell>
          <cell r="DL202" t="e">
            <v>#REF!</v>
          </cell>
          <cell r="DM202" t="e">
            <v>#REF!</v>
          </cell>
          <cell r="DN202" t="e">
            <v>#REF!</v>
          </cell>
          <cell r="DO202" t="e">
            <v>#REF!</v>
          </cell>
          <cell r="DP202" t="e">
            <v>#REF!</v>
          </cell>
          <cell r="DQ202" t="e">
            <v>#REF!</v>
          </cell>
          <cell r="DR202" t="e">
            <v>#REF!</v>
          </cell>
          <cell r="DS202" t="e">
            <v>#REF!</v>
          </cell>
          <cell r="DT202" t="e">
            <v>#REF!</v>
          </cell>
          <cell r="DU202" t="e">
            <v>#REF!</v>
          </cell>
          <cell r="DV202">
            <v>0</v>
          </cell>
          <cell r="DW202">
            <v>0</v>
          </cell>
          <cell r="DX202" t="e">
            <v>#REF!</v>
          </cell>
          <cell r="DY202" t="e">
            <v>#REF!</v>
          </cell>
          <cell r="DZ202" t="e">
            <v>#REF!</v>
          </cell>
          <cell r="EA202" t="e">
            <v>#REF!</v>
          </cell>
          <cell r="EB202" t="e">
            <v>#REF!</v>
          </cell>
        </row>
        <row r="203">
          <cell r="B203">
            <v>192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  <cell r="Q203" t="e">
            <v>#REF!</v>
          </cell>
          <cell r="R203" t="e">
            <v>#REF!</v>
          </cell>
          <cell r="S203" t="e">
            <v>#REF!</v>
          </cell>
          <cell r="T203" t="e">
            <v>#REF!</v>
          </cell>
          <cell r="U203" t="e">
            <v>#REF!</v>
          </cell>
          <cell r="V203" t="e">
            <v>#REF!</v>
          </cell>
          <cell r="W203" t="e">
            <v>#REF!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  <cell r="AD203" t="e">
            <v>#REF!</v>
          </cell>
          <cell r="AE203" t="e">
            <v>#REF!</v>
          </cell>
          <cell r="AF203" t="e">
            <v>#REF!</v>
          </cell>
          <cell r="AG203" t="e">
            <v>#REF!</v>
          </cell>
          <cell r="AH203" t="e">
            <v>#REF!</v>
          </cell>
          <cell r="AI203" t="e">
            <v>#REF!</v>
          </cell>
          <cell r="AJ203" t="e">
            <v>#REF!</v>
          </cell>
          <cell r="AK203" t="e">
            <v>#REF!</v>
          </cell>
          <cell r="AL203" t="e">
            <v>#REF!</v>
          </cell>
          <cell r="AM203" t="e">
            <v>#REF!</v>
          </cell>
          <cell r="AN203" t="e">
            <v>#REF!</v>
          </cell>
          <cell r="AO203" t="e">
            <v>#REF!</v>
          </cell>
          <cell r="AP203" t="e">
            <v>#REF!</v>
          </cell>
          <cell r="AQ203" t="e">
            <v>#REF!</v>
          </cell>
          <cell r="AR203" t="e">
            <v>#REF!</v>
          </cell>
          <cell r="AS203" t="e">
            <v>#REF!</v>
          </cell>
          <cell r="AT203" t="e">
            <v>#REF!</v>
          </cell>
          <cell r="AU203" t="e">
            <v>#REF!</v>
          </cell>
          <cell r="AV203" t="e">
            <v>#REF!</v>
          </cell>
          <cell r="AW203" t="e">
            <v>#REF!</v>
          </cell>
          <cell r="AX203" t="e">
            <v>#REF!</v>
          </cell>
          <cell r="AY203" t="e">
            <v>#REF!</v>
          </cell>
          <cell r="AZ203" t="e">
            <v>#REF!</v>
          </cell>
          <cell r="BA203" t="e">
            <v>#REF!</v>
          </cell>
          <cell r="BB203" t="e">
            <v>#REF!</v>
          </cell>
          <cell r="BC203" t="e">
            <v>#REF!</v>
          </cell>
          <cell r="BD203" t="e">
            <v>#REF!</v>
          </cell>
          <cell r="BE203" t="e">
            <v>#REF!</v>
          </cell>
          <cell r="BF203" t="e">
            <v>#REF!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 t="e">
            <v>#REF!</v>
          </cell>
          <cell r="BV203" t="e">
            <v>#REF!</v>
          </cell>
          <cell r="BW203" t="e">
            <v>#REF!</v>
          </cell>
          <cell r="BX203" t="e">
            <v>#REF!</v>
          </cell>
          <cell r="BY203" t="e">
            <v>#REF!</v>
          </cell>
          <cell r="BZ203" t="e">
            <v>#REF!</v>
          </cell>
          <cell r="CA203" t="e">
            <v>#REF!</v>
          </cell>
          <cell r="CB203" t="e">
            <v>#REF!</v>
          </cell>
          <cell r="CC203" t="e">
            <v>#REF!</v>
          </cell>
          <cell r="CD203" t="e">
            <v>#REF!</v>
          </cell>
          <cell r="CE203" t="e">
            <v>#REF!</v>
          </cell>
          <cell r="CF203" t="e">
            <v>#REF!</v>
          </cell>
          <cell r="CG203" t="e">
            <v>#REF!</v>
          </cell>
          <cell r="CH203" t="e">
            <v>#REF!</v>
          </cell>
          <cell r="CI203" t="e">
            <v>#REF!</v>
          </cell>
          <cell r="CJ203" t="e">
            <v>#REF!</v>
          </cell>
          <cell r="CK203" t="e">
            <v>#REF!</v>
          </cell>
          <cell r="CL203" t="e">
            <v>#REF!</v>
          </cell>
          <cell r="CM203" t="e">
            <v>#REF!</v>
          </cell>
          <cell r="CN203" t="e">
            <v>#REF!</v>
          </cell>
          <cell r="CO203" t="e">
            <v>#REF!</v>
          </cell>
          <cell r="CP203" t="e">
            <v>#REF!</v>
          </cell>
          <cell r="CQ203" t="e">
            <v>#REF!</v>
          </cell>
          <cell r="CR203" t="e">
            <v>#REF!</v>
          </cell>
          <cell r="CS203" t="e">
            <v>#REF!</v>
          </cell>
          <cell r="CT203" t="e">
            <v>#REF!</v>
          </cell>
          <cell r="CU203" t="e">
            <v>#REF!</v>
          </cell>
          <cell r="CV203" t="e">
            <v>#REF!</v>
          </cell>
          <cell r="CW203" t="e">
            <v>#REF!</v>
          </cell>
          <cell r="CX203" t="e">
            <v>#REF!</v>
          </cell>
          <cell r="CY203" t="e">
            <v>#REF!</v>
          </cell>
          <cell r="CZ203" t="e">
            <v>#REF!</v>
          </cell>
          <cell r="DA203" t="e">
            <v>#REF!</v>
          </cell>
          <cell r="DB203" t="e">
            <v>#REF!</v>
          </cell>
          <cell r="DC203" t="e">
            <v>#REF!</v>
          </cell>
          <cell r="DD203" t="e">
            <v>#REF!</v>
          </cell>
          <cell r="DE203" t="e">
            <v>#REF!</v>
          </cell>
          <cell r="DF203" t="e">
            <v>#REF!</v>
          </cell>
          <cell r="DG203" t="e">
            <v>#REF!</v>
          </cell>
          <cell r="DH203" t="e">
            <v>#REF!</v>
          </cell>
          <cell r="DI203">
            <v>0</v>
          </cell>
          <cell r="DJ203">
            <v>0</v>
          </cell>
          <cell r="DK203" t="e">
            <v>#REF!</v>
          </cell>
          <cell r="DL203" t="e">
            <v>#REF!</v>
          </cell>
          <cell r="DM203" t="e">
            <v>#REF!</v>
          </cell>
          <cell r="DN203" t="e">
            <v>#REF!</v>
          </cell>
          <cell r="DO203" t="e">
            <v>#REF!</v>
          </cell>
          <cell r="DP203" t="e">
            <v>#REF!</v>
          </cell>
          <cell r="DQ203" t="e">
            <v>#REF!</v>
          </cell>
          <cell r="DR203" t="e">
            <v>#REF!</v>
          </cell>
          <cell r="DS203" t="e">
            <v>#REF!</v>
          </cell>
          <cell r="DT203" t="e">
            <v>#REF!</v>
          </cell>
          <cell r="DU203" t="e">
            <v>#REF!</v>
          </cell>
          <cell r="DV203">
            <v>0</v>
          </cell>
          <cell r="DW203">
            <v>0</v>
          </cell>
          <cell r="DX203" t="e">
            <v>#REF!</v>
          </cell>
          <cell r="DY203" t="e">
            <v>#REF!</v>
          </cell>
          <cell r="DZ203" t="e">
            <v>#REF!</v>
          </cell>
          <cell r="EA203" t="e">
            <v>#REF!</v>
          </cell>
          <cell r="EB203" t="e">
            <v>#REF!</v>
          </cell>
        </row>
        <row r="204">
          <cell r="B204">
            <v>193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  <cell r="Q204" t="e">
            <v>#REF!</v>
          </cell>
          <cell r="R204" t="e">
            <v>#REF!</v>
          </cell>
          <cell r="S204" t="e">
            <v>#REF!</v>
          </cell>
          <cell r="T204" t="e">
            <v>#REF!</v>
          </cell>
          <cell r="U204" t="e">
            <v>#REF!</v>
          </cell>
          <cell r="V204" t="e">
            <v>#REF!</v>
          </cell>
          <cell r="W204" t="e">
            <v>#REF!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  <cell r="AD204" t="e">
            <v>#REF!</v>
          </cell>
          <cell r="AE204" t="e">
            <v>#REF!</v>
          </cell>
          <cell r="AF204" t="e">
            <v>#REF!</v>
          </cell>
          <cell r="AG204" t="e">
            <v>#REF!</v>
          </cell>
          <cell r="AH204" t="e">
            <v>#REF!</v>
          </cell>
          <cell r="AI204" t="e">
            <v>#REF!</v>
          </cell>
          <cell r="AJ204" t="e">
            <v>#REF!</v>
          </cell>
          <cell r="AK204" t="e">
            <v>#REF!</v>
          </cell>
          <cell r="AL204" t="e">
            <v>#REF!</v>
          </cell>
          <cell r="AM204" t="e">
            <v>#REF!</v>
          </cell>
          <cell r="AN204" t="e">
            <v>#REF!</v>
          </cell>
          <cell r="AO204" t="e">
            <v>#REF!</v>
          </cell>
          <cell r="AP204" t="e">
            <v>#REF!</v>
          </cell>
          <cell r="AQ204" t="e">
            <v>#REF!</v>
          </cell>
          <cell r="AR204" t="e">
            <v>#REF!</v>
          </cell>
          <cell r="AS204" t="e">
            <v>#REF!</v>
          </cell>
          <cell r="AT204" t="e">
            <v>#REF!</v>
          </cell>
          <cell r="AU204" t="e">
            <v>#REF!</v>
          </cell>
          <cell r="AV204" t="e">
            <v>#REF!</v>
          </cell>
          <cell r="AW204" t="e">
            <v>#REF!</v>
          </cell>
          <cell r="AX204" t="e">
            <v>#REF!</v>
          </cell>
          <cell r="AY204" t="e">
            <v>#REF!</v>
          </cell>
          <cell r="AZ204" t="e">
            <v>#REF!</v>
          </cell>
          <cell r="BA204" t="e">
            <v>#REF!</v>
          </cell>
          <cell r="BB204" t="e">
            <v>#REF!</v>
          </cell>
          <cell r="BC204" t="e">
            <v>#REF!</v>
          </cell>
          <cell r="BD204" t="e">
            <v>#REF!</v>
          </cell>
          <cell r="BE204" t="e">
            <v>#REF!</v>
          </cell>
          <cell r="BF204" t="e">
            <v>#REF!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 t="e">
            <v>#REF!</v>
          </cell>
          <cell r="BV204" t="e">
            <v>#REF!</v>
          </cell>
          <cell r="BW204" t="e">
            <v>#REF!</v>
          </cell>
          <cell r="BX204" t="e">
            <v>#REF!</v>
          </cell>
          <cell r="BY204" t="e">
            <v>#REF!</v>
          </cell>
          <cell r="BZ204" t="e">
            <v>#REF!</v>
          </cell>
          <cell r="CA204" t="e">
            <v>#REF!</v>
          </cell>
          <cell r="CB204" t="e">
            <v>#REF!</v>
          </cell>
          <cell r="CC204" t="e">
            <v>#REF!</v>
          </cell>
          <cell r="CD204" t="e">
            <v>#REF!</v>
          </cell>
          <cell r="CE204" t="e">
            <v>#REF!</v>
          </cell>
          <cell r="CF204" t="e">
            <v>#REF!</v>
          </cell>
          <cell r="CG204" t="e">
            <v>#REF!</v>
          </cell>
          <cell r="CH204" t="e">
            <v>#REF!</v>
          </cell>
          <cell r="CI204" t="e">
            <v>#REF!</v>
          </cell>
          <cell r="CJ204" t="e">
            <v>#REF!</v>
          </cell>
          <cell r="CK204" t="e">
            <v>#REF!</v>
          </cell>
          <cell r="CL204" t="e">
            <v>#REF!</v>
          </cell>
          <cell r="CM204" t="e">
            <v>#REF!</v>
          </cell>
          <cell r="CN204" t="e">
            <v>#REF!</v>
          </cell>
          <cell r="CO204" t="e">
            <v>#REF!</v>
          </cell>
          <cell r="CP204" t="e">
            <v>#REF!</v>
          </cell>
          <cell r="CQ204" t="e">
            <v>#REF!</v>
          </cell>
          <cell r="CR204" t="e">
            <v>#REF!</v>
          </cell>
          <cell r="CS204" t="e">
            <v>#REF!</v>
          </cell>
          <cell r="CT204" t="e">
            <v>#REF!</v>
          </cell>
          <cell r="CU204" t="e">
            <v>#REF!</v>
          </cell>
          <cell r="CV204" t="e">
            <v>#REF!</v>
          </cell>
          <cell r="CW204" t="e">
            <v>#REF!</v>
          </cell>
          <cell r="CX204" t="e">
            <v>#REF!</v>
          </cell>
          <cell r="CY204" t="e">
            <v>#REF!</v>
          </cell>
          <cell r="CZ204" t="e">
            <v>#REF!</v>
          </cell>
          <cell r="DA204" t="e">
            <v>#REF!</v>
          </cell>
          <cell r="DB204" t="e">
            <v>#REF!</v>
          </cell>
          <cell r="DC204" t="e">
            <v>#REF!</v>
          </cell>
          <cell r="DD204" t="e">
            <v>#REF!</v>
          </cell>
          <cell r="DE204" t="e">
            <v>#REF!</v>
          </cell>
          <cell r="DF204" t="e">
            <v>#REF!</v>
          </cell>
          <cell r="DG204" t="e">
            <v>#REF!</v>
          </cell>
          <cell r="DH204" t="e">
            <v>#REF!</v>
          </cell>
          <cell r="DI204">
            <v>0</v>
          </cell>
          <cell r="DJ204">
            <v>0</v>
          </cell>
          <cell r="DK204" t="e">
            <v>#REF!</v>
          </cell>
          <cell r="DL204" t="e">
            <v>#REF!</v>
          </cell>
          <cell r="DM204" t="e">
            <v>#REF!</v>
          </cell>
          <cell r="DN204" t="e">
            <v>#REF!</v>
          </cell>
          <cell r="DO204" t="e">
            <v>#REF!</v>
          </cell>
          <cell r="DP204" t="e">
            <v>#REF!</v>
          </cell>
          <cell r="DQ204" t="e">
            <v>#REF!</v>
          </cell>
          <cell r="DR204" t="e">
            <v>#REF!</v>
          </cell>
          <cell r="DS204" t="e">
            <v>#REF!</v>
          </cell>
          <cell r="DT204" t="e">
            <v>#REF!</v>
          </cell>
          <cell r="DU204" t="e">
            <v>#REF!</v>
          </cell>
          <cell r="DV204">
            <v>0</v>
          </cell>
          <cell r="DW204">
            <v>0</v>
          </cell>
          <cell r="DX204" t="e">
            <v>#REF!</v>
          </cell>
          <cell r="DY204" t="e">
            <v>#REF!</v>
          </cell>
          <cell r="DZ204" t="e">
            <v>#REF!</v>
          </cell>
          <cell r="EA204" t="e">
            <v>#REF!</v>
          </cell>
          <cell r="EB204" t="e">
            <v>#REF!</v>
          </cell>
        </row>
        <row r="205">
          <cell r="B205">
            <v>194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  <cell r="Q205" t="e">
            <v>#REF!</v>
          </cell>
          <cell r="R205" t="e">
            <v>#REF!</v>
          </cell>
          <cell r="S205" t="e">
            <v>#REF!</v>
          </cell>
          <cell r="T205" t="e">
            <v>#REF!</v>
          </cell>
          <cell r="U205" t="e">
            <v>#REF!</v>
          </cell>
          <cell r="V205" t="e">
            <v>#REF!</v>
          </cell>
          <cell r="W205" t="e">
            <v>#REF!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  <cell r="AD205" t="e">
            <v>#REF!</v>
          </cell>
          <cell r="AE205" t="e">
            <v>#REF!</v>
          </cell>
          <cell r="AF205" t="e">
            <v>#REF!</v>
          </cell>
          <cell r="AG205" t="e">
            <v>#REF!</v>
          </cell>
          <cell r="AH205" t="e">
            <v>#REF!</v>
          </cell>
          <cell r="AI205" t="e">
            <v>#REF!</v>
          </cell>
          <cell r="AJ205" t="e">
            <v>#REF!</v>
          </cell>
          <cell r="AK205" t="e">
            <v>#REF!</v>
          </cell>
          <cell r="AL205" t="e">
            <v>#REF!</v>
          </cell>
          <cell r="AM205" t="e">
            <v>#REF!</v>
          </cell>
          <cell r="AN205" t="e">
            <v>#REF!</v>
          </cell>
          <cell r="AO205" t="e">
            <v>#REF!</v>
          </cell>
          <cell r="AP205" t="e">
            <v>#REF!</v>
          </cell>
          <cell r="AQ205" t="e">
            <v>#REF!</v>
          </cell>
          <cell r="AR205" t="e">
            <v>#REF!</v>
          </cell>
          <cell r="AS205" t="e">
            <v>#REF!</v>
          </cell>
          <cell r="AT205" t="e">
            <v>#REF!</v>
          </cell>
          <cell r="AU205" t="e">
            <v>#REF!</v>
          </cell>
          <cell r="AV205" t="e">
            <v>#REF!</v>
          </cell>
          <cell r="AW205" t="e">
            <v>#REF!</v>
          </cell>
          <cell r="AX205" t="e">
            <v>#REF!</v>
          </cell>
          <cell r="AY205" t="e">
            <v>#REF!</v>
          </cell>
          <cell r="AZ205" t="e">
            <v>#REF!</v>
          </cell>
          <cell r="BA205" t="e">
            <v>#REF!</v>
          </cell>
          <cell r="BB205" t="e">
            <v>#REF!</v>
          </cell>
          <cell r="BC205" t="e">
            <v>#REF!</v>
          </cell>
          <cell r="BD205" t="e">
            <v>#REF!</v>
          </cell>
          <cell r="BE205" t="e">
            <v>#REF!</v>
          </cell>
          <cell r="BF205" t="e">
            <v>#REF!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 t="e">
            <v>#REF!</v>
          </cell>
          <cell r="BV205" t="e">
            <v>#REF!</v>
          </cell>
          <cell r="BW205" t="e">
            <v>#REF!</v>
          </cell>
          <cell r="BX205" t="e">
            <v>#REF!</v>
          </cell>
          <cell r="BY205" t="e">
            <v>#REF!</v>
          </cell>
          <cell r="BZ205" t="e">
            <v>#REF!</v>
          </cell>
          <cell r="CA205" t="e">
            <v>#REF!</v>
          </cell>
          <cell r="CB205" t="e">
            <v>#REF!</v>
          </cell>
          <cell r="CC205" t="e">
            <v>#REF!</v>
          </cell>
          <cell r="CD205" t="e">
            <v>#REF!</v>
          </cell>
          <cell r="CE205" t="e">
            <v>#REF!</v>
          </cell>
          <cell r="CF205" t="e">
            <v>#REF!</v>
          </cell>
          <cell r="CG205" t="e">
            <v>#REF!</v>
          </cell>
          <cell r="CH205" t="e">
            <v>#REF!</v>
          </cell>
          <cell r="CI205" t="e">
            <v>#REF!</v>
          </cell>
          <cell r="CJ205" t="e">
            <v>#REF!</v>
          </cell>
          <cell r="CK205" t="e">
            <v>#REF!</v>
          </cell>
          <cell r="CL205" t="e">
            <v>#REF!</v>
          </cell>
          <cell r="CM205" t="e">
            <v>#REF!</v>
          </cell>
          <cell r="CN205" t="e">
            <v>#REF!</v>
          </cell>
          <cell r="CO205" t="e">
            <v>#REF!</v>
          </cell>
          <cell r="CP205" t="e">
            <v>#REF!</v>
          </cell>
          <cell r="CQ205" t="e">
            <v>#REF!</v>
          </cell>
          <cell r="CR205" t="e">
            <v>#REF!</v>
          </cell>
          <cell r="CS205" t="e">
            <v>#REF!</v>
          </cell>
          <cell r="CT205" t="e">
            <v>#REF!</v>
          </cell>
          <cell r="CU205" t="e">
            <v>#REF!</v>
          </cell>
          <cell r="CV205" t="e">
            <v>#REF!</v>
          </cell>
          <cell r="CW205" t="e">
            <v>#REF!</v>
          </cell>
          <cell r="CX205" t="e">
            <v>#REF!</v>
          </cell>
          <cell r="CY205" t="e">
            <v>#REF!</v>
          </cell>
          <cell r="CZ205" t="e">
            <v>#REF!</v>
          </cell>
          <cell r="DA205" t="e">
            <v>#REF!</v>
          </cell>
          <cell r="DB205" t="e">
            <v>#REF!</v>
          </cell>
          <cell r="DC205" t="e">
            <v>#REF!</v>
          </cell>
          <cell r="DD205" t="e">
            <v>#REF!</v>
          </cell>
          <cell r="DE205" t="e">
            <v>#REF!</v>
          </cell>
          <cell r="DF205" t="e">
            <v>#REF!</v>
          </cell>
          <cell r="DG205" t="e">
            <v>#REF!</v>
          </cell>
          <cell r="DH205" t="e">
            <v>#REF!</v>
          </cell>
          <cell r="DI205">
            <v>0</v>
          </cell>
          <cell r="DJ205">
            <v>0</v>
          </cell>
          <cell r="DK205" t="e">
            <v>#REF!</v>
          </cell>
          <cell r="DL205" t="e">
            <v>#REF!</v>
          </cell>
          <cell r="DM205" t="e">
            <v>#REF!</v>
          </cell>
          <cell r="DN205" t="e">
            <v>#REF!</v>
          </cell>
          <cell r="DO205" t="e">
            <v>#REF!</v>
          </cell>
          <cell r="DP205" t="e">
            <v>#REF!</v>
          </cell>
          <cell r="DQ205" t="e">
            <v>#REF!</v>
          </cell>
          <cell r="DR205" t="e">
            <v>#REF!</v>
          </cell>
          <cell r="DS205" t="e">
            <v>#REF!</v>
          </cell>
          <cell r="DT205" t="e">
            <v>#REF!</v>
          </cell>
          <cell r="DU205" t="e">
            <v>#REF!</v>
          </cell>
          <cell r="DV205">
            <v>0</v>
          </cell>
          <cell r="DW205">
            <v>0</v>
          </cell>
          <cell r="DX205" t="e">
            <v>#REF!</v>
          </cell>
          <cell r="DY205" t="e">
            <v>#REF!</v>
          </cell>
          <cell r="DZ205" t="e">
            <v>#REF!</v>
          </cell>
          <cell r="EA205" t="e">
            <v>#REF!</v>
          </cell>
          <cell r="EB205" t="e">
            <v>#REF!</v>
          </cell>
        </row>
        <row r="206">
          <cell r="B206">
            <v>195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 t="e">
            <v>#REF!</v>
          </cell>
          <cell r="N206" t="e">
            <v>#REF!</v>
          </cell>
          <cell r="O206" t="e">
            <v>#REF!</v>
          </cell>
          <cell r="P206" t="e">
            <v>#REF!</v>
          </cell>
          <cell r="Q206" t="e">
            <v>#REF!</v>
          </cell>
          <cell r="R206" t="e">
            <v>#REF!</v>
          </cell>
          <cell r="S206" t="e">
            <v>#REF!</v>
          </cell>
          <cell r="T206" t="e">
            <v>#REF!</v>
          </cell>
          <cell r="U206" t="e">
            <v>#REF!</v>
          </cell>
          <cell r="V206" t="e">
            <v>#REF!</v>
          </cell>
          <cell r="W206" t="e">
            <v>#REF!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  <cell r="AD206" t="e">
            <v>#REF!</v>
          </cell>
          <cell r="AE206" t="e">
            <v>#REF!</v>
          </cell>
          <cell r="AF206" t="e">
            <v>#REF!</v>
          </cell>
          <cell r="AG206" t="e">
            <v>#REF!</v>
          </cell>
          <cell r="AH206" t="e">
            <v>#REF!</v>
          </cell>
          <cell r="AI206" t="e">
            <v>#REF!</v>
          </cell>
          <cell r="AJ206" t="e">
            <v>#REF!</v>
          </cell>
          <cell r="AK206" t="e">
            <v>#REF!</v>
          </cell>
          <cell r="AL206" t="e">
            <v>#REF!</v>
          </cell>
          <cell r="AM206" t="e">
            <v>#REF!</v>
          </cell>
          <cell r="AN206" t="e">
            <v>#REF!</v>
          </cell>
          <cell r="AO206" t="e">
            <v>#REF!</v>
          </cell>
          <cell r="AP206" t="e">
            <v>#REF!</v>
          </cell>
          <cell r="AQ206" t="e">
            <v>#REF!</v>
          </cell>
          <cell r="AR206" t="e">
            <v>#REF!</v>
          </cell>
          <cell r="AS206" t="e">
            <v>#REF!</v>
          </cell>
          <cell r="AT206" t="e">
            <v>#REF!</v>
          </cell>
          <cell r="AU206" t="e">
            <v>#REF!</v>
          </cell>
          <cell r="AV206" t="e">
            <v>#REF!</v>
          </cell>
          <cell r="AW206" t="e">
            <v>#REF!</v>
          </cell>
          <cell r="AX206" t="e">
            <v>#REF!</v>
          </cell>
          <cell r="AY206" t="e">
            <v>#REF!</v>
          </cell>
          <cell r="AZ206" t="e">
            <v>#REF!</v>
          </cell>
          <cell r="BA206" t="e">
            <v>#REF!</v>
          </cell>
          <cell r="BB206" t="e">
            <v>#REF!</v>
          </cell>
          <cell r="BC206" t="e">
            <v>#REF!</v>
          </cell>
          <cell r="BD206" t="e">
            <v>#REF!</v>
          </cell>
          <cell r="BE206" t="e">
            <v>#REF!</v>
          </cell>
          <cell r="BF206" t="e">
            <v>#REF!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 t="e">
            <v>#REF!</v>
          </cell>
          <cell r="BV206" t="e">
            <v>#REF!</v>
          </cell>
          <cell r="BW206" t="e">
            <v>#REF!</v>
          </cell>
          <cell r="BX206" t="e">
            <v>#REF!</v>
          </cell>
          <cell r="BY206" t="e">
            <v>#REF!</v>
          </cell>
          <cell r="BZ206" t="e">
            <v>#REF!</v>
          </cell>
          <cell r="CA206" t="e">
            <v>#REF!</v>
          </cell>
          <cell r="CB206" t="e">
            <v>#REF!</v>
          </cell>
          <cell r="CC206" t="e">
            <v>#REF!</v>
          </cell>
          <cell r="CD206" t="e">
            <v>#REF!</v>
          </cell>
          <cell r="CE206" t="e">
            <v>#REF!</v>
          </cell>
          <cell r="CF206" t="e">
            <v>#REF!</v>
          </cell>
          <cell r="CG206" t="e">
            <v>#REF!</v>
          </cell>
          <cell r="CH206" t="e">
            <v>#REF!</v>
          </cell>
          <cell r="CI206" t="e">
            <v>#REF!</v>
          </cell>
          <cell r="CJ206" t="e">
            <v>#REF!</v>
          </cell>
          <cell r="CK206" t="e">
            <v>#REF!</v>
          </cell>
          <cell r="CL206" t="e">
            <v>#REF!</v>
          </cell>
          <cell r="CM206" t="e">
            <v>#REF!</v>
          </cell>
          <cell r="CN206" t="e">
            <v>#REF!</v>
          </cell>
          <cell r="CO206" t="e">
            <v>#REF!</v>
          </cell>
          <cell r="CP206" t="e">
            <v>#REF!</v>
          </cell>
          <cell r="CQ206" t="e">
            <v>#REF!</v>
          </cell>
          <cell r="CR206" t="e">
            <v>#REF!</v>
          </cell>
          <cell r="CS206" t="e">
            <v>#REF!</v>
          </cell>
          <cell r="CT206" t="e">
            <v>#REF!</v>
          </cell>
          <cell r="CU206" t="e">
            <v>#REF!</v>
          </cell>
          <cell r="CV206" t="e">
            <v>#REF!</v>
          </cell>
          <cell r="CW206" t="e">
            <v>#REF!</v>
          </cell>
          <cell r="CX206" t="e">
            <v>#REF!</v>
          </cell>
          <cell r="CY206" t="e">
            <v>#REF!</v>
          </cell>
          <cell r="CZ206" t="e">
            <v>#REF!</v>
          </cell>
          <cell r="DA206" t="e">
            <v>#REF!</v>
          </cell>
          <cell r="DB206" t="e">
            <v>#REF!</v>
          </cell>
          <cell r="DC206" t="e">
            <v>#REF!</v>
          </cell>
          <cell r="DD206" t="e">
            <v>#REF!</v>
          </cell>
          <cell r="DE206" t="e">
            <v>#REF!</v>
          </cell>
          <cell r="DF206" t="e">
            <v>#REF!</v>
          </cell>
          <cell r="DG206" t="e">
            <v>#REF!</v>
          </cell>
          <cell r="DH206" t="e">
            <v>#REF!</v>
          </cell>
          <cell r="DI206">
            <v>0</v>
          </cell>
          <cell r="DJ206">
            <v>0</v>
          </cell>
          <cell r="DK206" t="e">
            <v>#REF!</v>
          </cell>
          <cell r="DL206" t="e">
            <v>#REF!</v>
          </cell>
          <cell r="DM206" t="e">
            <v>#REF!</v>
          </cell>
          <cell r="DN206" t="e">
            <v>#REF!</v>
          </cell>
          <cell r="DO206" t="e">
            <v>#REF!</v>
          </cell>
          <cell r="DP206" t="e">
            <v>#REF!</v>
          </cell>
          <cell r="DQ206" t="e">
            <v>#REF!</v>
          </cell>
          <cell r="DR206" t="e">
            <v>#REF!</v>
          </cell>
          <cell r="DS206" t="e">
            <v>#REF!</v>
          </cell>
          <cell r="DT206" t="e">
            <v>#REF!</v>
          </cell>
          <cell r="DU206" t="e">
            <v>#REF!</v>
          </cell>
          <cell r="DV206">
            <v>0</v>
          </cell>
          <cell r="DW206">
            <v>0</v>
          </cell>
          <cell r="DX206" t="e">
            <v>#REF!</v>
          </cell>
          <cell r="DY206" t="e">
            <v>#REF!</v>
          </cell>
          <cell r="DZ206" t="e">
            <v>#REF!</v>
          </cell>
          <cell r="EA206" t="e">
            <v>#REF!</v>
          </cell>
          <cell r="EB206" t="e">
            <v>#REF!</v>
          </cell>
        </row>
        <row r="207">
          <cell r="B207">
            <v>196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  <cell r="AE207" t="e">
            <v>#REF!</v>
          </cell>
          <cell r="AF207" t="e">
            <v>#REF!</v>
          </cell>
          <cell r="AG207" t="e">
            <v>#REF!</v>
          </cell>
          <cell r="AH207" t="e">
            <v>#REF!</v>
          </cell>
          <cell r="AI207" t="e">
            <v>#REF!</v>
          </cell>
          <cell r="AJ207" t="e">
            <v>#REF!</v>
          </cell>
          <cell r="AK207" t="e">
            <v>#REF!</v>
          </cell>
          <cell r="AL207" t="e">
            <v>#REF!</v>
          </cell>
          <cell r="AM207" t="e">
            <v>#REF!</v>
          </cell>
          <cell r="AN207" t="e">
            <v>#REF!</v>
          </cell>
          <cell r="AO207" t="e">
            <v>#REF!</v>
          </cell>
          <cell r="AP207" t="e">
            <v>#REF!</v>
          </cell>
          <cell r="AQ207" t="e">
            <v>#REF!</v>
          </cell>
          <cell r="AR207" t="e">
            <v>#REF!</v>
          </cell>
          <cell r="AS207" t="e">
            <v>#REF!</v>
          </cell>
          <cell r="AT207" t="e">
            <v>#REF!</v>
          </cell>
          <cell r="AU207" t="e">
            <v>#REF!</v>
          </cell>
          <cell r="AV207" t="e">
            <v>#REF!</v>
          </cell>
          <cell r="AW207" t="e">
            <v>#REF!</v>
          </cell>
          <cell r="AX207" t="e">
            <v>#REF!</v>
          </cell>
          <cell r="AY207" t="e">
            <v>#REF!</v>
          </cell>
          <cell r="AZ207" t="e">
            <v>#REF!</v>
          </cell>
          <cell r="BA207" t="e">
            <v>#REF!</v>
          </cell>
          <cell r="BB207" t="e">
            <v>#REF!</v>
          </cell>
          <cell r="BC207" t="e">
            <v>#REF!</v>
          </cell>
          <cell r="BD207" t="e">
            <v>#REF!</v>
          </cell>
          <cell r="BE207" t="e">
            <v>#REF!</v>
          </cell>
          <cell r="BF207" t="e">
            <v>#REF!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 t="e">
            <v>#REF!</v>
          </cell>
          <cell r="BV207" t="e">
            <v>#REF!</v>
          </cell>
          <cell r="BW207" t="e">
            <v>#REF!</v>
          </cell>
          <cell r="BX207" t="e">
            <v>#REF!</v>
          </cell>
          <cell r="BY207" t="e">
            <v>#REF!</v>
          </cell>
          <cell r="BZ207" t="e">
            <v>#REF!</v>
          </cell>
          <cell r="CA207" t="e">
            <v>#REF!</v>
          </cell>
          <cell r="CB207" t="e">
            <v>#REF!</v>
          </cell>
          <cell r="CC207" t="e">
            <v>#REF!</v>
          </cell>
          <cell r="CD207" t="e">
            <v>#REF!</v>
          </cell>
          <cell r="CE207" t="e">
            <v>#REF!</v>
          </cell>
          <cell r="CF207" t="e">
            <v>#REF!</v>
          </cell>
          <cell r="CG207" t="e">
            <v>#REF!</v>
          </cell>
          <cell r="CH207" t="e">
            <v>#REF!</v>
          </cell>
          <cell r="CI207" t="e">
            <v>#REF!</v>
          </cell>
          <cell r="CJ207" t="e">
            <v>#REF!</v>
          </cell>
          <cell r="CK207" t="e">
            <v>#REF!</v>
          </cell>
          <cell r="CL207" t="e">
            <v>#REF!</v>
          </cell>
          <cell r="CM207" t="e">
            <v>#REF!</v>
          </cell>
          <cell r="CN207" t="e">
            <v>#REF!</v>
          </cell>
          <cell r="CO207" t="e">
            <v>#REF!</v>
          </cell>
          <cell r="CP207" t="e">
            <v>#REF!</v>
          </cell>
          <cell r="CQ207" t="e">
            <v>#REF!</v>
          </cell>
          <cell r="CR207" t="e">
            <v>#REF!</v>
          </cell>
          <cell r="CS207" t="e">
            <v>#REF!</v>
          </cell>
          <cell r="CT207" t="e">
            <v>#REF!</v>
          </cell>
          <cell r="CU207" t="e">
            <v>#REF!</v>
          </cell>
          <cell r="CV207" t="e">
            <v>#REF!</v>
          </cell>
          <cell r="CW207" t="e">
            <v>#REF!</v>
          </cell>
          <cell r="CX207" t="e">
            <v>#REF!</v>
          </cell>
          <cell r="CY207" t="e">
            <v>#REF!</v>
          </cell>
          <cell r="CZ207" t="e">
            <v>#REF!</v>
          </cell>
          <cell r="DA207" t="e">
            <v>#REF!</v>
          </cell>
          <cell r="DB207" t="e">
            <v>#REF!</v>
          </cell>
          <cell r="DC207" t="e">
            <v>#REF!</v>
          </cell>
          <cell r="DD207" t="e">
            <v>#REF!</v>
          </cell>
          <cell r="DE207" t="e">
            <v>#REF!</v>
          </cell>
          <cell r="DF207" t="e">
            <v>#REF!</v>
          </cell>
          <cell r="DG207" t="e">
            <v>#REF!</v>
          </cell>
          <cell r="DH207" t="e">
            <v>#REF!</v>
          </cell>
          <cell r="DI207">
            <v>0</v>
          </cell>
          <cell r="DJ207">
            <v>0</v>
          </cell>
          <cell r="DK207" t="e">
            <v>#REF!</v>
          </cell>
          <cell r="DL207" t="e">
            <v>#REF!</v>
          </cell>
          <cell r="DM207" t="e">
            <v>#REF!</v>
          </cell>
          <cell r="DN207" t="e">
            <v>#REF!</v>
          </cell>
          <cell r="DO207" t="e">
            <v>#REF!</v>
          </cell>
          <cell r="DP207" t="e">
            <v>#REF!</v>
          </cell>
          <cell r="DQ207" t="e">
            <v>#REF!</v>
          </cell>
          <cell r="DR207" t="e">
            <v>#REF!</v>
          </cell>
          <cell r="DS207" t="e">
            <v>#REF!</v>
          </cell>
          <cell r="DT207" t="e">
            <v>#REF!</v>
          </cell>
          <cell r="DU207" t="e">
            <v>#REF!</v>
          </cell>
          <cell r="DV207">
            <v>0</v>
          </cell>
          <cell r="DW207">
            <v>0</v>
          </cell>
          <cell r="DX207" t="e">
            <v>#REF!</v>
          </cell>
          <cell r="DY207" t="e">
            <v>#REF!</v>
          </cell>
          <cell r="DZ207" t="e">
            <v>#REF!</v>
          </cell>
          <cell r="EA207" t="e">
            <v>#REF!</v>
          </cell>
          <cell r="EB207" t="e">
            <v>#REF!</v>
          </cell>
        </row>
        <row r="208">
          <cell r="B208">
            <v>197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  <cell r="Q208" t="e">
            <v>#REF!</v>
          </cell>
          <cell r="R208" t="e">
            <v>#REF!</v>
          </cell>
          <cell r="S208" t="e">
            <v>#REF!</v>
          </cell>
          <cell r="T208" t="e">
            <v>#REF!</v>
          </cell>
          <cell r="U208" t="e">
            <v>#REF!</v>
          </cell>
          <cell r="V208" t="e">
            <v>#REF!</v>
          </cell>
          <cell r="W208" t="e">
            <v>#REF!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  <cell r="AD208" t="e">
            <v>#REF!</v>
          </cell>
          <cell r="AE208" t="e">
            <v>#REF!</v>
          </cell>
          <cell r="AF208" t="e">
            <v>#REF!</v>
          </cell>
          <cell r="AG208" t="e">
            <v>#REF!</v>
          </cell>
          <cell r="AH208" t="e">
            <v>#REF!</v>
          </cell>
          <cell r="AI208" t="e">
            <v>#REF!</v>
          </cell>
          <cell r="AJ208" t="e">
            <v>#REF!</v>
          </cell>
          <cell r="AK208" t="e">
            <v>#REF!</v>
          </cell>
          <cell r="AL208" t="e">
            <v>#REF!</v>
          </cell>
          <cell r="AM208" t="e">
            <v>#REF!</v>
          </cell>
          <cell r="AN208" t="e">
            <v>#REF!</v>
          </cell>
          <cell r="AO208" t="e">
            <v>#REF!</v>
          </cell>
          <cell r="AP208" t="e">
            <v>#REF!</v>
          </cell>
          <cell r="AQ208" t="e">
            <v>#REF!</v>
          </cell>
          <cell r="AR208" t="e">
            <v>#REF!</v>
          </cell>
          <cell r="AS208" t="e">
            <v>#REF!</v>
          </cell>
          <cell r="AT208" t="e">
            <v>#REF!</v>
          </cell>
          <cell r="AU208" t="e">
            <v>#REF!</v>
          </cell>
          <cell r="AV208" t="e">
            <v>#REF!</v>
          </cell>
          <cell r="AW208" t="e">
            <v>#REF!</v>
          </cell>
          <cell r="AX208" t="e">
            <v>#REF!</v>
          </cell>
          <cell r="AY208" t="e">
            <v>#REF!</v>
          </cell>
          <cell r="AZ208" t="e">
            <v>#REF!</v>
          </cell>
          <cell r="BA208" t="e">
            <v>#REF!</v>
          </cell>
          <cell r="BB208" t="e">
            <v>#REF!</v>
          </cell>
          <cell r="BC208" t="e">
            <v>#REF!</v>
          </cell>
          <cell r="BD208" t="e">
            <v>#REF!</v>
          </cell>
          <cell r="BE208" t="e">
            <v>#REF!</v>
          </cell>
          <cell r="BF208" t="e">
            <v>#REF!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 t="e">
            <v>#REF!</v>
          </cell>
          <cell r="BV208" t="e">
            <v>#REF!</v>
          </cell>
          <cell r="BW208" t="e">
            <v>#REF!</v>
          </cell>
          <cell r="BX208" t="e">
            <v>#REF!</v>
          </cell>
          <cell r="BY208" t="e">
            <v>#REF!</v>
          </cell>
          <cell r="BZ208" t="e">
            <v>#REF!</v>
          </cell>
          <cell r="CA208" t="e">
            <v>#REF!</v>
          </cell>
          <cell r="CB208" t="e">
            <v>#REF!</v>
          </cell>
          <cell r="CC208" t="e">
            <v>#REF!</v>
          </cell>
          <cell r="CD208" t="e">
            <v>#REF!</v>
          </cell>
          <cell r="CE208" t="e">
            <v>#REF!</v>
          </cell>
          <cell r="CF208" t="e">
            <v>#REF!</v>
          </cell>
          <cell r="CG208" t="e">
            <v>#REF!</v>
          </cell>
          <cell r="CH208" t="e">
            <v>#REF!</v>
          </cell>
          <cell r="CI208" t="e">
            <v>#REF!</v>
          </cell>
          <cell r="CJ208" t="e">
            <v>#REF!</v>
          </cell>
          <cell r="CK208" t="e">
            <v>#REF!</v>
          </cell>
          <cell r="CL208" t="e">
            <v>#REF!</v>
          </cell>
          <cell r="CM208" t="e">
            <v>#REF!</v>
          </cell>
          <cell r="CN208" t="e">
            <v>#REF!</v>
          </cell>
          <cell r="CO208" t="e">
            <v>#REF!</v>
          </cell>
          <cell r="CP208" t="e">
            <v>#REF!</v>
          </cell>
          <cell r="CQ208" t="e">
            <v>#REF!</v>
          </cell>
          <cell r="CR208" t="e">
            <v>#REF!</v>
          </cell>
          <cell r="CS208" t="e">
            <v>#REF!</v>
          </cell>
          <cell r="CT208" t="e">
            <v>#REF!</v>
          </cell>
          <cell r="CU208" t="e">
            <v>#REF!</v>
          </cell>
          <cell r="CV208" t="e">
            <v>#REF!</v>
          </cell>
          <cell r="CW208" t="e">
            <v>#REF!</v>
          </cell>
          <cell r="CX208" t="e">
            <v>#REF!</v>
          </cell>
          <cell r="CY208" t="e">
            <v>#REF!</v>
          </cell>
          <cell r="CZ208" t="e">
            <v>#REF!</v>
          </cell>
          <cell r="DA208" t="e">
            <v>#REF!</v>
          </cell>
          <cell r="DB208" t="e">
            <v>#REF!</v>
          </cell>
          <cell r="DC208" t="e">
            <v>#REF!</v>
          </cell>
          <cell r="DD208" t="e">
            <v>#REF!</v>
          </cell>
          <cell r="DE208" t="e">
            <v>#REF!</v>
          </cell>
          <cell r="DF208" t="e">
            <v>#REF!</v>
          </cell>
          <cell r="DG208" t="e">
            <v>#REF!</v>
          </cell>
          <cell r="DH208" t="e">
            <v>#REF!</v>
          </cell>
          <cell r="DI208">
            <v>0</v>
          </cell>
          <cell r="DJ208">
            <v>0</v>
          </cell>
          <cell r="DK208" t="e">
            <v>#REF!</v>
          </cell>
          <cell r="DL208" t="e">
            <v>#REF!</v>
          </cell>
          <cell r="DM208" t="e">
            <v>#REF!</v>
          </cell>
          <cell r="DN208" t="e">
            <v>#REF!</v>
          </cell>
          <cell r="DO208" t="e">
            <v>#REF!</v>
          </cell>
          <cell r="DP208" t="e">
            <v>#REF!</v>
          </cell>
          <cell r="DQ208" t="e">
            <v>#REF!</v>
          </cell>
          <cell r="DR208" t="e">
            <v>#REF!</v>
          </cell>
          <cell r="DS208" t="e">
            <v>#REF!</v>
          </cell>
          <cell r="DT208" t="e">
            <v>#REF!</v>
          </cell>
          <cell r="DU208" t="e">
            <v>#REF!</v>
          </cell>
          <cell r="DV208">
            <v>0</v>
          </cell>
          <cell r="DW208">
            <v>0</v>
          </cell>
          <cell r="DX208" t="e">
            <v>#REF!</v>
          </cell>
          <cell r="DY208" t="e">
            <v>#REF!</v>
          </cell>
          <cell r="DZ208" t="e">
            <v>#REF!</v>
          </cell>
          <cell r="EA208" t="e">
            <v>#REF!</v>
          </cell>
          <cell r="EB208" t="e">
            <v>#REF!</v>
          </cell>
        </row>
        <row r="209">
          <cell r="B209">
            <v>198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  <cell r="Q209" t="e">
            <v>#REF!</v>
          </cell>
          <cell r="R209" t="e">
            <v>#REF!</v>
          </cell>
          <cell r="S209" t="e">
            <v>#REF!</v>
          </cell>
          <cell r="T209" t="e">
            <v>#REF!</v>
          </cell>
          <cell r="U209" t="e">
            <v>#REF!</v>
          </cell>
          <cell r="V209" t="e">
            <v>#REF!</v>
          </cell>
          <cell r="W209" t="e">
            <v>#REF!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  <cell r="AD209" t="e">
            <v>#REF!</v>
          </cell>
          <cell r="AE209" t="e">
            <v>#REF!</v>
          </cell>
          <cell r="AF209" t="e">
            <v>#REF!</v>
          </cell>
          <cell r="AG209" t="e">
            <v>#REF!</v>
          </cell>
          <cell r="AH209" t="e">
            <v>#REF!</v>
          </cell>
          <cell r="AI209" t="e">
            <v>#REF!</v>
          </cell>
          <cell r="AJ209" t="e">
            <v>#REF!</v>
          </cell>
          <cell r="AK209" t="e">
            <v>#REF!</v>
          </cell>
          <cell r="AL209" t="e">
            <v>#REF!</v>
          </cell>
          <cell r="AM209" t="e">
            <v>#REF!</v>
          </cell>
          <cell r="AN209" t="e">
            <v>#REF!</v>
          </cell>
          <cell r="AO209" t="e">
            <v>#REF!</v>
          </cell>
          <cell r="AP209" t="e">
            <v>#REF!</v>
          </cell>
          <cell r="AQ209" t="e">
            <v>#REF!</v>
          </cell>
          <cell r="AR209" t="e">
            <v>#REF!</v>
          </cell>
          <cell r="AS209" t="e">
            <v>#REF!</v>
          </cell>
          <cell r="AT209" t="e">
            <v>#REF!</v>
          </cell>
          <cell r="AU209" t="e">
            <v>#REF!</v>
          </cell>
          <cell r="AV209" t="e">
            <v>#REF!</v>
          </cell>
          <cell r="AW209" t="e">
            <v>#REF!</v>
          </cell>
          <cell r="AX209" t="e">
            <v>#REF!</v>
          </cell>
          <cell r="AY209" t="e">
            <v>#REF!</v>
          </cell>
          <cell r="AZ209" t="e">
            <v>#REF!</v>
          </cell>
          <cell r="BA209" t="e">
            <v>#REF!</v>
          </cell>
          <cell r="BB209" t="e">
            <v>#REF!</v>
          </cell>
          <cell r="BC209" t="e">
            <v>#REF!</v>
          </cell>
          <cell r="BD209" t="e">
            <v>#REF!</v>
          </cell>
          <cell r="BE209" t="e">
            <v>#REF!</v>
          </cell>
          <cell r="BF209" t="e">
            <v>#REF!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 t="e">
            <v>#REF!</v>
          </cell>
          <cell r="BV209" t="e">
            <v>#REF!</v>
          </cell>
          <cell r="BW209" t="e">
            <v>#REF!</v>
          </cell>
          <cell r="BX209" t="e">
            <v>#REF!</v>
          </cell>
          <cell r="BY209" t="e">
            <v>#REF!</v>
          </cell>
          <cell r="BZ209" t="e">
            <v>#REF!</v>
          </cell>
          <cell r="CA209" t="e">
            <v>#REF!</v>
          </cell>
          <cell r="CB209" t="e">
            <v>#REF!</v>
          </cell>
          <cell r="CC209" t="e">
            <v>#REF!</v>
          </cell>
          <cell r="CD209" t="e">
            <v>#REF!</v>
          </cell>
          <cell r="CE209" t="e">
            <v>#REF!</v>
          </cell>
          <cell r="CF209" t="e">
            <v>#REF!</v>
          </cell>
          <cell r="CG209" t="e">
            <v>#REF!</v>
          </cell>
          <cell r="CH209" t="e">
            <v>#REF!</v>
          </cell>
          <cell r="CI209" t="e">
            <v>#REF!</v>
          </cell>
          <cell r="CJ209" t="e">
            <v>#REF!</v>
          </cell>
          <cell r="CK209" t="e">
            <v>#REF!</v>
          </cell>
          <cell r="CL209" t="e">
            <v>#REF!</v>
          </cell>
          <cell r="CM209" t="e">
            <v>#REF!</v>
          </cell>
          <cell r="CN209" t="e">
            <v>#REF!</v>
          </cell>
          <cell r="CO209" t="e">
            <v>#REF!</v>
          </cell>
          <cell r="CP209" t="e">
            <v>#REF!</v>
          </cell>
          <cell r="CQ209" t="e">
            <v>#REF!</v>
          </cell>
          <cell r="CR209" t="e">
            <v>#REF!</v>
          </cell>
          <cell r="CS209" t="e">
            <v>#REF!</v>
          </cell>
          <cell r="CT209" t="e">
            <v>#REF!</v>
          </cell>
          <cell r="CU209" t="e">
            <v>#REF!</v>
          </cell>
          <cell r="CV209" t="e">
            <v>#REF!</v>
          </cell>
          <cell r="CW209" t="e">
            <v>#REF!</v>
          </cell>
          <cell r="CX209" t="e">
            <v>#REF!</v>
          </cell>
          <cell r="CY209" t="e">
            <v>#REF!</v>
          </cell>
          <cell r="CZ209" t="e">
            <v>#REF!</v>
          </cell>
          <cell r="DA209" t="e">
            <v>#REF!</v>
          </cell>
          <cell r="DB209" t="e">
            <v>#REF!</v>
          </cell>
          <cell r="DC209" t="e">
            <v>#REF!</v>
          </cell>
          <cell r="DD209" t="e">
            <v>#REF!</v>
          </cell>
          <cell r="DE209" t="e">
            <v>#REF!</v>
          </cell>
          <cell r="DF209" t="e">
            <v>#REF!</v>
          </cell>
          <cell r="DG209" t="e">
            <v>#REF!</v>
          </cell>
          <cell r="DH209" t="e">
            <v>#REF!</v>
          </cell>
          <cell r="DI209">
            <v>0</v>
          </cell>
          <cell r="DJ209">
            <v>0</v>
          </cell>
          <cell r="DK209" t="e">
            <v>#REF!</v>
          </cell>
          <cell r="DL209" t="e">
            <v>#REF!</v>
          </cell>
          <cell r="DM209" t="e">
            <v>#REF!</v>
          </cell>
          <cell r="DN209" t="e">
            <v>#REF!</v>
          </cell>
          <cell r="DO209" t="e">
            <v>#REF!</v>
          </cell>
          <cell r="DP209" t="e">
            <v>#REF!</v>
          </cell>
          <cell r="DQ209" t="e">
            <v>#REF!</v>
          </cell>
          <cell r="DR209" t="e">
            <v>#REF!</v>
          </cell>
          <cell r="DS209" t="e">
            <v>#REF!</v>
          </cell>
          <cell r="DT209" t="e">
            <v>#REF!</v>
          </cell>
          <cell r="DU209" t="e">
            <v>#REF!</v>
          </cell>
          <cell r="DV209">
            <v>0</v>
          </cell>
          <cell r="DW209">
            <v>0</v>
          </cell>
          <cell r="DX209" t="e">
            <v>#REF!</v>
          </cell>
          <cell r="DY209" t="e">
            <v>#REF!</v>
          </cell>
          <cell r="DZ209" t="e">
            <v>#REF!</v>
          </cell>
          <cell r="EA209" t="e">
            <v>#REF!</v>
          </cell>
          <cell r="EB209" t="e">
            <v>#REF!</v>
          </cell>
        </row>
        <row r="210">
          <cell r="B210">
            <v>199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  <cell r="Q210" t="e">
            <v>#REF!</v>
          </cell>
          <cell r="R210" t="e">
            <v>#REF!</v>
          </cell>
          <cell r="S210" t="e">
            <v>#REF!</v>
          </cell>
          <cell r="T210" t="e">
            <v>#REF!</v>
          </cell>
          <cell r="U210" t="e">
            <v>#REF!</v>
          </cell>
          <cell r="V210" t="e">
            <v>#REF!</v>
          </cell>
          <cell r="W210" t="e">
            <v>#REF!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  <cell r="AD210" t="e">
            <v>#REF!</v>
          </cell>
          <cell r="AE210" t="e">
            <v>#REF!</v>
          </cell>
          <cell r="AF210" t="e">
            <v>#REF!</v>
          </cell>
          <cell r="AG210" t="e">
            <v>#REF!</v>
          </cell>
          <cell r="AH210" t="e">
            <v>#REF!</v>
          </cell>
          <cell r="AI210" t="e">
            <v>#REF!</v>
          </cell>
          <cell r="AJ210" t="e">
            <v>#REF!</v>
          </cell>
          <cell r="AK210" t="e">
            <v>#REF!</v>
          </cell>
          <cell r="AL210" t="e">
            <v>#REF!</v>
          </cell>
          <cell r="AM210" t="e">
            <v>#REF!</v>
          </cell>
          <cell r="AN210" t="e">
            <v>#REF!</v>
          </cell>
          <cell r="AO210" t="e">
            <v>#REF!</v>
          </cell>
          <cell r="AP210" t="e">
            <v>#REF!</v>
          </cell>
          <cell r="AQ210" t="e">
            <v>#REF!</v>
          </cell>
          <cell r="AR210" t="e">
            <v>#REF!</v>
          </cell>
          <cell r="AS210" t="e">
            <v>#REF!</v>
          </cell>
          <cell r="AT210" t="e">
            <v>#REF!</v>
          </cell>
          <cell r="AU210" t="e">
            <v>#REF!</v>
          </cell>
          <cell r="AV210" t="e">
            <v>#REF!</v>
          </cell>
          <cell r="AW210" t="e">
            <v>#REF!</v>
          </cell>
          <cell r="AX210" t="e">
            <v>#REF!</v>
          </cell>
          <cell r="AY210" t="e">
            <v>#REF!</v>
          </cell>
          <cell r="AZ210" t="e">
            <v>#REF!</v>
          </cell>
          <cell r="BA210" t="e">
            <v>#REF!</v>
          </cell>
          <cell r="BB210" t="e">
            <v>#REF!</v>
          </cell>
          <cell r="BC210" t="e">
            <v>#REF!</v>
          </cell>
          <cell r="BD210" t="e">
            <v>#REF!</v>
          </cell>
          <cell r="BE210" t="e">
            <v>#REF!</v>
          </cell>
          <cell r="BF210" t="e">
            <v>#REF!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 t="e">
            <v>#REF!</v>
          </cell>
          <cell r="BV210" t="e">
            <v>#REF!</v>
          </cell>
          <cell r="BW210" t="e">
            <v>#REF!</v>
          </cell>
          <cell r="BX210" t="e">
            <v>#REF!</v>
          </cell>
          <cell r="BY210" t="e">
            <v>#REF!</v>
          </cell>
          <cell r="BZ210" t="e">
            <v>#REF!</v>
          </cell>
          <cell r="CA210" t="e">
            <v>#REF!</v>
          </cell>
          <cell r="CB210" t="e">
            <v>#REF!</v>
          </cell>
          <cell r="CC210" t="e">
            <v>#REF!</v>
          </cell>
          <cell r="CD210" t="e">
            <v>#REF!</v>
          </cell>
          <cell r="CE210" t="e">
            <v>#REF!</v>
          </cell>
          <cell r="CF210" t="e">
            <v>#REF!</v>
          </cell>
          <cell r="CG210" t="e">
            <v>#REF!</v>
          </cell>
          <cell r="CH210" t="e">
            <v>#REF!</v>
          </cell>
          <cell r="CI210" t="e">
            <v>#REF!</v>
          </cell>
          <cell r="CJ210" t="e">
            <v>#REF!</v>
          </cell>
          <cell r="CK210" t="e">
            <v>#REF!</v>
          </cell>
          <cell r="CL210" t="e">
            <v>#REF!</v>
          </cell>
          <cell r="CM210" t="e">
            <v>#REF!</v>
          </cell>
          <cell r="CN210" t="e">
            <v>#REF!</v>
          </cell>
          <cell r="CO210" t="e">
            <v>#REF!</v>
          </cell>
          <cell r="CP210" t="e">
            <v>#REF!</v>
          </cell>
          <cell r="CQ210" t="e">
            <v>#REF!</v>
          </cell>
          <cell r="CR210" t="e">
            <v>#REF!</v>
          </cell>
          <cell r="CS210" t="e">
            <v>#REF!</v>
          </cell>
          <cell r="CT210" t="e">
            <v>#REF!</v>
          </cell>
          <cell r="CU210" t="e">
            <v>#REF!</v>
          </cell>
          <cell r="CV210" t="e">
            <v>#REF!</v>
          </cell>
          <cell r="CW210" t="e">
            <v>#REF!</v>
          </cell>
          <cell r="CX210" t="e">
            <v>#REF!</v>
          </cell>
          <cell r="CY210" t="e">
            <v>#REF!</v>
          </cell>
          <cell r="CZ210" t="e">
            <v>#REF!</v>
          </cell>
          <cell r="DA210" t="e">
            <v>#REF!</v>
          </cell>
          <cell r="DB210" t="e">
            <v>#REF!</v>
          </cell>
          <cell r="DC210" t="e">
            <v>#REF!</v>
          </cell>
          <cell r="DD210" t="e">
            <v>#REF!</v>
          </cell>
          <cell r="DE210" t="e">
            <v>#REF!</v>
          </cell>
          <cell r="DF210" t="e">
            <v>#REF!</v>
          </cell>
          <cell r="DG210" t="e">
            <v>#REF!</v>
          </cell>
          <cell r="DH210" t="e">
            <v>#REF!</v>
          </cell>
          <cell r="DI210">
            <v>0</v>
          </cell>
          <cell r="DJ210">
            <v>0</v>
          </cell>
          <cell r="DK210" t="e">
            <v>#REF!</v>
          </cell>
          <cell r="DL210" t="e">
            <v>#REF!</v>
          </cell>
          <cell r="DM210" t="e">
            <v>#REF!</v>
          </cell>
          <cell r="DN210" t="e">
            <v>#REF!</v>
          </cell>
          <cell r="DO210" t="e">
            <v>#REF!</v>
          </cell>
          <cell r="DP210" t="e">
            <v>#REF!</v>
          </cell>
          <cell r="DQ210" t="e">
            <v>#REF!</v>
          </cell>
          <cell r="DR210" t="e">
            <v>#REF!</v>
          </cell>
          <cell r="DS210" t="e">
            <v>#REF!</v>
          </cell>
          <cell r="DT210" t="e">
            <v>#REF!</v>
          </cell>
          <cell r="DU210" t="e">
            <v>#REF!</v>
          </cell>
          <cell r="DV210">
            <v>0</v>
          </cell>
          <cell r="DW210">
            <v>0</v>
          </cell>
          <cell r="DX210" t="e">
            <v>#REF!</v>
          </cell>
          <cell r="DY210" t="e">
            <v>#REF!</v>
          </cell>
          <cell r="DZ210" t="e">
            <v>#REF!</v>
          </cell>
          <cell r="EA210" t="e">
            <v>#REF!</v>
          </cell>
          <cell r="EB210" t="e">
            <v>#REF!</v>
          </cell>
        </row>
        <row r="211">
          <cell r="B211">
            <v>200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 t="e">
            <v>#REF!</v>
          </cell>
          <cell r="N211" t="e">
            <v>#REF!</v>
          </cell>
          <cell r="O211" t="e">
            <v>#REF!</v>
          </cell>
          <cell r="P211" t="e">
            <v>#REF!</v>
          </cell>
          <cell r="Q211" t="e">
            <v>#REF!</v>
          </cell>
          <cell r="R211" t="e">
            <v>#REF!</v>
          </cell>
          <cell r="S211" t="e">
            <v>#REF!</v>
          </cell>
          <cell r="T211" t="e">
            <v>#REF!</v>
          </cell>
          <cell r="U211" t="e">
            <v>#REF!</v>
          </cell>
          <cell r="V211" t="e">
            <v>#REF!</v>
          </cell>
          <cell r="W211" t="e">
            <v>#REF!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  <cell r="AD211" t="e">
            <v>#REF!</v>
          </cell>
          <cell r="AE211" t="e">
            <v>#REF!</v>
          </cell>
          <cell r="AF211" t="e">
            <v>#REF!</v>
          </cell>
          <cell r="AG211" t="e">
            <v>#REF!</v>
          </cell>
          <cell r="AH211" t="e">
            <v>#REF!</v>
          </cell>
          <cell r="AI211" t="e">
            <v>#REF!</v>
          </cell>
          <cell r="AJ211" t="e">
            <v>#REF!</v>
          </cell>
          <cell r="AK211" t="e">
            <v>#REF!</v>
          </cell>
          <cell r="AL211" t="e">
            <v>#REF!</v>
          </cell>
          <cell r="AM211" t="e">
            <v>#REF!</v>
          </cell>
          <cell r="AN211" t="e">
            <v>#REF!</v>
          </cell>
          <cell r="AO211" t="e">
            <v>#REF!</v>
          </cell>
          <cell r="AP211" t="e">
            <v>#REF!</v>
          </cell>
          <cell r="AQ211" t="e">
            <v>#REF!</v>
          </cell>
          <cell r="AR211" t="e">
            <v>#REF!</v>
          </cell>
          <cell r="AS211" t="e">
            <v>#REF!</v>
          </cell>
          <cell r="AT211" t="e">
            <v>#REF!</v>
          </cell>
          <cell r="AU211" t="e">
            <v>#REF!</v>
          </cell>
          <cell r="AV211" t="e">
            <v>#REF!</v>
          </cell>
          <cell r="AW211" t="e">
            <v>#REF!</v>
          </cell>
          <cell r="AX211" t="e">
            <v>#REF!</v>
          </cell>
          <cell r="AY211" t="e">
            <v>#REF!</v>
          </cell>
          <cell r="AZ211" t="e">
            <v>#REF!</v>
          </cell>
          <cell r="BA211" t="e">
            <v>#REF!</v>
          </cell>
          <cell r="BB211" t="e">
            <v>#REF!</v>
          </cell>
          <cell r="BC211" t="e">
            <v>#REF!</v>
          </cell>
          <cell r="BD211" t="e">
            <v>#REF!</v>
          </cell>
          <cell r="BE211" t="e">
            <v>#REF!</v>
          </cell>
          <cell r="BF211" t="e">
            <v>#REF!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 t="e">
            <v>#REF!</v>
          </cell>
          <cell r="BV211" t="e">
            <v>#REF!</v>
          </cell>
          <cell r="BW211" t="e">
            <v>#REF!</v>
          </cell>
          <cell r="BX211" t="e">
            <v>#REF!</v>
          </cell>
          <cell r="BY211" t="e">
            <v>#REF!</v>
          </cell>
          <cell r="BZ211" t="e">
            <v>#REF!</v>
          </cell>
          <cell r="CA211" t="e">
            <v>#REF!</v>
          </cell>
          <cell r="CB211" t="e">
            <v>#REF!</v>
          </cell>
          <cell r="CC211" t="e">
            <v>#REF!</v>
          </cell>
          <cell r="CD211" t="e">
            <v>#REF!</v>
          </cell>
          <cell r="CE211" t="e">
            <v>#REF!</v>
          </cell>
          <cell r="CF211" t="e">
            <v>#REF!</v>
          </cell>
          <cell r="CG211" t="e">
            <v>#REF!</v>
          </cell>
          <cell r="CH211" t="e">
            <v>#REF!</v>
          </cell>
          <cell r="CI211" t="e">
            <v>#REF!</v>
          </cell>
          <cell r="CJ211" t="e">
            <v>#REF!</v>
          </cell>
          <cell r="CK211" t="e">
            <v>#REF!</v>
          </cell>
          <cell r="CL211" t="e">
            <v>#REF!</v>
          </cell>
          <cell r="CM211" t="e">
            <v>#REF!</v>
          </cell>
          <cell r="CN211" t="e">
            <v>#REF!</v>
          </cell>
          <cell r="CO211" t="e">
            <v>#REF!</v>
          </cell>
          <cell r="CP211" t="e">
            <v>#REF!</v>
          </cell>
          <cell r="CQ211" t="e">
            <v>#REF!</v>
          </cell>
          <cell r="CR211" t="e">
            <v>#REF!</v>
          </cell>
          <cell r="CS211" t="e">
            <v>#REF!</v>
          </cell>
          <cell r="CT211" t="e">
            <v>#REF!</v>
          </cell>
          <cell r="CU211" t="e">
            <v>#REF!</v>
          </cell>
          <cell r="CV211" t="e">
            <v>#REF!</v>
          </cell>
          <cell r="CW211" t="e">
            <v>#REF!</v>
          </cell>
          <cell r="CX211" t="e">
            <v>#REF!</v>
          </cell>
          <cell r="CY211" t="e">
            <v>#REF!</v>
          </cell>
          <cell r="CZ211" t="e">
            <v>#REF!</v>
          </cell>
          <cell r="DA211" t="e">
            <v>#REF!</v>
          </cell>
          <cell r="DB211" t="e">
            <v>#REF!</v>
          </cell>
          <cell r="DC211" t="e">
            <v>#REF!</v>
          </cell>
          <cell r="DD211" t="e">
            <v>#REF!</v>
          </cell>
          <cell r="DE211" t="e">
            <v>#REF!</v>
          </cell>
          <cell r="DF211" t="e">
            <v>#REF!</v>
          </cell>
          <cell r="DG211" t="e">
            <v>#REF!</v>
          </cell>
          <cell r="DH211" t="e">
            <v>#REF!</v>
          </cell>
          <cell r="DI211">
            <v>0</v>
          </cell>
          <cell r="DJ211">
            <v>0</v>
          </cell>
          <cell r="DK211" t="e">
            <v>#REF!</v>
          </cell>
          <cell r="DL211" t="e">
            <v>#REF!</v>
          </cell>
          <cell r="DM211" t="e">
            <v>#REF!</v>
          </cell>
          <cell r="DN211" t="e">
            <v>#REF!</v>
          </cell>
          <cell r="DO211" t="e">
            <v>#REF!</v>
          </cell>
          <cell r="DP211" t="e">
            <v>#REF!</v>
          </cell>
          <cell r="DQ211" t="e">
            <v>#REF!</v>
          </cell>
          <cell r="DR211" t="e">
            <v>#REF!</v>
          </cell>
          <cell r="DS211" t="e">
            <v>#REF!</v>
          </cell>
          <cell r="DT211" t="e">
            <v>#REF!</v>
          </cell>
          <cell r="DU211" t="e">
            <v>#REF!</v>
          </cell>
          <cell r="DV211">
            <v>0</v>
          </cell>
          <cell r="DW211">
            <v>0</v>
          </cell>
          <cell r="DX211" t="e">
            <v>#REF!</v>
          </cell>
          <cell r="DY211" t="e">
            <v>#REF!</v>
          </cell>
          <cell r="DZ211" t="e">
            <v>#REF!</v>
          </cell>
          <cell r="EA211" t="e">
            <v>#REF!</v>
          </cell>
          <cell r="EB211" t="e">
            <v>#REF!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ten NEW"/>
      <sheetName val="top ten OLD"/>
      <sheetName val="Green Coffee  Graphs"/>
      <sheetName val="Green Coffee  Graphs (2)"/>
      <sheetName val="Green Bean Coffee Prices"/>
      <sheetName val="Section 6.2"/>
      <sheetName val="Projected IS"/>
      <sheetName val="Page 18_Table 2"/>
      <sheetName val="Customer by Customer &amp; Channel"/>
      <sheetName val="Page 10,24,49_fig 1,9,33"/>
      <sheetName val="Page 10,24,48_fig 2,10,34"/>
      <sheetName val="Page 12_fig 4"/>
      <sheetName val="Page 12_fig 5"/>
      <sheetName val="Page 12, 65_fig 5, 40"/>
      <sheetName val="Page 19_Fig 6"/>
      <sheetName val="Page 21_Table 3"/>
      <sheetName val="Page 20_Fig 7"/>
      <sheetName val="Page 21_fig 9"/>
      <sheetName val="Page 23_Fig 8"/>
      <sheetName val="Page 25,52_Fig 12,35"/>
      <sheetName val="Page 25,52_Fig 12b,35"/>
      <sheetName val="Page 30_fig 14 "/>
      <sheetName val="Page 33_fig 15"/>
      <sheetName val="Page 33_fig 16"/>
      <sheetName val="Page 34_fig 17"/>
      <sheetName val="Page 32,57_Fig 18,38"/>
      <sheetName val="Page 42_Fig 19a"/>
      <sheetName val="Page 42_fig 19b"/>
      <sheetName val="Page 42_Fig 20a"/>
      <sheetName val="Page 43_Fig 20b"/>
      <sheetName val="Page 40_Fig 22a"/>
      <sheetName val="Page 40_Fig 23b"/>
      <sheetName val="Page 40_Fig 24"/>
      <sheetName val="Page 40_Fig 25"/>
      <sheetName val="Page 42_Fig 25"/>
      <sheetName val="Page 42_Fig 26"/>
      <sheetName val="Page 43_Fig 28"/>
      <sheetName val="Page 43_Fig 29"/>
      <sheetName val="Page 48_Fig 32"/>
      <sheetName val="Page 56_Fig 36a"/>
      <sheetName val="Page 56_Fig 36b"/>
      <sheetName val="Page 57_Fig 37a"/>
      <sheetName val="Page 57_Fig 37b"/>
      <sheetName val="Page 58_Fig 39a"/>
      <sheetName val="Page 58_Fig 39b"/>
      <sheetName val="Page 63_Fig 40"/>
      <sheetName val="Page 61_Fig 41"/>
      <sheetName val="Page 62_Fig 42a"/>
      <sheetName val="Page 62_Fig 42b"/>
      <sheetName val="Balance Sheet"/>
      <sheetName val="Page 69_Fig 45"/>
      <sheetName val="Management Bio p. 31, 78"/>
      <sheetName val="Total Green Purchases"/>
      <sheetName val="Top 5 New Customers"/>
      <sheetName val="Distribution By Channel"/>
      <sheetName val="Total Pounds By Segment"/>
      <sheetName val="Table 8 Income Statement"/>
      <sheetName val="Table 9 Net Working Capita"/>
      <sheetName val="Table 10 Days Payable"/>
      <sheetName val="Figure 24 Cap Exp"/>
      <sheetName val="Table 11 - Adjustments to EBITD"/>
      <sheetName val="Table 12 - Gross Profit"/>
      <sheetName val="Table 13 - Selling, General Adm"/>
      <sheetName val="Intangible Asset Amort"/>
      <sheetName val="Table 1&amp;7"/>
      <sheetName val="Figure 8"/>
      <sheetName val="EBITDA Growth&amp;Marg Exp"/>
      <sheetName val="Customer Service"/>
      <sheetName val="top_ten_NEW"/>
      <sheetName val="top_ten_OLD"/>
      <sheetName val="Green_Coffee__Graphs"/>
      <sheetName val="Green_Coffee__Graphs_(2)"/>
      <sheetName val="Green_Bean_Coffee_Prices"/>
      <sheetName val="Section_6_2"/>
      <sheetName val="Projected_IS"/>
      <sheetName val="Page_18_Table_2"/>
      <sheetName val="Customer_by_Customer_&amp;_Channel"/>
      <sheetName val="Page_10,24,49_fig_1,9,33"/>
      <sheetName val="Page_10,24,48_fig_2,10,34"/>
      <sheetName val="Page_12_fig_4"/>
      <sheetName val="Page_12_fig_5"/>
      <sheetName val="Page_12,_65_fig_5,_40"/>
      <sheetName val="Page_19_Fig_6"/>
      <sheetName val="Page_21_Table_3"/>
      <sheetName val="Page_20_Fig_7"/>
      <sheetName val="Page_21_fig_9"/>
      <sheetName val="Page_23_Fig_8"/>
      <sheetName val="Page_25,52_Fig_12,35"/>
      <sheetName val="Page_25,52_Fig_12b,35"/>
      <sheetName val="Page_30_fig_14_"/>
      <sheetName val="Page_33_fig_15"/>
      <sheetName val="Page_33_fig_16"/>
      <sheetName val="Page_34_fig_17"/>
      <sheetName val="Page_32,57_Fig_18,38"/>
      <sheetName val="Page_42_Fig_19a"/>
      <sheetName val="Page_42_fig_19b"/>
      <sheetName val="Page_42_Fig_20a"/>
      <sheetName val="Page_43_Fig_20b"/>
      <sheetName val="Page_40_Fig_22a"/>
      <sheetName val="Page_40_Fig_23b"/>
      <sheetName val="Page_40_Fig_24"/>
      <sheetName val="Page_40_Fig_25"/>
      <sheetName val="Page_42_Fig_25"/>
      <sheetName val="Page_42_Fig_26"/>
      <sheetName val="Page_43_Fig_28"/>
      <sheetName val="Page_43_Fig_29"/>
      <sheetName val="Page_48_Fig_32"/>
      <sheetName val="Page_56_Fig_36a"/>
      <sheetName val="Page_56_Fig_36b"/>
      <sheetName val="Page_57_Fig_37a"/>
      <sheetName val="Page_57_Fig_37b"/>
      <sheetName val="Page_58_Fig_39a"/>
      <sheetName val="Page_58_Fig_39b"/>
      <sheetName val="Page_63_Fig_40"/>
      <sheetName val="Page_61_Fig_41"/>
      <sheetName val="Page_62_Fig_42a"/>
      <sheetName val="Page_62_Fig_42b"/>
      <sheetName val="Balance_Sheet"/>
      <sheetName val="Page_69_Fig_45"/>
      <sheetName val="Management_Bio_p__31,_78"/>
      <sheetName val="Total_Green_Purchases"/>
      <sheetName val="Top_5_New_Customers"/>
      <sheetName val="Distribution_By_Channel"/>
      <sheetName val="Total_Pounds_By_Segment"/>
      <sheetName val="Table_8_Income_Statement"/>
      <sheetName val="Table_9_Net_Working_Capita"/>
      <sheetName val="Table_10_Days_Payable"/>
      <sheetName val="Figure_24_Cap_Exp"/>
      <sheetName val="Table_11_-_Adjustments_to_EBITD"/>
      <sheetName val="Table_12_-_Gross_Profit"/>
      <sheetName val="Table_13_-_Selling,_General_Adm"/>
      <sheetName val="Intangible_Asset_Amort"/>
      <sheetName val="Table_1&amp;7"/>
      <sheetName val="Figure_8"/>
      <sheetName val="EBITDA_Growth&amp;Marg_Exp"/>
      <sheetName val="Customer_Serv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EOC</v>
          </cell>
          <cell r="B2">
            <v>41.536638884303152</v>
          </cell>
        </row>
        <row r="3">
          <cell r="A3" t="str">
            <v>Starbucks</v>
          </cell>
          <cell r="B3">
            <v>18.721334246523917</v>
          </cell>
        </row>
        <row r="4">
          <cell r="A4" t="str">
            <v>All Others</v>
          </cell>
          <cell r="B4">
            <v>20.778715568246952</v>
          </cell>
        </row>
        <row r="5">
          <cell r="A5" t="str">
            <v>Private Label</v>
          </cell>
          <cell r="B5">
            <v>12.459754718806447</v>
          </cell>
        </row>
        <row r="6">
          <cell r="A6" t="str">
            <v>Folgers WB</v>
          </cell>
          <cell r="B6">
            <v>6.5035565821195291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IL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PAPCOST"/>
      <sheetName val="PRODUCTION 04-05"/>
      <sheetName val="Power"/>
      <sheetName val="FIXED EXPENSES"/>
      <sheetName val="Exp-Trial"/>
      <sheetName val="SACK COST"/>
      <sheetName val="SCHESACK"/>
      <sheetName val="STOCK SACK-MAR'05"/>
      <sheetName val="SCHEPAP"/>
      <sheetName val="Summary"/>
      <sheetName val="ADDITIONAL INFORMATIO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iec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alance sheet"/>
      <sheetName val="profit &amp; loss account"/>
      <sheetName val="Sch 1,2,3"/>
      <sheetName val="Sch 4"/>
      <sheetName val="Sch 5,6,7,8"/>
      <sheetName val="Sch 9,10,11"/>
      <sheetName val="Sch 14,15,16"/>
      <sheetName val="Sch 17,18,19"/>
      <sheetName val="Adm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ng Profit summary"/>
      <sheetName val="Power &amp; fuel"/>
      <sheetName val="chart-prod"/>
      <sheetName val="wrapper "/>
      <sheetName val="dough-"/>
      <sheetName val="Excess"/>
      <sheetName val="P &amp; F"/>
      <sheetName val="r.b.generation"/>
    </sheetNames>
    <sheetDataSet>
      <sheetData sheetId="0">
        <row r="24">
          <cell r="C24">
            <v>2.2799999999999998</v>
          </cell>
        </row>
        <row r="86">
          <cell r="AG86">
            <v>174941.99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tion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&amp;L"/>
      <sheetName val="BS"/>
      <sheetName val="VARIANCE ANALYSIS 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 P&amp;L BS"/>
      <sheetName val="SIF P&amp;L"/>
      <sheetName val="SIF Workings"/>
      <sheetName val="SIF Results Back up"/>
      <sheetName val="PROVISIONS"/>
      <sheetName val="Pl-Incl"/>
      <sheetName val="pl-Excl"/>
      <sheetName val="sch-I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count"/>
      <sheetName val="Chart"/>
      <sheetName val="Business review"/>
      <sheetName val="Phased"/>
      <sheetName val="Period"/>
      <sheetName val="Summary"/>
      <sheetName val="Analysis"/>
      <sheetName val="Analysis 2"/>
      <sheetName val="Insight"/>
      <sheetName val="UK R&amp;D"/>
      <sheetName val="S&amp;T"/>
      <sheetName val="Compliance"/>
      <sheetName val="Susatianability"/>
      <sheetName val="Global Tea Category"/>
      <sheetName val="DI"/>
      <sheetName val="DI Projects"/>
      <sheetName val="Social Media(i)"/>
      <sheetName val="Social Media"/>
      <sheetName val="Pods(i)"/>
      <sheetName val="Pss(i)"/>
      <sheetName val="DI Projects(i)"/>
      <sheetName val="Budget(i)"/>
      <sheetName val="Budget"/>
      <sheetName val="Le Adj"/>
      <sheetName val="Sheet1"/>
      <sheetName val="Current Yr"/>
      <sheetName val="Sheet2"/>
      <sheetName val="Prior Yr"/>
      <sheetName val="GTC"/>
      <sheetName val="Pods"/>
      <sheetName val="Social Media (2)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96">
          <cell r="C196" t="str">
            <v>GL</v>
          </cell>
          <cell r="D196" t="str">
            <v>Period 1</v>
          </cell>
          <cell r="E196" t="str">
            <v>Period 2</v>
          </cell>
          <cell r="F196" t="str">
            <v>Period 3</v>
          </cell>
          <cell r="G196" t="str">
            <v>Period 4</v>
          </cell>
          <cell r="H196" t="str">
            <v>Period 5</v>
          </cell>
          <cell r="I196" t="str">
            <v>Period 6</v>
          </cell>
          <cell r="J196" t="str">
            <v>Period 7</v>
          </cell>
          <cell r="K196" t="str">
            <v>Period 8</v>
          </cell>
          <cell r="L196" t="str">
            <v>Period 9</v>
          </cell>
          <cell r="M196" t="str">
            <v>Period 10</v>
          </cell>
          <cell r="N196" t="str">
            <v>Period 11</v>
          </cell>
          <cell r="O196" t="str">
            <v>Period 12</v>
          </cell>
          <cell r="Q196" t="str">
            <v>YTD P1</v>
          </cell>
          <cell r="R196" t="str">
            <v>YTD P2</v>
          </cell>
          <cell r="S196" t="str">
            <v>YTD P3</v>
          </cell>
          <cell r="T196" t="str">
            <v>YTD P4</v>
          </cell>
          <cell r="U196" t="str">
            <v>YTD P5</v>
          </cell>
          <cell r="V196" t="str">
            <v>YTD P6</v>
          </cell>
          <cell r="W196" t="str">
            <v>YTD P7</v>
          </cell>
          <cell r="X196" t="str">
            <v>YTD P8</v>
          </cell>
          <cell r="Y196" t="str">
            <v>YTD P9</v>
          </cell>
          <cell r="Z196" t="str">
            <v>YTD P10</v>
          </cell>
          <cell r="AA196" t="str">
            <v>YTD P11</v>
          </cell>
          <cell r="AB196" t="str">
            <v>YTD P12</v>
          </cell>
          <cell r="AD196" t="str">
            <v>Q1</v>
          </cell>
          <cell r="AE196" t="str">
            <v>Q2</v>
          </cell>
          <cell r="AF196" t="str">
            <v>Q3</v>
          </cell>
          <cell r="AG196" t="str">
            <v>Q4</v>
          </cell>
          <cell r="AH196" t="str">
            <v>Full year</v>
          </cell>
          <cell r="AI196" t="str">
            <v>check</v>
          </cell>
        </row>
        <row r="197">
          <cell r="C197" t="str">
            <v>211130</v>
          </cell>
          <cell r="D197">
            <v>532.4</v>
          </cell>
          <cell r="E197">
            <v>532.34</v>
          </cell>
          <cell r="F197">
            <v>632.4</v>
          </cell>
          <cell r="G197">
            <v>632.33999999999992</v>
          </cell>
          <cell r="H197">
            <v>632.38</v>
          </cell>
          <cell r="I197">
            <v>1115.7433333333333</v>
          </cell>
          <cell r="J197">
            <v>1115.6933333333334</v>
          </cell>
          <cell r="K197">
            <v>1115.7133333333334</v>
          </cell>
          <cell r="L197">
            <v>1399.0266666666669</v>
          </cell>
          <cell r="M197">
            <v>1399.0466666666669</v>
          </cell>
          <cell r="N197">
            <v>1399.0066666666667</v>
          </cell>
          <cell r="O197">
            <v>1787.9455555555555</v>
          </cell>
          <cell r="Q197">
            <v>532.4</v>
          </cell>
          <cell r="R197">
            <v>1064.74</v>
          </cell>
          <cell r="S197">
            <v>1697.14</v>
          </cell>
          <cell r="T197">
            <v>2329.48</v>
          </cell>
          <cell r="U197">
            <v>2961.8599999999997</v>
          </cell>
          <cell r="V197">
            <v>4077.6033333333335</v>
          </cell>
          <cell r="W197">
            <v>5193.2966666666671</v>
          </cell>
          <cell r="X197">
            <v>6309.01</v>
          </cell>
          <cell r="Y197">
            <v>7708.0366666666669</v>
          </cell>
          <cell r="Z197">
            <v>9107.0833333333339</v>
          </cell>
          <cell r="AA197">
            <v>10506.09</v>
          </cell>
          <cell r="AB197">
            <v>12294.035555555554</v>
          </cell>
          <cell r="AD197">
            <v>1697.14</v>
          </cell>
          <cell r="AE197">
            <v>2380.4633333333331</v>
          </cell>
          <cell r="AF197">
            <v>3630.4333333333334</v>
          </cell>
          <cell r="AG197">
            <v>4585.9988888888893</v>
          </cell>
          <cell r="AH197">
            <v>12294.035555555554</v>
          </cell>
          <cell r="AI197">
            <v>0</v>
          </cell>
        </row>
        <row r="198">
          <cell r="C198" t="str">
            <v>211140</v>
          </cell>
          <cell r="D198">
            <v>1535.43</v>
          </cell>
          <cell r="E198">
            <v>1535.49</v>
          </cell>
          <cell r="F198">
            <v>1535.4</v>
          </cell>
          <cell r="G198">
            <v>1535.38</v>
          </cell>
          <cell r="H198">
            <v>1535.48</v>
          </cell>
          <cell r="I198">
            <v>1535.47</v>
          </cell>
          <cell r="J198">
            <v>1535.37</v>
          </cell>
          <cell r="K198">
            <v>1535.46</v>
          </cell>
          <cell r="L198">
            <v>1535.45</v>
          </cell>
          <cell r="M198">
            <v>1535.3899999999999</v>
          </cell>
          <cell r="N198">
            <v>1535.45</v>
          </cell>
          <cell r="O198">
            <v>1535.4099999999999</v>
          </cell>
          <cell r="Q198">
            <v>1535.43</v>
          </cell>
          <cell r="R198">
            <v>3070.92</v>
          </cell>
          <cell r="S198">
            <v>4606.32</v>
          </cell>
          <cell r="T198">
            <v>6141.7</v>
          </cell>
          <cell r="U198">
            <v>7677.18</v>
          </cell>
          <cell r="V198">
            <v>9212.65</v>
          </cell>
          <cell r="W198">
            <v>10748.02</v>
          </cell>
          <cell r="X198">
            <v>12283.480000000001</v>
          </cell>
          <cell r="Y198">
            <v>13818.93</v>
          </cell>
          <cell r="Z198">
            <v>15354.320000000002</v>
          </cell>
          <cell r="AA198">
            <v>16889.770000000004</v>
          </cell>
          <cell r="AB198">
            <v>18425.18</v>
          </cell>
          <cell r="AD198">
            <v>4606.32</v>
          </cell>
          <cell r="AE198">
            <v>4606.33</v>
          </cell>
          <cell r="AF198">
            <v>4606.28</v>
          </cell>
          <cell r="AG198">
            <v>4606.25</v>
          </cell>
          <cell r="AH198">
            <v>18425.18</v>
          </cell>
          <cell r="AI198">
            <v>0</v>
          </cell>
        </row>
        <row r="199">
          <cell r="C199" t="str">
            <v>211160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C200" t="str">
            <v>420000</v>
          </cell>
          <cell r="D200">
            <v>59124.704166666663</v>
          </cell>
          <cell r="E200">
            <v>59124.704166666663</v>
          </cell>
          <cell r="F200">
            <v>59124.704166666663</v>
          </cell>
          <cell r="G200">
            <v>42755.348333333328</v>
          </cell>
          <cell r="H200">
            <v>42755.348333333328</v>
          </cell>
          <cell r="I200">
            <v>42755.348333333328</v>
          </cell>
          <cell r="J200">
            <v>42755.348333333328</v>
          </cell>
          <cell r="K200">
            <v>42755.348333333328</v>
          </cell>
          <cell r="L200">
            <v>42755.348333333328</v>
          </cell>
          <cell r="M200">
            <v>42755.348333333328</v>
          </cell>
          <cell r="N200">
            <v>42755.348333333328</v>
          </cell>
          <cell r="O200">
            <v>42755.348333333328</v>
          </cell>
          <cell r="Q200">
            <v>59124.704166666663</v>
          </cell>
          <cell r="R200">
            <v>118249.40833333333</v>
          </cell>
          <cell r="S200">
            <v>177374.11249999999</v>
          </cell>
          <cell r="T200">
            <v>220129.46083333332</v>
          </cell>
          <cell r="U200">
            <v>262884.80916666664</v>
          </cell>
          <cell r="V200">
            <v>305640.15749999997</v>
          </cell>
          <cell r="W200">
            <v>348395.50583333336</v>
          </cell>
          <cell r="X200">
            <v>391150.85416666669</v>
          </cell>
          <cell r="Y200">
            <v>433906.20249999996</v>
          </cell>
          <cell r="Z200">
            <v>476661.55083333328</v>
          </cell>
          <cell r="AA200">
            <v>519416.89916666661</v>
          </cell>
          <cell r="AB200">
            <v>562172.24749999994</v>
          </cell>
          <cell r="AD200">
            <v>177374.11249999999</v>
          </cell>
          <cell r="AE200">
            <v>128266.04499999998</v>
          </cell>
          <cell r="AF200">
            <v>128266.04499999998</v>
          </cell>
          <cell r="AG200">
            <v>128266.04499999998</v>
          </cell>
          <cell r="AH200">
            <v>562172.24749999994</v>
          </cell>
          <cell r="AI200">
            <v>0</v>
          </cell>
        </row>
        <row r="201">
          <cell r="C201" t="str">
            <v>420010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C202" t="str">
            <v>420030</v>
          </cell>
          <cell r="D202">
            <v>8257.2256312313439</v>
          </cell>
          <cell r="E202">
            <v>8257.2256312313439</v>
          </cell>
          <cell r="F202">
            <v>11631.131051231343</v>
          </cell>
          <cell r="G202">
            <v>5608.4221627313436</v>
          </cell>
          <cell r="H202">
            <v>5608.4221627313436</v>
          </cell>
          <cell r="I202">
            <v>5608.4221627313436</v>
          </cell>
          <cell r="J202">
            <v>5608.4221627313436</v>
          </cell>
          <cell r="K202">
            <v>5608.4221627313436</v>
          </cell>
          <cell r="L202">
            <v>5608.4221627313436</v>
          </cell>
          <cell r="M202">
            <v>5608.4221627313436</v>
          </cell>
          <cell r="N202">
            <v>5608.4221627313436</v>
          </cell>
          <cell r="O202">
            <v>5608.4221627313436</v>
          </cell>
          <cell r="Q202">
            <v>8257.2256312313439</v>
          </cell>
          <cell r="R202">
            <v>16514.451262462688</v>
          </cell>
          <cell r="S202">
            <v>28145.582313694034</v>
          </cell>
          <cell r="T202">
            <v>33754.004476425376</v>
          </cell>
          <cell r="U202">
            <v>39362.426639156722</v>
          </cell>
          <cell r="V202">
            <v>44970.84880188806</v>
          </cell>
          <cell r="W202">
            <v>50579.270964619413</v>
          </cell>
          <cell r="X202">
            <v>56187.693127350751</v>
          </cell>
          <cell r="Y202">
            <v>61796.115290082089</v>
          </cell>
          <cell r="Z202">
            <v>67404.537452813442</v>
          </cell>
          <cell r="AA202">
            <v>73012.95961554478</v>
          </cell>
          <cell r="AB202">
            <v>78621.381778276133</v>
          </cell>
          <cell r="AD202">
            <v>28145.582313694034</v>
          </cell>
          <cell r="AE202">
            <v>16825.266488194033</v>
          </cell>
          <cell r="AF202">
            <v>16825.266488194033</v>
          </cell>
          <cell r="AG202">
            <v>16825.266488194033</v>
          </cell>
          <cell r="AH202">
            <v>78621.381778276133</v>
          </cell>
          <cell r="AI202">
            <v>0</v>
          </cell>
        </row>
        <row r="203">
          <cell r="C203" t="str">
            <v>420040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C204" t="str">
            <v>420060</v>
          </cell>
          <cell r="D204">
            <v>10996.172708333334</v>
          </cell>
          <cell r="E204">
            <v>10996.172708333334</v>
          </cell>
          <cell r="F204">
            <v>10996.172708333334</v>
          </cell>
          <cell r="G204">
            <v>6551.8659583333338</v>
          </cell>
          <cell r="H204">
            <v>6551.8659583333338</v>
          </cell>
          <cell r="I204">
            <v>6551.8659583333338</v>
          </cell>
          <cell r="J204">
            <v>6551.8659583333338</v>
          </cell>
          <cell r="K204">
            <v>6551.8659583333338</v>
          </cell>
          <cell r="L204">
            <v>6551.8659583333338</v>
          </cell>
          <cell r="M204">
            <v>6551.8659583333338</v>
          </cell>
          <cell r="N204">
            <v>6551.8659583333338</v>
          </cell>
          <cell r="O204">
            <v>6551.8659583333338</v>
          </cell>
          <cell r="Q204">
            <v>10996.172708333334</v>
          </cell>
          <cell r="R204">
            <v>21992.345416666667</v>
          </cell>
          <cell r="S204">
            <v>32988.518125000002</v>
          </cell>
          <cell r="T204">
            <v>39540.384083333338</v>
          </cell>
          <cell r="U204">
            <v>46092.250041666659</v>
          </cell>
          <cell r="V204">
            <v>52644.115999999995</v>
          </cell>
          <cell r="W204">
            <v>59195.98195833333</v>
          </cell>
          <cell r="X204">
            <v>65747.847916666666</v>
          </cell>
          <cell r="Y204">
            <v>72299.713875000001</v>
          </cell>
          <cell r="Z204">
            <v>78851.579833333322</v>
          </cell>
          <cell r="AA204">
            <v>85403.445791666672</v>
          </cell>
          <cell r="AB204">
            <v>91955.311749999993</v>
          </cell>
          <cell r="AD204">
            <v>32988.518125000002</v>
          </cell>
          <cell r="AE204">
            <v>19655.597874999999</v>
          </cell>
          <cell r="AF204">
            <v>19655.597874999999</v>
          </cell>
          <cell r="AG204">
            <v>19655.597874999999</v>
          </cell>
          <cell r="AH204">
            <v>91955.311749999993</v>
          </cell>
          <cell r="AI204">
            <v>0</v>
          </cell>
        </row>
        <row r="205">
          <cell r="C205" t="str">
            <v>421000</v>
          </cell>
          <cell r="D205">
            <v>5741.4751825000012</v>
          </cell>
          <cell r="E205">
            <v>5741.4751825000012</v>
          </cell>
          <cell r="F205">
            <v>5741.4751825000012</v>
          </cell>
          <cell r="G205">
            <v>3698.7512554166674</v>
          </cell>
          <cell r="H205">
            <v>3698.7512554166674</v>
          </cell>
          <cell r="I205">
            <v>3698.7512554166674</v>
          </cell>
          <cell r="J205">
            <v>3698.7512554166674</v>
          </cell>
          <cell r="K205">
            <v>3698.7512554166674</v>
          </cell>
          <cell r="L205">
            <v>3698.7512554166674</v>
          </cell>
          <cell r="M205">
            <v>3698.7512554166674</v>
          </cell>
          <cell r="N205">
            <v>3698.7512554166674</v>
          </cell>
          <cell r="O205">
            <v>3698.7512554166674</v>
          </cell>
          <cell r="Q205">
            <v>5741.4751825000012</v>
          </cell>
          <cell r="R205">
            <v>11482.950365000002</v>
          </cell>
          <cell r="S205">
            <v>17224.425547500003</v>
          </cell>
          <cell r="T205">
            <v>20923.176802916671</v>
          </cell>
          <cell r="U205">
            <v>24621.928058333335</v>
          </cell>
          <cell r="V205">
            <v>28320.679313750003</v>
          </cell>
          <cell r="W205">
            <v>32019.43056916667</v>
          </cell>
          <cell r="X205">
            <v>35718.181824583342</v>
          </cell>
          <cell r="Y205">
            <v>39416.933080000003</v>
          </cell>
          <cell r="Z205">
            <v>43115.684335416663</v>
          </cell>
          <cell r="AA205">
            <v>46814.435590833331</v>
          </cell>
          <cell r="AB205">
            <v>50513.186846249999</v>
          </cell>
          <cell r="AD205">
            <v>17224.425547500003</v>
          </cell>
          <cell r="AE205">
            <v>11096.253766250002</v>
          </cell>
          <cell r="AF205">
            <v>11096.253766250002</v>
          </cell>
          <cell r="AG205">
            <v>11096.253766250002</v>
          </cell>
          <cell r="AH205">
            <v>50513.186846249999</v>
          </cell>
          <cell r="AI205">
            <v>0</v>
          </cell>
        </row>
        <row r="206">
          <cell r="C206" t="str">
            <v>421010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C207" t="str">
            <v>421020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</row>
        <row r="208">
          <cell r="C208" t="str">
            <v>421040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</row>
        <row r="209">
          <cell r="C209" t="str">
            <v>421045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C210" t="str">
            <v>421050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1">
          <cell r="C211" t="str">
            <v>421060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C212" t="str">
            <v>421090</v>
          </cell>
          <cell r="D212">
            <v>720</v>
          </cell>
          <cell r="E212">
            <v>720</v>
          </cell>
          <cell r="F212">
            <v>720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720</v>
          </cell>
          <cell r="R212">
            <v>1440</v>
          </cell>
          <cell r="S212">
            <v>2160</v>
          </cell>
          <cell r="T212">
            <v>2160</v>
          </cell>
          <cell r="U212">
            <v>2160</v>
          </cell>
          <cell r="V212">
            <v>2160</v>
          </cell>
          <cell r="W212">
            <v>2160</v>
          </cell>
          <cell r="X212">
            <v>2160</v>
          </cell>
          <cell r="Y212">
            <v>2160</v>
          </cell>
          <cell r="Z212">
            <v>2160</v>
          </cell>
          <cell r="AA212">
            <v>2160</v>
          </cell>
          <cell r="AB212">
            <v>2160</v>
          </cell>
          <cell r="AD212">
            <v>2160</v>
          </cell>
          <cell r="AE212">
            <v>0</v>
          </cell>
          <cell r="AF212">
            <v>0</v>
          </cell>
          <cell r="AG212">
            <v>0</v>
          </cell>
          <cell r="AH212">
            <v>2160</v>
          </cell>
          <cell r="AI212">
            <v>0</v>
          </cell>
        </row>
        <row r="213">
          <cell r="C213" t="str">
            <v>430020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125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225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125</v>
          </cell>
          <cell r="W213">
            <v>125</v>
          </cell>
          <cell r="X213">
            <v>125</v>
          </cell>
          <cell r="Y213">
            <v>125</v>
          </cell>
          <cell r="Z213">
            <v>125</v>
          </cell>
          <cell r="AA213">
            <v>125</v>
          </cell>
          <cell r="AB213">
            <v>350</v>
          </cell>
          <cell r="AD213">
            <v>0</v>
          </cell>
          <cell r="AE213">
            <v>125</v>
          </cell>
          <cell r="AF213">
            <v>0</v>
          </cell>
          <cell r="AG213">
            <v>225</v>
          </cell>
          <cell r="AH213">
            <v>350</v>
          </cell>
          <cell r="AI213">
            <v>0</v>
          </cell>
        </row>
        <row r="214">
          <cell r="C214" t="str">
            <v>431120</v>
          </cell>
          <cell r="D214">
            <v>19583.330000000002</v>
          </cell>
          <cell r="E214">
            <v>19583.330000000002</v>
          </cell>
          <cell r="F214">
            <v>19583.330000000002</v>
          </cell>
          <cell r="G214">
            <v>19583.330000000002</v>
          </cell>
          <cell r="H214">
            <v>19583.330000000002</v>
          </cell>
          <cell r="I214">
            <v>19583.330000000002</v>
          </cell>
          <cell r="J214">
            <v>19583.330000000002</v>
          </cell>
          <cell r="K214">
            <v>19583.330000000002</v>
          </cell>
          <cell r="L214">
            <v>19583.330000000002</v>
          </cell>
          <cell r="M214">
            <v>19583.330000000002</v>
          </cell>
          <cell r="N214">
            <v>19583.330000000002</v>
          </cell>
          <cell r="O214">
            <v>19583.330000000002</v>
          </cell>
          <cell r="Q214">
            <v>19583.330000000002</v>
          </cell>
          <cell r="R214">
            <v>39166.660000000003</v>
          </cell>
          <cell r="S214">
            <v>58749.990000000005</v>
          </cell>
          <cell r="T214">
            <v>78333.320000000007</v>
          </cell>
          <cell r="U214">
            <v>97916.650000000009</v>
          </cell>
          <cell r="V214">
            <v>117499.98000000001</v>
          </cell>
          <cell r="W214">
            <v>137083.31</v>
          </cell>
          <cell r="X214">
            <v>156666.64000000001</v>
          </cell>
          <cell r="Y214">
            <v>176249.97000000003</v>
          </cell>
          <cell r="Z214">
            <v>195833.30000000005</v>
          </cell>
          <cell r="AA214">
            <v>215416.63000000006</v>
          </cell>
          <cell r="AB214">
            <v>234999.96000000008</v>
          </cell>
          <cell r="AD214">
            <v>58749.990000000005</v>
          </cell>
          <cell r="AE214">
            <v>58749.990000000005</v>
          </cell>
          <cell r="AF214">
            <v>58749.990000000005</v>
          </cell>
          <cell r="AG214">
            <v>58749.990000000005</v>
          </cell>
          <cell r="AH214">
            <v>234999.96000000008</v>
          </cell>
          <cell r="AI214">
            <v>0</v>
          </cell>
        </row>
        <row r="215">
          <cell r="C215" t="str">
            <v>450000</v>
          </cell>
          <cell r="D215">
            <v>2250</v>
          </cell>
          <cell r="E215">
            <v>2250</v>
          </cell>
          <cell r="F215">
            <v>8250</v>
          </cell>
          <cell r="G215">
            <v>2250</v>
          </cell>
          <cell r="H215">
            <v>2250</v>
          </cell>
          <cell r="I215">
            <v>2250</v>
          </cell>
          <cell r="J215">
            <v>2250</v>
          </cell>
          <cell r="K215">
            <v>2250</v>
          </cell>
          <cell r="L215">
            <v>2250</v>
          </cell>
          <cell r="M215">
            <v>6250</v>
          </cell>
          <cell r="N215">
            <v>2250</v>
          </cell>
          <cell r="O215">
            <v>2250</v>
          </cell>
          <cell r="Q215">
            <v>2250</v>
          </cell>
          <cell r="R215">
            <v>4500</v>
          </cell>
          <cell r="S215">
            <v>12750</v>
          </cell>
          <cell r="T215">
            <v>15000</v>
          </cell>
          <cell r="U215">
            <v>17250</v>
          </cell>
          <cell r="V215">
            <v>19500</v>
          </cell>
          <cell r="W215">
            <v>21750</v>
          </cell>
          <cell r="X215">
            <v>24000</v>
          </cell>
          <cell r="Y215">
            <v>26250</v>
          </cell>
          <cell r="Z215">
            <v>32500</v>
          </cell>
          <cell r="AA215">
            <v>34750</v>
          </cell>
          <cell r="AB215">
            <v>37000</v>
          </cell>
          <cell r="AD215">
            <v>12750</v>
          </cell>
          <cell r="AE215">
            <v>6750</v>
          </cell>
          <cell r="AF215">
            <v>6750</v>
          </cell>
          <cell r="AG215">
            <v>10750</v>
          </cell>
          <cell r="AH215">
            <v>37000</v>
          </cell>
          <cell r="AI215">
            <v>0</v>
          </cell>
        </row>
        <row r="216">
          <cell r="C216" t="str">
            <v>450010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</row>
        <row r="217">
          <cell r="C217" t="str">
            <v>450080</v>
          </cell>
          <cell r="D217">
            <v>1750</v>
          </cell>
          <cell r="E217">
            <v>1750</v>
          </cell>
          <cell r="F217">
            <v>1750</v>
          </cell>
          <cell r="G217">
            <v>1750</v>
          </cell>
          <cell r="H217">
            <v>1750</v>
          </cell>
          <cell r="I217">
            <v>1750</v>
          </cell>
          <cell r="J217">
            <v>1750</v>
          </cell>
          <cell r="K217">
            <v>1750</v>
          </cell>
          <cell r="L217">
            <v>1750</v>
          </cell>
          <cell r="M217">
            <v>1750</v>
          </cell>
          <cell r="N217">
            <v>1750</v>
          </cell>
          <cell r="O217">
            <v>1750</v>
          </cell>
          <cell r="Q217">
            <v>1750</v>
          </cell>
          <cell r="R217">
            <v>3500</v>
          </cell>
          <cell r="S217">
            <v>5250</v>
          </cell>
          <cell r="T217">
            <v>7000</v>
          </cell>
          <cell r="U217">
            <v>8750</v>
          </cell>
          <cell r="V217">
            <v>10500</v>
          </cell>
          <cell r="W217">
            <v>12250</v>
          </cell>
          <cell r="X217">
            <v>14000</v>
          </cell>
          <cell r="Y217">
            <v>15750</v>
          </cell>
          <cell r="Z217">
            <v>17500</v>
          </cell>
          <cell r="AA217">
            <v>19250</v>
          </cell>
          <cell r="AB217">
            <v>21000</v>
          </cell>
          <cell r="AD217">
            <v>5250</v>
          </cell>
          <cell r="AE217">
            <v>5250</v>
          </cell>
          <cell r="AF217">
            <v>5250</v>
          </cell>
          <cell r="AG217">
            <v>5250</v>
          </cell>
          <cell r="AH217">
            <v>21000</v>
          </cell>
          <cell r="AI217">
            <v>0</v>
          </cell>
        </row>
        <row r="218">
          <cell r="C218" t="str">
            <v>473050</v>
          </cell>
          <cell r="D218">
            <v>125</v>
          </cell>
          <cell r="E218">
            <v>125</v>
          </cell>
          <cell r="F218">
            <v>125</v>
          </cell>
          <cell r="G218">
            <v>125</v>
          </cell>
          <cell r="H218">
            <v>125</v>
          </cell>
          <cell r="I218">
            <v>125</v>
          </cell>
          <cell r="J218">
            <v>125</v>
          </cell>
          <cell r="K218">
            <v>125</v>
          </cell>
          <cell r="L218">
            <v>125</v>
          </cell>
          <cell r="M218">
            <v>125</v>
          </cell>
          <cell r="N218">
            <v>125</v>
          </cell>
          <cell r="O218">
            <v>125</v>
          </cell>
          <cell r="Q218">
            <v>125</v>
          </cell>
          <cell r="R218">
            <v>250</v>
          </cell>
          <cell r="S218">
            <v>375</v>
          </cell>
          <cell r="T218">
            <v>500</v>
          </cell>
          <cell r="U218">
            <v>625</v>
          </cell>
          <cell r="V218">
            <v>750</v>
          </cell>
          <cell r="W218">
            <v>875</v>
          </cell>
          <cell r="X218">
            <v>1000</v>
          </cell>
          <cell r="Y218">
            <v>1125</v>
          </cell>
          <cell r="Z218">
            <v>1250</v>
          </cell>
          <cell r="AA218">
            <v>1375</v>
          </cell>
          <cell r="AB218">
            <v>1500</v>
          </cell>
          <cell r="AD218">
            <v>375</v>
          </cell>
          <cell r="AE218">
            <v>375</v>
          </cell>
          <cell r="AF218">
            <v>375</v>
          </cell>
          <cell r="AG218">
            <v>375</v>
          </cell>
          <cell r="AH218">
            <v>1500</v>
          </cell>
          <cell r="AI218">
            <v>0</v>
          </cell>
        </row>
        <row r="219">
          <cell r="C219" t="str">
            <v>473060</v>
          </cell>
          <cell r="D219">
            <v>266.66999999999996</v>
          </cell>
          <cell r="E219">
            <v>266.66999999999996</v>
          </cell>
          <cell r="F219">
            <v>266.66999999999996</v>
          </cell>
          <cell r="G219">
            <v>266.66999999999996</v>
          </cell>
          <cell r="H219">
            <v>266.66999999999996</v>
          </cell>
          <cell r="I219">
            <v>266.66999999999996</v>
          </cell>
          <cell r="J219">
            <v>266.66999999999996</v>
          </cell>
          <cell r="K219">
            <v>266.66999999999996</v>
          </cell>
          <cell r="L219">
            <v>266.66999999999996</v>
          </cell>
          <cell r="M219">
            <v>266.66999999999996</v>
          </cell>
          <cell r="N219">
            <v>266.66999999999996</v>
          </cell>
          <cell r="O219">
            <v>266.66999999999996</v>
          </cell>
          <cell r="Q219">
            <v>266.66999999999996</v>
          </cell>
          <cell r="R219">
            <v>533.33999999999992</v>
          </cell>
          <cell r="S219">
            <v>800.01</v>
          </cell>
          <cell r="T219">
            <v>1066.6799999999998</v>
          </cell>
          <cell r="U219">
            <v>1333.35</v>
          </cell>
          <cell r="V219">
            <v>1600.02</v>
          </cell>
          <cell r="W219">
            <v>1866.6899999999998</v>
          </cell>
          <cell r="X219">
            <v>2133.3599999999997</v>
          </cell>
          <cell r="Y219">
            <v>2400.0299999999997</v>
          </cell>
          <cell r="Z219">
            <v>2666.7</v>
          </cell>
          <cell r="AA219">
            <v>2933.37</v>
          </cell>
          <cell r="AB219">
            <v>3200.04</v>
          </cell>
          <cell r="AD219">
            <v>800.01</v>
          </cell>
          <cell r="AE219">
            <v>800.01</v>
          </cell>
          <cell r="AF219">
            <v>800.01</v>
          </cell>
          <cell r="AG219">
            <v>800.01</v>
          </cell>
          <cell r="AH219">
            <v>3200.04</v>
          </cell>
          <cell r="AI219">
            <v>0</v>
          </cell>
        </row>
        <row r="220">
          <cell r="C220" t="str">
            <v>473080</v>
          </cell>
          <cell r="D220">
            <v>0</v>
          </cell>
          <cell r="E220">
            <v>0</v>
          </cell>
          <cell r="F220">
            <v>100</v>
          </cell>
          <cell r="G220">
            <v>0</v>
          </cell>
          <cell r="H220">
            <v>0</v>
          </cell>
          <cell r="I220">
            <v>100</v>
          </cell>
          <cell r="J220">
            <v>0</v>
          </cell>
          <cell r="K220">
            <v>0</v>
          </cell>
          <cell r="L220">
            <v>100</v>
          </cell>
          <cell r="M220">
            <v>0</v>
          </cell>
          <cell r="N220">
            <v>0</v>
          </cell>
          <cell r="O220">
            <v>210</v>
          </cell>
          <cell r="Q220">
            <v>0</v>
          </cell>
          <cell r="R220">
            <v>0</v>
          </cell>
          <cell r="S220">
            <v>100</v>
          </cell>
          <cell r="T220">
            <v>100</v>
          </cell>
          <cell r="U220">
            <v>100</v>
          </cell>
          <cell r="V220">
            <v>200</v>
          </cell>
          <cell r="W220">
            <v>200</v>
          </cell>
          <cell r="X220">
            <v>200</v>
          </cell>
          <cell r="Y220">
            <v>300</v>
          </cell>
          <cell r="Z220">
            <v>300</v>
          </cell>
          <cell r="AA220">
            <v>300</v>
          </cell>
          <cell r="AB220">
            <v>510</v>
          </cell>
          <cell r="AD220">
            <v>100</v>
          </cell>
          <cell r="AE220">
            <v>100</v>
          </cell>
          <cell r="AF220">
            <v>100</v>
          </cell>
          <cell r="AG220">
            <v>210</v>
          </cell>
          <cell r="AH220">
            <v>510</v>
          </cell>
          <cell r="AI220">
            <v>0</v>
          </cell>
        </row>
        <row r="221">
          <cell r="C221" t="str">
            <v>473090</v>
          </cell>
          <cell r="D221">
            <v>366.66999999999996</v>
          </cell>
          <cell r="E221">
            <v>366.66999999999996</v>
          </cell>
          <cell r="F221">
            <v>366.66999999999996</v>
          </cell>
          <cell r="G221">
            <v>366.66999999999996</v>
          </cell>
          <cell r="H221">
            <v>366.66999999999996</v>
          </cell>
          <cell r="I221">
            <v>366.66999999999996</v>
          </cell>
          <cell r="J221">
            <v>366.66999999999996</v>
          </cell>
          <cell r="K221">
            <v>366.66999999999996</v>
          </cell>
          <cell r="L221">
            <v>366.66999999999996</v>
          </cell>
          <cell r="M221">
            <v>366.66999999999996</v>
          </cell>
          <cell r="N221">
            <v>366.66999999999996</v>
          </cell>
          <cell r="O221">
            <v>366.66999999999996</v>
          </cell>
          <cell r="Q221">
            <v>366.66999999999996</v>
          </cell>
          <cell r="R221">
            <v>733.33999999999992</v>
          </cell>
          <cell r="S221">
            <v>1100.01</v>
          </cell>
          <cell r="T221">
            <v>1466.6799999999998</v>
          </cell>
          <cell r="U221">
            <v>1833.35</v>
          </cell>
          <cell r="V221">
            <v>2200.02</v>
          </cell>
          <cell r="W221">
            <v>2566.6899999999996</v>
          </cell>
          <cell r="X221">
            <v>2933.3599999999997</v>
          </cell>
          <cell r="Y221">
            <v>3300.0299999999997</v>
          </cell>
          <cell r="Z221">
            <v>3666.7</v>
          </cell>
          <cell r="AA221">
            <v>4033.37</v>
          </cell>
          <cell r="AB221">
            <v>4400.04</v>
          </cell>
          <cell r="AD221">
            <v>1100.01</v>
          </cell>
          <cell r="AE221">
            <v>1100.01</v>
          </cell>
          <cell r="AF221">
            <v>1100.01</v>
          </cell>
          <cell r="AG221">
            <v>1100.01</v>
          </cell>
          <cell r="AH221">
            <v>4400.04</v>
          </cell>
          <cell r="AI221">
            <v>0</v>
          </cell>
        </row>
        <row r="222">
          <cell r="C222" t="str">
            <v>473095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</row>
        <row r="223">
          <cell r="C223" t="str">
            <v>474000</v>
          </cell>
          <cell r="D223">
            <v>400</v>
          </cell>
          <cell r="E223">
            <v>400</v>
          </cell>
          <cell r="F223">
            <v>400</v>
          </cell>
          <cell r="G223">
            <v>400</v>
          </cell>
          <cell r="H223">
            <v>400</v>
          </cell>
          <cell r="I223">
            <v>400</v>
          </cell>
          <cell r="J223">
            <v>400</v>
          </cell>
          <cell r="K223">
            <v>400</v>
          </cell>
          <cell r="L223">
            <v>400</v>
          </cell>
          <cell r="M223">
            <v>400</v>
          </cell>
          <cell r="N223">
            <v>400</v>
          </cell>
          <cell r="O223">
            <v>400</v>
          </cell>
          <cell r="Q223">
            <v>400</v>
          </cell>
          <cell r="R223">
            <v>800</v>
          </cell>
          <cell r="S223">
            <v>1200</v>
          </cell>
          <cell r="T223">
            <v>1600</v>
          </cell>
          <cell r="U223">
            <v>2000</v>
          </cell>
          <cell r="V223">
            <v>2400</v>
          </cell>
          <cell r="W223">
            <v>2800</v>
          </cell>
          <cell r="X223">
            <v>3200</v>
          </cell>
          <cell r="Y223">
            <v>3600</v>
          </cell>
          <cell r="Z223">
            <v>4000</v>
          </cell>
          <cell r="AA223">
            <v>4400</v>
          </cell>
          <cell r="AB223">
            <v>4800</v>
          </cell>
          <cell r="AD223">
            <v>1200</v>
          </cell>
          <cell r="AE223">
            <v>1200</v>
          </cell>
          <cell r="AF223">
            <v>1200</v>
          </cell>
          <cell r="AG223">
            <v>1200</v>
          </cell>
          <cell r="AH223">
            <v>4800</v>
          </cell>
          <cell r="AI223">
            <v>0</v>
          </cell>
        </row>
        <row r="224">
          <cell r="C224" t="str">
            <v>474010</v>
          </cell>
          <cell r="D224">
            <v>166.67</v>
          </cell>
          <cell r="E224">
            <v>316.66999999999996</v>
          </cell>
          <cell r="F224">
            <v>166.67</v>
          </cell>
          <cell r="G224">
            <v>166.67</v>
          </cell>
          <cell r="H224">
            <v>316.66999999999996</v>
          </cell>
          <cell r="I224">
            <v>166.67</v>
          </cell>
          <cell r="J224">
            <v>166.67</v>
          </cell>
          <cell r="K224">
            <v>316.66999999999996</v>
          </cell>
          <cell r="L224">
            <v>166.67</v>
          </cell>
          <cell r="M224">
            <v>166.67</v>
          </cell>
          <cell r="N224">
            <v>316.66999999999996</v>
          </cell>
          <cell r="O224">
            <v>166.67</v>
          </cell>
          <cell r="Q224">
            <v>166.67</v>
          </cell>
          <cell r="R224">
            <v>483.34</v>
          </cell>
          <cell r="S224">
            <v>650.01</v>
          </cell>
          <cell r="T224">
            <v>816.68</v>
          </cell>
          <cell r="U224">
            <v>1133.3499999999999</v>
          </cell>
          <cell r="V224">
            <v>1300.02</v>
          </cell>
          <cell r="W224">
            <v>1466.6899999999998</v>
          </cell>
          <cell r="X224">
            <v>1783.36</v>
          </cell>
          <cell r="Y224">
            <v>1950.03</v>
          </cell>
          <cell r="Z224">
            <v>2116.6999999999998</v>
          </cell>
          <cell r="AA224">
            <v>2433.37</v>
          </cell>
          <cell r="AB224">
            <v>2600.04</v>
          </cell>
          <cell r="AD224">
            <v>650.01</v>
          </cell>
          <cell r="AE224">
            <v>650.01</v>
          </cell>
          <cell r="AF224">
            <v>650.01</v>
          </cell>
          <cell r="AG224">
            <v>650.01</v>
          </cell>
          <cell r="AH224">
            <v>2600.04</v>
          </cell>
          <cell r="AI224">
            <v>0</v>
          </cell>
        </row>
        <row r="225">
          <cell r="C225" t="str">
            <v>474020</v>
          </cell>
          <cell r="D225">
            <v>8166.67</v>
          </cell>
          <cell r="E225">
            <v>8166.67</v>
          </cell>
          <cell r="F225">
            <v>8166.67</v>
          </cell>
          <cell r="G225">
            <v>4166.67</v>
          </cell>
          <cell r="H225">
            <v>8166.67</v>
          </cell>
          <cell r="I225">
            <v>4000</v>
          </cell>
          <cell r="J225">
            <v>8166.67</v>
          </cell>
          <cell r="K225">
            <v>4166.67</v>
          </cell>
          <cell r="L225">
            <v>8166.67</v>
          </cell>
          <cell r="M225">
            <v>8166.67</v>
          </cell>
          <cell r="N225">
            <v>8166.67</v>
          </cell>
          <cell r="O225">
            <v>4000</v>
          </cell>
          <cell r="Q225">
            <v>8166.67</v>
          </cell>
          <cell r="R225">
            <v>16333.34</v>
          </cell>
          <cell r="S225">
            <v>24500.010000000002</v>
          </cell>
          <cell r="T225">
            <v>28666.68</v>
          </cell>
          <cell r="U225">
            <v>36833.35</v>
          </cell>
          <cell r="V225">
            <v>40833.35</v>
          </cell>
          <cell r="W225">
            <v>49000.02</v>
          </cell>
          <cell r="X225">
            <v>53166.689999999995</v>
          </cell>
          <cell r="Y225">
            <v>61333.359999999993</v>
          </cell>
          <cell r="Z225">
            <v>69500.03</v>
          </cell>
          <cell r="AA225">
            <v>77666.699999999983</v>
          </cell>
          <cell r="AB225">
            <v>81666.699999999983</v>
          </cell>
          <cell r="AD225">
            <v>24500.010000000002</v>
          </cell>
          <cell r="AE225">
            <v>16333.34</v>
          </cell>
          <cell r="AF225">
            <v>20500.010000000002</v>
          </cell>
          <cell r="AG225">
            <v>20333.34</v>
          </cell>
          <cell r="AH225">
            <v>81666.699999999983</v>
          </cell>
          <cell r="AI225">
            <v>0</v>
          </cell>
        </row>
        <row r="226">
          <cell r="C226" t="str">
            <v>474030</v>
          </cell>
          <cell r="D226">
            <v>2916.67</v>
          </cell>
          <cell r="E226">
            <v>2916.67</v>
          </cell>
          <cell r="F226">
            <v>2916.67</v>
          </cell>
          <cell r="G226">
            <v>1666.67</v>
          </cell>
          <cell r="H226">
            <v>2916.67</v>
          </cell>
          <cell r="I226">
            <v>1250</v>
          </cell>
          <cell r="J226">
            <v>2916.67</v>
          </cell>
          <cell r="K226">
            <v>1666.67</v>
          </cell>
          <cell r="L226">
            <v>2916.67</v>
          </cell>
          <cell r="M226">
            <v>2916.67</v>
          </cell>
          <cell r="N226">
            <v>2916.67</v>
          </cell>
          <cell r="O226">
            <v>1250</v>
          </cell>
          <cell r="Q226">
            <v>2916.67</v>
          </cell>
          <cell r="R226">
            <v>5833.34</v>
          </cell>
          <cell r="S226">
            <v>8750.01</v>
          </cell>
          <cell r="T226">
            <v>10416.68</v>
          </cell>
          <cell r="U226">
            <v>13333.35</v>
          </cell>
          <cell r="V226">
            <v>14583.35</v>
          </cell>
          <cell r="W226">
            <v>17500.02</v>
          </cell>
          <cell r="X226">
            <v>19166.690000000002</v>
          </cell>
          <cell r="Y226">
            <v>22083.360000000001</v>
          </cell>
          <cell r="Z226">
            <v>25000.03</v>
          </cell>
          <cell r="AA226">
            <v>27916.7</v>
          </cell>
          <cell r="AB226">
            <v>29166.7</v>
          </cell>
          <cell r="AD226">
            <v>8750.01</v>
          </cell>
          <cell r="AE226">
            <v>5833.34</v>
          </cell>
          <cell r="AF226">
            <v>7500.01</v>
          </cell>
          <cell r="AG226">
            <v>7083.34</v>
          </cell>
          <cell r="AH226">
            <v>29166.7</v>
          </cell>
          <cell r="AI226">
            <v>0</v>
          </cell>
        </row>
        <row r="227">
          <cell r="C227" t="str">
            <v>474040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C228" t="str">
            <v>474050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C229" t="str">
            <v>474500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100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100</v>
          </cell>
          <cell r="AD229">
            <v>0</v>
          </cell>
          <cell r="AE229">
            <v>0</v>
          </cell>
          <cell r="AF229">
            <v>0</v>
          </cell>
          <cell r="AG229">
            <v>100</v>
          </cell>
          <cell r="AH229">
            <v>100</v>
          </cell>
          <cell r="AI229">
            <v>0</v>
          </cell>
        </row>
        <row r="230">
          <cell r="C230" t="str">
            <v>474510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C231" t="str">
            <v>476000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C232" t="str">
            <v>476010</v>
          </cell>
          <cell r="D232">
            <v>0</v>
          </cell>
          <cell r="E232">
            <v>0</v>
          </cell>
          <cell r="F232">
            <v>0</v>
          </cell>
          <cell r="G232">
            <v>5866.67</v>
          </cell>
          <cell r="H232">
            <v>0</v>
          </cell>
          <cell r="I232">
            <v>0</v>
          </cell>
          <cell r="J232">
            <v>0</v>
          </cell>
          <cell r="K232">
            <v>5816.67</v>
          </cell>
          <cell r="L232">
            <v>0</v>
          </cell>
          <cell r="M232">
            <v>0</v>
          </cell>
          <cell r="N232">
            <v>0</v>
          </cell>
          <cell r="O232">
            <v>3166.67</v>
          </cell>
          <cell r="Q232">
            <v>0</v>
          </cell>
          <cell r="R232">
            <v>0</v>
          </cell>
          <cell r="S232">
            <v>0</v>
          </cell>
          <cell r="T232">
            <v>5866.67</v>
          </cell>
          <cell r="U232">
            <v>5866.67</v>
          </cell>
          <cell r="V232">
            <v>5866.67</v>
          </cell>
          <cell r="W232">
            <v>5866.67</v>
          </cell>
          <cell r="X232">
            <v>11683.34</v>
          </cell>
          <cell r="Y232">
            <v>11683.34</v>
          </cell>
          <cell r="Z232">
            <v>11683.34</v>
          </cell>
          <cell r="AA232">
            <v>11683.34</v>
          </cell>
          <cell r="AB232">
            <v>14850.01</v>
          </cell>
          <cell r="AD232">
            <v>0</v>
          </cell>
          <cell r="AE232">
            <v>5866.67</v>
          </cell>
          <cell r="AF232">
            <v>5816.67</v>
          </cell>
          <cell r="AG232">
            <v>3166.67</v>
          </cell>
          <cell r="AH232">
            <v>14850.01</v>
          </cell>
          <cell r="AI232">
            <v>0</v>
          </cell>
        </row>
        <row r="233">
          <cell r="C233" t="str">
            <v>476030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75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75</v>
          </cell>
          <cell r="AD233">
            <v>0</v>
          </cell>
          <cell r="AE233">
            <v>0</v>
          </cell>
          <cell r="AF233">
            <v>0</v>
          </cell>
          <cell r="AG233">
            <v>75</v>
          </cell>
          <cell r="AH233">
            <v>75</v>
          </cell>
          <cell r="AI233">
            <v>0</v>
          </cell>
        </row>
        <row r="234">
          <cell r="C234" t="str">
            <v>476050</v>
          </cell>
          <cell r="D234">
            <v>1833.33</v>
          </cell>
          <cell r="E234">
            <v>1833.33</v>
          </cell>
          <cell r="F234">
            <v>1833.33</v>
          </cell>
          <cell r="G234">
            <v>1833.33</v>
          </cell>
          <cell r="H234">
            <v>1833.33</v>
          </cell>
          <cell r="I234">
            <v>9833.33</v>
          </cell>
          <cell r="J234">
            <v>1833.33</v>
          </cell>
          <cell r="K234">
            <v>1833.33</v>
          </cell>
          <cell r="L234">
            <v>1833.33</v>
          </cell>
          <cell r="M234">
            <v>1833.33</v>
          </cell>
          <cell r="N234">
            <v>1833.33</v>
          </cell>
          <cell r="O234">
            <v>1833.33</v>
          </cell>
          <cell r="Q234">
            <v>1833.33</v>
          </cell>
          <cell r="R234">
            <v>3666.66</v>
          </cell>
          <cell r="S234">
            <v>5499.99</v>
          </cell>
          <cell r="T234">
            <v>7333.32</v>
          </cell>
          <cell r="U234">
            <v>9166.65</v>
          </cell>
          <cell r="V234">
            <v>18999.98</v>
          </cell>
          <cell r="W234">
            <v>20833.309999999998</v>
          </cell>
          <cell r="X234">
            <v>22666.639999999999</v>
          </cell>
          <cell r="Y234">
            <v>24499.97</v>
          </cell>
          <cell r="Z234">
            <v>26333.300000000003</v>
          </cell>
          <cell r="AA234">
            <v>28166.630000000005</v>
          </cell>
          <cell r="AB234">
            <v>29999.960000000006</v>
          </cell>
          <cell r="AD234">
            <v>5499.99</v>
          </cell>
          <cell r="AE234">
            <v>13499.99</v>
          </cell>
          <cell r="AF234">
            <v>5499.99</v>
          </cell>
          <cell r="AG234">
            <v>5499.99</v>
          </cell>
          <cell r="AH234">
            <v>29999.960000000006</v>
          </cell>
          <cell r="AI234">
            <v>0</v>
          </cell>
        </row>
        <row r="235">
          <cell r="C235" t="str">
            <v>476060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100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100</v>
          </cell>
          <cell r="AD235">
            <v>0</v>
          </cell>
          <cell r="AE235">
            <v>0</v>
          </cell>
          <cell r="AF235">
            <v>0</v>
          </cell>
          <cell r="AG235">
            <v>100</v>
          </cell>
          <cell r="AH235">
            <v>100</v>
          </cell>
          <cell r="AI235">
            <v>0</v>
          </cell>
        </row>
        <row r="236">
          <cell r="C236" t="str">
            <v>476065</v>
          </cell>
          <cell r="D236">
            <v>0</v>
          </cell>
          <cell r="E236">
            <v>0</v>
          </cell>
          <cell r="F236">
            <v>0</v>
          </cell>
          <cell r="G236">
            <v>500</v>
          </cell>
          <cell r="H236">
            <v>0</v>
          </cell>
          <cell r="I236">
            <v>0</v>
          </cell>
          <cell r="J236">
            <v>0</v>
          </cell>
          <cell r="K236">
            <v>500</v>
          </cell>
          <cell r="L236">
            <v>0</v>
          </cell>
          <cell r="M236">
            <v>0</v>
          </cell>
          <cell r="N236">
            <v>0</v>
          </cell>
          <cell r="O236">
            <v>500</v>
          </cell>
          <cell r="Q236">
            <v>0</v>
          </cell>
          <cell r="R236">
            <v>0</v>
          </cell>
          <cell r="S236">
            <v>0</v>
          </cell>
          <cell r="T236">
            <v>500</v>
          </cell>
          <cell r="U236">
            <v>500</v>
          </cell>
          <cell r="V236">
            <v>500</v>
          </cell>
          <cell r="W236">
            <v>500</v>
          </cell>
          <cell r="X236">
            <v>1000</v>
          </cell>
          <cell r="Y236">
            <v>1000</v>
          </cell>
          <cell r="Z236">
            <v>1000</v>
          </cell>
          <cell r="AA236">
            <v>1000</v>
          </cell>
          <cell r="AB236">
            <v>1500</v>
          </cell>
          <cell r="AD236">
            <v>0</v>
          </cell>
          <cell r="AE236">
            <v>500</v>
          </cell>
          <cell r="AF236">
            <v>500</v>
          </cell>
          <cell r="AG236">
            <v>500</v>
          </cell>
          <cell r="AH236">
            <v>1500</v>
          </cell>
          <cell r="AI236">
            <v>0</v>
          </cell>
        </row>
        <row r="237">
          <cell r="C237" t="str">
            <v>476080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C238" t="str">
            <v>476110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1000000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1000000</v>
          </cell>
          <cell r="AD238">
            <v>0</v>
          </cell>
          <cell r="AE238">
            <v>0</v>
          </cell>
          <cell r="AF238">
            <v>0</v>
          </cell>
          <cell r="AG238">
            <v>1000000</v>
          </cell>
          <cell r="AH238">
            <v>1000000</v>
          </cell>
          <cell r="AI238">
            <v>0</v>
          </cell>
        </row>
        <row r="239">
          <cell r="C239" t="str">
            <v>476200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C240" t="str">
            <v>476690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C241" t="str">
            <v>477100</v>
          </cell>
          <cell r="D241">
            <v>57211.5</v>
          </cell>
          <cell r="E241">
            <v>1472</v>
          </cell>
          <cell r="F241">
            <v>1472</v>
          </cell>
          <cell r="G241">
            <v>1472</v>
          </cell>
          <cell r="H241">
            <v>1472</v>
          </cell>
          <cell r="I241">
            <v>1472</v>
          </cell>
          <cell r="J241">
            <v>28972</v>
          </cell>
          <cell r="K241">
            <v>1472</v>
          </cell>
          <cell r="L241">
            <v>1472</v>
          </cell>
          <cell r="M241">
            <v>1472</v>
          </cell>
          <cell r="N241">
            <v>1472</v>
          </cell>
          <cell r="O241">
            <v>1472</v>
          </cell>
          <cell r="Q241">
            <v>57211.5</v>
          </cell>
          <cell r="R241">
            <v>58683.5</v>
          </cell>
          <cell r="S241">
            <v>60155.5</v>
          </cell>
          <cell r="T241">
            <v>61627.5</v>
          </cell>
          <cell r="U241">
            <v>63099.5</v>
          </cell>
          <cell r="V241">
            <v>64571.5</v>
          </cell>
          <cell r="W241">
            <v>93543.5</v>
          </cell>
          <cell r="X241">
            <v>95015.5</v>
          </cell>
          <cell r="Y241">
            <v>96487.5</v>
          </cell>
          <cell r="Z241">
            <v>97959.5</v>
          </cell>
          <cell r="AA241">
            <v>99431.5</v>
          </cell>
          <cell r="AB241">
            <v>100903.5</v>
          </cell>
          <cell r="AD241">
            <v>60155.5</v>
          </cell>
          <cell r="AE241">
            <v>4416</v>
          </cell>
          <cell r="AF241">
            <v>31916</v>
          </cell>
          <cell r="AG241">
            <v>4416</v>
          </cell>
          <cell r="AH241">
            <v>100903.5</v>
          </cell>
          <cell r="AI241">
            <v>0</v>
          </cell>
        </row>
        <row r="242">
          <cell r="C242" t="str">
            <v>477230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2000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2000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2000</v>
          </cell>
          <cell r="W242">
            <v>2000</v>
          </cell>
          <cell r="X242">
            <v>2000</v>
          </cell>
          <cell r="Y242">
            <v>2000</v>
          </cell>
          <cell r="Z242">
            <v>2000</v>
          </cell>
          <cell r="AA242">
            <v>2000</v>
          </cell>
          <cell r="AB242">
            <v>4000</v>
          </cell>
          <cell r="AD242">
            <v>0</v>
          </cell>
          <cell r="AE242">
            <v>2000</v>
          </cell>
          <cell r="AF242">
            <v>0</v>
          </cell>
          <cell r="AG242">
            <v>2000</v>
          </cell>
          <cell r="AH242">
            <v>4000</v>
          </cell>
          <cell r="AI242">
            <v>0</v>
          </cell>
        </row>
        <row r="243">
          <cell r="C243" t="str">
            <v>477240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C244" t="str">
            <v>477300</v>
          </cell>
          <cell r="D244">
            <v>130130.91</v>
          </cell>
          <cell r="E244">
            <v>130130.91</v>
          </cell>
          <cell r="F244">
            <v>169880.91</v>
          </cell>
          <cell r="G244">
            <v>130130.91</v>
          </cell>
          <cell r="H244">
            <v>130130.91</v>
          </cell>
          <cell r="I244">
            <v>142380.91</v>
          </cell>
          <cell r="J244">
            <v>130130.91</v>
          </cell>
          <cell r="K244">
            <v>130130.91</v>
          </cell>
          <cell r="L244">
            <v>178630.91</v>
          </cell>
          <cell r="M244">
            <v>130130.91</v>
          </cell>
          <cell r="N244">
            <v>130130.91</v>
          </cell>
          <cell r="O244">
            <v>253380.91</v>
          </cell>
          <cell r="Q244">
            <v>130130.91</v>
          </cell>
          <cell r="R244">
            <v>260261.82</v>
          </cell>
          <cell r="S244">
            <v>430142.73</v>
          </cell>
          <cell r="T244">
            <v>560273.64</v>
          </cell>
          <cell r="U244">
            <v>690404.55</v>
          </cell>
          <cell r="V244">
            <v>832785.46000000008</v>
          </cell>
          <cell r="W244">
            <v>962916.37000000011</v>
          </cell>
          <cell r="X244">
            <v>1093047.28</v>
          </cell>
          <cell r="Y244">
            <v>1271678.19</v>
          </cell>
          <cell r="Z244">
            <v>1401809.1</v>
          </cell>
          <cell r="AA244">
            <v>1531940.0099999998</v>
          </cell>
          <cell r="AB244">
            <v>1785320.92</v>
          </cell>
          <cell r="AD244">
            <v>430142.73</v>
          </cell>
          <cell r="AE244">
            <v>402642.73</v>
          </cell>
          <cell r="AF244">
            <v>438892.73</v>
          </cell>
          <cell r="AG244">
            <v>513642.73</v>
          </cell>
          <cell r="AH244">
            <v>1785320.92</v>
          </cell>
          <cell r="AI244">
            <v>0</v>
          </cell>
        </row>
        <row r="245">
          <cell r="C245" t="str">
            <v>478000</v>
          </cell>
          <cell r="D245">
            <v>0</v>
          </cell>
          <cell r="E245">
            <v>0</v>
          </cell>
          <cell r="F245">
            <v>6250</v>
          </cell>
          <cell r="G245">
            <v>0</v>
          </cell>
          <cell r="H245">
            <v>0</v>
          </cell>
          <cell r="I245">
            <v>6250</v>
          </cell>
          <cell r="J245">
            <v>0</v>
          </cell>
          <cell r="K245">
            <v>0</v>
          </cell>
          <cell r="L245">
            <v>6250</v>
          </cell>
          <cell r="M245">
            <v>0</v>
          </cell>
          <cell r="N245">
            <v>0</v>
          </cell>
          <cell r="O245">
            <v>6250</v>
          </cell>
          <cell r="Q245">
            <v>0</v>
          </cell>
          <cell r="R245">
            <v>0</v>
          </cell>
          <cell r="S245">
            <v>6250</v>
          </cell>
          <cell r="T245">
            <v>6250</v>
          </cell>
          <cell r="U245">
            <v>6250</v>
          </cell>
          <cell r="V245">
            <v>12500</v>
          </cell>
          <cell r="W245">
            <v>12500</v>
          </cell>
          <cell r="X245">
            <v>12500</v>
          </cell>
          <cell r="Y245">
            <v>18750</v>
          </cell>
          <cell r="Z245">
            <v>18750</v>
          </cell>
          <cell r="AA245">
            <v>18750</v>
          </cell>
          <cell r="AB245">
            <v>25000</v>
          </cell>
          <cell r="AD245">
            <v>6250</v>
          </cell>
          <cell r="AE245">
            <v>6250</v>
          </cell>
          <cell r="AF245">
            <v>6250</v>
          </cell>
          <cell r="AG245">
            <v>6250</v>
          </cell>
          <cell r="AH245">
            <v>25000</v>
          </cell>
          <cell r="AI245">
            <v>0</v>
          </cell>
        </row>
        <row r="246">
          <cell r="C246" t="str">
            <v>490010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C247" t="str">
            <v>490020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8">
          <cell r="C248" t="str">
            <v>490050</v>
          </cell>
          <cell r="D248">
            <v>0</v>
          </cell>
          <cell r="E248">
            <v>0</v>
          </cell>
          <cell r="F248">
            <v>1250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1250</v>
          </cell>
          <cell r="M248">
            <v>0</v>
          </cell>
          <cell r="N248">
            <v>0</v>
          </cell>
          <cell r="O248">
            <v>0</v>
          </cell>
          <cell r="Q248">
            <v>0</v>
          </cell>
          <cell r="R248">
            <v>0</v>
          </cell>
          <cell r="S248">
            <v>1250</v>
          </cell>
          <cell r="T248">
            <v>1250</v>
          </cell>
          <cell r="U248">
            <v>1250</v>
          </cell>
          <cell r="V248">
            <v>1250</v>
          </cell>
          <cell r="W248">
            <v>1250</v>
          </cell>
          <cell r="X248">
            <v>1250</v>
          </cell>
          <cell r="Y248">
            <v>2500</v>
          </cell>
          <cell r="Z248">
            <v>2500</v>
          </cell>
          <cell r="AA248">
            <v>2500</v>
          </cell>
          <cell r="AB248">
            <v>2500</v>
          </cell>
          <cell r="AD248">
            <v>1250</v>
          </cell>
          <cell r="AE248">
            <v>0</v>
          </cell>
          <cell r="AF248">
            <v>1250</v>
          </cell>
          <cell r="AG248">
            <v>0</v>
          </cell>
          <cell r="AH248">
            <v>2500</v>
          </cell>
          <cell r="AI248">
            <v>0</v>
          </cell>
        </row>
        <row r="249">
          <cell r="C249" t="str">
            <v>490060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6000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6000</v>
          </cell>
          <cell r="W249">
            <v>6000</v>
          </cell>
          <cell r="X249">
            <v>6000</v>
          </cell>
          <cell r="Y249">
            <v>6000</v>
          </cell>
          <cell r="Z249">
            <v>6000</v>
          </cell>
          <cell r="AA249">
            <v>6000</v>
          </cell>
          <cell r="AB249">
            <v>6000</v>
          </cell>
          <cell r="AD249">
            <v>0</v>
          </cell>
          <cell r="AE249">
            <v>6000</v>
          </cell>
          <cell r="AF249">
            <v>0</v>
          </cell>
          <cell r="AG249">
            <v>0</v>
          </cell>
          <cell r="AH249">
            <v>6000</v>
          </cell>
          <cell r="AI249">
            <v>0</v>
          </cell>
        </row>
        <row r="250">
          <cell r="C250" t="str">
            <v>490080</v>
          </cell>
          <cell r="D250">
            <v>13541.67</v>
          </cell>
          <cell r="E250">
            <v>13541.67</v>
          </cell>
          <cell r="F250">
            <v>13541.67</v>
          </cell>
          <cell r="G250">
            <v>13541.67</v>
          </cell>
          <cell r="H250">
            <v>13541.67</v>
          </cell>
          <cell r="I250">
            <v>13541.67</v>
          </cell>
          <cell r="J250">
            <v>13541.67</v>
          </cell>
          <cell r="K250">
            <v>13541.67</v>
          </cell>
          <cell r="L250">
            <v>13541.67</v>
          </cell>
          <cell r="M250">
            <v>13541.67</v>
          </cell>
          <cell r="N250">
            <v>13541.67</v>
          </cell>
          <cell r="O250">
            <v>13541.67</v>
          </cell>
          <cell r="Q250">
            <v>13541.67</v>
          </cell>
          <cell r="R250">
            <v>27083.34</v>
          </cell>
          <cell r="S250">
            <v>40625.01</v>
          </cell>
          <cell r="T250">
            <v>54166.68</v>
          </cell>
          <cell r="U250">
            <v>67708.350000000006</v>
          </cell>
          <cell r="V250">
            <v>81250.01999999999</v>
          </cell>
          <cell r="W250">
            <v>94791.69</v>
          </cell>
          <cell r="X250">
            <v>108333.36</v>
          </cell>
          <cell r="Y250">
            <v>121875.03</v>
          </cell>
          <cell r="Z250">
            <v>135416.70000000001</v>
          </cell>
          <cell r="AA250">
            <v>148958.37</v>
          </cell>
          <cell r="AB250">
            <v>162500.03999999998</v>
          </cell>
          <cell r="AD250">
            <v>40625.01</v>
          </cell>
          <cell r="AE250">
            <v>40625.01</v>
          </cell>
          <cell r="AF250">
            <v>40625.01</v>
          </cell>
          <cell r="AG250">
            <v>40625.01</v>
          </cell>
          <cell r="AH250">
            <v>162500.03999999998</v>
          </cell>
          <cell r="AI250">
            <v>0</v>
          </cell>
        </row>
        <row r="252">
          <cell r="C252" t="str">
            <v>check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</row>
      </sheetData>
      <sheetData sheetId="23"/>
      <sheetData sheetId="24">
        <row r="196">
          <cell r="C196" t="str">
            <v>GL</v>
          </cell>
        </row>
      </sheetData>
      <sheetData sheetId="25">
        <row r="196">
          <cell r="C196" t="str">
            <v>GL</v>
          </cell>
        </row>
      </sheetData>
      <sheetData sheetId="26"/>
      <sheetData sheetId="27">
        <row r="319">
          <cell r="B319" t="str">
            <v>Cost Centre</v>
          </cell>
          <cell r="D319" t="str">
            <v>Period 01</v>
          </cell>
          <cell r="E319" t="str">
            <v>Period 02</v>
          </cell>
          <cell r="F319" t="str">
            <v>Period 03</v>
          </cell>
          <cell r="G319" t="str">
            <v>Period 04</v>
          </cell>
          <cell r="H319" t="str">
            <v>Period 05</v>
          </cell>
          <cell r="I319" t="str">
            <v>Period 06</v>
          </cell>
          <cell r="J319" t="str">
            <v>Period 07</v>
          </cell>
          <cell r="K319" t="str">
            <v>Period 08</v>
          </cell>
          <cell r="L319" t="str">
            <v>Period 09</v>
          </cell>
          <cell r="M319" t="str">
            <v>Period 10</v>
          </cell>
          <cell r="N319" t="str">
            <v>Period 11</v>
          </cell>
          <cell r="O319" t="str">
            <v>Period 12</v>
          </cell>
          <cell r="Q319" t="str">
            <v>YTD P1</v>
          </cell>
          <cell r="R319" t="str">
            <v>YTD P2</v>
          </cell>
          <cell r="S319" t="str">
            <v>YTD P3</v>
          </cell>
          <cell r="T319" t="str">
            <v>YTD P4</v>
          </cell>
          <cell r="U319" t="str">
            <v>YTD P5</v>
          </cell>
          <cell r="V319" t="str">
            <v>YTD P6</v>
          </cell>
          <cell r="W319" t="str">
            <v>YTD P7</v>
          </cell>
          <cell r="X319" t="str">
            <v>YTD P8</v>
          </cell>
          <cell r="Y319" t="str">
            <v>YTD P9</v>
          </cell>
          <cell r="Z319" t="str">
            <v>YTD P10</v>
          </cell>
          <cell r="AA319" t="str">
            <v>YTD P11</v>
          </cell>
          <cell r="AB319" t="str">
            <v>YTD P12</v>
          </cell>
          <cell r="AD319" t="str">
            <v>Q1</v>
          </cell>
          <cell r="AE319" t="str">
            <v>Q2</v>
          </cell>
          <cell r="AF319" t="str">
            <v>Q3</v>
          </cell>
          <cell r="AG319" t="str">
            <v>Q4</v>
          </cell>
          <cell r="AH319" t="str">
            <v>Full year</v>
          </cell>
          <cell r="AI319" t="str">
            <v>check</v>
          </cell>
        </row>
        <row r="320">
          <cell r="B320" t="str">
            <v>104042</v>
          </cell>
          <cell r="D320">
            <v>20056.670000000002</v>
          </cell>
          <cell r="E320">
            <v>17292.91</v>
          </cell>
          <cell r="F320">
            <v>19889.990000000005</v>
          </cell>
          <cell r="G320">
            <v>17011.129999999997</v>
          </cell>
          <cell r="H320">
            <v>23005.93</v>
          </cell>
          <cell r="I320">
            <v>9351.9699999999993</v>
          </cell>
          <cell r="J320">
            <v>9367.590000000002</v>
          </cell>
          <cell r="K320">
            <v>9141.4499999999989</v>
          </cell>
          <cell r="L320">
            <v>756.5</v>
          </cell>
          <cell r="M320">
            <v>871.12</v>
          </cell>
          <cell r="N320">
            <v>528.04</v>
          </cell>
          <cell r="O320">
            <v>355.91999999999996</v>
          </cell>
          <cell r="Q320">
            <v>20056.670000000002</v>
          </cell>
          <cell r="R320">
            <v>37349.580000000009</v>
          </cell>
          <cell r="S320">
            <v>57239.570000000007</v>
          </cell>
          <cell r="T320">
            <v>74250.700000000012</v>
          </cell>
          <cell r="U320">
            <v>97256.630000000034</v>
          </cell>
          <cell r="V320">
            <v>106608.60000000002</v>
          </cell>
          <cell r="W320">
            <v>115976.19000000003</v>
          </cell>
          <cell r="X320">
            <v>125117.64000000003</v>
          </cell>
          <cell r="Y320">
            <v>125874.14000000003</v>
          </cell>
          <cell r="Z320">
            <v>126745.26000000002</v>
          </cell>
          <cell r="AA320">
            <v>127273.3</v>
          </cell>
          <cell r="AB320">
            <v>127629.22000000002</v>
          </cell>
          <cell r="AC320">
            <v>0</v>
          </cell>
          <cell r="AD320">
            <v>57239.570000000007</v>
          </cell>
          <cell r="AE320">
            <v>49369.030000000006</v>
          </cell>
          <cell r="AF320">
            <v>19265.54</v>
          </cell>
          <cell r="AG320">
            <v>1755.08</v>
          </cell>
          <cell r="AH320">
            <v>127629.22000000002</v>
          </cell>
          <cell r="AI320">
            <v>0</v>
          </cell>
        </row>
        <row r="321">
          <cell r="B321" t="str">
            <v>104043</v>
          </cell>
          <cell r="D321">
            <v>79052.26999999999</v>
          </cell>
          <cell r="E321">
            <v>27254.25</v>
          </cell>
          <cell r="F321">
            <v>30075.489999999998</v>
          </cell>
          <cell r="G321">
            <v>76706.040000000008</v>
          </cell>
          <cell r="H321">
            <v>23332.31</v>
          </cell>
          <cell r="I321">
            <v>55802.86</v>
          </cell>
          <cell r="J321">
            <v>17358.420000000002</v>
          </cell>
          <cell r="K321">
            <v>14382.53</v>
          </cell>
          <cell r="L321">
            <v>7547.69</v>
          </cell>
          <cell r="M321">
            <v>8356.159999999998</v>
          </cell>
          <cell r="N321">
            <v>0</v>
          </cell>
          <cell r="O321">
            <v>5566</v>
          </cell>
          <cell r="Q321">
            <v>79052.26999999999</v>
          </cell>
          <cell r="R321">
            <v>106306.51999999999</v>
          </cell>
          <cell r="S321">
            <v>136382.01</v>
          </cell>
          <cell r="T321">
            <v>213088.05</v>
          </cell>
          <cell r="U321">
            <v>236420.36000000002</v>
          </cell>
          <cell r="V321">
            <v>292223.22000000003</v>
          </cell>
          <cell r="W321">
            <v>309581.64</v>
          </cell>
          <cell r="X321">
            <v>323964.1700000001</v>
          </cell>
          <cell r="Y321">
            <v>331511.8600000001</v>
          </cell>
          <cell r="Z321">
            <v>339868.02000000008</v>
          </cell>
          <cell r="AA321">
            <v>339868.02000000008</v>
          </cell>
          <cell r="AB321">
            <v>345434.02000000008</v>
          </cell>
          <cell r="AC321">
            <v>0</v>
          </cell>
          <cell r="AD321">
            <v>136382.01</v>
          </cell>
          <cell r="AE321">
            <v>155841.21000000002</v>
          </cell>
          <cell r="AF321">
            <v>39288.639999999992</v>
          </cell>
          <cell r="AG321">
            <v>13922.159999999998</v>
          </cell>
          <cell r="AH321">
            <v>345434.02000000008</v>
          </cell>
          <cell r="AI321">
            <v>0</v>
          </cell>
        </row>
        <row r="322">
          <cell r="B322" t="str">
            <v>104044</v>
          </cell>
          <cell r="D322">
            <v>48419.5</v>
          </cell>
          <cell r="E322">
            <v>61080.12</v>
          </cell>
          <cell r="F322">
            <v>30155.93</v>
          </cell>
          <cell r="G322">
            <v>54191.86</v>
          </cell>
          <cell r="H322">
            <v>13247.78</v>
          </cell>
          <cell r="I322">
            <v>47952.77</v>
          </cell>
          <cell r="J322">
            <v>2099.7399999999998</v>
          </cell>
          <cell r="K322">
            <v>18060.04</v>
          </cell>
          <cell r="L322">
            <v>25089.18</v>
          </cell>
          <cell r="M322">
            <v>135.91</v>
          </cell>
          <cell r="N322">
            <v>16.579999999999998</v>
          </cell>
          <cell r="O322">
            <v>34407.599999999999</v>
          </cell>
          <cell r="Q322">
            <v>48419.5</v>
          </cell>
          <cell r="R322">
            <v>109499.62</v>
          </cell>
          <cell r="S322">
            <v>139655.54999999999</v>
          </cell>
          <cell r="T322">
            <v>193847.40999999997</v>
          </cell>
          <cell r="U322">
            <v>207095.18999999997</v>
          </cell>
          <cell r="V322">
            <v>255047.95999999996</v>
          </cell>
          <cell r="W322">
            <v>257147.69999999995</v>
          </cell>
          <cell r="X322">
            <v>275207.73999999993</v>
          </cell>
          <cell r="Y322">
            <v>300296.91999999993</v>
          </cell>
          <cell r="Z322">
            <v>300432.8299999999</v>
          </cell>
          <cell r="AA322">
            <v>300449.40999999992</v>
          </cell>
          <cell r="AB322">
            <v>334857.00999999989</v>
          </cell>
          <cell r="AC322">
            <v>0</v>
          </cell>
          <cell r="AD322">
            <v>139655.54999999999</v>
          </cell>
          <cell r="AE322">
            <v>115392.41</v>
          </cell>
          <cell r="AF322">
            <v>45248.959999999999</v>
          </cell>
          <cell r="AG322">
            <v>34560.089999999997</v>
          </cell>
          <cell r="AH322">
            <v>334857.00999999989</v>
          </cell>
          <cell r="AI322">
            <v>0</v>
          </cell>
        </row>
        <row r="323">
          <cell r="B323" t="str">
            <v>104045</v>
          </cell>
          <cell r="D323">
            <v>4328.09</v>
          </cell>
          <cell r="E323">
            <v>14848.86</v>
          </cell>
          <cell r="F323">
            <v>9222.07</v>
          </cell>
          <cell r="G323">
            <v>68017.570000000007</v>
          </cell>
          <cell r="H323">
            <v>25425.79</v>
          </cell>
          <cell r="I323">
            <v>81525.05</v>
          </cell>
          <cell r="J323">
            <v>63287.74</v>
          </cell>
          <cell r="K323">
            <v>30976.11</v>
          </cell>
          <cell r="L323">
            <v>44540.82</v>
          </cell>
          <cell r="M323">
            <v>-4034.48</v>
          </cell>
          <cell r="N323">
            <v>876.44</v>
          </cell>
          <cell r="O323">
            <v>-1955.9</v>
          </cell>
          <cell r="Q323">
            <v>4328.09</v>
          </cell>
          <cell r="R323">
            <v>19176.949999999997</v>
          </cell>
          <cell r="S323">
            <v>28399.02</v>
          </cell>
          <cell r="T323">
            <v>96416.59</v>
          </cell>
          <cell r="U323">
            <v>121842.38</v>
          </cell>
          <cell r="V323">
            <v>203367.43</v>
          </cell>
          <cell r="W323">
            <v>266655.17</v>
          </cell>
          <cell r="X323">
            <v>297631.27999999997</v>
          </cell>
          <cell r="Y323">
            <v>342172.1</v>
          </cell>
          <cell r="Z323">
            <v>338137.62</v>
          </cell>
          <cell r="AA323">
            <v>339014.06</v>
          </cell>
          <cell r="AB323">
            <v>337058.16000000003</v>
          </cell>
          <cell r="AC323">
            <v>0</v>
          </cell>
          <cell r="AD323">
            <v>28399.02</v>
          </cell>
          <cell r="AE323">
            <v>174968.40999999997</v>
          </cell>
          <cell r="AF323">
            <v>138804.66999999998</v>
          </cell>
          <cell r="AG323">
            <v>-5113.9400000000005</v>
          </cell>
          <cell r="AH323">
            <v>337058.16000000003</v>
          </cell>
          <cell r="AI323">
            <v>0</v>
          </cell>
        </row>
        <row r="324">
          <cell r="B324" t="str">
            <v>104046</v>
          </cell>
          <cell r="D324">
            <v>31807.409999999989</v>
          </cell>
          <cell r="E324">
            <v>31962.800000000007</v>
          </cell>
          <cell r="F324">
            <v>39015.880000000005</v>
          </cell>
          <cell r="G324">
            <v>31364.22</v>
          </cell>
          <cell r="H324">
            <v>31932.879999999997</v>
          </cell>
          <cell r="I324">
            <v>38802.79</v>
          </cell>
          <cell r="J324">
            <v>31368.459999999988</v>
          </cell>
          <cell r="K324">
            <v>82276.09</v>
          </cell>
          <cell r="L324">
            <v>19438.309999999998</v>
          </cell>
          <cell r="M324">
            <v>19029.18</v>
          </cell>
          <cell r="N324">
            <v>41239.730000000003</v>
          </cell>
          <cell r="O324">
            <v>-8982.9199999999964</v>
          </cell>
          <cell r="Q324">
            <v>31807.409999999989</v>
          </cell>
          <cell r="R324">
            <v>63770.210000000014</v>
          </cell>
          <cell r="S324">
            <v>102786.09000000001</v>
          </cell>
          <cell r="T324">
            <v>134150.31</v>
          </cell>
          <cell r="U324">
            <v>166083.18999999997</v>
          </cell>
          <cell r="V324">
            <v>204885.97999999995</v>
          </cell>
          <cell r="W324">
            <v>236254.43999999992</v>
          </cell>
          <cell r="X324">
            <v>318530.52999999991</v>
          </cell>
          <cell r="Y324">
            <v>337968.83999999997</v>
          </cell>
          <cell r="Z324">
            <v>356998.0199999999</v>
          </cell>
          <cell r="AA324">
            <v>398237.74999999988</v>
          </cell>
          <cell r="AB324">
            <v>389254.82999999978</v>
          </cell>
          <cell r="AC324">
            <v>0</v>
          </cell>
          <cell r="AD324">
            <v>102786.09000000001</v>
          </cell>
          <cell r="AE324">
            <v>102099.88999999998</v>
          </cell>
          <cell r="AF324">
            <v>133082.86000000002</v>
          </cell>
          <cell r="AG324">
            <v>51285.990000000005</v>
          </cell>
          <cell r="AH324">
            <v>389254.82999999978</v>
          </cell>
          <cell r="AI324">
            <v>0</v>
          </cell>
        </row>
        <row r="325">
          <cell r="B325" t="str">
            <v>104047</v>
          </cell>
          <cell r="D325">
            <v>25435.679999999997</v>
          </cell>
          <cell r="E325">
            <v>31666.250000000004</v>
          </cell>
          <cell r="F325">
            <v>42644.080000000009</v>
          </cell>
          <cell r="G325">
            <v>31019.629999999997</v>
          </cell>
          <cell r="H325">
            <v>61467.950000000004</v>
          </cell>
          <cell r="I325">
            <v>32436.18</v>
          </cell>
          <cell r="J325">
            <v>32642.739999999998</v>
          </cell>
          <cell r="K325">
            <v>37973.060000000005</v>
          </cell>
          <cell r="L325">
            <v>30217.919999999995</v>
          </cell>
          <cell r="M325">
            <v>4085.8399999999997</v>
          </cell>
          <cell r="N325">
            <v>5792.85</v>
          </cell>
          <cell r="O325">
            <v>6688.31</v>
          </cell>
          <cell r="Q325">
            <v>25435.679999999997</v>
          </cell>
          <cell r="R325">
            <v>57101.929999999986</v>
          </cell>
          <cell r="S325">
            <v>99746.00999999998</v>
          </cell>
          <cell r="T325">
            <v>130765.63999999998</v>
          </cell>
          <cell r="U325">
            <v>192233.58999999994</v>
          </cell>
          <cell r="V325">
            <v>224669.76999999993</v>
          </cell>
          <cell r="W325">
            <v>257312.51</v>
          </cell>
          <cell r="X325">
            <v>295285.57</v>
          </cell>
          <cell r="Y325">
            <v>325503.49000000005</v>
          </cell>
          <cell r="Z325">
            <v>329589.32999999996</v>
          </cell>
          <cell r="AA325">
            <v>335382.18</v>
          </cell>
          <cell r="AB325">
            <v>342070.48999999993</v>
          </cell>
          <cell r="AC325">
            <v>0</v>
          </cell>
          <cell r="AD325">
            <v>99746.00999999998</v>
          </cell>
          <cell r="AE325">
            <v>124923.76</v>
          </cell>
          <cell r="AF325">
            <v>100833.72000000002</v>
          </cell>
          <cell r="AG325">
            <v>16567</v>
          </cell>
          <cell r="AH325">
            <v>342070.48999999993</v>
          </cell>
          <cell r="AI325">
            <v>0</v>
          </cell>
        </row>
        <row r="326">
          <cell r="B326" t="str">
            <v>104048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</row>
        <row r="327">
          <cell r="B327" t="str">
            <v>104049</v>
          </cell>
          <cell r="D327">
            <v>5049.9800000000005</v>
          </cell>
          <cell r="E327">
            <v>4948.4699999999993</v>
          </cell>
          <cell r="F327">
            <v>6951.74</v>
          </cell>
          <cell r="G327">
            <v>5490.2999999999993</v>
          </cell>
          <cell r="H327">
            <v>5002.9499999999989</v>
          </cell>
          <cell r="I327">
            <v>4149.6399999999994</v>
          </cell>
          <cell r="J327">
            <v>13063.89</v>
          </cell>
          <cell r="K327">
            <v>-750</v>
          </cell>
          <cell r="L327">
            <v>0</v>
          </cell>
          <cell r="M327">
            <v>79.53</v>
          </cell>
          <cell r="N327">
            <v>0</v>
          </cell>
          <cell r="O327">
            <v>35.5</v>
          </cell>
          <cell r="Q327">
            <v>5049.9800000000005</v>
          </cell>
          <cell r="R327">
            <v>9998.4499999999989</v>
          </cell>
          <cell r="S327">
            <v>16950.190000000002</v>
          </cell>
          <cell r="T327">
            <v>22440.49</v>
          </cell>
          <cell r="U327">
            <v>27443.439999999999</v>
          </cell>
          <cell r="V327">
            <v>31593.08</v>
          </cell>
          <cell r="W327">
            <v>44656.97</v>
          </cell>
          <cell r="X327">
            <v>43906.97</v>
          </cell>
          <cell r="Y327">
            <v>43906.97</v>
          </cell>
          <cell r="Z327">
            <v>43986.499999999993</v>
          </cell>
          <cell r="AA327">
            <v>43986.499999999993</v>
          </cell>
          <cell r="AB327">
            <v>44021.999999999993</v>
          </cell>
          <cell r="AC327">
            <v>0</v>
          </cell>
          <cell r="AD327">
            <v>16950.190000000002</v>
          </cell>
          <cell r="AE327">
            <v>14642.890000000001</v>
          </cell>
          <cell r="AF327">
            <v>12313.89</v>
          </cell>
          <cell r="AG327">
            <v>115.03</v>
          </cell>
          <cell r="AH327">
            <v>44021.999999999993</v>
          </cell>
          <cell r="AI327">
            <v>0</v>
          </cell>
        </row>
        <row r="328">
          <cell r="B328" t="str">
            <v>104700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</row>
        <row r="329">
          <cell r="B329" t="str">
            <v>104705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</row>
        <row r="330">
          <cell r="B330" t="str">
            <v>104710</v>
          </cell>
          <cell r="D330">
            <v>14846.530000000002</v>
          </cell>
          <cell r="E330">
            <v>16571.82</v>
          </cell>
          <cell r="F330">
            <v>21492.44</v>
          </cell>
          <cell r="G330">
            <v>15938.52</v>
          </cell>
          <cell r="H330">
            <v>17730.989999999998</v>
          </cell>
          <cell r="I330">
            <v>16255.32</v>
          </cell>
          <cell r="J330">
            <v>34249.93</v>
          </cell>
          <cell r="K330">
            <v>16500.66</v>
          </cell>
          <cell r="L330">
            <v>18395.87</v>
          </cell>
          <cell r="M330">
            <v>13855.47</v>
          </cell>
          <cell r="N330">
            <v>16712.699999999997</v>
          </cell>
          <cell r="O330">
            <v>119503.73999999999</v>
          </cell>
          <cell r="Q330">
            <v>14846.530000000002</v>
          </cell>
          <cell r="R330">
            <v>31418.349999999995</v>
          </cell>
          <cell r="S330">
            <v>52910.790000000008</v>
          </cell>
          <cell r="T330">
            <v>68849.31</v>
          </cell>
          <cell r="U330">
            <v>86580.3</v>
          </cell>
          <cell r="V330">
            <v>102835.62000000002</v>
          </cell>
          <cell r="W330">
            <v>137085.54999999999</v>
          </cell>
          <cell r="X330">
            <v>153586.21</v>
          </cell>
          <cell r="Y330">
            <v>171982.07999999993</v>
          </cell>
          <cell r="Z330">
            <v>185837.54999999993</v>
          </cell>
          <cell r="AA330">
            <v>202550.24999999994</v>
          </cell>
          <cell r="AB330">
            <v>322053.99</v>
          </cell>
          <cell r="AC330">
            <v>0</v>
          </cell>
          <cell r="AD330">
            <v>52910.790000000008</v>
          </cell>
          <cell r="AE330">
            <v>49924.829999999994</v>
          </cell>
          <cell r="AF330">
            <v>69146.460000000006</v>
          </cell>
          <cell r="AG330">
            <v>150071.91</v>
          </cell>
          <cell r="AH330">
            <v>322053.99</v>
          </cell>
          <cell r="AI330">
            <v>0</v>
          </cell>
        </row>
        <row r="331">
          <cell r="B331" t="str">
            <v>104715</v>
          </cell>
          <cell r="D331">
            <v>44232.909999999996</v>
          </cell>
          <cell r="E331">
            <v>105053.73999999999</v>
          </cell>
          <cell r="F331">
            <v>62042.87000000001</v>
          </cell>
          <cell r="G331">
            <v>76197.119999999995</v>
          </cell>
          <cell r="H331">
            <v>86116.09</v>
          </cell>
          <cell r="I331">
            <v>55519.39</v>
          </cell>
          <cell r="J331">
            <v>16000</v>
          </cell>
          <cell r="K331">
            <v>16994.91</v>
          </cell>
          <cell r="L331">
            <v>3792.52</v>
          </cell>
          <cell r="M331">
            <v>615.44000000000005</v>
          </cell>
          <cell r="N331">
            <v>0</v>
          </cell>
          <cell r="O331">
            <v>26.77</v>
          </cell>
          <cell r="Q331">
            <v>44232.909999999996</v>
          </cell>
          <cell r="R331">
            <v>149286.65</v>
          </cell>
          <cell r="S331">
            <v>211329.52000000002</v>
          </cell>
          <cell r="T331">
            <v>287526.64</v>
          </cell>
          <cell r="U331">
            <v>373642.73</v>
          </cell>
          <cell r="V331">
            <v>429162.12</v>
          </cell>
          <cell r="W331">
            <v>445162.12</v>
          </cell>
          <cell r="X331">
            <v>462157.03</v>
          </cell>
          <cell r="Y331">
            <v>465949.55000000005</v>
          </cell>
          <cell r="Z331">
            <v>466564.99</v>
          </cell>
          <cell r="AA331">
            <v>466564.99</v>
          </cell>
          <cell r="AB331">
            <v>466591.76</v>
          </cell>
          <cell r="AC331">
            <v>0</v>
          </cell>
          <cell r="AD331">
            <v>211329.52000000002</v>
          </cell>
          <cell r="AE331">
            <v>217832.59999999998</v>
          </cell>
          <cell r="AF331">
            <v>36787.43</v>
          </cell>
          <cell r="AG331">
            <v>642.21</v>
          </cell>
          <cell r="AH331">
            <v>466591.76</v>
          </cell>
          <cell r="AI331">
            <v>0</v>
          </cell>
        </row>
        <row r="332">
          <cell r="B332" t="str">
            <v>104720</v>
          </cell>
          <cell r="D332">
            <v>9206.6099999999988</v>
          </cell>
          <cell r="E332">
            <v>172507.64</v>
          </cell>
          <cell r="F332">
            <v>12339.23</v>
          </cell>
          <cell r="G332">
            <v>194861.06</v>
          </cell>
          <cell r="H332">
            <v>9769.0300000000007</v>
          </cell>
          <cell r="I332">
            <v>9471.0499999999993</v>
          </cell>
          <cell r="J332">
            <v>22814.16</v>
          </cell>
          <cell r="K332">
            <v>122159.06</v>
          </cell>
          <cell r="L332">
            <v>88769.27</v>
          </cell>
          <cell r="M332">
            <v>98535.27</v>
          </cell>
          <cell r="N332">
            <v>23860.49</v>
          </cell>
          <cell r="O332">
            <v>185576.06</v>
          </cell>
          <cell r="Q332">
            <v>9206.6099999999988</v>
          </cell>
          <cell r="R332">
            <v>181714.25</v>
          </cell>
          <cell r="S332">
            <v>194053.48</v>
          </cell>
          <cell r="T332">
            <v>388914.54000000004</v>
          </cell>
          <cell r="U332">
            <v>398683.57</v>
          </cell>
          <cell r="V332">
            <v>408154.62</v>
          </cell>
          <cell r="W332">
            <v>430968.78</v>
          </cell>
          <cell r="X332">
            <v>553127.84</v>
          </cell>
          <cell r="Y332">
            <v>641897.11</v>
          </cell>
          <cell r="Z332">
            <v>740432.38</v>
          </cell>
          <cell r="AA332">
            <v>764292.87</v>
          </cell>
          <cell r="AB332">
            <v>949868.93</v>
          </cell>
          <cell r="AC332">
            <v>0</v>
          </cell>
          <cell r="AD332">
            <v>194053.48</v>
          </cell>
          <cell r="AE332">
            <v>214101.13999999998</v>
          </cell>
          <cell r="AF332">
            <v>233742.49</v>
          </cell>
          <cell r="AG332">
            <v>307971.81999999995</v>
          </cell>
          <cell r="AH332">
            <v>949868.93</v>
          </cell>
          <cell r="AI332">
            <v>0</v>
          </cell>
        </row>
        <row r="333">
          <cell r="B333" t="str">
            <v>104041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</row>
        <row r="334">
          <cell r="B334" t="str">
            <v>104115</v>
          </cell>
          <cell r="D334">
            <v>31744.42</v>
          </cell>
          <cell r="E334">
            <v>31471.54</v>
          </cell>
          <cell r="F334">
            <v>55458.080000000002</v>
          </cell>
          <cell r="G334">
            <v>46086.969999999994</v>
          </cell>
          <cell r="H334">
            <v>38550.65</v>
          </cell>
          <cell r="I334">
            <v>46527.19</v>
          </cell>
          <cell r="J334">
            <v>43221.419999999991</v>
          </cell>
          <cell r="K334">
            <v>55740.41</v>
          </cell>
          <cell r="L334">
            <v>44123.950000000004</v>
          </cell>
          <cell r="M334">
            <v>55044.139999999992</v>
          </cell>
          <cell r="N334">
            <v>48860.789999999994</v>
          </cell>
          <cell r="O334">
            <v>36455.599999999991</v>
          </cell>
          <cell r="Q334">
            <v>31744.42</v>
          </cell>
          <cell r="R334">
            <v>63215.959999999992</v>
          </cell>
          <cell r="S334">
            <v>118674.03999999998</v>
          </cell>
          <cell r="T334">
            <v>164761.00999999995</v>
          </cell>
          <cell r="U334">
            <v>203311.66</v>
          </cell>
          <cell r="V334">
            <v>249838.85000000003</v>
          </cell>
          <cell r="W334">
            <v>293060.26999999996</v>
          </cell>
          <cell r="X334">
            <v>348800.68</v>
          </cell>
          <cell r="Y334">
            <v>392924.63000000006</v>
          </cell>
          <cell r="Z334">
            <v>447968.77</v>
          </cell>
          <cell r="AA334">
            <v>496829.56000000006</v>
          </cell>
          <cell r="AB334">
            <v>533285.16</v>
          </cell>
          <cell r="AC334">
            <v>0</v>
          </cell>
          <cell r="AD334">
            <v>118674.03999999998</v>
          </cell>
          <cell r="AE334">
            <v>131164.81</v>
          </cell>
          <cell r="AF334">
            <v>143085.78</v>
          </cell>
          <cell r="AG334">
            <v>140360.52999999997</v>
          </cell>
          <cell r="AH334">
            <v>533285.16</v>
          </cell>
          <cell r="AI334">
            <v>0</v>
          </cell>
        </row>
        <row r="336">
          <cell r="B336" t="str">
            <v>Total</v>
          </cell>
          <cell r="D336">
            <v>314180.06999999995</v>
          </cell>
          <cell r="E336">
            <v>514658.39999999997</v>
          </cell>
          <cell r="F336">
            <v>329287.80000000005</v>
          </cell>
          <cell r="G336">
            <v>616884.41999999993</v>
          </cell>
          <cell r="H336">
            <v>335582.35000000009</v>
          </cell>
          <cell r="I336">
            <v>397794.21000000008</v>
          </cell>
          <cell r="J336">
            <v>285474.08999999997</v>
          </cell>
          <cell r="K336">
            <v>403454.32000000007</v>
          </cell>
          <cell r="L336">
            <v>282672.03000000003</v>
          </cell>
          <cell r="M336">
            <v>196573.58</v>
          </cell>
          <cell r="N336">
            <v>137887.62</v>
          </cell>
          <cell r="O336">
            <v>377676.67999999993</v>
          </cell>
          <cell r="Q336">
            <v>314180.06999999995</v>
          </cell>
          <cell r="R336">
            <v>828838.47</v>
          </cell>
          <cell r="S336">
            <v>1158126.27</v>
          </cell>
          <cell r="T336">
            <v>1775010.6900000002</v>
          </cell>
          <cell r="U336">
            <v>2110593.04</v>
          </cell>
          <cell r="V336">
            <v>2508387.2500000005</v>
          </cell>
          <cell r="W336">
            <v>2793861.3400000003</v>
          </cell>
          <cell r="X336">
            <v>3197315.6599999997</v>
          </cell>
          <cell r="Y336">
            <v>3479987.6899999995</v>
          </cell>
          <cell r="Z336">
            <v>3676561.27</v>
          </cell>
          <cell r="AA336">
            <v>3814448.89</v>
          </cell>
          <cell r="AB336">
            <v>4192125.57</v>
          </cell>
          <cell r="AD336">
            <v>1158126.27</v>
          </cell>
          <cell r="AE336">
            <v>1350260.98</v>
          </cell>
          <cell r="AF336">
            <v>971600.44000000006</v>
          </cell>
          <cell r="AG336">
            <v>712137.87999999989</v>
          </cell>
          <cell r="AH336">
            <v>4192125.57</v>
          </cell>
          <cell r="AI336">
            <v>0</v>
          </cell>
        </row>
        <row r="337">
          <cell r="B337" t="str">
            <v>check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</row>
        <row r="341">
          <cell r="C341" t="str">
            <v>GL</v>
          </cell>
          <cell r="D341" t="str">
            <v>Period 01</v>
          </cell>
          <cell r="E341" t="str">
            <v>Period 02</v>
          </cell>
          <cell r="F341" t="str">
            <v>Period 03</v>
          </cell>
          <cell r="G341" t="str">
            <v>Period 04</v>
          </cell>
          <cell r="H341" t="str">
            <v>Period 05</v>
          </cell>
          <cell r="I341" t="str">
            <v>Period 06</v>
          </cell>
          <cell r="J341" t="str">
            <v>Period 07</v>
          </cell>
          <cell r="K341" t="str">
            <v>Period 08</v>
          </cell>
          <cell r="L341" t="str">
            <v>Period 09</v>
          </cell>
          <cell r="M341" t="str">
            <v>Period 10</v>
          </cell>
          <cell r="N341" t="str">
            <v>Period 11</v>
          </cell>
          <cell r="O341" t="str">
            <v>Period 12</v>
          </cell>
          <cell r="Q341" t="str">
            <v>YTD P1</v>
          </cell>
          <cell r="R341" t="str">
            <v>YTD P2</v>
          </cell>
          <cell r="S341" t="str">
            <v>YTD P3</v>
          </cell>
          <cell r="T341" t="str">
            <v>YTD P4</v>
          </cell>
          <cell r="U341" t="str">
            <v>YTD P5</v>
          </cell>
          <cell r="V341" t="str">
            <v>YTD P6</v>
          </cell>
          <cell r="W341" t="str">
            <v>YTD P7</v>
          </cell>
          <cell r="X341" t="str">
            <v>YTD P8</v>
          </cell>
          <cell r="Y341" t="str">
            <v>YTD P9</v>
          </cell>
          <cell r="Z341" t="str">
            <v>YTD P10</v>
          </cell>
          <cell r="AA341" t="str">
            <v>YTD P11</v>
          </cell>
          <cell r="AB341" t="str">
            <v>YTD P12</v>
          </cell>
          <cell r="AD341" t="str">
            <v>Q1</v>
          </cell>
          <cell r="AE341" t="str">
            <v>Q2</v>
          </cell>
          <cell r="AF341" t="str">
            <v>Q3</v>
          </cell>
          <cell r="AG341" t="str">
            <v>Q4</v>
          </cell>
          <cell r="AH341" t="str">
            <v>Full year</v>
          </cell>
          <cell r="AI341" t="str">
            <v>check</v>
          </cell>
        </row>
        <row r="342">
          <cell r="C342" t="str">
            <v>211130</v>
          </cell>
          <cell r="D342">
            <v>788.28</v>
          </cell>
          <cell r="E342">
            <v>788.19999999999993</v>
          </cell>
          <cell r="F342">
            <v>788.29</v>
          </cell>
          <cell r="G342">
            <v>754.89</v>
          </cell>
          <cell r="H342">
            <v>680.08</v>
          </cell>
          <cell r="I342">
            <v>646.02</v>
          </cell>
          <cell r="J342">
            <v>532.36</v>
          </cell>
          <cell r="K342">
            <v>532.38</v>
          </cell>
          <cell r="L342">
            <v>532.36</v>
          </cell>
          <cell r="M342">
            <v>532.38</v>
          </cell>
          <cell r="N342">
            <v>532.34</v>
          </cell>
          <cell r="O342">
            <v>532.4</v>
          </cell>
          <cell r="Q342">
            <v>788.28</v>
          </cell>
          <cell r="R342">
            <v>1576.4799999999998</v>
          </cell>
          <cell r="S342">
            <v>2364.7699999999995</v>
          </cell>
          <cell r="T342">
            <v>3119.6599999999994</v>
          </cell>
          <cell r="U342">
            <v>3799.74</v>
          </cell>
          <cell r="V342">
            <v>4445.76</v>
          </cell>
          <cell r="W342">
            <v>4978.12</v>
          </cell>
          <cell r="X342">
            <v>5510.5</v>
          </cell>
          <cell r="Y342">
            <v>6042.86</v>
          </cell>
          <cell r="Z342">
            <v>6575.24</v>
          </cell>
          <cell r="AA342">
            <v>7107.58</v>
          </cell>
          <cell r="AB342">
            <v>7639.98</v>
          </cell>
          <cell r="AD342">
            <v>2364.77</v>
          </cell>
          <cell r="AE342">
            <v>2080.9899999999998</v>
          </cell>
          <cell r="AF342">
            <v>1597.1</v>
          </cell>
          <cell r="AG342">
            <v>1597.12</v>
          </cell>
          <cell r="AH342">
            <v>7639.98</v>
          </cell>
          <cell r="AI342">
            <v>0</v>
          </cell>
        </row>
        <row r="343">
          <cell r="C343" t="str">
            <v>211140</v>
          </cell>
          <cell r="D343">
            <v>1599.02</v>
          </cell>
          <cell r="E343">
            <v>1583.71</v>
          </cell>
          <cell r="F343">
            <v>1583.6100000000001</v>
          </cell>
          <cell r="G343">
            <v>1583.5900000000001</v>
          </cell>
          <cell r="H343">
            <v>1583.69</v>
          </cell>
          <cell r="I343">
            <v>1583.69</v>
          </cell>
          <cell r="J343">
            <v>1583.58</v>
          </cell>
          <cell r="K343">
            <v>1577.69</v>
          </cell>
          <cell r="L343">
            <v>1535.45</v>
          </cell>
          <cell r="M343">
            <v>1535.3899999999999</v>
          </cell>
          <cell r="N343">
            <v>1535.45</v>
          </cell>
          <cell r="O343">
            <v>1535.4099999999999</v>
          </cell>
          <cell r="Q343">
            <v>1599.02</v>
          </cell>
          <cell r="R343">
            <v>3182.73</v>
          </cell>
          <cell r="S343">
            <v>4766.34</v>
          </cell>
          <cell r="T343">
            <v>6349.93</v>
          </cell>
          <cell r="U343">
            <v>7933.619999999999</v>
          </cell>
          <cell r="V343">
            <v>9517.31</v>
          </cell>
          <cell r="W343">
            <v>11100.89</v>
          </cell>
          <cell r="X343">
            <v>12678.58</v>
          </cell>
          <cell r="Y343">
            <v>14214.03</v>
          </cell>
          <cell r="Z343">
            <v>15749.42</v>
          </cell>
          <cell r="AA343">
            <v>17284.870000000003</v>
          </cell>
          <cell r="AB343">
            <v>18820.28</v>
          </cell>
          <cell r="AD343">
            <v>4766.34</v>
          </cell>
          <cell r="AE343">
            <v>4750.97</v>
          </cell>
          <cell r="AF343">
            <v>4696.72</v>
          </cell>
          <cell r="AG343">
            <v>4606.25</v>
          </cell>
          <cell r="AH343">
            <v>18820.280000000002</v>
          </cell>
          <cell r="AI343">
            <v>0</v>
          </cell>
        </row>
        <row r="344">
          <cell r="C344" t="str">
            <v>211160</v>
          </cell>
          <cell r="D344">
            <v>16.079999999999998</v>
          </cell>
          <cell r="E344">
            <v>16.079999999999998</v>
          </cell>
          <cell r="F344">
            <v>16.079999999999998</v>
          </cell>
          <cell r="G344">
            <v>16.07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Q344">
            <v>16.079999999999998</v>
          </cell>
          <cell r="R344">
            <v>32.159999999999997</v>
          </cell>
          <cell r="S344">
            <v>48.239999999999995</v>
          </cell>
          <cell r="T344">
            <v>64.31</v>
          </cell>
          <cell r="U344">
            <v>64.31</v>
          </cell>
          <cell r="V344">
            <v>64.31</v>
          </cell>
          <cell r="W344">
            <v>64.31</v>
          </cell>
          <cell r="X344">
            <v>64.31</v>
          </cell>
          <cell r="Y344">
            <v>64.31</v>
          </cell>
          <cell r="Z344">
            <v>64.31</v>
          </cell>
          <cell r="AA344">
            <v>64.31</v>
          </cell>
          <cell r="AB344">
            <v>64.31</v>
          </cell>
          <cell r="AD344">
            <v>48.239999999999995</v>
          </cell>
          <cell r="AE344">
            <v>16.07</v>
          </cell>
          <cell r="AF344">
            <v>0</v>
          </cell>
          <cell r="AG344">
            <v>0</v>
          </cell>
          <cell r="AH344">
            <v>64.31</v>
          </cell>
          <cell r="AI344">
            <v>0</v>
          </cell>
        </row>
        <row r="345">
          <cell r="C345" t="str">
            <v>214040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C346" t="str">
            <v>220020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C347" t="str">
            <v>220030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C348" t="str">
            <v>220040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</row>
        <row r="349">
          <cell r="C349" t="str">
            <v>220050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C350" t="str">
            <v>220060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1">
          <cell r="C351" t="str">
            <v>230000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</row>
        <row r="352">
          <cell r="C352" t="str">
            <v>230010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</row>
        <row r="353">
          <cell r="C353" t="str">
            <v>230100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</row>
        <row r="354">
          <cell r="C354" t="str">
            <v>420000</v>
          </cell>
          <cell r="D354">
            <v>127082.27</v>
          </cell>
          <cell r="E354">
            <v>133499.54</v>
          </cell>
          <cell r="F354">
            <v>126925.79000000001</v>
          </cell>
          <cell r="G354">
            <v>114815.98000000001</v>
          </cell>
          <cell r="H354">
            <v>132385.98000000001</v>
          </cell>
          <cell r="I354">
            <v>106493.66</v>
          </cell>
          <cell r="J354">
            <v>95777.42</v>
          </cell>
          <cell r="K354">
            <v>88670.46</v>
          </cell>
          <cell r="L354">
            <v>72666.490000000005</v>
          </cell>
          <cell r="M354">
            <v>61212.490000000005</v>
          </cell>
          <cell r="N354">
            <v>57334.25</v>
          </cell>
          <cell r="O354">
            <v>54031.48</v>
          </cell>
          <cell r="Q354">
            <v>127082.27</v>
          </cell>
          <cell r="R354">
            <v>260581.81</v>
          </cell>
          <cell r="S354">
            <v>387507.6</v>
          </cell>
          <cell r="T354">
            <v>502323.58</v>
          </cell>
          <cell r="U354">
            <v>634709.55999999994</v>
          </cell>
          <cell r="V354">
            <v>741203.22</v>
          </cell>
          <cell r="W354">
            <v>836980.6399999999</v>
          </cell>
          <cell r="X354">
            <v>925651.1</v>
          </cell>
          <cell r="Y354">
            <v>998317.59</v>
          </cell>
          <cell r="Z354">
            <v>1059530.08</v>
          </cell>
          <cell r="AA354">
            <v>1116864.33</v>
          </cell>
          <cell r="AB354">
            <v>1170895.81</v>
          </cell>
          <cell r="AD354">
            <v>387507.6</v>
          </cell>
          <cell r="AE354">
            <v>353695.62</v>
          </cell>
          <cell r="AF354">
            <v>257114.37</v>
          </cell>
          <cell r="AG354">
            <v>172578.22</v>
          </cell>
          <cell r="AH354">
            <v>1170895.81</v>
          </cell>
          <cell r="AI354">
            <v>0</v>
          </cell>
        </row>
        <row r="355">
          <cell r="C355" t="str">
            <v>420010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376.13</v>
          </cell>
          <cell r="J355">
            <v>306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376.13</v>
          </cell>
          <cell r="W355">
            <v>682.13</v>
          </cell>
          <cell r="X355">
            <v>682.13</v>
          </cell>
          <cell r="Y355">
            <v>682.13</v>
          </cell>
          <cell r="Z355">
            <v>682.13</v>
          </cell>
          <cell r="AA355">
            <v>682.13</v>
          </cell>
          <cell r="AB355">
            <v>682.13</v>
          </cell>
          <cell r="AD355">
            <v>0</v>
          </cell>
          <cell r="AE355">
            <v>376.13</v>
          </cell>
          <cell r="AF355">
            <v>306</v>
          </cell>
          <cell r="AG355">
            <v>0</v>
          </cell>
          <cell r="AH355">
            <v>682.13</v>
          </cell>
          <cell r="AI355">
            <v>0</v>
          </cell>
        </row>
        <row r="356">
          <cell r="C356" t="str">
            <v>420030</v>
          </cell>
          <cell r="D356">
            <v>15977.96</v>
          </cell>
          <cell r="E356">
            <v>16929.47</v>
          </cell>
          <cell r="F356">
            <v>26583.35</v>
          </cell>
          <cell r="G356">
            <v>15876.72</v>
          </cell>
          <cell r="H356">
            <v>17812.689999999999</v>
          </cell>
          <cell r="I356">
            <v>15071.95</v>
          </cell>
          <cell r="J356">
            <v>13066.54</v>
          </cell>
          <cell r="K356">
            <v>12422.11</v>
          </cell>
          <cell r="L356">
            <v>10678.49</v>
          </cell>
          <cell r="M356">
            <v>8514.2199999999993</v>
          </cell>
          <cell r="N356">
            <v>10036.530000000001</v>
          </cell>
          <cell r="O356">
            <v>7808</v>
          </cell>
          <cell r="Q356">
            <v>15977.96</v>
          </cell>
          <cell r="R356">
            <v>32907.43</v>
          </cell>
          <cell r="S356">
            <v>59490.78</v>
          </cell>
          <cell r="T356">
            <v>75367.5</v>
          </cell>
          <cell r="U356">
            <v>93180.19</v>
          </cell>
          <cell r="V356">
            <v>108252.14</v>
          </cell>
          <cell r="W356">
            <v>121318.68</v>
          </cell>
          <cell r="X356">
            <v>133740.78999999998</v>
          </cell>
          <cell r="Y356">
            <v>144419.28</v>
          </cell>
          <cell r="Z356">
            <v>152933.5</v>
          </cell>
          <cell r="AA356">
            <v>162970.03000000003</v>
          </cell>
          <cell r="AB356">
            <v>170778.03000000003</v>
          </cell>
          <cell r="AD356">
            <v>59490.78</v>
          </cell>
          <cell r="AE356">
            <v>48761.36</v>
          </cell>
          <cell r="AF356">
            <v>36167.14</v>
          </cell>
          <cell r="AG356">
            <v>26358.75</v>
          </cell>
          <cell r="AH356">
            <v>170778.02999999997</v>
          </cell>
          <cell r="AI356">
            <v>0</v>
          </cell>
        </row>
        <row r="357">
          <cell r="C357" t="str">
            <v>420040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</row>
        <row r="358">
          <cell r="C358" t="str">
            <v>420060</v>
          </cell>
          <cell r="D358">
            <v>22159.87</v>
          </cell>
          <cell r="E358">
            <v>23461.25</v>
          </cell>
          <cell r="F358">
            <v>28751.550000000003</v>
          </cell>
          <cell r="G358">
            <v>19415.310000000001</v>
          </cell>
          <cell r="H358">
            <v>17864.519999999997</v>
          </cell>
          <cell r="I358">
            <v>21450.370000000003</v>
          </cell>
          <cell r="J358">
            <v>17298.68</v>
          </cell>
          <cell r="K358">
            <v>17676.259999999998</v>
          </cell>
          <cell r="L358">
            <v>17337.329999999998</v>
          </cell>
          <cell r="M358">
            <v>6354.5399999999991</v>
          </cell>
          <cell r="N358">
            <v>25694.65</v>
          </cell>
          <cell r="O358">
            <v>11597.64</v>
          </cell>
          <cell r="Q358">
            <v>22159.87</v>
          </cell>
          <cell r="R358">
            <v>45621.119999999988</v>
          </cell>
          <cell r="S358">
            <v>74372.67</v>
          </cell>
          <cell r="T358">
            <v>93787.98</v>
          </cell>
          <cell r="U358">
            <v>111652.5</v>
          </cell>
          <cell r="V358">
            <v>133102.87</v>
          </cell>
          <cell r="W358">
            <v>150401.54999999999</v>
          </cell>
          <cell r="X358">
            <v>168077.81</v>
          </cell>
          <cell r="Y358">
            <v>185415.13999999998</v>
          </cell>
          <cell r="Z358">
            <v>191769.68000000002</v>
          </cell>
          <cell r="AA358">
            <v>217464.33</v>
          </cell>
          <cell r="AB358">
            <v>229061.97</v>
          </cell>
          <cell r="AD358">
            <v>74372.67</v>
          </cell>
          <cell r="AE358">
            <v>58730.200000000004</v>
          </cell>
          <cell r="AF358">
            <v>52312.270000000004</v>
          </cell>
          <cell r="AG358">
            <v>43646.83</v>
          </cell>
          <cell r="AH358">
            <v>229061.96999999997</v>
          </cell>
          <cell r="AI358">
            <v>0</v>
          </cell>
        </row>
        <row r="359">
          <cell r="C359" t="str">
            <v>420070</v>
          </cell>
          <cell r="D359">
            <v>0</v>
          </cell>
          <cell r="E359">
            <v>0</v>
          </cell>
          <cell r="F359">
            <v>-1116.0999999999999</v>
          </cell>
          <cell r="G359">
            <v>55.99</v>
          </cell>
          <cell r="H359">
            <v>0</v>
          </cell>
          <cell r="I359">
            <v>1226.45</v>
          </cell>
          <cell r="J359">
            <v>95.509999999999991</v>
          </cell>
          <cell r="K359">
            <v>525.1</v>
          </cell>
          <cell r="L359">
            <v>1245.1199999999999</v>
          </cell>
          <cell r="M359">
            <v>4929.87</v>
          </cell>
          <cell r="N359">
            <v>0</v>
          </cell>
          <cell r="O359">
            <v>0</v>
          </cell>
          <cell r="Q359">
            <v>0</v>
          </cell>
          <cell r="R359">
            <v>0</v>
          </cell>
          <cell r="S359">
            <v>-1116.0999999999999</v>
          </cell>
          <cell r="T359">
            <v>-1060.1099999999999</v>
          </cell>
          <cell r="U359">
            <v>-1060.1099999999999</v>
          </cell>
          <cell r="V359">
            <v>166.34000000000015</v>
          </cell>
          <cell r="W359">
            <v>261.85000000000014</v>
          </cell>
          <cell r="X359">
            <v>786.9500000000005</v>
          </cell>
          <cell r="Y359">
            <v>2032.0699999999997</v>
          </cell>
          <cell r="Z359">
            <v>6961.9399999999987</v>
          </cell>
          <cell r="AA359">
            <v>6961.9399999999987</v>
          </cell>
          <cell r="AB359">
            <v>6961.9399999999987</v>
          </cell>
          <cell r="AD359">
            <v>-1116.0999999999999</v>
          </cell>
          <cell r="AE359">
            <v>1282.44</v>
          </cell>
          <cell r="AF359">
            <v>1865.73</v>
          </cell>
          <cell r="AG359">
            <v>4929.87</v>
          </cell>
          <cell r="AH359">
            <v>6961.9400000000005</v>
          </cell>
          <cell r="AI359">
            <v>0</v>
          </cell>
        </row>
        <row r="360">
          <cell r="C360" t="str">
            <v>421000</v>
          </cell>
          <cell r="D360">
            <v>8678.3000000000011</v>
          </cell>
          <cell r="E360">
            <v>8678.3000000000011</v>
          </cell>
          <cell r="F360">
            <v>8678.3000000000011</v>
          </cell>
          <cell r="G360">
            <v>8021.8600000000006</v>
          </cell>
          <cell r="H360">
            <v>7893.28</v>
          </cell>
          <cell r="I360">
            <v>8013.99</v>
          </cell>
          <cell r="J360">
            <v>7744.34</v>
          </cell>
          <cell r="K360">
            <v>7580.7599999999993</v>
          </cell>
          <cell r="L360">
            <v>6697.4299999999994</v>
          </cell>
          <cell r="M360">
            <v>5418.41</v>
          </cell>
          <cell r="N360">
            <v>4791.24</v>
          </cell>
          <cell r="O360">
            <v>4791.24</v>
          </cell>
          <cell r="Q360">
            <v>8678.3000000000011</v>
          </cell>
          <cell r="R360">
            <v>17356.600000000002</v>
          </cell>
          <cell r="S360">
            <v>26034.9</v>
          </cell>
          <cell r="T360">
            <v>34056.76</v>
          </cell>
          <cell r="U360">
            <v>41950.04</v>
          </cell>
          <cell r="V360">
            <v>49964.03</v>
          </cell>
          <cell r="W360">
            <v>57708.37</v>
          </cell>
          <cell r="X360">
            <v>65289.13</v>
          </cell>
          <cell r="Y360">
            <v>71986.560000000012</v>
          </cell>
          <cell r="Z360">
            <v>77404.970000000016</v>
          </cell>
          <cell r="AA360">
            <v>82196.210000000006</v>
          </cell>
          <cell r="AB360">
            <v>86987.45</v>
          </cell>
          <cell r="AD360">
            <v>26034.9</v>
          </cell>
          <cell r="AE360">
            <v>23929.129999999997</v>
          </cell>
          <cell r="AF360">
            <v>22022.53</v>
          </cell>
          <cell r="AG360">
            <v>15000.89</v>
          </cell>
          <cell r="AH360">
            <v>86987.450000000012</v>
          </cell>
          <cell r="AI360">
            <v>0</v>
          </cell>
        </row>
        <row r="361">
          <cell r="C361" t="str">
            <v>421010</v>
          </cell>
          <cell r="D361">
            <v>563</v>
          </cell>
          <cell r="E361">
            <v>563</v>
          </cell>
          <cell r="F361">
            <v>563</v>
          </cell>
          <cell r="G361">
            <v>563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Q361">
            <v>563</v>
          </cell>
          <cell r="R361">
            <v>1126</v>
          </cell>
          <cell r="S361">
            <v>1689</v>
          </cell>
          <cell r="T361">
            <v>2252</v>
          </cell>
          <cell r="U361">
            <v>2252</v>
          </cell>
          <cell r="V361">
            <v>2252</v>
          </cell>
          <cell r="W361">
            <v>2252</v>
          </cell>
          <cell r="X361">
            <v>2252</v>
          </cell>
          <cell r="Y361">
            <v>2252</v>
          </cell>
          <cell r="Z361">
            <v>2252</v>
          </cell>
          <cell r="AA361">
            <v>2252</v>
          </cell>
          <cell r="AB361">
            <v>2252</v>
          </cell>
          <cell r="AD361">
            <v>1689</v>
          </cell>
          <cell r="AE361">
            <v>563</v>
          </cell>
          <cell r="AF361">
            <v>0</v>
          </cell>
          <cell r="AG361">
            <v>0</v>
          </cell>
          <cell r="AH361">
            <v>2252</v>
          </cell>
          <cell r="AI361">
            <v>0</v>
          </cell>
        </row>
        <row r="362">
          <cell r="C362" t="str">
            <v>421020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</row>
        <row r="363">
          <cell r="C363" t="str">
            <v>421040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</row>
        <row r="364">
          <cell r="C364" t="str">
            <v>421045</v>
          </cell>
          <cell r="D364">
            <v>-6.39</v>
          </cell>
          <cell r="E364">
            <v>0</v>
          </cell>
          <cell r="F364">
            <v>11814.77</v>
          </cell>
          <cell r="G364">
            <v>3916.98</v>
          </cell>
          <cell r="H364">
            <v>10877.26</v>
          </cell>
          <cell r="I364">
            <v>7242.75</v>
          </cell>
          <cell r="J364">
            <v>1228.46</v>
          </cell>
          <cell r="K364">
            <v>4277.75</v>
          </cell>
          <cell r="L364">
            <v>2743</v>
          </cell>
          <cell r="M364">
            <v>0</v>
          </cell>
          <cell r="N364">
            <v>476.33</v>
          </cell>
          <cell r="O364">
            <v>4328.9400000000005</v>
          </cell>
          <cell r="Q364">
            <v>-6.39</v>
          </cell>
          <cell r="R364">
            <v>-6.39</v>
          </cell>
          <cell r="S364">
            <v>11808.380000000001</v>
          </cell>
          <cell r="T364">
            <v>15725.36</v>
          </cell>
          <cell r="U364">
            <v>26602.620000000003</v>
          </cell>
          <cell r="V364">
            <v>33845.370000000003</v>
          </cell>
          <cell r="W364">
            <v>35073.83</v>
          </cell>
          <cell r="X364">
            <v>39351.58</v>
          </cell>
          <cell r="Y364">
            <v>42094.58</v>
          </cell>
          <cell r="Z364">
            <v>42094.58</v>
          </cell>
          <cell r="AA364">
            <v>42570.91</v>
          </cell>
          <cell r="AB364">
            <v>46899.85</v>
          </cell>
          <cell r="AD364">
            <v>11808.380000000001</v>
          </cell>
          <cell r="AE364">
            <v>22036.989999999998</v>
          </cell>
          <cell r="AF364">
            <v>8249.2099999999991</v>
          </cell>
          <cell r="AG364">
            <v>4805.2700000000004</v>
          </cell>
          <cell r="AH364">
            <v>46899.850000000006</v>
          </cell>
          <cell r="AI364">
            <v>0</v>
          </cell>
        </row>
        <row r="365">
          <cell r="C365" t="str">
            <v>421050</v>
          </cell>
          <cell r="D365">
            <v>10</v>
          </cell>
          <cell r="E365">
            <v>0</v>
          </cell>
          <cell r="F365">
            <v>0</v>
          </cell>
          <cell r="G365">
            <v>0</v>
          </cell>
          <cell r="H365">
            <v>414</v>
          </cell>
          <cell r="I365">
            <v>0</v>
          </cell>
          <cell r="J365">
            <v>0</v>
          </cell>
          <cell r="K365">
            <v>414</v>
          </cell>
          <cell r="L365">
            <v>414</v>
          </cell>
          <cell r="M365">
            <v>424</v>
          </cell>
          <cell r="N365">
            <v>0</v>
          </cell>
          <cell r="O365">
            <v>0</v>
          </cell>
          <cell r="Q365">
            <v>10</v>
          </cell>
          <cell r="R365">
            <v>10</v>
          </cell>
          <cell r="S365">
            <v>10</v>
          </cell>
          <cell r="T365">
            <v>10</v>
          </cell>
          <cell r="U365">
            <v>424</v>
          </cell>
          <cell r="V365">
            <v>424</v>
          </cell>
          <cell r="W365">
            <v>424</v>
          </cell>
          <cell r="X365">
            <v>838</v>
          </cell>
          <cell r="Y365">
            <v>1252</v>
          </cell>
          <cell r="Z365">
            <v>1676</v>
          </cell>
          <cell r="AA365">
            <v>1676</v>
          </cell>
          <cell r="AB365">
            <v>1676</v>
          </cell>
          <cell r="AD365">
            <v>10</v>
          </cell>
          <cell r="AE365">
            <v>414</v>
          </cell>
          <cell r="AF365">
            <v>828</v>
          </cell>
          <cell r="AG365">
            <v>424</v>
          </cell>
          <cell r="AH365">
            <v>1676</v>
          </cell>
          <cell r="AI365">
            <v>0</v>
          </cell>
        </row>
        <row r="366">
          <cell r="C366" t="str">
            <v>421055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</row>
        <row r="367">
          <cell r="C367" t="str">
            <v>421060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</row>
        <row r="368">
          <cell r="C368" t="str">
            <v>421070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</row>
        <row r="369">
          <cell r="C369" t="str">
            <v>421090</v>
          </cell>
          <cell r="D369">
            <v>669.27</v>
          </cell>
          <cell r="E369">
            <v>2574.23</v>
          </cell>
          <cell r="F369">
            <v>1341.95</v>
          </cell>
          <cell r="G369">
            <v>3138.54</v>
          </cell>
          <cell r="H369">
            <v>1509.15</v>
          </cell>
          <cell r="I369">
            <v>1282.17</v>
          </cell>
          <cell r="J369">
            <v>1282.17</v>
          </cell>
          <cell r="K369">
            <v>1286.17</v>
          </cell>
          <cell r="L369">
            <v>720.2</v>
          </cell>
          <cell r="M369">
            <v>1844.4</v>
          </cell>
          <cell r="N369">
            <v>2323.91</v>
          </cell>
          <cell r="O369">
            <v>1431.66</v>
          </cell>
          <cell r="Q369">
            <v>669.27</v>
          </cell>
          <cell r="R369">
            <v>3243.5</v>
          </cell>
          <cell r="S369">
            <v>4585.45</v>
          </cell>
          <cell r="T369">
            <v>7723.99</v>
          </cell>
          <cell r="U369">
            <v>9233.14</v>
          </cell>
          <cell r="V369">
            <v>10515.310000000001</v>
          </cell>
          <cell r="W369">
            <v>11797.480000000001</v>
          </cell>
          <cell r="X369">
            <v>13083.650000000001</v>
          </cell>
          <cell r="Y369">
            <v>13803.850000000002</v>
          </cell>
          <cell r="Z369">
            <v>15648.25</v>
          </cell>
          <cell r="AA369">
            <v>17972.16</v>
          </cell>
          <cell r="AB369">
            <v>19403.82</v>
          </cell>
          <cell r="AD369">
            <v>4585.45</v>
          </cell>
          <cell r="AE369">
            <v>5929.8600000000006</v>
          </cell>
          <cell r="AF369">
            <v>3288.54</v>
          </cell>
          <cell r="AG369">
            <v>5599.9699999999993</v>
          </cell>
          <cell r="AH369">
            <v>19403.82</v>
          </cell>
          <cell r="AI369">
            <v>0</v>
          </cell>
        </row>
        <row r="370">
          <cell r="C370" t="str">
            <v>421100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</row>
        <row r="371">
          <cell r="C371" t="str">
            <v>430020</v>
          </cell>
          <cell r="D371">
            <v>121.59</v>
          </cell>
          <cell r="E371">
            <v>216.32</v>
          </cell>
          <cell r="F371">
            <v>325.10000000000002</v>
          </cell>
          <cell r="G371">
            <v>269.48</v>
          </cell>
          <cell r="H371">
            <v>23.53</v>
          </cell>
          <cell r="I371">
            <v>360.09000000000003</v>
          </cell>
          <cell r="J371">
            <v>526.15</v>
          </cell>
          <cell r="K371">
            <v>150.22999999999999</v>
          </cell>
          <cell r="L371">
            <v>89.58</v>
          </cell>
          <cell r="M371">
            <v>34.340000000000003</v>
          </cell>
          <cell r="N371">
            <v>362.74</v>
          </cell>
          <cell r="O371">
            <v>47.39</v>
          </cell>
          <cell r="Q371">
            <v>121.59</v>
          </cell>
          <cell r="R371">
            <v>337.90999999999997</v>
          </cell>
          <cell r="S371">
            <v>663.0100000000001</v>
          </cell>
          <cell r="T371">
            <v>932.49000000000012</v>
          </cell>
          <cell r="U371">
            <v>956.0200000000001</v>
          </cell>
          <cell r="V371">
            <v>1316.11</v>
          </cell>
          <cell r="W371">
            <v>1842.2600000000002</v>
          </cell>
          <cell r="X371">
            <v>1992.4900000000002</v>
          </cell>
          <cell r="Y371">
            <v>2082.0700000000002</v>
          </cell>
          <cell r="Z371">
            <v>2116.4100000000003</v>
          </cell>
          <cell r="AA371">
            <v>2479.15</v>
          </cell>
          <cell r="AB371">
            <v>2526.54</v>
          </cell>
          <cell r="AD371">
            <v>663.01</v>
          </cell>
          <cell r="AE371">
            <v>653.1</v>
          </cell>
          <cell r="AF371">
            <v>765.96</v>
          </cell>
          <cell r="AG371">
            <v>444.47</v>
          </cell>
          <cell r="AH371">
            <v>2526.5400000000004</v>
          </cell>
          <cell r="AI371">
            <v>0</v>
          </cell>
        </row>
        <row r="372">
          <cell r="C372" t="str">
            <v>430050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</row>
        <row r="373">
          <cell r="C373" t="str">
            <v>430060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C374" t="str">
            <v>430100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</row>
        <row r="375">
          <cell r="C375" t="str">
            <v>430140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</row>
        <row r="376">
          <cell r="C376" t="str">
            <v>433110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</row>
        <row r="377">
          <cell r="C377" t="str">
            <v>434000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-18000</v>
          </cell>
          <cell r="L377">
            <v>0</v>
          </cell>
          <cell r="M377">
            <v>4679.2700000000004</v>
          </cell>
          <cell r="N377">
            <v>0</v>
          </cell>
          <cell r="O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-18000</v>
          </cell>
          <cell r="Y377">
            <v>-18000</v>
          </cell>
          <cell r="Z377">
            <v>-13320.73</v>
          </cell>
          <cell r="AA377">
            <v>-13320.73</v>
          </cell>
          <cell r="AB377">
            <v>-13320.73</v>
          </cell>
          <cell r="AD377">
            <v>0</v>
          </cell>
          <cell r="AE377">
            <v>0</v>
          </cell>
          <cell r="AF377">
            <v>-18000</v>
          </cell>
          <cell r="AG377">
            <v>4679.2700000000004</v>
          </cell>
          <cell r="AH377">
            <v>-13320.73</v>
          </cell>
          <cell r="AI377">
            <v>0</v>
          </cell>
        </row>
        <row r="378">
          <cell r="C378" t="str">
            <v>450000</v>
          </cell>
          <cell r="D378">
            <v>1139.53</v>
          </cell>
          <cell r="E378">
            <v>1272.23</v>
          </cell>
          <cell r="F378">
            <v>17807.97</v>
          </cell>
          <cell r="G378">
            <v>8332.3799999999992</v>
          </cell>
          <cell r="H378">
            <v>10</v>
          </cell>
          <cell r="I378">
            <v>316.18</v>
          </cell>
          <cell r="J378">
            <v>149.6</v>
          </cell>
          <cell r="K378">
            <v>898.29</v>
          </cell>
          <cell r="L378">
            <v>0</v>
          </cell>
          <cell r="M378">
            <v>4361.45</v>
          </cell>
          <cell r="N378">
            <v>-5903.28</v>
          </cell>
          <cell r="O378">
            <v>1444.22</v>
          </cell>
          <cell r="Q378">
            <v>1139.53</v>
          </cell>
          <cell r="R378">
            <v>2411.7599999999998</v>
          </cell>
          <cell r="S378">
            <v>20219.73</v>
          </cell>
          <cell r="T378">
            <v>28552.109999999997</v>
          </cell>
          <cell r="U378">
            <v>28562.109999999997</v>
          </cell>
          <cell r="V378">
            <v>28878.289999999997</v>
          </cell>
          <cell r="W378">
            <v>29027.889999999996</v>
          </cell>
          <cell r="X378">
            <v>29926.179999999997</v>
          </cell>
          <cell r="Y378">
            <v>29926.179999999997</v>
          </cell>
          <cell r="Z378">
            <v>34287.629999999997</v>
          </cell>
          <cell r="AA378">
            <v>28384.35</v>
          </cell>
          <cell r="AB378">
            <v>29828.57</v>
          </cell>
          <cell r="AD378">
            <v>20219.730000000003</v>
          </cell>
          <cell r="AE378">
            <v>8658.56</v>
          </cell>
          <cell r="AF378">
            <v>1047.8899999999999</v>
          </cell>
          <cell r="AG378">
            <v>-97.6099999999999</v>
          </cell>
          <cell r="AH378">
            <v>29828.57</v>
          </cell>
          <cell r="AI378">
            <v>0</v>
          </cell>
        </row>
        <row r="379">
          <cell r="C379" t="str">
            <v>450010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</row>
        <row r="380">
          <cell r="C380" t="str">
            <v>450030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</row>
        <row r="381">
          <cell r="C381" t="str">
            <v>450080</v>
          </cell>
          <cell r="D381">
            <v>241.19</v>
          </cell>
          <cell r="E381">
            <v>1244.94</v>
          </cell>
          <cell r="F381">
            <v>1937.85</v>
          </cell>
          <cell r="G381">
            <v>1825.52</v>
          </cell>
          <cell r="H381">
            <v>4695.76</v>
          </cell>
          <cell r="I381">
            <v>515.6400000000001</v>
          </cell>
          <cell r="J381">
            <v>1455.4</v>
          </cell>
          <cell r="K381">
            <v>4156.76</v>
          </cell>
          <cell r="L381">
            <v>275.48</v>
          </cell>
          <cell r="M381">
            <v>1941.9</v>
          </cell>
          <cell r="N381">
            <v>1316.22</v>
          </cell>
          <cell r="O381">
            <v>1349.23</v>
          </cell>
          <cell r="Q381">
            <v>241.19</v>
          </cell>
          <cell r="R381">
            <v>1486.13</v>
          </cell>
          <cell r="S381">
            <v>3423.98</v>
          </cell>
          <cell r="T381">
            <v>5249.5</v>
          </cell>
          <cell r="U381">
            <v>9945.26</v>
          </cell>
          <cell r="V381">
            <v>10460.9</v>
          </cell>
          <cell r="W381">
            <v>11916.3</v>
          </cell>
          <cell r="X381">
            <v>16073.059999999998</v>
          </cell>
          <cell r="Y381">
            <v>16348.539999999999</v>
          </cell>
          <cell r="Z381">
            <v>18290.439999999999</v>
          </cell>
          <cell r="AA381">
            <v>19606.66</v>
          </cell>
          <cell r="AB381">
            <v>20955.89</v>
          </cell>
          <cell r="AD381">
            <v>3423.98</v>
          </cell>
          <cell r="AE381">
            <v>7036.920000000001</v>
          </cell>
          <cell r="AF381">
            <v>5887.6399999999994</v>
          </cell>
          <cell r="AG381">
            <v>4607.3500000000004</v>
          </cell>
          <cell r="AH381">
            <v>20955.89</v>
          </cell>
          <cell r="AI381">
            <v>0</v>
          </cell>
        </row>
        <row r="382">
          <cell r="C382" t="str">
            <v>473010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C383" t="str">
            <v>473040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</row>
        <row r="384">
          <cell r="C384" t="str">
            <v>473050</v>
          </cell>
          <cell r="D384">
            <v>172.47</v>
          </cell>
          <cell r="E384">
            <v>0</v>
          </cell>
          <cell r="F384">
            <v>0</v>
          </cell>
          <cell r="G384">
            <v>172.47</v>
          </cell>
          <cell r="H384">
            <v>0</v>
          </cell>
          <cell r="I384">
            <v>0</v>
          </cell>
          <cell r="J384">
            <v>178.77</v>
          </cell>
          <cell r="K384">
            <v>0</v>
          </cell>
          <cell r="L384">
            <v>0</v>
          </cell>
          <cell r="M384">
            <v>178.77</v>
          </cell>
          <cell r="N384">
            <v>0</v>
          </cell>
          <cell r="O384">
            <v>0</v>
          </cell>
          <cell r="Q384">
            <v>172.47</v>
          </cell>
          <cell r="R384">
            <v>172.47</v>
          </cell>
          <cell r="S384">
            <v>172.47</v>
          </cell>
          <cell r="T384">
            <v>344.94</v>
          </cell>
          <cell r="U384">
            <v>344.94</v>
          </cell>
          <cell r="V384">
            <v>344.94</v>
          </cell>
          <cell r="W384">
            <v>523.71</v>
          </cell>
          <cell r="X384">
            <v>523.71</v>
          </cell>
          <cell r="Y384">
            <v>523.71</v>
          </cell>
          <cell r="Z384">
            <v>702.48</v>
          </cell>
          <cell r="AA384">
            <v>702.48</v>
          </cell>
          <cell r="AB384">
            <v>702.48</v>
          </cell>
          <cell r="AD384">
            <v>172.47</v>
          </cell>
          <cell r="AE384">
            <v>172.47</v>
          </cell>
          <cell r="AF384">
            <v>178.77</v>
          </cell>
          <cell r="AG384">
            <v>178.77</v>
          </cell>
          <cell r="AH384">
            <v>702.48</v>
          </cell>
          <cell r="AI384">
            <v>0</v>
          </cell>
        </row>
        <row r="385">
          <cell r="C385" t="str">
            <v>473060</v>
          </cell>
          <cell r="D385">
            <v>690.38999999999987</v>
          </cell>
          <cell r="E385">
            <v>1530.8700000000001</v>
          </cell>
          <cell r="F385">
            <v>1144.51</v>
          </cell>
          <cell r="G385">
            <v>0</v>
          </cell>
          <cell r="H385">
            <v>2089.71</v>
          </cell>
          <cell r="I385">
            <v>0</v>
          </cell>
          <cell r="J385">
            <v>1170.8900000000001</v>
          </cell>
          <cell r="K385">
            <v>0</v>
          </cell>
          <cell r="L385">
            <v>0</v>
          </cell>
          <cell r="M385">
            <v>1195.6100000000001</v>
          </cell>
          <cell r="N385">
            <v>0</v>
          </cell>
          <cell r="O385">
            <v>1001.2</v>
          </cell>
          <cell r="Q385">
            <v>690.38999999999987</v>
          </cell>
          <cell r="R385">
            <v>2221.2600000000002</v>
          </cell>
          <cell r="S385">
            <v>3365.7700000000004</v>
          </cell>
          <cell r="T385">
            <v>3365.7700000000004</v>
          </cell>
          <cell r="U385">
            <v>5455.48</v>
          </cell>
          <cell r="V385">
            <v>5455.48</v>
          </cell>
          <cell r="W385">
            <v>6626.37</v>
          </cell>
          <cell r="X385">
            <v>6626.37</v>
          </cell>
          <cell r="Y385">
            <v>6626.37</v>
          </cell>
          <cell r="Z385">
            <v>7821.9800000000014</v>
          </cell>
          <cell r="AA385">
            <v>7821.9800000000014</v>
          </cell>
          <cell r="AB385">
            <v>8823.18</v>
          </cell>
          <cell r="AD385">
            <v>3365.7700000000004</v>
          </cell>
          <cell r="AE385">
            <v>2089.71</v>
          </cell>
          <cell r="AF385">
            <v>1170.8900000000001</v>
          </cell>
          <cell r="AG385">
            <v>2196.8100000000004</v>
          </cell>
          <cell r="AH385">
            <v>8823.1800000000021</v>
          </cell>
          <cell r="AI385">
            <v>0</v>
          </cell>
        </row>
        <row r="386">
          <cell r="C386" t="str">
            <v>473070</v>
          </cell>
          <cell r="D386">
            <v>48.62</v>
          </cell>
          <cell r="E386">
            <v>0</v>
          </cell>
          <cell r="F386">
            <v>0</v>
          </cell>
          <cell r="G386">
            <v>152.29999999999998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94</v>
          </cell>
          <cell r="O386">
            <v>0</v>
          </cell>
          <cell r="Q386">
            <v>48.62</v>
          </cell>
          <cell r="R386">
            <v>48.62</v>
          </cell>
          <cell r="S386">
            <v>48.62</v>
          </cell>
          <cell r="T386">
            <v>200.92</v>
          </cell>
          <cell r="U386">
            <v>200.92</v>
          </cell>
          <cell r="V386">
            <v>200.92</v>
          </cell>
          <cell r="W386">
            <v>200.92</v>
          </cell>
          <cell r="X386">
            <v>200.92</v>
          </cell>
          <cell r="Y386">
            <v>200.92</v>
          </cell>
          <cell r="Z386">
            <v>200.92</v>
          </cell>
          <cell r="AA386">
            <v>294.91999999999996</v>
          </cell>
          <cell r="AB386">
            <v>294.91999999999996</v>
          </cell>
          <cell r="AD386">
            <v>48.62</v>
          </cell>
          <cell r="AE386">
            <v>152.29999999999998</v>
          </cell>
          <cell r="AF386">
            <v>0</v>
          </cell>
          <cell r="AG386">
            <v>94</v>
          </cell>
          <cell r="AH386">
            <v>294.91999999999996</v>
          </cell>
          <cell r="AI386">
            <v>0</v>
          </cell>
        </row>
        <row r="387">
          <cell r="C387" t="str">
            <v>473080</v>
          </cell>
          <cell r="D387">
            <v>80.25</v>
          </cell>
          <cell r="E387">
            <v>-11.78</v>
          </cell>
          <cell r="F387">
            <v>58.989999999999995</v>
          </cell>
          <cell r="G387">
            <v>122.12</v>
          </cell>
          <cell r="H387">
            <v>55.58</v>
          </cell>
          <cell r="I387">
            <v>9.5399999999999991</v>
          </cell>
          <cell r="J387">
            <v>16.57</v>
          </cell>
          <cell r="K387">
            <v>49.980000000000004</v>
          </cell>
          <cell r="L387">
            <v>10.98</v>
          </cell>
          <cell r="M387">
            <v>134.9</v>
          </cell>
          <cell r="N387">
            <v>78.52000000000001</v>
          </cell>
          <cell r="O387">
            <v>47.949999999999996</v>
          </cell>
          <cell r="Q387">
            <v>80.25</v>
          </cell>
          <cell r="R387">
            <v>68.47</v>
          </cell>
          <cell r="S387">
            <v>127.46</v>
          </cell>
          <cell r="T387">
            <v>249.58</v>
          </cell>
          <cell r="U387">
            <v>305.15999999999997</v>
          </cell>
          <cell r="V387">
            <v>314.7</v>
          </cell>
          <cell r="W387">
            <v>331.27</v>
          </cell>
          <cell r="X387">
            <v>381.25</v>
          </cell>
          <cell r="Y387">
            <v>392.2299999999999</v>
          </cell>
          <cell r="Z387">
            <v>527.13</v>
          </cell>
          <cell r="AA387">
            <v>605.65</v>
          </cell>
          <cell r="AB387">
            <v>653.6</v>
          </cell>
          <cell r="AD387">
            <v>127.46</v>
          </cell>
          <cell r="AE387">
            <v>187.23999999999998</v>
          </cell>
          <cell r="AF387">
            <v>77.530000000000015</v>
          </cell>
          <cell r="AG387">
            <v>261.37</v>
          </cell>
          <cell r="AH387">
            <v>653.6</v>
          </cell>
          <cell r="AI387">
            <v>0</v>
          </cell>
        </row>
        <row r="388">
          <cell r="C388" t="str">
            <v>473090</v>
          </cell>
          <cell r="D388">
            <v>4.45</v>
          </cell>
          <cell r="E388">
            <v>182.48</v>
          </cell>
          <cell r="F388">
            <v>464.7</v>
          </cell>
          <cell r="G388">
            <v>1175.01</v>
          </cell>
          <cell r="H388">
            <v>266.63</v>
          </cell>
          <cell r="I388">
            <v>529.91000000000008</v>
          </cell>
          <cell r="J388">
            <v>964.46999999999991</v>
          </cell>
          <cell r="K388">
            <v>579.04</v>
          </cell>
          <cell r="L388">
            <v>0</v>
          </cell>
          <cell r="M388">
            <v>728.75</v>
          </cell>
          <cell r="N388">
            <v>781.08</v>
          </cell>
          <cell r="O388">
            <v>-81.349999999999994</v>
          </cell>
          <cell r="Q388">
            <v>4.45</v>
          </cell>
          <cell r="R388">
            <v>186.93</v>
          </cell>
          <cell r="S388">
            <v>651.63</v>
          </cell>
          <cell r="T388">
            <v>1826.6399999999999</v>
          </cell>
          <cell r="U388">
            <v>2093.27</v>
          </cell>
          <cell r="V388">
            <v>2623.18</v>
          </cell>
          <cell r="W388">
            <v>3587.65</v>
          </cell>
          <cell r="X388">
            <v>4166.6899999999996</v>
          </cell>
          <cell r="Y388">
            <v>4166.6899999999996</v>
          </cell>
          <cell r="Z388">
            <v>4895.4399999999996</v>
          </cell>
          <cell r="AA388">
            <v>5676.52</v>
          </cell>
          <cell r="AB388">
            <v>5595.17</v>
          </cell>
          <cell r="AD388">
            <v>651.63</v>
          </cell>
          <cell r="AE388">
            <v>1971.55</v>
          </cell>
          <cell r="AF388">
            <v>1543.5099999999998</v>
          </cell>
          <cell r="AG388">
            <v>1428.48</v>
          </cell>
          <cell r="AH388">
            <v>5595.17</v>
          </cell>
          <cell r="AI388">
            <v>0</v>
          </cell>
        </row>
        <row r="389">
          <cell r="C389" t="str">
            <v>473095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</row>
        <row r="390">
          <cell r="C390" t="str">
            <v>474000</v>
          </cell>
          <cell r="D390">
            <v>822.89</v>
          </cell>
          <cell r="E390">
            <v>1389</v>
          </cell>
          <cell r="F390">
            <v>1090.45</v>
          </cell>
          <cell r="G390">
            <v>1138.0999999999999</v>
          </cell>
          <cell r="H390">
            <v>427.74</v>
          </cell>
          <cell r="I390">
            <v>1215.81</v>
          </cell>
          <cell r="J390">
            <v>1165.5999999999999</v>
          </cell>
          <cell r="K390">
            <v>624.68999999999994</v>
          </cell>
          <cell r="L390">
            <v>527.98</v>
          </cell>
          <cell r="M390">
            <v>347.29999999999995</v>
          </cell>
          <cell r="N390">
            <v>1172.4000000000001</v>
          </cell>
          <cell r="O390">
            <v>953.49</v>
          </cell>
          <cell r="Q390">
            <v>822.89</v>
          </cell>
          <cell r="R390">
            <v>2211.8900000000003</v>
          </cell>
          <cell r="S390">
            <v>3302.34</v>
          </cell>
          <cell r="T390">
            <v>4440.4400000000005</v>
          </cell>
          <cell r="U390">
            <v>4868.18</v>
          </cell>
          <cell r="V390">
            <v>6083.99</v>
          </cell>
          <cell r="W390">
            <v>7249.59</v>
          </cell>
          <cell r="X390">
            <v>7874.2800000000007</v>
          </cell>
          <cell r="Y390">
            <v>8402.26</v>
          </cell>
          <cell r="Z390">
            <v>8749.5600000000013</v>
          </cell>
          <cell r="AA390">
            <v>9921.9600000000009</v>
          </cell>
          <cell r="AB390">
            <v>10875.45</v>
          </cell>
          <cell r="AD390">
            <v>3302.34</v>
          </cell>
          <cell r="AE390">
            <v>2781.6499999999996</v>
          </cell>
          <cell r="AF390">
            <v>2318.27</v>
          </cell>
          <cell r="AG390">
            <v>2473.19</v>
          </cell>
          <cell r="AH390">
            <v>10875.449999999999</v>
          </cell>
          <cell r="AI390">
            <v>0</v>
          </cell>
        </row>
        <row r="391">
          <cell r="C391" t="str">
            <v>474010</v>
          </cell>
          <cell r="D391">
            <v>442.88</v>
          </cell>
          <cell r="E391">
            <v>295.14999999999998</v>
          </cell>
          <cell r="F391">
            <v>20.66</v>
          </cell>
          <cell r="G391">
            <v>403.91</v>
          </cell>
          <cell r="H391">
            <v>0</v>
          </cell>
          <cell r="I391">
            <v>1284</v>
          </cell>
          <cell r="J391">
            <v>235.85</v>
          </cell>
          <cell r="K391">
            <v>271.07</v>
          </cell>
          <cell r="L391">
            <v>18.47</v>
          </cell>
          <cell r="M391">
            <v>468.64</v>
          </cell>
          <cell r="N391">
            <v>1036.6799999999998</v>
          </cell>
          <cell r="O391">
            <v>0</v>
          </cell>
          <cell r="Q391">
            <v>442.88</v>
          </cell>
          <cell r="R391">
            <v>738.03000000000009</v>
          </cell>
          <cell r="S391">
            <v>758.69</v>
          </cell>
          <cell r="T391">
            <v>1162.5999999999999</v>
          </cell>
          <cell r="U391">
            <v>1162.5999999999999</v>
          </cell>
          <cell r="V391">
            <v>2446.6</v>
          </cell>
          <cell r="W391">
            <v>2682.4499999999994</v>
          </cell>
          <cell r="X391">
            <v>2953.52</v>
          </cell>
          <cell r="Y391">
            <v>2971.99</v>
          </cell>
          <cell r="Z391">
            <v>3440.6299999999997</v>
          </cell>
          <cell r="AA391">
            <v>4477.3099999999995</v>
          </cell>
          <cell r="AB391">
            <v>4477.3099999999995</v>
          </cell>
          <cell r="AD391">
            <v>758.68999999999994</v>
          </cell>
          <cell r="AE391">
            <v>1687.91</v>
          </cell>
          <cell r="AF391">
            <v>525.39</v>
          </cell>
          <cell r="AG391">
            <v>1505.3199999999997</v>
          </cell>
          <cell r="AH391">
            <v>4477.3099999999995</v>
          </cell>
          <cell r="AI391">
            <v>0</v>
          </cell>
        </row>
        <row r="392">
          <cell r="C392" t="str">
            <v>474020</v>
          </cell>
          <cell r="D392">
            <v>18909.05</v>
          </cell>
          <cell r="E392">
            <v>18407.629999999997</v>
          </cell>
          <cell r="F392">
            <v>6740.58</v>
          </cell>
          <cell r="G392">
            <v>40908.65</v>
          </cell>
          <cell r="H392">
            <v>5448.86</v>
          </cell>
          <cell r="I392">
            <v>17523.34</v>
          </cell>
          <cell r="J392">
            <v>6519.5</v>
          </cell>
          <cell r="K392">
            <v>11721.85</v>
          </cell>
          <cell r="L392">
            <v>2878.68</v>
          </cell>
          <cell r="M392">
            <v>23144.36</v>
          </cell>
          <cell r="N392">
            <v>7863.43</v>
          </cell>
          <cell r="O392">
            <v>4732.04</v>
          </cell>
          <cell r="Q392">
            <v>18909.05</v>
          </cell>
          <cell r="R392">
            <v>37316.68</v>
          </cell>
          <cell r="S392">
            <v>44057.26</v>
          </cell>
          <cell r="T392">
            <v>84965.909999999989</v>
          </cell>
          <cell r="U392">
            <v>90414.77</v>
          </cell>
          <cell r="V392">
            <v>107938.11</v>
          </cell>
          <cell r="W392">
            <v>114457.61</v>
          </cell>
          <cell r="X392">
            <v>126179.45999999999</v>
          </cell>
          <cell r="Y392">
            <v>129058.14</v>
          </cell>
          <cell r="Z392">
            <v>152202.5</v>
          </cell>
          <cell r="AA392">
            <v>160065.93</v>
          </cell>
          <cell r="AB392">
            <v>164797.97</v>
          </cell>
          <cell r="AD392">
            <v>44057.259999999995</v>
          </cell>
          <cell r="AE392">
            <v>63880.850000000006</v>
          </cell>
          <cell r="AF392">
            <v>21120.03</v>
          </cell>
          <cell r="AG392">
            <v>35739.83</v>
          </cell>
          <cell r="AH392">
            <v>164797.97</v>
          </cell>
          <cell r="AI392">
            <v>0</v>
          </cell>
        </row>
        <row r="393">
          <cell r="C393" t="str">
            <v>474030</v>
          </cell>
          <cell r="D393">
            <v>2742.41</v>
          </cell>
          <cell r="E393">
            <v>0</v>
          </cell>
          <cell r="F393">
            <v>860.84</v>
          </cell>
          <cell r="G393">
            <v>5869.39</v>
          </cell>
          <cell r="H393">
            <v>1322.8000000000002</v>
          </cell>
          <cell r="I393">
            <v>944.45</v>
          </cell>
          <cell r="J393">
            <v>2716.74</v>
          </cell>
          <cell r="K393">
            <v>340.37</v>
          </cell>
          <cell r="L393">
            <v>1358.52</v>
          </cell>
          <cell r="M393">
            <v>1280.9000000000001</v>
          </cell>
          <cell r="N393">
            <v>355.63</v>
          </cell>
          <cell r="O393">
            <v>1593.04</v>
          </cell>
          <cell r="Q393">
            <v>2742.41</v>
          </cell>
          <cell r="R393">
            <v>2742.41</v>
          </cell>
          <cell r="S393">
            <v>3603.25</v>
          </cell>
          <cell r="T393">
            <v>9472.64</v>
          </cell>
          <cell r="U393">
            <v>10795.44</v>
          </cell>
          <cell r="V393">
            <v>11739.89</v>
          </cell>
          <cell r="W393">
            <v>14456.630000000001</v>
          </cell>
          <cell r="X393">
            <v>14797</v>
          </cell>
          <cell r="Y393">
            <v>16155.52</v>
          </cell>
          <cell r="Z393">
            <v>17436.420000000002</v>
          </cell>
          <cell r="AA393">
            <v>17792.050000000003</v>
          </cell>
          <cell r="AB393">
            <v>19385.090000000004</v>
          </cell>
          <cell r="AD393">
            <v>3603.25</v>
          </cell>
          <cell r="AE393">
            <v>8136.64</v>
          </cell>
          <cell r="AF393">
            <v>4415.6299999999992</v>
          </cell>
          <cell r="AG393">
            <v>3229.57</v>
          </cell>
          <cell r="AH393">
            <v>19385.090000000004</v>
          </cell>
          <cell r="AI393">
            <v>0</v>
          </cell>
        </row>
        <row r="394">
          <cell r="C394" t="str">
            <v>474040</v>
          </cell>
          <cell r="D394">
            <v>34.590000000000003</v>
          </cell>
          <cell r="E394">
            <v>675.58</v>
          </cell>
          <cell r="F394">
            <v>289.82</v>
          </cell>
          <cell r="G394">
            <v>191.57</v>
          </cell>
          <cell r="H394">
            <v>229.88</v>
          </cell>
          <cell r="I394">
            <v>440.48</v>
          </cell>
          <cell r="J394">
            <v>-116.45999999999998</v>
          </cell>
          <cell r="K394">
            <v>262.64999999999998</v>
          </cell>
          <cell r="L394">
            <v>254.17</v>
          </cell>
          <cell r="M394">
            <v>299.88</v>
          </cell>
          <cell r="N394">
            <v>282.20999999999998</v>
          </cell>
          <cell r="O394">
            <v>206.92</v>
          </cell>
          <cell r="Q394">
            <v>34.590000000000003</v>
          </cell>
          <cell r="R394">
            <v>710.17000000000007</v>
          </cell>
          <cell r="S394">
            <v>999.99</v>
          </cell>
          <cell r="T394">
            <v>1191.56</v>
          </cell>
          <cell r="U394">
            <v>1421.44</v>
          </cell>
          <cell r="V394">
            <v>1861.9199999999998</v>
          </cell>
          <cell r="W394">
            <v>1745.46</v>
          </cell>
          <cell r="X394">
            <v>2008.11</v>
          </cell>
          <cell r="Y394">
            <v>2262.2799999999997</v>
          </cell>
          <cell r="Z394">
            <v>2562.16</v>
          </cell>
          <cell r="AA394">
            <v>2844.37</v>
          </cell>
          <cell r="AB394">
            <v>3051.29</v>
          </cell>
          <cell r="AD394">
            <v>999.99</v>
          </cell>
          <cell r="AE394">
            <v>861.93000000000006</v>
          </cell>
          <cell r="AF394">
            <v>400.36</v>
          </cell>
          <cell r="AG394">
            <v>789.00999999999988</v>
          </cell>
          <cell r="AH394">
            <v>3051.2900000000004</v>
          </cell>
          <cell r="AI394">
            <v>0</v>
          </cell>
        </row>
        <row r="395">
          <cell r="C395" t="str">
            <v>474045</v>
          </cell>
          <cell r="D395">
            <v>27.2</v>
          </cell>
          <cell r="E395">
            <v>240.96</v>
          </cell>
          <cell r="F395">
            <v>94.02000000000001</v>
          </cell>
          <cell r="G395">
            <v>209.51999999999998</v>
          </cell>
          <cell r="H395">
            <v>423.91999999999996</v>
          </cell>
          <cell r="I395">
            <v>157.23999999999998</v>
          </cell>
          <cell r="J395">
            <v>516.6</v>
          </cell>
          <cell r="K395">
            <v>331.8</v>
          </cell>
          <cell r="L395">
            <v>-31.05</v>
          </cell>
          <cell r="M395">
            <v>71.56</v>
          </cell>
          <cell r="N395">
            <v>739.95</v>
          </cell>
          <cell r="O395">
            <v>1311.8100000000002</v>
          </cell>
          <cell r="Q395">
            <v>27.2</v>
          </cell>
          <cell r="R395">
            <v>268.16000000000003</v>
          </cell>
          <cell r="S395">
            <v>362.18</v>
          </cell>
          <cell r="T395">
            <v>571.70000000000005</v>
          </cell>
          <cell r="U395">
            <v>995.61999999999989</v>
          </cell>
          <cell r="V395">
            <v>1152.8599999999999</v>
          </cell>
          <cell r="W395">
            <v>1669.4599999999998</v>
          </cell>
          <cell r="X395">
            <v>2001.26</v>
          </cell>
          <cell r="Y395">
            <v>1970.2099999999998</v>
          </cell>
          <cell r="Z395">
            <v>2041.7699999999998</v>
          </cell>
          <cell r="AA395">
            <v>2781.7200000000003</v>
          </cell>
          <cell r="AB395">
            <v>4093.5300000000007</v>
          </cell>
          <cell r="AD395">
            <v>362.18000000000006</v>
          </cell>
          <cell r="AE395">
            <v>790.68</v>
          </cell>
          <cell r="AF395">
            <v>817.35000000000014</v>
          </cell>
          <cell r="AG395">
            <v>2123.3200000000002</v>
          </cell>
          <cell r="AH395">
            <v>4093.5300000000007</v>
          </cell>
          <cell r="AI395">
            <v>0</v>
          </cell>
        </row>
        <row r="396">
          <cell r="C396" t="str">
            <v>474050</v>
          </cell>
          <cell r="D396">
            <v>0</v>
          </cell>
          <cell r="E396">
            <v>226.37</v>
          </cell>
          <cell r="F396">
            <v>0</v>
          </cell>
          <cell r="G396">
            <v>0</v>
          </cell>
          <cell r="H396">
            <v>254.31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78.67</v>
          </cell>
          <cell r="O396">
            <v>0</v>
          </cell>
          <cell r="Q396">
            <v>0</v>
          </cell>
          <cell r="R396">
            <v>226.37</v>
          </cell>
          <cell r="S396">
            <v>226.37</v>
          </cell>
          <cell r="T396">
            <v>226.37</v>
          </cell>
          <cell r="U396">
            <v>480.68000000000006</v>
          </cell>
          <cell r="V396">
            <v>480.68000000000006</v>
          </cell>
          <cell r="W396">
            <v>480.68000000000006</v>
          </cell>
          <cell r="X396">
            <v>480.68000000000006</v>
          </cell>
          <cell r="Y396">
            <v>480.68000000000006</v>
          </cell>
          <cell r="Z396">
            <v>480.68000000000006</v>
          </cell>
          <cell r="AA396">
            <v>559.35</v>
          </cell>
          <cell r="AB396">
            <v>559.35</v>
          </cell>
          <cell r="AD396">
            <v>226.37</v>
          </cell>
          <cell r="AE396">
            <v>254.31</v>
          </cell>
          <cell r="AF396">
            <v>0</v>
          </cell>
          <cell r="AG396">
            <v>78.67</v>
          </cell>
          <cell r="AH396">
            <v>559.35</v>
          </cell>
          <cell r="AI396">
            <v>0</v>
          </cell>
        </row>
        <row r="397">
          <cell r="C397" t="str">
            <v>474500</v>
          </cell>
          <cell r="D397">
            <v>492.76</v>
          </cell>
          <cell r="E397">
            <v>0</v>
          </cell>
          <cell r="F397">
            <v>40.409999999999997</v>
          </cell>
          <cell r="G397">
            <v>797</v>
          </cell>
          <cell r="H397">
            <v>71.73</v>
          </cell>
          <cell r="I397">
            <v>8.18</v>
          </cell>
          <cell r="J397">
            <v>350.18</v>
          </cell>
          <cell r="K397">
            <v>360.37</v>
          </cell>
          <cell r="L397">
            <v>569.08000000000004</v>
          </cell>
          <cell r="M397">
            <v>1675.15</v>
          </cell>
          <cell r="N397">
            <v>306.44</v>
          </cell>
          <cell r="O397">
            <v>192.15</v>
          </cell>
          <cell r="Q397">
            <v>492.76</v>
          </cell>
          <cell r="R397">
            <v>492.76</v>
          </cell>
          <cell r="S397">
            <v>533.16999999999996</v>
          </cell>
          <cell r="T397">
            <v>1330.17</v>
          </cell>
          <cell r="U397">
            <v>1401.8999999999999</v>
          </cell>
          <cell r="V397">
            <v>1410.08</v>
          </cell>
          <cell r="W397">
            <v>1760.26</v>
          </cell>
          <cell r="X397">
            <v>2120.6299999999997</v>
          </cell>
          <cell r="Y397">
            <v>2689.71</v>
          </cell>
          <cell r="Z397">
            <v>4364.8599999999997</v>
          </cell>
          <cell r="AA397">
            <v>4671.2999999999993</v>
          </cell>
          <cell r="AB397">
            <v>4863.45</v>
          </cell>
          <cell r="AD397">
            <v>533.16999999999996</v>
          </cell>
          <cell r="AE397">
            <v>876.91</v>
          </cell>
          <cell r="AF397">
            <v>1279.6300000000001</v>
          </cell>
          <cell r="AG397">
            <v>2173.7400000000002</v>
          </cell>
          <cell r="AH397">
            <v>4863.45</v>
          </cell>
          <cell r="AI397">
            <v>0</v>
          </cell>
        </row>
        <row r="398">
          <cell r="C398" t="str">
            <v>474510</v>
          </cell>
          <cell r="D398">
            <v>0</v>
          </cell>
          <cell r="E398">
            <v>0</v>
          </cell>
          <cell r="F398">
            <v>0</v>
          </cell>
          <cell r="G398">
            <v>272.83999999999997</v>
          </cell>
          <cell r="H398">
            <v>0</v>
          </cell>
          <cell r="I398">
            <v>0</v>
          </cell>
          <cell r="J398">
            <v>0</v>
          </cell>
          <cell r="K398">
            <v>125.63</v>
          </cell>
          <cell r="L398">
            <v>0</v>
          </cell>
          <cell r="M398">
            <v>0</v>
          </cell>
          <cell r="N398">
            <v>329.6</v>
          </cell>
          <cell r="O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272.83999999999997</v>
          </cell>
          <cell r="U398">
            <v>272.83999999999997</v>
          </cell>
          <cell r="V398">
            <v>272.83999999999997</v>
          </cell>
          <cell r="W398">
            <v>272.83999999999997</v>
          </cell>
          <cell r="X398">
            <v>398.46999999999997</v>
          </cell>
          <cell r="Y398">
            <v>398.46999999999997</v>
          </cell>
          <cell r="Z398">
            <v>398.46999999999997</v>
          </cell>
          <cell r="AA398">
            <v>728.06999999999994</v>
          </cell>
          <cell r="AB398">
            <v>728.06999999999994</v>
          </cell>
          <cell r="AD398">
            <v>0</v>
          </cell>
          <cell r="AE398">
            <v>272.83999999999997</v>
          </cell>
          <cell r="AF398">
            <v>125.63</v>
          </cell>
          <cell r="AG398">
            <v>329.6</v>
          </cell>
          <cell r="AH398">
            <v>728.06999999999994</v>
          </cell>
          <cell r="AI398">
            <v>0</v>
          </cell>
        </row>
        <row r="399">
          <cell r="C399" t="str">
            <v>474520</v>
          </cell>
          <cell r="D399">
            <v>0</v>
          </cell>
          <cell r="E399">
            <v>55.8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Q399">
            <v>0</v>
          </cell>
          <cell r="R399">
            <v>55.8</v>
          </cell>
          <cell r="S399">
            <v>55.8</v>
          </cell>
          <cell r="T399">
            <v>55.8</v>
          </cell>
          <cell r="U399">
            <v>55.8</v>
          </cell>
          <cell r="V399">
            <v>55.8</v>
          </cell>
          <cell r="W399">
            <v>55.8</v>
          </cell>
          <cell r="X399">
            <v>55.8</v>
          </cell>
          <cell r="Y399">
            <v>55.8</v>
          </cell>
          <cell r="Z399">
            <v>55.8</v>
          </cell>
          <cell r="AA399">
            <v>55.8</v>
          </cell>
          <cell r="AB399">
            <v>55.8</v>
          </cell>
          <cell r="AD399">
            <v>55.8</v>
          </cell>
          <cell r="AE399">
            <v>0</v>
          </cell>
          <cell r="AF399">
            <v>0</v>
          </cell>
          <cell r="AG399">
            <v>0</v>
          </cell>
          <cell r="AH399">
            <v>55.8</v>
          </cell>
          <cell r="AI399">
            <v>0</v>
          </cell>
        </row>
        <row r="400">
          <cell r="C400" t="str">
            <v>475060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</row>
        <row r="401">
          <cell r="C401" t="str">
            <v>475100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</row>
        <row r="402">
          <cell r="C402" t="str">
            <v>476000</v>
          </cell>
          <cell r="D402">
            <v>134.88999999999999</v>
          </cell>
          <cell r="E402">
            <v>265.21999999999997</v>
          </cell>
          <cell r="F402">
            <v>4.18</v>
          </cell>
          <cell r="G402">
            <v>376.97</v>
          </cell>
          <cell r="H402">
            <v>0</v>
          </cell>
          <cell r="I402">
            <v>0</v>
          </cell>
          <cell r="J402">
            <v>9.39</v>
          </cell>
          <cell r="K402">
            <v>45.59</v>
          </cell>
          <cell r="L402">
            <v>0</v>
          </cell>
          <cell r="M402">
            <v>26.13</v>
          </cell>
          <cell r="N402">
            <v>7.86</v>
          </cell>
          <cell r="O402">
            <v>10.45</v>
          </cell>
          <cell r="Q402">
            <v>134.88999999999999</v>
          </cell>
          <cell r="R402">
            <v>400.11</v>
          </cell>
          <cell r="S402">
            <v>404.29</v>
          </cell>
          <cell r="T402">
            <v>781.26</v>
          </cell>
          <cell r="U402">
            <v>781.26</v>
          </cell>
          <cell r="V402">
            <v>781.26</v>
          </cell>
          <cell r="W402">
            <v>790.65</v>
          </cell>
          <cell r="X402">
            <v>836.24</v>
          </cell>
          <cell r="Y402">
            <v>836.24</v>
          </cell>
          <cell r="Z402">
            <v>862.37</v>
          </cell>
          <cell r="AA402">
            <v>870.23</v>
          </cell>
          <cell r="AB402">
            <v>880.68</v>
          </cell>
          <cell r="AD402">
            <v>404.28999999999996</v>
          </cell>
          <cell r="AE402">
            <v>376.97</v>
          </cell>
          <cell r="AF402">
            <v>54.980000000000004</v>
          </cell>
          <cell r="AG402">
            <v>44.44</v>
          </cell>
          <cell r="AH402">
            <v>880.68000000000006</v>
          </cell>
          <cell r="AI402">
            <v>0</v>
          </cell>
        </row>
        <row r="403">
          <cell r="C403" t="str">
            <v>476010</v>
          </cell>
          <cell r="D403">
            <v>0</v>
          </cell>
          <cell r="E403">
            <v>200</v>
          </cell>
          <cell r="F403">
            <v>325.54000000000002</v>
          </cell>
          <cell r="G403">
            <v>0</v>
          </cell>
          <cell r="H403">
            <v>0</v>
          </cell>
          <cell r="I403">
            <v>410</v>
          </cell>
          <cell r="J403">
            <v>653.25</v>
          </cell>
          <cell r="K403">
            <v>2523</v>
          </cell>
          <cell r="L403">
            <v>600</v>
          </cell>
          <cell r="M403">
            <v>0</v>
          </cell>
          <cell r="N403">
            <v>944</v>
          </cell>
          <cell r="O403">
            <v>250</v>
          </cell>
          <cell r="Q403">
            <v>0</v>
          </cell>
          <cell r="R403">
            <v>200</v>
          </cell>
          <cell r="S403">
            <v>525.54</v>
          </cell>
          <cell r="T403">
            <v>525.54</v>
          </cell>
          <cell r="U403">
            <v>525.54</v>
          </cell>
          <cell r="V403">
            <v>935.54</v>
          </cell>
          <cell r="W403">
            <v>1588.79</v>
          </cell>
          <cell r="X403">
            <v>4111.79</v>
          </cell>
          <cell r="Y403">
            <v>4711.79</v>
          </cell>
          <cell r="Z403">
            <v>4711.79</v>
          </cell>
          <cell r="AA403">
            <v>5655.79</v>
          </cell>
          <cell r="AB403">
            <v>5905.79</v>
          </cell>
          <cell r="AD403">
            <v>525.54</v>
          </cell>
          <cell r="AE403">
            <v>410</v>
          </cell>
          <cell r="AF403">
            <v>3776.25</v>
          </cell>
          <cell r="AG403">
            <v>1194</v>
          </cell>
          <cell r="AH403">
            <v>5905.79</v>
          </cell>
          <cell r="AI403">
            <v>0</v>
          </cell>
        </row>
        <row r="404">
          <cell r="C404" t="str">
            <v>476030</v>
          </cell>
          <cell r="D404">
            <v>89.97</v>
          </cell>
          <cell r="E404">
            <v>844.8</v>
          </cell>
          <cell r="F404">
            <v>0</v>
          </cell>
          <cell r="G404">
            <v>53.95</v>
          </cell>
          <cell r="H404">
            <v>0</v>
          </cell>
          <cell r="I404">
            <v>0.4</v>
          </cell>
          <cell r="J404">
            <v>0</v>
          </cell>
          <cell r="K404">
            <v>25.8</v>
          </cell>
          <cell r="L404">
            <v>0</v>
          </cell>
          <cell r="M404">
            <v>0</v>
          </cell>
          <cell r="N404">
            <v>2005</v>
          </cell>
          <cell r="O404">
            <v>29.75</v>
          </cell>
          <cell r="Q404">
            <v>89.97</v>
          </cell>
          <cell r="R404">
            <v>934.77</v>
          </cell>
          <cell r="S404">
            <v>934.77</v>
          </cell>
          <cell r="T404">
            <v>988.72</v>
          </cell>
          <cell r="U404">
            <v>988.72</v>
          </cell>
          <cell r="V404">
            <v>989.12</v>
          </cell>
          <cell r="W404">
            <v>989.12</v>
          </cell>
          <cell r="X404">
            <v>1014.92</v>
          </cell>
          <cell r="Y404">
            <v>1014.92</v>
          </cell>
          <cell r="Z404">
            <v>1014.92</v>
          </cell>
          <cell r="AA404">
            <v>3019.9200000000005</v>
          </cell>
          <cell r="AB404">
            <v>3049.6700000000005</v>
          </cell>
          <cell r="AD404">
            <v>934.77</v>
          </cell>
          <cell r="AE404">
            <v>54.35</v>
          </cell>
          <cell r="AF404">
            <v>25.8</v>
          </cell>
          <cell r="AG404">
            <v>2034.75</v>
          </cell>
          <cell r="AH404">
            <v>3049.67</v>
          </cell>
          <cell r="AI404">
            <v>0</v>
          </cell>
        </row>
        <row r="405">
          <cell r="C405" t="str">
            <v>476040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</row>
        <row r="406">
          <cell r="C406" t="str">
            <v>476050</v>
          </cell>
          <cell r="D406">
            <v>2312.2399999999998</v>
          </cell>
          <cell r="E406">
            <v>0</v>
          </cell>
          <cell r="F406">
            <v>0</v>
          </cell>
          <cell r="G406">
            <v>120</v>
          </cell>
          <cell r="H406">
            <v>0</v>
          </cell>
          <cell r="I406">
            <v>0</v>
          </cell>
          <cell r="J406">
            <v>5302</v>
          </cell>
          <cell r="K406">
            <v>1250</v>
          </cell>
          <cell r="L406">
            <v>6357.41</v>
          </cell>
          <cell r="M406">
            <v>0</v>
          </cell>
          <cell r="N406">
            <v>0</v>
          </cell>
          <cell r="O406">
            <v>0</v>
          </cell>
          <cell r="Q406">
            <v>2312.2399999999998</v>
          </cell>
          <cell r="R406">
            <v>2312.2399999999998</v>
          </cell>
          <cell r="S406">
            <v>2312.2399999999998</v>
          </cell>
          <cell r="T406">
            <v>2432.2399999999998</v>
          </cell>
          <cell r="U406">
            <v>2432.2399999999998</v>
          </cell>
          <cell r="V406">
            <v>2432.2399999999998</v>
          </cell>
          <cell r="W406">
            <v>7734.24</v>
          </cell>
          <cell r="X406">
            <v>8984.24</v>
          </cell>
          <cell r="Y406">
            <v>15341.65</v>
          </cell>
          <cell r="Z406">
            <v>15341.65</v>
          </cell>
          <cell r="AA406">
            <v>15341.65</v>
          </cell>
          <cell r="AB406">
            <v>15341.65</v>
          </cell>
          <cell r="AD406">
            <v>2312.2399999999998</v>
          </cell>
          <cell r="AE406">
            <v>120</v>
          </cell>
          <cell r="AF406">
            <v>12909.41</v>
          </cell>
          <cell r="AG406">
            <v>0</v>
          </cell>
          <cell r="AH406">
            <v>15341.65</v>
          </cell>
          <cell r="AI406">
            <v>0</v>
          </cell>
        </row>
        <row r="407">
          <cell r="C407" t="str">
            <v>476060</v>
          </cell>
          <cell r="D407">
            <v>39.83</v>
          </cell>
          <cell r="E407">
            <v>151.93</v>
          </cell>
          <cell r="F407">
            <v>14.04</v>
          </cell>
          <cell r="G407">
            <v>0</v>
          </cell>
          <cell r="H407">
            <v>0</v>
          </cell>
          <cell r="I407">
            <v>14.05</v>
          </cell>
          <cell r="J407">
            <v>0</v>
          </cell>
          <cell r="K407">
            <v>114.84</v>
          </cell>
          <cell r="L407">
            <v>0</v>
          </cell>
          <cell r="M407">
            <v>22.2</v>
          </cell>
          <cell r="N407">
            <v>134.02000000000001</v>
          </cell>
          <cell r="O407">
            <v>54.12</v>
          </cell>
          <cell r="Q407">
            <v>39.83</v>
          </cell>
          <cell r="R407">
            <v>191.76</v>
          </cell>
          <cell r="S407">
            <v>205.8</v>
          </cell>
          <cell r="T407">
            <v>205.8</v>
          </cell>
          <cell r="U407">
            <v>205.8</v>
          </cell>
          <cell r="V407">
            <v>219.85000000000002</v>
          </cell>
          <cell r="W407">
            <v>219.85000000000002</v>
          </cell>
          <cell r="X407">
            <v>334.69</v>
          </cell>
          <cell r="Y407">
            <v>334.69</v>
          </cell>
          <cell r="Z407">
            <v>356.89</v>
          </cell>
          <cell r="AA407">
            <v>490.90999999999997</v>
          </cell>
          <cell r="AB407">
            <v>545.03</v>
          </cell>
          <cell r="AD407">
            <v>205.79999999999998</v>
          </cell>
          <cell r="AE407">
            <v>14.05</v>
          </cell>
          <cell r="AF407">
            <v>114.84</v>
          </cell>
          <cell r="AG407">
            <v>210.34</v>
          </cell>
          <cell r="AH407">
            <v>545.03</v>
          </cell>
          <cell r="AI407">
            <v>0</v>
          </cell>
        </row>
        <row r="408">
          <cell r="C408" t="str">
            <v>476065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29.05</v>
          </cell>
          <cell r="O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29.05</v>
          </cell>
          <cell r="AB408">
            <v>29.05</v>
          </cell>
          <cell r="AD408">
            <v>0</v>
          </cell>
          <cell r="AE408">
            <v>0</v>
          </cell>
          <cell r="AF408">
            <v>0</v>
          </cell>
          <cell r="AG408">
            <v>29.05</v>
          </cell>
          <cell r="AH408">
            <v>29.05</v>
          </cell>
          <cell r="AI408">
            <v>0</v>
          </cell>
        </row>
        <row r="409">
          <cell r="C409" t="str">
            <v>476070</v>
          </cell>
          <cell r="D409">
            <v>62.75</v>
          </cell>
          <cell r="E409">
            <v>0</v>
          </cell>
          <cell r="F409">
            <v>0</v>
          </cell>
          <cell r="G409">
            <v>0</v>
          </cell>
          <cell r="H409">
            <v>683.31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Q409">
            <v>62.75</v>
          </cell>
          <cell r="R409">
            <v>62.75</v>
          </cell>
          <cell r="S409">
            <v>62.75</v>
          </cell>
          <cell r="T409">
            <v>62.75</v>
          </cell>
          <cell r="U409">
            <v>746.06</v>
          </cell>
          <cell r="V409">
            <v>746.06</v>
          </cell>
          <cell r="W409">
            <v>746.06</v>
          </cell>
          <cell r="X409">
            <v>746.06</v>
          </cell>
          <cell r="Y409">
            <v>746.06</v>
          </cell>
          <cell r="Z409">
            <v>746.06</v>
          </cell>
          <cell r="AA409">
            <v>746.06</v>
          </cell>
          <cell r="AB409">
            <v>746.06</v>
          </cell>
          <cell r="AD409">
            <v>62.75</v>
          </cell>
          <cell r="AE409">
            <v>683.31</v>
          </cell>
          <cell r="AF409">
            <v>0</v>
          </cell>
          <cell r="AG409">
            <v>0</v>
          </cell>
          <cell r="AH409">
            <v>746.06</v>
          </cell>
          <cell r="AI409">
            <v>0</v>
          </cell>
        </row>
        <row r="410">
          <cell r="C410" t="str">
            <v>476080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</row>
        <row r="411">
          <cell r="C411" t="str">
            <v>476105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-845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-845</v>
          </cell>
          <cell r="W411">
            <v>-845</v>
          </cell>
          <cell r="X411">
            <v>-845</v>
          </cell>
          <cell r="Y411">
            <v>-845</v>
          </cell>
          <cell r="Z411">
            <v>-845</v>
          </cell>
          <cell r="AA411">
            <v>-845</v>
          </cell>
          <cell r="AB411">
            <v>-845</v>
          </cell>
          <cell r="AD411">
            <v>0</v>
          </cell>
          <cell r="AE411">
            <v>-845</v>
          </cell>
          <cell r="AF411">
            <v>0</v>
          </cell>
          <cell r="AG411">
            <v>0</v>
          </cell>
          <cell r="AH411">
            <v>-845</v>
          </cell>
          <cell r="AI411">
            <v>0</v>
          </cell>
        </row>
        <row r="412">
          <cell r="C412" t="str">
            <v>476110</v>
          </cell>
          <cell r="D412">
            <v>0</v>
          </cell>
          <cell r="E412">
            <v>0</v>
          </cell>
          <cell r="F412">
            <v>329.99</v>
          </cell>
          <cell r="G412">
            <v>561.33000000000004</v>
          </cell>
          <cell r="H412">
            <v>0</v>
          </cell>
          <cell r="I412">
            <v>0</v>
          </cell>
          <cell r="J412">
            <v>12000</v>
          </cell>
          <cell r="K412">
            <v>-2000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Q412">
            <v>0</v>
          </cell>
          <cell r="R412">
            <v>0</v>
          </cell>
          <cell r="S412">
            <v>329.99</v>
          </cell>
          <cell r="T412">
            <v>891.32</v>
          </cell>
          <cell r="U412">
            <v>891.32</v>
          </cell>
          <cell r="V412">
            <v>891.32</v>
          </cell>
          <cell r="W412">
            <v>12891.32</v>
          </cell>
          <cell r="X412">
            <v>10891.32</v>
          </cell>
          <cell r="Y412">
            <v>10891.32</v>
          </cell>
          <cell r="Z412">
            <v>10891.32</v>
          </cell>
          <cell r="AA412">
            <v>10891.32</v>
          </cell>
          <cell r="AB412">
            <v>10891.32</v>
          </cell>
          <cell r="AD412">
            <v>329.99</v>
          </cell>
          <cell r="AE412">
            <v>561.33000000000004</v>
          </cell>
          <cell r="AF412">
            <v>10000</v>
          </cell>
          <cell r="AG412">
            <v>0</v>
          </cell>
          <cell r="AH412">
            <v>10891.32</v>
          </cell>
          <cell r="AI412">
            <v>0</v>
          </cell>
        </row>
        <row r="413">
          <cell r="C413" t="str">
            <v>476200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</row>
        <row r="414">
          <cell r="C414" t="str">
            <v>476230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</row>
        <row r="415">
          <cell r="C415" t="str">
            <v>476360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</row>
        <row r="416">
          <cell r="C416" t="str">
            <v>476690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C417" t="str">
            <v>477100</v>
          </cell>
          <cell r="D417">
            <v>55711.5</v>
          </cell>
          <cell r="E417">
            <v>4416</v>
          </cell>
          <cell r="F417">
            <v>1472</v>
          </cell>
          <cell r="G417">
            <v>1472</v>
          </cell>
          <cell r="H417">
            <v>0</v>
          </cell>
          <cell r="I417">
            <v>27472</v>
          </cell>
          <cell r="J417">
            <v>3697.62</v>
          </cell>
          <cell r="K417">
            <v>5888</v>
          </cell>
          <cell r="L417">
            <v>0</v>
          </cell>
          <cell r="M417">
            <v>0</v>
          </cell>
          <cell r="N417">
            <v>0</v>
          </cell>
          <cell r="O417">
            <v>2944</v>
          </cell>
          <cell r="Q417">
            <v>55711.5</v>
          </cell>
          <cell r="R417">
            <v>60127.5</v>
          </cell>
          <cell r="S417">
            <v>61599.5</v>
          </cell>
          <cell r="T417">
            <v>63071.5</v>
          </cell>
          <cell r="U417">
            <v>63071.5</v>
          </cell>
          <cell r="V417">
            <v>90543.5</v>
          </cell>
          <cell r="W417">
            <v>94241.12</v>
          </cell>
          <cell r="X417">
            <v>100129.12</v>
          </cell>
          <cell r="Y417">
            <v>100129.12</v>
          </cell>
          <cell r="Z417">
            <v>100129.12</v>
          </cell>
          <cell r="AA417">
            <v>100129.12</v>
          </cell>
          <cell r="AB417">
            <v>103073.12</v>
          </cell>
          <cell r="AD417">
            <v>61599.5</v>
          </cell>
          <cell r="AE417">
            <v>28944</v>
          </cell>
          <cell r="AF417">
            <v>9585.619999999999</v>
          </cell>
          <cell r="AG417">
            <v>2944</v>
          </cell>
          <cell r="AH417">
            <v>103073.12</v>
          </cell>
          <cell r="AI417">
            <v>0</v>
          </cell>
        </row>
        <row r="418">
          <cell r="C418" t="str">
            <v>477230</v>
          </cell>
          <cell r="D418">
            <v>1693.18</v>
          </cell>
          <cell r="E418">
            <v>298.91000000000003</v>
          </cell>
          <cell r="F418">
            <v>119.89</v>
          </cell>
          <cell r="G418">
            <v>492.05</v>
          </cell>
          <cell r="H418">
            <v>360</v>
          </cell>
          <cell r="I418">
            <v>395</v>
          </cell>
          <cell r="J418">
            <v>0</v>
          </cell>
          <cell r="K418">
            <v>0</v>
          </cell>
          <cell r="L418">
            <v>810</v>
          </cell>
          <cell r="M418">
            <v>0</v>
          </cell>
          <cell r="N418">
            <v>0</v>
          </cell>
          <cell r="O418">
            <v>2622</v>
          </cell>
          <cell r="Q418">
            <v>1693.18</v>
          </cell>
          <cell r="R418">
            <v>1992.0900000000001</v>
          </cell>
          <cell r="S418">
            <v>2111.98</v>
          </cell>
          <cell r="T418">
            <v>2604.0300000000002</v>
          </cell>
          <cell r="U418">
            <v>2964.03</v>
          </cell>
          <cell r="V418">
            <v>3359.03</v>
          </cell>
          <cell r="W418">
            <v>3359.03</v>
          </cell>
          <cell r="X418">
            <v>3359.03</v>
          </cell>
          <cell r="Y418">
            <v>4169.0300000000007</v>
          </cell>
          <cell r="Z418">
            <v>4169.0300000000007</v>
          </cell>
          <cell r="AA418">
            <v>4169.0300000000007</v>
          </cell>
          <cell r="AB418">
            <v>6791.0300000000007</v>
          </cell>
          <cell r="AD418">
            <v>2111.98</v>
          </cell>
          <cell r="AE418">
            <v>1247.05</v>
          </cell>
          <cell r="AF418">
            <v>810</v>
          </cell>
          <cell r="AG418">
            <v>2622</v>
          </cell>
          <cell r="AH418">
            <v>6791.0300000000007</v>
          </cell>
          <cell r="AI418">
            <v>0</v>
          </cell>
        </row>
        <row r="419">
          <cell r="C419" t="str">
            <v>477240</v>
          </cell>
          <cell r="D419">
            <v>0</v>
          </cell>
          <cell r="E419">
            <v>-319.60000000000002</v>
          </cell>
          <cell r="F419">
            <v>319.60000000000002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Q419">
            <v>0</v>
          </cell>
          <cell r="R419">
            <v>-319.60000000000002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C420" t="str">
            <v>477300</v>
          </cell>
          <cell r="D420">
            <v>736.67</v>
          </cell>
          <cell r="E420">
            <v>161167</v>
          </cell>
          <cell r="F420">
            <v>14275</v>
          </cell>
          <cell r="G420">
            <v>223135.87</v>
          </cell>
          <cell r="H420">
            <v>3570</v>
          </cell>
          <cell r="I420">
            <v>60.03</v>
          </cell>
          <cell r="J420">
            <v>31660.300000000003</v>
          </cell>
          <cell r="K420">
            <v>106318.91</v>
          </cell>
          <cell r="L420">
            <v>62584</v>
          </cell>
          <cell r="M420">
            <v>-4793.88</v>
          </cell>
          <cell r="N420">
            <v>238.5</v>
          </cell>
          <cell r="O420">
            <v>205511.16</v>
          </cell>
          <cell r="Q420">
            <v>736.67</v>
          </cell>
          <cell r="R420">
            <v>161903.67000000001</v>
          </cell>
          <cell r="S420">
            <v>176178.66999999998</v>
          </cell>
          <cell r="T420">
            <v>399314.54</v>
          </cell>
          <cell r="U420">
            <v>402884.54</v>
          </cell>
          <cell r="V420">
            <v>402944.57</v>
          </cell>
          <cell r="W420">
            <v>434604.87</v>
          </cell>
          <cell r="X420">
            <v>540923.78</v>
          </cell>
          <cell r="Y420">
            <v>603507.78</v>
          </cell>
          <cell r="Z420">
            <v>598713.9</v>
          </cell>
          <cell r="AA420">
            <v>598952.4</v>
          </cell>
          <cell r="AB420">
            <v>804463.56</v>
          </cell>
          <cell r="AD420">
            <v>176178.67</v>
          </cell>
          <cell r="AE420">
            <v>226765.9</v>
          </cell>
          <cell r="AF420">
            <v>200563.21000000002</v>
          </cell>
          <cell r="AG420">
            <v>200955.78</v>
          </cell>
          <cell r="AH420">
            <v>804463.56</v>
          </cell>
          <cell r="AI420">
            <v>0</v>
          </cell>
        </row>
        <row r="421">
          <cell r="C421" t="str">
            <v>477310</v>
          </cell>
          <cell r="D421">
            <v>0</v>
          </cell>
          <cell r="E421">
            <v>52250</v>
          </cell>
          <cell r="F421">
            <v>0</v>
          </cell>
          <cell r="G421">
            <v>0</v>
          </cell>
          <cell r="H421">
            <v>51000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Q421">
            <v>0</v>
          </cell>
          <cell r="R421">
            <v>52250</v>
          </cell>
          <cell r="S421">
            <v>52250</v>
          </cell>
          <cell r="T421">
            <v>52250</v>
          </cell>
          <cell r="U421">
            <v>103250</v>
          </cell>
          <cell r="V421">
            <v>103250</v>
          </cell>
          <cell r="W421">
            <v>103250</v>
          </cell>
          <cell r="X421">
            <v>103250</v>
          </cell>
          <cell r="Y421">
            <v>103250</v>
          </cell>
          <cell r="Z421">
            <v>103250</v>
          </cell>
          <cell r="AA421">
            <v>103250</v>
          </cell>
          <cell r="AB421">
            <v>103250</v>
          </cell>
          <cell r="AD421">
            <v>52250</v>
          </cell>
          <cell r="AE421">
            <v>51000</v>
          </cell>
          <cell r="AF421">
            <v>0</v>
          </cell>
          <cell r="AG421">
            <v>0</v>
          </cell>
          <cell r="AH421">
            <v>103250</v>
          </cell>
          <cell r="AI421">
            <v>0</v>
          </cell>
        </row>
        <row r="422">
          <cell r="C422" t="str">
            <v>478000</v>
          </cell>
          <cell r="D422">
            <v>-208.79000000000002</v>
          </cell>
          <cell r="E422">
            <v>0</v>
          </cell>
          <cell r="F422">
            <v>316.20000000000005</v>
          </cell>
          <cell r="G422">
            <v>342.11</v>
          </cell>
          <cell r="H422">
            <v>223.32</v>
          </cell>
          <cell r="I422">
            <v>29.41</v>
          </cell>
          <cell r="J422">
            <v>0</v>
          </cell>
          <cell r="K422">
            <v>661.04</v>
          </cell>
          <cell r="L422">
            <v>1697.1</v>
          </cell>
          <cell r="M422">
            <v>-1675.15</v>
          </cell>
          <cell r="N422">
            <v>0</v>
          </cell>
          <cell r="O422">
            <v>397.5</v>
          </cell>
          <cell r="Q422">
            <v>-208.79000000000002</v>
          </cell>
          <cell r="R422">
            <v>-208.79000000000002</v>
          </cell>
          <cell r="S422">
            <v>107.41</v>
          </cell>
          <cell r="T422">
            <v>449.52</v>
          </cell>
          <cell r="U422">
            <v>672.84</v>
          </cell>
          <cell r="V422">
            <v>702.24999999999989</v>
          </cell>
          <cell r="W422">
            <v>702.24999999999989</v>
          </cell>
          <cell r="X422">
            <v>1363.2900000000002</v>
          </cell>
          <cell r="Y422">
            <v>3060.39</v>
          </cell>
          <cell r="Z422">
            <v>1385.24</v>
          </cell>
          <cell r="AA422">
            <v>1385.24</v>
          </cell>
          <cell r="AB422">
            <v>1782.74</v>
          </cell>
          <cell r="AD422">
            <v>107.41000000000003</v>
          </cell>
          <cell r="AE422">
            <v>594.84</v>
          </cell>
          <cell r="AF422">
            <v>2358.14</v>
          </cell>
          <cell r="AG422">
            <v>-1277.6500000000001</v>
          </cell>
          <cell r="AH422">
            <v>1782.7399999999998</v>
          </cell>
          <cell r="AI422">
            <v>0</v>
          </cell>
        </row>
        <row r="423">
          <cell r="C423" t="str">
            <v>478200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</row>
        <row r="424">
          <cell r="C424" t="str">
            <v>480000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</row>
        <row r="425">
          <cell r="C425" t="str">
            <v>480030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</row>
        <row r="426">
          <cell r="C426" t="str">
            <v>480060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</row>
        <row r="427">
          <cell r="C427" t="str">
            <v>490000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C428" t="str">
            <v>490010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  <row r="429">
          <cell r="C429" t="str">
            <v>490020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</row>
        <row r="430">
          <cell r="C430" t="str">
            <v>490030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</row>
        <row r="431">
          <cell r="C431" t="str">
            <v>490040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18000</v>
          </cell>
          <cell r="L431">
            <v>55798</v>
          </cell>
          <cell r="M431">
            <v>58459.75</v>
          </cell>
          <cell r="N431">
            <v>9417.92</v>
          </cell>
          <cell r="O431">
            <v>72900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18000</v>
          </cell>
          <cell r="Y431">
            <v>73798</v>
          </cell>
          <cell r="Z431">
            <v>132257.75</v>
          </cell>
          <cell r="AA431">
            <v>141675.66999999998</v>
          </cell>
          <cell r="AB431">
            <v>214575.66999999998</v>
          </cell>
          <cell r="AD431">
            <v>0</v>
          </cell>
          <cell r="AE431">
            <v>0</v>
          </cell>
          <cell r="AF431">
            <v>73798</v>
          </cell>
          <cell r="AG431">
            <v>140777.66999999998</v>
          </cell>
          <cell r="AH431">
            <v>214575.67</v>
          </cell>
          <cell r="AI431">
            <v>0</v>
          </cell>
        </row>
        <row r="432">
          <cell r="C432" t="str">
            <v>490050</v>
          </cell>
          <cell r="D432">
            <v>0</v>
          </cell>
          <cell r="E432">
            <v>0</v>
          </cell>
          <cell r="F432">
            <v>0</v>
          </cell>
          <cell r="G432">
            <v>2418.96</v>
          </cell>
          <cell r="H432">
            <v>3750</v>
          </cell>
          <cell r="I432">
            <v>369</v>
          </cell>
          <cell r="J432">
            <v>410</v>
          </cell>
          <cell r="K432">
            <v>58250</v>
          </cell>
          <cell r="L432">
            <v>0</v>
          </cell>
          <cell r="M432">
            <v>13125</v>
          </cell>
          <cell r="N432">
            <v>3437.5</v>
          </cell>
          <cell r="O432">
            <v>-52000</v>
          </cell>
          <cell r="Q432">
            <v>0</v>
          </cell>
          <cell r="R432">
            <v>0</v>
          </cell>
          <cell r="S432">
            <v>0</v>
          </cell>
          <cell r="T432">
            <v>2418.96</v>
          </cell>
          <cell r="U432">
            <v>6168.96</v>
          </cell>
          <cell r="V432">
            <v>6537.96</v>
          </cell>
          <cell r="W432">
            <v>6947.96</v>
          </cell>
          <cell r="X432">
            <v>65197.96</v>
          </cell>
          <cell r="Y432">
            <v>65197.96</v>
          </cell>
          <cell r="Z432">
            <v>78322.959999999992</v>
          </cell>
          <cell r="AA432">
            <v>81760.459999999992</v>
          </cell>
          <cell r="AB432">
            <v>29760.46</v>
          </cell>
          <cell r="AD432">
            <v>0</v>
          </cell>
          <cell r="AE432">
            <v>6537.96</v>
          </cell>
          <cell r="AF432">
            <v>58660</v>
          </cell>
          <cell r="AG432">
            <v>-35437.5</v>
          </cell>
          <cell r="AH432">
            <v>29760.459999999992</v>
          </cell>
          <cell r="AI432">
            <v>0</v>
          </cell>
        </row>
        <row r="433">
          <cell r="C433" t="str">
            <v>490060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230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230</v>
          </cell>
          <cell r="X433">
            <v>230</v>
          </cell>
          <cell r="Y433">
            <v>230</v>
          </cell>
          <cell r="Z433">
            <v>230</v>
          </cell>
          <cell r="AA433">
            <v>230</v>
          </cell>
          <cell r="AB433">
            <v>230</v>
          </cell>
          <cell r="AD433">
            <v>0</v>
          </cell>
          <cell r="AE433">
            <v>0</v>
          </cell>
          <cell r="AF433">
            <v>230</v>
          </cell>
          <cell r="AG433">
            <v>0</v>
          </cell>
          <cell r="AH433">
            <v>230</v>
          </cell>
          <cell r="AI433">
            <v>0</v>
          </cell>
        </row>
        <row r="434">
          <cell r="C434" t="str">
            <v>490080</v>
          </cell>
          <cell r="D434">
            <v>1659.4</v>
          </cell>
          <cell r="E434">
            <v>3767.61</v>
          </cell>
          <cell r="F434">
            <v>9708.0799999999981</v>
          </cell>
          <cell r="G434">
            <v>7918.62</v>
          </cell>
          <cell r="H434">
            <v>7598.39</v>
          </cell>
          <cell r="I434">
            <v>14082.97</v>
          </cell>
          <cell r="J434">
            <v>3555.21</v>
          </cell>
          <cell r="K434">
            <v>17958.13</v>
          </cell>
          <cell r="L434">
            <v>9214.58</v>
          </cell>
          <cell r="M434">
            <v>4516.12</v>
          </cell>
          <cell r="N434">
            <v>9019.08</v>
          </cell>
          <cell r="O434">
            <v>2839.6100000000006</v>
          </cell>
          <cell r="Q434">
            <v>1659.4</v>
          </cell>
          <cell r="R434">
            <v>5427.01</v>
          </cell>
          <cell r="S434">
            <v>15135.09</v>
          </cell>
          <cell r="T434">
            <v>23053.709999999995</v>
          </cell>
          <cell r="U434">
            <v>30652.099999999995</v>
          </cell>
          <cell r="V434">
            <v>44735.07</v>
          </cell>
          <cell r="W434">
            <v>48290.28</v>
          </cell>
          <cell r="X434">
            <v>66248.409999999989</v>
          </cell>
          <cell r="Y434">
            <v>75462.989999999991</v>
          </cell>
          <cell r="Z434">
            <v>79979.109999999986</v>
          </cell>
          <cell r="AA434">
            <v>88998.189999999988</v>
          </cell>
          <cell r="AB434">
            <v>91837.799999999988</v>
          </cell>
          <cell r="AD434">
            <v>15135.089999999998</v>
          </cell>
          <cell r="AE434">
            <v>29599.98</v>
          </cell>
          <cell r="AF434">
            <v>30727.919999999998</v>
          </cell>
          <cell r="AG434">
            <v>16374.810000000001</v>
          </cell>
          <cell r="AH434">
            <v>91837.8</v>
          </cell>
          <cell r="AI434">
            <v>0</v>
          </cell>
        </row>
        <row r="435">
          <cell r="C435" t="str">
            <v>490090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</row>
        <row r="436">
          <cell r="C436" t="str">
            <v>490100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</row>
        <row r="437">
          <cell r="C437" t="str">
            <v>600250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18000</v>
          </cell>
          <cell r="L437">
            <v>0</v>
          </cell>
          <cell r="M437">
            <v>-4679.2700000000004</v>
          </cell>
          <cell r="N437">
            <v>0</v>
          </cell>
          <cell r="O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18000</v>
          </cell>
          <cell r="Y437">
            <v>18000</v>
          </cell>
          <cell r="Z437">
            <v>13320.73</v>
          </cell>
          <cell r="AA437">
            <v>13320.73</v>
          </cell>
          <cell r="AB437">
            <v>13320.73</v>
          </cell>
          <cell r="AD437">
            <v>0</v>
          </cell>
          <cell r="AE437">
            <v>0</v>
          </cell>
          <cell r="AF437">
            <v>18000</v>
          </cell>
          <cell r="AG437">
            <v>-4679.2700000000004</v>
          </cell>
          <cell r="AH437">
            <v>13320.73</v>
          </cell>
          <cell r="AI437">
            <v>0</v>
          </cell>
        </row>
        <row r="438">
          <cell r="C438" t="str">
            <v>601000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</row>
        <row r="439">
          <cell r="C439" t="str">
            <v>601010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</row>
        <row r="440">
          <cell r="C440" t="str">
            <v>601030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</row>
        <row r="441">
          <cell r="C441" t="str">
            <v>601050</v>
          </cell>
          <cell r="D441">
            <v>0</v>
          </cell>
          <cell r="E441">
            <v>53.56</v>
          </cell>
          <cell r="F441">
            <v>22.39</v>
          </cell>
          <cell r="G441">
            <v>0</v>
          </cell>
          <cell r="H441">
            <v>45.94</v>
          </cell>
          <cell r="I441">
            <v>0</v>
          </cell>
          <cell r="J441">
            <v>44.46</v>
          </cell>
          <cell r="K441">
            <v>0</v>
          </cell>
          <cell r="L441">
            <v>0</v>
          </cell>
          <cell r="M441">
            <v>45.19</v>
          </cell>
          <cell r="N441">
            <v>0</v>
          </cell>
          <cell r="O441">
            <v>35.5</v>
          </cell>
          <cell r="Q441">
            <v>0</v>
          </cell>
          <cell r="R441">
            <v>53.56</v>
          </cell>
          <cell r="S441">
            <v>75.95</v>
          </cell>
          <cell r="T441">
            <v>75.95</v>
          </cell>
          <cell r="U441">
            <v>121.89</v>
          </cell>
          <cell r="V441">
            <v>121.89</v>
          </cell>
          <cell r="W441">
            <v>166.35000000000002</v>
          </cell>
          <cell r="X441">
            <v>166.35000000000002</v>
          </cell>
          <cell r="Y441">
            <v>166.35000000000002</v>
          </cell>
          <cell r="Z441">
            <v>211.54000000000002</v>
          </cell>
          <cell r="AA441">
            <v>211.54000000000002</v>
          </cell>
          <cell r="AB441">
            <v>247.04000000000002</v>
          </cell>
          <cell r="AD441">
            <v>75.95</v>
          </cell>
          <cell r="AE441">
            <v>45.94</v>
          </cell>
          <cell r="AF441">
            <v>44.46</v>
          </cell>
          <cell r="AG441">
            <v>80.69</v>
          </cell>
          <cell r="AH441">
            <v>247.04</v>
          </cell>
          <cell r="AI441">
            <v>0</v>
          </cell>
        </row>
        <row r="442">
          <cell r="C442" t="str">
            <v>601080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</row>
        <row r="443">
          <cell r="C443" t="str">
            <v>601090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</row>
        <row r="444">
          <cell r="C444" t="str">
            <v>601150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</row>
        <row r="445">
          <cell r="C445" t="str">
            <v>601190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</row>
        <row r="446">
          <cell r="C446" t="str">
            <v>602050</v>
          </cell>
          <cell r="D446">
            <v>48419.5</v>
          </cell>
          <cell r="E446">
            <v>77743.64</v>
          </cell>
          <cell r="F446">
            <v>65574.399999999994</v>
          </cell>
          <cell r="G446">
            <v>149991.38</v>
          </cell>
          <cell r="H446">
            <v>62010.29</v>
          </cell>
          <cell r="I446">
            <v>169114.31</v>
          </cell>
          <cell r="J446">
            <v>73146.94</v>
          </cell>
          <cell r="K446">
            <v>39583.600000000006</v>
          </cell>
          <cell r="L446">
            <v>25089.18</v>
          </cell>
          <cell r="M446">
            <v>159.01</v>
          </cell>
          <cell r="N446">
            <v>1095.6999999999998</v>
          </cell>
          <cell r="O446">
            <v>43227.73</v>
          </cell>
          <cell r="Q446">
            <v>48419.5</v>
          </cell>
          <cell r="R446">
            <v>126163.14</v>
          </cell>
          <cell r="S446">
            <v>191737.53999999998</v>
          </cell>
          <cell r="T446">
            <v>341728.92</v>
          </cell>
          <cell r="U446">
            <v>403739.20999999996</v>
          </cell>
          <cell r="V446">
            <v>572853.52</v>
          </cell>
          <cell r="W446">
            <v>646000.46</v>
          </cell>
          <cell r="X446">
            <v>685584.05999999994</v>
          </cell>
          <cell r="Y446">
            <v>710673.24</v>
          </cell>
          <cell r="Z446">
            <v>710832.24999999988</v>
          </cell>
          <cell r="AA446">
            <v>711927.95</v>
          </cell>
          <cell r="AB446">
            <v>755155.68</v>
          </cell>
          <cell r="AD446">
            <v>191737.53999999998</v>
          </cell>
          <cell r="AE446">
            <v>381115.98</v>
          </cell>
          <cell r="AF446">
            <v>137819.72</v>
          </cell>
          <cell r="AG446">
            <v>44482.44</v>
          </cell>
          <cell r="AH446">
            <v>755155.67999999993</v>
          </cell>
          <cell r="AI446">
            <v>0</v>
          </cell>
        </row>
        <row r="447">
          <cell r="C447">
            <v>0</v>
          </cell>
        </row>
        <row r="448">
          <cell r="C448">
            <v>0</v>
          </cell>
          <cell r="D448">
            <v>-20.999999999941792</v>
          </cell>
          <cell r="E448">
            <v>0</v>
          </cell>
          <cell r="F448">
            <v>0</v>
          </cell>
          <cell r="G448">
            <v>-1.9899999999906868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-60</v>
          </cell>
          <cell r="N448">
            <v>60.000000000058208</v>
          </cell>
          <cell r="O448">
            <v>0</v>
          </cell>
          <cell r="Q448">
            <v>-20.999999999941792</v>
          </cell>
          <cell r="R448">
            <v>-20.999999999767169</v>
          </cell>
          <cell r="S448">
            <v>-21</v>
          </cell>
          <cell r="T448">
            <v>-22.989999999990687</v>
          </cell>
          <cell r="U448">
            <v>-22.990000000223517</v>
          </cell>
          <cell r="V448">
            <v>-22.990000000223517</v>
          </cell>
          <cell r="W448">
            <v>-22.990000000689179</v>
          </cell>
          <cell r="X448">
            <v>-22.990000000689179</v>
          </cell>
          <cell r="Y448">
            <v>-22.990000000689179</v>
          </cell>
          <cell r="Z448">
            <v>-82.99000000115484</v>
          </cell>
          <cell r="AA448">
            <v>-22.990000000689179</v>
          </cell>
          <cell r="AB448">
            <v>-22.99000000115484</v>
          </cell>
          <cell r="AC448">
            <v>0</v>
          </cell>
          <cell r="AD448">
            <v>-21</v>
          </cell>
          <cell r="AE448">
            <v>-1.9899999995250255</v>
          </cell>
          <cell r="AF448">
            <v>0</v>
          </cell>
          <cell r="AG448">
            <v>0</v>
          </cell>
          <cell r="AH448">
            <v>-22.99000000115484</v>
          </cell>
          <cell r="AI448">
            <v>0</v>
          </cell>
        </row>
      </sheetData>
      <sheetData sheetId="28"/>
      <sheetData sheetId="29">
        <row r="319">
          <cell r="B319" t="str">
            <v>Cost Centre</v>
          </cell>
        </row>
      </sheetData>
      <sheetData sheetId="30">
        <row r="319">
          <cell r="B319" t="str">
            <v>Cost Centre</v>
          </cell>
        </row>
      </sheetData>
      <sheetData sheetId="3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0"/>
      <sheetName val="Sheet1"/>
      <sheetName val="Sheet2"/>
      <sheetName val="Sheet3"/>
      <sheetName val="#REF"/>
      <sheetName val="ENGG_VAL"/>
      <sheetName val="ADD_WAVG"/>
      <sheetName val="VAL31MAR-ALL"/>
      <sheetName val="MPS_PACKING"/>
      <sheetName val="Book1"/>
      <sheetName val="LOCAL FAR TIL JUL10 (2)"/>
      <sheetName val=""/>
      <sheetName val="BS Groupings"/>
      <sheetName val="PL Groupings"/>
      <sheetName val="DF"/>
      <sheetName val="Setup"/>
      <sheetName val="Finance IT &amp; Pro (2)"/>
      <sheetName val="BS (2)"/>
      <sheetName val="P&amp;L (2)"/>
      <sheetName val="FTT_TW_Q2"/>
      <sheetName val="FTT_TW_Q2(Spin)"/>
      <sheetName val="Sales"/>
      <sheetName val="CN Detail"/>
      <sheetName val="Planning Materiality Mar 06"/>
      <sheetName val="k"/>
      <sheetName val="l"/>
      <sheetName val="o"/>
      <sheetName val="MODEL"/>
      <sheetName val="Sheet4"/>
      <sheetName val="Initial"/>
      <sheetName val="Precalculation"/>
      <sheetName val="laroux"/>
      <sheetName val="XXXXXXXXXXXXX"/>
      <sheetName val="XXXXXX"/>
      <sheetName val="WORKINGS"/>
      <sheetName val="ANNEXURE 5 c"/>
      <sheetName val="21 (i)(B)(b)"/>
      <sheetName val="remittance"/>
      <sheetName val="DEC-MEMO"/>
      <sheetName val="Scope of supply"/>
      <sheetName val="Dep"/>
      <sheetName val="BS Schdl- 1 &amp; 2"/>
      <sheetName val="Cabinet details"/>
      <sheetName val="Retirals"/>
      <sheetName val="provision for new Salary"/>
      <sheetName val="TDS"/>
      <sheetName val="Factoring Accrual Summary"/>
      <sheetName val="ttings\purnima\Application Data"/>
      <sheetName val="Material"/>
      <sheetName val="OM except Sales Mat Intcom"/>
      <sheetName val="TOTAL"/>
      <sheetName val="Inv"/>
      <sheetName val="Inv (2)"/>
      <sheetName val="Obso"/>
      <sheetName val="FIFO Reval"/>
      <sheetName val="IT PPV"/>
      <sheetName val="ECSYSTEM"/>
      <sheetName val="Inputs"/>
      <sheetName val="Controls"/>
      <sheetName val="Print Controls"/>
      <sheetName val="fiannce breakup cost"/>
      <sheetName val="IOB Bank Statement"/>
      <sheetName val="Premature falied details "/>
      <sheetName val="Sales_Data"/>
      <sheetName val="Freight Summary"/>
      <sheetName val="CSIMS Sales"/>
      <sheetName val="Csims Dispatches"/>
      <sheetName val="CSIM "/>
      <sheetName val="4230004000 Discount"/>
      <sheetName val="Discount Summary"/>
      <sheetName val="4230001000 Freight"/>
      <sheetName val="4214000300 I_C Sales GEB LAM"/>
      <sheetName val="4212001900 Sales_adjusts"/>
      <sheetName val="Sales Summary"/>
      <sheetName val="Corporate MARS COA"/>
      <sheetName val="ANN 9"/>
      <sheetName val="DIR REMN"/>
      <sheetName val="80IA (CONT)"/>
      <sheetName val="80 IA"/>
      <sheetName val="Raw Material-old"/>
      <sheetName val="Leave"/>
      <sheetName val="By Product"/>
      <sheetName val="ANN2(workings)-Dump"/>
      <sheetName val="80 HHC"/>
      <sheetName val="10CCAC"/>
      <sheetName val="Checklist"/>
      <sheetName val="TB-New"/>
      <sheetName val="GS Master"/>
      <sheetName val="Oil"/>
      <sheetName val="Chart"/>
      <sheetName val="cs1997"/>
      <sheetName val="Summary model"/>
      <sheetName val="model by field"/>
      <sheetName val="Crude oil"/>
      <sheetName val="Corridor"/>
      <sheetName val="Block A"/>
      <sheetName val="W Natuna"/>
      <sheetName val="Valuation (F)"/>
      <sheetName val="Valuation 2"/>
      <sheetName val="Adjusted data"/>
      <sheetName val="Charts"/>
      <sheetName val="IEA_02-99"/>
      <sheetName val="WRLD EXPN"/>
      <sheetName val="JetFuel"/>
      <sheetName val="SingCracks"/>
      <sheetName val="Delhi"/>
      <sheetName val="Mumbai"/>
      <sheetName val="Kolkata"/>
      <sheetName val="Chennai"/>
      <sheetName val="IBHQ"/>
      <sheetName val="Consolidated Trial Bal"/>
      <sheetName val="trial bal_ibhq"/>
      <sheetName val="Grouping_cltrai"/>
      <sheetName val="ibhq cash_sum"/>
      <sheetName val="current cash tr"/>
      <sheetName val="Qtrly analysis "/>
      <sheetName val="Forecast 2001-02"/>
      <sheetName val="2001-02 monthly pack"/>
      <sheetName val="QIS Form No II"/>
      <sheetName val="Estimate"/>
      <sheetName val="tdg_bs"/>
      <sheetName val="Dep Trading"/>
      <sheetName val="monthly tdg"/>
      <sheetName val="head count"/>
      <sheetName val="Sheet2 (3)"/>
      <sheetName val="Sheet2 (2)"/>
      <sheetName val="TDS_Deposit"/>
      <sheetName val="CRITERIA1"/>
      <sheetName val="BS Schdl-3-Fixed Assets"/>
      <sheetName val="April'00"/>
      <sheetName val="EXPENSES"/>
      <sheetName val="TDS Entries Apr to Sept"/>
      <sheetName val="Add to FA"/>
      <sheetName val="Capex &amp; Opex"/>
      <sheetName val="Interconnect"/>
      <sheetName val="CF"/>
      <sheetName val="Emp"/>
      <sheetName val="_REF"/>
      <sheetName val="Annexuture"/>
      <sheetName val="SPS DETAIL"/>
      <sheetName val="factor"/>
      <sheetName val="list - do not delete"/>
      <sheetName val="____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1">
          <cell r="A1" t="str">
            <v>OXFORD UNIVERSITY PRESS INDIAN BRANCH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OXFORD UNIVERSITY PRESS INDIAN BRANCH</v>
          </cell>
        </row>
      </sheetData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RCON"/>
      <sheetName val="BatACT"/>
      <sheetName val="BUDGET"/>
      <sheetName val="Module1"/>
      <sheetName val="Internet"/>
      <sheetName val="POWER-DEPT"/>
      <sheetName val="LANGUAGE"/>
      <sheetName val="STRCONBA"/>
      <sheetName val="E"/>
      <sheetName val="PointNo.5"/>
      <sheetName val="Exp"/>
      <sheetName val="RES"/>
      <sheetName val="PW-BGT"/>
      <sheetName val="Sheet2"/>
      <sheetName val="PBCLIST"/>
      <sheetName val="x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ICRO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  <sheetName val="YTD"/>
      <sheetName val="Amortization Table (2)"/>
    </sheetNames>
    <sheetDataSet>
      <sheetData sheetId="0">
        <row r="10">
          <cell r="A10" t="e">
            <v>#N/A</v>
          </cell>
        </row>
      </sheetData>
      <sheetData sheetId="1" refreshError="1">
        <row r="10">
          <cell r="A10" t="e">
            <v>#N/A</v>
          </cell>
          <cell r="B10">
            <v>1</v>
          </cell>
          <cell r="C10" t="str">
            <v>Alpha Centauri Health Care (*)</v>
          </cell>
          <cell r="D10">
            <v>1</v>
          </cell>
          <cell r="E10">
            <v>34422</v>
          </cell>
          <cell r="F10">
            <v>28088336</v>
          </cell>
          <cell r="G10">
            <v>0</v>
          </cell>
          <cell r="H10">
            <v>0.2155</v>
          </cell>
          <cell r="L10">
            <v>0.2155</v>
          </cell>
          <cell r="O10">
            <v>36058</v>
          </cell>
          <cell r="S10">
            <v>0</v>
          </cell>
          <cell r="T10">
            <v>834</v>
          </cell>
          <cell r="V10">
            <v>0</v>
          </cell>
          <cell r="W10">
            <v>0</v>
          </cell>
          <cell r="X10">
            <v>0</v>
          </cell>
          <cell r="Y10" t="str">
            <v>MED SYSTEMS</v>
          </cell>
          <cell r="Z10">
            <v>0</v>
          </cell>
        </row>
        <row r="11">
          <cell r="A11" t="str">
            <v>W00202</v>
          </cell>
          <cell r="B11">
            <v>2</v>
          </cell>
          <cell r="C11" t="str">
            <v>Infertility Clinic</v>
          </cell>
          <cell r="D11">
            <v>1</v>
          </cell>
          <cell r="E11">
            <v>34694</v>
          </cell>
          <cell r="F11">
            <v>890000</v>
          </cell>
          <cell r="G11">
            <v>-44432</v>
          </cell>
          <cell r="H11">
            <v>0.20580000000000001</v>
          </cell>
          <cell r="L11">
            <v>0.20580000000000001</v>
          </cell>
          <cell r="O11">
            <v>36429</v>
          </cell>
          <cell r="S11">
            <v>0</v>
          </cell>
          <cell r="T11">
            <v>463</v>
          </cell>
          <cell r="V11">
            <v>-44432</v>
          </cell>
          <cell r="W11">
            <v>-11599.235322739727</v>
          </cell>
          <cell r="X11">
            <v>16.149999999999999</v>
          </cell>
          <cell r="Y11" t="str">
            <v>MED SYSTEMS</v>
          </cell>
          <cell r="Z11">
            <v>-609.44878904109578</v>
          </cell>
          <cell r="AB11">
            <v>15.78</v>
          </cell>
          <cell r="AC11">
            <v>19.39</v>
          </cell>
          <cell r="AD11">
            <v>0.19390000000000002</v>
          </cell>
          <cell r="AE11">
            <v>2.1099999999999997E-2</v>
          </cell>
          <cell r="AF11">
            <v>4.0000000000000001E-3</v>
          </cell>
          <cell r="AG11">
            <v>0.16880000000000001</v>
          </cell>
        </row>
        <row r="12">
          <cell r="A12" t="str">
            <v>W00174</v>
          </cell>
          <cell r="B12">
            <v>3</v>
          </cell>
          <cell r="C12" t="str">
            <v>Sankshema</v>
          </cell>
          <cell r="D12">
            <v>1</v>
          </cell>
          <cell r="E12">
            <v>34694</v>
          </cell>
          <cell r="F12">
            <v>6400000</v>
          </cell>
          <cell r="G12">
            <v>0</v>
          </cell>
          <cell r="H12">
            <v>0.19339999999999999</v>
          </cell>
          <cell r="L12">
            <v>0.19339999999999999</v>
          </cell>
          <cell r="O12">
            <v>36367</v>
          </cell>
          <cell r="S12">
            <v>0</v>
          </cell>
          <cell r="T12">
            <v>525</v>
          </cell>
          <cell r="V12">
            <v>0</v>
          </cell>
          <cell r="W12">
            <v>0</v>
          </cell>
          <cell r="X12">
            <v>0</v>
          </cell>
          <cell r="Y12" t="str">
            <v>MED SYSTEMS</v>
          </cell>
          <cell r="Z12">
            <v>0</v>
          </cell>
        </row>
        <row r="13">
          <cell r="A13" t="str">
            <v>W00158</v>
          </cell>
          <cell r="B13">
            <v>4</v>
          </cell>
          <cell r="C13" t="str">
            <v>Vijaya MRI Pvt. Ltd.</v>
          </cell>
          <cell r="D13">
            <v>1</v>
          </cell>
          <cell r="E13">
            <v>34694</v>
          </cell>
          <cell r="F13">
            <v>30000000</v>
          </cell>
          <cell r="G13">
            <v>1</v>
          </cell>
          <cell r="H13">
            <v>0.17929999999999999</v>
          </cell>
          <cell r="L13">
            <v>0.17929999999999999</v>
          </cell>
          <cell r="O13">
            <v>36341</v>
          </cell>
          <cell r="S13">
            <v>0</v>
          </cell>
          <cell r="T13">
            <v>551</v>
          </cell>
          <cell r="V13">
            <v>1</v>
          </cell>
          <cell r="W13">
            <v>0.27066931506849312</v>
          </cell>
          <cell r="X13">
            <v>16.149999999999999</v>
          </cell>
          <cell r="Y13" t="str">
            <v>MED SYSTEMS</v>
          </cell>
          <cell r="Z13">
            <v>1.371643835616438E-2</v>
          </cell>
          <cell r="AB13">
            <v>15.78</v>
          </cell>
          <cell r="AC13">
            <v>19.39</v>
          </cell>
          <cell r="AD13">
            <v>0.19390000000000002</v>
          </cell>
          <cell r="AE13">
            <v>2.1099999999999997E-2</v>
          </cell>
          <cell r="AF13">
            <v>4.0000000000000001E-3</v>
          </cell>
          <cell r="AG13">
            <v>0.16880000000000001</v>
          </cell>
        </row>
        <row r="14">
          <cell r="A14" t="str">
            <v>W00096</v>
          </cell>
          <cell r="B14">
            <v>5</v>
          </cell>
          <cell r="C14" t="str">
            <v>Apollo Medical Centre</v>
          </cell>
          <cell r="D14">
            <v>1</v>
          </cell>
          <cell r="E14">
            <v>34698</v>
          </cell>
          <cell r="F14">
            <v>4410000</v>
          </cell>
          <cell r="G14">
            <v>-1</v>
          </cell>
          <cell r="H14">
            <v>0.17169999999999999</v>
          </cell>
          <cell r="L14">
            <v>0.17169999999999999</v>
          </cell>
          <cell r="O14">
            <v>36524</v>
          </cell>
          <cell r="S14">
            <v>0</v>
          </cell>
          <cell r="T14">
            <v>368</v>
          </cell>
          <cell r="V14">
            <v>-1</v>
          </cell>
          <cell r="W14">
            <v>-0.17311123287671235</v>
          </cell>
          <cell r="X14">
            <v>16.149999999999999</v>
          </cell>
          <cell r="Y14" t="str">
            <v>MED SYSTEMS</v>
          </cell>
          <cell r="Z14">
            <v>-1.371643835616438E-2</v>
          </cell>
          <cell r="AB14">
            <v>15.78</v>
          </cell>
          <cell r="AC14">
            <v>19.39</v>
          </cell>
          <cell r="AD14">
            <v>0.19390000000000002</v>
          </cell>
          <cell r="AE14">
            <v>2.1099999999999997E-2</v>
          </cell>
          <cell r="AF14">
            <v>4.0000000000000001E-3</v>
          </cell>
          <cell r="AG14">
            <v>0.16880000000000001</v>
          </cell>
        </row>
        <row r="15">
          <cell r="A15" t="str">
            <v>W00189</v>
          </cell>
          <cell r="B15">
            <v>6</v>
          </cell>
          <cell r="C15" t="str">
            <v>Kovai Scan Centre (*)</v>
          </cell>
          <cell r="D15">
            <v>1</v>
          </cell>
          <cell r="E15">
            <v>34698</v>
          </cell>
          <cell r="F15">
            <v>8775900</v>
          </cell>
          <cell r="G15">
            <v>-1</v>
          </cell>
          <cell r="H15">
            <v>0.22420000000000001</v>
          </cell>
          <cell r="L15">
            <v>0.22420000000000001</v>
          </cell>
          <cell r="O15">
            <v>36561</v>
          </cell>
          <cell r="S15">
            <v>0</v>
          </cell>
          <cell r="T15">
            <v>331</v>
          </cell>
          <cell r="V15">
            <v>-1</v>
          </cell>
          <cell r="W15">
            <v>-0.20331561643835619</v>
          </cell>
          <cell r="X15">
            <v>16.149999999999999</v>
          </cell>
          <cell r="Y15" t="str">
            <v>MED SYSTEMS</v>
          </cell>
          <cell r="Z15">
            <v>-1.371643835616438E-2</v>
          </cell>
          <cell r="AB15">
            <v>15.78</v>
          </cell>
          <cell r="AC15">
            <v>19.39</v>
          </cell>
          <cell r="AD15">
            <v>0.19390000000000002</v>
          </cell>
          <cell r="AE15">
            <v>2.1099999999999997E-2</v>
          </cell>
          <cell r="AF15">
            <v>4.0000000000000001E-3</v>
          </cell>
          <cell r="AG15">
            <v>0.16880000000000001</v>
          </cell>
        </row>
        <row r="16">
          <cell r="A16" t="str">
            <v>W00144</v>
          </cell>
          <cell r="B16">
            <v>7</v>
          </cell>
          <cell r="C16" t="str">
            <v>Soni Medical (Amala) (*)</v>
          </cell>
          <cell r="D16">
            <v>1</v>
          </cell>
          <cell r="E16">
            <v>34698</v>
          </cell>
          <cell r="F16">
            <v>12879250</v>
          </cell>
          <cell r="G16">
            <v>0</v>
          </cell>
          <cell r="H16">
            <v>0.18</v>
          </cell>
          <cell r="L16">
            <v>0.16</v>
          </cell>
          <cell r="O16">
            <v>36509</v>
          </cell>
          <cell r="S16">
            <v>0</v>
          </cell>
          <cell r="T16">
            <v>383</v>
          </cell>
          <cell r="V16">
            <v>0</v>
          </cell>
          <cell r="W16">
            <v>0</v>
          </cell>
          <cell r="X16">
            <v>15.5</v>
          </cell>
          <cell r="Y16" t="str">
            <v>MED SYSTEMS</v>
          </cell>
          <cell r="Z16">
            <v>0</v>
          </cell>
          <cell r="AB16">
            <v>15.13</v>
          </cell>
          <cell r="AD16">
            <v>0.15130000000000002</v>
          </cell>
          <cell r="AE16">
            <v>2.2200000000000001E-2</v>
          </cell>
          <cell r="AF16">
            <v>4.0000000000000001E-3</v>
          </cell>
          <cell r="AG16">
            <v>0.12510000000000002</v>
          </cell>
        </row>
        <row r="17">
          <cell r="A17" t="str">
            <v>W00145</v>
          </cell>
          <cell r="B17">
            <v>8</v>
          </cell>
          <cell r="C17" t="str">
            <v>Soni Medical (Lisie) (*)</v>
          </cell>
          <cell r="D17">
            <v>1</v>
          </cell>
          <cell r="E17">
            <v>34698</v>
          </cell>
          <cell r="F17">
            <v>30100000</v>
          </cell>
          <cell r="G17">
            <v>0</v>
          </cell>
          <cell r="H17">
            <v>0.18</v>
          </cell>
          <cell r="L17">
            <v>0.16</v>
          </cell>
          <cell r="O17">
            <v>36509</v>
          </cell>
          <cell r="S17">
            <v>0</v>
          </cell>
          <cell r="T17">
            <v>383</v>
          </cell>
          <cell r="V17">
            <v>0</v>
          </cell>
          <cell r="W17">
            <v>0</v>
          </cell>
          <cell r="X17">
            <v>15.5</v>
          </cell>
          <cell r="Y17" t="str">
            <v>MED SYSTEMS</v>
          </cell>
          <cell r="Z17">
            <v>0</v>
          </cell>
          <cell r="AB17">
            <v>15.13</v>
          </cell>
          <cell r="AD17">
            <v>0.15130000000000002</v>
          </cell>
          <cell r="AE17">
            <v>2.2200000000000001E-2</v>
          </cell>
          <cell r="AF17">
            <v>4.0000000000000001E-3</v>
          </cell>
          <cell r="AG17">
            <v>0.12510000000000002</v>
          </cell>
        </row>
        <row r="18">
          <cell r="A18" t="str">
            <v>W00056</v>
          </cell>
          <cell r="B18">
            <v>9</v>
          </cell>
          <cell r="C18" t="str">
            <v>C T Scan</v>
          </cell>
          <cell r="D18">
            <v>1</v>
          </cell>
          <cell r="E18">
            <v>34787</v>
          </cell>
          <cell r="F18">
            <v>7000000</v>
          </cell>
          <cell r="G18">
            <v>0</v>
          </cell>
          <cell r="L18">
            <v>0.18920000000000001</v>
          </cell>
          <cell r="O18">
            <v>35642</v>
          </cell>
          <cell r="S18">
            <v>0</v>
          </cell>
          <cell r="T18">
            <v>1250</v>
          </cell>
          <cell r="V18">
            <v>0</v>
          </cell>
          <cell r="W18">
            <v>0</v>
          </cell>
          <cell r="X18">
            <v>0</v>
          </cell>
          <cell r="Y18" t="str">
            <v>MED SYSTEMS</v>
          </cell>
          <cell r="Z18">
            <v>0</v>
          </cell>
          <cell r="AB18">
            <v>17.25</v>
          </cell>
          <cell r="AC18">
            <v>18.37</v>
          </cell>
          <cell r="AD18">
            <v>0.1837</v>
          </cell>
          <cell r="AE18">
            <v>1.95E-2</v>
          </cell>
          <cell r="AF18">
            <v>4.0000000000000001E-3</v>
          </cell>
          <cell r="AG18">
            <v>0.16020000000000001</v>
          </cell>
        </row>
        <row r="19">
          <cell r="A19" t="str">
            <v>W00217</v>
          </cell>
          <cell r="B19">
            <v>10</v>
          </cell>
          <cell r="C19" t="str">
            <v>Sandeep Health Care (*)</v>
          </cell>
          <cell r="D19">
            <v>1</v>
          </cell>
          <cell r="E19">
            <v>34787</v>
          </cell>
          <cell r="F19">
            <v>1120000</v>
          </cell>
          <cell r="G19">
            <v>-58169</v>
          </cell>
          <cell r="H19">
            <v>0.20780000000000001</v>
          </cell>
          <cell r="L19">
            <v>0.20780000000000001</v>
          </cell>
          <cell r="O19">
            <v>36617</v>
          </cell>
          <cell r="S19">
            <v>0</v>
          </cell>
          <cell r="T19">
            <v>275</v>
          </cell>
          <cell r="V19">
            <v>-58169</v>
          </cell>
          <cell r="W19">
            <v>-9107.0342602739729</v>
          </cell>
          <cell r="X19">
            <v>17.62</v>
          </cell>
          <cell r="Y19" t="str">
            <v>MED SYSTEMS</v>
          </cell>
          <cell r="Z19">
            <v>-870.49510082191773</v>
          </cell>
          <cell r="AB19">
            <v>17.25</v>
          </cell>
          <cell r="AC19">
            <v>18.37</v>
          </cell>
          <cell r="AD19">
            <v>0.1837</v>
          </cell>
          <cell r="AE19">
            <v>1.95E-2</v>
          </cell>
          <cell r="AF19">
            <v>4.0000000000000001E-3</v>
          </cell>
          <cell r="AG19">
            <v>0.16020000000000001</v>
          </cell>
        </row>
        <row r="20">
          <cell r="A20" t="str">
            <v>W00133</v>
          </cell>
          <cell r="B20">
            <v>11</v>
          </cell>
          <cell r="C20" t="str">
            <v>Soni Medical (Alyclon) (*)</v>
          </cell>
          <cell r="D20">
            <v>1</v>
          </cell>
          <cell r="E20">
            <v>34787</v>
          </cell>
          <cell r="F20">
            <v>9088285</v>
          </cell>
          <cell r="G20">
            <v>0</v>
          </cell>
          <cell r="H20">
            <v>0.18</v>
          </cell>
          <cell r="L20">
            <v>0.18</v>
          </cell>
          <cell r="O20">
            <v>36661</v>
          </cell>
          <cell r="S20">
            <v>0</v>
          </cell>
          <cell r="T20">
            <v>231</v>
          </cell>
          <cell r="V20">
            <v>0</v>
          </cell>
          <cell r="W20">
            <v>0</v>
          </cell>
          <cell r="X20">
            <v>17.62</v>
          </cell>
          <cell r="Y20" t="str">
            <v>MED SYSTEMS</v>
          </cell>
          <cell r="Z20">
            <v>0</v>
          </cell>
          <cell r="AB20">
            <v>17.25</v>
          </cell>
          <cell r="AC20">
            <v>18.37</v>
          </cell>
          <cell r="AD20">
            <v>0.1837</v>
          </cell>
          <cell r="AE20">
            <v>1.95E-2</v>
          </cell>
          <cell r="AF20">
            <v>4.0000000000000001E-3</v>
          </cell>
          <cell r="AG20">
            <v>0.16020000000000001</v>
          </cell>
        </row>
        <row r="21">
          <cell r="A21" t="str">
            <v>W00040</v>
          </cell>
          <cell r="B21">
            <v>12</v>
          </cell>
          <cell r="C21" t="str">
            <v>Soni Medical (MR) (*)</v>
          </cell>
          <cell r="D21">
            <v>1</v>
          </cell>
          <cell r="E21">
            <v>34787</v>
          </cell>
          <cell r="F21">
            <v>27600000</v>
          </cell>
          <cell r="G21">
            <v>-2</v>
          </cell>
          <cell r="H21">
            <v>0.18</v>
          </cell>
          <cell r="L21">
            <v>0.18</v>
          </cell>
          <cell r="O21">
            <v>36661</v>
          </cell>
          <cell r="S21">
            <v>0</v>
          </cell>
          <cell r="T21">
            <v>231</v>
          </cell>
          <cell r="V21">
            <v>-2</v>
          </cell>
          <cell r="W21">
            <v>-0.22783561643835615</v>
          </cell>
          <cell r="X21">
            <v>17.62</v>
          </cell>
          <cell r="Y21" t="str">
            <v>MED SYSTEMS</v>
          </cell>
          <cell r="Z21">
            <v>-2.9929863013698637E-2</v>
          </cell>
          <cell r="AB21">
            <v>17.25</v>
          </cell>
          <cell r="AC21">
            <v>18.37</v>
          </cell>
          <cell r="AD21">
            <v>0.1837</v>
          </cell>
          <cell r="AE21">
            <v>1.95E-2</v>
          </cell>
          <cell r="AF21">
            <v>4.0000000000000001E-3</v>
          </cell>
          <cell r="AG21">
            <v>0.16020000000000001</v>
          </cell>
        </row>
        <row r="22">
          <cell r="A22" t="str">
            <v>W00054</v>
          </cell>
          <cell r="B22">
            <v>13</v>
          </cell>
          <cell r="C22" t="str">
            <v>Sri Ganga Nagar Scan Centre</v>
          </cell>
          <cell r="D22">
            <v>1</v>
          </cell>
          <cell r="E22">
            <v>34787</v>
          </cell>
          <cell r="F22">
            <v>7050000</v>
          </cell>
          <cell r="G22">
            <v>2279.929999999993</v>
          </cell>
          <cell r="H22">
            <v>0.18</v>
          </cell>
          <cell r="L22">
            <v>0.18</v>
          </cell>
          <cell r="O22">
            <v>36617</v>
          </cell>
          <cell r="S22">
            <v>0</v>
          </cell>
          <cell r="T22">
            <v>275</v>
          </cell>
          <cell r="V22">
            <v>2279.929999999993</v>
          </cell>
          <cell r="W22">
            <v>309.19598630136892</v>
          </cell>
          <cell r="X22">
            <v>17.62</v>
          </cell>
          <cell r="Y22" t="str">
            <v>MED SYSTEMS</v>
          </cell>
          <cell r="Z22">
            <v>34.118996290410855</v>
          </cell>
          <cell r="AB22">
            <v>17.25</v>
          </cell>
          <cell r="AC22">
            <v>18.37</v>
          </cell>
          <cell r="AD22">
            <v>0.1837</v>
          </cell>
          <cell r="AE22">
            <v>1.95E-2</v>
          </cell>
          <cell r="AF22">
            <v>4.0000000000000001E-3</v>
          </cell>
          <cell r="AG22">
            <v>0.16020000000000001</v>
          </cell>
        </row>
        <row r="23">
          <cell r="A23" t="str">
            <v>W00218</v>
          </cell>
          <cell r="B23">
            <v>14</v>
          </cell>
          <cell r="C23" t="str">
            <v>Ultra Sonix</v>
          </cell>
          <cell r="D23">
            <v>1</v>
          </cell>
          <cell r="E23">
            <v>34787</v>
          </cell>
          <cell r="F23">
            <v>750000</v>
          </cell>
          <cell r="G23">
            <v>-2</v>
          </cell>
          <cell r="H23">
            <v>0.18049999999999999</v>
          </cell>
          <cell r="L23">
            <v>0.18049999999999999</v>
          </cell>
          <cell r="O23">
            <v>36617</v>
          </cell>
          <cell r="S23">
            <v>0</v>
          </cell>
          <cell r="T23">
            <v>275</v>
          </cell>
          <cell r="V23">
            <v>-2</v>
          </cell>
          <cell r="W23">
            <v>-0.27198630136986301</v>
          </cell>
          <cell r="X23">
            <v>17.62</v>
          </cell>
          <cell r="Y23" t="str">
            <v>MED SYSTEMS</v>
          </cell>
          <cell r="Z23">
            <v>-2.9929863013698637E-2</v>
          </cell>
          <cell r="AB23">
            <v>17.25</v>
          </cell>
          <cell r="AC23">
            <v>18.37</v>
          </cell>
          <cell r="AD23">
            <v>0.1837</v>
          </cell>
          <cell r="AE23">
            <v>1.95E-2</v>
          </cell>
          <cell r="AF23">
            <v>4.0000000000000001E-3</v>
          </cell>
          <cell r="AG23">
            <v>0.16020000000000001</v>
          </cell>
        </row>
        <row r="24">
          <cell r="B24">
            <v>15</v>
          </cell>
          <cell r="C24" t="str">
            <v>Ambala Ct Scan</v>
          </cell>
          <cell r="D24">
            <v>1</v>
          </cell>
          <cell r="E24">
            <v>35153</v>
          </cell>
          <cell r="F24">
            <v>8266412</v>
          </cell>
          <cell r="G24">
            <v>0</v>
          </cell>
          <cell r="H24">
            <v>0.18210000000000001</v>
          </cell>
          <cell r="L24">
            <v>0.18210000000000001</v>
          </cell>
          <cell r="O24">
            <v>35779</v>
          </cell>
          <cell r="S24">
            <v>0</v>
          </cell>
          <cell r="T24">
            <v>1113</v>
          </cell>
          <cell r="V24">
            <v>0</v>
          </cell>
          <cell r="W24">
            <v>0</v>
          </cell>
          <cell r="X24">
            <v>0</v>
          </cell>
          <cell r="Y24" t="str">
            <v>MED SYSTEMS</v>
          </cell>
          <cell r="Z24">
            <v>0</v>
          </cell>
          <cell r="AB24">
            <v>21.25</v>
          </cell>
          <cell r="AC24">
            <v>14.85</v>
          </cell>
          <cell r="AD24">
            <v>0.14849999999999999</v>
          </cell>
          <cell r="AE24">
            <v>1.95E-2</v>
          </cell>
          <cell r="AF24">
            <v>4.0000000000000001E-3</v>
          </cell>
          <cell r="AG24">
            <v>0.125</v>
          </cell>
        </row>
        <row r="25">
          <cell r="A25" t="str">
            <v>W00216</v>
          </cell>
          <cell r="B25">
            <v>16</v>
          </cell>
          <cell r="C25" t="str">
            <v>Ashwini's Children Hospital</v>
          </cell>
          <cell r="D25">
            <v>1</v>
          </cell>
          <cell r="E25">
            <v>35153</v>
          </cell>
          <cell r="F25">
            <v>209001</v>
          </cell>
          <cell r="G25">
            <v>2</v>
          </cell>
          <cell r="H25">
            <v>0.20430000000000001</v>
          </cell>
          <cell r="L25">
            <v>0.20430000000000001</v>
          </cell>
          <cell r="O25">
            <v>35920</v>
          </cell>
          <cell r="S25">
            <v>0</v>
          </cell>
          <cell r="T25">
            <v>972</v>
          </cell>
          <cell r="V25">
            <v>2</v>
          </cell>
          <cell r="W25">
            <v>1.0881073972602742</v>
          </cell>
          <cell r="X25">
            <v>0</v>
          </cell>
          <cell r="Y25" t="str">
            <v>MED SYSTEMS</v>
          </cell>
          <cell r="Z25">
            <v>0</v>
          </cell>
          <cell r="AB25">
            <v>21.25</v>
          </cell>
          <cell r="AC25">
            <v>14.85</v>
          </cell>
          <cell r="AD25">
            <v>0.14849999999999999</v>
          </cell>
          <cell r="AE25">
            <v>1.95E-2</v>
          </cell>
          <cell r="AF25">
            <v>4.0000000000000001E-3</v>
          </cell>
          <cell r="AG25">
            <v>0.125</v>
          </cell>
        </row>
        <row r="26">
          <cell r="A26" t="str">
            <v>W00224</v>
          </cell>
          <cell r="B26">
            <v>17</v>
          </cell>
          <cell r="C26" t="str">
            <v>D. K. Subramanya Reddy</v>
          </cell>
          <cell r="D26">
            <v>1</v>
          </cell>
          <cell r="E26">
            <v>35153</v>
          </cell>
          <cell r="F26">
            <v>736739</v>
          </cell>
          <cell r="G26">
            <v>2</v>
          </cell>
          <cell r="H26">
            <v>0.19539999999999999</v>
          </cell>
          <cell r="L26">
            <v>0.19539999999999999</v>
          </cell>
          <cell r="O26">
            <v>36809</v>
          </cell>
          <cell r="S26">
            <v>0</v>
          </cell>
          <cell r="T26">
            <v>83</v>
          </cell>
          <cell r="V26">
            <v>2</v>
          </cell>
          <cell r="W26">
            <v>8.8866849315068497E-2</v>
          </cell>
          <cell r="X26">
            <v>21.63</v>
          </cell>
          <cell r="Y26" t="str">
            <v>MED SYSTEMS</v>
          </cell>
          <cell r="Z26">
            <v>3.6741369863013698E-2</v>
          </cell>
          <cell r="AB26">
            <v>21.25</v>
          </cell>
          <cell r="AC26">
            <v>14.85</v>
          </cell>
          <cell r="AD26">
            <v>0.14849999999999999</v>
          </cell>
          <cell r="AE26">
            <v>1.95E-2</v>
          </cell>
          <cell r="AF26">
            <v>4.0000000000000001E-3</v>
          </cell>
          <cell r="AG26">
            <v>0.125</v>
          </cell>
        </row>
        <row r="27">
          <cell r="A27" t="str">
            <v>W00222</v>
          </cell>
          <cell r="B27">
            <v>18</v>
          </cell>
          <cell r="C27" t="str">
            <v>Marathwara Scan Centre</v>
          </cell>
          <cell r="D27">
            <v>1</v>
          </cell>
          <cell r="E27">
            <v>35153</v>
          </cell>
          <cell r="F27">
            <v>967829</v>
          </cell>
          <cell r="G27">
            <v>-1</v>
          </cell>
          <cell r="H27">
            <v>0.20730000000000001</v>
          </cell>
          <cell r="L27">
            <v>0.20730000000000001</v>
          </cell>
          <cell r="O27">
            <v>36692</v>
          </cell>
          <cell r="S27">
            <v>0</v>
          </cell>
          <cell r="T27">
            <v>200</v>
          </cell>
          <cell r="V27">
            <v>-1</v>
          </cell>
          <cell r="W27">
            <v>-0.11358904109589041</v>
          </cell>
          <cell r="X27">
            <v>21.63</v>
          </cell>
          <cell r="Y27" t="str">
            <v>MED SYSTEMS</v>
          </cell>
          <cell r="Z27">
            <v>-1.8370684931506849E-2</v>
          </cell>
          <cell r="AB27">
            <v>21.25</v>
          </cell>
          <cell r="AC27">
            <v>14.85</v>
          </cell>
          <cell r="AD27">
            <v>0.14849999999999999</v>
          </cell>
          <cell r="AE27">
            <v>1.95E-2</v>
          </cell>
          <cell r="AF27">
            <v>4.0000000000000001E-3</v>
          </cell>
          <cell r="AG27">
            <v>0.125</v>
          </cell>
        </row>
        <row r="28">
          <cell r="A28" t="str">
            <v>W00051</v>
          </cell>
          <cell r="B28">
            <v>19</v>
          </cell>
          <cell r="C28" t="str">
            <v>ALVA'S Health Care</v>
          </cell>
          <cell r="D28">
            <v>1</v>
          </cell>
          <cell r="E28">
            <v>35212</v>
          </cell>
          <cell r="F28">
            <v>655596</v>
          </cell>
          <cell r="G28">
            <v>1</v>
          </cell>
          <cell r="H28">
            <v>0.18340000000000001</v>
          </cell>
          <cell r="L28">
            <v>0.18340000000000001</v>
          </cell>
          <cell r="O28">
            <v>36707</v>
          </cell>
          <cell r="S28">
            <v>0</v>
          </cell>
          <cell r="T28">
            <v>185</v>
          </cell>
          <cell r="V28">
            <v>1</v>
          </cell>
          <cell r="W28">
            <v>9.2956164383561649E-2</v>
          </cell>
          <cell r="X28">
            <v>21.63</v>
          </cell>
          <cell r="Y28" t="str">
            <v>MED SYSTEMS</v>
          </cell>
          <cell r="Z28">
            <v>1.8370684931506849E-2</v>
          </cell>
          <cell r="AB28">
            <v>21.25</v>
          </cell>
          <cell r="AC28">
            <v>14.85</v>
          </cell>
          <cell r="AD28">
            <v>0.14849999999999999</v>
          </cell>
          <cell r="AE28">
            <v>1.95E-2</v>
          </cell>
          <cell r="AF28">
            <v>4.0000000000000001E-3</v>
          </cell>
          <cell r="AG28">
            <v>0.125</v>
          </cell>
        </row>
        <row r="29">
          <cell r="A29" t="str">
            <v>W00197</v>
          </cell>
          <cell r="B29">
            <v>20</v>
          </cell>
          <cell r="C29" t="str">
            <v>Amba Diagnostic centre</v>
          </cell>
          <cell r="D29">
            <v>1</v>
          </cell>
          <cell r="E29">
            <v>35212</v>
          </cell>
          <cell r="F29">
            <v>7650000</v>
          </cell>
          <cell r="G29">
            <v>1152136</v>
          </cell>
          <cell r="H29">
            <v>0.20469999999999999</v>
          </cell>
          <cell r="L29">
            <v>0.20469999999999999</v>
          </cell>
          <cell r="O29">
            <v>36772</v>
          </cell>
          <cell r="P29">
            <v>36863</v>
          </cell>
          <cell r="Q29">
            <v>620379</v>
          </cell>
          <cell r="R29">
            <v>561570</v>
          </cell>
          <cell r="S29">
            <v>58809</v>
          </cell>
          <cell r="T29">
            <v>29</v>
          </cell>
          <cell r="V29">
            <v>590566</v>
          </cell>
          <cell r="W29">
            <v>9604.8683446575342</v>
          </cell>
          <cell r="X29">
            <v>21.63</v>
          </cell>
          <cell r="Y29" t="str">
            <v>MED SYSTEMS</v>
          </cell>
          <cell r="Z29">
            <v>10849.101917260274</v>
          </cell>
          <cell r="AB29">
            <v>21.25</v>
          </cell>
          <cell r="AC29">
            <v>14.85</v>
          </cell>
          <cell r="AD29">
            <v>0.14849999999999999</v>
          </cell>
          <cell r="AE29">
            <v>1.95E-2</v>
          </cell>
          <cell r="AF29">
            <v>4.0000000000000001E-3</v>
          </cell>
          <cell r="AG29">
            <v>0.125</v>
          </cell>
        </row>
        <row r="30">
          <cell r="A30" t="str">
            <v>W00151</v>
          </cell>
          <cell r="B30">
            <v>21</v>
          </cell>
          <cell r="C30" t="str">
            <v>Apollo ,Diagnostic ultrasound(foreclosed in sep 99)</v>
          </cell>
          <cell r="D30">
            <v>1</v>
          </cell>
          <cell r="E30">
            <v>35212</v>
          </cell>
          <cell r="F30">
            <v>604381</v>
          </cell>
          <cell r="G30">
            <v>0</v>
          </cell>
          <cell r="H30">
            <v>0.19769999999999999</v>
          </cell>
          <cell r="L30">
            <v>0.19769999999999999</v>
          </cell>
          <cell r="O30">
            <v>36402</v>
          </cell>
          <cell r="S30">
            <v>0</v>
          </cell>
          <cell r="T30">
            <v>490</v>
          </cell>
          <cell r="V30">
            <v>0</v>
          </cell>
          <cell r="W30">
            <v>0</v>
          </cell>
          <cell r="X30">
            <v>21.63</v>
          </cell>
          <cell r="Y30" t="str">
            <v>MED SYSTEMS</v>
          </cell>
          <cell r="Z30">
            <v>0</v>
          </cell>
          <cell r="AB30">
            <v>21.25</v>
          </cell>
          <cell r="AC30">
            <v>14.85</v>
          </cell>
          <cell r="AD30">
            <v>0.14849999999999999</v>
          </cell>
          <cell r="AE30">
            <v>1.95E-2</v>
          </cell>
          <cell r="AF30">
            <v>4.0000000000000001E-3</v>
          </cell>
          <cell r="AG30">
            <v>0.125</v>
          </cell>
        </row>
        <row r="31">
          <cell r="A31" t="str">
            <v>W00003</v>
          </cell>
          <cell r="B31">
            <v>22</v>
          </cell>
          <cell r="C31" t="str">
            <v>Apollo ,Diagnostic xray (foreclosed in jan 99)</v>
          </cell>
          <cell r="D31">
            <v>1</v>
          </cell>
          <cell r="E31">
            <v>35212</v>
          </cell>
          <cell r="F31">
            <v>572022</v>
          </cell>
          <cell r="G31">
            <v>0</v>
          </cell>
          <cell r="H31">
            <v>0.19520000000000001</v>
          </cell>
          <cell r="L31">
            <v>0.19520000000000001</v>
          </cell>
          <cell r="O31">
            <v>36129</v>
          </cell>
          <cell r="S31">
            <v>0</v>
          </cell>
          <cell r="T31">
            <v>763</v>
          </cell>
          <cell r="V31">
            <v>0</v>
          </cell>
          <cell r="W31">
            <v>0</v>
          </cell>
          <cell r="X31">
            <v>0</v>
          </cell>
          <cell r="Y31" t="str">
            <v>MED SYSTEMS</v>
          </cell>
          <cell r="Z31">
            <v>0</v>
          </cell>
          <cell r="AB31">
            <v>21.25</v>
          </cell>
          <cell r="AC31">
            <v>14.85</v>
          </cell>
          <cell r="AD31">
            <v>0.14849999999999999</v>
          </cell>
          <cell r="AE31">
            <v>1.95E-2</v>
          </cell>
          <cell r="AF31">
            <v>4.0000000000000001E-3</v>
          </cell>
          <cell r="AG31">
            <v>0.125</v>
          </cell>
        </row>
        <row r="32">
          <cell r="A32" t="str">
            <v>W00036</v>
          </cell>
          <cell r="B32">
            <v>23</v>
          </cell>
          <cell r="C32" t="str">
            <v>Babua X Ray</v>
          </cell>
          <cell r="D32">
            <v>1</v>
          </cell>
          <cell r="E32">
            <v>35212</v>
          </cell>
          <cell r="F32">
            <v>464253</v>
          </cell>
          <cell r="G32">
            <v>-2</v>
          </cell>
          <cell r="H32">
            <v>0.1993</v>
          </cell>
          <cell r="L32">
            <v>0.1993</v>
          </cell>
          <cell r="O32">
            <v>36526</v>
          </cell>
          <cell r="S32">
            <v>0</v>
          </cell>
          <cell r="T32">
            <v>366</v>
          </cell>
          <cell r="V32">
            <v>-2</v>
          </cell>
          <cell r="W32">
            <v>-0.39969205479452058</v>
          </cell>
          <cell r="X32">
            <v>21.63</v>
          </cell>
          <cell r="Y32" t="str">
            <v>MED SYSTEMS</v>
          </cell>
          <cell r="Z32">
            <v>-3.6741369863013698E-2</v>
          </cell>
          <cell r="AB32">
            <v>21.25</v>
          </cell>
          <cell r="AC32">
            <v>14.85</v>
          </cell>
          <cell r="AD32">
            <v>0.14849999999999999</v>
          </cell>
          <cell r="AE32">
            <v>1.95E-2</v>
          </cell>
          <cell r="AF32">
            <v>4.0000000000000001E-3</v>
          </cell>
          <cell r="AG32">
            <v>0.125</v>
          </cell>
        </row>
        <row r="33">
          <cell r="A33" t="str">
            <v>W00206</v>
          </cell>
          <cell r="B33">
            <v>24</v>
          </cell>
          <cell r="C33" t="str">
            <v>Berean medical centre</v>
          </cell>
          <cell r="D33">
            <v>1</v>
          </cell>
          <cell r="E33">
            <v>35212</v>
          </cell>
          <cell r="F33">
            <v>652620</v>
          </cell>
          <cell r="G33">
            <v>-1</v>
          </cell>
          <cell r="H33">
            <v>0.22439999999999999</v>
          </cell>
          <cell r="L33">
            <v>0.22439999999999999</v>
          </cell>
          <cell r="O33">
            <v>36768</v>
          </cell>
          <cell r="S33">
            <v>0</v>
          </cell>
          <cell r="T33">
            <v>124</v>
          </cell>
          <cell r="V33">
            <v>-1</v>
          </cell>
          <cell r="W33">
            <v>-7.6234520547945203E-2</v>
          </cell>
          <cell r="X33">
            <v>21.63</v>
          </cell>
          <cell r="Y33" t="str">
            <v>MED SYSTEMS</v>
          </cell>
          <cell r="Z33">
            <v>-1.8370684931506849E-2</v>
          </cell>
          <cell r="AB33">
            <v>21.25</v>
          </cell>
          <cell r="AC33">
            <v>14.85</v>
          </cell>
          <cell r="AD33">
            <v>0.14849999999999999</v>
          </cell>
          <cell r="AE33">
            <v>1.95E-2</v>
          </cell>
          <cell r="AF33">
            <v>4.0000000000000001E-3</v>
          </cell>
          <cell r="AG33">
            <v>0.125</v>
          </cell>
        </row>
        <row r="34">
          <cell r="A34" t="str">
            <v>W00065</v>
          </cell>
          <cell r="B34">
            <v>25</v>
          </cell>
          <cell r="C34" t="str">
            <v>Body vision Deal Foreclosed</v>
          </cell>
          <cell r="D34">
            <v>1</v>
          </cell>
          <cell r="E34">
            <v>35212</v>
          </cell>
          <cell r="F34">
            <v>8500000</v>
          </cell>
          <cell r="G34">
            <v>0</v>
          </cell>
          <cell r="H34">
            <v>0.19439999999999999</v>
          </cell>
          <cell r="L34">
            <v>0.21560000000000001</v>
          </cell>
          <cell r="O34">
            <v>35976</v>
          </cell>
          <cell r="S34">
            <v>0</v>
          </cell>
          <cell r="T34">
            <v>916</v>
          </cell>
          <cell r="V34">
            <v>0</v>
          </cell>
          <cell r="W34">
            <v>0</v>
          </cell>
          <cell r="X34">
            <v>0</v>
          </cell>
          <cell r="Y34" t="str">
            <v>MED SYSTEMS</v>
          </cell>
          <cell r="Z34">
            <v>0</v>
          </cell>
          <cell r="AB34">
            <v>21.25</v>
          </cell>
          <cell r="AC34">
            <v>14.85</v>
          </cell>
          <cell r="AD34">
            <v>0.14849999999999999</v>
          </cell>
          <cell r="AE34">
            <v>1.95E-2</v>
          </cell>
          <cell r="AF34">
            <v>4.0000000000000001E-3</v>
          </cell>
          <cell r="AG34">
            <v>0.125</v>
          </cell>
        </row>
        <row r="35">
          <cell r="A35" t="str">
            <v>W00015</v>
          </cell>
          <cell r="B35">
            <v>26</v>
          </cell>
          <cell r="C35" t="str">
            <v>Citi Cardiac</v>
          </cell>
          <cell r="D35">
            <v>1</v>
          </cell>
          <cell r="E35">
            <v>35212</v>
          </cell>
          <cell r="F35">
            <v>20705612</v>
          </cell>
          <cell r="G35">
            <v>1570919</v>
          </cell>
          <cell r="H35">
            <v>0.20680000000000001</v>
          </cell>
          <cell r="L35">
            <v>0.20680000000000001</v>
          </cell>
          <cell r="O35">
            <v>36829</v>
          </cell>
          <cell r="S35">
            <v>0</v>
          </cell>
          <cell r="T35">
            <v>63</v>
          </cell>
          <cell r="V35">
            <v>1570919</v>
          </cell>
          <cell r="W35">
            <v>56072.770135890416</v>
          </cell>
          <cell r="X35">
            <v>21.63</v>
          </cell>
          <cell r="Y35" t="str">
            <v>MED SYSTEMS</v>
          </cell>
          <cell r="Z35">
            <v>28858.858001917812</v>
          </cell>
          <cell r="AB35">
            <v>21.25</v>
          </cell>
          <cell r="AC35">
            <v>14.85</v>
          </cell>
          <cell r="AD35">
            <v>0.14849999999999999</v>
          </cell>
          <cell r="AE35">
            <v>1.95E-2</v>
          </cell>
          <cell r="AF35">
            <v>4.0000000000000001E-3</v>
          </cell>
          <cell r="AG35">
            <v>0.125</v>
          </cell>
        </row>
        <row r="36">
          <cell r="A36" t="str">
            <v>W00136</v>
          </cell>
          <cell r="B36">
            <v>27</v>
          </cell>
          <cell r="C36" t="str">
            <v>Doctor,s X Ray</v>
          </cell>
          <cell r="D36">
            <v>1</v>
          </cell>
          <cell r="E36">
            <v>35212</v>
          </cell>
          <cell r="F36">
            <v>430499</v>
          </cell>
          <cell r="G36">
            <v>0</v>
          </cell>
          <cell r="H36">
            <v>0.24010000000000001</v>
          </cell>
          <cell r="L36">
            <v>0.24010000000000001</v>
          </cell>
          <cell r="O36">
            <v>35925</v>
          </cell>
          <cell r="S36">
            <v>0</v>
          </cell>
          <cell r="T36">
            <v>967</v>
          </cell>
          <cell r="V36">
            <v>0</v>
          </cell>
          <cell r="W36">
            <v>0</v>
          </cell>
          <cell r="X36">
            <v>0</v>
          </cell>
          <cell r="Y36" t="str">
            <v>MED SYSTEMS</v>
          </cell>
          <cell r="Z36">
            <v>0</v>
          </cell>
          <cell r="AB36">
            <v>21.25</v>
          </cell>
          <cell r="AC36">
            <v>14.85</v>
          </cell>
          <cell r="AD36">
            <v>0.14849999999999999</v>
          </cell>
          <cell r="AE36">
            <v>1.95E-2</v>
          </cell>
          <cell r="AF36">
            <v>4.0000000000000001E-3</v>
          </cell>
          <cell r="AG36">
            <v>0.125</v>
          </cell>
        </row>
        <row r="37">
          <cell r="A37" t="str">
            <v>W00108</v>
          </cell>
          <cell r="B37">
            <v>28</v>
          </cell>
          <cell r="C37" t="str">
            <v>K. Padmanabhan</v>
          </cell>
          <cell r="D37">
            <v>1</v>
          </cell>
          <cell r="E37">
            <v>35212</v>
          </cell>
          <cell r="F37">
            <v>574298</v>
          </cell>
          <cell r="G37">
            <v>0</v>
          </cell>
          <cell r="H37">
            <v>0.1754</v>
          </cell>
          <cell r="L37">
            <v>0.1754</v>
          </cell>
          <cell r="O37">
            <v>35672</v>
          </cell>
          <cell r="S37">
            <v>0</v>
          </cell>
          <cell r="T37">
            <v>1220</v>
          </cell>
          <cell r="V37">
            <v>0</v>
          </cell>
          <cell r="W37">
            <v>0</v>
          </cell>
          <cell r="X37">
            <v>0</v>
          </cell>
          <cell r="Y37" t="str">
            <v>MED SYSTEMS</v>
          </cell>
          <cell r="Z37">
            <v>0</v>
          </cell>
          <cell r="AB37">
            <v>21.25</v>
          </cell>
          <cell r="AC37">
            <v>14.85</v>
          </cell>
          <cell r="AD37">
            <v>0.14849999999999999</v>
          </cell>
          <cell r="AE37">
            <v>1.95E-2</v>
          </cell>
          <cell r="AF37">
            <v>4.0000000000000001E-3</v>
          </cell>
          <cell r="AG37">
            <v>0.125</v>
          </cell>
        </row>
        <row r="38">
          <cell r="A38" t="str">
            <v>W00090</v>
          </cell>
          <cell r="B38">
            <v>29</v>
          </cell>
          <cell r="C38" t="str">
            <v>K. V.  Rao</v>
          </cell>
          <cell r="D38">
            <v>1</v>
          </cell>
          <cell r="E38">
            <v>35212</v>
          </cell>
          <cell r="F38">
            <v>583054</v>
          </cell>
          <cell r="G38">
            <v>0</v>
          </cell>
          <cell r="H38">
            <v>0.27139999999999997</v>
          </cell>
          <cell r="L38">
            <v>0.27139999999999997</v>
          </cell>
          <cell r="O38">
            <v>35764</v>
          </cell>
          <cell r="S38">
            <v>0</v>
          </cell>
          <cell r="T38">
            <v>1128</v>
          </cell>
          <cell r="V38">
            <v>0</v>
          </cell>
          <cell r="W38">
            <v>0</v>
          </cell>
          <cell r="X38">
            <v>0</v>
          </cell>
          <cell r="Y38" t="str">
            <v>MED SYSTEMS</v>
          </cell>
          <cell r="Z38">
            <v>0</v>
          </cell>
          <cell r="AB38">
            <v>21.25</v>
          </cell>
          <cell r="AC38">
            <v>14.85</v>
          </cell>
          <cell r="AD38">
            <v>0.14849999999999999</v>
          </cell>
          <cell r="AE38">
            <v>1.95E-2</v>
          </cell>
          <cell r="AF38">
            <v>4.0000000000000001E-3</v>
          </cell>
          <cell r="AG38">
            <v>0.125</v>
          </cell>
        </row>
        <row r="39">
          <cell r="A39" t="str">
            <v>W00125</v>
          </cell>
          <cell r="B39">
            <v>30</v>
          </cell>
          <cell r="C39" t="str">
            <v>L. H. Kasture</v>
          </cell>
          <cell r="D39">
            <v>1</v>
          </cell>
          <cell r="E39">
            <v>35212</v>
          </cell>
          <cell r="F39">
            <v>955673</v>
          </cell>
          <cell r="G39">
            <v>1</v>
          </cell>
          <cell r="H39">
            <v>0.21909999999999999</v>
          </cell>
          <cell r="L39">
            <v>0.21909999999999999</v>
          </cell>
          <cell r="O39">
            <v>36831</v>
          </cell>
          <cell r="S39">
            <v>0</v>
          </cell>
          <cell r="T39">
            <v>61</v>
          </cell>
          <cell r="V39">
            <v>1</v>
          </cell>
          <cell r="W39">
            <v>3.661671232876712E-2</v>
          </cell>
          <cell r="X39">
            <v>21.63</v>
          </cell>
          <cell r="Y39" t="str">
            <v>MED SYSTEMS</v>
          </cell>
          <cell r="Z39">
            <v>1.8370684931506849E-2</v>
          </cell>
          <cell r="AB39">
            <v>21.25</v>
          </cell>
          <cell r="AC39">
            <v>14.85</v>
          </cell>
          <cell r="AD39">
            <v>0.14849999999999999</v>
          </cell>
          <cell r="AE39">
            <v>1.95E-2</v>
          </cell>
          <cell r="AF39">
            <v>4.0000000000000001E-3</v>
          </cell>
          <cell r="AG39">
            <v>0.125</v>
          </cell>
        </row>
        <row r="40">
          <cell r="A40" t="str">
            <v>W00116</v>
          </cell>
          <cell r="B40">
            <v>31</v>
          </cell>
          <cell r="C40" t="str">
            <v>Paul Raj</v>
          </cell>
          <cell r="D40">
            <v>1</v>
          </cell>
          <cell r="E40">
            <v>35212</v>
          </cell>
          <cell r="F40">
            <v>554801</v>
          </cell>
          <cell r="G40">
            <v>0</v>
          </cell>
          <cell r="H40">
            <v>0.18459999999999999</v>
          </cell>
          <cell r="L40">
            <v>0.18459999999999999</v>
          </cell>
          <cell r="O40">
            <v>36768</v>
          </cell>
          <cell r="S40">
            <v>0</v>
          </cell>
          <cell r="T40">
            <v>124</v>
          </cell>
          <cell r="V40">
            <v>0</v>
          </cell>
          <cell r="W40">
            <v>0</v>
          </cell>
          <cell r="X40">
            <v>21.63</v>
          </cell>
          <cell r="Y40" t="str">
            <v>MED SYSTEMS</v>
          </cell>
          <cell r="Z40">
            <v>0</v>
          </cell>
          <cell r="AB40">
            <v>21.25</v>
          </cell>
          <cell r="AC40">
            <v>14.85</v>
          </cell>
          <cell r="AD40">
            <v>0.14849999999999999</v>
          </cell>
          <cell r="AE40">
            <v>1.95E-2</v>
          </cell>
          <cell r="AF40">
            <v>4.0000000000000001E-3</v>
          </cell>
          <cell r="AG40">
            <v>0.125</v>
          </cell>
        </row>
        <row r="41">
          <cell r="A41" t="str">
            <v>W00132</v>
          </cell>
          <cell r="B41">
            <v>32</v>
          </cell>
          <cell r="C41" t="str">
            <v>Sandhaya Sarmah</v>
          </cell>
          <cell r="D41">
            <v>1</v>
          </cell>
          <cell r="E41">
            <v>35212</v>
          </cell>
          <cell r="F41">
            <v>640920</v>
          </cell>
          <cell r="G41">
            <v>-1</v>
          </cell>
          <cell r="H41">
            <v>0.22109999999999999</v>
          </cell>
          <cell r="L41">
            <v>0.22109999999999999</v>
          </cell>
          <cell r="O41">
            <v>36768</v>
          </cell>
          <cell r="S41">
            <v>0</v>
          </cell>
          <cell r="T41">
            <v>124</v>
          </cell>
          <cell r="V41">
            <v>-1</v>
          </cell>
          <cell r="W41">
            <v>-7.5113424657534247E-2</v>
          </cell>
          <cell r="X41">
            <v>21.63</v>
          </cell>
          <cell r="Y41" t="str">
            <v>MED SYSTEMS</v>
          </cell>
          <cell r="Z41">
            <v>-1.8370684931506849E-2</v>
          </cell>
          <cell r="AB41">
            <v>21.25</v>
          </cell>
          <cell r="AC41">
            <v>14.85</v>
          </cell>
          <cell r="AD41">
            <v>0.14849999999999999</v>
          </cell>
          <cell r="AE41">
            <v>1.95E-2</v>
          </cell>
          <cell r="AF41">
            <v>4.0000000000000001E-3</v>
          </cell>
          <cell r="AG41">
            <v>0.125</v>
          </cell>
        </row>
        <row r="42">
          <cell r="A42" t="str">
            <v>W00104</v>
          </cell>
          <cell r="B42">
            <v>33</v>
          </cell>
          <cell r="C42" t="str">
            <v>Shrenik J Patil</v>
          </cell>
          <cell r="D42">
            <v>1</v>
          </cell>
          <cell r="E42">
            <v>35212</v>
          </cell>
          <cell r="F42">
            <v>895252</v>
          </cell>
          <cell r="G42">
            <v>0</v>
          </cell>
          <cell r="H42">
            <v>0.20369999999999999</v>
          </cell>
          <cell r="L42">
            <v>0.20369999999999999</v>
          </cell>
          <cell r="O42">
            <v>36234</v>
          </cell>
          <cell r="S42">
            <v>0</v>
          </cell>
          <cell r="T42">
            <v>658</v>
          </cell>
          <cell r="V42">
            <v>0</v>
          </cell>
          <cell r="W42">
            <v>0</v>
          </cell>
          <cell r="X42">
            <v>0</v>
          </cell>
          <cell r="Y42" t="str">
            <v>MED SYSTEMS</v>
          </cell>
          <cell r="Z42">
            <v>0</v>
          </cell>
          <cell r="AB42">
            <v>21.25</v>
          </cell>
          <cell r="AC42">
            <v>14.85</v>
          </cell>
          <cell r="AD42">
            <v>0.14849999999999999</v>
          </cell>
          <cell r="AE42">
            <v>1.95E-2</v>
          </cell>
          <cell r="AF42">
            <v>4.0000000000000001E-3</v>
          </cell>
          <cell r="AG42">
            <v>0.125</v>
          </cell>
        </row>
        <row r="43">
          <cell r="A43" t="str">
            <v>W00083</v>
          </cell>
          <cell r="B43">
            <v>34</v>
          </cell>
          <cell r="C43" t="str">
            <v>SRV Thangamani</v>
          </cell>
          <cell r="D43">
            <v>1</v>
          </cell>
          <cell r="E43">
            <v>35212</v>
          </cell>
          <cell r="F43">
            <v>820603</v>
          </cell>
          <cell r="G43">
            <v>2</v>
          </cell>
          <cell r="H43">
            <v>0.18340000000000001</v>
          </cell>
          <cell r="L43">
            <v>0.18340000000000001</v>
          </cell>
          <cell r="O43">
            <v>36799</v>
          </cell>
          <cell r="S43">
            <v>0</v>
          </cell>
          <cell r="T43">
            <v>93</v>
          </cell>
          <cell r="V43">
            <v>2</v>
          </cell>
          <cell r="W43">
            <v>9.3458630136986312E-2</v>
          </cell>
          <cell r="X43">
            <v>21.63</v>
          </cell>
          <cell r="Y43" t="str">
            <v>MED SYSTEMS</v>
          </cell>
          <cell r="Z43">
            <v>3.6741369863013698E-2</v>
          </cell>
          <cell r="AB43">
            <v>21.25</v>
          </cell>
          <cell r="AC43">
            <v>14.85</v>
          </cell>
          <cell r="AD43">
            <v>0.14849999999999999</v>
          </cell>
          <cell r="AE43">
            <v>1.95E-2</v>
          </cell>
          <cell r="AF43">
            <v>4.0000000000000001E-3</v>
          </cell>
          <cell r="AG43">
            <v>0.125</v>
          </cell>
        </row>
        <row r="44">
          <cell r="A44" t="str">
            <v>W00102</v>
          </cell>
          <cell r="B44">
            <v>35</v>
          </cell>
          <cell r="C44" t="str">
            <v>Tanveer Ahmed Khan</v>
          </cell>
          <cell r="D44">
            <v>1</v>
          </cell>
          <cell r="E44">
            <v>35212</v>
          </cell>
          <cell r="F44">
            <v>471209</v>
          </cell>
          <cell r="G44">
            <v>0</v>
          </cell>
          <cell r="H44">
            <v>0.1953</v>
          </cell>
          <cell r="L44">
            <v>0.1953</v>
          </cell>
          <cell r="O44">
            <v>35851</v>
          </cell>
          <cell r="S44">
            <v>0</v>
          </cell>
          <cell r="T44">
            <v>1041</v>
          </cell>
          <cell r="V44">
            <v>0</v>
          </cell>
          <cell r="W44">
            <v>0</v>
          </cell>
          <cell r="X44">
            <v>0</v>
          </cell>
          <cell r="Y44" t="str">
            <v>MED SYSTEMS</v>
          </cell>
          <cell r="Z44">
            <v>0</v>
          </cell>
          <cell r="AB44">
            <v>21.25</v>
          </cell>
          <cell r="AC44">
            <v>14.85</v>
          </cell>
          <cell r="AD44">
            <v>0.14849999999999999</v>
          </cell>
          <cell r="AE44">
            <v>1.95E-2</v>
          </cell>
          <cell r="AF44">
            <v>4.0000000000000001E-3</v>
          </cell>
          <cell r="AG44">
            <v>0.125</v>
          </cell>
        </row>
        <row r="45">
          <cell r="A45" t="str">
            <v>W00120</v>
          </cell>
          <cell r="B45">
            <v>36</v>
          </cell>
          <cell r="C45" t="str">
            <v>Vijayan Nair</v>
          </cell>
          <cell r="D45">
            <v>1</v>
          </cell>
          <cell r="E45">
            <v>35212</v>
          </cell>
          <cell r="F45">
            <v>647356</v>
          </cell>
          <cell r="G45">
            <v>2</v>
          </cell>
          <cell r="H45">
            <v>0.1908</v>
          </cell>
          <cell r="L45">
            <v>0.1908</v>
          </cell>
          <cell r="O45">
            <v>36707</v>
          </cell>
          <cell r="S45">
            <v>0</v>
          </cell>
          <cell r="T45">
            <v>185</v>
          </cell>
          <cell r="V45">
            <v>2</v>
          </cell>
          <cell r="W45">
            <v>0.19341369863013699</v>
          </cell>
          <cell r="X45">
            <v>21.63</v>
          </cell>
          <cell r="Y45" t="str">
            <v>MED SYSTEMS</v>
          </cell>
          <cell r="Z45">
            <v>3.6741369863013698E-2</v>
          </cell>
          <cell r="AB45">
            <v>21.25</v>
          </cell>
          <cell r="AC45">
            <v>14.85</v>
          </cell>
          <cell r="AD45">
            <v>0.14849999999999999</v>
          </cell>
          <cell r="AE45">
            <v>1.95E-2</v>
          </cell>
          <cell r="AF45">
            <v>4.0000000000000001E-3</v>
          </cell>
          <cell r="AG45">
            <v>0.125</v>
          </cell>
        </row>
        <row r="46">
          <cell r="A46" t="str">
            <v>W00182</v>
          </cell>
          <cell r="B46">
            <v>37</v>
          </cell>
          <cell r="C46" t="str">
            <v>Haryana Ultrasound(Dr. Urmila)</v>
          </cell>
          <cell r="D46">
            <v>1</v>
          </cell>
          <cell r="E46">
            <v>35212</v>
          </cell>
          <cell r="F46">
            <v>377834</v>
          </cell>
          <cell r="G46">
            <v>1</v>
          </cell>
          <cell r="H46">
            <v>0.18340000000000001</v>
          </cell>
          <cell r="L46">
            <v>0.18340000000000001</v>
          </cell>
          <cell r="O46">
            <v>36749</v>
          </cell>
          <cell r="S46">
            <v>0</v>
          </cell>
          <cell r="T46">
            <v>143</v>
          </cell>
          <cell r="V46">
            <v>1</v>
          </cell>
          <cell r="W46">
            <v>7.1852602739726032E-2</v>
          </cell>
          <cell r="X46">
            <v>21.63</v>
          </cell>
          <cell r="Y46" t="str">
            <v>MED SYSTEMS</v>
          </cell>
          <cell r="Z46">
            <v>1.8370684931506849E-2</v>
          </cell>
          <cell r="AB46">
            <v>21.25</v>
          </cell>
          <cell r="AC46">
            <v>14.85</v>
          </cell>
          <cell r="AD46">
            <v>0.14849999999999999</v>
          </cell>
          <cell r="AE46">
            <v>1.95E-2</v>
          </cell>
          <cell r="AF46">
            <v>4.0000000000000001E-3</v>
          </cell>
          <cell r="AG46">
            <v>0.125</v>
          </cell>
        </row>
        <row r="47">
          <cell r="A47" t="str">
            <v>W00103</v>
          </cell>
          <cell r="B47">
            <v>38</v>
          </cell>
          <cell r="C47" t="str">
            <v>J. N. Shorie</v>
          </cell>
          <cell r="D47">
            <v>1</v>
          </cell>
          <cell r="E47">
            <v>35212</v>
          </cell>
          <cell r="F47">
            <v>438288</v>
          </cell>
          <cell r="G47">
            <v>0</v>
          </cell>
          <cell r="H47">
            <v>0.18340000000000001</v>
          </cell>
          <cell r="L47">
            <v>0.18340000000000001</v>
          </cell>
          <cell r="O47">
            <v>36750</v>
          </cell>
          <cell r="S47">
            <v>0</v>
          </cell>
          <cell r="T47">
            <v>142</v>
          </cell>
          <cell r="V47">
            <v>0</v>
          </cell>
          <cell r="W47">
            <v>0</v>
          </cell>
          <cell r="X47">
            <v>21.63</v>
          </cell>
          <cell r="Y47" t="str">
            <v>MED SYSTEMS</v>
          </cell>
          <cell r="Z47">
            <v>0</v>
          </cell>
          <cell r="AB47">
            <v>21.25</v>
          </cell>
          <cell r="AC47">
            <v>14.85</v>
          </cell>
          <cell r="AD47">
            <v>0.14849999999999999</v>
          </cell>
          <cell r="AE47">
            <v>1.95E-2</v>
          </cell>
          <cell r="AF47">
            <v>4.0000000000000001E-3</v>
          </cell>
          <cell r="AG47">
            <v>0.125</v>
          </cell>
        </row>
        <row r="48">
          <cell r="A48" t="str">
            <v>W00209</v>
          </cell>
          <cell r="B48">
            <v>39</v>
          </cell>
          <cell r="C48" t="str">
            <v>Jaypee Ultrasound</v>
          </cell>
          <cell r="D48">
            <v>1</v>
          </cell>
          <cell r="E48">
            <v>35212</v>
          </cell>
          <cell r="F48">
            <v>637594</v>
          </cell>
          <cell r="G48">
            <v>-1</v>
          </cell>
          <cell r="H48">
            <v>0.18340000000000001</v>
          </cell>
          <cell r="L48">
            <v>0.18340000000000001</v>
          </cell>
          <cell r="O48">
            <v>36753</v>
          </cell>
          <cell r="S48">
            <v>0</v>
          </cell>
          <cell r="T48">
            <v>139</v>
          </cell>
          <cell r="V48">
            <v>-1</v>
          </cell>
          <cell r="W48">
            <v>-6.9842739726027392E-2</v>
          </cell>
          <cell r="X48">
            <v>21.63</v>
          </cell>
          <cell r="Y48" t="str">
            <v>MED SYSTEMS</v>
          </cell>
          <cell r="Z48">
            <v>-1.8370684931506849E-2</v>
          </cell>
          <cell r="AB48">
            <v>21.25</v>
          </cell>
          <cell r="AC48">
            <v>14.85</v>
          </cell>
          <cell r="AD48">
            <v>0.14849999999999999</v>
          </cell>
          <cell r="AE48">
            <v>1.95E-2</v>
          </cell>
          <cell r="AF48">
            <v>4.0000000000000001E-3</v>
          </cell>
          <cell r="AG48">
            <v>0.125</v>
          </cell>
        </row>
        <row r="49">
          <cell r="A49" t="str">
            <v>W00179</v>
          </cell>
          <cell r="B49">
            <v>40</v>
          </cell>
          <cell r="C49" t="str">
            <v>Joshi Nursing Home</v>
          </cell>
          <cell r="D49">
            <v>1</v>
          </cell>
          <cell r="E49">
            <v>35212</v>
          </cell>
          <cell r="F49">
            <v>723276</v>
          </cell>
          <cell r="G49">
            <v>1</v>
          </cell>
          <cell r="H49">
            <v>0.2175</v>
          </cell>
          <cell r="L49">
            <v>0.2011</v>
          </cell>
          <cell r="O49">
            <v>36764</v>
          </cell>
          <cell r="S49">
            <v>0</v>
          </cell>
          <cell r="T49">
            <v>128</v>
          </cell>
          <cell r="V49">
            <v>1</v>
          </cell>
          <cell r="W49">
            <v>7.0522739726027392E-2</v>
          </cell>
          <cell r="X49">
            <v>21.63</v>
          </cell>
          <cell r="Y49" t="str">
            <v>MED SYSTEMS</v>
          </cell>
          <cell r="Z49">
            <v>1.8370684931506849E-2</v>
          </cell>
          <cell r="AB49">
            <v>21.25</v>
          </cell>
          <cell r="AC49">
            <v>14.85</v>
          </cell>
          <cell r="AD49">
            <v>0.14849999999999999</v>
          </cell>
          <cell r="AE49">
            <v>1.95E-2</v>
          </cell>
          <cell r="AF49">
            <v>4.0000000000000001E-3</v>
          </cell>
          <cell r="AG49">
            <v>0.125</v>
          </cell>
        </row>
        <row r="50">
          <cell r="A50" t="str">
            <v>W00201</v>
          </cell>
          <cell r="B50">
            <v>41</v>
          </cell>
          <cell r="C50" t="str">
            <v>K. G  Healthcare</v>
          </cell>
          <cell r="D50">
            <v>1</v>
          </cell>
          <cell r="E50">
            <v>35212</v>
          </cell>
          <cell r="F50">
            <v>8107919</v>
          </cell>
          <cell r="G50">
            <v>0</v>
          </cell>
          <cell r="H50">
            <v>0.21160000000000001</v>
          </cell>
          <cell r="L50">
            <v>0.21160000000000001</v>
          </cell>
          <cell r="O50">
            <v>36784</v>
          </cell>
          <cell r="S50">
            <v>0</v>
          </cell>
          <cell r="T50">
            <v>108</v>
          </cell>
          <cell r="V50">
            <v>0</v>
          </cell>
          <cell r="W50">
            <v>0</v>
          </cell>
          <cell r="X50">
            <v>21.63</v>
          </cell>
          <cell r="Y50" t="str">
            <v>MED SYSTEMS</v>
          </cell>
          <cell r="Z50">
            <v>0</v>
          </cell>
          <cell r="AB50">
            <v>21.25</v>
          </cell>
          <cell r="AC50">
            <v>14.85</v>
          </cell>
          <cell r="AD50">
            <v>0.14849999999999999</v>
          </cell>
          <cell r="AE50">
            <v>1.95E-2</v>
          </cell>
          <cell r="AF50">
            <v>4.0000000000000001E-3</v>
          </cell>
          <cell r="AG50">
            <v>0.125</v>
          </cell>
        </row>
        <row r="51">
          <cell r="A51" t="str">
            <v>W00198</v>
          </cell>
          <cell r="B51">
            <v>42</v>
          </cell>
          <cell r="C51" t="str">
            <v>Life medical centre</v>
          </cell>
          <cell r="D51">
            <v>1</v>
          </cell>
          <cell r="E51">
            <v>35212</v>
          </cell>
          <cell r="F51">
            <v>7306951</v>
          </cell>
          <cell r="G51">
            <v>0</v>
          </cell>
          <cell r="H51">
            <v>0.20469999999999999</v>
          </cell>
          <cell r="L51">
            <v>0.20469999999999999</v>
          </cell>
          <cell r="O51">
            <v>35728</v>
          </cell>
          <cell r="S51">
            <v>0</v>
          </cell>
          <cell r="T51">
            <v>1164</v>
          </cell>
          <cell r="V51">
            <v>0</v>
          </cell>
          <cell r="W51">
            <v>0</v>
          </cell>
          <cell r="X51">
            <v>0</v>
          </cell>
          <cell r="Y51" t="str">
            <v>MED SYSTEMS</v>
          </cell>
          <cell r="Z51">
            <v>0</v>
          </cell>
          <cell r="AB51">
            <v>21.25</v>
          </cell>
          <cell r="AC51">
            <v>14.85</v>
          </cell>
          <cell r="AD51">
            <v>0.14849999999999999</v>
          </cell>
          <cell r="AE51">
            <v>1.95E-2</v>
          </cell>
          <cell r="AF51">
            <v>4.0000000000000001E-3</v>
          </cell>
          <cell r="AG51">
            <v>0.125</v>
          </cell>
        </row>
        <row r="52">
          <cell r="A52" t="str">
            <v>W00048</v>
          </cell>
          <cell r="B52">
            <v>43</v>
          </cell>
          <cell r="C52" t="str">
            <v>Madho Hospital</v>
          </cell>
          <cell r="D52">
            <v>1</v>
          </cell>
          <cell r="E52">
            <v>35212</v>
          </cell>
          <cell r="F52">
            <v>546304</v>
          </cell>
          <cell r="G52">
            <v>-1</v>
          </cell>
          <cell r="H52">
            <v>0.18340000000000001</v>
          </cell>
          <cell r="L52">
            <v>0.18340000000000001</v>
          </cell>
          <cell r="O52">
            <v>36793</v>
          </cell>
          <cell r="S52">
            <v>0</v>
          </cell>
          <cell r="T52">
            <v>99</v>
          </cell>
          <cell r="V52">
            <v>-1</v>
          </cell>
          <cell r="W52">
            <v>-4.9744109589041095E-2</v>
          </cell>
          <cell r="X52">
            <v>21.63</v>
          </cell>
          <cell r="Y52" t="str">
            <v>MED SYSTEMS</v>
          </cell>
          <cell r="Z52">
            <v>-1.8370684931506849E-2</v>
          </cell>
          <cell r="AB52">
            <v>21.25</v>
          </cell>
          <cell r="AC52">
            <v>14.85</v>
          </cell>
          <cell r="AD52">
            <v>0.14849999999999999</v>
          </cell>
          <cell r="AE52">
            <v>1.95E-2</v>
          </cell>
          <cell r="AF52">
            <v>4.0000000000000001E-3</v>
          </cell>
          <cell r="AG52">
            <v>0.125</v>
          </cell>
        </row>
        <row r="53">
          <cell r="A53" t="str">
            <v>W00135</v>
          </cell>
          <cell r="B53">
            <v>44</v>
          </cell>
          <cell r="C53" t="str">
            <v>Mangal Diagnostics</v>
          </cell>
          <cell r="D53">
            <v>1</v>
          </cell>
          <cell r="E53">
            <v>35212</v>
          </cell>
          <cell r="F53">
            <v>490399</v>
          </cell>
          <cell r="G53">
            <v>1</v>
          </cell>
          <cell r="H53">
            <v>0.18340000000000001</v>
          </cell>
          <cell r="L53">
            <v>0.18340000000000001</v>
          </cell>
          <cell r="O53">
            <v>36771</v>
          </cell>
          <cell r="S53">
            <v>0</v>
          </cell>
          <cell r="T53">
            <v>121</v>
          </cell>
          <cell r="V53">
            <v>1</v>
          </cell>
          <cell r="W53">
            <v>6.0798356164383567E-2</v>
          </cell>
          <cell r="X53">
            <v>21.63</v>
          </cell>
          <cell r="Y53" t="str">
            <v>MED SYSTEMS</v>
          </cell>
          <cell r="Z53">
            <v>1.8370684931506849E-2</v>
          </cell>
          <cell r="AB53">
            <v>21.25</v>
          </cell>
          <cell r="AC53">
            <v>14.85</v>
          </cell>
          <cell r="AD53">
            <v>0.14849999999999999</v>
          </cell>
          <cell r="AE53">
            <v>1.95E-2</v>
          </cell>
          <cell r="AF53">
            <v>4.0000000000000001E-3</v>
          </cell>
          <cell r="AG53">
            <v>0.125</v>
          </cell>
        </row>
        <row r="54">
          <cell r="A54" t="str">
            <v>W00033</v>
          </cell>
          <cell r="B54">
            <v>45</v>
          </cell>
          <cell r="C54" t="str">
            <v>Moidus Medicare - CT</v>
          </cell>
          <cell r="D54">
            <v>1</v>
          </cell>
          <cell r="E54">
            <v>35212</v>
          </cell>
          <cell r="F54">
            <v>3392317</v>
          </cell>
          <cell r="G54">
            <v>0</v>
          </cell>
          <cell r="H54">
            <v>0.1961</v>
          </cell>
          <cell r="L54">
            <v>0.1961</v>
          </cell>
          <cell r="O54">
            <v>36600</v>
          </cell>
          <cell r="S54">
            <v>0</v>
          </cell>
          <cell r="T54">
            <v>292</v>
          </cell>
          <cell r="V54">
            <v>0</v>
          </cell>
          <cell r="W54">
            <v>0</v>
          </cell>
          <cell r="X54">
            <v>0</v>
          </cell>
          <cell r="Y54" t="str">
            <v>MED SYSTEMS</v>
          </cell>
          <cell r="Z54">
            <v>0</v>
          </cell>
          <cell r="AB54">
            <v>21.25</v>
          </cell>
          <cell r="AC54">
            <v>14.85</v>
          </cell>
          <cell r="AD54">
            <v>0.14849999999999999</v>
          </cell>
          <cell r="AE54">
            <v>1.95E-2</v>
          </cell>
          <cell r="AF54">
            <v>4.0000000000000001E-3</v>
          </cell>
          <cell r="AG54">
            <v>0.125</v>
          </cell>
        </row>
        <row r="55">
          <cell r="A55" t="str">
            <v>W00203</v>
          </cell>
          <cell r="B55">
            <v>46</v>
          </cell>
          <cell r="C55" t="str">
            <v>Moidus Medicare - X RAY</v>
          </cell>
          <cell r="D55">
            <v>1</v>
          </cell>
          <cell r="E55">
            <v>35212</v>
          </cell>
          <cell r="F55">
            <v>563239</v>
          </cell>
          <cell r="G55">
            <v>0</v>
          </cell>
          <cell r="H55">
            <v>0.19650000000000001</v>
          </cell>
          <cell r="L55">
            <v>0.19650000000000001</v>
          </cell>
          <cell r="O55">
            <v>35641</v>
          </cell>
          <cell r="S55">
            <v>0</v>
          </cell>
          <cell r="T55">
            <v>1251</v>
          </cell>
          <cell r="V55">
            <v>0</v>
          </cell>
          <cell r="W55">
            <v>0</v>
          </cell>
          <cell r="X55">
            <v>0</v>
          </cell>
          <cell r="Y55" t="str">
            <v>MED SYSTEMS</v>
          </cell>
          <cell r="Z55">
            <v>0</v>
          </cell>
          <cell r="AB55">
            <v>21.25</v>
          </cell>
          <cell r="AC55">
            <v>14.85</v>
          </cell>
          <cell r="AD55">
            <v>0.14849999999999999</v>
          </cell>
          <cell r="AE55">
            <v>1.95E-2</v>
          </cell>
          <cell r="AF55">
            <v>4.0000000000000001E-3</v>
          </cell>
          <cell r="AG55">
            <v>0.125</v>
          </cell>
        </row>
        <row r="56">
          <cell r="A56" t="str">
            <v>W00115</v>
          </cell>
          <cell r="B56">
            <v>47</v>
          </cell>
          <cell r="C56" t="str">
            <v>Mookambikai clinical lab</v>
          </cell>
          <cell r="D56">
            <v>1</v>
          </cell>
          <cell r="E56">
            <v>35212</v>
          </cell>
          <cell r="F56">
            <v>406406</v>
          </cell>
          <cell r="G56">
            <v>0</v>
          </cell>
          <cell r="H56">
            <v>0.19320000000000001</v>
          </cell>
          <cell r="L56">
            <v>0.19320000000000001</v>
          </cell>
          <cell r="O56">
            <v>36717</v>
          </cell>
          <cell r="S56">
            <v>0</v>
          </cell>
          <cell r="T56">
            <v>175</v>
          </cell>
          <cell r="V56">
            <v>0</v>
          </cell>
          <cell r="W56">
            <v>0</v>
          </cell>
          <cell r="X56">
            <v>21.63</v>
          </cell>
          <cell r="Y56" t="str">
            <v>MED SYSTEMS</v>
          </cell>
          <cell r="Z56">
            <v>0</v>
          </cell>
          <cell r="AB56">
            <v>21.25</v>
          </cell>
          <cell r="AC56">
            <v>14.85</v>
          </cell>
          <cell r="AD56">
            <v>0.14849999999999999</v>
          </cell>
          <cell r="AE56">
            <v>1.95E-2</v>
          </cell>
          <cell r="AF56">
            <v>4.0000000000000001E-3</v>
          </cell>
          <cell r="AG56">
            <v>0.125</v>
          </cell>
        </row>
        <row r="57">
          <cell r="A57" t="str">
            <v>W00183</v>
          </cell>
          <cell r="B57">
            <v>48</v>
          </cell>
          <cell r="C57" t="str">
            <v>Okay Diagnostics</v>
          </cell>
          <cell r="D57">
            <v>1</v>
          </cell>
          <cell r="E57">
            <v>35212</v>
          </cell>
          <cell r="F57">
            <v>3195585</v>
          </cell>
          <cell r="G57">
            <v>1</v>
          </cell>
          <cell r="H57">
            <v>0.17979999999999999</v>
          </cell>
          <cell r="L57">
            <v>0.17979999999999999</v>
          </cell>
          <cell r="O57">
            <v>36661</v>
          </cell>
          <cell r="S57">
            <v>0</v>
          </cell>
          <cell r="T57">
            <v>231</v>
          </cell>
          <cell r="V57">
            <v>1</v>
          </cell>
          <cell r="W57">
            <v>0.11379123287671231</v>
          </cell>
          <cell r="X57">
            <v>21.63</v>
          </cell>
          <cell r="Y57" t="str">
            <v>MED SYSTEMS</v>
          </cell>
          <cell r="Z57">
            <v>1.8370684931506849E-2</v>
          </cell>
          <cell r="AB57">
            <v>21.25</v>
          </cell>
          <cell r="AC57">
            <v>14.85</v>
          </cell>
          <cell r="AD57">
            <v>0.14849999999999999</v>
          </cell>
          <cell r="AE57">
            <v>1.95E-2</v>
          </cell>
          <cell r="AF57">
            <v>4.0000000000000001E-3</v>
          </cell>
          <cell r="AG57">
            <v>0.125</v>
          </cell>
        </row>
        <row r="58">
          <cell r="A58" t="str">
            <v>W00199</v>
          </cell>
          <cell r="B58">
            <v>49</v>
          </cell>
          <cell r="C58" t="str">
            <v>Paravara medical  trust</v>
          </cell>
          <cell r="D58">
            <v>1</v>
          </cell>
          <cell r="E58">
            <v>35212</v>
          </cell>
          <cell r="F58">
            <v>2321391</v>
          </cell>
          <cell r="G58">
            <v>0</v>
          </cell>
          <cell r="H58">
            <v>0.16950000000000001</v>
          </cell>
          <cell r="L58">
            <v>0.16950000000000001</v>
          </cell>
          <cell r="O58">
            <v>36161</v>
          </cell>
          <cell r="S58">
            <v>0</v>
          </cell>
          <cell r="T58">
            <v>731</v>
          </cell>
          <cell r="V58">
            <v>0</v>
          </cell>
          <cell r="W58">
            <v>0</v>
          </cell>
          <cell r="X58">
            <v>0</v>
          </cell>
          <cell r="Y58" t="str">
            <v>MED SYSTEMS</v>
          </cell>
          <cell r="Z58">
            <v>0</v>
          </cell>
          <cell r="AB58">
            <v>21.25</v>
          </cell>
          <cell r="AC58">
            <v>14.85</v>
          </cell>
          <cell r="AD58">
            <v>0.14849999999999999</v>
          </cell>
          <cell r="AE58">
            <v>1.95E-2</v>
          </cell>
          <cell r="AF58">
            <v>4.0000000000000001E-3</v>
          </cell>
          <cell r="AG58">
            <v>0.125</v>
          </cell>
        </row>
        <row r="59">
          <cell r="A59" t="str">
            <v>W00063</v>
          </cell>
          <cell r="B59">
            <v>50</v>
          </cell>
          <cell r="C59" t="str">
            <v>Rukmini Scanning</v>
          </cell>
          <cell r="D59">
            <v>1</v>
          </cell>
          <cell r="E59">
            <v>35212</v>
          </cell>
          <cell r="F59">
            <v>711077</v>
          </cell>
          <cell r="G59">
            <v>-1</v>
          </cell>
          <cell r="H59">
            <v>0.18340000000000001</v>
          </cell>
          <cell r="L59">
            <v>0.18340000000000001</v>
          </cell>
          <cell r="O59">
            <v>36795</v>
          </cell>
          <cell r="S59">
            <v>0</v>
          </cell>
          <cell r="T59">
            <v>97</v>
          </cell>
          <cell r="V59">
            <v>-1</v>
          </cell>
          <cell r="W59">
            <v>-4.8739178082191789E-2</v>
          </cell>
          <cell r="X59">
            <v>21.63</v>
          </cell>
          <cell r="Y59" t="str">
            <v>MED SYSTEMS</v>
          </cell>
          <cell r="Z59">
            <v>-1.8370684931506849E-2</v>
          </cell>
          <cell r="AB59">
            <v>21.25</v>
          </cell>
          <cell r="AC59">
            <v>14.85</v>
          </cell>
          <cell r="AD59">
            <v>0.14849999999999999</v>
          </cell>
          <cell r="AE59">
            <v>1.95E-2</v>
          </cell>
          <cell r="AF59">
            <v>4.0000000000000001E-3</v>
          </cell>
          <cell r="AG59">
            <v>0.125</v>
          </cell>
        </row>
        <row r="60">
          <cell r="A60" t="str">
            <v>W00064</v>
          </cell>
          <cell r="B60">
            <v>51</v>
          </cell>
          <cell r="C60" t="str">
            <v>Sai Blood Bank</v>
          </cell>
          <cell r="D60">
            <v>1</v>
          </cell>
          <cell r="E60">
            <v>35212</v>
          </cell>
          <cell r="F60">
            <v>684108</v>
          </cell>
          <cell r="G60">
            <v>-2</v>
          </cell>
          <cell r="H60">
            <v>0.18049999999999999</v>
          </cell>
          <cell r="L60">
            <v>0.18049999999999999</v>
          </cell>
          <cell r="O60">
            <v>36722</v>
          </cell>
          <cell r="S60">
            <v>0</v>
          </cell>
          <cell r="T60">
            <v>170</v>
          </cell>
          <cell r="V60">
            <v>-2</v>
          </cell>
          <cell r="W60">
            <v>-0.16813698630136983</v>
          </cell>
          <cell r="X60">
            <v>21.63</v>
          </cell>
          <cell r="Y60" t="str">
            <v>MED SYSTEMS</v>
          </cell>
          <cell r="Z60">
            <v>-3.6741369863013698E-2</v>
          </cell>
          <cell r="AB60">
            <v>21.25</v>
          </cell>
          <cell r="AC60">
            <v>14.85</v>
          </cell>
          <cell r="AD60">
            <v>0.14849999999999999</v>
          </cell>
          <cell r="AE60">
            <v>1.95E-2</v>
          </cell>
          <cell r="AF60">
            <v>4.0000000000000001E-3</v>
          </cell>
          <cell r="AG60">
            <v>0.125</v>
          </cell>
        </row>
        <row r="61">
          <cell r="A61" t="str">
            <v>W00139</v>
          </cell>
          <cell r="B61">
            <v>52</v>
          </cell>
          <cell r="C61" t="str">
            <v>Search Diagnostics</v>
          </cell>
          <cell r="D61">
            <v>1</v>
          </cell>
          <cell r="E61">
            <v>35212</v>
          </cell>
          <cell r="F61">
            <v>7856588</v>
          </cell>
          <cell r="G61">
            <v>0</v>
          </cell>
          <cell r="H61">
            <v>0.14829999999999999</v>
          </cell>
          <cell r="L61">
            <v>0.14829999999999999</v>
          </cell>
          <cell r="O61">
            <v>35764</v>
          </cell>
          <cell r="S61">
            <v>0</v>
          </cell>
          <cell r="T61">
            <v>1128</v>
          </cell>
          <cell r="V61">
            <v>0</v>
          </cell>
          <cell r="W61">
            <v>0</v>
          </cell>
          <cell r="X61">
            <v>0</v>
          </cell>
          <cell r="Y61" t="str">
            <v>MED SYSTEMS</v>
          </cell>
          <cell r="Z61">
            <v>0</v>
          </cell>
          <cell r="AB61">
            <v>21.25</v>
          </cell>
          <cell r="AC61">
            <v>14.85</v>
          </cell>
          <cell r="AD61">
            <v>0.14849999999999999</v>
          </cell>
          <cell r="AE61">
            <v>1.95E-2</v>
          </cell>
          <cell r="AF61">
            <v>4.0000000000000001E-3</v>
          </cell>
          <cell r="AG61">
            <v>0.125</v>
          </cell>
        </row>
        <row r="62">
          <cell r="A62" t="str">
            <v>W00037</v>
          </cell>
          <cell r="B62">
            <v>53</v>
          </cell>
          <cell r="C62" t="str">
            <v>Tara Hospital</v>
          </cell>
          <cell r="D62">
            <v>1</v>
          </cell>
          <cell r="E62">
            <v>35212</v>
          </cell>
          <cell r="F62">
            <v>766180</v>
          </cell>
          <cell r="G62">
            <v>2</v>
          </cell>
          <cell r="H62">
            <v>0.21779999999999999</v>
          </cell>
          <cell r="L62">
            <v>0.21779999999999999</v>
          </cell>
          <cell r="O62">
            <v>36651</v>
          </cell>
          <cell r="S62">
            <v>0</v>
          </cell>
          <cell r="T62">
            <v>241</v>
          </cell>
          <cell r="V62">
            <v>2</v>
          </cell>
          <cell r="W62">
            <v>0.28761534246575338</v>
          </cell>
          <cell r="X62">
            <v>21.63</v>
          </cell>
          <cell r="Y62" t="str">
            <v>MED SYSTEMS</v>
          </cell>
          <cell r="Z62">
            <v>3.6741369863013698E-2</v>
          </cell>
          <cell r="AB62">
            <v>21.25</v>
          </cell>
          <cell r="AC62">
            <v>14.85</v>
          </cell>
          <cell r="AD62">
            <v>0.14849999999999999</v>
          </cell>
          <cell r="AE62">
            <v>1.95E-2</v>
          </cell>
          <cell r="AF62">
            <v>4.0000000000000001E-3</v>
          </cell>
          <cell r="AG62">
            <v>0.125</v>
          </cell>
        </row>
        <row r="63">
          <cell r="A63" t="str">
            <v>W00204</v>
          </cell>
          <cell r="B63">
            <v>54</v>
          </cell>
          <cell r="C63" t="str">
            <v xml:space="preserve">Vidarbha 3D S can </v>
          </cell>
          <cell r="D63">
            <v>1</v>
          </cell>
          <cell r="E63">
            <v>35212</v>
          </cell>
          <cell r="F63">
            <v>6649132</v>
          </cell>
          <cell r="G63">
            <v>0</v>
          </cell>
          <cell r="H63">
            <v>0.18160000000000001</v>
          </cell>
          <cell r="L63">
            <v>0.18160000000000001</v>
          </cell>
          <cell r="O63">
            <v>36666</v>
          </cell>
          <cell r="S63">
            <v>0</v>
          </cell>
          <cell r="T63">
            <v>226</v>
          </cell>
          <cell r="V63">
            <v>0</v>
          </cell>
          <cell r="W63">
            <v>0</v>
          </cell>
          <cell r="X63">
            <v>21.63</v>
          </cell>
          <cell r="Y63" t="str">
            <v>MED SYSTEMS</v>
          </cell>
          <cell r="Z63">
            <v>0</v>
          </cell>
          <cell r="AB63">
            <v>21.25</v>
          </cell>
          <cell r="AC63">
            <v>14.85</v>
          </cell>
          <cell r="AD63">
            <v>0.14849999999999999</v>
          </cell>
          <cell r="AE63">
            <v>1.95E-2</v>
          </cell>
          <cell r="AF63">
            <v>4.0000000000000001E-3</v>
          </cell>
          <cell r="AG63">
            <v>0.125</v>
          </cell>
        </row>
        <row r="64">
          <cell r="A64" t="str">
            <v>W00178</v>
          </cell>
          <cell r="B64">
            <v>55</v>
          </cell>
          <cell r="C64" t="str">
            <v>Woodland Nursing Home</v>
          </cell>
          <cell r="D64">
            <v>1</v>
          </cell>
          <cell r="E64">
            <v>35212</v>
          </cell>
          <cell r="F64">
            <v>8027697</v>
          </cell>
          <cell r="G64">
            <v>-1</v>
          </cell>
          <cell r="H64">
            <v>0.1469</v>
          </cell>
          <cell r="L64">
            <v>0.1469</v>
          </cell>
          <cell r="O64">
            <v>36692</v>
          </cell>
          <cell r="S64">
            <v>0</v>
          </cell>
          <cell r="T64">
            <v>200</v>
          </cell>
          <cell r="V64">
            <v>-1</v>
          </cell>
          <cell r="W64">
            <v>-8.04931506849315E-2</v>
          </cell>
          <cell r="X64">
            <v>21.63</v>
          </cell>
          <cell r="Y64" t="str">
            <v>MED SYSTEMS</v>
          </cell>
          <cell r="Z64">
            <v>-1.8370684931506849E-2</v>
          </cell>
          <cell r="AB64">
            <v>21.25</v>
          </cell>
          <cell r="AC64">
            <v>14.85</v>
          </cell>
          <cell r="AD64">
            <v>0.14849999999999999</v>
          </cell>
          <cell r="AE64">
            <v>1.95E-2</v>
          </cell>
          <cell r="AF64">
            <v>4.0000000000000001E-3</v>
          </cell>
          <cell r="AG64">
            <v>0.125</v>
          </cell>
        </row>
        <row r="65">
          <cell r="A65" t="str">
            <v>W00130</v>
          </cell>
          <cell r="B65">
            <v>56</v>
          </cell>
          <cell r="C65" t="str">
            <v>Advanced Medicare &amp; Research</v>
          </cell>
          <cell r="D65">
            <v>1</v>
          </cell>
          <cell r="E65">
            <v>35328</v>
          </cell>
          <cell r="F65">
            <v>12766593</v>
          </cell>
          <cell r="G65">
            <v>1861460</v>
          </cell>
          <cell r="H65">
            <v>0.16850000000000001</v>
          </cell>
          <cell r="L65">
            <v>0.16850000000000001</v>
          </cell>
          <cell r="O65">
            <v>36824</v>
          </cell>
          <cell r="S65">
            <v>0</v>
          </cell>
          <cell r="T65">
            <v>68</v>
          </cell>
          <cell r="V65">
            <v>1861460</v>
          </cell>
          <cell r="W65">
            <v>58434.54432876713</v>
          </cell>
          <cell r="X65">
            <v>20.21</v>
          </cell>
          <cell r="Y65" t="str">
            <v>MED SYSTEMS</v>
          </cell>
          <cell r="Z65">
            <v>31951.323413698632</v>
          </cell>
          <cell r="AB65">
            <v>19.86</v>
          </cell>
          <cell r="AC65">
            <v>14.85</v>
          </cell>
          <cell r="AD65">
            <v>0.14849999999999999</v>
          </cell>
          <cell r="AE65">
            <v>1.95E-2</v>
          </cell>
          <cell r="AF65">
            <v>4.0000000000000001E-3</v>
          </cell>
          <cell r="AG65">
            <v>0.125</v>
          </cell>
        </row>
        <row r="66">
          <cell r="A66" t="str">
            <v>W00177</v>
          </cell>
          <cell r="B66">
            <v>57</v>
          </cell>
          <cell r="C66" t="str">
            <v>AG Neuro Hospital</v>
          </cell>
          <cell r="D66">
            <v>1</v>
          </cell>
          <cell r="E66">
            <v>35328</v>
          </cell>
          <cell r="F66">
            <v>514300</v>
          </cell>
          <cell r="G66">
            <v>0</v>
          </cell>
          <cell r="H66">
            <v>0.18099999999999999</v>
          </cell>
          <cell r="L66">
            <v>0.18099999999999999</v>
          </cell>
          <cell r="O66">
            <v>36114</v>
          </cell>
          <cell r="S66">
            <v>0</v>
          </cell>
          <cell r="T66">
            <v>778</v>
          </cell>
          <cell r="V66">
            <v>0</v>
          </cell>
          <cell r="W66">
            <v>0</v>
          </cell>
          <cell r="X66">
            <v>0</v>
          </cell>
          <cell r="Y66" t="str">
            <v>MED SYSTEMS</v>
          </cell>
          <cell r="Z66">
            <v>0</v>
          </cell>
          <cell r="AB66">
            <v>19.86</v>
          </cell>
          <cell r="AC66">
            <v>14.85</v>
          </cell>
          <cell r="AD66">
            <v>0.14849999999999999</v>
          </cell>
          <cell r="AE66">
            <v>1.95E-2</v>
          </cell>
          <cell r="AF66">
            <v>4.0000000000000001E-3</v>
          </cell>
          <cell r="AG66">
            <v>0.125</v>
          </cell>
        </row>
        <row r="67">
          <cell r="A67" t="str">
            <v>W00005</v>
          </cell>
          <cell r="B67">
            <v>58</v>
          </cell>
          <cell r="C67" t="str">
            <v>Amrit Heart Scan -1</v>
          </cell>
          <cell r="D67">
            <v>1</v>
          </cell>
          <cell r="E67">
            <v>35328</v>
          </cell>
          <cell r="F67">
            <v>3800610</v>
          </cell>
          <cell r="G67">
            <v>1020890</v>
          </cell>
          <cell r="H67">
            <v>0.1968</v>
          </cell>
          <cell r="L67">
            <v>0.1968</v>
          </cell>
          <cell r="O67">
            <v>36860</v>
          </cell>
          <cell r="P67">
            <v>36890</v>
          </cell>
          <cell r="Q67">
            <v>102141</v>
          </cell>
          <cell r="R67">
            <v>85628</v>
          </cell>
          <cell r="S67">
            <v>16513</v>
          </cell>
          <cell r="T67">
            <v>2</v>
          </cell>
          <cell r="V67">
            <v>935262</v>
          </cell>
          <cell r="W67">
            <v>1008.5455430136985</v>
          </cell>
          <cell r="X67">
            <v>20.21</v>
          </cell>
          <cell r="Y67" t="str">
            <v>MED SYSTEMS</v>
          </cell>
          <cell r="Z67">
            <v>16053.451934794521</v>
          </cell>
          <cell r="AB67">
            <v>19.86</v>
          </cell>
          <cell r="AC67">
            <v>14.85</v>
          </cell>
          <cell r="AD67">
            <v>0.14849999999999999</v>
          </cell>
          <cell r="AE67">
            <v>1.95E-2</v>
          </cell>
          <cell r="AF67">
            <v>4.0000000000000001E-3</v>
          </cell>
          <cell r="AG67">
            <v>0.125</v>
          </cell>
        </row>
        <row r="68">
          <cell r="A68" t="str">
            <v>W00034</v>
          </cell>
          <cell r="B68">
            <v>59</v>
          </cell>
          <cell r="C68" t="str">
            <v>Amrit Heart Scan -2</v>
          </cell>
          <cell r="D68">
            <v>2</v>
          </cell>
          <cell r="E68">
            <v>35328</v>
          </cell>
          <cell r="F68">
            <v>561890</v>
          </cell>
          <cell r="G68">
            <v>150934</v>
          </cell>
          <cell r="H68">
            <v>0.1968</v>
          </cell>
          <cell r="L68">
            <v>0.1968</v>
          </cell>
          <cell r="O68">
            <v>36860</v>
          </cell>
          <cell r="P68">
            <v>36890</v>
          </cell>
          <cell r="Q68">
            <v>15101</v>
          </cell>
          <cell r="R68">
            <v>12660</v>
          </cell>
          <cell r="S68">
            <v>2441</v>
          </cell>
          <cell r="T68">
            <v>2</v>
          </cell>
          <cell r="V68">
            <v>138274</v>
          </cell>
          <cell r="W68">
            <v>149.1086202739726</v>
          </cell>
          <cell r="X68">
            <v>20.21</v>
          </cell>
          <cell r="Y68" t="str">
            <v>MED SYSTEMS</v>
          </cell>
          <cell r="Z68">
            <v>2373.4258558904112</v>
          </cell>
          <cell r="AB68">
            <v>19.86</v>
          </cell>
          <cell r="AC68">
            <v>14.85</v>
          </cell>
          <cell r="AD68">
            <v>0.14849999999999999</v>
          </cell>
          <cell r="AE68">
            <v>1.95E-2</v>
          </cell>
          <cell r="AF68">
            <v>4.0000000000000001E-3</v>
          </cell>
          <cell r="AG68">
            <v>0.125</v>
          </cell>
        </row>
        <row r="69">
          <cell r="A69" t="str">
            <v>W00046</v>
          </cell>
          <cell r="B69">
            <v>60</v>
          </cell>
          <cell r="C69" t="str">
            <v>Bara Thakur</v>
          </cell>
          <cell r="D69">
            <v>1</v>
          </cell>
          <cell r="E69">
            <v>35328</v>
          </cell>
          <cell r="F69">
            <v>720949</v>
          </cell>
          <cell r="G69">
            <v>107937</v>
          </cell>
          <cell r="H69">
            <v>0.18360000000000001</v>
          </cell>
          <cell r="L69">
            <v>0.18360000000000001</v>
          </cell>
          <cell r="O69">
            <v>36794</v>
          </cell>
          <cell r="P69">
            <v>36885</v>
          </cell>
          <cell r="Q69">
            <v>57688</v>
          </cell>
          <cell r="R69">
            <v>52747</v>
          </cell>
          <cell r="S69">
            <v>4941</v>
          </cell>
          <cell r="T69">
            <v>7</v>
          </cell>
          <cell r="V69">
            <v>55190</v>
          </cell>
          <cell r="W69">
            <v>194.32928219178086</v>
          </cell>
          <cell r="X69">
            <v>20.21</v>
          </cell>
          <cell r="Y69" t="str">
            <v>MED SYSTEMS</v>
          </cell>
          <cell r="Z69">
            <v>947.31744931506864</v>
          </cell>
          <cell r="AB69">
            <v>19.86</v>
          </cell>
          <cell r="AC69">
            <v>14.85</v>
          </cell>
          <cell r="AD69">
            <v>0.14849999999999999</v>
          </cell>
          <cell r="AE69">
            <v>1.95E-2</v>
          </cell>
          <cell r="AF69">
            <v>4.0000000000000001E-3</v>
          </cell>
          <cell r="AG69">
            <v>0.125</v>
          </cell>
        </row>
        <row r="70">
          <cell r="A70" t="str">
            <v>W00045</v>
          </cell>
          <cell r="B70">
            <v>61</v>
          </cell>
          <cell r="C70" t="str">
            <v>Central Polyclinic</v>
          </cell>
          <cell r="D70">
            <v>1</v>
          </cell>
          <cell r="E70">
            <v>35328</v>
          </cell>
          <cell r="F70">
            <v>476458</v>
          </cell>
          <cell r="G70">
            <v>73921</v>
          </cell>
          <cell r="H70">
            <v>0.20469999999999999</v>
          </cell>
          <cell r="L70">
            <v>0.20469999999999999</v>
          </cell>
          <cell r="O70">
            <v>36838</v>
          </cell>
          <cell r="S70">
            <v>0</v>
          </cell>
          <cell r="T70">
            <v>54</v>
          </cell>
          <cell r="V70">
            <v>73921</v>
          </cell>
          <cell r="W70">
            <v>2238.6519172602739</v>
          </cell>
          <cell r="X70">
            <v>20.21</v>
          </cell>
          <cell r="Y70" t="str">
            <v>MED SYSTEMS</v>
          </cell>
          <cell r="Z70">
            <v>1268.8286495890413</v>
          </cell>
          <cell r="AB70">
            <v>19.86</v>
          </cell>
          <cell r="AC70">
            <v>14.85</v>
          </cell>
          <cell r="AD70">
            <v>0.14849999999999999</v>
          </cell>
          <cell r="AE70">
            <v>1.95E-2</v>
          </cell>
          <cell r="AF70">
            <v>4.0000000000000001E-3</v>
          </cell>
          <cell r="AG70">
            <v>0.125</v>
          </cell>
        </row>
        <row r="71">
          <cell r="A71" t="str">
            <v>W00068</v>
          </cell>
          <cell r="B71">
            <v>62</v>
          </cell>
          <cell r="C71" t="str">
            <v>Dhande Diagnostic Research (foreclosed in aug 99)</v>
          </cell>
          <cell r="D71">
            <v>1</v>
          </cell>
          <cell r="E71">
            <v>35328</v>
          </cell>
          <cell r="F71">
            <v>8301017</v>
          </cell>
          <cell r="G71">
            <v>-2</v>
          </cell>
          <cell r="H71">
            <v>0.2092</v>
          </cell>
          <cell r="L71">
            <v>0.2092</v>
          </cell>
          <cell r="O71">
            <v>36295</v>
          </cell>
          <cell r="S71">
            <v>0</v>
          </cell>
          <cell r="T71">
            <v>597</v>
          </cell>
          <cell r="V71">
            <v>-2</v>
          </cell>
          <cell r="W71">
            <v>-0.68434191780821918</v>
          </cell>
          <cell r="X71">
            <v>20.21</v>
          </cell>
          <cell r="Y71" t="str">
            <v>MED SYSTEMS</v>
          </cell>
          <cell r="Z71">
            <v>-3.4329315068493155E-2</v>
          </cell>
          <cell r="AB71">
            <v>19.86</v>
          </cell>
          <cell r="AC71">
            <v>14.85</v>
          </cell>
          <cell r="AD71">
            <v>0.14849999999999999</v>
          </cell>
          <cell r="AE71">
            <v>1.95E-2</v>
          </cell>
          <cell r="AF71">
            <v>4.0000000000000001E-3</v>
          </cell>
          <cell r="AG71">
            <v>0.125</v>
          </cell>
        </row>
        <row r="72">
          <cell r="A72" t="str">
            <v>W00024</v>
          </cell>
          <cell r="B72">
            <v>63</v>
          </cell>
          <cell r="C72" t="str">
            <v>Amar Jawalkar</v>
          </cell>
          <cell r="D72">
            <v>1</v>
          </cell>
          <cell r="E72">
            <v>35328</v>
          </cell>
          <cell r="F72">
            <v>444417</v>
          </cell>
          <cell r="G72">
            <v>35785</v>
          </cell>
          <cell r="H72">
            <v>0.19320000000000001</v>
          </cell>
          <cell r="L72">
            <v>0.19320000000000001</v>
          </cell>
          <cell r="O72">
            <v>36845</v>
          </cell>
          <cell r="S72">
            <v>0</v>
          </cell>
          <cell r="T72">
            <v>47</v>
          </cell>
          <cell r="V72">
            <v>35785</v>
          </cell>
          <cell r="W72">
            <v>890.25236712328774</v>
          </cell>
          <cell r="X72">
            <v>20.21</v>
          </cell>
          <cell r="Y72" t="str">
            <v>MED SYSTEMS</v>
          </cell>
          <cell r="Z72">
            <v>614.23726986301358</v>
          </cell>
          <cell r="AA72">
            <v>400766.08929863019</v>
          </cell>
          <cell r="AB72">
            <v>19.86</v>
          </cell>
          <cell r="AC72">
            <v>14.85</v>
          </cell>
          <cell r="AD72">
            <v>0.14849999999999999</v>
          </cell>
          <cell r="AE72">
            <v>1.95E-2</v>
          </cell>
          <cell r="AF72">
            <v>4.0000000000000001E-3</v>
          </cell>
          <cell r="AG72">
            <v>0.125</v>
          </cell>
        </row>
        <row r="73">
          <cell r="A73" t="str">
            <v>W00180</v>
          </cell>
          <cell r="B73">
            <v>64</v>
          </cell>
          <cell r="C73" t="str">
            <v>B K Patnaik</v>
          </cell>
          <cell r="D73">
            <v>1</v>
          </cell>
          <cell r="E73">
            <v>35328</v>
          </cell>
          <cell r="F73">
            <v>657151</v>
          </cell>
          <cell r="G73">
            <v>0</v>
          </cell>
          <cell r="H73">
            <v>0.1852</v>
          </cell>
          <cell r="L73">
            <v>0.1852</v>
          </cell>
          <cell r="O73">
            <v>36811</v>
          </cell>
          <cell r="S73">
            <v>0</v>
          </cell>
          <cell r="T73">
            <v>81</v>
          </cell>
          <cell r="V73">
            <v>0</v>
          </cell>
          <cell r="W73">
            <v>0</v>
          </cell>
          <cell r="X73">
            <v>20.21</v>
          </cell>
          <cell r="Y73" t="str">
            <v>MED SYSTEMS</v>
          </cell>
          <cell r="Z73">
            <v>0</v>
          </cell>
          <cell r="AA73">
            <v>2102.4715068493151</v>
          </cell>
          <cell r="AB73">
            <v>19.86</v>
          </cell>
          <cell r="AC73">
            <v>14.85</v>
          </cell>
          <cell r="AD73">
            <v>0.14849999999999999</v>
          </cell>
          <cell r="AE73">
            <v>1.95E-2</v>
          </cell>
          <cell r="AF73">
            <v>4.0000000000000001E-3</v>
          </cell>
          <cell r="AG73">
            <v>0.125</v>
          </cell>
        </row>
        <row r="74">
          <cell r="A74" t="str">
            <v>W00110</v>
          </cell>
          <cell r="B74">
            <v>65</v>
          </cell>
          <cell r="C74" t="str">
            <v>D Chawla</v>
          </cell>
          <cell r="D74">
            <v>1</v>
          </cell>
          <cell r="E74">
            <v>35328</v>
          </cell>
          <cell r="F74">
            <v>862218</v>
          </cell>
          <cell r="G74">
            <v>70915</v>
          </cell>
          <cell r="H74">
            <v>0.18379999999999999</v>
          </cell>
          <cell r="L74">
            <v>0.18379999999999999</v>
          </cell>
          <cell r="O74">
            <v>36776</v>
          </cell>
          <cell r="P74">
            <v>36867</v>
          </cell>
          <cell r="Q74">
            <v>74165</v>
          </cell>
          <cell r="R74">
            <v>70915</v>
          </cell>
          <cell r="S74">
            <v>3250</v>
          </cell>
          <cell r="T74">
            <v>25</v>
          </cell>
          <cell r="V74">
            <v>0</v>
          </cell>
          <cell r="W74">
            <v>0</v>
          </cell>
          <cell r="X74">
            <v>20.21</v>
          </cell>
          <cell r="Y74" t="str">
            <v>MED SYSTEMS</v>
          </cell>
          <cell r="Z74">
            <v>0</v>
          </cell>
          <cell r="AA74">
            <v>11056.120895342467</v>
          </cell>
          <cell r="AB74">
            <v>19.86</v>
          </cell>
          <cell r="AC74">
            <v>14.85</v>
          </cell>
          <cell r="AD74">
            <v>0.14849999999999999</v>
          </cell>
          <cell r="AE74">
            <v>1.95E-2</v>
          </cell>
          <cell r="AF74">
            <v>4.0000000000000001E-3</v>
          </cell>
          <cell r="AG74">
            <v>0.125</v>
          </cell>
        </row>
        <row r="75">
          <cell r="A75" t="str">
            <v>W00092</v>
          </cell>
          <cell r="B75">
            <v>66</v>
          </cell>
          <cell r="C75" t="str">
            <v>Jayesh Solanki</v>
          </cell>
          <cell r="D75">
            <v>1</v>
          </cell>
          <cell r="E75">
            <v>35328</v>
          </cell>
          <cell r="F75">
            <v>494021</v>
          </cell>
          <cell r="G75">
            <v>44316</v>
          </cell>
          <cell r="H75">
            <v>0.2006</v>
          </cell>
          <cell r="L75">
            <v>0.2006</v>
          </cell>
          <cell r="O75">
            <v>36854</v>
          </cell>
          <cell r="S75">
            <v>0</v>
          </cell>
          <cell r="T75">
            <v>38</v>
          </cell>
          <cell r="V75">
            <v>44316</v>
          </cell>
          <cell r="W75">
            <v>925.51234191780816</v>
          </cell>
          <cell r="X75">
            <v>20.21</v>
          </cell>
          <cell r="Y75" t="str">
            <v>MED SYSTEMS</v>
          </cell>
          <cell r="Z75">
            <v>760.6689632876712</v>
          </cell>
          <cell r="AB75">
            <v>19.86</v>
          </cell>
          <cell r="AC75">
            <v>14.85</v>
          </cell>
          <cell r="AD75">
            <v>0.14849999999999999</v>
          </cell>
          <cell r="AE75">
            <v>1.95E-2</v>
          </cell>
          <cell r="AF75">
            <v>4.0000000000000001E-3</v>
          </cell>
          <cell r="AG75">
            <v>0.125</v>
          </cell>
        </row>
        <row r="76">
          <cell r="A76" t="str">
            <v>W00113</v>
          </cell>
          <cell r="B76">
            <v>67</v>
          </cell>
          <cell r="C76" t="str">
            <v>K ishore P Kedkar</v>
          </cell>
          <cell r="D76">
            <v>1</v>
          </cell>
          <cell r="E76">
            <v>35328</v>
          </cell>
          <cell r="F76">
            <v>1396285</v>
          </cell>
          <cell r="G76">
            <v>0</v>
          </cell>
          <cell r="H76">
            <v>0.20180000000000001</v>
          </cell>
          <cell r="L76">
            <v>0.20180000000000001</v>
          </cell>
          <cell r="O76">
            <v>36100</v>
          </cell>
          <cell r="S76">
            <v>0</v>
          </cell>
          <cell r="T76">
            <v>792</v>
          </cell>
          <cell r="V76">
            <v>0</v>
          </cell>
          <cell r="W76">
            <v>0</v>
          </cell>
          <cell r="X76">
            <v>0</v>
          </cell>
          <cell r="Y76" t="str">
            <v>MED SYSTEMS</v>
          </cell>
          <cell r="Z76">
            <v>0</v>
          </cell>
          <cell r="AA76">
            <v>285.24341095890412</v>
          </cell>
          <cell r="AB76">
            <v>19.86</v>
          </cell>
          <cell r="AC76">
            <v>14.85</v>
          </cell>
          <cell r="AD76">
            <v>0.14849999999999999</v>
          </cell>
          <cell r="AE76">
            <v>1.95E-2</v>
          </cell>
          <cell r="AF76">
            <v>4.0000000000000001E-3</v>
          </cell>
          <cell r="AG76">
            <v>0.125</v>
          </cell>
        </row>
        <row r="77">
          <cell r="A77" t="str">
            <v>W00124</v>
          </cell>
          <cell r="B77">
            <v>68</v>
          </cell>
          <cell r="C77" t="str">
            <v>K M Thomas</v>
          </cell>
          <cell r="D77">
            <v>1</v>
          </cell>
          <cell r="E77">
            <v>35328</v>
          </cell>
          <cell r="F77">
            <v>854849</v>
          </cell>
          <cell r="G77">
            <v>1</v>
          </cell>
          <cell r="H77">
            <v>0.1837</v>
          </cell>
          <cell r="L77">
            <v>0.1837</v>
          </cell>
          <cell r="O77">
            <v>36860</v>
          </cell>
          <cell r="S77">
            <v>0</v>
          </cell>
          <cell r="T77">
            <v>32</v>
          </cell>
          <cell r="V77">
            <v>1</v>
          </cell>
          <cell r="W77">
            <v>1.6105205479452055E-2</v>
          </cell>
          <cell r="X77">
            <v>20.21</v>
          </cell>
          <cell r="Y77" t="str">
            <v>MED SYSTEMS</v>
          </cell>
          <cell r="Z77">
            <v>1.7164657534246577E-2</v>
          </cell>
          <cell r="AA77">
            <v>7328.2224361643839</v>
          </cell>
          <cell r="AB77">
            <v>19.86</v>
          </cell>
          <cell r="AC77">
            <v>14.85</v>
          </cell>
          <cell r="AD77">
            <v>0.14849999999999999</v>
          </cell>
          <cell r="AE77">
            <v>1.95E-2</v>
          </cell>
          <cell r="AF77">
            <v>4.0000000000000001E-3</v>
          </cell>
          <cell r="AG77">
            <v>0.125</v>
          </cell>
        </row>
        <row r="78">
          <cell r="A78" t="str">
            <v>W00029</v>
          </cell>
          <cell r="B78">
            <v>69</v>
          </cell>
          <cell r="C78" t="str">
            <v>Meenakshi Das</v>
          </cell>
          <cell r="D78">
            <v>1</v>
          </cell>
          <cell r="E78">
            <v>35328</v>
          </cell>
          <cell r="F78">
            <v>666155</v>
          </cell>
          <cell r="G78">
            <v>71557</v>
          </cell>
          <cell r="H78">
            <v>0.19289999999999999</v>
          </cell>
          <cell r="L78">
            <v>0.19289999999999999</v>
          </cell>
          <cell r="O78">
            <v>36799</v>
          </cell>
          <cell r="P78">
            <v>36890</v>
          </cell>
          <cell r="Q78">
            <v>75000</v>
          </cell>
          <cell r="R78">
            <v>71559</v>
          </cell>
          <cell r="S78">
            <v>3441</v>
          </cell>
          <cell r="T78">
            <v>2</v>
          </cell>
          <cell r="V78">
            <v>-2</v>
          </cell>
          <cell r="W78">
            <v>-2.1139726027397257E-3</v>
          </cell>
          <cell r="X78">
            <v>20.21</v>
          </cell>
          <cell r="Y78" t="str">
            <v>MED SYSTEMS</v>
          </cell>
          <cell r="Z78">
            <v>-3.4329315068493155E-2</v>
          </cell>
          <cell r="AA78">
            <v>15119.2691</v>
          </cell>
          <cell r="AB78">
            <v>19.86</v>
          </cell>
          <cell r="AC78">
            <v>14.85</v>
          </cell>
          <cell r="AD78">
            <v>0.14849999999999999</v>
          </cell>
          <cell r="AE78">
            <v>1.95E-2</v>
          </cell>
          <cell r="AF78">
            <v>4.0000000000000001E-3</v>
          </cell>
          <cell r="AG78">
            <v>0.125</v>
          </cell>
        </row>
        <row r="79">
          <cell r="A79" t="str">
            <v>W00094</v>
          </cell>
          <cell r="B79">
            <v>70</v>
          </cell>
          <cell r="C79" t="str">
            <v>S K Aggarwal</v>
          </cell>
          <cell r="D79">
            <v>1</v>
          </cell>
          <cell r="E79">
            <v>35328</v>
          </cell>
          <cell r="F79">
            <v>1533064</v>
          </cell>
          <cell r="G79">
            <v>0</v>
          </cell>
          <cell r="H79">
            <v>0.16900000000000001</v>
          </cell>
          <cell r="L79">
            <v>0.16900000000000001</v>
          </cell>
          <cell r="O79">
            <v>36061</v>
          </cell>
          <cell r="S79">
            <v>0</v>
          </cell>
          <cell r="T79">
            <v>831</v>
          </cell>
          <cell r="V79">
            <v>0</v>
          </cell>
          <cell r="W79">
            <v>0</v>
          </cell>
          <cell r="X79">
            <v>0</v>
          </cell>
          <cell r="Y79" t="str">
            <v>MED SYSTEMS</v>
          </cell>
          <cell r="Z79">
            <v>0</v>
          </cell>
          <cell r="AA79">
            <v>206478.6493150685</v>
          </cell>
          <cell r="AB79">
            <v>19.86</v>
          </cell>
          <cell r="AC79">
            <v>14.85</v>
          </cell>
          <cell r="AD79">
            <v>0.14849999999999999</v>
          </cell>
          <cell r="AE79">
            <v>1.95E-2</v>
          </cell>
          <cell r="AF79">
            <v>4.0000000000000001E-3</v>
          </cell>
          <cell r="AG79">
            <v>0.125</v>
          </cell>
        </row>
        <row r="80">
          <cell r="A80" t="str">
            <v>W00114</v>
          </cell>
          <cell r="B80">
            <v>71</v>
          </cell>
          <cell r="C80" t="str">
            <v>S V K Reddy</v>
          </cell>
          <cell r="D80">
            <v>1</v>
          </cell>
          <cell r="E80">
            <v>35328</v>
          </cell>
          <cell r="F80">
            <v>442705</v>
          </cell>
          <cell r="G80">
            <v>0</v>
          </cell>
          <cell r="H80">
            <v>0.1908</v>
          </cell>
          <cell r="L80">
            <v>0.1908</v>
          </cell>
          <cell r="O80">
            <v>35774</v>
          </cell>
          <cell r="S80">
            <v>0</v>
          </cell>
          <cell r="T80">
            <v>1118</v>
          </cell>
          <cell r="V80">
            <v>0</v>
          </cell>
          <cell r="W80">
            <v>0</v>
          </cell>
          <cell r="X80">
            <v>0</v>
          </cell>
          <cell r="Y80" t="str">
            <v>MED SYSTEMS</v>
          </cell>
          <cell r="Z80">
            <v>0</v>
          </cell>
          <cell r="AB80">
            <v>19.86</v>
          </cell>
          <cell r="AC80">
            <v>14.85</v>
          </cell>
          <cell r="AD80">
            <v>0.14849999999999999</v>
          </cell>
          <cell r="AE80">
            <v>1.95E-2</v>
          </cell>
          <cell r="AF80">
            <v>4.0000000000000001E-3</v>
          </cell>
          <cell r="AG80">
            <v>0.125</v>
          </cell>
        </row>
        <row r="81">
          <cell r="A81" t="str">
            <v>W00187</v>
          </cell>
          <cell r="B81">
            <v>72</v>
          </cell>
          <cell r="C81" t="str">
            <v>R N Panda</v>
          </cell>
          <cell r="D81">
            <v>1</v>
          </cell>
          <cell r="E81">
            <v>35328</v>
          </cell>
          <cell r="F81">
            <v>684597</v>
          </cell>
          <cell r="G81">
            <v>54229</v>
          </cell>
          <cell r="H81">
            <v>0.18360000000000001</v>
          </cell>
          <cell r="L81">
            <v>0.18360000000000001</v>
          </cell>
          <cell r="O81">
            <v>36799</v>
          </cell>
          <cell r="P81">
            <v>36890</v>
          </cell>
          <cell r="Q81">
            <v>56713</v>
          </cell>
          <cell r="R81">
            <v>54230</v>
          </cell>
          <cell r="S81">
            <v>2483</v>
          </cell>
          <cell r="T81">
            <v>2</v>
          </cell>
          <cell r="V81">
            <v>-1</v>
          </cell>
          <cell r="W81">
            <v>-1.006027397260274E-3</v>
          </cell>
          <cell r="X81">
            <v>20.21</v>
          </cell>
          <cell r="Y81" t="str">
            <v>MED SYSTEMS</v>
          </cell>
          <cell r="Z81">
            <v>-1.7164657534246577E-2</v>
          </cell>
          <cell r="AB81">
            <v>19.86</v>
          </cell>
          <cell r="AC81">
            <v>14.85</v>
          </cell>
          <cell r="AD81">
            <v>0.14849999999999999</v>
          </cell>
          <cell r="AE81">
            <v>1.95E-2</v>
          </cell>
          <cell r="AF81">
            <v>4.0000000000000001E-3</v>
          </cell>
          <cell r="AG81">
            <v>0.125</v>
          </cell>
        </row>
        <row r="82">
          <cell r="A82" t="str">
            <v>W00186</v>
          </cell>
          <cell r="B82">
            <v>73</v>
          </cell>
          <cell r="C82" t="str">
            <v>Gulab Yadav</v>
          </cell>
          <cell r="D82">
            <v>1</v>
          </cell>
          <cell r="E82">
            <v>35328</v>
          </cell>
          <cell r="F82">
            <v>687751</v>
          </cell>
          <cell r="G82">
            <v>56694</v>
          </cell>
          <cell r="H82">
            <v>0.1852</v>
          </cell>
          <cell r="L82">
            <v>0.1852</v>
          </cell>
          <cell r="O82">
            <v>36779</v>
          </cell>
          <cell r="P82">
            <v>36870</v>
          </cell>
          <cell r="Q82">
            <v>59312</v>
          </cell>
          <cell r="R82">
            <v>56695</v>
          </cell>
          <cell r="S82">
            <v>2617</v>
          </cell>
          <cell r="T82">
            <v>22</v>
          </cell>
          <cell r="V82">
            <v>-1</v>
          </cell>
          <cell r="W82">
            <v>-1.1162739726027398E-2</v>
          </cell>
          <cell r="X82">
            <v>20.21</v>
          </cell>
          <cell r="Y82" t="str">
            <v>MED SYSTEMS</v>
          </cell>
          <cell r="Z82">
            <v>-1.7164657534246577E-2</v>
          </cell>
          <cell r="AB82">
            <v>19.86</v>
          </cell>
          <cell r="AC82">
            <v>14.85</v>
          </cell>
          <cell r="AD82">
            <v>0.14849999999999999</v>
          </cell>
          <cell r="AE82">
            <v>1.95E-2</v>
          </cell>
          <cell r="AF82">
            <v>4.0000000000000001E-3</v>
          </cell>
          <cell r="AG82">
            <v>0.125</v>
          </cell>
        </row>
        <row r="83">
          <cell r="A83" t="str">
            <v>W00150</v>
          </cell>
          <cell r="B83">
            <v>74</v>
          </cell>
          <cell r="C83" t="str">
            <v>Guru XRay</v>
          </cell>
          <cell r="D83">
            <v>1</v>
          </cell>
          <cell r="E83">
            <v>35328</v>
          </cell>
          <cell r="F83">
            <v>3303612</v>
          </cell>
          <cell r="G83">
            <v>261513</v>
          </cell>
          <cell r="H83">
            <v>0.18329999999999999</v>
          </cell>
          <cell r="L83">
            <v>0.18329999999999999</v>
          </cell>
          <cell r="O83">
            <v>36817</v>
          </cell>
          <cell r="S83">
            <v>0</v>
          </cell>
          <cell r="T83">
            <v>75</v>
          </cell>
          <cell r="V83">
            <v>261513</v>
          </cell>
          <cell r="W83">
            <v>9849.7259383561632</v>
          </cell>
          <cell r="X83">
            <v>20.21</v>
          </cell>
          <cell r="Y83" t="str">
            <v>MED SYSTEMS</v>
          </cell>
          <cell r="Z83">
            <v>4488.781085753425</v>
          </cell>
          <cell r="AB83">
            <v>19.86</v>
          </cell>
          <cell r="AC83">
            <v>14.85</v>
          </cell>
          <cell r="AD83">
            <v>0.14849999999999999</v>
          </cell>
          <cell r="AE83">
            <v>1.95E-2</v>
          </cell>
          <cell r="AF83">
            <v>4.0000000000000001E-3</v>
          </cell>
          <cell r="AG83">
            <v>0.125</v>
          </cell>
        </row>
        <row r="84">
          <cell r="A84" t="str">
            <v>W00146</v>
          </cell>
          <cell r="B84">
            <v>75</v>
          </cell>
          <cell r="C84" t="str">
            <v>Guwahati Diagnostic Centre</v>
          </cell>
          <cell r="D84">
            <v>1</v>
          </cell>
          <cell r="E84">
            <v>35328</v>
          </cell>
          <cell r="F84">
            <v>1549547</v>
          </cell>
          <cell r="G84">
            <v>121603</v>
          </cell>
          <cell r="H84">
            <v>0.1835</v>
          </cell>
          <cell r="L84">
            <v>0.1835</v>
          </cell>
          <cell r="O84">
            <v>36798</v>
          </cell>
          <cell r="P84">
            <v>36889</v>
          </cell>
          <cell r="Q84">
            <v>127165</v>
          </cell>
          <cell r="R84">
            <v>121603</v>
          </cell>
          <cell r="S84">
            <v>5562</v>
          </cell>
          <cell r="T84">
            <v>3</v>
          </cell>
          <cell r="V84">
            <v>0</v>
          </cell>
          <cell r="W84">
            <v>0</v>
          </cell>
          <cell r="X84">
            <v>20.21</v>
          </cell>
          <cell r="Y84" t="str">
            <v>MED SYSTEMS</v>
          </cell>
          <cell r="Z84">
            <v>0</v>
          </cell>
          <cell r="AB84">
            <v>19.86</v>
          </cell>
          <cell r="AC84">
            <v>14.85</v>
          </cell>
          <cell r="AD84">
            <v>0.14849999999999999</v>
          </cell>
          <cell r="AE84">
            <v>1.95E-2</v>
          </cell>
          <cell r="AF84">
            <v>4.0000000000000001E-3</v>
          </cell>
          <cell r="AG84">
            <v>0.125</v>
          </cell>
        </row>
        <row r="85">
          <cell r="A85" t="str">
            <v>W00147</v>
          </cell>
          <cell r="B85">
            <v>76</v>
          </cell>
          <cell r="C85" t="str">
            <v>Hakim Kishori Lal Hospital</v>
          </cell>
          <cell r="D85">
            <v>1</v>
          </cell>
          <cell r="E85">
            <v>35328</v>
          </cell>
          <cell r="F85">
            <v>701269</v>
          </cell>
          <cell r="G85">
            <v>55550</v>
          </cell>
          <cell r="H85">
            <v>0.18360000000000001</v>
          </cell>
          <cell r="L85">
            <v>0.18360000000000001</v>
          </cell>
          <cell r="O85">
            <v>36792</v>
          </cell>
          <cell r="P85">
            <v>36883</v>
          </cell>
          <cell r="Q85">
            <v>58093</v>
          </cell>
          <cell r="R85">
            <v>55550</v>
          </cell>
          <cell r="S85">
            <v>2543</v>
          </cell>
          <cell r="T85">
            <v>9</v>
          </cell>
          <cell r="V85">
            <v>0</v>
          </cell>
          <cell r="W85">
            <v>0</v>
          </cell>
          <cell r="X85">
            <v>20.21</v>
          </cell>
          <cell r="Y85" t="str">
            <v>MED SYSTEMS</v>
          </cell>
          <cell r="Z85">
            <v>0</v>
          </cell>
          <cell r="AB85">
            <v>19.86</v>
          </cell>
          <cell r="AC85">
            <v>14.85</v>
          </cell>
          <cell r="AD85">
            <v>0.14849999999999999</v>
          </cell>
          <cell r="AE85">
            <v>1.95E-2</v>
          </cell>
          <cell r="AF85">
            <v>4.0000000000000001E-3</v>
          </cell>
          <cell r="AG85">
            <v>0.125</v>
          </cell>
        </row>
        <row r="86">
          <cell r="A86" t="str">
            <v>W00173</v>
          </cell>
          <cell r="B86">
            <v>77</v>
          </cell>
          <cell r="C86" t="str">
            <v>J R C Godfrey</v>
          </cell>
          <cell r="D86">
            <v>1</v>
          </cell>
          <cell r="E86">
            <v>35328</v>
          </cell>
          <cell r="F86">
            <v>399998</v>
          </cell>
          <cell r="G86">
            <v>0</v>
          </cell>
          <cell r="H86">
            <v>0.18429999999999999</v>
          </cell>
          <cell r="L86">
            <v>0.18429999999999999</v>
          </cell>
          <cell r="O86">
            <v>36768</v>
          </cell>
          <cell r="S86">
            <v>0</v>
          </cell>
          <cell r="T86">
            <v>124</v>
          </cell>
          <cell r="V86">
            <v>0</v>
          </cell>
          <cell r="W86">
            <v>0</v>
          </cell>
          <cell r="X86">
            <v>20.21</v>
          </cell>
          <cell r="Y86" t="str">
            <v>MED SYSTEMS</v>
          </cell>
          <cell r="Z86">
            <v>0</v>
          </cell>
          <cell r="AB86">
            <v>19.86</v>
          </cell>
          <cell r="AC86">
            <v>14.85</v>
          </cell>
          <cell r="AD86">
            <v>0.14849999999999999</v>
          </cell>
          <cell r="AE86">
            <v>1.95E-2</v>
          </cell>
          <cell r="AF86">
            <v>4.0000000000000001E-3</v>
          </cell>
          <cell r="AG86">
            <v>0.125</v>
          </cell>
        </row>
        <row r="87">
          <cell r="A87" t="str">
            <v>W00070</v>
          </cell>
          <cell r="B87">
            <v>78</v>
          </cell>
          <cell r="C87" t="str">
            <v>Kamala Medico</v>
          </cell>
          <cell r="D87">
            <v>1</v>
          </cell>
          <cell r="E87">
            <v>35328</v>
          </cell>
          <cell r="F87">
            <v>725368</v>
          </cell>
          <cell r="G87">
            <v>-1</v>
          </cell>
          <cell r="H87">
            <v>0.18379999999999999</v>
          </cell>
          <cell r="L87">
            <v>0.18379999999999999</v>
          </cell>
          <cell r="O87">
            <v>36780</v>
          </cell>
          <cell r="S87">
            <v>0</v>
          </cell>
          <cell r="T87">
            <v>112</v>
          </cell>
          <cell r="V87">
            <v>-1</v>
          </cell>
          <cell r="W87">
            <v>-5.6398904109589039E-2</v>
          </cell>
          <cell r="X87">
            <v>20.21</v>
          </cell>
          <cell r="Y87" t="str">
            <v>MED SYSTEMS</v>
          </cell>
          <cell r="Z87">
            <v>-1.7164657534246577E-2</v>
          </cell>
          <cell r="AB87">
            <v>19.86</v>
          </cell>
          <cell r="AC87">
            <v>14.85</v>
          </cell>
          <cell r="AD87">
            <v>0.14849999999999999</v>
          </cell>
          <cell r="AE87">
            <v>1.95E-2</v>
          </cell>
          <cell r="AF87">
            <v>4.0000000000000001E-3</v>
          </cell>
          <cell r="AG87">
            <v>0.125</v>
          </cell>
        </row>
        <row r="88">
          <cell r="A88" t="str">
            <v>W00208</v>
          </cell>
          <cell r="B88">
            <v>79</v>
          </cell>
          <cell r="C88" t="str">
            <v>Kulshreshta</v>
          </cell>
          <cell r="D88">
            <v>1</v>
          </cell>
          <cell r="E88">
            <v>35328</v>
          </cell>
          <cell r="F88">
            <v>448643</v>
          </cell>
          <cell r="G88">
            <v>-1</v>
          </cell>
          <cell r="H88">
            <v>0.16850000000000001</v>
          </cell>
          <cell r="L88">
            <v>0.16850000000000001</v>
          </cell>
          <cell r="O88">
            <v>36819</v>
          </cell>
          <cell r="S88">
            <v>0</v>
          </cell>
          <cell r="T88">
            <v>73</v>
          </cell>
          <cell r="V88">
            <v>-1</v>
          </cell>
          <cell r="W88">
            <v>-3.3700000000000001E-2</v>
          </cell>
          <cell r="X88">
            <v>20.21</v>
          </cell>
          <cell r="Y88" t="str">
            <v>MED SYSTEMS</v>
          </cell>
          <cell r="Z88">
            <v>-1.7164657534246577E-2</v>
          </cell>
          <cell r="AB88">
            <v>19.86</v>
          </cell>
          <cell r="AC88">
            <v>14.85</v>
          </cell>
          <cell r="AD88">
            <v>0.14849999999999999</v>
          </cell>
          <cell r="AE88">
            <v>1.95E-2</v>
          </cell>
          <cell r="AF88">
            <v>4.0000000000000001E-3</v>
          </cell>
          <cell r="AG88">
            <v>0.125</v>
          </cell>
        </row>
        <row r="89">
          <cell r="A89" t="str">
            <v>W00053</v>
          </cell>
          <cell r="B89">
            <v>80</v>
          </cell>
          <cell r="C89" t="str">
            <v>Masih XRay Centre</v>
          </cell>
          <cell r="D89">
            <v>1</v>
          </cell>
          <cell r="E89">
            <v>35328</v>
          </cell>
          <cell r="F89">
            <v>686558</v>
          </cell>
          <cell r="G89">
            <v>54363</v>
          </cell>
          <cell r="H89">
            <v>0.1835</v>
          </cell>
          <cell r="L89">
            <v>0.1835</v>
          </cell>
          <cell r="O89">
            <v>36806</v>
          </cell>
          <cell r="S89">
            <v>0</v>
          </cell>
          <cell r="T89">
            <v>86</v>
          </cell>
          <cell r="V89">
            <v>54363</v>
          </cell>
          <cell r="W89">
            <v>2350.4178164383561</v>
          </cell>
          <cell r="X89">
            <v>20.21</v>
          </cell>
          <cell r="Y89" t="str">
            <v>MED SYSTEMS</v>
          </cell>
          <cell r="Z89">
            <v>933.12227753424656</v>
          </cell>
          <cell r="AB89">
            <v>19.86</v>
          </cell>
          <cell r="AC89">
            <v>14.85</v>
          </cell>
          <cell r="AD89">
            <v>0.14849999999999999</v>
          </cell>
          <cell r="AE89">
            <v>1.95E-2</v>
          </cell>
          <cell r="AF89">
            <v>4.0000000000000001E-3</v>
          </cell>
          <cell r="AG89">
            <v>0.125</v>
          </cell>
        </row>
        <row r="90">
          <cell r="A90" t="str">
            <v>W00148</v>
          </cell>
          <cell r="B90">
            <v>81</v>
          </cell>
          <cell r="C90" t="str">
            <v>Medico Research Imaging</v>
          </cell>
          <cell r="D90">
            <v>1</v>
          </cell>
          <cell r="E90">
            <v>35328</v>
          </cell>
          <cell r="F90">
            <v>13235000</v>
          </cell>
          <cell r="G90">
            <v>0</v>
          </cell>
          <cell r="H90">
            <v>0.22090000000000001</v>
          </cell>
          <cell r="L90">
            <v>0.22090000000000001</v>
          </cell>
          <cell r="O90">
            <v>36373</v>
          </cell>
          <cell r="S90">
            <v>0</v>
          </cell>
          <cell r="T90">
            <v>519</v>
          </cell>
          <cell r="V90">
            <v>0</v>
          </cell>
          <cell r="W90">
            <v>0</v>
          </cell>
          <cell r="X90">
            <v>20.21</v>
          </cell>
          <cell r="Y90" t="str">
            <v>MED SYSTEMS</v>
          </cell>
          <cell r="Z90">
            <v>0</v>
          </cell>
          <cell r="AB90">
            <v>19.86</v>
          </cell>
          <cell r="AC90">
            <v>14.85</v>
          </cell>
          <cell r="AD90">
            <v>0.14849999999999999</v>
          </cell>
          <cell r="AE90">
            <v>1.95E-2</v>
          </cell>
          <cell r="AF90">
            <v>4.0000000000000001E-3</v>
          </cell>
          <cell r="AG90">
            <v>0.125</v>
          </cell>
        </row>
        <row r="91">
          <cell r="A91" t="str">
            <v>W00111</v>
          </cell>
          <cell r="B91">
            <v>82</v>
          </cell>
          <cell r="C91" t="str">
            <v>Medinova Diagnostic Services</v>
          </cell>
          <cell r="D91">
            <v>1</v>
          </cell>
          <cell r="E91">
            <v>35328</v>
          </cell>
          <cell r="F91">
            <v>790397</v>
          </cell>
          <cell r="G91">
            <v>67272</v>
          </cell>
          <cell r="H91">
            <v>0.2258</v>
          </cell>
          <cell r="L91">
            <v>0.2258</v>
          </cell>
          <cell r="O91">
            <v>36806</v>
          </cell>
          <cell r="S91">
            <v>0</v>
          </cell>
          <cell r="T91">
            <v>86</v>
          </cell>
          <cell r="V91">
            <v>67272</v>
          </cell>
          <cell r="W91">
            <v>3579.0178454794518</v>
          </cell>
          <cell r="X91">
            <v>20.21</v>
          </cell>
          <cell r="Y91" t="str">
            <v>MED SYSTEMS</v>
          </cell>
          <cell r="Z91">
            <v>1154.7008416438357</v>
          </cell>
          <cell r="AB91">
            <v>19.86</v>
          </cell>
          <cell r="AC91">
            <v>14.85</v>
          </cell>
          <cell r="AD91">
            <v>0.14849999999999999</v>
          </cell>
          <cell r="AE91">
            <v>1.95E-2</v>
          </cell>
          <cell r="AF91">
            <v>4.0000000000000001E-3</v>
          </cell>
          <cell r="AG91">
            <v>0.125</v>
          </cell>
        </row>
        <row r="92">
          <cell r="A92" t="str">
            <v>W00041</v>
          </cell>
          <cell r="B92">
            <v>83</v>
          </cell>
          <cell r="C92" t="str">
            <v>Medinova Diagnostic Services</v>
          </cell>
          <cell r="D92">
            <v>2</v>
          </cell>
          <cell r="E92">
            <v>35328</v>
          </cell>
          <cell r="F92">
            <v>741610</v>
          </cell>
          <cell r="G92">
            <v>-1</v>
          </cell>
          <cell r="H92">
            <v>8.2500000000000004E-2</v>
          </cell>
          <cell r="L92">
            <v>8.2500000000000004E-2</v>
          </cell>
          <cell r="O92">
            <v>36831</v>
          </cell>
          <cell r="S92">
            <v>0</v>
          </cell>
          <cell r="T92">
            <v>61</v>
          </cell>
          <cell r="V92">
            <v>-1</v>
          </cell>
          <cell r="W92">
            <v>-1.3787671232876714E-2</v>
          </cell>
          <cell r="X92">
            <v>20.21</v>
          </cell>
          <cell r="Y92" t="str">
            <v>MED SYSTEMS</v>
          </cell>
          <cell r="Z92">
            <v>-1.7164657534246577E-2</v>
          </cell>
          <cell r="AB92">
            <v>19.86</v>
          </cell>
          <cell r="AC92">
            <v>14.85</v>
          </cell>
          <cell r="AD92">
            <v>0.14849999999999999</v>
          </cell>
          <cell r="AE92">
            <v>1.95E-2</v>
          </cell>
          <cell r="AF92">
            <v>4.0000000000000001E-3</v>
          </cell>
          <cell r="AG92">
            <v>0.125</v>
          </cell>
        </row>
        <row r="93">
          <cell r="A93" t="str">
            <v>W00023</v>
          </cell>
          <cell r="B93">
            <v>84</v>
          </cell>
          <cell r="C93" t="str">
            <v>Modern Medical Institute</v>
          </cell>
          <cell r="D93">
            <v>1</v>
          </cell>
          <cell r="E93">
            <v>35328</v>
          </cell>
          <cell r="F93">
            <v>5579992</v>
          </cell>
          <cell r="G93">
            <v>309900</v>
          </cell>
          <cell r="H93">
            <v>0.17979999999999999</v>
          </cell>
          <cell r="L93">
            <v>0.17979999999999999</v>
          </cell>
          <cell r="O93">
            <v>36831</v>
          </cell>
          <cell r="S93">
            <v>0</v>
          </cell>
          <cell r="T93">
            <v>61</v>
          </cell>
          <cell r="V93">
            <v>309900</v>
          </cell>
          <cell r="W93">
            <v>9312.1129315068483</v>
          </cell>
          <cell r="X93">
            <v>20.21</v>
          </cell>
          <cell r="Y93" t="str">
            <v>MED SYSTEMS</v>
          </cell>
          <cell r="Z93">
            <v>5319.3273698630137</v>
          </cell>
          <cell r="AB93">
            <v>19.86</v>
          </cell>
          <cell r="AC93">
            <v>14.85</v>
          </cell>
          <cell r="AD93">
            <v>0.14849999999999999</v>
          </cell>
          <cell r="AE93">
            <v>1.95E-2</v>
          </cell>
          <cell r="AF93">
            <v>4.0000000000000001E-3</v>
          </cell>
          <cell r="AG93">
            <v>0.125</v>
          </cell>
        </row>
        <row r="94">
          <cell r="A94" t="str">
            <v>W00099</v>
          </cell>
          <cell r="B94">
            <v>85</v>
          </cell>
          <cell r="C94" t="str">
            <v>Modern XRay Clinic</v>
          </cell>
          <cell r="D94">
            <v>1</v>
          </cell>
          <cell r="E94">
            <v>35328</v>
          </cell>
          <cell r="F94">
            <v>684826</v>
          </cell>
          <cell r="G94">
            <v>0</v>
          </cell>
          <cell r="H94">
            <v>0.1835</v>
          </cell>
          <cell r="L94">
            <v>0.1835</v>
          </cell>
          <cell r="O94">
            <v>36808</v>
          </cell>
          <cell r="S94">
            <v>0</v>
          </cell>
          <cell r="T94">
            <v>84</v>
          </cell>
          <cell r="V94">
            <v>0</v>
          </cell>
          <cell r="W94">
            <v>0</v>
          </cell>
          <cell r="X94">
            <v>20.21</v>
          </cell>
          <cell r="Y94" t="str">
            <v>MED SYSTEMS</v>
          </cell>
          <cell r="Z94">
            <v>0</v>
          </cell>
          <cell r="AB94">
            <v>19.86</v>
          </cell>
          <cell r="AC94">
            <v>14.85</v>
          </cell>
          <cell r="AD94">
            <v>0.14849999999999999</v>
          </cell>
          <cell r="AE94">
            <v>1.95E-2</v>
          </cell>
          <cell r="AF94">
            <v>4.0000000000000001E-3</v>
          </cell>
          <cell r="AG94">
            <v>0.125</v>
          </cell>
        </row>
        <row r="95">
          <cell r="A95" t="str">
            <v>W00138</v>
          </cell>
          <cell r="B95">
            <v>86</v>
          </cell>
          <cell r="C95" t="str">
            <v>Nirog MR Diagnostic Center ( Foreclosed on 29/02/00 )</v>
          </cell>
          <cell r="D95">
            <v>1</v>
          </cell>
          <cell r="E95">
            <v>35328</v>
          </cell>
          <cell r="F95">
            <v>674435</v>
          </cell>
          <cell r="G95">
            <v>0</v>
          </cell>
          <cell r="H95">
            <v>0.18379999999999999</v>
          </cell>
          <cell r="L95">
            <v>0.18379999999999999</v>
          </cell>
          <cell r="O95">
            <v>36501</v>
          </cell>
          <cell r="S95">
            <v>0</v>
          </cell>
          <cell r="T95">
            <v>391</v>
          </cell>
          <cell r="V95">
            <v>0</v>
          </cell>
          <cell r="W95">
            <v>0</v>
          </cell>
          <cell r="X95">
            <v>20.21</v>
          </cell>
          <cell r="Y95" t="str">
            <v>MED SYSTEMS</v>
          </cell>
          <cell r="Z95">
            <v>0</v>
          </cell>
          <cell r="AB95">
            <v>19.86</v>
          </cell>
          <cell r="AC95">
            <v>14.85</v>
          </cell>
          <cell r="AD95">
            <v>0.14849999999999999</v>
          </cell>
          <cell r="AE95">
            <v>1.95E-2</v>
          </cell>
          <cell r="AF95">
            <v>4.0000000000000001E-3</v>
          </cell>
          <cell r="AG95">
            <v>0.125</v>
          </cell>
        </row>
        <row r="96">
          <cell r="A96" t="str">
            <v>W00042</v>
          </cell>
          <cell r="B96">
            <v>87</v>
          </cell>
          <cell r="C96" t="str">
            <v>Nivedita Nursing Home</v>
          </cell>
          <cell r="D96">
            <v>1</v>
          </cell>
          <cell r="E96">
            <v>35328</v>
          </cell>
          <cell r="F96">
            <v>465878</v>
          </cell>
          <cell r="G96">
            <v>36886</v>
          </cell>
          <cell r="H96">
            <v>0.1835</v>
          </cell>
          <cell r="L96">
            <v>0.1835</v>
          </cell>
          <cell r="O96">
            <v>36844</v>
          </cell>
          <cell r="S96">
            <v>0</v>
          </cell>
          <cell r="T96">
            <v>48</v>
          </cell>
          <cell r="V96">
            <v>36886</v>
          </cell>
          <cell r="W96">
            <v>890.11476164383555</v>
          </cell>
          <cell r="X96">
            <v>20.21</v>
          </cell>
          <cell r="Y96" t="str">
            <v>MED SYSTEMS</v>
          </cell>
          <cell r="Z96">
            <v>633.13555780821923</v>
          </cell>
          <cell r="AB96">
            <v>19.86</v>
          </cell>
          <cell r="AC96">
            <v>14.85</v>
          </cell>
          <cell r="AD96">
            <v>0.14849999999999999</v>
          </cell>
          <cell r="AE96">
            <v>1.95E-2</v>
          </cell>
          <cell r="AF96">
            <v>4.0000000000000001E-3</v>
          </cell>
          <cell r="AG96">
            <v>0.125</v>
          </cell>
        </row>
        <row r="97">
          <cell r="A97" t="str">
            <v>W00017</v>
          </cell>
          <cell r="B97">
            <v>88</v>
          </cell>
          <cell r="C97" t="str">
            <v>NKP Salve Inst of Med Sciences</v>
          </cell>
          <cell r="D97">
            <v>1</v>
          </cell>
          <cell r="E97">
            <v>35328</v>
          </cell>
          <cell r="F97">
            <v>331288</v>
          </cell>
          <cell r="G97">
            <v>1</v>
          </cell>
          <cell r="H97">
            <v>8.6199999999999999E-2</v>
          </cell>
          <cell r="L97">
            <v>8.6199999999999999E-2</v>
          </cell>
          <cell r="O97">
            <v>36858</v>
          </cell>
          <cell r="S97">
            <v>0</v>
          </cell>
          <cell r="T97">
            <v>34</v>
          </cell>
          <cell r="V97">
            <v>1</v>
          </cell>
          <cell r="W97">
            <v>8.0295890410958908E-3</v>
          </cell>
          <cell r="X97">
            <v>20.21</v>
          </cell>
          <cell r="Y97" t="str">
            <v>MED SYSTEMS</v>
          </cell>
          <cell r="Z97">
            <v>1.7164657534246577E-2</v>
          </cell>
          <cell r="AB97">
            <v>19.86</v>
          </cell>
          <cell r="AC97">
            <v>14.85</v>
          </cell>
          <cell r="AD97">
            <v>0.14849999999999999</v>
          </cell>
          <cell r="AE97">
            <v>1.95E-2</v>
          </cell>
          <cell r="AF97">
            <v>4.0000000000000001E-3</v>
          </cell>
          <cell r="AG97">
            <v>0.125</v>
          </cell>
        </row>
        <row r="98">
          <cell r="A98" t="e">
            <v>#N/A</v>
          </cell>
          <cell r="B98">
            <v>89</v>
          </cell>
          <cell r="C98" t="str">
            <v>Parco Diagnostics &amp; Research</v>
          </cell>
          <cell r="D98">
            <v>1</v>
          </cell>
          <cell r="E98">
            <v>35328</v>
          </cell>
          <cell r="F98">
            <v>29945813</v>
          </cell>
          <cell r="G98">
            <v>0</v>
          </cell>
          <cell r="H98">
            <v>0.2107</v>
          </cell>
          <cell r="L98">
            <v>0.2107</v>
          </cell>
          <cell r="N98">
            <v>0</v>
          </cell>
          <cell r="O98">
            <v>35884</v>
          </cell>
          <cell r="S98">
            <v>0</v>
          </cell>
          <cell r="T98">
            <v>1008</v>
          </cell>
          <cell r="V98">
            <v>0</v>
          </cell>
          <cell r="W98">
            <v>0</v>
          </cell>
          <cell r="X98">
            <v>0</v>
          </cell>
          <cell r="Y98" t="str">
            <v>MED SYSTEMS</v>
          </cell>
          <cell r="Z98">
            <v>0</v>
          </cell>
          <cell r="AB98">
            <v>19.86</v>
          </cell>
          <cell r="AC98">
            <v>14.85</v>
          </cell>
          <cell r="AD98">
            <v>0.14849999999999999</v>
          </cell>
          <cell r="AE98">
            <v>1.95E-2</v>
          </cell>
          <cell r="AF98">
            <v>4.0000000000000001E-3</v>
          </cell>
          <cell r="AG98">
            <v>0.125</v>
          </cell>
        </row>
        <row r="99">
          <cell r="A99" t="str">
            <v>W00127</v>
          </cell>
          <cell r="B99">
            <v>90</v>
          </cell>
          <cell r="C99" t="str">
            <v>Pushp Ultrasound</v>
          </cell>
          <cell r="D99">
            <v>1</v>
          </cell>
          <cell r="E99">
            <v>35328</v>
          </cell>
          <cell r="F99">
            <v>668903</v>
          </cell>
          <cell r="G99">
            <v>52989</v>
          </cell>
          <cell r="H99">
            <v>0.18360000000000001</v>
          </cell>
          <cell r="L99">
            <v>0.18360000000000001</v>
          </cell>
          <cell r="O99">
            <v>36799</v>
          </cell>
          <cell r="P99">
            <v>36890</v>
          </cell>
          <cell r="Q99">
            <v>55412</v>
          </cell>
          <cell r="R99">
            <v>52987</v>
          </cell>
          <cell r="S99">
            <v>2425</v>
          </cell>
          <cell r="T99">
            <v>2</v>
          </cell>
          <cell r="V99">
            <v>2</v>
          </cell>
          <cell r="W99">
            <v>2.012054794520548E-3</v>
          </cell>
          <cell r="X99">
            <v>20.21</v>
          </cell>
          <cell r="Y99" t="str">
            <v>MED SYSTEMS</v>
          </cell>
          <cell r="Z99">
            <v>3.4329315068493155E-2</v>
          </cell>
          <cell r="AB99">
            <v>19.86</v>
          </cell>
          <cell r="AC99">
            <v>14.85</v>
          </cell>
          <cell r="AD99">
            <v>0.14849999999999999</v>
          </cell>
          <cell r="AE99">
            <v>1.95E-2</v>
          </cell>
          <cell r="AF99">
            <v>4.0000000000000001E-3</v>
          </cell>
          <cell r="AG99">
            <v>0.125</v>
          </cell>
        </row>
        <row r="100">
          <cell r="A100" t="str">
            <v>W00128</v>
          </cell>
          <cell r="B100">
            <v>91</v>
          </cell>
          <cell r="C100" t="str">
            <v>Pushp XRay</v>
          </cell>
          <cell r="D100">
            <v>1</v>
          </cell>
          <cell r="E100">
            <v>35328</v>
          </cell>
          <cell r="F100">
            <v>483565</v>
          </cell>
          <cell r="G100">
            <v>37946</v>
          </cell>
          <cell r="H100">
            <v>0.17829999999999999</v>
          </cell>
          <cell r="L100">
            <v>0.17829999999999999</v>
          </cell>
          <cell r="O100">
            <v>36809</v>
          </cell>
          <cell r="S100">
            <v>0</v>
          </cell>
          <cell r="T100">
            <v>83</v>
          </cell>
          <cell r="V100">
            <v>37946</v>
          </cell>
          <cell r="W100">
            <v>1538.517970958904</v>
          </cell>
          <cell r="X100">
            <v>20.21</v>
          </cell>
          <cell r="Y100" t="str">
            <v>MED SYSTEMS</v>
          </cell>
          <cell r="Z100">
            <v>651.33009479452062</v>
          </cell>
          <cell r="AB100">
            <v>19.86</v>
          </cell>
          <cell r="AC100">
            <v>14.85</v>
          </cell>
          <cell r="AD100">
            <v>0.14849999999999999</v>
          </cell>
          <cell r="AE100">
            <v>1.95E-2</v>
          </cell>
          <cell r="AF100">
            <v>4.0000000000000001E-3</v>
          </cell>
          <cell r="AG100">
            <v>0.125</v>
          </cell>
        </row>
        <row r="101">
          <cell r="A101" t="str">
            <v>W00079</v>
          </cell>
          <cell r="B101">
            <v>92</v>
          </cell>
          <cell r="C101" t="str">
            <v>R B Setha Jessa Ram &amp; Bros</v>
          </cell>
          <cell r="D101">
            <v>1</v>
          </cell>
          <cell r="E101">
            <v>35328</v>
          </cell>
          <cell r="F101">
            <v>2035156</v>
          </cell>
          <cell r="G101">
            <v>161140</v>
          </cell>
          <cell r="H101">
            <v>0.1835</v>
          </cell>
          <cell r="L101">
            <v>0.1835</v>
          </cell>
          <cell r="O101">
            <v>36837</v>
          </cell>
          <cell r="S101">
            <v>0</v>
          </cell>
          <cell r="T101">
            <v>55</v>
          </cell>
          <cell r="V101">
            <v>161140</v>
          </cell>
          <cell r="W101">
            <v>4455.6313698630129</v>
          </cell>
          <cell r="X101">
            <v>20.21</v>
          </cell>
          <cell r="Y101" t="str">
            <v>MED SYSTEMS</v>
          </cell>
          <cell r="Z101">
            <v>2765.9129150684935</v>
          </cell>
          <cell r="AB101">
            <v>19.86</v>
          </cell>
          <cell r="AC101">
            <v>14.85</v>
          </cell>
          <cell r="AD101">
            <v>0.14849999999999999</v>
          </cell>
          <cell r="AE101">
            <v>1.95E-2</v>
          </cell>
          <cell r="AF101">
            <v>4.0000000000000001E-3</v>
          </cell>
          <cell r="AG101">
            <v>0.125</v>
          </cell>
        </row>
        <row r="102">
          <cell r="A102" t="str">
            <v>W00025</v>
          </cell>
          <cell r="B102">
            <v>93</v>
          </cell>
          <cell r="C102" t="str">
            <v>Reliance Clinical Laboratory</v>
          </cell>
          <cell r="D102">
            <v>1</v>
          </cell>
          <cell r="E102">
            <v>35328</v>
          </cell>
          <cell r="F102">
            <v>502019</v>
          </cell>
          <cell r="G102">
            <v>75126</v>
          </cell>
          <cell r="H102">
            <v>0.1835</v>
          </cell>
          <cell r="L102">
            <v>0.1835</v>
          </cell>
          <cell r="O102">
            <v>36809</v>
          </cell>
          <cell r="S102">
            <v>0</v>
          </cell>
          <cell r="T102">
            <v>83</v>
          </cell>
          <cell r="V102">
            <v>75126</v>
          </cell>
          <cell r="W102">
            <v>3134.8124465753426</v>
          </cell>
          <cell r="X102">
            <v>20.21</v>
          </cell>
          <cell r="Y102" t="str">
            <v>MED SYSTEMS</v>
          </cell>
          <cell r="Z102">
            <v>1289.5120619178081</v>
          </cell>
          <cell r="AB102">
            <v>19.86</v>
          </cell>
          <cell r="AC102">
            <v>14.85</v>
          </cell>
          <cell r="AD102">
            <v>0.14849999999999999</v>
          </cell>
          <cell r="AE102">
            <v>1.95E-2</v>
          </cell>
          <cell r="AF102">
            <v>4.0000000000000001E-3</v>
          </cell>
          <cell r="AG102">
            <v>0.125</v>
          </cell>
        </row>
        <row r="103">
          <cell r="A103" t="str">
            <v>W00093</v>
          </cell>
          <cell r="B103">
            <v>94</v>
          </cell>
          <cell r="C103" t="str">
            <v>Salem Neuro Scan &amp; MRI Pvt Ltd(foreclosed in jan )</v>
          </cell>
          <cell r="D103">
            <v>1</v>
          </cell>
          <cell r="E103">
            <v>35328</v>
          </cell>
          <cell r="F103">
            <v>26535000</v>
          </cell>
          <cell r="G103">
            <v>0</v>
          </cell>
          <cell r="H103">
            <v>0.25819999999999999</v>
          </cell>
          <cell r="L103">
            <v>0.25819999999999999</v>
          </cell>
          <cell r="O103">
            <v>36069</v>
          </cell>
          <cell r="S103">
            <v>0</v>
          </cell>
          <cell r="T103">
            <v>823</v>
          </cell>
          <cell r="V103">
            <v>0</v>
          </cell>
          <cell r="W103">
            <v>0</v>
          </cell>
          <cell r="X103">
            <v>0</v>
          </cell>
          <cell r="Y103" t="str">
            <v>MED SYSTEMS</v>
          </cell>
          <cell r="Z103">
            <v>0</v>
          </cell>
          <cell r="AB103">
            <v>19.86</v>
          </cell>
          <cell r="AC103">
            <v>14.85</v>
          </cell>
          <cell r="AD103">
            <v>0.14849999999999999</v>
          </cell>
          <cell r="AE103">
            <v>1.95E-2</v>
          </cell>
          <cell r="AF103">
            <v>4.0000000000000001E-3</v>
          </cell>
          <cell r="AG103">
            <v>0.125</v>
          </cell>
        </row>
        <row r="104">
          <cell r="A104" t="str">
            <v>W00101</v>
          </cell>
          <cell r="B104">
            <v>95</v>
          </cell>
          <cell r="C104" t="str">
            <v>Tara Hospital-2</v>
          </cell>
          <cell r="D104">
            <v>2</v>
          </cell>
          <cell r="E104">
            <v>35328</v>
          </cell>
          <cell r="F104">
            <v>1821473</v>
          </cell>
          <cell r="G104">
            <v>293171</v>
          </cell>
          <cell r="H104">
            <v>0.20730000000000001</v>
          </cell>
          <cell r="L104">
            <v>0.20730000000000001</v>
          </cell>
          <cell r="O104">
            <v>36783</v>
          </cell>
          <cell r="P104">
            <v>36874</v>
          </cell>
          <cell r="Q104">
            <v>158000</v>
          </cell>
          <cell r="R104">
            <v>142851</v>
          </cell>
          <cell r="S104">
            <v>15149</v>
          </cell>
          <cell r="T104">
            <v>18</v>
          </cell>
          <cell r="V104">
            <v>150320</v>
          </cell>
          <cell r="W104">
            <v>1536.7234191780824</v>
          </cell>
          <cell r="X104">
            <v>20.21</v>
          </cell>
          <cell r="Y104" t="str">
            <v>MED SYSTEMS</v>
          </cell>
          <cell r="Z104">
            <v>2580.1913205479455</v>
          </cell>
          <cell r="AB104">
            <v>19.86</v>
          </cell>
          <cell r="AC104">
            <v>14.85</v>
          </cell>
          <cell r="AD104">
            <v>0.14849999999999999</v>
          </cell>
          <cell r="AE104">
            <v>1.95E-2</v>
          </cell>
          <cell r="AF104">
            <v>4.0000000000000001E-3</v>
          </cell>
          <cell r="AG104">
            <v>0.125</v>
          </cell>
        </row>
        <row r="105">
          <cell r="A105" t="str">
            <v>W00170</v>
          </cell>
          <cell r="B105">
            <v>96</v>
          </cell>
          <cell r="C105" t="str">
            <v>A Chella Sagayaraj</v>
          </cell>
          <cell r="D105">
            <v>1</v>
          </cell>
          <cell r="E105">
            <v>35339</v>
          </cell>
          <cell r="F105">
            <v>398174</v>
          </cell>
          <cell r="G105">
            <v>35526</v>
          </cell>
          <cell r="H105">
            <v>0.23419999999999999</v>
          </cell>
          <cell r="L105">
            <v>0.23419999999999999</v>
          </cell>
          <cell r="O105">
            <v>36789</v>
          </cell>
          <cell r="P105">
            <v>36880</v>
          </cell>
          <cell r="Q105">
            <v>37600</v>
          </cell>
          <cell r="R105">
            <v>35525</v>
          </cell>
          <cell r="S105">
            <v>2075</v>
          </cell>
          <cell r="T105">
            <v>12</v>
          </cell>
          <cell r="V105">
            <v>1</v>
          </cell>
          <cell r="W105">
            <v>7.6997260273972594E-3</v>
          </cell>
          <cell r="X105">
            <v>20.21</v>
          </cell>
          <cell r="Y105" t="str">
            <v>MED SYSTEMS</v>
          </cell>
          <cell r="Z105">
            <v>1.7164657534246577E-2</v>
          </cell>
          <cell r="AB105">
            <v>19.86</v>
          </cell>
          <cell r="AC105">
            <v>14.85</v>
          </cell>
          <cell r="AD105">
            <v>0.14849999999999999</v>
          </cell>
          <cell r="AE105">
            <v>1.95E-2</v>
          </cell>
          <cell r="AF105">
            <v>4.0000000000000001E-3</v>
          </cell>
          <cell r="AG105">
            <v>0.125</v>
          </cell>
        </row>
        <row r="106">
          <cell r="A106" t="str">
            <v>W00191</v>
          </cell>
          <cell r="B106">
            <v>97</v>
          </cell>
          <cell r="C106" t="str">
            <v>Canray</v>
          </cell>
          <cell r="D106">
            <v>1</v>
          </cell>
          <cell r="E106">
            <v>35339</v>
          </cell>
          <cell r="F106">
            <v>2392608</v>
          </cell>
          <cell r="G106">
            <v>41730</v>
          </cell>
          <cell r="H106">
            <v>0.2225</v>
          </cell>
          <cell r="L106">
            <v>0.2225</v>
          </cell>
          <cell r="O106">
            <v>36831</v>
          </cell>
          <cell r="P106">
            <v>36861</v>
          </cell>
          <cell r="Q106">
            <v>10920</v>
          </cell>
          <cell r="R106">
            <v>10146</v>
          </cell>
          <cell r="S106">
            <v>774</v>
          </cell>
          <cell r="T106">
            <v>31</v>
          </cell>
          <cell r="V106">
            <v>31584</v>
          </cell>
          <cell r="W106">
            <v>596.85106849315071</v>
          </cell>
          <cell r="X106">
            <v>20.21</v>
          </cell>
          <cell r="Y106" t="str">
            <v>MED SYSTEMS</v>
          </cell>
          <cell r="Z106">
            <v>542.12854356164382</v>
          </cell>
          <cell r="AB106">
            <v>19.86</v>
          </cell>
          <cell r="AC106">
            <v>14.85</v>
          </cell>
          <cell r="AD106">
            <v>0.14849999999999999</v>
          </cell>
          <cell r="AE106">
            <v>1.95E-2</v>
          </cell>
          <cell r="AF106">
            <v>4.0000000000000001E-3</v>
          </cell>
          <cell r="AG106">
            <v>0.125</v>
          </cell>
        </row>
        <row r="107">
          <cell r="A107" t="str">
            <v>W00016</v>
          </cell>
          <cell r="B107">
            <v>98</v>
          </cell>
          <cell r="C107" t="str">
            <v>CDR Medical</v>
          </cell>
          <cell r="D107">
            <v>1</v>
          </cell>
          <cell r="E107">
            <v>35339</v>
          </cell>
          <cell r="F107">
            <v>8482500</v>
          </cell>
          <cell r="G107">
            <v>2090502</v>
          </cell>
          <cell r="H107">
            <v>0.23519999999999999</v>
          </cell>
          <cell r="L107">
            <v>0.25729999999999997</v>
          </cell>
          <cell r="O107">
            <v>36804</v>
          </cell>
          <cell r="S107">
            <v>0</v>
          </cell>
          <cell r="T107">
            <v>88</v>
          </cell>
          <cell r="V107">
            <v>2090502</v>
          </cell>
          <cell r="W107">
            <v>129682.14379397259</v>
          </cell>
          <cell r="X107">
            <v>20.21</v>
          </cell>
          <cell r="Y107" t="str">
            <v>MED SYSTEMS</v>
          </cell>
          <cell r="Z107">
            <v>35882.750904657536</v>
          </cell>
          <cell r="AB107">
            <v>19.86</v>
          </cell>
          <cell r="AC107">
            <v>14.85</v>
          </cell>
          <cell r="AD107">
            <v>0.14849999999999999</v>
          </cell>
          <cell r="AE107">
            <v>1.95E-2</v>
          </cell>
          <cell r="AF107">
            <v>4.0000000000000001E-3</v>
          </cell>
          <cell r="AG107">
            <v>0.125</v>
          </cell>
        </row>
        <row r="108">
          <cell r="A108" t="str">
            <v>W00018</v>
          </cell>
          <cell r="B108">
            <v>99</v>
          </cell>
          <cell r="C108" t="str">
            <v>Dhanvantri</v>
          </cell>
          <cell r="D108">
            <v>1</v>
          </cell>
          <cell r="E108">
            <v>35339</v>
          </cell>
          <cell r="F108">
            <v>592730</v>
          </cell>
          <cell r="G108">
            <v>48752</v>
          </cell>
          <cell r="H108">
            <v>0.18379999999999999</v>
          </cell>
          <cell r="L108">
            <v>0.18379999999999999</v>
          </cell>
          <cell r="O108">
            <v>36781</v>
          </cell>
          <cell r="P108">
            <v>36872</v>
          </cell>
          <cell r="Q108">
            <v>50985</v>
          </cell>
          <cell r="R108">
            <v>48751</v>
          </cell>
          <cell r="S108">
            <v>2234</v>
          </cell>
          <cell r="T108">
            <v>20</v>
          </cell>
          <cell r="V108">
            <v>1</v>
          </cell>
          <cell r="W108">
            <v>1.0071232876712327E-2</v>
          </cell>
          <cell r="X108">
            <v>20.21</v>
          </cell>
          <cell r="Y108" t="str">
            <v>MED SYSTEMS</v>
          </cell>
          <cell r="Z108">
            <v>1.7164657534246577E-2</v>
          </cell>
          <cell r="AB108">
            <v>19.86</v>
          </cell>
          <cell r="AC108">
            <v>14.85</v>
          </cell>
          <cell r="AD108">
            <v>0.14849999999999999</v>
          </cell>
          <cell r="AE108">
            <v>1.95E-2</v>
          </cell>
          <cell r="AF108">
            <v>4.0000000000000001E-3</v>
          </cell>
          <cell r="AG108">
            <v>0.125</v>
          </cell>
        </row>
        <row r="109">
          <cell r="A109" t="str">
            <v>W00014</v>
          </cell>
          <cell r="B109">
            <v>100</v>
          </cell>
          <cell r="C109" t="str">
            <v>K Pandian</v>
          </cell>
          <cell r="D109">
            <v>1</v>
          </cell>
          <cell r="E109">
            <v>35339</v>
          </cell>
          <cell r="F109">
            <v>164949</v>
          </cell>
          <cell r="G109">
            <v>14339</v>
          </cell>
          <cell r="H109">
            <v>0.23860000000000001</v>
          </cell>
          <cell r="L109">
            <v>0.23860000000000001</v>
          </cell>
          <cell r="O109">
            <v>36858</v>
          </cell>
          <cell r="S109">
            <v>0</v>
          </cell>
          <cell r="T109">
            <v>34</v>
          </cell>
          <cell r="V109">
            <v>14339</v>
          </cell>
          <cell r="W109">
            <v>318.6950783561644</v>
          </cell>
          <cell r="X109">
            <v>20.21</v>
          </cell>
          <cell r="Y109" t="str">
            <v>MED SYSTEMS</v>
          </cell>
          <cell r="Z109">
            <v>246.12402438356162</v>
          </cell>
          <cell r="AA109">
            <v>124428.5095068493</v>
          </cell>
          <cell r="AB109">
            <v>19.86</v>
          </cell>
          <cell r="AC109">
            <v>14.85</v>
          </cell>
          <cell r="AD109">
            <v>0.14849999999999999</v>
          </cell>
          <cell r="AE109">
            <v>1.95E-2</v>
          </cell>
          <cell r="AF109">
            <v>4.0000000000000001E-3</v>
          </cell>
          <cell r="AG109">
            <v>0.125</v>
          </cell>
        </row>
        <row r="110">
          <cell r="A110" t="str">
            <v>W00026</v>
          </cell>
          <cell r="B110">
            <v>101</v>
          </cell>
          <cell r="C110" t="str">
            <v>Sudhir M Neral</v>
          </cell>
          <cell r="D110">
            <v>1</v>
          </cell>
          <cell r="E110">
            <v>35339</v>
          </cell>
          <cell r="F110">
            <v>724270</v>
          </cell>
          <cell r="G110">
            <v>1</v>
          </cell>
          <cell r="H110">
            <v>0.1915</v>
          </cell>
          <cell r="L110">
            <v>0.1915</v>
          </cell>
          <cell r="O110">
            <v>36823</v>
          </cell>
          <cell r="S110">
            <v>0</v>
          </cell>
          <cell r="T110">
            <v>69</v>
          </cell>
          <cell r="V110">
            <v>1</v>
          </cell>
          <cell r="W110">
            <v>3.6201369863013699E-2</v>
          </cell>
          <cell r="X110">
            <v>20.21</v>
          </cell>
          <cell r="Y110" t="str">
            <v>MED SYSTEMS</v>
          </cell>
          <cell r="Z110">
            <v>1.7164657534246577E-2</v>
          </cell>
          <cell r="AB110">
            <v>19.86</v>
          </cell>
          <cell r="AC110">
            <v>14.85</v>
          </cell>
          <cell r="AD110">
            <v>0.14849999999999999</v>
          </cell>
          <cell r="AE110">
            <v>1.95E-2</v>
          </cell>
          <cell r="AF110">
            <v>4.0000000000000001E-3</v>
          </cell>
          <cell r="AG110">
            <v>0.125</v>
          </cell>
        </row>
        <row r="111">
          <cell r="A111" t="str">
            <v>W00069</v>
          </cell>
          <cell r="B111">
            <v>102</v>
          </cell>
          <cell r="C111" t="str">
            <v>Erode CT Scan</v>
          </cell>
          <cell r="D111">
            <v>1</v>
          </cell>
          <cell r="E111">
            <v>35339</v>
          </cell>
          <cell r="F111">
            <v>7923895</v>
          </cell>
          <cell r="G111">
            <v>1261245</v>
          </cell>
          <cell r="H111">
            <v>0.22009999999999999</v>
          </cell>
          <cell r="L111">
            <v>0.22009999999999999</v>
          </cell>
          <cell r="O111">
            <v>36831</v>
          </cell>
          <cell r="S111">
            <v>0</v>
          </cell>
          <cell r="T111">
            <v>61</v>
          </cell>
          <cell r="V111">
            <v>1261245</v>
          </cell>
          <cell r="W111">
            <v>46393.428752054802</v>
          </cell>
          <cell r="X111">
            <v>20.21</v>
          </cell>
          <cell r="Y111" t="str">
            <v>MED SYSTEMS</v>
          </cell>
          <cell r="Z111">
            <v>21648.838491780822</v>
          </cell>
          <cell r="AB111">
            <v>19.86</v>
          </cell>
          <cell r="AC111">
            <v>14.85</v>
          </cell>
          <cell r="AD111">
            <v>0.14849999999999999</v>
          </cell>
          <cell r="AE111">
            <v>1.95E-2</v>
          </cell>
          <cell r="AF111">
            <v>4.0000000000000001E-3</v>
          </cell>
          <cell r="AG111">
            <v>0.125</v>
          </cell>
        </row>
        <row r="112">
          <cell r="A112" t="str">
            <v>W00156</v>
          </cell>
          <cell r="B112">
            <v>103</v>
          </cell>
          <cell r="C112" t="str">
            <v>Fernandez Maternity Hospital</v>
          </cell>
          <cell r="D112">
            <v>1</v>
          </cell>
          <cell r="E112">
            <v>35339</v>
          </cell>
          <cell r="F112">
            <v>855000</v>
          </cell>
          <cell r="G112">
            <v>0</v>
          </cell>
          <cell r="H112">
            <v>0.23069999999999999</v>
          </cell>
          <cell r="L112">
            <v>0.23069999999999999</v>
          </cell>
          <cell r="O112">
            <v>36397</v>
          </cell>
          <cell r="S112">
            <v>0</v>
          </cell>
          <cell r="T112">
            <v>495</v>
          </cell>
          <cell r="V112">
            <v>0</v>
          </cell>
          <cell r="W112">
            <v>0</v>
          </cell>
          <cell r="X112">
            <v>20.21</v>
          </cell>
          <cell r="Y112" t="str">
            <v>MED SYSTEMS</v>
          </cell>
          <cell r="Z112">
            <v>0</v>
          </cell>
          <cell r="AB112">
            <v>19.86</v>
          </cell>
          <cell r="AC112">
            <v>14.85</v>
          </cell>
          <cell r="AD112">
            <v>0.14849999999999999</v>
          </cell>
          <cell r="AE112">
            <v>1.95E-2</v>
          </cell>
          <cell r="AF112">
            <v>4.0000000000000001E-3</v>
          </cell>
          <cell r="AG112">
            <v>0.125</v>
          </cell>
        </row>
        <row r="113">
          <cell r="A113" t="str">
            <v>W00013</v>
          </cell>
          <cell r="B113">
            <v>104</v>
          </cell>
          <cell r="C113" t="str">
            <v>Mangal Anand Hospital</v>
          </cell>
          <cell r="D113">
            <v>1</v>
          </cell>
          <cell r="E113">
            <v>35339</v>
          </cell>
          <cell r="F113">
            <v>1615000</v>
          </cell>
          <cell r="G113">
            <v>242833</v>
          </cell>
          <cell r="H113">
            <v>0.21490000000000001</v>
          </cell>
          <cell r="L113">
            <v>0.21490000000000001</v>
          </cell>
          <cell r="O113">
            <v>36804</v>
          </cell>
          <cell r="S113">
            <v>0</v>
          </cell>
          <cell r="T113">
            <v>88</v>
          </cell>
          <cell r="V113">
            <v>242833</v>
          </cell>
          <cell r="W113">
            <v>12581.543642739727</v>
          </cell>
          <cell r="X113">
            <v>20.21</v>
          </cell>
          <cell r="Y113" t="str">
            <v>MED SYSTEMS</v>
          </cell>
          <cell r="Z113">
            <v>4168.1452830136986</v>
          </cell>
          <cell r="AB113">
            <v>19.86</v>
          </cell>
          <cell r="AC113">
            <v>14.85</v>
          </cell>
          <cell r="AD113">
            <v>0.14849999999999999</v>
          </cell>
          <cell r="AE113">
            <v>1.95E-2</v>
          </cell>
          <cell r="AF113">
            <v>4.0000000000000001E-3</v>
          </cell>
          <cell r="AG113">
            <v>0.125</v>
          </cell>
        </row>
        <row r="114">
          <cell r="A114" t="str">
            <v>W00192</v>
          </cell>
          <cell r="B114">
            <v>105</v>
          </cell>
          <cell r="C114" t="str">
            <v>Medinova Diagnostic Services</v>
          </cell>
          <cell r="D114">
            <v>3</v>
          </cell>
          <cell r="E114">
            <v>35339</v>
          </cell>
          <cell r="F114">
            <v>509402</v>
          </cell>
          <cell r="G114">
            <v>59656</v>
          </cell>
          <cell r="H114">
            <v>0.2414</v>
          </cell>
          <cell r="L114">
            <v>0.2414</v>
          </cell>
          <cell r="O114">
            <v>36853</v>
          </cell>
          <cell r="S114">
            <v>0</v>
          </cell>
          <cell r="T114">
            <v>39</v>
          </cell>
          <cell r="V114">
            <v>59656</v>
          </cell>
          <cell r="W114">
            <v>1538.7325413698632</v>
          </cell>
          <cell r="X114">
            <v>20.21</v>
          </cell>
          <cell r="Y114" t="str">
            <v>MED SYSTEMS</v>
          </cell>
          <cell r="Z114">
            <v>1023.9748098630138</v>
          </cell>
          <cell r="AB114">
            <v>19.86</v>
          </cell>
          <cell r="AC114">
            <v>14.85</v>
          </cell>
          <cell r="AD114">
            <v>0.14849999999999999</v>
          </cell>
          <cell r="AE114">
            <v>1.95E-2</v>
          </cell>
          <cell r="AF114">
            <v>4.0000000000000001E-3</v>
          </cell>
          <cell r="AG114">
            <v>0.125</v>
          </cell>
        </row>
        <row r="115">
          <cell r="A115" t="str">
            <v>W00028</v>
          </cell>
          <cell r="B115">
            <v>106</v>
          </cell>
          <cell r="C115" t="str">
            <v>Sethi Sonoscan</v>
          </cell>
          <cell r="D115">
            <v>1</v>
          </cell>
          <cell r="E115">
            <v>35339</v>
          </cell>
          <cell r="F115">
            <v>473726</v>
          </cell>
          <cell r="G115">
            <v>37510</v>
          </cell>
          <cell r="H115">
            <v>0.1835</v>
          </cell>
          <cell r="L115">
            <v>0.1835</v>
          </cell>
          <cell r="O115">
            <v>36850</v>
          </cell>
          <cell r="S115">
            <v>0</v>
          </cell>
          <cell r="T115">
            <v>42</v>
          </cell>
          <cell r="V115">
            <v>37510</v>
          </cell>
          <cell r="W115">
            <v>792.02621917808221</v>
          </cell>
          <cell r="X115">
            <v>20.21</v>
          </cell>
          <cell r="Y115" t="str">
            <v>MED SYSTEMS</v>
          </cell>
          <cell r="Z115">
            <v>643.84630410958903</v>
          </cell>
          <cell r="AB115">
            <v>19.86</v>
          </cell>
          <cell r="AC115">
            <v>14.85</v>
          </cell>
          <cell r="AD115">
            <v>0.14849999999999999</v>
          </cell>
          <cell r="AE115">
            <v>1.95E-2</v>
          </cell>
          <cell r="AF115">
            <v>4.0000000000000001E-3</v>
          </cell>
          <cell r="AG115">
            <v>0.125</v>
          </cell>
        </row>
        <row r="116">
          <cell r="A116" t="str">
            <v>W00161</v>
          </cell>
          <cell r="B116">
            <v>107</v>
          </cell>
          <cell r="C116" t="str">
            <v>Nandini Devi</v>
          </cell>
          <cell r="D116">
            <v>1</v>
          </cell>
          <cell r="E116">
            <v>35369</v>
          </cell>
          <cell r="F116">
            <v>689613</v>
          </cell>
          <cell r="G116">
            <v>46279</v>
          </cell>
          <cell r="H116">
            <v>0.27629999999999999</v>
          </cell>
          <cell r="L116">
            <v>0.27629999999999999</v>
          </cell>
          <cell r="O116">
            <v>36829</v>
          </cell>
          <cell r="S116">
            <v>0</v>
          </cell>
          <cell r="T116">
            <v>63</v>
          </cell>
          <cell r="V116">
            <v>46279</v>
          </cell>
          <cell r="W116">
            <v>2207.0518495890415</v>
          </cell>
          <cell r="X116">
            <v>20.21</v>
          </cell>
          <cell r="Y116" t="str">
            <v>MED SYSTEMS</v>
          </cell>
          <cell r="Z116">
            <v>794.36318602739732</v>
          </cell>
          <cell r="AB116">
            <v>19.86</v>
          </cell>
          <cell r="AC116">
            <v>14.85</v>
          </cell>
          <cell r="AD116">
            <v>0.14849999999999999</v>
          </cell>
          <cell r="AE116">
            <v>1.95E-2</v>
          </cell>
          <cell r="AF116">
            <v>4.0000000000000001E-3</v>
          </cell>
          <cell r="AG116">
            <v>0.125</v>
          </cell>
        </row>
        <row r="117">
          <cell r="A117" t="str">
            <v>W00184</v>
          </cell>
          <cell r="B117">
            <v>108</v>
          </cell>
          <cell r="C117" t="str">
            <v>Sangeetha Hospital</v>
          </cell>
          <cell r="D117">
            <v>1</v>
          </cell>
          <cell r="E117">
            <v>35369</v>
          </cell>
          <cell r="F117">
            <v>705253</v>
          </cell>
          <cell r="G117">
            <v>57523</v>
          </cell>
          <cell r="H117">
            <v>0.17879999999999999</v>
          </cell>
          <cell r="L117">
            <v>0.17879999999999999</v>
          </cell>
          <cell r="O117">
            <v>36789</v>
          </cell>
          <cell r="P117">
            <v>36880</v>
          </cell>
          <cell r="Q117">
            <v>60090</v>
          </cell>
          <cell r="R117">
            <v>57526</v>
          </cell>
          <cell r="S117">
            <v>2564</v>
          </cell>
          <cell r="T117">
            <v>12</v>
          </cell>
          <cell r="V117">
            <v>-3</v>
          </cell>
          <cell r="W117">
            <v>-1.7635068493150684E-2</v>
          </cell>
          <cell r="X117">
            <v>20.21</v>
          </cell>
          <cell r="Y117" t="str">
            <v>MED SYSTEMS</v>
          </cell>
          <cell r="Z117">
            <v>-5.1493972602739732E-2</v>
          </cell>
          <cell r="AB117">
            <v>19.86</v>
          </cell>
          <cell r="AC117">
            <v>14.85</v>
          </cell>
          <cell r="AD117">
            <v>0.14849999999999999</v>
          </cell>
          <cell r="AE117">
            <v>1.95E-2</v>
          </cell>
          <cell r="AF117">
            <v>4.0000000000000001E-3</v>
          </cell>
          <cell r="AG117">
            <v>0.125</v>
          </cell>
        </row>
        <row r="118">
          <cell r="A118" t="str">
            <v>W00038</v>
          </cell>
          <cell r="B118">
            <v>109</v>
          </cell>
          <cell r="C118" t="str">
            <v>Baby Memorial</v>
          </cell>
          <cell r="D118">
            <v>1</v>
          </cell>
          <cell r="E118">
            <v>35419</v>
          </cell>
          <cell r="F118">
            <v>1947500</v>
          </cell>
          <cell r="G118">
            <v>428948</v>
          </cell>
          <cell r="H118">
            <v>0.23599999999999999</v>
          </cell>
          <cell r="L118">
            <v>0.23599999999999999</v>
          </cell>
          <cell r="O118">
            <v>36824</v>
          </cell>
          <cell r="S118">
            <v>0</v>
          </cell>
          <cell r="T118">
            <v>68</v>
          </cell>
          <cell r="V118">
            <v>428948</v>
          </cell>
          <cell r="W118">
            <v>18859.6096</v>
          </cell>
          <cell r="X118">
            <v>19.739999999999998</v>
          </cell>
          <cell r="Y118" t="str">
            <v>MED SYSTEMS</v>
          </cell>
          <cell r="Z118">
            <v>7191.5188799999996</v>
          </cell>
          <cell r="AB118">
            <v>19.39</v>
          </cell>
          <cell r="AC118">
            <v>14.35</v>
          </cell>
          <cell r="AD118">
            <v>0.14349999999999999</v>
          </cell>
          <cell r="AE118">
            <v>1.95E-2</v>
          </cell>
          <cell r="AF118">
            <v>4.0000000000000001E-3</v>
          </cell>
          <cell r="AG118">
            <v>0.11999999999999998</v>
          </cell>
        </row>
        <row r="119">
          <cell r="A119" t="str">
            <v>W00160</v>
          </cell>
          <cell r="B119">
            <v>110</v>
          </cell>
          <cell r="C119" t="str">
            <v>BMR Imaging(revised in september 98)</v>
          </cell>
          <cell r="D119">
            <v>1</v>
          </cell>
          <cell r="E119">
            <v>35419</v>
          </cell>
          <cell r="F119">
            <v>14630000</v>
          </cell>
          <cell r="G119">
            <v>8245700</v>
          </cell>
          <cell r="H119">
            <v>0.17269999999999999</v>
          </cell>
          <cell r="L119">
            <v>0.20519999999999999</v>
          </cell>
          <cell r="O119">
            <v>36786</v>
          </cell>
          <cell r="P119">
            <v>36877</v>
          </cell>
          <cell r="Q119">
            <v>1800000</v>
          </cell>
          <cell r="R119">
            <v>1378191</v>
          </cell>
          <cell r="S119">
            <v>421809</v>
          </cell>
          <cell r="T119">
            <v>15</v>
          </cell>
          <cell r="V119">
            <v>6867509</v>
          </cell>
          <cell r="W119">
            <v>57912.856717808208</v>
          </cell>
          <cell r="X119">
            <v>19.739999999999998</v>
          </cell>
          <cell r="Y119" t="str">
            <v>MED SYSTEMS</v>
          </cell>
          <cell r="Z119">
            <v>115137.08102630136</v>
          </cell>
          <cell r="AB119">
            <v>19.39</v>
          </cell>
          <cell r="AC119">
            <v>14.35</v>
          </cell>
          <cell r="AD119">
            <v>0.14349999999999999</v>
          </cell>
          <cell r="AE119">
            <v>1.95E-2</v>
          </cell>
          <cell r="AF119">
            <v>4.0000000000000001E-3</v>
          </cell>
          <cell r="AG119">
            <v>0.11999999999999998</v>
          </cell>
        </row>
        <row r="120">
          <cell r="A120" t="str">
            <v>W00081</v>
          </cell>
          <cell r="B120">
            <v>111</v>
          </cell>
          <cell r="C120" t="str">
            <v>Dhanvantri</v>
          </cell>
          <cell r="D120">
            <v>2</v>
          </cell>
          <cell r="E120">
            <v>35419</v>
          </cell>
          <cell r="F120">
            <v>7226500</v>
          </cell>
          <cell r="G120">
            <v>1515503</v>
          </cell>
          <cell r="H120">
            <v>0.22009999999999999</v>
          </cell>
          <cell r="L120">
            <v>0.22009999999999999</v>
          </cell>
          <cell r="O120">
            <v>36844</v>
          </cell>
          <cell r="S120">
            <v>0</v>
          </cell>
          <cell r="T120">
            <v>48</v>
          </cell>
          <cell r="V120">
            <v>1515503</v>
          </cell>
          <cell r="W120">
            <v>43865.715327123282</v>
          </cell>
          <cell r="X120">
            <v>19.739999999999998</v>
          </cell>
          <cell r="Y120" t="str">
            <v>MED SYSTEMS</v>
          </cell>
          <cell r="Z120">
            <v>25408.134406027399</v>
          </cell>
          <cell r="AB120">
            <v>19.39</v>
          </cell>
          <cell r="AC120">
            <v>14.35</v>
          </cell>
          <cell r="AD120">
            <v>0.14349999999999999</v>
          </cell>
          <cell r="AE120">
            <v>1.95E-2</v>
          </cell>
          <cell r="AF120">
            <v>4.0000000000000001E-3</v>
          </cell>
          <cell r="AG120">
            <v>0.11999999999999998</v>
          </cell>
        </row>
        <row r="121">
          <cell r="A121" t="str">
            <v>W00140</v>
          </cell>
          <cell r="B121">
            <v>112</v>
          </cell>
          <cell r="C121" t="str">
            <v>Avudiappan</v>
          </cell>
          <cell r="D121">
            <v>1</v>
          </cell>
          <cell r="E121">
            <v>35419</v>
          </cell>
          <cell r="F121">
            <v>665000</v>
          </cell>
          <cell r="G121">
            <v>117355</v>
          </cell>
          <cell r="H121">
            <v>0.22</v>
          </cell>
          <cell r="L121">
            <v>0.22</v>
          </cell>
          <cell r="O121">
            <v>36814</v>
          </cell>
          <cell r="S121">
            <v>0</v>
          </cell>
          <cell r="T121">
            <v>78</v>
          </cell>
          <cell r="V121">
            <v>117355</v>
          </cell>
          <cell r="W121">
            <v>5517.2926027397261</v>
          </cell>
          <cell r="X121">
            <v>19.739999999999998</v>
          </cell>
          <cell r="Z121">
            <v>1967.5128410958903</v>
          </cell>
          <cell r="AA121">
            <v>22541.261720547947</v>
          </cell>
          <cell r="AB121">
            <v>19.39</v>
          </cell>
          <cell r="AC121">
            <v>14.35</v>
          </cell>
          <cell r="AD121">
            <v>0.14349999999999999</v>
          </cell>
          <cell r="AE121">
            <v>1.95E-2</v>
          </cell>
          <cell r="AF121">
            <v>4.0000000000000001E-3</v>
          </cell>
          <cell r="AG121">
            <v>0.11999999999999998</v>
          </cell>
        </row>
        <row r="122">
          <cell r="A122" t="str">
            <v>W00059</v>
          </cell>
          <cell r="B122">
            <v>113</v>
          </cell>
          <cell r="C122" t="str">
            <v>Kanakasabapathy</v>
          </cell>
          <cell r="D122">
            <v>1</v>
          </cell>
          <cell r="E122">
            <v>35419</v>
          </cell>
          <cell r="F122">
            <v>323000</v>
          </cell>
          <cell r="G122">
            <v>75185</v>
          </cell>
          <cell r="H122">
            <v>0.23930000000000001</v>
          </cell>
          <cell r="L122">
            <v>0.23930000000000001</v>
          </cell>
          <cell r="O122">
            <v>36817</v>
          </cell>
          <cell r="S122">
            <v>0</v>
          </cell>
          <cell r="T122">
            <v>75</v>
          </cell>
          <cell r="V122">
            <v>75185</v>
          </cell>
          <cell r="W122">
            <v>3696.9391438356165</v>
          </cell>
          <cell r="X122">
            <v>19.739999999999998</v>
          </cell>
          <cell r="Z122">
            <v>1260.5125726027397</v>
          </cell>
          <cell r="AA122">
            <v>6463.0909720547943</v>
          </cell>
          <cell r="AB122">
            <v>19.39</v>
          </cell>
          <cell r="AC122">
            <v>14.35</v>
          </cell>
          <cell r="AD122">
            <v>0.14349999999999999</v>
          </cell>
          <cell r="AE122">
            <v>1.95E-2</v>
          </cell>
          <cell r="AF122">
            <v>4.0000000000000001E-3</v>
          </cell>
          <cell r="AG122">
            <v>0.11999999999999998</v>
          </cell>
        </row>
        <row r="123">
          <cell r="A123" t="str">
            <v>W00157</v>
          </cell>
          <cell r="B123">
            <v>114</v>
          </cell>
          <cell r="C123" t="str">
            <v>Jessa Ram C Ram</v>
          </cell>
          <cell r="D123">
            <v>1</v>
          </cell>
          <cell r="E123">
            <v>35419</v>
          </cell>
          <cell r="F123">
            <v>1802370</v>
          </cell>
          <cell r="G123">
            <v>516424</v>
          </cell>
          <cell r="H123">
            <v>0.1837</v>
          </cell>
          <cell r="L123">
            <v>0.1837</v>
          </cell>
          <cell r="O123">
            <v>36770</v>
          </cell>
          <cell r="P123">
            <v>36861</v>
          </cell>
          <cell r="Q123">
            <v>144219</v>
          </cell>
          <cell r="R123">
            <v>120566</v>
          </cell>
          <cell r="S123">
            <v>23653</v>
          </cell>
          <cell r="T123">
            <v>31</v>
          </cell>
          <cell r="V123">
            <v>395858</v>
          </cell>
          <cell r="W123">
            <v>6176.1439797260273</v>
          </cell>
          <cell r="X123">
            <v>19.739999999999998</v>
          </cell>
          <cell r="Y123" t="str">
            <v>MED SYSTEMS</v>
          </cell>
          <cell r="Z123">
            <v>6636.7491649315052</v>
          </cell>
          <cell r="AB123">
            <v>19.39</v>
          </cell>
          <cell r="AC123">
            <v>14.35</v>
          </cell>
          <cell r="AD123">
            <v>0.14349999999999999</v>
          </cell>
          <cell r="AE123">
            <v>1.95E-2</v>
          </cell>
          <cell r="AF123">
            <v>4.0000000000000001E-3</v>
          </cell>
          <cell r="AG123">
            <v>0.11999999999999998</v>
          </cell>
        </row>
        <row r="124">
          <cell r="A124" t="str">
            <v>W00134</v>
          </cell>
          <cell r="B124">
            <v>115</v>
          </cell>
          <cell r="C124" t="str">
            <v>M.V.Diabetes</v>
          </cell>
          <cell r="D124">
            <v>1</v>
          </cell>
          <cell r="E124">
            <v>35419</v>
          </cell>
          <cell r="F124">
            <v>2149375</v>
          </cell>
          <cell r="G124">
            <v>452648</v>
          </cell>
          <cell r="H124">
            <v>0.22009999999999999</v>
          </cell>
          <cell r="L124">
            <v>0.22009999999999999</v>
          </cell>
          <cell r="O124">
            <v>36775</v>
          </cell>
          <cell r="P124">
            <v>36866</v>
          </cell>
          <cell r="Q124">
            <v>138012</v>
          </cell>
          <cell r="R124">
            <v>113176</v>
          </cell>
          <cell r="S124">
            <v>24836</v>
          </cell>
          <cell r="T124">
            <v>26</v>
          </cell>
          <cell r="V124">
            <v>339472</v>
          </cell>
          <cell r="W124">
            <v>5322.3629238356161</v>
          </cell>
          <cell r="X124">
            <v>19.739999999999998</v>
          </cell>
          <cell r="Y124" t="str">
            <v>MED SYSTEMS</v>
          </cell>
          <cell r="Z124">
            <v>5691.4108405479446</v>
          </cell>
          <cell r="AB124">
            <v>19.39</v>
          </cell>
          <cell r="AC124">
            <v>14.35</v>
          </cell>
          <cell r="AD124">
            <v>0.14349999999999999</v>
          </cell>
          <cell r="AE124">
            <v>1.95E-2</v>
          </cell>
          <cell r="AF124">
            <v>4.0000000000000001E-3</v>
          </cell>
          <cell r="AG124">
            <v>0.11999999999999998</v>
          </cell>
        </row>
        <row r="125">
          <cell r="A125" t="str">
            <v>W00239</v>
          </cell>
          <cell r="B125">
            <v>116</v>
          </cell>
          <cell r="C125" t="str">
            <v>Mangal Anand Hospital(foreclosed in august 99)</v>
          </cell>
          <cell r="D125">
            <v>2</v>
          </cell>
          <cell r="E125">
            <v>35419</v>
          </cell>
          <cell r="F125">
            <v>5470000</v>
          </cell>
          <cell r="G125">
            <v>1</v>
          </cell>
          <cell r="H125">
            <v>0.23400000000000001</v>
          </cell>
          <cell r="L125">
            <v>0.23400000000000001</v>
          </cell>
          <cell r="O125">
            <v>36364</v>
          </cell>
          <cell r="S125">
            <v>0</v>
          </cell>
          <cell r="T125">
            <v>528</v>
          </cell>
          <cell r="V125">
            <v>1</v>
          </cell>
          <cell r="W125">
            <v>0.33849863013698633</v>
          </cell>
          <cell r="X125">
            <v>19.739999999999998</v>
          </cell>
          <cell r="Y125" t="str">
            <v>MED SYSTEMS</v>
          </cell>
          <cell r="Z125">
            <v>1.6765479452054793E-2</v>
          </cell>
          <cell r="AB125">
            <v>19.39</v>
          </cell>
          <cell r="AC125">
            <v>14.35</v>
          </cell>
          <cell r="AD125">
            <v>0.14349999999999999</v>
          </cell>
          <cell r="AE125">
            <v>1.95E-2</v>
          </cell>
          <cell r="AF125">
            <v>4.0000000000000001E-3</v>
          </cell>
          <cell r="AG125">
            <v>0.11999999999999998</v>
          </cell>
        </row>
        <row r="126">
          <cell r="A126" t="str">
            <v>W00061</v>
          </cell>
          <cell r="B126">
            <v>117</v>
          </cell>
          <cell r="C126" t="str">
            <v>Polylab</v>
          </cell>
          <cell r="D126">
            <v>1</v>
          </cell>
          <cell r="E126">
            <v>35419</v>
          </cell>
          <cell r="F126">
            <v>433376</v>
          </cell>
          <cell r="G126">
            <v>69748</v>
          </cell>
          <cell r="H126">
            <v>0.1837</v>
          </cell>
          <cell r="L126">
            <v>0.1837</v>
          </cell>
          <cell r="O126">
            <v>36774</v>
          </cell>
          <cell r="P126">
            <v>36865</v>
          </cell>
          <cell r="Q126">
            <v>37278</v>
          </cell>
          <cell r="R126">
            <v>34083</v>
          </cell>
          <cell r="S126">
            <v>3195</v>
          </cell>
          <cell r="T126">
            <v>27</v>
          </cell>
          <cell r="V126">
            <v>35665</v>
          </cell>
          <cell r="W126">
            <v>484.64337945205483</v>
          </cell>
          <cell r="X126">
            <v>19.739999999999998</v>
          </cell>
          <cell r="Y126" t="str">
            <v>MED SYSTEMS</v>
          </cell>
          <cell r="Z126">
            <v>597.94082465753422</v>
          </cell>
          <cell r="AB126">
            <v>19.39</v>
          </cell>
          <cell r="AC126">
            <v>14.35</v>
          </cell>
          <cell r="AD126">
            <v>0.14349999999999999</v>
          </cell>
          <cell r="AE126">
            <v>1.95E-2</v>
          </cell>
          <cell r="AF126">
            <v>4.0000000000000001E-3</v>
          </cell>
          <cell r="AG126">
            <v>0.11999999999999998</v>
          </cell>
        </row>
        <row r="127">
          <cell r="A127" t="str">
            <v>W00060</v>
          </cell>
          <cell r="B127">
            <v>118</v>
          </cell>
          <cell r="C127" t="str">
            <v>AVMM Associates</v>
          </cell>
          <cell r="D127">
            <v>1</v>
          </cell>
          <cell r="E127">
            <v>35510</v>
          </cell>
          <cell r="F127">
            <v>2070000</v>
          </cell>
          <cell r="G127">
            <v>570306</v>
          </cell>
          <cell r="H127">
            <v>0.23250000000000001</v>
          </cell>
          <cell r="L127">
            <v>0.23250000000000001</v>
          </cell>
          <cell r="O127">
            <v>36835</v>
          </cell>
          <cell r="S127">
            <v>0</v>
          </cell>
          <cell r="T127">
            <v>57</v>
          </cell>
          <cell r="V127">
            <v>570306</v>
          </cell>
          <cell r="W127">
            <v>20706.795246575341</v>
          </cell>
          <cell r="X127">
            <v>17.8</v>
          </cell>
          <cell r="Y127" t="str">
            <v>MED SYSTEMS</v>
          </cell>
          <cell r="Z127">
            <v>8621.7767342465759</v>
          </cell>
          <cell r="AB127">
            <v>18.37</v>
          </cell>
          <cell r="AC127">
            <v>14.35</v>
          </cell>
          <cell r="AD127">
            <v>0.14349999999999999</v>
          </cell>
          <cell r="AE127">
            <v>1.95E-2</v>
          </cell>
          <cell r="AF127">
            <v>4.0000000000000001E-3</v>
          </cell>
          <cell r="AG127">
            <v>0.11999999999999998</v>
          </cell>
        </row>
        <row r="128">
          <cell r="A128" t="str">
            <v>W00002</v>
          </cell>
          <cell r="B128">
            <v>119</v>
          </cell>
          <cell r="C128" t="str">
            <v>Devi Scan Pvt Ltd(revised in sep 98)</v>
          </cell>
          <cell r="D128">
            <v>1</v>
          </cell>
          <cell r="E128">
            <v>35510</v>
          </cell>
          <cell r="F128">
            <v>25568100</v>
          </cell>
          <cell r="G128">
            <v>13277287</v>
          </cell>
          <cell r="H128">
            <v>0.22789999999999999</v>
          </cell>
          <cell r="L128">
            <v>0.22869999999999999</v>
          </cell>
          <cell r="O128">
            <v>36789</v>
          </cell>
          <cell r="P128">
            <v>36880</v>
          </cell>
          <cell r="Q128">
            <v>2675000</v>
          </cell>
          <cell r="R128">
            <v>1918065</v>
          </cell>
          <cell r="S128">
            <v>756935</v>
          </cell>
          <cell r="T128">
            <v>12</v>
          </cell>
          <cell r="V128">
            <v>11359222</v>
          </cell>
          <cell r="W128">
            <v>85408.900977534227</v>
          </cell>
          <cell r="X128">
            <v>17.8</v>
          </cell>
          <cell r="Y128" t="str">
            <v>MED SYSTEMS</v>
          </cell>
          <cell r="Z128">
            <v>171726.53971506847</v>
          </cell>
          <cell r="AB128">
            <v>18.37</v>
          </cell>
          <cell r="AC128">
            <v>14.35</v>
          </cell>
          <cell r="AD128">
            <v>0.14349999999999999</v>
          </cell>
          <cell r="AE128">
            <v>1.95E-2</v>
          </cell>
          <cell r="AF128">
            <v>4.0000000000000001E-3</v>
          </cell>
          <cell r="AG128">
            <v>0.11999999999999998</v>
          </cell>
        </row>
        <row r="129">
          <cell r="A129" t="str">
            <v>W00123</v>
          </cell>
          <cell r="B129">
            <v>120</v>
          </cell>
          <cell r="C129" t="str">
            <v>Doctor's Xray</v>
          </cell>
          <cell r="D129">
            <v>2</v>
          </cell>
          <cell r="E129">
            <v>35510</v>
          </cell>
          <cell r="F129">
            <v>403636</v>
          </cell>
          <cell r="G129">
            <v>117370</v>
          </cell>
          <cell r="H129">
            <v>0.16919999999999999</v>
          </cell>
          <cell r="L129">
            <v>0.16919999999999999</v>
          </cell>
          <cell r="O129">
            <v>36782</v>
          </cell>
          <cell r="P129">
            <v>36873</v>
          </cell>
          <cell r="Q129">
            <v>32500</v>
          </cell>
          <cell r="R129">
            <v>27549</v>
          </cell>
          <cell r="S129">
            <v>4951</v>
          </cell>
          <cell r="T129">
            <v>19</v>
          </cell>
          <cell r="V129">
            <v>89821</v>
          </cell>
          <cell r="W129">
            <v>791.11383780821916</v>
          </cell>
          <cell r="X129">
            <v>17.8</v>
          </cell>
          <cell r="Y129" t="str">
            <v>MED SYSTEMS</v>
          </cell>
          <cell r="Z129">
            <v>1357.8966520547947</v>
          </cell>
          <cell r="AB129">
            <v>18.37</v>
          </cell>
          <cell r="AC129">
            <v>14.35</v>
          </cell>
          <cell r="AD129">
            <v>0.14349999999999999</v>
          </cell>
          <cell r="AE129">
            <v>1.95E-2</v>
          </cell>
          <cell r="AF129">
            <v>4.0000000000000001E-3</v>
          </cell>
          <cell r="AG129">
            <v>0.11999999999999998</v>
          </cell>
        </row>
        <row r="130">
          <cell r="A130" t="str">
            <v>W00207</v>
          </cell>
          <cell r="B130">
            <v>121</v>
          </cell>
          <cell r="C130" t="str">
            <v>Meenakshi Das-II</v>
          </cell>
          <cell r="D130">
            <v>2</v>
          </cell>
          <cell r="E130">
            <v>35510</v>
          </cell>
          <cell r="F130">
            <v>836000</v>
          </cell>
          <cell r="G130">
            <v>196699</v>
          </cell>
          <cell r="H130">
            <v>0.22020000000000001</v>
          </cell>
          <cell r="L130">
            <v>0.22020000000000001</v>
          </cell>
          <cell r="O130">
            <v>36800</v>
          </cell>
          <cell r="S130">
            <v>0</v>
          </cell>
          <cell r="T130">
            <v>92</v>
          </cell>
          <cell r="V130">
            <v>196699</v>
          </cell>
          <cell r="W130">
            <v>10917.279511232879</v>
          </cell>
          <cell r="X130">
            <v>17.8</v>
          </cell>
          <cell r="Y130" t="str">
            <v>MED SYSTEMS</v>
          </cell>
          <cell r="Z130">
            <v>2973.6577589041094</v>
          </cell>
          <cell r="AA130">
            <v>29683.75835068493</v>
          </cell>
          <cell r="AB130">
            <v>18.37</v>
          </cell>
          <cell r="AC130">
            <v>14.35</v>
          </cell>
          <cell r="AD130">
            <v>0.14349999999999999</v>
          </cell>
          <cell r="AE130">
            <v>1.95E-2</v>
          </cell>
          <cell r="AF130">
            <v>4.0000000000000001E-3</v>
          </cell>
          <cell r="AG130">
            <v>0.11999999999999998</v>
          </cell>
        </row>
        <row r="131">
          <cell r="A131" t="str">
            <v>W00031</v>
          </cell>
          <cell r="B131">
            <v>122</v>
          </cell>
          <cell r="C131" t="str">
            <v>Rama Rao</v>
          </cell>
          <cell r="D131">
            <v>1</v>
          </cell>
          <cell r="E131">
            <v>35510</v>
          </cell>
          <cell r="F131">
            <v>697437</v>
          </cell>
          <cell r="G131">
            <v>200286</v>
          </cell>
          <cell r="H131">
            <v>0.18559999999999999</v>
          </cell>
          <cell r="L131">
            <v>0.18559999999999999</v>
          </cell>
          <cell r="O131">
            <v>36835</v>
          </cell>
          <cell r="S131">
            <v>0</v>
          </cell>
          <cell r="T131">
            <v>57</v>
          </cell>
          <cell r="V131">
            <v>200286</v>
          </cell>
          <cell r="W131">
            <v>5805.1113731506848</v>
          </cell>
          <cell r="X131">
            <v>17.8</v>
          </cell>
          <cell r="Y131" t="str">
            <v>MED SYSTEMS</v>
          </cell>
          <cell r="Z131">
            <v>3027.8853369863014</v>
          </cell>
          <cell r="AA131">
            <v>19606.109804109587</v>
          </cell>
          <cell r="AB131">
            <v>18.37</v>
          </cell>
          <cell r="AC131">
            <v>14.35</v>
          </cell>
          <cell r="AD131">
            <v>0.14349999999999999</v>
          </cell>
          <cell r="AE131">
            <v>1.95E-2</v>
          </cell>
          <cell r="AF131">
            <v>4.0000000000000001E-3</v>
          </cell>
          <cell r="AG131">
            <v>0.11999999999999998</v>
          </cell>
        </row>
        <row r="132">
          <cell r="A132" t="str">
            <v>W00212</v>
          </cell>
          <cell r="B132">
            <v>123</v>
          </cell>
          <cell r="C132" t="str">
            <v>Karthik Scan &amp; Diagnostics</v>
          </cell>
          <cell r="D132">
            <v>1</v>
          </cell>
          <cell r="E132">
            <v>35510</v>
          </cell>
          <cell r="F132">
            <v>8500000</v>
          </cell>
          <cell r="G132">
            <v>0</v>
          </cell>
          <cell r="H132">
            <v>0.2213</v>
          </cell>
          <cell r="L132">
            <v>0.2213</v>
          </cell>
          <cell r="O132">
            <v>36404</v>
          </cell>
          <cell r="S132">
            <v>0</v>
          </cell>
          <cell r="T132">
            <v>488</v>
          </cell>
          <cell r="V132">
            <v>0</v>
          </cell>
          <cell r="W132">
            <v>0</v>
          </cell>
          <cell r="X132">
            <v>17.8</v>
          </cell>
          <cell r="Y132" t="str">
            <v>MED SYSTEMS</v>
          </cell>
          <cell r="Z132">
            <v>0</v>
          </cell>
          <cell r="AB132">
            <v>18.37</v>
          </cell>
          <cell r="AC132">
            <v>14.35</v>
          </cell>
          <cell r="AD132">
            <v>0.14349999999999999</v>
          </cell>
          <cell r="AE132">
            <v>1.95E-2</v>
          </cell>
          <cell r="AF132">
            <v>4.0000000000000001E-3</v>
          </cell>
          <cell r="AG132">
            <v>0.11999999999999998</v>
          </cell>
        </row>
        <row r="133">
          <cell r="A133" t="str">
            <v>W00085</v>
          </cell>
          <cell r="B133">
            <v>124</v>
          </cell>
          <cell r="C133" t="str">
            <v>Kishore Diagnostics Pvt Ltd</v>
          </cell>
          <cell r="D133">
            <v>1</v>
          </cell>
          <cell r="E133">
            <v>35510</v>
          </cell>
          <cell r="F133">
            <v>683800</v>
          </cell>
          <cell r="G133">
            <v>160896</v>
          </cell>
          <cell r="H133">
            <v>0.2203</v>
          </cell>
          <cell r="L133">
            <v>0.2203</v>
          </cell>
          <cell r="O133">
            <v>36833</v>
          </cell>
          <cell r="S133">
            <v>0</v>
          </cell>
          <cell r="T133">
            <v>59</v>
          </cell>
          <cell r="V133">
            <v>160896</v>
          </cell>
          <cell r="W133">
            <v>5729.5286005479447</v>
          </cell>
          <cell r="X133">
            <v>17.8</v>
          </cell>
          <cell r="Y133" t="str">
            <v>MED SYSTEMS</v>
          </cell>
          <cell r="Z133">
            <v>2432.394871232877</v>
          </cell>
          <cell r="AB133">
            <v>18.37</v>
          </cell>
          <cell r="AC133">
            <v>14.35</v>
          </cell>
          <cell r="AD133">
            <v>0.14349999999999999</v>
          </cell>
          <cell r="AE133">
            <v>1.95E-2</v>
          </cell>
          <cell r="AF133">
            <v>4.0000000000000001E-3</v>
          </cell>
          <cell r="AG133">
            <v>0.11999999999999998</v>
          </cell>
        </row>
        <row r="134">
          <cell r="A134" t="str">
            <v>W00152</v>
          </cell>
          <cell r="B134">
            <v>125</v>
          </cell>
          <cell r="C134" t="str">
            <v>Parul Dewan</v>
          </cell>
          <cell r="D134">
            <v>1</v>
          </cell>
          <cell r="E134">
            <v>35510</v>
          </cell>
          <cell r="F134">
            <v>688750</v>
          </cell>
          <cell r="G134">
            <v>121611</v>
          </cell>
          <cell r="H134">
            <v>0.21959999999999999</v>
          </cell>
          <cell r="L134">
            <v>0.21959999999999999</v>
          </cell>
          <cell r="O134">
            <v>36860</v>
          </cell>
          <cell r="S134">
            <v>0</v>
          </cell>
          <cell r="T134">
            <v>32</v>
          </cell>
          <cell r="V134">
            <v>121611</v>
          </cell>
          <cell r="W134">
            <v>2341.328271780822</v>
          </cell>
          <cell r="X134">
            <v>17.8</v>
          </cell>
          <cell r="Y134" t="str">
            <v>MED SYSTEMS</v>
          </cell>
          <cell r="Z134">
            <v>1838.4917753424659</v>
          </cell>
          <cell r="AB134">
            <v>18.37</v>
          </cell>
          <cell r="AC134">
            <v>14.35</v>
          </cell>
          <cell r="AD134">
            <v>0.14349999999999999</v>
          </cell>
          <cell r="AE134">
            <v>1.95E-2</v>
          </cell>
          <cell r="AF134">
            <v>4.0000000000000001E-3</v>
          </cell>
          <cell r="AG134">
            <v>0.11999999999999998</v>
          </cell>
        </row>
        <row r="135">
          <cell r="A135" t="str">
            <v>W00143</v>
          </cell>
          <cell r="B135">
            <v>126</v>
          </cell>
          <cell r="C135" t="str">
            <v>Sethuraman</v>
          </cell>
          <cell r="D135">
            <v>1</v>
          </cell>
          <cell r="E135">
            <v>35510</v>
          </cell>
          <cell r="F135">
            <v>4275000</v>
          </cell>
          <cell r="G135">
            <v>1181003</v>
          </cell>
          <cell r="H135">
            <v>0.22839999999999999</v>
          </cell>
          <cell r="L135">
            <v>0.22839999999999999</v>
          </cell>
          <cell r="O135">
            <v>36849</v>
          </cell>
          <cell r="S135">
            <v>0</v>
          </cell>
          <cell r="T135">
            <v>43</v>
          </cell>
          <cell r="V135">
            <v>1181003</v>
          </cell>
          <cell r="W135">
            <v>31777.716886575341</v>
          </cell>
          <cell r="X135">
            <v>17.8</v>
          </cell>
          <cell r="Y135" t="str">
            <v>MED SYSTEMS</v>
          </cell>
          <cell r="Z135">
            <v>17854.176860273972</v>
          </cell>
          <cell r="AB135">
            <v>18.37</v>
          </cell>
          <cell r="AC135">
            <v>14.35</v>
          </cell>
          <cell r="AD135">
            <v>0.14349999999999999</v>
          </cell>
          <cell r="AE135">
            <v>1.95E-2</v>
          </cell>
          <cell r="AF135">
            <v>4.0000000000000001E-3</v>
          </cell>
          <cell r="AG135">
            <v>0.11999999999999998</v>
          </cell>
        </row>
        <row r="136">
          <cell r="A136" t="str">
            <v>W00185</v>
          </cell>
          <cell r="B136">
            <v>127</v>
          </cell>
          <cell r="C136" t="str">
            <v>X Labs</v>
          </cell>
          <cell r="D136">
            <v>1</v>
          </cell>
          <cell r="E136">
            <v>35510</v>
          </cell>
          <cell r="F136">
            <v>400000</v>
          </cell>
          <cell r="G136">
            <v>94112</v>
          </cell>
          <cell r="H136">
            <v>0.22020000000000001</v>
          </cell>
          <cell r="L136">
            <v>0.22020000000000001</v>
          </cell>
          <cell r="O136">
            <v>36814</v>
          </cell>
          <cell r="S136">
            <v>0</v>
          </cell>
          <cell r="T136">
            <v>78</v>
          </cell>
          <cell r="V136">
            <v>94112</v>
          </cell>
          <cell r="W136">
            <v>4428.5755265753432</v>
          </cell>
          <cell r="X136">
            <v>17.8</v>
          </cell>
          <cell r="Y136" t="str">
            <v>MED SYSTEMS</v>
          </cell>
          <cell r="Z136">
            <v>1422.7671671232879</v>
          </cell>
          <cell r="AB136">
            <v>18.37</v>
          </cell>
          <cell r="AC136">
            <v>14.35</v>
          </cell>
          <cell r="AD136">
            <v>0.14349999999999999</v>
          </cell>
          <cell r="AE136">
            <v>1.95E-2</v>
          </cell>
          <cell r="AF136">
            <v>4.0000000000000001E-3</v>
          </cell>
          <cell r="AG136">
            <v>0.11999999999999998</v>
          </cell>
        </row>
        <row r="137">
          <cell r="A137" t="str">
            <v>W00030</v>
          </cell>
          <cell r="B137">
            <v>128</v>
          </cell>
          <cell r="C137" t="str">
            <v>Y Mohan Reddy</v>
          </cell>
          <cell r="D137">
            <v>1</v>
          </cell>
          <cell r="E137">
            <v>35510</v>
          </cell>
          <cell r="F137">
            <v>692455</v>
          </cell>
          <cell r="G137">
            <v>198851</v>
          </cell>
          <cell r="H137">
            <v>0.18559999999999999</v>
          </cell>
          <cell r="L137">
            <v>0.18559999999999999</v>
          </cell>
          <cell r="O137">
            <v>36833</v>
          </cell>
          <cell r="S137">
            <v>0</v>
          </cell>
          <cell r="T137">
            <v>59</v>
          </cell>
          <cell r="V137">
            <v>198851</v>
          </cell>
          <cell r="W137">
            <v>5965.7479189041096</v>
          </cell>
          <cell r="X137">
            <v>17.8</v>
          </cell>
          <cell r="Y137" t="str">
            <v>MED SYSTEMS</v>
          </cell>
          <cell r="Z137">
            <v>3006.1912821917808</v>
          </cell>
          <cell r="AB137">
            <v>18.37</v>
          </cell>
          <cell r="AC137">
            <v>14.35</v>
          </cell>
          <cell r="AD137">
            <v>0.14349999999999999</v>
          </cell>
          <cell r="AE137">
            <v>1.95E-2</v>
          </cell>
          <cell r="AF137">
            <v>4.0000000000000001E-3</v>
          </cell>
          <cell r="AG137">
            <v>0.11999999999999998</v>
          </cell>
        </row>
        <row r="138">
          <cell r="A138" t="str">
            <v>W00121</v>
          </cell>
          <cell r="B138">
            <v>129</v>
          </cell>
          <cell r="C138" t="str">
            <v>A Saritha</v>
          </cell>
          <cell r="D138">
            <v>1</v>
          </cell>
          <cell r="E138">
            <v>35520</v>
          </cell>
          <cell r="F138">
            <v>437000</v>
          </cell>
          <cell r="G138">
            <v>153524</v>
          </cell>
          <cell r="H138">
            <v>0.23169999999999999</v>
          </cell>
          <cell r="L138">
            <v>0.23169999999999999</v>
          </cell>
          <cell r="O138">
            <v>36776</v>
          </cell>
          <cell r="P138">
            <v>36867</v>
          </cell>
          <cell r="Q138">
            <v>34381</v>
          </cell>
          <cell r="R138">
            <v>25511</v>
          </cell>
          <cell r="S138">
            <v>8870</v>
          </cell>
          <cell r="T138">
            <v>25</v>
          </cell>
          <cell r="V138">
            <v>128013</v>
          </cell>
          <cell r="W138">
            <v>2031.5487739726022</v>
          </cell>
          <cell r="X138">
            <v>17.8</v>
          </cell>
          <cell r="Y138" t="str">
            <v>MED SYSTEMS</v>
          </cell>
          <cell r="Z138">
            <v>1935.2759835616437</v>
          </cell>
          <cell r="AB138">
            <v>18.37</v>
          </cell>
          <cell r="AC138">
            <v>14.35</v>
          </cell>
          <cell r="AD138">
            <v>0.14349999999999999</v>
          </cell>
          <cell r="AE138">
            <v>1.95E-2</v>
          </cell>
          <cell r="AF138">
            <v>4.0000000000000001E-3</v>
          </cell>
          <cell r="AG138">
            <v>0.11999999999999998</v>
          </cell>
        </row>
        <row r="139">
          <cell r="A139" t="str">
            <v>W00166</v>
          </cell>
          <cell r="B139">
            <v>130</v>
          </cell>
          <cell r="C139" t="str">
            <v>Apex Hospital</v>
          </cell>
          <cell r="D139">
            <v>1</v>
          </cell>
          <cell r="E139">
            <v>35520</v>
          </cell>
          <cell r="F139">
            <v>712500</v>
          </cell>
          <cell r="G139">
            <v>263750</v>
          </cell>
          <cell r="H139">
            <v>0.22270000000000001</v>
          </cell>
          <cell r="L139">
            <v>0.22270000000000001</v>
          </cell>
          <cell r="O139">
            <v>36838</v>
          </cell>
          <cell r="S139">
            <v>0</v>
          </cell>
          <cell r="T139">
            <v>54</v>
          </cell>
          <cell r="V139">
            <v>263750</v>
          </cell>
          <cell r="W139">
            <v>8689.8760273972603</v>
          </cell>
          <cell r="X139">
            <v>17.8</v>
          </cell>
          <cell r="Y139" t="str">
            <v>MED SYSTEMS</v>
          </cell>
          <cell r="Z139">
            <v>3987.321917808219</v>
          </cell>
          <cell r="AB139">
            <v>18.37</v>
          </cell>
          <cell r="AC139">
            <v>14.35</v>
          </cell>
          <cell r="AD139">
            <v>0.14349999999999999</v>
          </cell>
          <cell r="AE139">
            <v>1.95E-2</v>
          </cell>
          <cell r="AF139">
            <v>4.0000000000000001E-3</v>
          </cell>
          <cell r="AG139">
            <v>0.11999999999999998</v>
          </cell>
        </row>
        <row r="140">
          <cell r="A140" t="str">
            <v>W00082</v>
          </cell>
          <cell r="B140">
            <v>131</v>
          </cell>
          <cell r="C140" t="str">
            <v>Diagnostics Lab &amp; Xray</v>
          </cell>
          <cell r="D140">
            <v>1</v>
          </cell>
          <cell r="E140">
            <v>35520</v>
          </cell>
          <cell r="F140">
            <v>665000</v>
          </cell>
          <cell r="G140">
            <v>221569</v>
          </cell>
          <cell r="H140">
            <v>0.2261</v>
          </cell>
          <cell r="L140">
            <v>0.2261</v>
          </cell>
          <cell r="O140">
            <v>36795</v>
          </cell>
          <cell r="P140">
            <v>36886</v>
          </cell>
          <cell r="Q140">
            <v>49413</v>
          </cell>
          <cell r="R140">
            <v>36921</v>
          </cell>
          <cell r="S140">
            <v>12492</v>
          </cell>
          <cell r="T140">
            <v>6</v>
          </cell>
          <cell r="V140">
            <v>184648</v>
          </cell>
          <cell r="W140">
            <v>686.28349808219173</v>
          </cell>
          <cell r="X140">
            <v>17.8</v>
          </cell>
          <cell r="Y140" t="str">
            <v>MED SYSTEMS</v>
          </cell>
          <cell r="Z140">
            <v>2791.4730520547942</v>
          </cell>
          <cell r="AB140">
            <v>18.37</v>
          </cell>
          <cell r="AC140">
            <v>14.35</v>
          </cell>
          <cell r="AD140">
            <v>0.14349999999999999</v>
          </cell>
          <cell r="AE140">
            <v>1.95E-2</v>
          </cell>
          <cell r="AF140">
            <v>4.0000000000000001E-3</v>
          </cell>
          <cell r="AG140">
            <v>0.11999999999999998</v>
          </cell>
        </row>
        <row r="141">
          <cell r="A141" t="str">
            <v>W00073</v>
          </cell>
          <cell r="B141">
            <v>132</v>
          </cell>
          <cell r="C141" t="str">
            <v>Jeyasekharan</v>
          </cell>
          <cell r="D141">
            <v>1</v>
          </cell>
          <cell r="E141">
            <v>35520</v>
          </cell>
          <cell r="F141">
            <v>2636250</v>
          </cell>
          <cell r="G141">
            <v>725740</v>
          </cell>
          <cell r="H141">
            <v>0.23380000000000001</v>
          </cell>
          <cell r="L141">
            <v>0.23380000000000001</v>
          </cell>
          <cell r="O141">
            <v>36841</v>
          </cell>
          <cell r="S141">
            <v>0</v>
          </cell>
          <cell r="T141">
            <v>51</v>
          </cell>
          <cell r="V141">
            <v>725740</v>
          </cell>
          <cell r="W141">
            <v>23708.43455342466</v>
          </cell>
          <cell r="X141">
            <v>17.8</v>
          </cell>
          <cell r="Y141" t="str">
            <v>MED SYSTEMS</v>
          </cell>
          <cell r="Z141">
            <v>10971.5981369863</v>
          </cell>
          <cell r="AA141">
            <v>4859.8092986301372</v>
          </cell>
          <cell r="AB141">
            <v>18.37</v>
          </cell>
          <cell r="AC141">
            <v>14.35</v>
          </cell>
          <cell r="AD141">
            <v>0.14349999999999999</v>
          </cell>
          <cell r="AE141">
            <v>1.95E-2</v>
          </cell>
          <cell r="AF141">
            <v>4.0000000000000001E-3</v>
          </cell>
          <cell r="AG141">
            <v>0.11999999999999998</v>
          </cell>
        </row>
        <row r="142">
          <cell r="A142" t="str">
            <v>W00164</v>
          </cell>
          <cell r="B142">
            <v>133</v>
          </cell>
          <cell r="C142" t="str">
            <v>Maya Shenoy</v>
          </cell>
          <cell r="D142">
            <v>1</v>
          </cell>
          <cell r="E142">
            <v>35520</v>
          </cell>
          <cell r="F142">
            <v>340500</v>
          </cell>
          <cell r="G142">
            <v>100203</v>
          </cell>
          <cell r="H142">
            <v>0.21970000000000001</v>
          </cell>
          <cell r="L142">
            <v>0.21970000000000001</v>
          </cell>
          <cell r="O142">
            <v>36788</v>
          </cell>
          <cell r="P142">
            <v>36879</v>
          </cell>
          <cell r="Q142">
            <v>25537</v>
          </cell>
          <cell r="R142">
            <v>20049</v>
          </cell>
          <cell r="S142">
            <v>5488</v>
          </cell>
          <cell r="T142">
            <v>13</v>
          </cell>
          <cell r="V142">
            <v>80154</v>
          </cell>
          <cell r="W142">
            <v>627.19955999999991</v>
          </cell>
          <cell r="X142">
            <v>17.8</v>
          </cell>
          <cell r="Y142" t="str">
            <v>MED SYSTEMS</v>
          </cell>
          <cell r="Z142">
            <v>1211.7528</v>
          </cell>
          <cell r="AB142">
            <v>18.37</v>
          </cell>
          <cell r="AC142">
            <v>14.35</v>
          </cell>
          <cell r="AD142">
            <v>0.14349999999999999</v>
          </cell>
          <cell r="AE142">
            <v>1.95E-2</v>
          </cell>
          <cell r="AF142">
            <v>4.0000000000000001E-3</v>
          </cell>
          <cell r="AG142">
            <v>0.11999999999999998</v>
          </cell>
        </row>
        <row r="143">
          <cell r="A143" t="str">
            <v>W00155</v>
          </cell>
          <cell r="B143">
            <v>134</v>
          </cell>
          <cell r="C143" t="str">
            <v>Neet Hospital</v>
          </cell>
          <cell r="D143">
            <v>1</v>
          </cell>
          <cell r="E143">
            <v>35520</v>
          </cell>
          <cell r="F143">
            <v>3420000</v>
          </cell>
          <cell r="G143">
            <v>1136494</v>
          </cell>
          <cell r="H143">
            <v>0.22939999999999999</v>
          </cell>
          <cell r="L143">
            <v>0.22939999999999999</v>
          </cell>
          <cell r="O143">
            <v>36783</v>
          </cell>
          <cell r="P143">
            <v>36874</v>
          </cell>
          <cell r="Q143">
            <v>254125</v>
          </cell>
          <cell r="R143">
            <v>189140</v>
          </cell>
          <cell r="S143">
            <v>64985</v>
          </cell>
          <cell r="T143">
            <v>18</v>
          </cell>
          <cell r="V143">
            <v>947354</v>
          </cell>
          <cell r="W143">
            <v>10717.299004931507</v>
          </cell>
          <cell r="X143">
            <v>17.8</v>
          </cell>
          <cell r="Y143" t="str">
            <v>MED SYSTEMS</v>
          </cell>
          <cell r="Z143">
            <v>14321.916087671232</v>
          </cell>
          <cell r="AB143">
            <v>18.37</v>
          </cell>
          <cell r="AC143">
            <v>14.35</v>
          </cell>
          <cell r="AD143">
            <v>0.14349999999999999</v>
          </cell>
          <cell r="AE143">
            <v>1.95E-2</v>
          </cell>
          <cell r="AF143">
            <v>4.0000000000000001E-3</v>
          </cell>
          <cell r="AG143">
            <v>0.11999999999999998</v>
          </cell>
        </row>
        <row r="144">
          <cell r="A144" t="str">
            <v>W00011</v>
          </cell>
          <cell r="B144">
            <v>135</v>
          </cell>
          <cell r="C144" t="str">
            <v>Ratanada Xray</v>
          </cell>
          <cell r="D144">
            <v>1</v>
          </cell>
          <cell r="E144">
            <v>35520</v>
          </cell>
          <cell r="F144">
            <v>638466</v>
          </cell>
          <cell r="G144">
            <v>1</v>
          </cell>
          <cell r="H144">
            <v>0.20799999999999999</v>
          </cell>
          <cell r="L144">
            <v>0.20799999999999999</v>
          </cell>
          <cell r="O144">
            <v>36557</v>
          </cell>
          <cell r="S144">
            <v>0</v>
          </cell>
          <cell r="T144">
            <v>335</v>
          </cell>
          <cell r="V144">
            <v>1</v>
          </cell>
          <cell r="W144">
            <v>0.19090410958904108</v>
          </cell>
          <cell r="X144">
            <v>17.8</v>
          </cell>
          <cell r="Y144" t="str">
            <v>MED SYSTEMS</v>
          </cell>
          <cell r="Z144">
            <v>1.5117808219178084E-2</v>
          </cell>
          <cell r="AB144">
            <v>18.37</v>
          </cell>
          <cell r="AC144">
            <v>14.35</v>
          </cell>
          <cell r="AD144">
            <v>0.14349999999999999</v>
          </cell>
          <cell r="AE144">
            <v>1.95E-2</v>
          </cell>
          <cell r="AF144">
            <v>4.0000000000000001E-3</v>
          </cell>
          <cell r="AG144">
            <v>0.11999999999999998</v>
          </cell>
        </row>
        <row r="145">
          <cell r="A145" t="str">
            <v>W00071</v>
          </cell>
          <cell r="B145">
            <v>136</v>
          </cell>
          <cell r="C145" t="str">
            <v>Sathya Sai Baba Hospital</v>
          </cell>
          <cell r="D145">
            <v>1</v>
          </cell>
          <cell r="E145">
            <v>35520</v>
          </cell>
          <cell r="F145">
            <v>1425000</v>
          </cell>
          <cell r="G145">
            <v>474348</v>
          </cell>
          <cell r="H145">
            <v>0.22739999999999999</v>
          </cell>
          <cell r="L145">
            <v>0.22739999999999999</v>
          </cell>
          <cell r="O145">
            <v>36790</v>
          </cell>
          <cell r="P145">
            <v>36881</v>
          </cell>
          <cell r="Q145">
            <v>105885</v>
          </cell>
          <cell r="R145">
            <v>78990</v>
          </cell>
          <cell r="S145">
            <v>26895</v>
          </cell>
          <cell r="T145">
            <v>11</v>
          </cell>
          <cell r="V145">
            <v>395358</v>
          </cell>
          <cell r="W145">
            <v>2709.4479484931508</v>
          </cell>
          <cell r="X145">
            <v>17.8</v>
          </cell>
          <cell r="Y145" t="str">
            <v>MED SYSTEMS</v>
          </cell>
          <cell r="Z145">
            <v>5976.9464219178089</v>
          </cell>
          <cell r="AB145">
            <v>18.37</v>
          </cell>
          <cell r="AC145">
            <v>14.35</v>
          </cell>
          <cell r="AD145">
            <v>0.14349999999999999</v>
          </cell>
          <cell r="AE145">
            <v>1.95E-2</v>
          </cell>
          <cell r="AF145">
            <v>4.0000000000000001E-3</v>
          </cell>
          <cell r="AG145">
            <v>0.11999999999999998</v>
          </cell>
        </row>
        <row r="146">
          <cell r="A146" t="str">
            <v>W00162</v>
          </cell>
          <cell r="B146">
            <v>137</v>
          </cell>
          <cell r="C146" t="str">
            <v>Valsangkar</v>
          </cell>
          <cell r="D146">
            <v>1</v>
          </cell>
          <cell r="E146">
            <v>35537</v>
          </cell>
          <cell r="F146">
            <v>4550000</v>
          </cell>
          <cell r="G146">
            <v>0</v>
          </cell>
          <cell r="H146">
            <v>0.24179999999999999</v>
          </cell>
          <cell r="L146">
            <v>0.24179999999999999</v>
          </cell>
          <cell r="O146">
            <v>35700</v>
          </cell>
          <cell r="S146">
            <v>0</v>
          </cell>
          <cell r="T146">
            <v>1192</v>
          </cell>
          <cell r="V146">
            <v>0</v>
          </cell>
          <cell r="W146">
            <v>0</v>
          </cell>
          <cell r="X146">
            <v>0</v>
          </cell>
          <cell r="Y146" t="str">
            <v>MED SYSTEMS</v>
          </cell>
          <cell r="Z146">
            <v>0</v>
          </cell>
          <cell r="AB146">
            <v>18.190000000000001</v>
          </cell>
          <cell r="AC146">
            <v>13.85</v>
          </cell>
          <cell r="AD146">
            <v>0.13849999999999998</v>
          </cell>
          <cell r="AE146">
            <v>1.95E-2</v>
          </cell>
          <cell r="AF146">
            <v>4.0000000000000001E-3</v>
          </cell>
          <cell r="AG146">
            <v>0.11499999999999998</v>
          </cell>
        </row>
        <row r="147">
          <cell r="A147" t="str">
            <v>W00167</v>
          </cell>
          <cell r="B147">
            <v>138</v>
          </cell>
          <cell r="C147" t="str">
            <v>Mary Calvert Holdsworth</v>
          </cell>
          <cell r="D147">
            <v>1</v>
          </cell>
          <cell r="E147">
            <v>35537</v>
          </cell>
          <cell r="F147">
            <v>1425000</v>
          </cell>
          <cell r="G147">
            <v>316672</v>
          </cell>
          <cell r="H147">
            <v>0.2203</v>
          </cell>
          <cell r="L147">
            <v>0.2203</v>
          </cell>
          <cell r="O147">
            <v>36837</v>
          </cell>
          <cell r="S147">
            <v>0</v>
          </cell>
          <cell r="T147">
            <v>55</v>
          </cell>
          <cell r="V147">
            <v>316672</v>
          </cell>
          <cell r="W147">
            <v>10512.209008219179</v>
          </cell>
          <cell r="X147">
            <v>17.600000000000001</v>
          </cell>
          <cell r="Y147" t="str">
            <v>MED SYSTEMS</v>
          </cell>
          <cell r="Z147">
            <v>4733.595704109589</v>
          </cell>
          <cell r="AB147">
            <v>18.190000000000001</v>
          </cell>
          <cell r="AC147">
            <v>13.85</v>
          </cell>
          <cell r="AD147">
            <v>0.13849999999999998</v>
          </cell>
          <cell r="AE147">
            <v>1.95E-2</v>
          </cell>
          <cell r="AF147">
            <v>4.0000000000000001E-3</v>
          </cell>
          <cell r="AG147">
            <v>0.11499999999999998</v>
          </cell>
        </row>
        <row r="148">
          <cell r="A148" t="str">
            <v>W00020</v>
          </cell>
          <cell r="B148">
            <v>139</v>
          </cell>
          <cell r="C148" t="str">
            <v>R K Diagnostics</v>
          </cell>
          <cell r="D148">
            <v>1</v>
          </cell>
          <cell r="E148">
            <v>35537</v>
          </cell>
          <cell r="F148">
            <v>4806439</v>
          </cell>
          <cell r="G148">
            <v>1732688</v>
          </cell>
          <cell r="H148">
            <v>0.2082</v>
          </cell>
          <cell r="L148">
            <v>0.2082</v>
          </cell>
          <cell r="O148">
            <v>36846</v>
          </cell>
          <cell r="P148">
            <v>36876</v>
          </cell>
          <cell r="Q148">
            <v>132150</v>
          </cell>
          <cell r="R148">
            <v>102504</v>
          </cell>
          <cell r="S148">
            <v>29646</v>
          </cell>
          <cell r="T148">
            <v>16</v>
          </cell>
          <cell r="V148">
            <v>1630184</v>
          </cell>
          <cell r="W148">
            <v>14877.997098082191</v>
          </cell>
          <cell r="X148">
            <v>17.600000000000001</v>
          </cell>
          <cell r="Y148" t="str">
            <v>MED SYSTEMS</v>
          </cell>
          <cell r="Z148">
            <v>24367.901106849316</v>
          </cell>
          <cell r="AB148">
            <v>18.190000000000001</v>
          </cell>
          <cell r="AC148">
            <v>13.85</v>
          </cell>
          <cell r="AD148">
            <v>0.13849999999999998</v>
          </cell>
          <cell r="AE148">
            <v>1.95E-2</v>
          </cell>
          <cell r="AF148">
            <v>4.0000000000000001E-3</v>
          </cell>
          <cell r="AG148">
            <v>0.11499999999999998</v>
          </cell>
        </row>
        <row r="149">
          <cell r="A149" t="str">
            <v>W00169</v>
          </cell>
          <cell r="B149">
            <v>140</v>
          </cell>
          <cell r="C149" t="str">
            <v>S Suja</v>
          </cell>
          <cell r="D149">
            <v>1</v>
          </cell>
          <cell r="E149">
            <v>35537</v>
          </cell>
          <cell r="F149">
            <v>665000</v>
          </cell>
          <cell r="G149">
            <v>156496</v>
          </cell>
          <cell r="H149">
            <v>0.2198</v>
          </cell>
          <cell r="L149">
            <v>0.2198</v>
          </cell>
          <cell r="O149">
            <v>36809</v>
          </cell>
          <cell r="S149">
            <v>0</v>
          </cell>
          <cell r="T149">
            <v>83</v>
          </cell>
          <cell r="V149">
            <v>156496</v>
          </cell>
          <cell r="W149">
            <v>7821.970209315069</v>
          </cell>
          <cell r="X149">
            <v>17.600000000000001</v>
          </cell>
          <cell r="Y149" t="str">
            <v>MED SYSTEMS</v>
          </cell>
          <cell r="Z149">
            <v>2339.2936328767128</v>
          </cell>
          <cell r="AB149">
            <v>18.190000000000001</v>
          </cell>
          <cell r="AC149">
            <v>13.85</v>
          </cell>
          <cell r="AD149">
            <v>0.13849999999999998</v>
          </cell>
          <cell r="AE149">
            <v>1.95E-2</v>
          </cell>
          <cell r="AF149">
            <v>4.0000000000000001E-3</v>
          </cell>
          <cell r="AG149">
            <v>0.11499999999999998</v>
          </cell>
        </row>
        <row r="150">
          <cell r="A150" t="str">
            <v>W00168</v>
          </cell>
          <cell r="B150">
            <v>141</v>
          </cell>
          <cell r="C150" t="str">
            <v>Tuticorin Medical Imaging</v>
          </cell>
          <cell r="D150">
            <v>1</v>
          </cell>
          <cell r="E150">
            <v>35537</v>
          </cell>
          <cell r="F150">
            <v>641250</v>
          </cell>
          <cell r="G150">
            <v>224903</v>
          </cell>
          <cell r="H150">
            <v>0.2288</v>
          </cell>
          <cell r="L150">
            <v>0.2288</v>
          </cell>
          <cell r="O150">
            <v>36791</v>
          </cell>
          <cell r="P150">
            <v>36882</v>
          </cell>
          <cell r="Q150">
            <v>50169</v>
          </cell>
          <cell r="R150">
            <v>37339</v>
          </cell>
          <cell r="S150">
            <v>12830</v>
          </cell>
          <cell r="T150">
            <v>10</v>
          </cell>
          <cell r="V150">
            <v>187564</v>
          </cell>
          <cell r="W150">
            <v>1175.7436493150685</v>
          </cell>
          <cell r="X150">
            <v>17.600000000000001</v>
          </cell>
          <cell r="Y150" t="str">
            <v>MED SYSTEMS</v>
          </cell>
          <cell r="Z150">
            <v>2803.6963945205484</v>
          </cell>
          <cell r="AB150">
            <v>18.190000000000001</v>
          </cell>
          <cell r="AC150">
            <v>13.85</v>
          </cell>
          <cell r="AD150">
            <v>0.13849999999999998</v>
          </cell>
          <cell r="AE150">
            <v>1.95E-2</v>
          </cell>
          <cell r="AF150">
            <v>4.0000000000000001E-3</v>
          </cell>
          <cell r="AG150">
            <v>0.11499999999999998</v>
          </cell>
        </row>
        <row r="151">
          <cell r="A151" t="str">
            <v>W00027</v>
          </cell>
          <cell r="B151">
            <v>142</v>
          </cell>
          <cell r="C151" t="str">
            <v>Welcome X-Ray</v>
          </cell>
          <cell r="D151">
            <v>1</v>
          </cell>
          <cell r="E151">
            <v>35537</v>
          </cell>
          <cell r="F151">
            <v>669750</v>
          </cell>
          <cell r="G151">
            <v>136529</v>
          </cell>
          <cell r="H151">
            <v>0.28820000000000001</v>
          </cell>
          <cell r="L151">
            <v>0.28820000000000001</v>
          </cell>
          <cell r="N151">
            <v>136529</v>
          </cell>
          <cell r="O151">
            <v>36814</v>
          </cell>
          <cell r="S151">
            <v>0</v>
          </cell>
          <cell r="T151">
            <v>78</v>
          </cell>
          <cell r="V151">
            <v>0</v>
          </cell>
          <cell r="W151">
            <v>0</v>
          </cell>
          <cell r="X151">
            <v>17.600000000000001</v>
          </cell>
          <cell r="Y151" t="str">
            <v>MED SYSTEMS</v>
          </cell>
          <cell r="Z151">
            <v>0</v>
          </cell>
          <cell r="AB151">
            <v>18.190000000000001</v>
          </cell>
          <cell r="AC151">
            <v>13.85</v>
          </cell>
          <cell r="AD151">
            <v>0.13849999999999998</v>
          </cell>
          <cell r="AE151">
            <v>1.95E-2</v>
          </cell>
          <cell r="AF151">
            <v>4.0000000000000001E-3</v>
          </cell>
          <cell r="AG151">
            <v>0.11499999999999998</v>
          </cell>
        </row>
        <row r="152">
          <cell r="A152" t="str">
            <v>W00076</v>
          </cell>
          <cell r="B152">
            <v>143</v>
          </cell>
          <cell r="C152" t="str">
            <v>Apollo Medical Investigation</v>
          </cell>
          <cell r="D152">
            <v>2</v>
          </cell>
          <cell r="E152">
            <v>35576</v>
          </cell>
          <cell r="F152">
            <v>22325000</v>
          </cell>
          <cell r="G152">
            <v>0</v>
          </cell>
          <cell r="L152">
            <v>0.21229999999999999</v>
          </cell>
          <cell r="O152">
            <v>35915</v>
          </cell>
          <cell r="S152">
            <v>0</v>
          </cell>
          <cell r="T152">
            <v>977</v>
          </cell>
          <cell r="V152">
            <v>0</v>
          </cell>
          <cell r="W152">
            <v>0</v>
          </cell>
          <cell r="X152">
            <v>0</v>
          </cell>
          <cell r="Y152" t="str">
            <v>MED SYSTEMS</v>
          </cell>
          <cell r="Z152">
            <v>0</v>
          </cell>
          <cell r="AB152">
            <v>17.38</v>
          </cell>
          <cell r="AC152">
            <v>13.85</v>
          </cell>
          <cell r="AD152">
            <v>0.13849999999999998</v>
          </cell>
          <cell r="AE152">
            <v>1.95E-2</v>
          </cell>
          <cell r="AF152">
            <v>4.0000000000000001E-3</v>
          </cell>
          <cell r="AG152">
            <v>0.11499999999999998</v>
          </cell>
        </row>
        <row r="153">
          <cell r="A153" t="str">
            <v>W00075</v>
          </cell>
          <cell r="B153">
            <v>144</v>
          </cell>
          <cell r="C153" t="str">
            <v>R K Chakrabarthi</v>
          </cell>
          <cell r="D153">
            <v>1</v>
          </cell>
          <cell r="E153">
            <v>35576</v>
          </cell>
          <cell r="F153">
            <v>684000</v>
          </cell>
          <cell r="G153">
            <v>167202</v>
          </cell>
          <cell r="L153">
            <v>0.25840000000000002</v>
          </cell>
          <cell r="O153">
            <v>36860</v>
          </cell>
          <cell r="S153">
            <v>0</v>
          </cell>
          <cell r="T153">
            <v>32</v>
          </cell>
          <cell r="V153">
            <v>167202</v>
          </cell>
          <cell r="W153">
            <v>3787.8353358904114</v>
          </cell>
          <cell r="X153">
            <v>17.68</v>
          </cell>
          <cell r="Y153" t="str">
            <v>MED SYSTEMS</v>
          </cell>
          <cell r="Z153">
            <v>2510.6869084931504</v>
          </cell>
          <cell r="AA153">
            <v>28920.29579178082</v>
          </cell>
          <cell r="AB153">
            <v>17.38</v>
          </cell>
          <cell r="AC153">
            <v>13.85</v>
          </cell>
          <cell r="AD153">
            <v>0.13849999999999998</v>
          </cell>
          <cell r="AE153">
            <v>1.95E-2</v>
          </cell>
          <cell r="AF153">
            <v>4.0000000000000001E-3</v>
          </cell>
          <cell r="AG153">
            <v>0.11499999999999998</v>
          </cell>
        </row>
        <row r="154">
          <cell r="A154" t="str">
            <v>W00078</v>
          </cell>
          <cell r="B154">
            <v>145</v>
          </cell>
          <cell r="C154" t="str">
            <v>GG Hospital</v>
          </cell>
          <cell r="D154">
            <v>1</v>
          </cell>
          <cell r="E154">
            <v>35576</v>
          </cell>
          <cell r="F154">
            <v>1603430</v>
          </cell>
          <cell r="G154">
            <v>561965</v>
          </cell>
          <cell r="L154">
            <v>0.1837</v>
          </cell>
          <cell r="O154">
            <v>36827</v>
          </cell>
          <cell r="S154">
            <v>0</v>
          </cell>
          <cell r="T154">
            <v>65</v>
          </cell>
          <cell r="V154">
            <v>561965</v>
          </cell>
          <cell r="W154">
            <v>18383.953650684929</v>
          </cell>
          <cell r="X154">
            <v>17.68</v>
          </cell>
          <cell r="Y154" t="str">
            <v>MED SYSTEMS</v>
          </cell>
          <cell r="Z154">
            <v>8438.4048547945204</v>
          </cell>
          <cell r="AB154">
            <v>17.38</v>
          </cell>
          <cell r="AC154">
            <v>13.85</v>
          </cell>
          <cell r="AD154">
            <v>0.13849999999999998</v>
          </cell>
          <cell r="AE154">
            <v>1.95E-2</v>
          </cell>
          <cell r="AF154">
            <v>4.0000000000000001E-3</v>
          </cell>
          <cell r="AG154">
            <v>0.11499999999999998</v>
          </cell>
        </row>
        <row r="155">
          <cell r="A155" t="str">
            <v>W00181</v>
          </cell>
          <cell r="B155">
            <v>146</v>
          </cell>
          <cell r="C155" t="str">
            <v>Medinova Diagnostics Services</v>
          </cell>
          <cell r="D155">
            <v>4</v>
          </cell>
          <cell r="E155">
            <v>35576</v>
          </cell>
          <cell r="F155">
            <v>1313804</v>
          </cell>
          <cell r="G155">
            <v>381574</v>
          </cell>
          <cell r="L155">
            <v>0.21290000000000001</v>
          </cell>
          <cell r="O155">
            <v>36841</v>
          </cell>
          <cell r="P155">
            <v>36871</v>
          </cell>
          <cell r="Q155">
            <v>38475</v>
          </cell>
          <cell r="R155">
            <v>31797</v>
          </cell>
          <cell r="S155">
            <v>6678</v>
          </cell>
          <cell r="T155">
            <v>21</v>
          </cell>
          <cell r="V155">
            <v>349777</v>
          </cell>
          <cell r="W155">
            <v>4284.43284739726</v>
          </cell>
          <cell r="X155">
            <v>17.68</v>
          </cell>
          <cell r="Y155" t="str">
            <v>MED SYSTEMS</v>
          </cell>
          <cell r="Z155">
            <v>5252.2131002739725</v>
          </cell>
          <cell r="AB155">
            <v>17.38</v>
          </cell>
          <cell r="AC155">
            <v>13.85</v>
          </cell>
          <cell r="AD155">
            <v>0.13849999999999998</v>
          </cell>
          <cell r="AE155">
            <v>1.95E-2</v>
          </cell>
          <cell r="AF155">
            <v>4.0000000000000001E-3</v>
          </cell>
          <cell r="AG155">
            <v>0.11499999999999998</v>
          </cell>
        </row>
        <row r="156">
          <cell r="A156" t="str">
            <v>W00149</v>
          </cell>
          <cell r="B156">
            <v>147</v>
          </cell>
          <cell r="C156" t="str">
            <v xml:space="preserve">BHILAI SCANS </v>
          </cell>
          <cell r="D156">
            <v>1</v>
          </cell>
          <cell r="E156">
            <v>35611</v>
          </cell>
          <cell r="F156">
            <v>15200000</v>
          </cell>
          <cell r="G156">
            <v>7295862</v>
          </cell>
          <cell r="L156">
            <v>0.2059</v>
          </cell>
          <cell r="O156">
            <v>36794</v>
          </cell>
          <cell r="P156">
            <v>36885</v>
          </cell>
          <cell r="Q156">
            <v>1220800</v>
          </cell>
          <cell r="R156">
            <v>846229</v>
          </cell>
          <cell r="S156">
            <v>374571</v>
          </cell>
          <cell r="T156">
            <v>7</v>
          </cell>
          <cell r="V156">
            <v>6449633</v>
          </cell>
          <cell r="W156">
            <v>25468.098747671236</v>
          </cell>
          <cell r="X156">
            <v>17.28</v>
          </cell>
          <cell r="Y156" t="str">
            <v>MED SYSTEMS</v>
          </cell>
          <cell r="Z156">
            <v>94655.87412164385</v>
          </cell>
          <cell r="AB156">
            <v>16.97</v>
          </cell>
          <cell r="AC156">
            <v>13.85</v>
          </cell>
          <cell r="AD156">
            <v>0.13849999999999998</v>
          </cell>
          <cell r="AE156">
            <v>1.95E-2</v>
          </cell>
          <cell r="AF156">
            <v>4.0000000000000001E-3</v>
          </cell>
          <cell r="AG156">
            <v>0.11499999999999998</v>
          </cell>
        </row>
        <row r="157">
          <cell r="A157" t="str">
            <v>W00010</v>
          </cell>
          <cell r="B157">
            <v>148</v>
          </cell>
          <cell r="C157" t="str">
            <v>BHILAI SCANS MR</v>
          </cell>
          <cell r="D157">
            <v>1</v>
          </cell>
          <cell r="E157">
            <v>35611</v>
          </cell>
          <cell r="F157">
            <v>560500</v>
          </cell>
          <cell r="G157">
            <v>152887</v>
          </cell>
          <cell r="L157">
            <v>0.25280000000000002</v>
          </cell>
          <cell r="O157">
            <v>36840</v>
          </cell>
          <cell r="S157">
            <v>0</v>
          </cell>
          <cell r="T157">
            <v>52</v>
          </cell>
          <cell r="V157">
            <v>152887</v>
          </cell>
          <cell r="W157">
            <v>5506.2776635616447</v>
          </cell>
          <cell r="X157">
            <v>17.28</v>
          </cell>
          <cell r="Y157" t="str">
            <v>MED SYSTEMS</v>
          </cell>
          <cell r="Z157">
            <v>2243.7947441095889</v>
          </cell>
          <cell r="AB157">
            <v>16.97</v>
          </cell>
          <cell r="AC157">
            <v>13.85</v>
          </cell>
          <cell r="AD157">
            <v>0.13849999999999998</v>
          </cell>
          <cell r="AE157">
            <v>1.95E-2</v>
          </cell>
          <cell r="AF157">
            <v>4.0000000000000001E-3</v>
          </cell>
          <cell r="AG157">
            <v>0.11499999999999998</v>
          </cell>
        </row>
        <row r="158">
          <cell r="A158" t="str">
            <v>W00172</v>
          </cell>
          <cell r="B158">
            <v>149</v>
          </cell>
          <cell r="C158" t="str">
            <v>SHARAD JAIN</v>
          </cell>
          <cell r="D158">
            <v>1</v>
          </cell>
          <cell r="E158">
            <v>35611</v>
          </cell>
          <cell r="F158">
            <v>361000</v>
          </cell>
          <cell r="G158">
            <v>118946</v>
          </cell>
          <cell r="L158">
            <v>0.24060000000000001</v>
          </cell>
          <cell r="O158">
            <v>36836</v>
          </cell>
          <cell r="S158">
            <v>0</v>
          </cell>
          <cell r="T158">
            <v>56</v>
          </cell>
          <cell r="V158">
            <v>118946</v>
          </cell>
          <cell r="W158">
            <v>4390.7693852054799</v>
          </cell>
          <cell r="X158">
            <v>17.28</v>
          </cell>
          <cell r="Y158" t="str">
            <v>MED SYSTEMS</v>
          </cell>
          <cell r="Z158">
            <v>1745.6710487671232</v>
          </cell>
          <cell r="AB158">
            <v>16.97</v>
          </cell>
          <cell r="AC158">
            <v>13.85</v>
          </cell>
          <cell r="AD158">
            <v>0.13849999999999998</v>
          </cell>
          <cell r="AE158">
            <v>1.95E-2</v>
          </cell>
          <cell r="AF158">
            <v>4.0000000000000001E-3</v>
          </cell>
          <cell r="AG158">
            <v>0.11499999999999998</v>
          </cell>
        </row>
        <row r="159">
          <cell r="A159" t="str">
            <v>W00086</v>
          </cell>
          <cell r="B159">
            <v>150</v>
          </cell>
          <cell r="C159" t="str">
            <v>SRINIVASA RAO</v>
          </cell>
          <cell r="D159">
            <v>1</v>
          </cell>
          <cell r="E159">
            <v>35611</v>
          </cell>
          <cell r="F159">
            <v>996500</v>
          </cell>
          <cell r="G159">
            <v>295480</v>
          </cell>
          <cell r="L159">
            <v>0.2407</v>
          </cell>
          <cell r="O159">
            <v>36845</v>
          </cell>
          <cell r="S159">
            <v>0</v>
          </cell>
          <cell r="T159">
            <v>47</v>
          </cell>
          <cell r="V159">
            <v>295480</v>
          </cell>
          <cell r="W159">
            <v>9158.1799780821912</v>
          </cell>
          <cell r="X159">
            <v>17.28</v>
          </cell>
          <cell r="Y159" t="str">
            <v>MED SYSTEMS</v>
          </cell>
          <cell r="Z159">
            <v>4336.5130520547955</v>
          </cell>
          <cell r="AB159">
            <v>16.97</v>
          </cell>
          <cell r="AC159">
            <v>13.85</v>
          </cell>
          <cell r="AD159">
            <v>0.13849999999999998</v>
          </cell>
          <cell r="AE159">
            <v>1.95E-2</v>
          </cell>
          <cell r="AF159">
            <v>4.0000000000000001E-3</v>
          </cell>
          <cell r="AG159">
            <v>0.11499999999999998</v>
          </cell>
        </row>
        <row r="160">
          <cell r="A160" t="str">
            <v>W00021</v>
          </cell>
          <cell r="B160">
            <v>151</v>
          </cell>
          <cell r="C160" t="str">
            <v>GEETANJALI XRAYS</v>
          </cell>
          <cell r="D160">
            <v>1</v>
          </cell>
          <cell r="E160">
            <v>35611</v>
          </cell>
          <cell r="F160">
            <v>446500</v>
          </cell>
          <cell r="G160">
            <v>147892</v>
          </cell>
          <cell r="L160">
            <v>0.22869999999999999</v>
          </cell>
          <cell r="O160">
            <v>36858</v>
          </cell>
          <cell r="S160">
            <v>0</v>
          </cell>
          <cell r="T160">
            <v>34</v>
          </cell>
          <cell r="V160">
            <v>147892</v>
          </cell>
          <cell r="W160">
            <v>3150.6263386301366</v>
          </cell>
          <cell r="X160">
            <v>17.28</v>
          </cell>
          <cell r="Y160" t="str">
            <v>MED SYSTEMS</v>
          </cell>
          <cell r="Z160">
            <v>2170.4873030136991</v>
          </cell>
          <cell r="AB160">
            <v>16.97</v>
          </cell>
          <cell r="AC160">
            <v>13.85</v>
          </cell>
          <cell r="AD160">
            <v>0.13849999999999998</v>
          </cell>
          <cell r="AE160">
            <v>1.95E-2</v>
          </cell>
          <cell r="AF160">
            <v>4.0000000000000001E-3</v>
          </cell>
          <cell r="AG160">
            <v>0.11499999999999998</v>
          </cell>
        </row>
        <row r="161">
          <cell r="A161" t="str">
            <v>W00200</v>
          </cell>
          <cell r="B161">
            <v>152</v>
          </cell>
          <cell r="C161" t="str">
            <v>NEW NIGHTINGALE NURSING</v>
          </cell>
          <cell r="D161">
            <v>1</v>
          </cell>
          <cell r="E161">
            <v>35611</v>
          </cell>
          <cell r="F161">
            <v>172378</v>
          </cell>
          <cell r="G161">
            <v>45382</v>
          </cell>
          <cell r="L161">
            <v>0.22450000000000001</v>
          </cell>
          <cell r="O161">
            <v>36856</v>
          </cell>
          <cell r="S161">
            <v>0</v>
          </cell>
          <cell r="T161">
            <v>36</v>
          </cell>
          <cell r="V161">
            <v>45382</v>
          </cell>
          <cell r="W161">
            <v>1004.8693808219177</v>
          </cell>
          <cell r="X161">
            <v>17.28</v>
          </cell>
          <cell r="Y161" t="str">
            <v>MED SYSTEMS</v>
          </cell>
          <cell r="Z161">
            <v>666.03369205479464</v>
          </cell>
          <cell r="AB161">
            <v>16.97</v>
          </cell>
          <cell r="AC161">
            <v>13.85</v>
          </cell>
          <cell r="AD161">
            <v>0.13849999999999998</v>
          </cell>
          <cell r="AE161">
            <v>1.95E-2</v>
          </cell>
          <cell r="AF161">
            <v>4.0000000000000001E-3</v>
          </cell>
          <cell r="AG161">
            <v>0.11499999999999998</v>
          </cell>
        </row>
        <row r="162">
          <cell r="A162" t="str">
            <v>W00215</v>
          </cell>
          <cell r="B162">
            <v>153</v>
          </cell>
          <cell r="C162" t="str">
            <v>PRAYAG SCANNING</v>
          </cell>
          <cell r="D162">
            <v>1</v>
          </cell>
          <cell r="E162">
            <v>35611</v>
          </cell>
          <cell r="F162">
            <v>7192000</v>
          </cell>
          <cell r="G162">
            <v>3164772</v>
          </cell>
          <cell r="L162">
            <v>0.21990000000000001</v>
          </cell>
          <cell r="O162">
            <v>36860</v>
          </cell>
          <cell r="P162">
            <v>36890</v>
          </cell>
          <cell r="Q162">
            <v>198650</v>
          </cell>
          <cell r="R162">
            <v>141451</v>
          </cell>
          <cell r="S162">
            <v>57199</v>
          </cell>
          <cell r="T162">
            <v>2</v>
          </cell>
          <cell r="V162">
            <v>3023321</v>
          </cell>
          <cell r="W162">
            <v>3642.8947282191784</v>
          </cell>
          <cell r="X162">
            <v>17.28</v>
          </cell>
          <cell r="Y162" t="str">
            <v>MED SYSTEMS</v>
          </cell>
          <cell r="Z162">
            <v>44370.755980273978</v>
          </cell>
          <cell r="AB162">
            <v>16.97</v>
          </cell>
          <cell r="AC162">
            <v>13.85</v>
          </cell>
          <cell r="AD162">
            <v>0.13849999999999998</v>
          </cell>
          <cell r="AE162">
            <v>1.95E-2</v>
          </cell>
          <cell r="AF162">
            <v>4.0000000000000001E-3</v>
          </cell>
          <cell r="AG162">
            <v>0.11499999999999998</v>
          </cell>
        </row>
        <row r="163">
          <cell r="A163" t="str">
            <v>W00223</v>
          </cell>
          <cell r="B163">
            <v>154</v>
          </cell>
          <cell r="C163" t="str">
            <v>PRIYA SCANS</v>
          </cell>
          <cell r="D163">
            <v>1</v>
          </cell>
          <cell r="E163">
            <v>35611</v>
          </cell>
          <cell r="F163">
            <v>665000</v>
          </cell>
          <cell r="G163">
            <v>219112</v>
          </cell>
          <cell r="L163">
            <v>0.23549999999999999</v>
          </cell>
          <cell r="O163">
            <v>36835</v>
          </cell>
          <cell r="S163">
            <v>0</v>
          </cell>
          <cell r="T163">
            <v>57</v>
          </cell>
          <cell r="V163">
            <v>219112</v>
          </cell>
          <cell r="W163">
            <v>8058.2189917808209</v>
          </cell>
          <cell r="X163">
            <v>17.28</v>
          </cell>
          <cell r="Y163" t="str">
            <v>MED SYSTEMS</v>
          </cell>
          <cell r="Z163">
            <v>3215.7237304109594</v>
          </cell>
          <cell r="AB163">
            <v>16.97</v>
          </cell>
          <cell r="AC163">
            <v>13.85</v>
          </cell>
          <cell r="AD163">
            <v>0.13849999999999998</v>
          </cell>
          <cell r="AE163">
            <v>1.95E-2</v>
          </cell>
          <cell r="AF163">
            <v>4.0000000000000001E-3</v>
          </cell>
          <cell r="AG163">
            <v>0.11499999999999998</v>
          </cell>
        </row>
        <row r="164">
          <cell r="A164" t="str">
            <v>W00067</v>
          </cell>
          <cell r="B164">
            <v>155</v>
          </cell>
          <cell r="C164" t="str">
            <v>SEWA NURSING HOME</v>
          </cell>
          <cell r="D164">
            <v>1</v>
          </cell>
          <cell r="E164">
            <v>35611</v>
          </cell>
          <cell r="F164">
            <v>494000</v>
          </cell>
          <cell r="G164">
            <v>163036</v>
          </cell>
          <cell r="L164">
            <v>0.2384</v>
          </cell>
          <cell r="O164">
            <v>36843</v>
          </cell>
          <cell r="S164">
            <v>0</v>
          </cell>
          <cell r="T164">
            <v>49</v>
          </cell>
          <cell r="V164">
            <v>163036</v>
          </cell>
          <cell r="W164">
            <v>5217.8666783561648</v>
          </cell>
          <cell r="X164">
            <v>17.28</v>
          </cell>
          <cell r="Y164" t="str">
            <v>MED SYSTEMS</v>
          </cell>
          <cell r="Z164">
            <v>2392.743136438356</v>
          </cell>
          <cell r="AB164">
            <v>16.97</v>
          </cell>
          <cell r="AC164">
            <v>13.85</v>
          </cell>
          <cell r="AD164">
            <v>0.13849999999999998</v>
          </cell>
          <cell r="AE164">
            <v>1.95E-2</v>
          </cell>
          <cell r="AF164">
            <v>4.0000000000000001E-3</v>
          </cell>
          <cell r="AG164">
            <v>0.11499999999999998</v>
          </cell>
        </row>
        <row r="165">
          <cell r="A165" t="str">
            <v>W00022</v>
          </cell>
          <cell r="B165">
            <v>156</v>
          </cell>
          <cell r="C165" t="str">
            <v>SUNDARAM ARULRAJ</v>
          </cell>
          <cell r="D165">
            <v>1</v>
          </cell>
          <cell r="E165">
            <v>35611</v>
          </cell>
          <cell r="F165">
            <v>641250</v>
          </cell>
          <cell r="G165">
            <v>174587</v>
          </cell>
          <cell r="L165">
            <v>0.25059999999999999</v>
          </cell>
          <cell r="O165">
            <v>36858</v>
          </cell>
          <cell r="S165">
            <v>0</v>
          </cell>
          <cell r="T165">
            <v>34</v>
          </cell>
          <cell r="V165">
            <v>174587</v>
          </cell>
          <cell r="W165">
            <v>4075.4823967123284</v>
          </cell>
          <cell r="X165">
            <v>17.28</v>
          </cell>
          <cell r="Y165" t="str">
            <v>MED SYSTEMS</v>
          </cell>
          <cell r="Z165">
            <v>2562.267511232877</v>
          </cell>
          <cell r="AB165">
            <v>16.97</v>
          </cell>
          <cell r="AC165">
            <v>13.85</v>
          </cell>
          <cell r="AD165">
            <v>0.13849999999999998</v>
          </cell>
          <cell r="AE165">
            <v>1.95E-2</v>
          </cell>
          <cell r="AF165">
            <v>4.0000000000000001E-3</v>
          </cell>
          <cell r="AG165">
            <v>0.11499999999999998</v>
          </cell>
        </row>
        <row r="166">
          <cell r="A166" t="str">
            <v>W00062</v>
          </cell>
          <cell r="B166">
            <v>157</v>
          </cell>
          <cell r="C166" t="str">
            <v>SUMANTH SHARMA(amended in may)</v>
          </cell>
          <cell r="D166">
            <v>1</v>
          </cell>
          <cell r="E166">
            <v>35641</v>
          </cell>
          <cell r="F166">
            <v>622250</v>
          </cell>
          <cell r="G166">
            <v>182210</v>
          </cell>
          <cell r="L166">
            <v>0.2571</v>
          </cell>
          <cell r="O166">
            <v>36817</v>
          </cell>
          <cell r="S166">
            <v>0</v>
          </cell>
          <cell r="T166">
            <v>75</v>
          </cell>
          <cell r="V166">
            <v>182210</v>
          </cell>
          <cell r="W166">
            <v>9625.9296575342469</v>
          </cell>
          <cell r="X166">
            <v>17.28</v>
          </cell>
          <cell r="Y166" t="str">
            <v>MED SYSTEMS</v>
          </cell>
          <cell r="Z166">
            <v>2674.1439123287673</v>
          </cell>
          <cell r="AB166">
            <v>16.97</v>
          </cell>
          <cell r="AD166">
            <v>0.16969999999999999</v>
          </cell>
          <cell r="AE166">
            <v>1.95E-2</v>
          </cell>
          <cell r="AF166">
            <v>4.0000000000000001E-3</v>
          </cell>
          <cell r="AG166">
            <v>0.1462</v>
          </cell>
        </row>
        <row r="167">
          <cell r="A167" t="str">
            <v>W00112</v>
          </cell>
          <cell r="B167">
            <v>158</v>
          </cell>
          <cell r="C167" t="str">
            <v>PRIME MRI CENTRE</v>
          </cell>
          <cell r="D167">
            <v>1</v>
          </cell>
          <cell r="E167">
            <v>35646</v>
          </cell>
          <cell r="F167">
            <v>21733000</v>
          </cell>
          <cell r="G167">
            <v>0</v>
          </cell>
          <cell r="L167">
            <v>0.23669999999999999</v>
          </cell>
          <cell r="O167">
            <v>35851</v>
          </cell>
          <cell r="S167">
            <v>0</v>
          </cell>
          <cell r="T167">
            <v>1041</v>
          </cell>
          <cell r="V167">
            <v>0</v>
          </cell>
          <cell r="W167">
            <v>0</v>
          </cell>
          <cell r="X167">
            <v>0</v>
          </cell>
          <cell r="Y167" t="str">
            <v>MED SYSTEMS</v>
          </cell>
          <cell r="Z167">
            <v>0</v>
          </cell>
          <cell r="AB167">
            <v>16.97</v>
          </cell>
          <cell r="AD167">
            <v>0.16969999999999999</v>
          </cell>
          <cell r="AE167">
            <v>1.95E-2</v>
          </cell>
          <cell r="AF167">
            <v>4.0000000000000001E-3</v>
          </cell>
          <cell r="AG167">
            <v>0.1462</v>
          </cell>
        </row>
        <row r="168">
          <cell r="A168" t="str">
            <v>W00032</v>
          </cell>
          <cell r="B168">
            <v>159</v>
          </cell>
          <cell r="C168" t="str">
            <v>ST JAMES HOSPITAL</v>
          </cell>
          <cell r="D168">
            <v>1</v>
          </cell>
          <cell r="E168">
            <v>35646</v>
          </cell>
          <cell r="F168">
            <v>810000</v>
          </cell>
          <cell r="G168">
            <v>295950</v>
          </cell>
          <cell r="L168">
            <v>0.2298</v>
          </cell>
          <cell r="O168">
            <v>36802</v>
          </cell>
          <cell r="S168">
            <v>0</v>
          </cell>
          <cell r="T168">
            <v>90</v>
          </cell>
          <cell r="V168">
            <v>295950</v>
          </cell>
          <cell r="W168">
            <v>16769.418904109589</v>
          </cell>
          <cell r="X168">
            <v>17.28</v>
          </cell>
          <cell r="Y168" t="str">
            <v>MED SYSTEMS</v>
          </cell>
          <cell r="Z168">
            <v>4343.4108493150688</v>
          </cell>
          <cell r="AB168">
            <v>16.97</v>
          </cell>
          <cell r="AD168">
            <v>0.16969999999999999</v>
          </cell>
          <cell r="AE168">
            <v>1.95E-2</v>
          </cell>
          <cell r="AF168">
            <v>4.0000000000000001E-3</v>
          </cell>
          <cell r="AG168">
            <v>0.1462</v>
          </cell>
        </row>
        <row r="169">
          <cell r="A169" t="str">
            <v>W00109</v>
          </cell>
          <cell r="B169">
            <v>160</v>
          </cell>
          <cell r="C169" t="str">
            <v>VIJAYA MEDICAL CENTRE (amended in nov )</v>
          </cell>
          <cell r="D169">
            <v>1</v>
          </cell>
          <cell r="E169">
            <v>35647</v>
          </cell>
          <cell r="F169">
            <v>14328670</v>
          </cell>
          <cell r="G169">
            <v>10248194</v>
          </cell>
          <cell r="L169">
            <v>0.21340000000000001</v>
          </cell>
          <cell r="O169">
            <v>36831</v>
          </cell>
          <cell r="S169">
            <v>0</v>
          </cell>
          <cell r="T169">
            <v>61</v>
          </cell>
          <cell r="V169">
            <v>10248194</v>
          </cell>
          <cell r="W169">
            <v>365492.71390575345</v>
          </cell>
          <cell r="X169">
            <v>17.28</v>
          </cell>
          <cell r="Y169" t="str">
            <v>MED SYSTEMS</v>
          </cell>
          <cell r="Z169">
            <v>150404.17977863015</v>
          </cell>
          <cell r="AB169">
            <v>16.97</v>
          </cell>
          <cell r="AD169">
            <v>0.16969999999999999</v>
          </cell>
          <cell r="AE169">
            <v>1.95E-2</v>
          </cell>
          <cell r="AF169">
            <v>4.0000000000000001E-3</v>
          </cell>
          <cell r="AG169">
            <v>0.1462</v>
          </cell>
        </row>
        <row r="170">
          <cell r="A170" t="str">
            <v>W00072</v>
          </cell>
          <cell r="B170">
            <v>161</v>
          </cell>
          <cell r="C170" t="str">
            <v>BABY MEMORIAL-II</v>
          </cell>
          <cell r="D170">
            <v>2</v>
          </cell>
          <cell r="E170">
            <v>35703</v>
          </cell>
          <cell r="F170">
            <v>720000</v>
          </cell>
          <cell r="G170">
            <v>262008.17</v>
          </cell>
          <cell r="L170">
            <v>0.2145</v>
          </cell>
          <cell r="O170">
            <v>36840</v>
          </cell>
          <cell r="S170">
            <v>0</v>
          </cell>
          <cell r="T170">
            <v>52</v>
          </cell>
          <cell r="V170">
            <v>262008.17</v>
          </cell>
          <cell r="W170">
            <v>8006.6825429589044</v>
          </cell>
          <cell r="X170">
            <v>16.16</v>
          </cell>
          <cell r="Y170" t="str">
            <v>MED SYSTEMS</v>
          </cell>
          <cell r="Z170">
            <v>3596.0441874849316</v>
          </cell>
          <cell r="AB170">
            <v>15.85</v>
          </cell>
          <cell r="AC170">
            <v>13.85</v>
          </cell>
          <cell r="AD170">
            <v>0.13849999999999998</v>
          </cell>
          <cell r="AE170">
            <v>1.95E-2</v>
          </cell>
          <cell r="AF170">
            <v>4.0000000000000001E-3</v>
          </cell>
          <cell r="AG170">
            <v>0.11499999999999998</v>
          </cell>
        </row>
        <row r="171">
          <cell r="A171" t="str">
            <v>W00077</v>
          </cell>
          <cell r="B171">
            <v>162</v>
          </cell>
          <cell r="C171" t="str">
            <v>MADHU SCAN</v>
          </cell>
          <cell r="D171">
            <v>1</v>
          </cell>
          <cell r="E171">
            <v>35703</v>
          </cell>
          <cell r="F171">
            <v>665000</v>
          </cell>
          <cell r="G171">
            <v>277678</v>
          </cell>
          <cell r="L171">
            <v>0.22919999999999999</v>
          </cell>
          <cell r="O171">
            <v>36770</v>
          </cell>
          <cell r="P171">
            <v>36861</v>
          </cell>
          <cell r="Q171">
            <v>50400</v>
          </cell>
          <cell r="R171">
            <v>34531</v>
          </cell>
          <cell r="S171">
            <v>15869</v>
          </cell>
          <cell r="T171">
            <v>31</v>
          </cell>
          <cell r="V171">
            <v>243147</v>
          </cell>
          <cell r="W171">
            <v>4733.1727791780822</v>
          </cell>
          <cell r="X171">
            <v>16.16</v>
          </cell>
          <cell r="Y171" t="str">
            <v>MED SYSTEMS</v>
          </cell>
          <cell r="Z171">
            <v>3337.1759210958903</v>
          </cell>
          <cell r="AB171">
            <v>15.85</v>
          </cell>
          <cell r="AC171">
            <v>13.85</v>
          </cell>
          <cell r="AD171">
            <v>0.13849999999999998</v>
          </cell>
          <cell r="AE171">
            <v>1.95E-2</v>
          </cell>
          <cell r="AF171">
            <v>4.0000000000000001E-3</v>
          </cell>
          <cell r="AG171">
            <v>0.11499999999999998</v>
          </cell>
        </row>
        <row r="172">
          <cell r="A172" t="str">
            <v>W00214</v>
          </cell>
          <cell r="B172">
            <v>163</v>
          </cell>
          <cell r="C172" t="str">
            <v>MOULANA HOSPITAL</v>
          </cell>
          <cell r="D172">
            <v>1</v>
          </cell>
          <cell r="E172">
            <v>35703</v>
          </cell>
          <cell r="F172">
            <v>652500</v>
          </cell>
          <cell r="G172">
            <v>273212</v>
          </cell>
          <cell r="L172">
            <v>0.2263</v>
          </cell>
          <cell r="O172">
            <v>36779</v>
          </cell>
          <cell r="P172">
            <v>36870</v>
          </cell>
          <cell r="Q172">
            <v>49453</v>
          </cell>
          <cell r="R172">
            <v>34039</v>
          </cell>
          <cell r="S172">
            <v>15414</v>
          </cell>
          <cell r="T172">
            <v>22</v>
          </cell>
          <cell r="V172">
            <v>239173</v>
          </cell>
          <cell r="W172">
            <v>3262.3197200000004</v>
          </cell>
          <cell r="X172">
            <v>16.16</v>
          </cell>
          <cell r="Y172" t="str">
            <v>MED SYSTEMS</v>
          </cell>
          <cell r="Z172">
            <v>3282.6330432876716</v>
          </cell>
          <cell r="AB172">
            <v>15.85</v>
          </cell>
          <cell r="AC172">
            <v>13.85</v>
          </cell>
          <cell r="AD172">
            <v>0.13849999999999998</v>
          </cell>
          <cell r="AE172">
            <v>1.95E-2</v>
          </cell>
          <cell r="AF172">
            <v>4.0000000000000001E-3</v>
          </cell>
          <cell r="AG172">
            <v>0.11499999999999998</v>
          </cell>
        </row>
        <row r="173">
          <cell r="A173" t="str">
            <v>W00119</v>
          </cell>
          <cell r="B173">
            <v>164</v>
          </cell>
          <cell r="C173" t="str">
            <v>QUEST DIAGNOSTICS</v>
          </cell>
          <cell r="D173">
            <v>1</v>
          </cell>
          <cell r="E173">
            <v>35703</v>
          </cell>
          <cell r="F173">
            <v>391500</v>
          </cell>
          <cell r="G173">
            <v>142976.92000000001</v>
          </cell>
          <cell r="L173">
            <v>0.2306</v>
          </cell>
          <cell r="O173">
            <v>36857</v>
          </cell>
          <cell r="S173">
            <v>0</v>
          </cell>
          <cell r="T173">
            <v>35</v>
          </cell>
          <cell r="V173">
            <v>142976.92000000001</v>
          </cell>
          <cell r="W173">
            <v>3161.5526611506848</v>
          </cell>
          <cell r="X173">
            <v>16.16</v>
          </cell>
          <cell r="Y173" t="str">
            <v>MED SYSTEMS</v>
          </cell>
          <cell r="Z173">
            <v>1962.3484340602743</v>
          </cell>
          <cell r="AB173">
            <v>15.85</v>
          </cell>
          <cell r="AC173">
            <v>13.85</v>
          </cell>
          <cell r="AD173">
            <v>0.13849999999999998</v>
          </cell>
          <cell r="AE173">
            <v>1.95E-2</v>
          </cell>
          <cell r="AF173">
            <v>4.0000000000000001E-3</v>
          </cell>
          <cell r="AG173">
            <v>0.11499999999999998</v>
          </cell>
        </row>
        <row r="174">
          <cell r="A174" t="str">
            <v>W00057</v>
          </cell>
          <cell r="B174">
            <v>165</v>
          </cell>
          <cell r="C174" t="str">
            <v>BABY MEMORIAL-III</v>
          </cell>
          <cell r="D174">
            <v>3</v>
          </cell>
          <cell r="E174">
            <v>35734</v>
          </cell>
          <cell r="F174">
            <v>3339000</v>
          </cell>
          <cell r="G174">
            <v>1394838</v>
          </cell>
          <cell r="L174">
            <v>0.20830000000000001</v>
          </cell>
          <cell r="O174">
            <v>36800</v>
          </cell>
          <cell r="S174">
            <v>0</v>
          </cell>
          <cell r="T174">
            <v>92</v>
          </cell>
          <cell r="V174">
            <v>1394838</v>
          </cell>
          <cell r="W174">
            <v>73233.198621369869</v>
          </cell>
          <cell r="X174">
            <v>15.91</v>
          </cell>
          <cell r="Y174" t="str">
            <v>MED SYSTEMS</v>
          </cell>
          <cell r="Z174">
            <v>18847.891780273974</v>
          </cell>
          <cell r="AB174">
            <v>15.6</v>
          </cell>
          <cell r="AC174">
            <v>14.1</v>
          </cell>
          <cell r="AD174">
            <v>0.14099999999999999</v>
          </cell>
          <cell r="AE174">
            <v>1.95E-2</v>
          </cell>
          <cell r="AF174">
            <v>4.0000000000000001E-3</v>
          </cell>
          <cell r="AG174">
            <v>0.11749999999999998</v>
          </cell>
        </row>
        <row r="175">
          <cell r="A175" t="str">
            <v>W00019</v>
          </cell>
          <cell r="B175">
            <v>166</v>
          </cell>
          <cell r="C175" t="str">
            <v>HOSPITA INDIA MEDICAL</v>
          </cell>
          <cell r="D175">
            <v>1</v>
          </cell>
          <cell r="E175">
            <v>35734</v>
          </cell>
          <cell r="F175">
            <v>2548840</v>
          </cell>
          <cell r="G175">
            <v>1423570.33</v>
          </cell>
          <cell r="L175">
            <v>0.23899999999999999</v>
          </cell>
          <cell r="O175">
            <v>36831</v>
          </cell>
          <cell r="S175">
            <v>0</v>
          </cell>
          <cell r="T175">
            <v>61</v>
          </cell>
          <cell r="V175">
            <v>1423570.33</v>
          </cell>
          <cell r="W175">
            <v>56860.909153616441</v>
          </cell>
          <cell r="X175">
            <v>15.91</v>
          </cell>
          <cell r="Y175" t="str">
            <v>MED SYSTEMS</v>
          </cell>
          <cell r="Z175">
            <v>19236.140341350685</v>
          </cell>
          <cell r="AB175">
            <v>15.6</v>
          </cell>
          <cell r="AC175">
            <v>14.1</v>
          </cell>
          <cell r="AD175">
            <v>0.14099999999999999</v>
          </cell>
          <cell r="AE175">
            <v>1.95E-2</v>
          </cell>
          <cell r="AF175">
            <v>4.0000000000000001E-3</v>
          </cell>
          <cell r="AG175">
            <v>0.11749999999999998</v>
          </cell>
        </row>
        <row r="176">
          <cell r="A176" t="str">
            <v>W00205</v>
          </cell>
          <cell r="B176">
            <v>167</v>
          </cell>
          <cell r="C176" t="str">
            <v>KALPANA NURSING HOME</v>
          </cell>
          <cell r="D176">
            <v>1</v>
          </cell>
          <cell r="E176">
            <v>35734</v>
          </cell>
          <cell r="F176">
            <v>1662350</v>
          </cell>
          <cell r="G176">
            <v>0</v>
          </cell>
          <cell r="L176">
            <v>0.2225</v>
          </cell>
          <cell r="O176">
            <v>36410</v>
          </cell>
          <cell r="S176">
            <v>0</v>
          </cell>
          <cell r="T176">
            <v>482</v>
          </cell>
          <cell r="V176">
            <v>0</v>
          </cell>
          <cell r="W176">
            <v>0</v>
          </cell>
          <cell r="X176">
            <v>15.91</v>
          </cell>
          <cell r="Y176" t="str">
            <v>MED SYSTEMS</v>
          </cell>
          <cell r="Z176">
            <v>0</v>
          </cell>
          <cell r="AB176">
            <v>15.6</v>
          </cell>
          <cell r="AC176">
            <v>14.1</v>
          </cell>
          <cell r="AD176">
            <v>0.14099999999999999</v>
          </cell>
          <cell r="AE176">
            <v>1.95E-2</v>
          </cell>
          <cell r="AF176">
            <v>4.0000000000000001E-3</v>
          </cell>
          <cell r="AG176">
            <v>0.11749999999999998</v>
          </cell>
        </row>
        <row r="177">
          <cell r="A177" t="str">
            <v>W00050</v>
          </cell>
          <cell r="B177">
            <v>168</v>
          </cell>
          <cell r="C177" t="str">
            <v>HOSPITA INDIA MEDICAL</v>
          </cell>
          <cell r="D177">
            <v>2</v>
          </cell>
          <cell r="E177">
            <v>35740</v>
          </cell>
          <cell r="F177">
            <v>20998848</v>
          </cell>
          <cell r="G177">
            <v>13338351.370000001</v>
          </cell>
          <cell r="L177">
            <v>0.2172</v>
          </cell>
          <cell r="O177">
            <v>36831</v>
          </cell>
          <cell r="S177">
            <v>0</v>
          </cell>
          <cell r="T177">
            <v>61</v>
          </cell>
          <cell r="V177">
            <v>13338351.370000001</v>
          </cell>
          <cell r="W177">
            <v>484171.19170247676</v>
          </cell>
          <cell r="X177">
            <v>15.41</v>
          </cell>
          <cell r="Y177" t="str">
            <v>MED SYSTEMS</v>
          </cell>
          <cell r="Z177">
            <v>174571.61186199181</v>
          </cell>
          <cell r="AB177">
            <v>15.1</v>
          </cell>
          <cell r="AC177">
            <v>14.1</v>
          </cell>
          <cell r="AD177">
            <v>0.14099999999999999</v>
          </cell>
          <cell r="AE177">
            <v>1.95E-2</v>
          </cell>
          <cell r="AF177">
            <v>4.0000000000000001E-3</v>
          </cell>
          <cell r="AG177">
            <v>0.11749999999999998</v>
          </cell>
        </row>
        <row r="178">
          <cell r="A178" t="str">
            <v>W00080</v>
          </cell>
          <cell r="B178">
            <v>169</v>
          </cell>
          <cell r="C178" t="str">
            <v>CARDIOVASCULAR</v>
          </cell>
          <cell r="D178">
            <v>1</v>
          </cell>
          <cell r="E178">
            <v>35754</v>
          </cell>
          <cell r="F178">
            <v>31717805</v>
          </cell>
          <cell r="G178">
            <v>23303693.359999999</v>
          </cell>
          <cell r="L178">
            <v>0.2422</v>
          </cell>
          <cell r="O178">
            <v>36840</v>
          </cell>
          <cell r="P178">
            <v>36870</v>
          </cell>
          <cell r="Q178">
            <v>1069000</v>
          </cell>
          <cell r="R178">
            <v>605099</v>
          </cell>
          <cell r="S178">
            <v>463901</v>
          </cell>
          <cell r="T178">
            <v>22</v>
          </cell>
          <cell r="V178">
            <v>22698594.359999999</v>
          </cell>
          <cell r="W178">
            <v>331362.16489814792</v>
          </cell>
          <cell r="X178">
            <v>15.41</v>
          </cell>
          <cell r="Y178" t="str">
            <v>MED SYSTEMS</v>
          </cell>
          <cell r="Z178">
            <v>297077.95922508492</v>
          </cell>
          <cell r="AB178">
            <v>15.1</v>
          </cell>
          <cell r="AC178">
            <v>14.1</v>
          </cell>
          <cell r="AD178">
            <v>0.14099999999999999</v>
          </cell>
          <cell r="AE178">
            <v>1.95E-2</v>
          </cell>
          <cell r="AF178">
            <v>4.0000000000000001E-3</v>
          </cell>
          <cell r="AG178">
            <v>0.11749999999999998</v>
          </cell>
        </row>
        <row r="179">
          <cell r="A179" t="str">
            <v>W00190</v>
          </cell>
          <cell r="B179">
            <v>170</v>
          </cell>
          <cell r="C179" t="str">
            <v>MEDICAVE</v>
          </cell>
          <cell r="D179">
            <v>1</v>
          </cell>
          <cell r="E179">
            <v>35754</v>
          </cell>
          <cell r="F179">
            <v>2385240</v>
          </cell>
          <cell r="G179">
            <v>1739800.64</v>
          </cell>
          <cell r="L179">
            <v>0.16400000000000001</v>
          </cell>
          <cell r="O179">
            <v>36841</v>
          </cell>
          <cell r="P179">
            <v>36871</v>
          </cell>
          <cell r="Q179">
            <v>61494</v>
          </cell>
          <cell r="R179">
            <v>38041</v>
          </cell>
          <cell r="S179">
            <v>23453</v>
          </cell>
          <cell r="T179">
            <v>21</v>
          </cell>
          <cell r="V179">
            <v>1701759.64</v>
          </cell>
          <cell r="W179">
            <v>16057.151233315068</v>
          </cell>
          <cell r="X179">
            <v>15.41</v>
          </cell>
          <cell r="Y179" t="str">
            <v>MED SYSTEMS</v>
          </cell>
          <cell r="Z179">
            <v>22272.536921216437</v>
          </cell>
          <cell r="AB179">
            <v>15.1</v>
          </cell>
          <cell r="AC179">
            <v>14.1</v>
          </cell>
          <cell r="AD179">
            <v>0.14099999999999999</v>
          </cell>
          <cell r="AE179">
            <v>1.95E-2</v>
          </cell>
          <cell r="AF179">
            <v>4.0000000000000001E-3</v>
          </cell>
          <cell r="AG179">
            <v>0.11749999999999998</v>
          </cell>
        </row>
        <row r="180">
          <cell r="A180" t="str">
            <v>W00137</v>
          </cell>
          <cell r="B180">
            <v>171</v>
          </cell>
          <cell r="C180" t="str">
            <v>P V N MURTHY</v>
          </cell>
          <cell r="D180">
            <v>1</v>
          </cell>
          <cell r="E180">
            <v>35754</v>
          </cell>
          <cell r="F180">
            <v>661500</v>
          </cell>
          <cell r="G180">
            <v>349420</v>
          </cell>
          <cell r="L180">
            <v>0.24440000000000001</v>
          </cell>
          <cell r="O180">
            <v>36804</v>
          </cell>
          <cell r="S180">
            <v>0</v>
          </cell>
          <cell r="T180">
            <v>88</v>
          </cell>
          <cell r="V180">
            <v>349420</v>
          </cell>
          <cell r="W180">
            <v>20589.166641095893</v>
          </cell>
          <cell r="X180">
            <v>15.41</v>
          </cell>
          <cell r="Y180" t="str">
            <v>MED SYSTEMS</v>
          </cell>
          <cell r="Z180">
            <v>4573.1898136986301</v>
          </cell>
          <cell r="AB180">
            <v>15.1</v>
          </cell>
          <cell r="AC180">
            <v>14.1</v>
          </cell>
          <cell r="AD180">
            <v>0.14099999999999999</v>
          </cell>
          <cell r="AE180">
            <v>1.95E-2</v>
          </cell>
          <cell r="AF180">
            <v>4.0000000000000001E-3</v>
          </cell>
          <cell r="AG180">
            <v>0.11749999999999998</v>
          </cell>
        </row>
        <row r="181">
          <cell r="A181" t="str">
            <v>W00043</v>
          </cell>
          <cell r="B181">
            <v>172</v>
          </cell>
          <cell r="C181" t="str">
            <v>EKO DIAGNOSTICS</v>
          </cell>
          <cell r="D181">
            <v>1</v>
          </cell>
          <cell r="E181">
            <v>35756</v>
          </cell>
          <cell r="F181">
            <v>11020000</v>
          </cell>
          <cell r="G181">
            <v>4644555.0599999996</v>
          </cell>
          <cell r="L181">
            <v>0.2092</v>
          </cell>
          <cell r="O181">
            <v>36855</v>
          </cell>
          <cell r="S181">
            <v>0</v>
          </cell>
          <cell r="T181">
            <v>37</v>
          </cell>
          <cell r="V181">
            <v>4644555.0599999996</v>
          </cell>
          <cell r="W181">
            <v>98495.106812120532</v>
          </cell>
          <cell r="X181">
            <v>15.41</v>
          </cell>
          <cell r="Y181" t="str">
            <v>MED SYSTEMS</v>
          </cell>
          <cell r="Z181">
            <v>60787.682129112312</v>
          </cell>
          <cell r="AB181">
            <v>15.1</v>
          </cell>
          <cell r="AC181">
            <v>14.1</v>
          </cell>
          <cell r="AD181">
            <v>0.14099999999999999</v>
          </cell>
          <cell r="AE181">
            <v>1.95E-2</v>
          </cell>
          <cell r="AF181">
            <v>4.0000000000000001E-3</v>
          </cell>
          <cell r="AG181">
            <v>0.11749999999999998</v>
          </cell>
        </row>
        <row r="182">
          <cell r="A182" t="str">
            <v>W00195</v>
          </cell>
          <cell r="B182">
            <v>173</v>
          </cell>
          <cell r="C182" t="str">
            <v>EKO PROSPEED CT</v>
          </cell>
          <cell r="D182">
            <v>1</v>
          </cell>
          <cell r="E182">
            <v>35756</v>
          </cell>
          <cell r="F182">
            <v>16497540</v>
          </cell>
          <cell r="G182">
            <v>10640489</v>
          </cell>
          <cell r="L182">
            <v>0.22320000000000001</v>
          </cell>
          <cell r="O182">
            <v>36819</v>
          </cell>
          <cell r="S182">
            <v>0</v>
          </cell>
          <cell r="T182">
            <v>73</v>
          </cell>
          <cell r="V182">
            <v>10640489</v>
          </cell>
          <cell r="W182">
            <v>474991.42896000005</v>
          </cell>
          <cell r="X182">
            <v>15.41</v>
          </cell>
          <cell r="Y182" t="str">
            <v>MED SYSTEMS</v>
          </cell>
          <cell r="Z182">
            <v>139262.13699150685</v>
          </cell>
          <cell r="AB182">
            <v>15.1</v>
          </cell>
          <cell r="AC182">
            <v>14.1</v>
          </cell>
          <cell r="AD182">
            <v>0.14099999999999999</v>
          </cell>
          <cell r="AE182">
            <v>1.95E-2</v>
          </cell>
          <cell r="AF182">
            <v>4.0000000000000001E-3</v>
          </cell>
          <cell r="AG182">
            <v>0.11749999999999998</v>
          </cell>
        </row>
        <row r="183">
          <cell r="A183" t="str">
            <v>W00163</v>
          </cell>
          <cell r="B183">
            <v>174</v>
          </cell>
          <cell r="C183" t="str">
            <v>K L ANAND(revised in sep 98)</v>
          </cell>
          <cell r="D183">
            <v>1</v>
          </cell>
          <cell r="E183">
            <v>35756</v>
          </cell>
          <cell r="F183">
            <v>21500000</v>
          </cell>
          <cell r="G183">
            <v>15841694</v>
          </cell>
          <cell r="L183">
            <v>0.15190000000000001</v>
          </cell>
          <cell r="O183">
            <v>36858</v>
          </cell>
          <cell r="P183">
            <v>36888</v>
          </cell>
          <cell r="Q183">
            <v>527600</v>
          </cell>
          <cell r="R183">
            <v>329836</v>
          </cell>
          <cell r="S183">
            <v>197764</v>
          </cell>
          <cell r="T183">
            <v>4</v>
          </cell>
          <cell r="V183">
            <v>15511858</v>
          </cell>
          <cell r="W183">
            <v>25821.931289863016</v>
          </cell>
          <cell r="X183">
            <v>15.41</v>
          </cell>
          <cell r="Y183" t="str">
            <v>MED SYSTEMS</v>
          </cell>
          <cell r="Z183">
            <v>203018.34753917807</v>
          </cell>
          <cell r="AB183">
            <v>15.1</v>
          </cell>
          <cell r="AC183">
            <v>14.1</v>
          </cell>
          <cell r="AD183">
            <v>0.14099999999999999</v>
          </cell>
          <cell r="AE183">
            <v>1.95E-2</v>
          </cell>
          <cell r="AF183">
            <v>4.0000000000000001E-3</v>
          </cell>
          <cell r="AG183">
            <v>0.11749999999999998</v>
          </cell>
        </row>
        <row r="184">
          <cell r="A184" t="str">
            <v>W00196</v>
          </cell>
          <cell r="B184">
            <v>175</v>
          </cell>
          <cell r="C184" t="str">
            <v>Masih XRay Centre</v>
          </cell>
          <cell r="D184">
            <v>2</v>
          </cell>
          <cell r="E184">
            <v>35756</v>
          </cell>
          <cell r="F184">
            <v>459000</v>
          </cell>
          <cell r="G184">
            <v>1</v>
          </cell>
          <cell r="L184">
            <v>0.24610000000000001</v>
          </cell>
          <cell r="O184">
            <v>36807</v>
          </cell>
          <cell r="S184">
            <v>0</v>
          </cell>
          <cell r="T184">
            <v>85</v>
          </cell>
          <cell r="V184">
            <v>1</v>
          </cell>
          <cell r="W184">
            <v>5.7310958904109588E-2</v>
          </cell>
          <cell r="X184">
            <v>15.41</v>
          </cell>
          <cell r="Y184" t="str">
            <v>MED SYSTEMS</v>
          </cell>
          <cell r="Z184">
            <v>1.3087945205479455E-2</v>
          </cell>
          <cell r="AB184">
            <v>15.1</v>
          </cell>
          <cell r="AC184">
            <v>14.1</v>
          </cell>
          <cell r="AD184">
            <v>0.14099999999999999</v>
          </cell>
          <cell r="AE184">
            <v>1.95E-2</v>
          </cell>
          <cell r="AF184">
            <v>4.0000000000000001E-3</v>
          </cell>
          <cell r="AG184">
            <v>0.11749999999999998</v>
          </cell>
        </row>
        <row r="185">
          <cell r="A185" t="str">
            <v>W00012</v>
          </cell>
          <cell r="B185">
            <v>176</v>
          </cell>
          <cell r="C185" t="str">
            <v>COMPUTER RADIODIAGNOSTICS</v>
          </cell>
          <cell r="D185">
            <v>1</v>
          </cell>
          <cell r="E185">
            <v>35770</v>
          </cell>
          <cell r="F185">
            <v>6624000</v>
          </cell>
          <cell r="G185">
            <v>0</v>
          </cell>
          <cell r="L185">
            <v>0.22589999999999999</v>
          </cell>
          <cell r="O185">
            <v>35932</v>
          </cell>
          <cell r="S185">
            <v>0</v>
          </cell>
          <cell r="T185">
            <v>960</v>
          </cell>
          <cell r="V185">
            <v>0</v>
          </cell>
          <cell r="W185">
            <v>0</v>
          </cell>
          <cell r="X185">
            <v>0</v>
          </cell>
          <cell r="Y185" t="str">
            <v>MED SYSTEMS</v>
          </cell>
          <cell r="Z185">
            <v>0</v>
          </cell>
          <cell r="AB185">
            <v>15.1</v>
          </cell>
          <cell r="AC185">
            <v>14.1</v>
          </cell>
          <cell r="AD185">
            <v>0.14099999999999999</v>
          </cell>
          <cell r="AE185">
            <v>1.95E-2</v>
          </cell>
          <cell r="AF185">
            <v>4.0000000000000001E-3</v>
          </cell>
          <cell r="AG185">
            <v>0.11749999999999998</v>
          </cell>
        </row>
        <row r="186">
          <cell r="A186" t="str">
            <v>W00131</v>
          </cell>
          <cell r="B186">
            <v>177</v>
          </cell>
          <cell r="C186" t="str">
            <v>EKO DIAGNOSTICS</v>
          </cell>
          <cell r="D186">
            <v>2</v>
          </cell>
          <cell r="E186">
            <v>35770</v>
          </cell>
          <cell r="F186">
            <v>1943460</v>
          </cell>
          <cell r="G186">
            <v>1339856</v>
          </cell>
          <cell r="L186">
            <v>0.2165</v>
          </cell>
          <cell r="O186">
            <v>36770</v>
          </cell>
          <cell r="P186">
            <v>36861</v>
          </cell>
          <cell r="Q186">
            <v>146154</v>
          </cell>
          <cell r="R186">
            <v>73825</v>
          </cell>
          <cell r="S186">
            <v>72329</v>
          </cell>
          <cell r="T186">
            <v>31</v>
          </cell>
          <cell r="V186">
            <v>1266031</v>
          </cell>
          <cell r="W186">
            <v>23279.361798630136</v>
          </cell>
          <cell r="X186">
            <v>15.41</v>
          </cell>
          <cell r="Y186" t="str">
            <v>MED SYSTEMS</v>
          </cell>
          <cell r="Z186">
            <v>16569.744356438357</v>
          </cell>
          <cell r="AB186">
            <v>15.1</v>
          </cell>
          <cell r="AC186">
            <v>14.1</v>
          </cell>
          <cell r="AD186">
            <v>0.14099999999999999</v>
          </cell>
          <cell r="AE186">
            <v>1.95E-2</v>
          </cell>
          <cell r="AF186">
            <v>4.0000000000000001E-3</v>
          </cell>
          <cell r="AG186">
            <v>0.11749999999999998</v>
          </cell>
        </row>
        <row r="187">
          <cell r="A187" t="str">
            <v>W00100</v>
          </cell>
          <cell r="B187">
            <v>178</v>
          </cell>
          <cell r="C187" t="str">
            <v>MEDICAVE DIAGNOSTICS</v>
          </cell>
          <cell r="D187">
            <v>2</v>
          </cell>
          <cell r="E187">
            <v>35780</v>
          </cell>
          <cell r="F187">
            <v>11487454</v>
          </cell>
          <cell r="G187">
            <v>9299185.3499999996</v>
          </cell>
          <cell r="L187">
            <v>0.2258</v>
          </cell>
          <cell r="O187">
            <v>36831</v>
          </cell>
          <cell r="P187">
            <v>36861</v>
          </cell>
          <cell r="Q187">
            <v>351006</v>
          </cell>
          <cell r="R187">
            <v>178450</v>
          </cell>
          <cell r="S187">
            <v>172556</v>
          </cell>
          <cell r="T187">
            <v>31</v>
          </cell>
          <cell r="V187">
            <v>9120735.3499999996</v>
          </cell>
          <cell r="W187">
            <v>174913.21452857534</v>
          </cell>
          <cell r="X187">
            <v>15.41</v>
          </cell>
          <cell r="Y187" t="str">
            <v>MED SYSTEMS</v>
          </cell>
          <cell r="Z187">
            <v>119371.68449447944</v>
          </cell>
          <cell r="AB187">
            <v>15.1</v>
          </cell>
          <cell r="AC187">
            <v>14.1</v>
          </cell>
          <cell r="AD187">
            <v>0.14099999999999999</v>
          </cell>
          <cell r="AE187">
            <v>1.95E-2</v>
          </cell>
          <cell r="AF187">
            <v>4.0000000000000001E-3</v>
          </cell>
          <cell r="AG187">
            <v>0.11749999999999998</v>
          </cell>
        </row>
        <row r="188">
          <cell r="A188" t="str">
            <v>W00502</v>
          </cell>
          <cell r="B188">
            <v>179</v>
          </cell>
          <cell r="C188" t="str">
            <v>BHUVAN XRAY(foreclosed in august 99)</v>
          </cell>
          <cell r="D188">
            <v>1</v>
          </cell>
          <cell r="E188">
            <v>35788</v>
          </cell>
          <cell r="F188">
            <v>3860000</v>
          </cell>
          <cell r="G188">
            <v>0</v>
          </cell>
          <cell r="L188">
            <v>0.2359</v>
          </cell>
          <cell r="O188">
            <v>36363</v>
          </cell>
          <cell r="S188">
            <v>0</v>
          </cell>
          <cell r="T188">
            <v>529</v>
          </cell>
          <cell r="V188">
            <v>0</v>
          </cell>
          <cell r="W188">
            <v>0</v>
          </cell>
          <cell r="X188">
            <v>15.41</v>
          </cell>
          <cell r="Y188" t="str">
            <v>MED SYSTEMS</v>
          </cell>
          <cell r="Z188">
            <v>0</v>
          </cell>
          <cell r="AB188">
            <v>15.1</v>
          </cell>
          <cell r="AC188">
            <v>14.1</v>
          </cell>
          <cell r="AD188">
            <v>0.14099999999999999</v>
          </cell>
          <cell r="AE188">
            <v>1.95E-2</v>
          </cell>
          <cell r="AF188">
            <v>4.0000000000000001E-3</v>
          </cell>
          <cell r="AG188">
            <v>0.11749999999999998</v>
          </cell>
        </row>
        <row r="189">
          <cell r="A189" t="str">
            <v>W00505</v>
          </cell>
          <cell r="B189">
            <v>180</v>
          </cell>
          <cell r="C189" t="str">
            <v>HOSPITA INDIA MEDICAL</v>
          </cell>
          <cell r="D189">
            <v>3</v>
          </cell>
          <cell r="E189">
            <v>35788</v>
          </cell>
          <cell r="F189">
            <v>8122752</v>
          </cell>
          <cell r="G189">
            <v>5662247</v>
          </cell>
          <cell r="L189">
            <v>0.21759999999999999</v>
          </cell>
          <cell r="O189">
            <v>36786</v>
          </cell>
          <cell r="P189">
            <v>36877</v>
          </cell>
          <cell r="Q189">
            <v>812069</v>
          </cell>
          <cell r="R189">
            <v>504823</v>
          </cell>
          <cell r="S189">
            <v>307246</v>
          </cell>
          <cell r="T189">
            <v>15</v>
          </cell>
          <cell r="V189">
            <v>5157424</v>
          </cell>
          <cell r="W189">
            <v>46120.087495890402</v>
          </cell>
          <cell r="X189">
            <v>15.41</v>
          </cell>
          <cell r="Y189" t="str">
            <v>MED SYSTEMS</v>
          </cell>
          <cell r="Z189">
            <v>67500.082713424665</v>
          </cell>
          <cell r="AB189">
            <v>15.1</v>
          </cell>
          <cell r="AC189">
            <v>14.1</v>
          </cell>
          <cell r="AD189">
            <v>0.14099999999999999</v>
          </cell>
          <cell r="AE189">
            <v>1.95E-2</v>
          </cell>
          <cell r="AF189">
            <v>4.0000000000000001E-3</v>
          </cell>
          <cell r="AG189">
            <v>0.11749999999999998</v>
          </cell>
        </row>
        <row r="190">
          <cell r="A190" t="str">
            <v>W00506</v>
          </cell>
          <cell r="B190">
            <v>181</v>
          </cell>
          <cell r="C190" t="str">
            <v>MOIDU'S MEDICARE</v>
          </cell>
          <cell r="D190">
            <v>2</v>
          </cell>
          <cell r="E190">
            <v>35788</v>
          </cell>
          <cell r="F190">
            <v>2082500</v>
          </cell>
          <cell r="G190">
            <v>75792.039999999994</v>
          </cell>
          <cell r="L190">
            <v>0.20280000000000001</v>
          </cell>
          <cell r="O190">
            <v>36839</v>
          </cell>
          <cell r="P190">
            <v>36869</v>
          </cell>
          <cell r="Q190">
            <v>77053</v>
          </cell>
          <cell r="R190">
            <v>75790</v>
          </cell>
          <cell r="S190">
            <v>1263</v>
          </cell>
          <cell r="T190">
            <v>23</v>
          </cell>
          <cell r="V190">
            <v>2.0399999999935972</v>
          </cell>
          <cell r="W190">
            <v>2.6069523287589411E-2</v>
          </cell>
          <cell r="X190">
            <v>15.41</v>
          </cell>
          <cell r="Y190" t="str">
            <v>MED SYSTEMS</v>
          </cell>
          <cell r="Z190">
            <v>2.6699408219094282E-2</v>
          </cell>
          <cell r="AB190">
            <v>15.1</v>
          </cell>
          <cell r="AC190">
            <v>14.1</v>
          </cell>
          <cell r="AD190">
            <v>0.14099999999999999</v>
          </cell>
          <cell r="AE190">
            <v>1.95E-2</v>
          </cell>
          <cell r="AF190">
            <v>4.0000000000000001E-3</v>
          </cell>
          <cell r="AG190">
            <v>0.11749999999999998</v>
          </cell>
        </row>
        <row r="191">
          <cell r="A191" t="str">
            <v>W00501</v>
          </cell>
          <cell r="B191">
            <v>182</v>
          </cell>
          <cell r="C191" t="str">
            <v>POSITIVE HEALTH CARE</v>
          </cell>
          <cell r="D191">
            <v>1</v>
          </cell>
          <cell r="E191">
            <v>35788</v>
          </cell>
          <cell r="F191">
            <v>693500</v>
          </cell>
          <cell r="G191">
            <v>288261.64</v>
          </cell>
          <cell r="L191">
            <v>0.2339</v>
          </cell>
          <cell r="O191">
            <v>36841</v>
          </cell>
          <cell r="S191">
            <v>0</v>
          </cell>
          <cell r="T191">
            <v>51</v>
          </cell>
          <cell r="V191">
            <v>288261.64</v>
          </cell>
          <cell r="W191">
            <v>9420.9432257424651</v>
          </cell>
          <cell r="X191">
            <v>15.41</v>
          </cell>
          <cell r="Y191" t="str">
            <v>MED SYSTEMS</v>
          </cell>
          <cell r="Z191">
            <v>3772.7525491616448</v>
          </cell>
          <cell r="AB191">
            <v>15.1</v>
          </cell>
          <cell r="AC191">
            <v>14.1</v>
          </cell>
          <cell r="AD191">
            <v>0.14099999999999999</v>
          </cell>
          <cell r="AE191">
            <v>1.95E-2</v>
          </cell>
          <cell r="AF191">
            <v>4.0000000000000001E-3</v>
          </cell>
          <cell r="AG191">
            <v>0.11749999999999998</v>
          </cell>
        </row>
        <row r="192">
          <cell r="A192" t="str">
            <v>W00047</v>
          </cell>
          <cell r="B192">
            <v>183</v>
          </cell>
          <cell r="C192" t="str">
            <v>BELLARY HEALTH CARE</v>
          </cell>
          <cell r="D192">
            <v>1</v>
          </cell>
          <cell r="E192">
            <v>35794</v>
          </cell>
          <cell r="F192">
            <v>4600000</v>
          </cell>
          <cell r="G192">
            <v>2502258.6</v>
          </cell>
          <cell r="L192">
            <v>0.2122</v>
          </cell>
          <cell r="O192">
            <v>36835</v>
          </cell>
          <cell r="P192">
            <v>36865</v>
          </cell>
          <cell r="Q192">
            <v>128800</v>
          </cell>
          <cell r="R192">
            <v>85166</v>
          </cell>
          <cell r="S192">
            <v>43634</v>
          </cell>
          <cell r="T192">
            <v>27</v>
          </cell>
          <cell r="V192">
            <v>2417092.6</v>
          </cell>
          <cell r="W192">
            <v>37941.069431342468</v>
          </cell>
          <cell r="X192">
            <v>15.41</v>
          </cell>
          <cell r="Y192" t="str">
            <v>MED SYSTEMS</v>
          </cell>
          <cell r="Z192">
            <v>31634.77550536986</v>
          </cell>
          <cell r="AB192">
            <v>15.1</v>
          </cell>
          <cell r="AC192">
            <v>14.1</v>
          </cell>
          <cell r="AD192">
            <v>0.14099999999999999</v>
          </cell>
          <cell r="AE192">
            <v>1.95E-2</v>
          </cell>
          <cell r="AF192">
            <v>4.0000000000000001E-3</v>
          </cell>
          <cell r="AG192">
            <v>0.11749999999999998</v>
          </cell>
        </row>
        <row r="193">
          <cell r="A193" t="e">
            <v>#N/A</v>
          </cell>
          <cell r="B193">
            <v>184</v>
          </cell>
          <cell r="C193" t="str">
            <v>THOMAS CHANDY</v>
          </cell>
          <cell r="D193">
            <v>1</v>
          </cell>
          <cell r="E193">
            <v>35794</v>
          </cell>
          <cell r="F193">
            <v>1045000</v>
          </cell>
          <cell r="G193">
            <v>0</v>
          </cell>
          <cell r="L193">
            <v>0.25719999999999998</v>
          </cell>
          <cell r="O193">
            <v>35794</v>
          </cell>
          <cell r="S193">
            <v>0</v>
          </cell>
          <cell r="T193">
            <v>1098</v>
          </cell>
          <cell r="V193">
            <v>0</v>
          </cell>
          <cell r="W193">
            <v>0</v>
          </cell>
          <cell r="X193">
            <v>0</v>
          </cell>
          <cell r="Y193" t="str">
            <v>MED SYSTEMS</v>
          </cell>
          <cell r="Z193">
            <v>0</v>
          </cell>
          <cell r="AB193">
            <v>15.1</v>
          </cell>
          <cell r="AC193">
            <v>14.1</v>
          </cell>
          <cell r="AD193">
            <v>0.14099999999999999</v>
          </cell>
          <cell r="AE193">
            <v>1.95E-2</v>
          </cell>
          <cell r="AF193">
            <v>4.0000000000000001E-3</v>
          </cell>
          <cell r="AG193">
            <v>0.11749999999999998</v>
          </cell>
        </row>
        <row r="194">
          <cell r="A194" t="str">
            <v>W00105</v>
          </cell>
          <cell r="B194">
            <v>185</v>
          </cell>
          <cell r="C194" t="str">
            <v>I S VIRDI</v>
          </cell>
          <cell r="D194">
            <v>1</v>
          </cell>
          <cell r="E194">
            <v>35794</v>
          </cell>
          <cell r="F194">
            <v>2070000</v>
          </cell>
          <cell r="G194">
            <v>979353</v>
          </cell>
          <cell r="L194">
            <v>0.2215</v>
          </cell>
          <cell r="O194">
            <v>36788</v>
          </cell>
          <cell r="P194">
            <v>36879</v>
          </cell>
          <cell r="Q194">
            <v>162876</v>
          </cell>
          <cell r="R194">
            <v>108793</v>
          </cell>
          <cell r="S194">
            <v>54083</v>
          </cell>
          <cell r="T194">
            <v>13</v>
          </cell>
          <cell r="V194">
            <v>870560</v>
          </cell>
          <cell r="W194">
            <v>6867.8836164383565</v>
          </cell>
          <cell r="X194">
            <v>15.41</v>
          </cell>
          <cell r="Y194" t="str">
            <v>MED SYSTEMS</v>
          </cell>
          <cell r="Z194">
            <v>11393.841578082192</v>
          </cell>
          <cell r="AB194">
            <v>15.1</v>
          </cell>
          <cell r="AC194">
            <v>14.1</v>
          </cell>
          <cell r="AD194">
            <v>0.14099999999999999</v>
          </cell>
          <cell r="AE194">
            <v>1.95E-2</v>
          </cell>
          <cell r="AF194">
            <v>4.0000000000000001E-3</v>
          </cell>
          <cell r="AG194">
            <v>0.11749999999999998</v>
          </cell>
        </row>
        <row r="195">
          <cell r="A195" t="str">
            <v>W00106</v>
          </cell>
          <cell r="B195">
            <v>186</v>
          </cell>
          <cell r="C195" t="str">
            <v>MEENAKSHI DAS</v>
          </cell>
          <cell r="D195">
            <v>3</v>
          </cell>
          <cell r="E195">
            <v>35794</v>
          </cell>
          <cell r="F195">
            <v>2397500</v>
          </cell>
          <cell r="G195">
            <v>1378346</v>
          </cell>
          <cell r="L195">
            <v>0.20760000000000001</v>
          </cell>
          <cell r="O195">
            <v>36793</v>
          </cell>
          <cell r="P195">
            <v>36884</v>
          </cell>
          <cell r="Q195">
            <v>195500</v>
          </cell>
          <cell r="R195">
            <v>124160</v>
          </cell>
          <cell r="S195">
            <v>71340</v>
          </cell>
          <cell r="T195">
            <v>8</v>
          </cell>
          <cell r="V195">
            <v>1254186</v>
          </cell>
          <cell r="W195">
            <v>5706.7181063013704</v>
          </cell>
          <cell r="X195">
            <v>15.41</v>
          </cell>
          <cell r="Y195" t="str">
            <v>MED SYSTEMS</v>
          </cell>
          <cell r="Z195">
            <v>16414.717645479453</v>
          </cell>
          <cell r="AB195">
            <v>15.1</v>
          </cell>
          <cell r="AC195">
            <v>14.1</v>
          </cell>
          <cell r="AD195">
            <v>0.14099999999999999</v>
          </cell>
          <cell r="AE195">
            <v>1.95E-2</v>
          </cell>
          <cell r="AF195">
            <v>4.0000000000000001E-3</v>
          </cell>
          <cell r="AG195">
            <v>0.11749999999999998</v>
          </cell>
        </row>
        <row r="196">
          <cell r="A196" t="str">
            <v>W00107</v>
          </cell>
          <cell r="B196">
            <v>187</v>
          </cell>
          <cell r="C196" t="str">
            <v>NORTH BENGAL NURSING</v>
          </cell>
          <cell r="D196">
            <v>1</v>
          </cell>
          <cell r="E196">
            <v>35794</v>
          </cell>
          <cell r="F196">
            <v>565250</v>
          </cell>
          <cell r="G196">
            <v>171082</v>
          </cell>
          <cell r="L196">
            <v>0.18210000000000001</v>
          </cell>
          <cell r="O196">
            <v>36815</v>
          </cell>
          <cell r="S196">
            <v>0</v>
          </cell>
          <cell r="T196">
            <v>77</v>
          </cell>
          <cell r="V196">
            <v>171082</v>
          </cell>
          <cell r="W196">
            <v>6572.2204915068496</v>
          </cell>
          <cell r="X196">
            <v>15.41</v>
          </cell>
          <cell r="Y196" t="str">
            <v>MED SYSTEMS</v>
          </cell>
          <cell r="Z196">
            <v>2239.1118416438353</v>
          </cell>
          <cell r="AB196">
            <v>15.1</v>
          </cell>
          <cell r="AC196">
            <v>14.1</v>
          </cell>
          <cell r="AD196">
            <v>0.14099999999999999</v>
          </cell>
          <cell r="AE196">
            <v>1.95E-2</v>
          </cell>
          <cell r="AF196">
            <v>4.0000000000000001E-3</v>
          </cell>
          <cell r="AG196">
            <v>0.11749999999999998</v>
          </cell>
        </row>
        <row r="197">
          <cell r="A197" t="str">
            <v>W00058</v>
          </cell>
          <cell r="B197">
            <v>188</v>
          </cell>
          <cell r="C197" t="str">
            <v>TRICHY PREMIER CT SCANS( Forcl. In Jan00)</v>
          </cell>
          <cell r="D197">
            <v>1</v>
          </cell>
          <cell r="E197">
            <v>35794</v>
          </cell>
          <cell r="F197">
            <v>20000000</v>
          </cell>
          <cell r="G197">
            <v>0</v>
          </cell>
          <cell r="L197">
            <v>0.21870000000000001</v>
          </cell>
          <cell r="N197">
            <v>0</v>
          </cell>
          <cell r="O197">
            <v>36495</v>
          </cell>
          <cell r="S197">
            <v>0</v>
          </cell>
          <cell r="T197">
            <v>397</v>
          </cell>
          <cell r="V197">
            <v>0</v>
          </cell>
          <cell r="W197">
            <v>0</v>
          </cell>
          <cell r="X197">
            <v>15.41</v>
          </cell>
          <cell r="Y197" t="str">
            <v>MED SYSTEMS</v>
          </cell>
          <cell r="Z197">
            <v>0</v>
          </cell>
          <cell r="AB197">
            <v>15.1</v>
          </cell>
          <cell r="AC197">
            <v>14.1</v>
          </cell>
          <cell r="AD197">
            <v>0.14099999999999999</v>
          </cell>
          <cell r="AE197">
            <v>1.95E-2</v>
          </cell>
          <cell r="AF197">
            <v>4.0000000000000001E-3</v>
          </cell>
          <cell r="AG197">
            <v>0.11749999999999998</v>
          </cell>
        </row>
        <row r="198">
          <cell r="A198" t="str">
            <v>W00503</v>
          </cell>
          <cell r="B198">
            <v>189</v>
          </cell>
          <cell r="C198" t="str">
            <v>GALAV SCAN CENTRE</v>
          </cell>
          <cell r="D198">
            <v>1</v>
          </cell>
          <cell r="E198">
            <v>35815</v>
          </cell>
          <cell r="F198">
            <v>5177500</v>
          </cell>
          <cell r="G198">
            <v>2448348</v>
          </cell>
          <cell r="L198">
            <v>0.22170000000000001</v>
          </cell>
          <cell r="O198">
            <v>36814</v>
          </cell>
          <cell r="S198">
            <v>0</v>
          </cell>
          <cell r="T198">
            <v>78</v>
          </cell>
          <cell r="V198">
            <v>2448348</v>
          </cell>
          <cell r="W198">
            <v>115995.34965698632</v>
          </cell>
          <cell r="X198">
            <v>15.66</v>
          </cell>
          <cell r="Y198" t="str">
            <v>MED SYSTEMS</v>
          </cell>
          <cell r="Z198">
            <v>32563.699180273972</v>
          </cell>
          <cell r="AB198">
            <v>15.35</v>
          </cell>
          <cell r="AD198">
            <v>0.1535</v>
          </cell>
          <cell r="AE198">
            <v>1.95E-2</v>
          </cell>
          <cell r="AF198">
            <v>4.0000000000000001E-3</v>
          </cell>
          <cell r="AG198">
            <v>0.13</v>
          </cell>
        </row>
        <row r="199">
          <cell r="A199" t="str">
            <v>W00154</v>
          </cell>
          <cell r="B199">
            <v>190</v>
          </cell>
          <cell r="C199" t="str">
            <v>MOIDU'S MEDICARE PVT LTD</v>
          </cell>
          <cell r="D199">
            <v>3</v>
          </cell>
          <cell r="E199">
            <v>35857</v>
          </cell>
          <cell r="F199">
            <v>19579000</v>
          </cell>
          <cell r="G199">
            <v>11874409.439999999</v>
          </cell>
          <cell r="L199">
            <v>0.15359999999999999</v>
          </cell>
          <cell r="O199">
            <v>36845</v>
          </cell>
          <cell r="P199">
            <v>36875</v>
          </cell>
          <cell r="Q199">
            <v>507150</v>
          </cell>
          <cell r="R199">
            <v>357272</v>
          </cell>
          <cell r="S199">
            <v>149878</v>
          </cell>
          <cell r="T199">
            <v>17</v>
          </cell>
          <cell r="V199">
            <v>11517137.439999999</v>
          </cell>
          <cell r="W199">
            <v>82393.285707747942</v>
          </cell>
          <cell r="X199">
            <v>15.91</v>
          </cell>
          <cell r="Y199" t="str">
            <v>MED SYSTEMS</v>
          </cell>
          <cell r="Z199">
            <v>155626.50292554521</v>
          </cell>
          <cell r="AB199">
            <v>15.6</v>
          </cell>
          <cell r="AD199">
            <v>0.156</v>
          </cell>
          <cell r="AE199">
            <v>1.95E-2</v>
          </cell>
          <cell r="AF199">
            <v>4.0000000000000001E-3</v>
          </cell>
          <cell r="AG199">
            <v>0.13250000000000001</v>
          </cell>
        </row>
        <row r="200">
          <cell r="A200" t="str">
            <v>W00153</v>
          </cell>
          <cell r="B200">
            <v>191</v>
          </cell>
          <cell r="C200" t="str">
            <v>SUBURBAN SONO CLINIC</v>
          </cell>
          <cell r="D200">
            <v>1</v>
          </cell>
          <cell r="E200">
            <v>35857</v>
          </cell>
          <cell r="F200">
            <v>2340000</v>
          </cell>
          <cell r="G200">
            <v>1329016.08</v>
          </cell>
          <cell r="L200">
            <v>0.20979999999999999</v>
          </cell>
          <cell r="O200">
            <v>36836</v>
          </cell>
          <cell r="S200">
            <v>0</v>
          </cell>
          <cell r="T200">
            <v>56</v>
          </cell>
          <cell r="V200">
            <v>1329016.08</v>
          </cell>
          <cell r="W200">
            <v>42779.024988230136</v>
          </cell>
          <cell r="X200">
            <v>15.91</v>
          </cell>
          <cell r="Y200" t="str">
            <v>MED SYSTEMS</v>
          </cell>
          <cell r="Z200">
            <v>17958.466323747944</v>
          </cell>
          <cell r="AB200">
            <v>15.6</v>
          </cell>
          <cell r="AD200">
            <v>0.156</v>
          </cell>
          <cell r="AE200">
            <v>1.95E-2</v>
          </cell>
          <cell r="AF200">
            <v>4.0000000000000001E-3</v>
          </cell>
          <cell r="AG200">
            <v>0.13250000000000001</v>
          </cell>
        </row>
        <row r="201">
          <cell r="A201" t="str">
            <v>W00126</v>
          </cell>
          <cell r="B201">
            <v>192</v>
          </cell>
          <cell r="C201" t="str">
            <v>ULTRASOUND CENTRE</v>
          </cell>
          <cell r="D201">
            <v>1</v>
          </cell>
          <cell r="E201">
            <v>35857</v>
          </cell>
          <cell r="F201">
            <v>1593000</v>
          </cell>
          <cell r="G201">
            <v>0</v>
          </cell>
          <cell r="L201">
            <v>0.22359999999999999</v>
          </cell>
          <cell r="O201">
            <v>36011</v>
          </cell>
          <cell r="S201">
            <v>0</v>
          </cell>
          <cell r="T201">
            <v>881</v>
          </cell>
          <cell r="V201">
            <v>0</v>
          </cell>
          <cell r="W201">
            <v>0</v>
          </cell>
          <cell r="X201">
            <v>0</v>
          </cell>
          <cell r="Y201" t="str">
            <v>MED SYSTEMS</v>
          </cell>
          <cell r="Z201">
            <v>0</v>
          </cell>
          <cell r="AB201">
            <v>15.6</v>
          </cell>
          <cell r="AD201">
            <v>0.156</v>
          </cell>
          <cell r="AE201">
            <v>1.95E-2</v>
          </cell>
          <cell r="AF201">
            <v>4.0000000000000001E-3</v>
          </cell>
          <cell r="AG201">
            <v>0.13250000000000001</v>
          </cell>
        </row>
        <row r="202">
          <cell r="A202" t="str">
            <v>W00074</v>
          </cell>
          <cell r="B202">
            <v>193</v>
          </cell>
          <cell r="C202" t="str">
            <v>VIJAYA MEDICAL CENTRE</v>
          </cell>
          <cell r="D202">
            <v>2</v>
          </cell>
          <cell r="E202">
            <v>35857</v>
          </cell>
          <cell r="F202">
            <v>1722000</v>
          </cell>
          <cell r="G202">
            <v>689415.23</v>
          </cell>
          <cell r="L202">
            <v>0.21</v>
          </cell>
          <cell r="O202">
            <v>36846</v>
          </cell>
          <cell r="S202">
            <v>0</v>
          </cell>
          <cell r="T202">
            <v>46</v>
          </cell>
          <cell r="V202">
            <v>689415.23</v>
          </cell>
          <cell r="W202">
            <v>18245.893484383563</v>
          </cell>
          <cell r="X202">
            <v>15.91</v>
          </cell>
          <cell r="Y202" t="str">
            <v>MED SYSTEMS</v>
          </cell>
          <cell r="Z202">
            <v>9315.7941257068487</v>
          </cell>
          <cell r="AB202">
            <v>15.6</v>
          </cell>
          <cell r="AD202">
            <v>0.156</v>
          </cell>
          <cell r="AE202">
            <v>1.95E-2</v>
          </cell>
          <cell r="AF202">
            <v>4.0000000000000001E-3</v>
          </cell>
          <cell r="AG202">
            <v>0.13250000000000001</v>
          </cell>
        </row>
        <row r="203">
          <cell r="A203" t="str">
            <v>W00001</v>
          </cell>
          <cell r="B203">
            <v>194</v>
          </cell>
          <cell r="C203" t="str">
            <v>BAHULEYAN CHARITABLE HOSPITAL</v>
          </cell>
          <cell r="D203">
            <v>1</v>
          </cell>
          <cell r="E203">
            <v>35881</v>
          </cell>
          <cell r="F203">
            <v>2604547</v>
          </cell>
          <cell r="G203">
            <v>0</v>
          </cell>
          <cell r="L203">
            <v>0.2228</v>
          </cell>
          <cell r="O203">
            <v>35962</v>
          </cell>
          <cell r="S203">
            <v>0</v>
          </cell>
          <cell r="T203">
            <v>930</v>
          </cell>
          <cell r="V203">
            <v>0</v>
          </cell>
          <cell r="W203">
            <v>0</v>
          </cell>
          <cell r="X203">
            <v>0</v>
          </cell>
          <cell r="Y203" t="str">
            <v>MED SYSTEMS</v>
          </cell>
          <cell r="Z203">
            <v>0</v>
          </cell>
          <cell r="AB203">
            <v>15.6</v>
          </cell>
          <cell r="AD203">
            <v>0.156</v>
          </cell>
          <cell r="AE203">
            <v>1.95E-2</v>
          </cell>
          <cell r="AF203">
            <v>4.0000000000000001E-3</v>
          </cell>
          <cell r="AG203">
            <v>0.13250000000000001</v>
          </cell>
        </row>
        <row r="204">
          <cell r="A204" t="str">
            <v>W00009</v>
          </cell>
          <cell r="B204">
            <v>195</v>
          </cell>
          <cell r="C204" t="str">
            <v>COCOON MARKETING</v>
          </cell>
          <cell r="D204">
            <v>1</v>
          </cell>
          <cell r="E204">
            <v>35881</v>
          </cell>
          <cell r="F204">
            <v>516150</v>
          </cell>
          <cell r="G204">
            <v>1</v>
          </cell>
          <cell r="L204">
            <v>0.26889999999999997</v>
          </cell>
          <cell r="O204">
            <v>36187</v>
          </cell>
          <cell r="S204">
            <v>0</v>
          </cell>
          <cell r="T204">
            <v>705</v>
          </cell>
          <cell r="V204">
            <v>1</v>
          </cell>
          <cell r="W204">
            <v>0.5193821917808219</v>
          </cell>
          <cell r="X204">
            <v>0</v>
          </cell>
          <cell r="Y204" t="str">
            <v>MED SYSTEMS</v>
          </cell>
          <cell r="Z204">
            <v>0</v>
          </cell>
          <cell r="AB204">
            <v>15.6</v>
          </cell>
          <cell r="AD204">
            <v>0.156</v>
          </cell>
          <cell r="AE204">
            <v>1.95E-2</v>
          </cell>
          <cell r="AF204">
            <v>4.0000000000000001E-3</v>
          </cell>
          <cell r="AG204">
            <v>0.13250000000000001</v>
          </cell>
        </row>
        <row r="205">
          <cell r="A205" t="str">
            <v>W00006</v>
          </cell>
          <cell r="B205">
            <v>196</v>
          </cell>
          <cell r="C205" t="str">
            <v>COCOON MARKETING</v>
          </cell>
          <cell r="D205">
            <v>2</v>
          </cell>
          <cell r="E205">
            <v>35881</v>
          </cell>
          <cell r="F205">
            <v>381150</v>
          </cell>
          <cell r="G205">
            <v>0</v>
          </cell>
          <cell r="L205">
            <v>0.26889999999999997</v>
          </cell>
          <cell r="O205">
            <v>36187</v>
          </cell>
          <cell r="S205">
            <v>0</v>
          </cell>
          <cell r="T205">
            <v>705</v>
          </cell>
          <cell r="V205">
            <v>0</v>
          </cell>
          <cell r="W205">
            <v>0</v>
          </cell>
          <cell r="X205">
            <v>0</v>
          </cell>
          <cell r="Y205" t="str">
            <v>MED SYSTEMS</v>
          </cell>
          <cell r="Z205">
            <v>0</v>
          </cell>
          <cell r="AB205">
            <v>15.6</v>
          </cell>
          <cell r="AD205">
            <v>0.156</v>
          </cell>
          <cell r="AE205">
            <v>1.95E-2</v>
          </cell>
          <cell r="AF205">
            <v>4.0000000000000001E-3</v>
          </cell>
          <cell r="AG205">
            <v>0.13250000000000001</v>
          </cell>
        </row>
        <row r="206">
          <cell r="A206" t="str">
            <v>W00007</v>
          </cell>
          <cell r="B206">
            <v>197</v>
          </cell>
          <cell r="C206" t="str">
            <v>COCOON MARKETING</v>
          </cell>
          <cell r="D206">
            <v>3</v>
          </cell>
          <cell r="E206">
            <v>35881</v>
          </cell>
          <cell r="F206">
            <v>346500</v>
          </cell>
          <cell r="G206">
            <v>1</v>
          </cell>
          <cell r="L206">
            <v>0.26889999999999997</v>
          </cell>
          <cell r="O206">
            <v>36187</v>
          </cell>
          <cell r="S206">
            <v>0</v>
          </cell>
          <cell r="T206">
            <v>705</v>
          </cell>
          <cell r="V206">
            <v>1</v>
          </cell>
          <cell r="W206">
            <v>0.5193821917808219</v>
          </cell>
          <cell r="X206">
            <v>0</v>
          </cell>
          <cell r="Y206" t="str">
            <v>MED SYSTEMS</v>
          </cell>
          <cell r="Z206">
            <v>0</v>
          </cell>
          <cell r="AB206">
            <v>15.6</v>
          </cell>
          <cell r="AD206">
            <v>0.156</v>
          </cell>
          <cell r="AE206">
            <v>1.95E-2</v>
          </cell>
          <cell r="AF206">
            <v>4.0000000000000001E-3</v>
          </cell>
          <cell r="AG206">
            <v>0.13250000000000001</v>
          </cell>
        </row>
        <row r="207">
          <cell r="A207" t="str">
            <v>W00007</v>
          </cell>
          <cell r="B207">
            <v>198</v>
          </cell>
          <cell r="C207" t="str">
            <v>COCOON MARKETING</v>
          </cell>
          <cell r="D207">
            <v>4</v>
          </cell>
          <cell r="E207">
            <v>35881</v>
          </cell>
          <cell r="F207">
            <v>346500</v>
          </cell>
          <cell r="G207">
            <v>1</v>
          </cell>
          <cell r="L207">
            <v>0.26889999999999997</v>
          </cell>
          <cell r="O207">
            <v>36187</v>
          </cell>
          <cell r="S207">
            <v>0</v>
          </cell>
          <cell r="T207">
            <v>705</v>
          </cell>
          <cell r="V207">
            <v>1</v>
          </cell>
          <cell r="W207">
            <v>0.5193821917808219</v>
          </cell>
          <cell r="X207">
            <v>0</v>
          </cell>
          <cell r="Y207" t="str">
            <v>MED SYSTEMS</v>
          </cell>
          <cell r="Z207">
            <v>0</v>
          </cell>
          <cell r="AB207">
            <v>15.6</v>
          </cell>
          <cell r="AD207">
            <v>0.156</v>
          </cell>
          <cell r="AE207">
            <v>1.95E-2</v>
          </cell>
          <cell r="AF207">
            <v>4.0000000000000001E-3</v>
          </cell>
          <cell r="AG207">
            <v>0.13250000000000001</v>
          </cell>
        </row>
        <row r="208">
          <cell r="A208" t="str">
            <v>W00052</v>
          </cell>
          <cell r="B208">
            <v>199</v>
          </cell>
          <cell r="C208" t="str">
            <v>AJIT BARUAH</v>
          </cell>
          <cell r="D208">
            <v>1</v>
          </cell>
          <cell r="E208">
            <v>35881</v>
          </cell>
          <cell r="F208">
            <v>609300</v>
          </cell>
          <cell r="G208">
            <v>0</v>
          </cell>
          <cell r="L208">
            <v>0.2414</v>
          </cell>
          <cell r="O208">
            <v>35922</v>
          </cell>
          <cell r="S208">
            <v>0</v>
          </cell>
          <cell r="T208">
            <v>970</v>
          </cell>
          <cell r="V208">
            <v>0</v>
          </cell>
          <cell r="W208">
            <v>0</v>
          </cell>
          <cell r="X208">
            <v>0</v>
          </cell>
          <cell r="Y208" t="str">
            <v>MED SYSTEMS</v>
          </cell>
          <cell r="Z208">
            <v>0</v>
          </cell>
          <cell r="AB208">
            <v>15.6</v>
          </cell>
          <cell r="AD208">
            <v>0.156</v>
          </cell>
          <cell r="AE208">
            <v>1.95E-2</v>
          </cell>
          <cell r="AF208">
            <v>4.0000000000000001E-3</v>
          </cell>
          <cell r="AG208">
            <v>0.13250000000000001</v>
          </cell>
        </row>
        <row r="209">
          <cell r="A209" t="str">
            <v>W00129</v>
          </cell>
          <cell r="B209">
            <v>200</v>
          </cell>
          <cell r="C209" t="str">
            <v>GHODKE</v>
          </cell>
          <cell r="D209">
            <v>1</v>
          </cell>
          <cell r="E209">
            <v>35881</v>
          </cell>
          <cell r="F209">
            <v>468730</v>
          </cell>
          <cell r="G209">
            <v>274112</v>
          </cell>
          <cell r="L209">
            <v>0.23269999999999999</v>
          </cell>
          <cell r="O209">
            <v>36854</v>
          </cell>
          <cell r="P209">
            <v>36884</v>
          </cell>
          <cell r="Q209">
            <v>13517</v>
          </cell>
          <cell r="R209">
            <v>8275</v>
          </cell>
          <cell r="S209">
            <v>5242</v>
          </cell>
          <cell r="T209">
            <v>8</v>
          </cell>
          <cell r="V209">
            <v>265837</v>
          </cell>
          <cell r="W209">
            <v>1355.8415320547945</v>
          </cell>
          <cell r="X209">
            <v>15.91</v>
          </cell>
          <cell r="Y209" t="str">
            <v>MED SYSTEMS</v>
          </cell>
          <cell r="Z209">
            <v>3592.1497745205484</v>
          </cell>
          <cell r="AA209">
            <v>10420.31792219178</v>
          </cell>
          <cell r="AB209">
            <v>15.6</v>
          </cell>
          <cell r="AD209">
            <v>0.156</v>
          </cell>
          <cell r="AE209">
            <v>1.95E-2</v>
          </cell>
          <cell r="AF209">
            <v>4.0000000000000001E-3</v>
          </cell>
          <cell r="AG209">
            <v>0.13250000000000001</v>
          </cell>
        </row>
        <row r="210">
          <cell r="A210" t="str">
            <v>W00211</v>
          </cell>
          <cell r="B210">
            <v>201</v>
          </cell>
          <cell r="C210" t="str">
            <v>JAYARAM NAIDU</v>
          </cell>
          <cell r="D210">
            <v>1</v>
          </cell>
          <cell r="E210">
            <v>35881</v>
          </cell>
          <cell r="F210">
            <v>171026</v>
          </cell>
          <cell r="G210">
            <v>13465.57</v>
          </cell>
          <cell r="L210">
            <v>0.23849999999999999</v>
          </cell>
          <cell r="O210">
            <v>36848</v>
          </cell>
          <cell r="P210">
            <v>36878</v>
          </cell>
          <cell r="Q210">
            <v>6933</v>
          </cell>
          <cell r="R210">
            <v>6669</v>
          </cell>
          <cell r="S210">
            <v>264</v>
          </cell>
          <cell r="T210">
            <v>14</v>
          </cell>
          <cell r="V210">
            <v>6796.57</v>
          </cell>
          <cell r="W210">
            <v>62.174649945205481</v>
          </cell>
          <cell r="X210">
            <v>15.91</v>
          </cell>
          <cell r="Y210" t="str">
            <v>MED SYSTEMS</v>
          </cell>
          <cell r="Z210">
            <v>91.839350402739726</v>
          </cell>
          <cell r="AA210">
            <v>5465.8693041095894</v>
          </cell>
          <cell r="AB210">
            <v>15.6</v>
          </cell>
          <cell r="AD210">
            <v>0.156</v>
          </cell>
          <cell r="AE210">
            <v>1.95E-2</v>
          </cell>
          <cell r="AF210">
            <v>4.0000000000000001E-3</v>
          </cell>
          <cell r="AG210">
            <v>0.13250000000000001</v>
          </cell>
        </row>
        <row r="211">
          <cell r="A211" t="str">
            <v>W00159</v>
          </cell>
          <cell r="B211">
            <v>202</v>
          </cell>
          <cell r="C211" t="str">
            <v>S KALAVATHI</v>
          </cell>
          <cell r="D211">
            <v>1</v>
          </cell>
          <cell r="E211">
            <v>35881</v>
          </cell>
          <cell r="F211">
            <v>700000</v>
          </cell>
          <cell r="G211">
            <v>217140.88</v>
          </cell>
          <cell r="L211">
            <v>1.44E-2</v>
          </cell>
          <cell r="O211">
            <v>36853</v>
          </cell>
          <cell r="P211">
            <v>36883</v>
          </cell>
          <cell r="Q211">
            <v>15650</v>
          </cell>
          <cell r="R211">
            <v>15392</v>
          </cell>
          <cell r="S211">
            <v>258</v>
          </cell>
          <cell r="T211">
            <v>9</v>
          </cell>
          <cell r="V211">
            <v>201748.88</v>
          </cell>
          <cell r="W211">
            <v>71.634670816438344</v>
          </cell>
          <cell r="X211">
            <v>15.91</v>
          </cell>
          <cell r="Y211" t="str">
            <v>MED SYSTEMS</v>
          </cell>
          <cell r="Z211">
            <v>2726.1524686246576</v>
          </cell>
          <cell r="AB211">
            <v>15.6</v>
          </cell>
          <cell r="AD211">
            <v>0.156</v>
          </cell>
          <cell r="AE211">
            <v>1.95E-2</v>
          </cell>
          <cell r="AF211">
            <v>4.0000000000000001E-3</v>
          </cell>
          <cell r="AG211">
            <v>0.13250000000000001</v>
          </cell>
        </row>
        <row r="212">
          <cell r="A212" t="str">
            <v>W00097</v>
          </cell>
          <cell r="B212">
            <v>203</v>
          </cell>
          <cell r="C212" t="str">
            <v>GANGA SCANS</v>
          </cell>
          <cell r="D212">
            <v>1</v>
          </cell>
          <cell r="E212">
            <v>35881</v>
          </cell>
          <cell r="F212">
            <v>6251280</v>
          </cell>
          <cell r="G212">
            <v>4359543.66</v>
          </cell>
          <cell r="L212">
            <v>0.215</v>
          </cell>
          <cell r="O212">
            <v>36831</v>
          </cell>
          <cell r="P212">
            <v>36861</v>
          </cell>
          <cell r="Q212">
            <v>194000</v>
          </cell>
          <cell r="R212">
            <v>116955</v>
          </cell>
          <cell r="S212">
            <v>77045</v>
          </cell>
          <cell r="T212">
            <v>31</v>
          </cell>
          <cell r="V212">
            <v>4242588.66</v>
          </cell>
          <cell r="W212">
            <v>77470.831284657528</v>
          </cell>
          <cell r="X212">
            <v>15.91</v>
          </cell>
          <cell r="Y212" t="str">
            <v>MED SYSTEMS</v>
          </cell>
          <cell r="Z212">
            <v>57328.415150646579</v>
          </cell>
          <cell r="AB212">
            <v>15.6</v>
          </cell>
          <cell r="AD212">
            <v>0.156</v>
          </cell>
          <cell r="AE212">
            <v>1.95E-2</v>
          </cell>
          <cell r="AF212">
            <v>4.0000000000000001E-3</v>
          </cell>
          <cell r="AG212">
            <v>0.13250000000000001</v>
          </cell>
        </row>
        <row r="213">
          <cell r="A213" t="str">
            <v>W00055</v>
          </cell>
          <cell r="B213">
            <v>204</v>
          </cell>
          <cell r="C213" t="str">
            <v xml:space="preserve">MANIPAL </v>
          </cell>
          <cell r="D213">
            <v>1</v>
          </cell>
          <cell r="E213">
            <v>35881</v>
          </cell>
          <cell r="F213">
            <v>40792000</v>
          </cell>
          <cell r="G213">
            <v>0</v>
          </cell>
          <cell r="L213">
            <v>0.1623</v>
          </cell>
          <cell r="O213">
            <v>35881</v>
          </cell>
          <cell r="S213">
            <v>0</v>
          </cell>
          <cell r="T213">
            <v>1011</v>
          </cell>
          <cell r="V213">
            <v>0</v>
          </cell>
          <cell r="W213">
            <v>0</v>
          </cell>
          <cell r="X213">
            <v>0</v>
          </cell>
          <cell r="Y213" t="str">
            <v>MED SYSTEMS</v>
          </cell>
          <cell r="Z213">
            <v>0</v>
          </cell>
          <cell r="AB213">
            <v>15.6</v>
          </cell>
          <cell r="AD213">
            <v>0.156</v>
          </cell>
          <cell r="AE213">
            <v>1.95E-2</v>
          </cell>
          <cell r="AF213">
            <v>4.0000000000000001E-3</v>
          </cell>
          <cell r="AG213">
            <v>0.13250000000000001</v>
          </cell>
        </row>
        <row r="214">
          <cell r="A214" t="str">
            <v>W00118</v>
          </cell>
          <cell r="B214">
            <v>205</v>
          </cell>
          <cell r="C214" t="str">
            <v>RADICAL XRAY</v>
          </cell>
          <cell r="D214">
            <v>1</v>
          </cell>
          <cell r="E214">
            <v>35881</v>
          </cell>
          <cell r="F214">
            <v>636683</v>
          </cell>
          <cell r="G214">
            <v>356102.17</v>
          </cell>
          <cell r="L214">
            <v>0.18890000000000001</v>
          </cell>
          <cell r="O214">
            <v>36852</v>
          </cell>
          <cell r="P214">
            <v>36882</v>
          </cell>
          <cell r="Q214">
            <v>16790</v>
          </cell>
          <cell r="R214">
            <v>11262</v>
          </cell>
          <cell r="S214">
            <v>5528</v>
          </cell>
          <cell r="T214">
            <v>10</v>
          </cell>
          <cell r="V214">
            <v>344840.17</v>
          </cell>
          <cell r="W214">
            <v>1784.6659756986301</v>
          </cell>
          <cell r="X214">
            <v>15.91</v>
          </cell>
          <cell r="Y214" t="str">
            <v>MED SYSTEMS</v>
          </cell>
          <cell r="Z214">
            <v>4659.6882259095892</v>
          </cell>
          <cell r="AB214">
            <v>15.6</v>
          </cell>
          <cell r="AD214">
            <v>0.156</v>
          </cell>
          <cell r="AE214">
            <v>1.95E-2</v>
          </cell>
          <cell r="AF214">
            <v>4.0000000000000001E-3</v>
          </cell>
          <cell r="AG214">
            <v>0.13250000000000001</v>
          </cell>
        </row>
        <row r="215">
          <cell r="A215" t="str">
            <v>W00039</v>
          </cell>
          <cell r="B215">
            <v>206</v>
          </cell>
          <cell r="C215" t="str">
            <v>SAI MAHIMA SHUKLA</v>
          </cell>
          <cell r="D215">
            <v>1</v>
          </cell>
          <cell r="E215">
            <v>35881</v>
          </cell>
          <cell r="F215">
            <v>441885</v>
          </cell>
          <cell r="G215">
            <v>257317.93</v>
          </cell>
          <cell r="L215">
            <v>0.2397</v>
          </cell>
          <cell r="O215">
            <v>36837</v>
          </cell>
          <cell r="P215">
            <v>36867</v>
          </cell>
          <cell r="Q215">
            <v>12780</v>
          </cell>
          <cell r="R215">
            <v>7710</v>
          </cell>
          <cell r="S215">
            <v>5070</v>
          </cell>
          <cell r="T215">
            <v>25</v>
          </cell>
          <cell r="V215">
            <v>249607.93</v>
          </cell>
          <cell r="W215">
            <v>4098.0151247260274</v>
          </cell>
          <cell r="X215">
            <v>15.91</v>
          </cell>
          <cell r="Y215" t="str">
            <v>MED SYSTEMS</v>
          </cell>
          <cell r="Z215">
            <v>3372.8527987753423</v>
          </cell>
          <cell r="AB215">
            <v>15.6</v>
          </cell>
          <cell r="AD215">
            <v>0.156</v>
          </cell>
          <cell r="AE215">
            <v>1.95E-2</v>
          </cell>
          <cell r="AF215">
            <v>4.0000000000000001E-3</v>
          </cell>
          <cell r="AG215">
            <v>0.13250000000000001</v>
          </cell>
        </row>
        <row r="216">
          <cell r="A216" t="str">
            <v>W00117</v>
          </cell>
          <cell r="B216">
            <v>207</v>
          </cell>
          <cell r="C216" t="str">
            <v>SOLAPUR SCANS(foreclosed in dec 1998)</v>
          </cell>
          <cell r="D216">
            <v>1</v>
          </cell>
          <cell r="E216">
            <v>35881</v>
          </cell>
          <cell r="F216">
            <v>18589116</v>
          </cell>
          <cell r="G216">
            <v>0</v>
          </cell>
          <cell r="L216">
            <v>0.2238</v>
          </cell>
          <cell r="O216">
            <v>36114</v>
          </cell>
          <cell r="S216">
            <v>0</v>
          </cell>
          <cell r="T216">
            <v>778</v>
          </cell>
          <cell r="V216">
            <v>0</v>
          </cell>
          <cell r="W216">
            <v>0</v>
          </cell>
          <cell r="X216">
            <v>0</v>
          </cell>
          <cell r="Y216" t="str">
            <v>MED SYSTEMS</v>
          </cell>
          <cell r="Z216">
            <v>0</v>
          </cell>
          <cell r="AB216">
            <v>15.6</v>
          </cell>
          <cell r="AD216">
            <v>0.156</v>
          </cell>
          <cell r="AE216">
            <v>1.95E-2</v>
          </cell>
          <cell r="AF216">
            <v>4.0000000000000001E-3</v>
          </cell>
          <cell r="AG216">
            <v>0.13250000000000001</v>
          </cell>
        </row>
        <row r="217">
          <cell r="A217" t="str">
            <v>W00066</v>
          </cell>
          <cell r="B217">
            <v>208</v>
          </cell>
          <cell r="C217" t="str">
            <v>SRINIVASA NURSING HOME</v>
          </cell>
          <cell r="D217">
            <v>1</v>
          </cell>
          <cell r="E217">
            <v>35881</v>
          </cell>
          <cell r="F217">
            <v>638278</v>
          </cell>
          <cell r="G217">
            <v>373305.92</v>
          </cell>
          <cell r="L217">
            <v>0.2354</v>
          </cell>
          <cell r="O217">
            <v>36850</v>
          </cell>
          <cell r="P217">
            <v>36880</v>
          </cell>
          <cell r="Q217">
            <v>18460</v>
          </cell>
          <cell r="R217">
            <v>11237</v>
          </cell>
          <cell r="S217">
            <v>7223</v>
          </cell>
          <cell r="T217">
            <v>12</v>
          </cell>
          <cell r="V217">
            <v>362068.92</v>
          </cell>
          <cell r="W217">
            <v>2802.1158499068488</v>
          </cell>
          <cell r="X217">
            <v>15.91</v>
          </cell>
          <cell r="Y217" t="str">
            <v>MED SYSTEMS</v>
          </cell>
          <cell r="Z217">
            <v>4892.4934803616434</v>
          </cell>
          <cell r="AB217">
            <v>15.6</v>
          </cell>
          <cell r="AD217">
            <v>0.156</v>
          </cell>
          <cell r="AE217">
            <v>1.95E-2</v>
          </cell>
          <cell r="AF217">
            <v>4.0000000000000001E-3</v>
          </cell>
          <cell r="AG217">
            <v>0.13250000000000001</v>
          </cell>
        </row>
        <row r="218">
          <cell r="A218" t="str">
            <v>W00193</v>
          </cell>
          <cell r="B218">
            <v>209</v>
          </cell>
          <cell r="C218" t="str">
            <v>TRAVANCORE SCANS</v>
          </cell>
          <cell r="D218">
            <v>1</v>
          </cell>
          <cell r="E218">
            <v>35881</v>
          </cell>
          <cell r="F218">
            <v>5175000</v>
          </cell>
          <cell r="G218">
            <v>3088850.79</v>
          </cell>
          <cell r="L218">
            <v>0.2261</v>
          </cell>
          <cell r="O218">
            <v>36835</v>
          </cell>
          <cell r="P218">
            <v>36865</v>
          </cell>
          <cell r="Q218">
            <v>142925</v>
          </cell>
          <cell r="R218">
            <v>85522</v>
          </cell>
          <cell r="S218">
            <v>57403</v>
          </cell>
          <cell r="T218">
            <v>27</v>
          </cell>
          <cell r="V218">
            <v>3003328.79</v>
          </cell>
          <cell r="W218">
            <v>50231.291135104111</v>
          </cell>
          <cell r="X218">
            <v>15.91</v>
          </cell>
          <cell r="Y218" t="str">
            <v>MED SYSTEMS</v>
          </cell>
          <cell r="Z218">
            <v>40582.788836052052</v>
          </cell>
          <cell r="AB218">
            <v>15.6</v>
          </cell>
          <cell r="AD218">
            <v>0.156</v>
          </cell>
          <cell r="AE218">
            <v>1.95E-2</v>
          </cell>
          <cell r="AF218">
            <v>4.0000000000000001E-3</v>
          </cell>
          <cell r="AG218">
            <v>0.13250000000000001</v>
          </cell>
        </row>
        <row r="219">
          <cell r="A219" t="str">
            <v>W00095</v>
          </cell>
          <cell r="B219">
            <v>210</v>
          </cell>
          <cell r="C219" t="str">
            <v>ULTRALAB</v>
          </cell>
          <cell r="D219">
            <v>1</v>
          </cell>
          <cell r="E219">
            <v>35881</v>
          </cell>
          <cell r="F219">
            <v>476175</v>
          </cell>
          <cell r="G219">
            <v>210349.37</v>
          </cell>
          <cell r="L219">
            <v>0.23780000000000001</v>
          </cell>
          <cell r="O219">
            <v>36834</v>
          </cell>
          <cell r="S219">
            <v>0</v>
          </cell>
          <cell r="T219">
            <v>58</v>
          </cell>
          <cell r="V219">
            <v>210349.37</v>
          </cell>
          <cell r="W219">
            <v>7948.5552076383565</v>
          </cell>
          <cell r="X219">
            <v>15.91</v>
          </cell>
          <cell r="Y219" t="str">
            <v>MED SYSTEMS</v>
          </cell>
          <cell r="Z219">
            <v>2842.3674733616435</v>
          </cell>
          <cell r="AB219">
            <v>15.6</v>
          </cell>
          <cell r="AD219">
            <v>0.156</v>
          </cell>
          <cell r="AE219">
            <v>1.95E-2</v>
          </cell>
          <cell r="AF219">
            <v>4.0000000000000001E-3</v>
          </cell>
          <cell r="AG219">
            <v>0.13250000000000001</v>
          </cell>
        </row>
        <row r="220">
          <cell r="A220" t="str">
            <v>W00049</v>
          </cell>
          <cell r="B220">
            <v>211</v>
          </cell>
          <cell r="C220" t="str">
            <v>VIRDI HOSPITAL(foreclosed in july 99)</v>
          </cell>
          <cell r="D220">
            <v>2</v>
          </cell>
          <cell r="E220">
            <v>35881</v>
          </cell>
          <cell r="F220">
            <v>4270000</v>
          </cell>
          <cell r="G220">
            <v>0</v>
          </cell>
          <cell r="L220">
            <v>0.23019999999999999</v>
          </cell>
          <cell r="O220">
            <v>36336</v>
          </cell>
          <cell r="S220">
            <v>0</v>
          </cell>
          <cell r="T220">
            <v>556</v>
          </cell>
          <cell r="V220">
            <v>0</v>
          </cell>
          <cell r="W220">
            <v>0</v>
          </cell>
          <cell r="X220">
            <v>0</v>
          </cell>
          <cell r="Y220" t="str">
            <v>MED SYSTEMS</v>
          </cell>
          <cell r="Z220">
            <v>0</v>
          </cell>
          <cell r="AB220">
            <v>15.6</v>
          </cell>
          <cell r="AD220">
            <v>0.156</v>
          </cell>
          <cell r="AE220">
            <v>1.95E-2</v>
          </cell>
          <cell r="AF220">
            <v>4.0000000000000001E-3</v>
          </cell>
          <cell r="AG220">
            <v>0.13250000000000001</v>
          </cell>
        </row>
        <row r="221">
          <cell r="A221" t="str">
            <v>W00210</v>
          </cell>
          <cell r="B221">
            <v>212</v>
          </cell>
          <cell r="C221" t="str">
            <v>SEWA NURSING HOME</v>
          </cell>
          <cell r="D221">
            <v>2</v>
          </cell>
          <cell r="E221">
            <v>35885</v>
          </cell>
          <cell r="F221">
            <v>425000</v>
          </cell>
          <cell r="G221">
            <v>93115</v>
          </cell>
          <cell r="L221">
            <v>0.24490000000000001</v>
          </cell>
          <cell r="O221">
            <v>36789</v>
          </cell>
          <cell r="P221">
            <v>36880</v>
          </cell>
          <cell r="Q221">
            <v>50850</v>
          </cell>
          <cell r="R221">
            <v>45164</v>
          </cell>
          <cell r="S221">
            <v>5686</v>
          </cell>
          <cell r="T221">
            <v>12</v>
          </cell>
          <cell r="V221">
            <v>47951</v>
          </cell>
          <cell r="W221">
            <v>386.07780493150682</v>
          </cell>
          <cell r="X221">
            <v>15.91</v>
          </cell>
          <cell r="Y221" t="str">
            <v>MED SYSTEMS</v>
          </cell>
          <cell r="Z221">
            <v>647.94281397260272</v>
          </cell>
          <cell r="AB221">
            <v>15.6</v>
          </cell>
          <cell r="AD221">
            <v>0.156</v>
          </cell>
          <cell r="AE221">
            <v>1.95E-2</v>
          </cell>
          <cell r="AF221">
            <v>4.0000000000000001E-3</v>
          </cell>
          <cell r="AG221">
            <v>0.13250000000000001</v>
          </cell>
        </row>
        <row r="222">
          <cell r="A222" t="str">
            <v>W00165</v>
          </cell>
          <cell r="B222">
            <v>213</v>
          </cell>
          <cell r="C222" t="str">
            <v>SHANKAR MEDICAL STORE(foreclosed in dec 99)</v>
          </cell>
          <cell r="D222">
            <v>1</v>
          </cell>
          <cell r="E222">
            <v>35885</v>
          </cell>
          <cell r="F222">
            <v>664017</v>
          </cell>
          <cell r="G222">
            <v>0</v>
          </cell>
          <cell r="L222">
            <v>0.23630000000000001</v>
          </cell>
          <cell r="N222">
            <v>0</v>
          </cell>
          <cell r="O222">
            <v>36481</v>
          </cell>
          <cell r="S222">
            <v>0</v>
          </cell>
          <cell r="T222">
            <v>411</v>
          </cell>
          <cell r="V222">
            <v>0</v>
          </cell>
          <cell r="W222">
            <v>0</v>
          </cell>
          <cell r="X222">
            <v>15.91</v>
          </cell>
          <cell r="Y222" t="str">
            <v>MED SYSTEMS</v>
          </cell>
          <cell r="Z222">
            <v>0</v>
          </cell>
          <cell r="AB222">
            <v>15.6</v>
          </cell>
          <cell r="AD222">
            <v>0.156</v>
          </cell>
          <cell r="AE222">
            <v>1.95E-2</v>
          </cell>
          <cell r="AF222">
            <v>4.0000000000000001E-3</v>
          </cell>
          <cell r="AG222">
            <v>0.13250000000000001</v>
          </cell>
        </row>
        <row r="223">
          <cell r="A223" t="str">
            <v>W00044</v>
          </cell>
          <cell r="B223">
            <v>214</v>
          </cell>
          <cell r="C223" t="str">
            <v>PALIWAL HOSPITAL</v>
          </cell>
          <cell r="D223">
            <v>1</v>
          </cell>
          <cell r="E223">
            <v>35915</v>
          </cell>
          <cell r="F223">
            <v>1375000</v>
          </cell>
          <cell r="G223">
            <v>296362.93</v>
          </cell>
          <cell r="L223">
            <v>0.24349999999999999</v>
          </cell>
          <cell r="O223">
            <v>36800</v>
          </cell>
          <cell r="S223">
            <v>0</v>
          </cell>
          <cell r="T223">
            <v>92</v>
          </cell>
          <cell r="V223">
            <v>296362.93</v>
          </cell>
          <cell r="W223">
            <v>18189.376322904111</v>
          </cell>
          <cell r="X223">
            <v>15.91</v>
          </cell>
          <cell r="Y223" t="str">
            <v>MED SYSTEMS</v>
          </cell>
          <cell r="Z223">
            <v>4004.6345398712324</v>
          </cell>
          <cell r="AB223">
            <v>14.35</v>
          </cell>
          <cell r="AD223">
            <v>0.14349999999999999</v>
          </cell>
          <cell r="AE223">
            <v>1.95E-2</v>
          </cell>
          <cell r="AF223">
            <v>4.0000000000000001E-3</v>
          </cell>
          <cell r="AG223">
            <v>0.11999999999999998</v>
          </cell>
        </row>
        <row r="224">
          <cell r="A224" t="str">
            <v>W00091</v>
          </cell>
          <cell r="B224">
            <v>215</v>
          </cell>
          <cell r="C224" t="str">
            <v>BALAJI NURSING HOME</v>
          </cell>
          <cell r="D224">
            <v>1</v>
          </cell>
          <cell r="E224">
            <v>35942</v>
          </cell>
          <cell r="F224">
            <v>840000</v>
          </cell>
          <cell r="G224">
            <v>533827</v>
          </cell>
          <cell r="L224">
            <v>0.2399</v>
          </cell>
          <cell r="O224">
            <v>36834</v>
          </cell>
          <cell r="P224">
            <v>36864</v>
          </cell>
          <cell r="Q224">
            <v>23822</v>
          </cell>
          <cell r="R224">
            <v>13298</v>
          </cell>
          <cell r="S224">
            <v>10524</v>
          </cell>
          <cell r="T224">
            <v>28</v>
          </cell>
          <cell r="V224">
            <v>520529</v>
          </cell>
          <cell r="W224">
            <v>9579.4449282191799</v>
          </cell>
          <cell r="X224">
            <v>15.16</v>
          </cell>
          <cell r="Y224" t="str">
            <v>MED SYSTEMS</v>
          </cell>
          <cell r="Z224">
            <v>6702.1317490410966</v>
          </cell>
          <cell r="AB224">
            <v>14.85</v>
          </cell>
          <cell r="AD224">
            <v>0.14849999999999999</v>
          </cell>
          <cell r="AE224">
            <v>1.95E-2</v>
          </cell>
          <cell r="AF224">
            <v>4.0000000000000001E-3</v>
          </cell>
          <cell r="AG224">
            <v>0.125</v>
          </cell>
        </row>
        <row r="225">
          <cell r="A225" t="str">
            <v>W00098</v>
          </cell>
          <cell r="B225">
            <v>216</v>
          </cell>
          <cell r="C225" t="str">
            <v>R  SHANKAR</v>
          </cell>
          <cell r="D225">
            <v>1</v>
          </cell>
          <cell r="E225">
            <v>35942</v>
          </cell>
          <cell r="F225">
            <v>333739</v>
          </cell>
          <cell r="G225">
            <v>59199</v>
          </cell>
          <cell r="L225">
            <v>0.1885</v>
          </cell>
          <cell r="O225">
            <v>36845</v>
          </cell>
          <cell r="P225">
            <v>36875</v>
          </cell>
          <cell r="Q225">
            <v>12400</v>
          </cell>
          <cell r="R225">
            <v>11483</v>
          </cell>
          <cell r="S225">
            <v>917</v>
          </cell>
          <cell r="T225">
            <v>17</v>
          </cell>
          <cell r="V225">
            <v>47716</v>
          </cell>
          <cell r="W225">
            <v>418.92033424657541</v>
          </cell>
          <cell r="X225">
            <v>15.16</v>
          </cell>
          <cell r="Y225" t="str">
            <v>MED SYSTEMS</v>
          </cell>
          <cell r="Z225">
            <v>614.37291397260276</v>
          </cell>
          <cell r="AA225">
            <v>167671.88015780819</v>
          </cell>
          <cell r="AB225">
            <v>14.85</v>
          </cell>
          <cell r="AD225">
            <v>0.14849999999999999</v>
          </cell>
          <cell r="AE225">
            <v>1.95E-2</v>
          </cell>
          <cell r="AF225">
            <v>4.0000000000000001E-3</v>
          </cell>
          <cell r="AG225">
            <v>0.125</v>
          </cell>
        </row>
        <row r="226">
          <cell r="A226" t="str">
            <v>W00122</v>
          </cell>
          <cell r="B226">
            <v>217</v>
          </cell>
          <cell r="C226" t="str">
            <v>SHAFI MULLAH BASHA</v>
          </cell>
          <cell r="D226">
            <v>1</v>
          </cell>
          <cell r="E226">
            <v>35942</v>
          </cell>
          <cell r="F226">
            <v>375173</v>
          </cell>
          <cell r="G226">
            <v>30665</v>
          </cell>
          <cell r="L226">
            <v>0.24</v>
          </cell>
          <cell r="O226">
            <v>36837</v>
          </cell>
          <cell r="P226">
            <v>36867</v>
          </cell>
          <cell r="Q226">
            <v>15792</v>
          </cell>
          <cell r="R226">
            <v>15187</v>
          </cell>
          <cell r="S226">
            <v>605</v>
          </cell>
          <cell r="T226">
            <v>25</v>
          </cell>
          <cell r="V226">
            <v>15478</v>
          </cell>
          <cell r="W226">
            <v>254.43287671232875</v>
          </cell>
          <cell r="X226">
            <v>15.16</v>
          </cell>
          <cell r="Y226" t="str">
            <v>MED SYSTEMS</v>
          </cell>
          <cell r="Z226">
            <v>199.28879123287672</v>
          </cell>
          <cell r="AB226">
            <v>14.85</v>
          </cell>
          <cell r="AD226">
            <v>0.14849999999999999</v>
          </cell>
          <cell r="AE226">
            <v>1.95E-2</v>
          </cell>
          <cell r="AF226">
            <v>4.0000000000000001E-3</v>
          </cell>
          <cell r="AG226">
            <v>0.125</v>
          </cell>
        </row>
        <row r="227">
          <cell r="A227" t="str">
            <v>W00087</v>
          </cell>
          <cell r="B227">
            <v>218</v>
          </cell>
          <cell r="C227" t="str">
            <v>G NEUROMED DIAGNOSTICS</v>
          </cell>
          <cell r="D227">
            <v>1</v>
          </cell>
          <cell r="E227">
            <v>35942</v>
          </cell>
          <cell r="F227">
            <v>1647750</v>
          </cell>
          <cell r="G227">
            <v>1127200</v>
          </cell>
          <cell r="L227">
            <v>0.2349</v>
          </cell>
          <cell r="O227">
            <v>36831</v>
          </cell>
          <cell r="S227">
            <v>0</v>
          </cell>
          <cell r="T227">
            <v>61</v>
          </cell>
          <cell r="V227">
            <v>1127200</v>
          </cell>
          <cell r="W227">
            <v>44250.783780821919</v>
          </cell>
          <cell r="X227">
            <v>15.16</v>
          </cell>
          <cell r="Y227" t="str">
            <v>MED SYSTEMS</v>
          </cell>
          <cell r="Z227">
            <v>14513.394849315069</v>
          </cell>
          <cell r="AB227">
            <v>14.85</v>
          </cell>
          <cell r="AD227">
            <v>0.14849999999999999</v>
          </cell>
          <cell r="AE227">
            <v>1.95E-2</v>
          </cell>
          <cell r="AF227">
            <v>4.0000000000000001E-3</v>
          </cell>
          <cell r="AG227">
            <v>0.125</v>
          </cell>
        </row>
        <row r="228">
          <cell r="A228" t="str">
            <v>W00084</v>
          </cell>
          <cell r="B228">
            <v>219</v>
          </cell>
          <cell r="C228" t="str">
            <v>AMBALA CT SCAN</v>
          </cell>
          <cell r="D228">
            <v>2</v>
          </cell>
          <cell r="E228">
            <v>35969</v>
          </cell>
          <cell r="F228">
            <v>5500000</v>
          </cell>
          <cell r="G228">
            <v>5404770</v>
          </cell>
          <cell r="L228">
            <v>0.22600000000000001</v>
          </cell>
          <cell r="O228">
            <v>36850</v>
          </cell>
          <cell r="P228">
            <v>36880</v>
          </cell>
          <cell r="Q228">
            <v>172000</v>
          </cell>
          <cell r="R228">
            <v>71599</v>
          </cell>
          <cell r="S228">
            <v>100401</v>
          </cell>
          <cell r="T228">
            <v>12</v>
          </cell>
          <cell r="V228">
            <v>5333171</v>
          </cell>
          <cell r="W228">
            <v>39626.191101369855</v>
          </cell>
          <cell r="X228">
            <v>15.16</v>
          </cell>
          <cell r="Y228" t="str">
            <v>MED SYSTEMS</v>
          </cell>
          <cell r="Z228">
            <v>68667.864196164388</v>
          </cell>
          <cell r="AB228">
            <v>14.85</v>
          </cell>
          <cell r="AD228">
            <v>0.14849999999999999</v>
          </cell>
          <cell r="AE228">
            <v>1.95E-2</v>
          </cell>
          <cell r="AF228">
            <v>4.0000000000000001E-3</v>
          </cell>
          <cell r="AG228">
            <v>0.125</v>
          </cell>
        </row>
        <row r="229">
          <cell r="A229" t="str">
            <v>W00004</v>
          </cell>
          <cell r="B229">
            <v>220</v>
          </cell>
          <cell r="C229" t="str">
            <v>CDR MEDICAL</v>
          </cell>
          <cell r="D229">
            <v>2</v>
          </cell>
          <cell r="E229">
            <v>35973</v>
          </cell>
          <cell r="F229">
            <v>2970000</v>
          </cell>
          <cell r="G229">
            <v>1999730</v>
          </cell>
          <cell r="L229">
            <v>0.21959999999999999</v>
          </cell>
          <cell r="O229">
            <v>36852</v>
          </cell>
          <cell r="P229">
            <v>36882</v>
          </cell>
          <cell r="Q229">
            <v>87180</v>
          </cell>
          <cell r="R229">
            <v>51090</v>
          </cell>
          <cell r="S229">
            <v>36090</v>
          </cell>
          <cell r="T229">
            <v>10</v>
          </cell>
          <cell r="V229">
            <v>1948640</v>
          </cell>
          <cell r="W229">
            <v>11723.872438356162</v>
          </cell>
          <cell r="X229">
            <v>15.16</v>
          </cell>
          <cell r="Y229" t="str">
            <v>MED SYSTEMS</v>
          </cell>
          <cell r="Z229">
            <v>25089.941216438354</v>
          </cell>
          <cell r="AB229">
            <v>14.85</v>
          </cell>
          <cell r="AD229">
            <v>0.14849999999999999</v>
          </cell>
          <cell r="AE229">
            <v>1.95E-2</v>
          </cell>
          <cell r="AF229">
            <v>4.0000000000000001E-3</v>
          </cell>
          <cell r="AG229">
            <v>0.125</v>
          </cell>
        </row>
        <row r="230">
          <cell r="A230" t="str">
            <v>W00088</v>
          </cell>
          <cell r="B230">
            <v>221</v>
          </cell>
          <cell r="C230" t="str">
            <v>ARPUTHAMARY</v>
          </cell>
          <cell r="D230">
            <v>1</v>
          </cell>
          <cell r="E230">
            <v>35985</v>
          </cell>
          <cell r="F230">
            <v>407000</v>
          </cell>
          <cell r="G230">
            <v>100627</v>
          </cell>
          <cell r="L230">
            <v>0.2316</v>
          </cell>
          <cell r="O230">
            <v>36839</v>
          </cell>
          <cell r="P230">
            <v>36869</v>
          </cell>
          <cell r="Q230">
            <v>15500</v>
          </cell>
          <cell r="R230">
            <v>13585</v>
          </cell>
          <cell r="S230">
            <v>1915</v>
          </cell>
          <cell r="T230">
            <v>23</v>
          </cell>
          <cell r="V230">
            <v>87042</v>
          </cell>
          <cell r="W230">
            <v>1270.2885632876712</v>
          </cell>
          <cell r="X230">
            <v>15.41</v>
          </cell>
          <cell r="Y230" t="str">
            <v>MED SYSTEMS</v>
          </cell>
          <cell r="Z230">
            <v>1139.2009265753425</v>
          </cell>
          <cell r="AB230">
            <v>15.1</v>
          </cell>
          <cell r="AD230">
            <v>0.151</v>
          </cell>
          <cell r="AE230">
            <v>1.95E-2</v>
          </cell>
          <cell r="AF230">
            <v>4.0000000000000001E-3</v>
          </cell>
          <cell r="AG230">
            <v>0.1275</v>
          </cell>
        </row>
        <row r="231">
          <cell r="A231" t="str">
            <v>W00089</v>
          </cell>
          <cell r="B231">
            <v>222</v>
          </cell>
          <cell r="C231" t="str">
            <v>BHARATHI</v>
          </cell>
          <cell r="D231">
            <v>1</v>
          </cell>
          <cell r="E231">
            <v>35985</v>
          </cell>
          <cell r="F231">
            <v>432000</v>
          </cell>
          <cell r="G231">
            <v>0</v>
          </cell>
          <cell r="L231">
            <v>0.2319</v>
          </cell>
          <cell r="O231">
            <v>36173</v>
          </cell>
          <cell r="S231">
            <v>0</v>
          </cell>
          <cell r="T231">
            <v>719</v>
          </cell>
          <cell r="V231">
            <v>0</v>
          </cell>
          <cell r="W231">
            <v>0</v>
          </cell>
          <cell r="X231">
            <v>0</v>
          </cell>
          <cell r="Y231" t="str">
            <v>MED SYSTEMS</v>
          </cell>
          <cell r="Z231">
            <v>0</v>
          </cell>
          <cell r="AB231">
            <v>15.1</v>
          </cell>
          <cell r="AD231">
            <v>0.151</v>
          </cell>
          <cell r="AE231">
            <v>1.95E-2</v>
          </cell>
          <cell r="AF231">
            <v>4.0000000000000001E-3</v>
          </cell>
          <cell r="AG231">
            <v>0.1275</v>
          </cell>
        </row>
        <row r="232">
          <cell r="A232">
            <v>0</v>
          </cell>
          <cell r="B232">
            <v>223</v>
          </cell>
          <cell r="C232" t="str">
            <v>COMPUTER RADIODIAGNOSTICS(amended)</v>
          </cell>
          <cell r="D232">
            <v>1</v>
          </cell>
          <cell r="E232">
            <v>35992</v>
          </cell>
          <cell r="F232">
            <v>1900000</v>
          </cell>
          <cell r="G232">
            <v>746530</v>
          </cell>
          <cell r="L232">
            <v>0.2306</v>
          </cell>
          <cell r="O232">
            <v>36850</v>
          </cell>
          <cell r="P232">
            <v>36880</v>
          </cell>
          <cell r="Q232">
            <v>53372</v>
          </cell>
          <cell r="R232">
            <v>39222</v>
          </cell>
          <cell r="S232">
            <v>14150</v>
          </cell>
          <cell r="T232">
            <v>12</v>
          </cell>
          <cell r="V232">
            <v>707308</v>
          </cell>
          <cell r="W232">
            <v>5362.363555068493</v>
          </cell>
          <cell r="X232">
            <v>15.41</v>
          </cell>
          <cell r="Y232" t="str">
            <v>MED SYSTEMS</v>
          </cell>
          <cell r="Z232">
            <v>9257.2083473972598</v>
          </cell>
          <cell r="AB232">
            <v>15.1</v>
          </cell>
          <cell r="AD232">
            <v>0.151</v>
          </cell>
          <cell r="AE232">
            <v>1.95E-2</v>
          </cell>
          <cell r="AF232">
            <v>4.0000000000000001E-3</v>
          </cell>
          <cell r="AG232">
            <v>0.1275</v>
          </cell>
        </row>
        <row r="233">
          <cell r="A233" t="str">
            <v>W00229</v>
          </cell>
          <cell r="B233">
            <v>224</v>
          </cell>
          <cell r="C233" t="str">
            <v>CARE NURSING HOME</v>
          </cell>
          <cell r="D233">
            <v>1</v>
          </cell>
          <cell r="E233">
            <v>36025</v>
          </cell>
          <cell r="F233">
            <v>495860</v>
          </cell>
          <cell r="G233">
            <v>316077</v>
          </cell>
          <cell r="L233">
            <v>0.2351</v>
          </cell>
          <cell r="O233">
            <v>36843</v>
          </cell>
          <cell r="P233">
            <v>36873</v>
          </cell>
          <cell r="Q233">
            <v>14768</v>
          </cell>
          <cell r="R233">
            <v>8661</v>
          </cell>
          <cell r="S233">
            <v>6107</v>
          </cell>
          <cell r="T233">
            <v>19</v>
          </cell>
          <cell r="V233">
            <v>307416</v>
          </cell>
          <cell r="W233">
            <v>3762.1822750684933</v>
          </cell>
          <cell r="X233">
            <v>15.16</v>
          </cell>
          <cell r="Y233" t="str">
            <v>MED SYSTEMS</v>
          </cell>
          <cell r="Z233">
            <v>3958.1705030136986</v>
          </cell>
          <cell r="AB233">
            <v>14.85</v>
          </cell>
          <cell r="AD233">
            <v>0.14849999999999999</v>
          </cell>
          <cell r="AE233">
            <v>1.95E-2</v>
          </cell>
          <cell r="AF233">
            <v>4.0000000000000001E-3</v>
          </cell>
          <cell r="AG233">
            <v>0.125</v>
          </cell>
        </row>
        <row r="234">
          <cell r="A234" t="str">
            <v>W00213</v>
          </cell>
          <cell r="B234">
            <v>225</v>
          </cell>
          <cell r="C234" t="str">
            <v>POPULAR XRAY</v>
          </cell>
          <cell r="D234">
            <v>1</v>
          </cell>
          <cell r="E234">
            <v>36025</v>
          </cell>
          <cell r="F234">
            <v>309966</v>
          </cell>
          <cell r="G234">
            <v>162630</v>
          </cell>
          <cell r="L234">
            <v>0.223</v>
          </cell>
          <cell r="O234">
            <v>36838</v>
          </cell>
          <cell r="S234">
            <v>0</v>
          </cell>
          <cell r="T234">
            <v>54</v>
          </cell>
          <cell r="V234">
            <v>162630</v>
          </cell>
          <cell r="W234">
            <v>5365.4533150684938</v>
          </cell>
          <cell r="X234">
            <v>15.16</v>
          </cell>
          <cell r="Y234" t="str">
            <v>MED SYSTEMS</v>
          </cell>
          <cell r="Z234">
            <v>2093.9615013698631</v>
          </cell>
          <cell r="AB234">
            <v>14.85</v>
          </cell>
          <cell r="AD234">
            <v>0.14849999999999999</v>
          </cell>
          <cell r="AE234">
            <v>1.95E-2</v>
          </cell>
          <cell r="AF234">
            <v>4.0000000000000001E-3</v>
          </cell>
          <cell r="AG234">
            <v>0.125</v>
          </cell>
        </row>
        <row r="235">
          <cell r="A235" t="str">
            <v>W00194</v>
          </cell>
          <cell r="B235">
            <v>226</v>
          </cell>
          <cell r="C235" t="str">
            <v>MEDWIN DIAGNOSTICS(foreclosed in mar 99)</v>
          </cell>
          <cell r="D235">
            <v>1</v>
          </cell>
          <cell r="E235">
            <v>36033</v>
          </cell>
          <cell r="F235">
            <v>4275000</v>
          </cell>
          <cell r="G235">
            <v>0</v>
          </cell>
          <cell r="L235">
            <v>0.22140000000000001</v>
          </cell>
          <cell r="O235">
            <v>36211</v>
          </cell>
          <cell r="S235">
            <v>0</v>
          </cell>
          <cell r="T235">
            <v>681</v>
          </cell>
          <cell r="V235">
            <v>0</v>
          </cell>
          <cell r="W235">
            <v>0</v>
          </cell>
          <cell r="X235">
            <v>0</v>
          </cell>
          <cell r="Y235" t="str">
            <v>MED SYSTEMS</v>
          </cell>
          <cell r="Z235">
            <v>0</v>
          </cell>
          <cell r="AB235">
            <v>14.85</v>
          </cell>
          <cell r="AD235">
            <v>0.14849999999999999</v>
          </cell>
          <cell r="AE235">
            <v>1.95E-2</v>
          </cell>
          <cell r="AF235">
            <v>4.0000000000000001E-3</v>
          </cell>
          <cell r="AG235">
            <v>0.125</v>
          </cell>
        </row>
        <row r="236">
          <cell r="A236" t="str">
            <v>W00232</v>
          </cell>
          <cell r="B236">
            <v>227</v>
          </cell>
          <cell r="C236" t="str">
            <v>O S RAJENDRAN</v>
          </cell>
          <cell r="D236">
            <v>1</v>
          </cell>
          <cell r="E236">
            <v>36039</v>
          </cell>
          <cell r="F236">
            <v>1240000</v>
          </cell>
          <cell r="G236">
            <v>823125</v>
          </cell>
          <cell r="L236">
            <v>0.20330000000000001</v>
          </cell>
          <cell r="O236">
            <v>36848</v>
          </cell>
          <cell r="S236">
            <v>0</v>
          </cell>
          <cell r="T236">
            <v>44</v>
          </cell>
          <cell r="V236">
            <v>823125</v>
          </cell>
          <cell r="W236">
            <v>20172.651369863015</v>
          </cell>
          <cell r="X236">
            <v>15.16</v>
          </cell>
          <cell r="Y236" t="str">
            <v>MED SYSTEMS</v>
          </cell>
          <cell r="Z236">
            <v>10598.241780821918</v>
          </cell>
          <cell r="AA236">
            <v>42050.852776986299</v>
          </cell>
          <cell r="AB236">
            <v>14.85</v>
          </cell>
          <cell r="AD236">
            <v>0.14849999999999999</v>
          </cell>
          <cell r="AE236">
            <v>1.95E-2</v>
          </cell>
          <cell r="AF236">
            <v>4.0000000000000001E-3</v>
          </cell>
          <cell r="AG236">
            <v>0.125</v>
          </cell>
        </row>
        <row r="237">
          <cell r="A237" t="str">
            <v>W00228</v>
          </cell>
          <cell r="B237">
            <v>228</v>
          </cell>
          <cell r="C237" t="str">
            <v>USMANPURA CT SCAN</v>
          </cell>
          <cell r="D237">
            <v>1</v>
          </cell>
          <cell r="E237">
            <v>36039</v>
          </cell>
          <cell r="F237">
            <v>16867000</v>
          </cell>
          <cell r="G237">
            <v>0</v>
          </cell>
          <cell r="L237">
            <v>0.24709999999999999</v>
          </cell>
          <cell r="O237">
            <v>36127</v>
          </cell>
          <cell r="S237">
            <v>0</v>
          </cell>
          <cell r="T237">
            <v>765</v>
          </cell>
          <cell r="V237">
            <v>0</v>
          </cell>
          <cell r="W237">
            <v>0</v>
          </cell>
          <cell r="X237">
            <v>0</v>
          </cell>
          <cell r="Y237" t="str">
            <v>MED SYSTEMS</v>
          </cell>
          <cell r="Z237">
            <v>0</v>
          </cell>
          <cell r="AB237">
            <v>14.85</v>
          </cell>
          <cell r="AD237">
            <v>0.14849999999999999</v>
          </cell>
          <cell r="AE237">
            <v>1.95E-2</v>
          </cell>
          <cell r="AF237">
            <v>4.0000000000000001E-3</v>
          </cell>
          <cell r="AG237">
            <v>0.125</v>
          </cell>
        </row>
        <row r="238">
          <cell r="A238" t="str">
            <v>W00226</v>
          </cell>
          <cell r="B238">
            <v>229</v>
          </cell>
          <cell r="C238" t="str">
            <v>SETHURAMAN</v>
          </cell>
          <cell r="D238">
            <v>2</v>
          </cell>
          <cell r="E238">
            <v>36063</v>
          </cell>
          <cell r="F238">
            <v>4376000</v>
          </cell>
          <cell r="G238">
            <v>3011353</v>
          </cell>
          <cell r="L238">
            <v>0.21110999999999999</v>
          </cell>
          <cell r="O238">
            <v>36851</v>
          </cell>
          <cell r="P238">
            <v>36881</v>
          </cell>
          <cell r="Q238">
            <v>118385</v>
          </cell>
          <cell r="R238">
            <v>66148</v>
          </cell>
          <cell r="S238">
            <v>52237</v>
          </cell>
          <cell r="T238">
            <v>11</v>
          </cell>
          <cell r="V238">
            <v>2945205</v>
          </cell>
          <cell r="W238">
            <v>18738.039734383561</v>
          </cell>
          <cell r="X238">
            <v>15.41</v>
          </cell>
          <cell r="Y238" t="str">
            <v>MED SYSTEMS</v>
          </cell>
          <cell r="Z238">
            <v>38546.681658904105</v>
          </cell>
          <cell r="AB238">
            <v>14.85</v>
          </cell>
          <cell r="AD238">
            <v>0.14849999999999999</v>
          </cell>
          <cell r="AE238">
            <v>1.95E-2</v>
          </cell>
          <cell r="AF238">
            <v>4.0000000000000001E-3</v>
          </cell>
          <cell r="AG238">
            <v>0.125</v>
          </cell>
        </row>
        <row r="239">
          <cell r="A239" t="str">
            <v>W00227</v>
          </cell>
          <cell r="B239">
            <v>230</v>
          </cell>
          <cell r="C239" t="str">
            <v>SETHURAMAN</v>
          </cell>
          <cell r="D239">
            <v>3</v>
          </cell>
          <cell r="E239">
            <v>36063</v>
          </cell>
          <cell r="F239">
            <v>1980000</v>
          </cell>
          <cell r="G239">
            <v>1357099</v>
          </cell>
          <cell r="L239">
            <v>0.21410000000000001</v>
          </cell>
          <cell r="O239">
            <v>36840</v>
          </cell>
          <cell r="P239">
            <v>36870</v>
          </cell>
          <cell r="Q239">
            <v>53565</v>
          </cell>
          <cell r="R239">
            <v>29680</v>
          </cell>
          <cell r="S239">
            <v>23885</v>
          </cell>
          <cell r="T239">
            <v>22</v>
          </cell>
          <cell r="V239">
            <v>1327419</v>
          </cell>
          <cell r="W239">
            <v>17129.887599452057</v>
          </cell>
          <cell r="X239">
            <v>15.41</v>
          </cell>
          <cell r="Y239" t="str">
            <v>MED SYSTEMS</v>
          </cell>
          <cell r="Z239">
            <v>17373.187136712328</v>
          </cell>
          <cell r="AB239">
            <v>14.85</v>
          </cell>
          <cell r="AD239">
            <v>0.14849999999999999</v>
          </cell>
          <cell r="AE239">
            <v>1.95E-2</v>
          </cell>
          <cell r="AF239">
            <v>4.0000000000000001E-3</v>
          </cell>
          <cell r="AG239">
            <v>0.125</v>
          </cell>
        </row>
        <row r="240">
          <cell r="A240" t="str">
            <v>W00220</v>
          </cell>
          <cell r="B240">
            <v>231</v>
          </cell>
          <cell r="C240" t="str">
            <v>FORT SCANS</v>
          </cell>
          <cell r="D240">
            <v>1</v>
          </cell>
          <cell r="E240">
            <v>36066</v>
          </cell>
          <cell r="F240">
            <v>4000000</v>
          </cell>
          <cell r="G240">
            <v>0</v>
          </cell>
          <cell r="L240">
            <v>0.22850000000000001</v>
          </cell>
          <cell r="O240">
            <v>36066</v>
          </cell>
          <cell r="S240">
            <v>0</v>
          </cell>
          <cell r="T240">
            <v>826</v>
          </cell>
          <cell r="V240">
            <v>0</v>
          </cell>
          <cell r="W240">
            <v>0</v>
          </cell>
          <cell r="X240">
            <v>0</v>
          </cell>
          <cell r="Y240" t="str">
            <v>MED SYSTEMS</v>
          </cell>
          <cell r="Z240">
            <v>0</v>
          </cell>
          <cell r="AB240">
            <v>14.85</v>
          </cell>
          <cell r="AD240">
            <v>0.14849999999999999</v>
          </cell>
          <cell r="AE240">
            <v>1.95E-2</v>
          </cell>
          <cell r="AF240">
            <v>4.0000000000000001E-3</v>
          </cell>
          <cell r="AG240">
            <v>0.125</v>
          </cell>
        </row>
        <row r="241">
          <cell r="A241" t="str">
            <v>W00221</v>
          </cell>
          <cell r="B241">
            <v>232</v>
          </cell>
          <cell r="C241" t="str">
            <v>MEDINOVA DIAGNOSTICS</v>
          </cell>
          <cell r="D241">
            <v>5</v>
          </cell>
          <cell r="E241">
            <v>36066</v>
          </cell>
          <cell r="F241">
            <v>705644</v>
          </cell>
          <cell r="G241">
            <v>414895</v>
          </cell>
          <cell r="L241">
            <v>0.2152</v>
          </cell>
          <cell r="O241">
            <v>36852</v>
          </cell>
          <cell r="P241">
            <v>36882</v>
          </cell>
          <cell r="Q241">
            <v>21418</v>
          </cell>
          <cell r="R241">
            <v>14080</v>
          </cell>
          <cell r="S241">
            <v>7338</v>
          </cell>
          <cell r="T241">
            <v>10</v>
          </cell>
          <cell r="V241">
            <v>400815</v>
          </cell>
          <cell r="W241">
            <v>2363.161315068493</v>
          </cell>
          <cell r="X241">
            <v>15.41</v>
          </cell>
          <cell r="Y241" t="str">
            <v>MED SYSTEMS</v>
          </cell>
          <cell r="Z241">
            <v>5245.8447575342461</v>
          </cell>
          <cell r="AB241">
            <v>14.85</v>
          </cell>
          <cell r="AD241">
            <v>0.14849999999999999</v>
          </cell>
          <cell r="AE241">
            <v>1.95E-2</v>
          </cell>
          <cell r="AF241">
            <v>4.0000000000000001E-3</v>
          </cell>
          <cell r="AG241">
            <v>0.125</v>
          </cell>
        </row>
        <row r="242">
          <cell r="A242" t="str">
            <v>W00230</v>
          </cell>
          <cell r="B242">
            <v>233</v>
          </cell>
          <cell r="C242" t="str">
            <v>SIDDAYYA KUDLAMATH</v>
          </cell>
          <cell r="D242">
            <v>1</v>
          </cell>
          <cell r="E242">
            <v>36075</v>
          </cell>
          <cell r="F242">
            <v>1498736</v>
          </cell>
          <cell r="G242">
            <v>993826</v>
          </cell>
          <cell r="L242">
            <v>0.20399999999999999</v>
          </cell>
          <cell r="O242">
            <v>36840</v>
          </cell>
          <cell r="P242">
            <v>36870</v>
          </cell>
          <cell r="Q242">
            <v>40510</v>
          </cell>
          <cell r="R242">
            <v>23845</v>
          </cell>
          <cell r="S242">
            <v>16665</v>
          </cell>
          <cell r="T242">
            <v>22</v>
          </cell>
          <cell r="V242">
            <v>969981</v>
          </cell>
          <cell r="W242">
            <v>11926.78007671233</v>
          </cell>
          <cell r="X242">
            <v>15.41</v>
          </cell>
          <cell r="Y242" t="str">
            <v>MED SYSTEMS</v>
          </cell>
          <cell r="Z242">
            <v>12695.058178356165</v>
          </cell>
          <cell r="AB242">
            <v>15.1</v>
          </cell>
          <cell r="AD242">
            <v>0.151</v>
          </cell>
          <cell r="AE242">
            <v>1.95E-2</v>
          </cell>
          <cell r="AF242">
            <v>4.0000000000000001E-3</v>
          </cell>
          <cell r="AG242">
            <v>0.1275</v>
          </cell>
        </row>
        <row r="243">
          <cell r="A243" t="str">
            <v>W00225</v>
          </cell>
          <cell r="B243">
            <v>234</v>
          </cell>
          <cell r="C243" t="str">
            <v>G NEUROMED DIAGNOSTICS</v>
          </cell>
          <cell r="D243">
            <v>2</v>
          </cell>
          <cell r="E243">
            <v>36075</v>
          </cell>
          <cell r="F243">
            <v>6422000</v>
          </cell>
          <cell r="G243">
            <v>5041559</v>
          </cell>
          <cell r="L243">
            <v>0.23019999999999999</v>
          </cell>
          <cell r="O243">
            <v>36798</v>
          </cell>
          <cell r="P243">
            <v>36889</v>
          </cell>
          <cell r="Q243">
            <v>593100</v>
          </cell>
          <cell r="R243">
            <v>303702</v>
          </cell>
          <cell r="S243">
            <v>289398</v>
          </cell>
          <cell r="T243">
            <v>3</v>
          </cell>
          <cell r="V243">
            <v>4737857</v>
          </cell>
          <cell r="W243">
            <v>8964.2850526027378</v>
          </cell>
          <cell r="X243">
            <v>15.41</v>
          </cell>
          <cell r="Y243" t="str">
            <v>MED SYSTEMS</v>
          </cell>
          <cell r="Z243">
            <v>62008.812807397262</v>
          </cell>
          <cell r="AB243">
            <v>15.1</v>
          </cell>
          <cell r="AD243">
            <v>0.151</v>
          </cell>
          <cell r="AE243">
            <v>1.95E-2</v>
          </cell>
          <cell r="AF243">
            <v>4.0000000000000001E-3</v>
          </cell>
          <cell r="AG243">
            <v>0.1275</v>
          </cell>
        </row>
        <row r="244">
          <cell r="A244" t="str">
            <v>W00231</v>
          </cell>
          <cell r="B244">
            <v>235</v>
          </cell>
          <cell r="C244" t="str">
            <v>MURARI PRASAD MISHRA</v>
          </cell>
          <cell r="D244">
            <v>1</v>
          </cell>
          <cell r="E244">
            <v>36075</v>
          </cell>
          <cell r="F244">
            <v>451250</v>
          </cell>
          <cell r="G244">
            <v>157772</v>
          </cell>
          <cell r="L244">
            <v>0.2364</v>
          </cell>
          <cell r="O244">
            <v>36859</v>
          </cell>
          <cell r="P244">
            <v>36889</v>
          </cell>
          <cell r="Q244">
            <v>17528</v>
          </cell>
          <cell r="R244">
            <v>14463</v>
          </cell>
          <cell r="S244">
            <v>3065</v>
          </cell>
          <cell r="T244">
            <v>3</v>
          </cell>
          <cell r="V244">
            <v>143309</v>
          </cell>
          <cell r="W244">
            <v>278.45135013698626</v>
          </cell>
          <cell r="X244">
            <v>15.41</v>
          </cell>
          <cell r="Y244" t="str">
            <v>MED SYSTEMS</v>
          </cell>
          <cell r="Z244">
            <v>1875.6203394520548</v>
          </cell>
          <cell r="AB244">
            <v>15.1</v>
          </cell>
          <cell r="AD244">
            <v>0.151</v>
          </cell>
          <cell r="AE244">
            <v>1.95E-2</v>
          </cell>
          <cell r="AF244">
            <v>4.0000000000000001E-3</v>
          </cell>
          <cell r="AG244">
            <v>0.1275</v>
          </cell>
        </row>
        <row r="245">
          <cell r="A245" t="str">
            <v>W00233</v>
          </cell>
          <cell r="B245">
            <v>236</v>
          </cell>
          <cell r="C245" t="str">
            <v>KALPANA JHAKU</v>
          </cell>
          <cell r="D245">
            <v>1</v>
          </cell>
          <cell r="E245">
            <v>36091</v>
          </cell>
          <cell r="F245">
            <v>317136</v>
          </cell>
          <cell r="G245">
            <v>112824</v>
          </cell>
          <cell r="L245">
            <v>0.22989999999999999</v>
          </cell>
          <cell r="O245">
            <v>36850</v>
          </cell>
          <cell r="P245">
            <v>36880</v>
          </cell>
          <cell r="Q245">
            <v>12500</v>
          </cell>
          <cell r="R245">
            <v>10368</v>
          </cell>
          <cell r="S245">
            <v>2132</v>
          </cell>
          <cell r="T245">
            <v>12</v>
          </cell>
          <cell r="V245">
            <v>102456</v>
          </cell>
          <cell r="W245">
            <v>774.39893917808217</v>
          </cell>
          <cell r="X245">
            <v>14.91</v>
          </cell>
          <cell r="Y245" t="str">
            <v>MED SYSTEMS</v>
          </cell>
          <cell r="Z245">
            <v>1297.4298016438356</v>
          </cell>
          <cell r="AB245">
            <v>15.1</v>
          </cell>
          <cell r="AD245">
            <v>0.151</v>
          </cell>
          <cell r="AE245">
            <v>1.95E-2</v>
          </cell>
          <cell r="AF245">
            <v>4.0000000000000001E-3</v>
          </cell>
          <cell r="AG245">
            <v>0.1275</v>
          </cell>
        </row>
        <row r="246">
          <cell r="A246" t="str">
            <v>W00236</v>
          </cell>
          <cell r="B246">
            <v>237</v>
          </cell>
          <cell r="C246" t="str">
            <v>B I JAFFERY</v>
          </cell>
          <cell r="D246">
            <v>1</v>
          </cell>
          <cell r="E246">
            <v>36104</v>
          </cell>
          <cell r="F246">
            <v>2030000</v>
          </cell>
          <cell r="G246">
            <v>1416085</v>
          </cell>
          <cell r="L246">
            <v>0.1988</v>
          </cell>
          <cell r="O246">
            <v>36799</v>
          </cell>
          <cell r="P246">
            <v>36890</v>
          </cell>
          <cell r="Q246">
            <v>159455</v>
          </cell>
          <cell r="R246">
            <v>89257</v>
          </cell>
          <cell r="S246">
            <v>70198</v>
          </cell>
          <cell r="T246">
            <v>2</v>
          </cell>
          <cell r="V246">
            <v>1326828</v>
          </cell>
          <cell r="W246">
            <v>1445.3337336986303</v>
          </cell>
          <cell r="X246">
            <v>14.91</v>
          </cell>
          <cell r="Y246" t="str">
            <v>MED SYSTEMS</v>
          </cell>
          <cell r="Z246">
            <v>16802.004654246575</v>
          </cell>
          <cell r="AB246">
            <v>14.6</v>
          </cell>
          <cell r="AD246">
            <v>0.14599999999999999</v>
          </cell>
          <cell r="AE246">
            <v>1.95E-2</v>
          </cell>
          <cell r="AF246">
            <v>4.0000000000000001E-3</v>
          </cell>
          <cell r="AG246">
            <v>0.1225</v>
          </cell>
        </row>
        <row r="247">
          <cell r="A247" t="str">
            <v>w00237</v>
          </cell>
          <cell r="B247">
            <v>238</v>
          </cell>
          <cell r="C247" t="str">
            <v>VERDICT DIAGNOSTICS</v>
          </cell>
          <cell r="D247">
            <v>1</v>
          </cell>
          <cell r="E247">
            <v>36122</v>
          </cell>
          <cell r="F247">
            <v>3960000</v>
          </cell>
          <cell r="G247">
            <v>2422519</v>
          </cell>
          <cell r="L247">
            <v>0.2455</v>
          </cell>
          <cell r="O247">
            <v>36779</v>
          </cell>
          <cell r="P247">
            <v>36870</v>
          </cell>
          <cell r="Q247">
            <v>345979</v>
          </cell>
          <cell r="R247">
            <v>197729</v>
          </cell>
          <cell r="S247">
            <v>148250</v>
          </cell>
          <cell r="T247">
            <v>22</v>
          </cell>
          <cell r="V247">
            <v>2224790</v>
          </cell>
          <cell r="W247">
            <v>32920.796684931505</v>
          </cell>
          <cell r="X247">
            <v>14.91</v>
          </cell>
          <cell r="Y247" t="str">
            <v>MED SYSTEMS</v>
          </cell>
          <cell r="Z247">
            <v>28173.155778082193</v>
          </cell>
          <cell r="AB247">
            <v>14.6</v>
          </cell>
          <cell r="AD247">
            <v>0.14599999999999999</v>
          </cell>
          <cell r="AE247">
            <v>1.95E-2</v>
          </cell>
          <cell r="AF247">
            <v>4.0000000000000001E-3</v>
          </cell>
          <cell r="AG247">
            <v>0.1225</v>
          </cell>
        </row>
        <row r="248">
          <cell r="A248" t="str">
            <v>W00242</v>
          </cell>
          <cell r="B248">
            <v>239</v>
          </cell>
          <cell r="C248" t="str">
            <v>BHARAT SCANS</v>
          </cell>
          <cell r="D248">
            <v>1</v>
          </cell>
          <cell r="E248">
            <v>36138</v>
          </cell>
          <cell r="F248">
            <v>10650000</v>
          </cell>
          <cell r="G248">
            <v>8431352</v>
          </cell>
          <cell r="L248">
            <v>0.21340000000000001</v>
          </cell>
          <cell r="O248">
            <v>36858</v>
          </cell>
          <cell r="P248">
            <v>36888</v>
          </cell>
          <cell r="Q248">
            <v>319000</v>
          </cell>
          <cell r="R248">
            <v>171134</v>
          </cell>
          <cell r="S248">
            <v>147866</v>
          </cell>
          <cell r="T248">
            <v>4</v>
          </cell>
          <cell r="V248">
            <v>8260218</v>
          </cell>
          <cell r="W248">
            <v>19317.594752876714</v>
          </cell>
          <cell r="X248">
            <v>14.91</v>
          </cell>
          <cell r="Y248" t="str">
            <v>MED SYSTEMS</v>
          </cell>
          <cell r="Z248">
            <v>104601.5167610959</v>
          </cell>
          <cell r="AB248">
            <v>14.6</v>
          </cell>
          <cell r="AD248">
            <v>0.14599999999999999</v>
          </cell>
          <cell r="AE248">
            <v>1.95E-2</v>
          </cell>
          <cell r="AF248">
            <v>4.0000000000000001E-3</v>
          </cell>
          <cell r="AG248">
            <v>0.1225</v>
          </cell>
        </row>
        <row r="249">
          <cell r="A249" t="str">
            <v>W00241</v>
          </cell>
          <cell r="B249">
            <v>240</v>
          </cell>
          <cell r="C249" t="str">
            <v>D C PARIJA</v>
          </cell>
          <cell r="D249">
            <v>1</v>
          </cell>
          <cell r="E249">
            <v>36138</v>
          </cell>
          <cell r="F249">
            <v>512000</v>
          </cell>
          <cell r="G249">
            <v>218681</v>
          </cell>
          <cell r="L249">
            <v>0.193</v>
          </cell>
          <cell r="O249">
            <v>36831</v>
          </cell>
          <cell r="P249">
            <v>36861</v>
          </cell>
          <cell r="Q249">
            <v>18770</v>
          </cell>
          <cell r="R249">
            <v>15301</v>
          </cell>
          <cell r="S249">
            <v>3469</v>
          </cell>
          <cell r="T249">
            <v>31</v>
          </cell>
          <cell r="V249">
            <v>203380</v>
          </cell>
          <cell r="W249">
            <v>3333.7603835616442</v>
          </cell>
          <cell r="X249">
            <v>14.91</v>
          </cell>
          <cell r="Y249" t="str">
            <v>MED SYSTEMS</v>
          </cell>
          <cell r="Z249">
            <v>2575.4594465753426</v>
          </cell>
          <cell r="AA249">
            <v>223613.47822136988</v>
          </cell>
          <cell r="AB249">
            <v>14.6</v>
          </cell>
          <cell r="AD249">
            <v>0.14599999999999999</v>
          </cell>
          <cell r="AE249">
            <v>1.95E-2</v>
          </cell>
          <cell r="AF249">
            <v>4.0000000000000001E-3</v>
          </cell>
          <cell r="AG249">
            <v>0.1225</v>
          </cell>
        </row>
        <row r="250">
          <cell r="A250" t="str">
            <v>W00240</v>
          </cell>
          <cell r="B250">
            <v>241</v>
          </cell>
          <cell r="C250" t="str">
            <v>KAMAL NARAIN</v>
          </cell>
          <cell r="D250">
            <v>1</v>
          </cell>
          <cell r="E250">
            <v>36138</v>
          </cell>
          <cell r="F250">
            <v>406400</v>
          </cell>
          <cell r="G250">
            <v>161305</v>
          </cell>
          <cell r="L250">
            <v>0.19520000000000001</v>
          </cell>
          <cell r="O250">
            <v>36856</v>
          </cell>
          <cell r="P250">
            <v>36886</v>
          </cell>
          <cell r="Q250">
            <v>14900</v>
          </cell>
          <cell r="R250">
            <v>12312</v>
          </cell>
          <cell r="S250">
            <v>2588</v>
          </cell>
          <cell r="T250">
            <v>6</v>
          </cell>
          <cell r="V250">
            <v>148993</v>
          </cell>
          <cell r="W250">
            <v>478.08384000000001</v>
          </cell>
          <cell r="X250">
            <v>14.91</v>
          </cell>
          <cell r="Y250" t="str">
            <v>MED SYSTEMS</v>
          </cell>
          <cell r="Z250">
            <v>1886.7412199999999</v>
          </cell>
          <cell r="AA250">
            <v>1501.0058684931507</v>
          </cell>
          <cell r="AB250">
            <v>14.6</v>
          </cell>
          <cell r="AD250">
            <v>0.14599999999999999</v>
          </cell>
          <cell r="AE250">
            <v>1.95E-2</v>
          </cell>
          <cell r="AF250">
            <v>4.0000000000000001E-3</v>
          </cell>
          <cell r="AG250">
            <v>0.1225</v>
          </cell>
        </row>
        <row r="251">
          <cell r="A251" t="str">
            <v>W00243</v>
          </cell>
          <cell r="B251">
            <v>242</v>
          </cell>
          <cell r="C251" t="str">
            <v>ZIA UL HASAN RIZVI</v>
          </cell>
          <cell r="D251">
            <v>1</v>
          </cell>
          <cell r="E251">
            <v>36138</v>
          </cell>
          <cell r="F251">
            <v>344000</v>
          </cell>
          <cell r="G251">
            <v>136092</v>
          </cell>
          <cell r="L251">
            <v>0.20269999999999999</v>
          </cell>
          <cell r="O251">
            <v>36839</v>
          </cell>
          <cell r="P251">
            <v>36869</v>
          </cell>
          <cell r="Q251">
            <v>12620</v>
          </cell>
          <cell r="R251">
            <v>10353</v>
          </cell>
          <cell r="S251">
            <v>2267</v>
          </cell>
          <cell r="T251">
            <v>23</v>
          </cell>
          <cell r="V251">
            <v>125739</v>
          </cell>
          <cell r="W251">
            <v>1606.0487449315069</v>
          </cell>
          <cell r="X251">
            <v>14.91</v>
          </cell>
          <cell r="Y251" t="str">
            <v>MED SYSTEMS</v>
          </cell>
          <cell r="Z251">
            <v>1592.2691284931507</v>
          </cell>
          <cell r="AB251">
            <v>14.6</v>
          </cell>
          <cell r="AD251">
            <v>0.14599999999999999</v>
          </cell>
          <cell r="AE251">
            <v>1.95E-2</v>
          </cell>
          <cell r="AF251">
            <v>4.0000000000000001E-3</v>
          </cell>
          <cell r="AG251">
            <v>0.1225</v>
          </cell>
        </row>
        <row r="252">
          <cell r="A252" t="str">
            <v>W00245</v>
          </cell>
          <cell r="B252">
            <v>243</v>
          </cell>
          <cell r="C252" t="str">
            <v>G. Bhakthavatsalam</v>
          </cell>
          <cell r="D252">
            <v>1</v>
          </cell>
          <cell r="E252">
            <v>36138</v>
          </cell>
          <cell r="F252">
            <v>1125000</v>
          </cell>
          <cell r="G252">
            <v>804910</v>
          </cell>
          <cell r="L252">
            <v>0.1817</v>
          </cell>
          <cell r="O252">
            <v>36831</v>
          </cell>
          <cell r="P252">
            <v>36861</v>
          </cell>
          <cell r="Q252">
            <v>28565</v>
          </cell>
          <cell r="R252">
            <v>16545</v>
          </cell>
          <cell r="S252">
            <v>12020</v>
          </cell>
          <cell r="T252">
            <v>31</v>
          </cell>
          <cell r="V252">
            <v>788365</v>
          </cell>
          <cell r="W252">
            <v>12166.09187808219</v>
          </cell>
          <cell r="X252">
            <v>14.91</v>
          </cell>
          <cell r="Y252" t="str">
            <v>MED SYSTEMS</v>
          </cell>
          <cell r="Z252">
            <v>9983.2927849315074</v>
          </cell>
          <cell r="AB252">
            <v>14.6</v>
          </cell>
          <cell r="AD252">
            <v>0.14599999999999999</v>
          </cell>
          <cell r="AE252">
            <v>1.95E-2</v>
          </cell>
          <cell r="AF252">
            <v>4.0000000000000001E-3</v>
          </cell>
          <cell r="AG252">
            <v>0.1225</v>
          </cell>
        </row>
        <row r="253">
          <cell r="A253" t="str">
            <v>W00244</v>
          </cell>
          <cell r="B253">
            <v>244</v>
          </cell>
          <cell r="C253" t="str">
            <v>REKHA MISHRA</v>
          </cell>
          <cell r="D253">
            <v>1</v>
          </cell>
          <cell r="E253">
            <v>36138</v>
          </cell>
          <cell r="F253">
            <v>372000</v>
          </cell>
          <cell r="G253">
            <v>159522</v>
          </cell>
          <cell r="L253">
            <v>0.19400000000000001</v>
          </cell>
          <cell r="O253">
            <v>36837</v>
          </cell>
          <cell r="P253">
            <v>36867</v>
          </cell>
          <cell r="Q253">
            <v>13700</v>
          </cell>
          <cell r="R253">
            <v>11156</v>
          </cell>
          <cell r="S253">
            <v>2544</v>
          </cell>
          <cell r="T253">
            <v>25</v>
          </cell>
          <cell r="V253">
            <v>148366</v>
          </cell>
          <cell r="W253">
            <v>1971.4386301369861</v>
          </cell>
          <cell r="X253">
            <v>14.91</v>
          </cell>
          <cell r="Y253" t="str">
            <v>MED SYSTEMS</v>
          </cell>
          <cell r="Z253">
            <v>1878.801338630137</v>
          </cell>
          <cell r="AB253">
            <v>14.6</v>
          </cell>
          <cell r="AD253">
            <v>0.14599999999999999</v>
          </cell>
          <cell r="AE253">
            <v>1.95E-2</v>
          </cell>
          <cell r="AF253">
            <v>4.0000000000000001E-3</v>
          </cell>
          <cell r="AG253">
            <v>0.1225</v>
          </cell>
        </row>
        <row r="254">
          <cell r="A254" t="str">
            <v>W00246</v>
          </cell>
          <cell r="B254">
            <v>245</v>
          </cell>
          <cell r="C254" t="str">
            <v>VIJAYA MEDICAL CENTRE</v>
          </cell>
          <cell r="D254">
            <v>3</v>
          </cell>
          <cell r="E254">
            <v>36150</v>
          </cell>
          <cell r="F254">
            <v>20900000</v>
          </cell>
          <cell r="G254">
            <v>20248962</v>
          </cell>
          <cell r="L254">
            <v>0.19139999999999999</v>
          </cell>
          <cell r="O254">
            <v>36848</v>
          </cell>
          <cell r="P254">
            <v>36878</v>
          </cell>
          <cell r="Q254">
            <v>550000</v>
          </cell>
          <cell r="R254">
            <v>231433</v>
          </cell>
          <cell r="S254">
            <v>318567</v>
          </cell>
          <cell r="T254">
            <v>14</v>
          </cell>
          <cell r="V254">
            <v>20017529</v>
          </cell>
          <cell r="W254">
            <v>146956.08413260273</v>
          </cell>
          <cell r="X254">
            <v>14.91</v>
          </cell>
          <cell r="Z254">
            <v>253487.72819424656</v>
          </cell>
          <cell r="AB254">
            <v>14.6</v>
          </cell>
          <cell r="AD254">
            <v>0.14599999999999999</v>
          </cell>
          <cell r="AE254">
            <v>1.95E-2</v>
          </cell>
          <cell r="AF254">
            <v>4.0000000000000001E-3</v>
          </cell>
          <cell r="AG254">
            <v>0.1225</v>
          </cell>
        </row>
        <row r="255">
          <cell r="A255" t="str">
            <v>W00247</v>
          </cell>
          <cell r="B255">
            <v>246</v>
          </cell>
          <cell r="C255" t="str">
            <v>SRI VENKATESWARA DIAGNOSTICS</v>
          </cell>
          <cell r="D255">
            <v>1</v>
          </cell>
          <cell r="E255">
            <v>36157</v>
          </cell>
          <cell r="F255">
            <v>5760000</v>
          </cell>
          <cell r="G255">
            <v>4505090</v>
          </cell>
          <cell r="L255">
            <v>0.18970000000000001</v>
          </cell>
          <cell r="O255">
            <v>36844</v>
          </cell>
          <cell r="P255">
            <v>36874</v>
          </cell>
          <cell r="Q255">
            <v>161700</v>
          </cell>
          <cell r="R255">
            <v>91460</v>
          </cell>
          <cell r="S255">
            <v>70240</v>
          </cell>
          <cell r="T255">
            <v>18</v>
          </cell>
          <cell r="V255">
            <v>4413630</v>
          </cell>
          <cell r="W255">
            <v>41289.810953424654</v>
          </cell>
          <cell r="X255">
            <v>14.91</v>
          </cell>
          <cell r="Z255">
            <v>55891.066364383565</v>
          </cell>
          <cell r="AB255">
            <v>14.6</v>
          </cell>
          <cell r="AD255">
            <v>0.14599999999999999</v>
          </cell>
          <cell r="AE255">
            <v>1.95E-2</v>
          </cell>
          <cell r="AF255">
            <v>4.0000000000000001E-3</v>
          </cell>
          <cell r="AG255">
            <v>0.1225</v>
          </cell>
        </row>
        <row r="256">
          <cell r="A256" t="str">
            <v>W00248</v>
          </cell>
          <cell r="B256">
            <v>247</v>
          </cell>
          <cell r="C256" t="str">
            <v>TELICHERY COOPERATIVE</v>
          </cell>
          <cell r="D256">
            <v>1</v>
          </cell>
          <cell r="E256">
            <v>36157</v>
          </cell>
          <cell r="F256">
            <v>1397584</v>
          </cell>
          <cell r="G256">
            <v>0</v>
          </cell>
          <cell r="L256">
            <v>0.214</v>
          </cell>
          <cell r="O256">
            <v>36324</v>
          </cell>
          <cell r="S256">
            <v>0</v>
          </cell>
          <cell r="T256">
            <v>568</v>
          </cell>
          <cell r="V256">
            <v>0</v>
          </cell>
          <cell r="W256">
            <v>0</v>
          </cell>
          <cell r="X256">
            <v>0</v>
          </cell>
          <cell r="Z256">
            <v>0</v>
          </cell>
          <cell r="AB256">
            <v>14.6</v>
          </cell>
          <cell r="AD256">
            <v>0.14599999999999999</v>
          </cell>
          <cell r="AE256">
            <v>1.95E-2</v>
          </cell>
          <cell r="AF256">
            <v>4.0000000000000001E-3</v>
          </cell>
          <cell r="AG256">
            <v>0.1225</v>
          </cell>
        </row>
        <row r="257">
          <cell r="A257" t="str">
            <v>W00253</v>
          </cell>
          <cell r="B257">
            <v>248</v>
          </cell>
          <cell r="C257" t="str">
            <v>AJIT K TYAGI</v>
          </cell>
          <cell r="D257">
            <v>1</v>
          </cell>
          <cell r="E257">
            <v>36159</v>
          </cell>
          <cell r="F257">
            <v>4410000</v>
          </cell>
          <cell r="G257">
            <v>3337881</v>
          </cell>
          <cell r="L257">
            <v>0.17030000000000001</v>
          </cell>
          <cell r="O257">
            <v>36845</v>
          </cell>
          <cell r="P257">
            <v>36875</v>
          </cell>
          <cell r="Q257">
            <v>112000</v>
          </cell>
          <cell r="R257">
            <v>65289</v>
          </cell>
          <cell r="S257">
            <v>46711</v>
          </cell>
          <cell r="T257">
            <v>17</v>
          </cell>
          <cell r="V257">
            <v>3272592</v>
          </cell>
          <cell r="W257">
            <v>25957.482463561646</v>
          </cell>
          <cell r="X257">
            <v>14.91</v>
          </cell>
          <cell r="Z257">
            <v>41441.773926575341</v>
          </cell>
          <cell r="AB257">
            <v>14.6</v>
          </cell>
          <cell r="AD257">
            <v>0.14599999999999999</v>
          </cell>
          <cell r="AE257">
            <v>1.95E-2</v>
          </cell>
          <cell r="AF257">
            <v>4.0000000000000001E-3</v>
          </cell>
          <cell r="AG257">
            <v>0.1225</v>
          </cell>
        </row>
        <row r="258">
          <cell r="A258" t="str">
            <v>W00251</v>
          </cell>
          <cell r="B258">
            <v>249</v>
          </cell>
          <cell r="C258" t="str">
            <v>ASSAM HOSPITAL CFM</v>
          </cell>
          <cell r="D258">
            <v>1</v>
          </cell>
          <cell r="E258">
            <v>36159</v>
          </cell>
          <cell r="F258">
            <v>1944800</v>
          </cell>
          <cell r="G258">
            <v>1700426</v>
          </cell>
          <cell r="L258">
            <v>0.1784</v>
          </cell>
          <cell r="O258">
            <v>36831</v>
          </cell>
          <cell r="P258">
            <v>36861</v>
          </cell>
          <cell r="Q258">
            <v>56687</v>
          </cell>
          <cell r="R258">
            <v>31752</v>
          </cell>
          <cell r="S258">
            <v>24935</v>
          </cell>
          <cell r="T258">
            <v>31</v>
          </cell>
          <cell r="V258">
            <v>1668674</v>
          </cell>
          <cell r="W258">
            <v>25283.382711232876</v>
          </cell>
          <cell r="X258">
            <v>14.91</v>
          </cell>
          <cell r="Z258">
            <v>21130.898891506848</v>
          </cell>
          <cell r="AB258">
            <v>14.6</v>
          </cell>
          <cell r="AD258">
            <v>0.14599999999999999</v>
          </cell>
          <cell r="AE258">
            <v>1.95E-2</v>
          </cell>
          <cell r="AF258">
            <v>4.0000000000000001E-3</v>
          </cell>
          <cell r="AG258">
            <v>0.1225</v>
          </cell>
        </row>
        <row r="259">
          <cell r="A259" t="str">
            <v>W00252</v>
          </cell>
          <cell r="B259">
            <v>250</v>
          </cell>
          <cell r="C259" t="str">
            <v>ASSAM HOSPITAL CT</v>
          </cell>
          <cell r="D259">
            <v>1</v>
          </cell>
          <cell r="E259">
            <v>36159</v>
          </cell>
          <cell r="F259">
            <v>6086400</v>
          </cell>
          <cell r="G259">
            <v>5321640</v>
          </cell>
          <cell r="L259">
            <v>0.1784</v>
          </cell>
          <cell r="O259">
            <v>36831</v>
          </cell>
          <cell r="P259">
            <v>36861</v>
          </cell>
          <cell r="Q259">
            <v>177408</v>
          </cell>
          <cell r="R259">
            <v>99371</v>
          </cell>
          <cell r="S259">
            <v>78037</v>
          </cell>
          <cell r="T259">
            <v>31</v>
          </cell>
          <cell r="V259">
            <v>5222269</v>
          </cell>
          <cell r="W259">
            <v>79126.675281095886</v>
          </cell>
          <cell r="X259">
            <v>14.91</v>
          </cell>
          <cell r="Z259">
            <v>66131.09464356165</v>
          </cell>
          <cell r="AB259">
            <v>14.6</v>
          </cell>
          <cell r="AD259">
            <v>0.14599999999999999</v>
          </cell>
          <cell r="AE259">
            <v>1.95E-2</v>
          </cell>
          <cell r="AF259">
            <v>4.0000000000000001E-3</v>
          </cell>
          <cell r="AG259">
            <v>0.1225</v>
          </cell>
        </row>
        <row r="260">
          <cell r="A260" t="str">
            <v>W00250</v>
          </cell>
          <cell r="B260">
            <v>251</v>
          </cell>
          <cell r="C260" t="str">
            <v>ASSAM HOSPITAL XRAY</v>
          </cell>
          <cell r="D260">
            <v>1</v>
          </cell>
          <cell r="E260">
            <v>36159</v>
          </cell>
          <cell r="F260">
            <v>1888800</v>
          </cell>
          <cell r="G260">
            <v>1651468</v>
          </cell>
          <cell r="L260">
            <v>0.1784</v>
          </cell>
          <cell r="O260">
            <v>36831</v>
          </cell>
          <cell r="P260">
            <v>36861</v>
          </cell>
          <cell r="Q260">
            <v>55055</v>
          </cell>
          <cell r="R260">
            <v>30838</v>
          </cell>
          <cell r="S260">
            <v>24217</v>
          </cell>
          <cell r="T260">
            <v>31</v>
          </cell>
          <cell r="V260">
            <v>1620630</v>
          </cell>
          <cell r="W260">
            <v>24555.430553424656</v>
          </cell>
          <cell r="X260">
            <v>14.91</v>
          </cell>
          <cell r="Z260">
            <v>20522.503898630137</v>
          </cell>
          <cell r="AB260">
            <v>14.6</v>
          </cell>
          <cell r="AD260">
            <v>0.14599999999999999</v>
          </cell>
          <cell r="AE260">
            <v>1.95E-2</v>
          </cell>
          <cell r="AF260">
            <v>4.0000000000000001E-3</v>
          </cell>
          <cell r="AG260">
            <v>0.1225</v>
          </cell>
        </row>
        <row r="261">
          <cell r="A261" t="str">
            <v>W00249</v>
          </cell>
          <cell r="B261">
            <v>252</v>
          </cell>
          <cell r="C261" t="str">
            <v>COCHIN COOPERATIVE</v>
          </cell>
          <cell r="D261">
            <v>1</v>
          </cell>
          <cell r="E261">
            <v>36159</v>
          </cell>
          <cell r="F261">
            <v>5133330</v>
          </cell>
          <cell r="G261">
            <v>2960431</v>
          </cell>
          <cell r="L261">
            <v>0.20799999999999999</v>
          </cell>
          <cell r="O261">
            <v>36835</v>
          </cell>
          <cell r="P261">
            <v>36865</v>
          </cell>
          <cell r="Q261">
            <v>143111</v>
          </cell>
          <cell r="R261">
            <v>92500</v>
          </cell>
          <cell r="S261">
            <v>50611</v>
          </cell>
          <cell r="T261">
            <v>27</v>
          </cell>
          <cell r="V261">
            <v>2867931</v>
          </cell>
          <cell r="W261">
            <v>44126.8506739726</v>
          </cell>
          <cell r="X261">
            <v>14.91</v>
          </cell>
          <cell r="Z261">
            <v>36317.435274246578</v>
          </cell>
          <cell r="AB261">
            <v>14.6</v>
          </cell>
          <cell r="AD261">
            <v>0.14599999999999999</v>
          </cell>
          <cell r="AE261">
            <v>1.95E-2</v>
          </cell>
          <cell r="AF261">
            <v>4.0000000000000001E-3</v>
          </cell>
          <cell r="AG261">
            <v>0.1225</v>
          </cell>
        </row>
        <row r="262">
          <cell r="A262" t="str">
            <v>W00254</v>
          </cell>
          <cell r="B262">
            <v>253</v>
          </cell>
          <cell r="C262" t="str">
            <v>SPANDAN DIAGNOSTICS(foreclosed in july 99)</v>
          </cell>
          <cell r="D262">
            <v>1</v>
          </cell>
          <cell r="E262">
            <v>36159</v>
          </cell>
          <cell r="F262">
            <v>6253000</v>
          </cell>
          <cell r="G262">
            <v>0</v>
          </cell>
          <cell r="L262">
            <v>0.20019999999999999</v>
          </cell>
          <cell r="O262">
            <v>36326</v>
          </cell>
          <cell r="S262">
            <v>0</v>
          </cell>
          <cell r="T262">
            <v>566</v>
          </cell>
          <cell r="V262">
            <v>0</v>
          </cell>
          <cell r="W262">
            <v>0</v>
          </cell>
          <cell r="X262">
            <v>0</v>
          </cell>
          <cell r="Z262">
            <v>0</v>
          </cell>
          <cell r="AB262">
            <v>14.6</v>
          </cell>
          <cell r="AD262">
            <v>0.14599999999999999</v>
          </cell>
          <cell r="AE262">
            <v>1.95E-2</v>
          </cell>
          <cell r="AF262">
            <v>4.0000000000000001E-3</v>
          </cell>
          <cell r="AG262">
            <v>0.1225</v>
          </cell>
        </row>
        <row r="263">
          <cell r="A263" t="str">
            <v>W00258</v>
          </cell>
          <cell r="B263">
            <v>254</v>
          </cell>
          <cell r="C263" t="str">
            <v>AGNES M P RAYAL</v>
          </cell>
          <cell r="D263">
            <v>1</v>
          </cell>
          <cell r="E263">
            <v>36192</v>
          </cell>
          <cell r="F263">
            <v>937500</v>
          </cell>
          <cell r="G263">
            <v>691557.33</v>
          </cell>
          <cell r="L263">
            <v>0.20269999999999999</v>
          </cell>
          <cell r="O263">
            <v>36849</v>
          </cell>
          <cell r="P263">
            <v>36879</v>
          </cell>
          <cell r="Q263">
            <v>24800</v>
          </cell>
          <cell r="R263">
            <v>13279</v>
          </cell>
          <cell r="S263">
            <v>11521</v>
          </cell>
          <cell r="T263">
            <v>13</v>
          </cell>
          <cell r="V263">
            <v>678278.33</v>
          </cell>
          <cell r="W263">
            <v>4896.7978832410954</v>
          </cell>
          <cell r="X263">
            <v>14.91</v>
          </cell>
          <cell r="Z263">
            <v>8589.2336139534236</v>
          </cell>
          <cell r="AB263">
            <v>14.6</v>
          </cell>
          <cell r="AD263">
            <v>0.14599999999999999</v>
          </cell>
          <cell r="AE263">
            <v>1.95E-2</v>
          </cell>
          <cell r="AF263">
            <v>4.0000000000000001E-3</v>
          </cell>
          <cell r="AG263">
            <v>0.1225</v>
          </cell>
        </row>
        <row r="264">
          <cell r="A264" t="str">
            <v>W00262</v>
          </cell>
          <cell r="B264">
            <v>255</v>
          </cell>
          <cell r="C264" t="str">
            <v>ANIL PATIL</v>
          </cell>
          <cell r="D264">
            <v>1</v>
          </cell>
          <cell r="E264">
            <v>36192</v>
          </cell>
          <cell r="F264">
            <v>1000000</v>
          </cell>
          <cell r="G264">
            <v>97550</v>
          </cell>
          <cell r="L264">
            <v>0.18870000000000001</v>
          </cell>
          <cell r="O264">
            <v>36846</v>
          </cell>
          <cell r="P264">
            <v>36876</v>
          </cell>
          <cell r="Q264">
            <v>49925</v>
          </cell>
          <cell r="R264">
            <v>48412</v>
          </cell>
          <cell r="S264">
            <v>1513</v>
          </cell>
          <cell r="T264">
            <v>16</v>
          </cell>
          <cell r="V264">
            <v>49138</v>
          </cell>
          <cell r="W264">
            <v>406.4587660273973</v>
          </cell>
          <cell r="X264">
            <v>14.91</v>
          </cell>
          <cell r="Z264">
            <v>622.24862958904112</v>
          </cell>
          <cell r="AA264">
            <v>11986.712602739726</v>
          </cell>
          <cell r="AB264">
            <v>14.6</v>
          </cell>
          <cell r="AD264">
            <v>0.14599999999999999</v>
          </cell>
          <cell r="AE264">
            <v>1.95E-2</v>
          </cell>
          <cell r="AF264">
            <v>4.0000000000000001E-3</v>
          </cell>
          <cell r="AG264">
            <v>0.1225</v>
          </cell>
        </row>
        <row r="265">
          <cell r="A265" t="str">
            <v>W00259</v>
          </cell>
          <cell r="B265">
            <v>256</v>
          </cell>
          <cell r="C265" t="str">
            <v>HEMANT THAKKAR</v>
          </cell>
          <cell r="D265">
            <v>1</v>
          </cell>
          <cell r="E265">
            <v>36192</v>
          </cell>
          <cell r="F265">
            <v>939705</v>
          </cell>
          <cell r="G265">
            <v>407227.64</v>
          </cell>
          <cell r="L265">
            <v>0.1812</v>
          </cell>
          <cell r="O265">
            <v>36860</v>
          </cell>
          <cell r="P265">
            <v>36890</v>
          </cell>
          <cell r="Q265">
            <v>34723</v>
          </cell>
          <cell r="R265">
            <v>28657</v>
          </cell>
          <cell r="S265">
            <v>6066</v>
          </cell>
          <cell r="T265">
            <v>2</v>
          </cell>
          <cell r="V265">
            <v>378570.64</v>
          </cell>
          <cell r="W265">
            <v>375.87397242739729</v>
          </cell>
          <cell r="X265">
            <v>14.91</v>
          </cell>
          <cell r="Z265">
            <v>4793.9489182027392</v>
          </cell>
          <cell r="AA265">
            <v>339.84065013698626</v>
          </cell>
          <cell r="AB265">
            <v>14.6</v>
          </cell>
          <cell r="AD265">
            <v>0.14599999999999999</v>
          </cell>
          <cell r="AE265">
            <v>1.95E-2</v>
          </cell>
          <cell r="AF265">
            <v>4.0000000000000001E-3</v>
          </cell>
          <cell r="AG265">
            <v>0.1225</v>
          </cell>
        </row>
        <row r="266">
          <cell r="A266" t="str">
            <v>W00255</v>
          </cell>
          <cell r="B266">
            <v>257</v>
          </cell>
          <cell r="C266" t="str">
            <v>KAMALA SHANMUGHAN</v>
          </cell>
          <cell r="D266">
            <v>1</v>
          </cell>
          <cell r="E266">
            <v>36192</v>
          </cell>
          <cell r="F266">
            <v>800000</v>
          </cell>
          <cell r="G266">
            <v>363866.47</v>
          </cell>
          <cell r="L266">
            <v>0.20019999999999999</v>
          </cell>
          <cell r="O266">
            <v>36838</v>
          </cell>
          <cell r="P266">
            <v>36868</v>
          </cell>
          <cell r="Q266">
            <v>29350</v>
          </cell>
          <cell r="R266">
            <v>23363</v>
          </cell>
          <cell r="S266">
            <v>5987</v>
          </cell>
          <cell r="T266">
            <v>24</v>
          </cell>
          <cell r="V266">
            <v>340503.47</v>
          </cell>
          <cell r="W266">
            <v>4482.3317059068486</v>
          </cell>
          <cell r="X266">
            <v>14.91</v>
          </cell>
          <cell r="Z266">
            <v>4311.8933936630137</v>
          </cell>
          <cell r="AA266">
            <v>2718.7970893150687</v>
          </cell>
          <cell r="AB266">
            <v>14.6</v>
          </cell>
          <cell r="AD266">
            <v>0.14599999999999999</v>
          </cell>
          <cell r="AE266">
            <v>1.95E-2</v>
          </cell>
          <cell r="AF266">
            <v>4.0000000000000001E-3</v>
          </cell>
          <cell r="AG266">
            <v>0.1225</v>
          </cell>
        </row>
        <row r="267">
          <cell r="A267" t="str">
            <v>W00260</v>
          </cell>
          <cell r="B267">
            <v>258</v>
          </cell>
          <cell r="C267" t="str">
            <v>S N KUCHAL</v>
          </cell>
          <cell r="D267">
            <v>1</v>
          </cell>
          <cell r="E267">
            <v>36192</v>
          </cell>
          <cell r="F267">
            <v>1145000</v>
          </cell>
          <cell r="G267">
            <v>0</v>
          </cell>
          <cell r="L267">
            <v>0.18870000000000001</v>
          </cell>
          <cell r="O267">
            <v>36242</v>
          </cell>
          <cell r="S267">
            <v>0</v>
          </cell>
          <cell r="T267">
            <v>650</v>
          </cell>
          <cell r="V267">
            <v>0</v>
          </cell>
          <cell r="W267">
            <v>0</v>
          </cell>
          <cell r="X267">
            <v>14.91</v>
          </cell>
          <cell r="Z267">
            <v>0</v>
          </cell>
          <cell r="AB267">
            <v>14.6</v>
          </cell>
          <cell r="AD267">
            <v>0.14599999999999999</v>
          </cell>
          <cell r="AE267">
            <v>1.95E-2</v>
          </cell>
          <cell r="AF267">
            <v>4.0000000000000001E-3</v>
          </cell>
          <cell r="AG267">
            <v>0.1225</v>
          </cell>
        </row>
        <row r="268">
          <cell r="A268" t="str">
            <v>W00261</v>
          </cell>
          <cell r="B268">
            <v>259</v>
          </cell>
          <cell r="C268" t="str">
            <v>INFERTILITY INSTITUTE</v>
          </cell>
          <cell r="D268">
            <v>2</v>
          </cell>
          <cell r="E268">
            <v>36192</v>
          </cell>
          <cell r="F268">
            <v>1325978</v>
          </cell>
          <cell r="G268">
            <v>999492.9</v>
          </cell>
          <cell r="L268">
            <v>0.2107</v>
          </cell>
          <cell r="O268">
            <v>36831</v>
          </cell>
          <cell r="P268">
            <v>36861</v>
          </cell>
          <cell r="Q268">
            <v>36255</v>
          </cell>
          <cell r="R268">
            <v>18946</v>
          </cell>
          <cell r="S268">
            <v>17309</v>
          </cell>
          <cell r="T268">
            <v>31</v>
          </cell>
          <cell r="V268">
            <v>980546.9</v>
          </cell>
          <cell r="W268">
            <v>17546.953936246573</v>
          </cell>
          <cell r="X268">
            <v>14.91</v>
          </cell>
          <cell r="Z268">
            <v>12416.947469835615</v>
          </cell>
          <cell r="AB268">
            <v>14.6</v>
          </cell>
          <cell r="AD268">
            <v>0.14599999999999999</v>
          </cell>
          <cell r="AE268">
            <v>1.95E-2</v>
          </cell>
          <cell r="AF268">
            <v>4.0000000000000001E-3</v>
          </cell>
          <cell r="AG268">
            <v>0.1225</v>
          </cell>
        </row>
        <row r="269">
          <cell r="A269" t="str">
            <v>W00257</v>
          </cell>
          <cell r="B269">
            <v>260</v>
          </cell>
          <cell r="C269" t="str">
            <v>MUKUND LAL MEMORIAL FOUNDATION</v>
          </cell>
          <cell r="D269">
            <v>1</v>
          </cell>
          <cell r="E269">
            <v>36192</v>
          </cell>
          <cell r="F269">
            <v>1331200</v>
          </cell>
          <cell r="G269">
            <v>-1.1300000000046566</v>
          </cell>
          <cell r="L269">
            <v>0.20280000000000001</v>
          </cell>
          <cell r="O269">
            <v>36790</v>
          </cell>
          <cell r="S269">
            <v>0</v>
          </cell>
          <cell r="T269">
            <v>102</v>
          </cell>
          <cell r="V269">
            <v>-1.1300000000046566</v>
          </cell>
          <cell r="W269">
            <v>-6.4040350685195424E-2</v>
          </cell>
          <cell r="X269">
            <v>14.91</v>
          </cell>
          <cell r="Z269">
            <v>-1.4309515068552117E-2</v>
          </cell>
          <cell r="AB269">
            <v>14.6</v>
          </cell>
          <cell r="AD269">
            <v>0.14599999999999999</v>
          </cell>
          <cell r="AE269">
            <v>1.95E-2</v>
          </cell>
          <cell r="AF269">
            <v>4.0000000000000001E-3</v>
          </cell>
          <cell r="AG269">
            <v>0.1225</v>
          </cell>
        </row>
        <row r="270">
          <cell r="A270" t="str">
            <v>W00256</v>
          </cell>
          <cell r="B270">
            <v>261</v>
          </cell>
          <cell r="C270" t="str">
            <v>UNITED SCAN CENTRE</v>
          </cell>
          <cell r="D270">
            <v>1</v>
          </cell>
          <cell r="E270">
            <v>36192</v>
          </cell>
          <cell r="F270">
            <v>2120000</v>
          </cell>
          <cell r="G270">
            <v>1555688.53</v>
          </cell>
          <cell r="L270">
            <v>0.1928</v>
          </cell>
          <cell r="O270">
            <v>36851</v>
          </cell>
          <cell r="P270">
            <v>36881</v>
          </cell>
          <cell r="Q270">
            <v>55000</v>
          </cell>
          <cell r="R270">
            <v>30349</v>
          </cell>
          <cell r="S270">
            <v>24651</v>
          </cell>
          <cell r="T270">
            <v>11</v>
          </cell>
          <cell r="V270">
            <v>1525339.53</v>
          </cell>
          <cell r="W270">
            <v>8862.8495211616446</v>
          </cell>
          <cell r="X270">
            <v>14.91</v>
          </cell>
          <cell r="Z270">
            <v>19315.813264693155</v>
          </cell>
          <cell r="AB270">
            <v>14.6</v>
          </cell>
          <cell r="AD270">
            <v>0.14599999999999999</v>
          </cell>
          <cell r="AE270">
            <v>1.95E-2</v>
          </cell>
          <cell r="AF270">
            <v>4.0000000000000001E-3</v>
          </cell>
          <cell r="AG270">
            <v>0.1225</v>
          </cell>
        </row>
        <row r="271">
          <cell r="A271" t="str">
            <v>W00263</v>
          </cell>
          <cell r="B271">
            <v>262</v>
          </cell>
          <cell r="C271" t="str">
            <v>B C CHOUBEY</v>
          </cell>
          <cell r="D271">
            <v>1</v>
          </cell>
          <cell r="E271">
            <v>36207</v>
          </cell>
          <cell r="F271">
            <v>335000</v>
          </cell>
          <cell r="G271">
            <v>150234.57</v>
          </cell>
          <cell r="L271">
            <v>0.1767</v>
          </cell>
          <cell r="O271">
            <v>36859</v>
          </cell>
          <cell r="P271">
            <v>36889</v>
          </cell>
          <cell r="Q271">
            <v>11950</v>
          </cell>
          <cell r="R271">
            <v>9768</v>
          </cell>
          <cell r="S271">
            <v>2182</v>
          </cell>
          <cell r="T271">
            <v>3</v>
          </cell>
          <cell r="V271">
            <v>140466.57</v>
          </cell>
          <cell r="W271">
            <v>204.00364043013698</v>
          </cell>
          <cell r="X271">
            <v>14.91</v>
          </cell>
          <cell r="Z271">
            <v>1778.7685841013699</v>
          </cell>
          <cell r="AA271">
            <v>3332.5464986301372</v>
          </cell>
          <cell r="AB271">
            <v>14.6</v>
          </cell>
          <cell r="AD271">
            <v>0.14599999999999999</v>
          </cell>
          <cell r="AE271">
            <v>1.95E-2</v>
          </cell>
          <cell r="AF271">
            <v>4.0000000000000001E-3</v>
          </cell>
          <cell r="AG271">
            <v>0.1225</v>
          </cell>
        </row>
        <row r="272">
          <cell r="A272" t="str">
            <v>W00264</v>
          </cell>
          <cell r="B272">
            <v>263</v>
          </cell>
          <cell r="C272" t="str">
            <v>RAI MEMORIAL MEDICAL CENTRE</v>
          </cell>
          <cell r="D272">
            <v>1</v>
          </cell>
          <cell r="E272">
            <v>36207</v>
          </cell>
          <cell r="F272">
            <v>1125000</v>
          </cell>
          <cell r="G272">
            <v>817805.1</v>
          </cell>
          <cell r="L272">
            <v>0.18529999999999999</v>
          </cell>
          <cell r="O272">
            <v>36857</v>
          </cell>
          <cell r="P272">
            <v>36887</v>
          </cell>
          <cell r="Q272">
            <v>28600</v>
          </cell>
          <cell r="R272">
            <v>16148</v>
          </cell>
          <cell r="S272">
            <v>12452</v>
          </cell>
          <cell r="T272">
            <v>5</v>
          </cell>
          <cell r="V272">
            <v>801657.1</v>
          </cell>
          <cell r="W272">
            <v>2034.8912415068489</v>
          </cell>
          <cell r="X272">
            <v>14.91</v>
          </cell>
          <cell r="Z272">
            <v>10151.614470986302</v>
          </cell>
          <cell r="AA272">
            <v>289.90454794520548</v>
          </cell>
          <cell r="AB272">
            <v>14.6</v>
          </cell>
          <cell r="AD272">
            <v>0.14599999999999999</v>
          </cell>
          <cell r="AE272">
            <v>1.95E-2</v>
          </cell>
          <cell r="AF272">
            <v>4.0000000000000001E-3</v>
          </cell>
          <cell r="AG272">
            <v>0.1225</v>
          </cell>
        </row>
        <row r="273">
          <cell r="A273" t="str">
            <v>W00266</v>
          </cell>
          <cell r="B273">
            <v>264</v>
          </cell>
          <cell r="C273" t="str">
            <v>GURMAIL SINGH</v>
          </cell>
          <cell r="D273">
            <v>1</v>
          </cell>
          <cell r="E273">
            <v>36208</v>
          </cell>
          <cell r="F273">
            <v>423750</v>
          </cell>
          <cell r="G273">
            <v>192135</v>
          </cell>
          <cell r="L273">
            <v>0.20039999999999999</v>
          </cell>
          <cell r="O273">
            <v>36848</v>
          </cell>
          <cell r="P273">
            <v>36878</v>
          </cell>
          <cell r="Q273">
            <v>15500</v>
          </cell>
          <cell r="R273">
            <v>12335</v>
          </cell>
          <cell r="S273">
            <v>3165</v>
          </cell>
          <cell r="T273">
            <v>14</v>
          </cell>
          <cell r="V273">
            <v>179800</v>
          </cell>
          <cell r="W273">
            <v>1382.0462465753426</v>
          </cell>
          <cell r="X273">
            <v>14.91</v>
          </cell>
          <cell r="Z273">
            <v>2276.8591232876711</v>
          </cell>
          <cell r="AA273">
            <v>47090.381076712336</v>
          </cell>
          <cell r="AB273">
            <v>14.6</v>
          </cell>
          <cell r="AD273">
            <v>0.14599999999999999</v>
          </cell>
          <cell r="AE273">
            <v>1.95E-2</v>
          </cell>
          <cell r="AF273">
            <v>4.0000000000000001E-3</v>
          </cell>
          <cell r="AG273">
            <v>0.1225</v>
          </cell>
        </row>
        <row r="274">
          <cell r="A274" t="str">
            <v>W00265</v>
          </cell>
          <cell r="B274">
            <v>265</v>
          </cell>
          <cell r="C274" t="str">
            <v>LITTLE FLOWER RELIGIOUS &amp; CHARITABLE</v>
          </cell>
          <cell r="D274">
            <v>1</v>
          </cell>
          <cell r="E274">
            <v>36208</v>
          </cell>
          <cell r="F274">
            <v>449685</v>
          </cell>
          <cell r="G274">
            <v>277361</v>
          </cell>
          <cell r="L274">
            <v>0.24160000000000001</v>
          </cell>
          <cell r="O274">
            <v>36789</v>
          </cell>
          <cell r="P274">
            <v>36880</v>
          </cell>
          <cell r="Q274">
            <v>44720</v>
          </cell>
          <cell r="R274">
            <v>28010</v>
          </cell>
          <cell r="S274">
            <v>16710</v>
          </cell>
          <cell r="T274">
            <v>12</v>
          </cell>
          <cell r="V274">
            <v>249351</v>
          </cell>
          <cell r="W274">
            <v>1980.5984087671234</v>
          </cell>
          <cell r="X274">
            <v>14.91</v>
          </cell>
          <cell r="Z274">
            <v>3157.603444109589</v>
          </cell>
          <cell r="AB274">
            <v>14.6</v>
          </cell>
          <cell r="AD274">
            <v>0.14599999999999999</v>
          </cell>
          <cell r="AE274">
            <v>1.95E-2</v>
          </cell>
          <cell r="AF274">
            <v>4.0000000000000001E-3</v>
          </cell>
          <cell r="AG274">
            <v>0.1225</v>
          </cell>
        </row>
        <row r="275">
          <cell r="A275" t="str">
            <v>W00268</v>
          </cell>
          <cell r="B275">
            <v>266</v>
          </cell>
          <cell r="C275" t="str">
            <v>GANESH SCAN CENTRE</v>
          </cell>
          <cell r="D275">
            <v>1</v>
          </cell>
          <cell r="E275">
            <v>36231</v>
          </cell>
          <cell r="F275">
            <v>900000</v>
          </cell>
          <cell r="G275">
            <v>682317</v>
          </cell>
          <cell r="L275">
            <v>0.18279999999999999</v>
          </cell>
          <cell r="O275">
            <v>36832</v>
          </cell>
          <cell r="P275">
            <v>36862</v>
          </cell>
          <cell r="Q275">
            <v>22900</v>
          </cell>
          <cell r="R275">
            <v>12646</v>
          </cell>
          <cell r="S275">
            <v>10254</v>
          </cell>
          <cell r="T275">
            <v>30</v>
          </cell>
          <cell r="V275">
            <v>669671</v>
          </cell>
          <cell r="W275">
            <v>10061.577435616438</v>
          </cell>
          <cell r="X275">
            <v>14.91</v>
          </cell>
          <cell r="Z275">
            <v>8480.2365180821926</v>
          </cell>
          <cell r="AB275">
            <v>14.6</v>
          </cell>
          <cell r="AD275">
            <v>0.14599999999999999</v>
          </cell>
          <cell r="AE275">
            <v>1.95E-2</v>
          </cell>
          <cell r="AF275">
            <v>4.0000000000000001E-3</v>
          </cell>
          <cell r="AG275">
            <v>0.1225</v>
          </cell>
        </row>
        <row r="276">
          <cell r="A276" t="str">
            <v>W00270</v>
          </cell>
          <cell r="B276">
            <v>267</v>
          </cell>
          <cell r="C276" t="str">
            <v>M K SARAOGI</v>
          </cell>
          <cell r="D276">
            <v>1</v>
          </cell>
          <cell r="E276">
            <v>36253</v>
          </cell>
          <cell r="F276">
            <v>916250</v>
          </cell>
          <cell r="G276">
            <v>471587</v>
          </cell>
          <cell r="L276">
            <v>0.19950000000000001</v>
          </cell>
          <cell r="O276">
            <v>36850</v>
          </cell>
          <cell r="P276">
            <v>36880</v>
          </cell>
          <cell r="Q276">
            <v>33800</v>
          </cell>
          <cell r="R276">
            <v>26069</v>
          </cell>
          <cell r="S276">
            <v>7731</v>
          </cell>
          <cell r="T276">
            <v>12</v>
          </cell>
          <cell r="V276">
            <v>445518</v>
          </cell>
          <cell r="W276">
            <v>2922.1098410958903</v>
          </cell>
          <cell r="X276">
            <v>14.91</v>
          </cell>
          <cell r="Z276">
            <v>5641.7225967123286</v>
          </cell>
          <cell r="AA276">
            <v>7305.3500493150677</v>
          </cell>
          <cell r="AB276">
            <v>14.35</v>
          </cell>
          <cell r="AD276">
            <v>0.14349999999999999</v>
          </cell>
          <cell r="AE276">
            <v>1.95E-2</v>
          </cell>
          <cell r="AF276">
            <v>4.0000000000000001E-3</v>
          </cell>
          <cell r="AG276">
            <v>0.11999999999999998</v>
          </cell>
        </row>
        <row r="277">
          <cell r="A277" t="str">
            <v>W00269</v>
          </cell>
          <cell r="B277">
            <v>268</v>
          </cell>
          <cell r="C277" t="str">
            <v>SUNIL BHATIA</v>
          </cell>
          <cell r="D277">
            <v>1</v>
          </cell>
          <cell r="E277">
            <v>36253</v>
          </cell>
          <cell r="F277">
            <v>851000</v>
          </cell>
          <cell r="G277">
            <v>436763</v>
          </cell>
          <cell r="L277">
            <v>0.19450000000000001</v>
          </cell>
          <cell r="O277">
            <v>36851</v>
          </cell>
          <cell r="P277">
            <v>36881</v>
          </cell>
          <cell r="Q277">
            <v>31200</v>
          </cell>
          <cell r="R277">
            <v>24219</v>
          </cell>
          <cell r="S277">
            <v>6981</v>
          </cell>
          <cell r="T277">
            <v>11</v>
          </cell>
          <cell r="V277">
            <v>412544</v>
          </cell>
          <cell r="W277">
            <v>2418.1859945205479</v>
          </cell>
          <cell r="X277">
            <v>14.91</v>
          </cell>
          <cell r="Z277">
            <v>5224.1633490410959</v>
          </cell>
          <cell r="AB277">
            <v>14.35</v>
          </cell>
          <cell r="AD277">
            <v>0.14349999999999999</v>
          </cell>
          <cell r="AE277">
            <v>1.95E-2</v>
          </cell>
          <cell r="AF277">
            <v>4.0000000000000001E-3</v>
          </cell>
          <cell r="AG277">
            <v>0.11999999999999998</v>
          </cell>
        </row>
        <row r="278">
          <cell r="A278" t="str">
            <v>W10001</v>
          </cell>
          <cell r="B278">
            <v>269</v>
          </cell>
          <cell r="C278" t="str">
            <v>R N BAGGA ( Forcl in Oct-00 )</v>
          </cell>
          <cell r="D278">
            <v>1</v>
          </cell>
          <cell r="E278">
            <v>36283</v>
          </cell>
          <cell r="F278">
            <v>249000</v>
          </cell>
          <cell r="G278">
            <v>0</v>
          </cell>
          <cell r="L278">
            <v>0.17929999999999999</v>
          </cell>
          <cell r="O278">
            <v>36772</v>
          </cell>
          <cell r="S278">
            <v>0</v>
          </cell>
          <cell r="T278">
            <v>120</v>
          </cell>
          <cell r="V278">
            <v>0</v>
          </cell>
          <cell r="W278">
            <v>0</v>
          </cell>
          <cell r="X278">
            <v>14.91</v>
          </cell>
          <cell r="Z278">
            <v>0</v>
          </cell>
          <cell r="AA278">
            <v>11242.338147945205</v>
          </cell>
          <cell r="AB278">
            <v>14.35</v>
          </cell>
          <cell r="AD278">
            <v>0.14349999999999999</v>
          </cell>
          <cell r="AE278">
            <v>1.95E-2</v>
          </cell>
          <cell r="AF278">
            <v>4.0000000000000001E-3</v>
          </cell>
          <cell r="AG278">
            <v>0.11999999999999998</v>
          </cell>
        </row>
        <row r="279">
          <cell r="A279" t="str">
            <v>W10002</v>
          </cell>
          <cell r="B279">
            <v>270</v>
          </cell>
          <cell r="C279" t="str">
            <v>HARBANS K SINGH</v>
          </cell>
          <cell r="D279">
            <v>1</v>
          </cell>
          <cell r="E279">
            <v>36293</v>
          </cell>
          <cell r="F279">
            <v>392000</v>
          </cell>
          <cell r="G279">
            <v>213785</v>
          </cell>
          <cell r="L279">
            <v>0.21560000000000001</v>
          </cell>
          <cell r="O279">
            <v>36851</v>
          </cell>
          <cell r="P279">
            <v>36881</v>
          </cell>
          <cell r="Q279">
            <v>14700</v>
          </cell>
          <cell r="R279">
            <v>10912</v>
          </cell>
          <cell r="S279">
            <v>3788</v>
          </cell>
          <cell r="T279">
            <v>11</v>
          </cell>
          <cell r="V279">
            <v>202873</v>
          </cell>
          <cell r="W279">
            <v>1318.1742652054795</v>
          </cell>
          <cell r="X279">
            <v>14.91</v>
          </cell>
          <cell r="Z279">
            <v>2569.0391597260273</v>
          </cell>
          <cell r="AA279">
            <v>13767.51879890411</v>
          </cell>
          <cell r="AB279">
            <v>14.35</v>
          </cell>
          <cell r="AD279">
            <v>0.14349999999999999</v>
          </cell>
          <cell r="AE279">
            <v>1.95E-2</v>
          </cell>
          <cell r="AF279">
            <v>4.0000000000000001E-3</v>
          </cell>
          <cell r="AG279">
            <v>0.11999999999999998</v>
          </cell>
        </row>
        <row r="280">
          <cell r="A280" t="str">
            <v>W10003</v>
          </cell>
          <cell r="B280">
            <v>271</v>
          </cell>
          <cell r="C280" t="str">
            <v>R K GUPTA</v>
          </cell>
          <cell r="D280">
            <v>1</v>
          </cell>
          <cell r="E280">
            <v>36293</v>
          </cell>
          <cell r="F280">
            <v>425000</v>
          </cell>
          <cell r="G280">
            <v>226273</v>
          </cell>
          <cell r="L280">
            <v>0.1787</v>
          </cell>
          <cell r="O280">
            <v>36848</v>
          </cell>
          <cell r="P280">
            <v>36878</v>
          </cell>
          <cell r="Q280">
            <v>15160</v>
          </cell>
          <cell r="R280">
            <v>11837</v>
          </cell>
          <cell r="S280">
            <v>3323</v>
          </cell>
          <cell r="T280">
            <v>14</v>
          </cell>
          <cell r="V280">
            <v>214436</v>
          </cell>
          <cell r="W280">
            <v>1469.797218630137</v>
          </cell>
          <cell r="X280">
            <v>14.91</v>
          </cell>
          <cell r="Z280">
            <v>2715.4647550684931</v>
          </cell>
          <cell r="AA280">
            <v>8150.8703342465742</v>
          </cell>
          <cell r="AB280">
            <v>14.35</v>
          </cell>
          <cell r="AD280">
            <v>0.14349999999999999</v>
          </cell>
          <cell r="AE280">
            <v>1.95E-2</v>
          </cell>
          <cell r="AF280">
            <v>4.0000000000000001E-3</v>
          </cell>
          <cell r="AG280">
            <v>0.11999999999999998</v>
          </cell>
        </row>
        <row r="281">
          <cell r="A281" t="str">
            <v>W10005</v>
          </cell>
          <cell r="B281">
            <v>272</v>
          </cell>
          <cell r="C281" t="str">
            <v>KISHORE DIAGNOSTICS</v>
          </cell>
          <cell r="D281">
            <v>2</v>
          </cell>
          <cell r="E281">
            <v>36300</v>
          </cell>
          <cell r="F281">
            <v>360000</v>
          </cell>
          <cell r="G281">
            <v>197216</v>
          </cell>
          <cell r="L281">
            <v>0.17730000000000001</v>
          </cell>
          <cell r="O281">
            <v>36841</v>
          </cell>
          <cell r="P281">
            <v>36871</v>
          </cell>
          <cell r="Q281">
            <v>13200</v>
          </cell>
          <cell r="R281">
            <v>10327</v>
          </cell>
          <cell r="S281">
            <v>2873</v>
          </cell>
          <cell r="T281">
            <v>21</v>
          </cell>
          <cell r="V281">
            <v>186889</v>
          </cell>
          <cell r="W281">
            <v>1906.4214073972605</v>
          </cell>
          <cell r="X281">
            <v>14.91</v>
          </cell>
          <cell r="Z281">
            <v>2366.6291695890413</v>
          </cell>
          <cell r="AB281">
            <v>14.35</v>
          </cell>
          <cell r="AD281">
            <v>0.14349999999999999</v>
          </cell>
          <cell r="AE281">
            <v>1.95E-2</v>
          </cell>
          <cell r="AF281">
            <v>4.0000000000000001E-3</v>
          </cell>
          <cell r="AG281">
            <v>0.11999999999999998</v>
          </cell>
        </row>
        <row r="282">
          <cell r="A282" t="str">
            <v>W10006</v>
          </cell>
          <cell r="B282">
            <v>273</v>
          </cell>
          <cell r="C282" t="str">
            <v>SARAL ADVANCED DIAGNOSTICS</v>
          </cell>
          <cell r="D282">
            <v>1</v>
          </cell>
          <cell r="E282">
            <v>36300</v>
          </cell>
          <cell r="F282">
            <v>23000000</v>
          </cell>
          <cell r="G282">
            <v>20111539</v>
          </cell>
          <cell r="L282">
            <v>0.15959999999999999</v>
          </cell>
          <cell r="O282">
            <v>36844</v>
          </cell>
          <cell r="P282">
            <v>36874</v>
          </cell>
          <cell r="Q282">
            <v>587200</v>
          </cell>
          <cell r="R282">
            <v>323353</v>
          </cell>
          <cell r="S282">
            <v>263847</v>
          </cell>
          <cell r="T282">
            <v>18</v>
          </cell>
          <cell r="V282">
            <v>19788186</v>
          </cell>
          <cell r="W282">
            <v>155746.57737205477</v>
          </cell>
          <cell r="X282">
            <v>14.91</v>
          </cell>
          <cell r="Z282">
            <v>250583.49180986302</v>
          </cell>
          <cell r="AB282">
            <v>14.35</v>
          </cell>
          <cell r="AD282">
            <v>0.14349999999999999</v>
          </cell>
          <cell r="AE282">
            <v>1.95E-2</v>
          </cell>
          <cell r="AF282">
            <v>4.0000000000000001E-3</v>
          </cell>
          <cell r="AG282">
            <v>0.11999999999999998</v>
          </cell>
        </row>
        <row r="283">
          <cell r="A283" t="str">
            <v>W10007</v>
          </cell>
          <cell r="B283">
            <v>274</v>
          </cell>
          <cell r="C283" t="str">
            <v>SHEEL NURSING HOME(foreclosed in july 99)</v>
          </cell>
          <cell r="D283">
            <v>1</v>
          </cell>
          <cell r="E283">
            <v>36300</v>
          </cell>
          <cell r="F283">
            <v>8962500</v>
          </cell>
          <cell r="G283">
            <v>0</v>
          </cell>
          <cell r="L283">
            <v>0.19059999999999999</v>
          </cell>
          <cell r="O283">
            <v>36327</v>
          </cell>
          <cell r="S283">
            <v>0</v>
          </cell>
          <cell r="T283">
            <v>565</v>
          </cell>
          <cell r="V283">
            <v>0</v>
          </cell>
          <cell r="W283">
            <v>0</v>
          </cell>
          <cell r="X283">
            <v>0</v>
          </cell>
          <cell r="Z283">
            <v>0</v>
          </cell>
          <cell r="AB283">
            <v>14.35</v>
          </cell>
          <cell r="AD283">
            <v>0.14349999999999999</v>
          </cell>
          <cell r="AE283">
            <v>1.95E-2</v>
          </cell>
          <cell r="AF283">
            <v>4.0000000000000001E-3</v>
          </cell>
          <cell r="AG283">
            <v>0.11999999999999998</v>
          </cell>
        </row>
        <row r="284">
          <cell r="A284" t="str">
            <v>W10004</v>
          </cell>
          <cell r="B284">
            <v>275</v>
          </cell>
          <cell r="C284" t="str">
            <v>ULTRASONX</v>
          </cell>
          <cell r="D284">
            <v>2</v>
          </cell>
          <cell r="E284">
            <v>36300</v>
          </cell>
          <cell r="F284">
            <v>1580000</v>
          </cell>
          <cell r="G284">
            <v>1237725</v>
          </cell>
          <cell r="L284">
            <v>0.18290000000000001</v>
          </cell>
          <cell r="O284">
            <v>36835</v>
          </cell>
          <cell r="P284">
            <v>36865</v>
          </cell>
          <cell r="Q284">
            <v>40110</v>
          </cell>
          <cell r="R284">
            <v>21499</v>
          </cell>
          <cell r="S284">
            <v>18611</v>
          </cell>
          <cell r="T284">
            <v>27</v>
          </cell>
          <cell r="V284">
            <v>1216226</v>
          </cell>
          <cell r="W284">
            <v>16455.037961095892</v>
          </cell>
          <cell r="X284">
            <v>14.91</v>
          </cell>
          <cell r="Z284">
            <v>15401.419711232877</v>
          </cell>
          <cell r="AB284">
            <v>14.35</v>
          </cell>
          <cell r="AD284">
            <v>0.14349999999999999</v>
          </cell>
          <cell r="AE284">
            <v>1.95E-2</v>
          </cell>
          <cell r="AF284">
            <v>4.0000000000000001E-3</v>
          </cell>
          <cell r="AG284">
            <v>0.11999999999999998</v>
          </cell>
        </row>
        <row r="285">
          <cell r="A285" t="str">
            <v>W10008</v>
          </cell>
          <cell r="B285">
            <v>276</v>
          </cell>
          <cell r="C285" t="str">
            <v>CHRISTRAJ HOSPITAL (JUNE 99)</v>
          </cell>
          <cell r="D285">
            <v>1</v>
          </cell>
          <cell r="E285">
            <v>36305</v>
          </cell>
          <cell r="F285">
            <v>341539</v>
          </cell>
          <cell r="G285">
            <v>168501</v>
          </cell>
          <cell r="L285">
            <v>0.17630000000000001</v>
          </cell>
          <cell r="O285">
            <v>36845</v>
          </cell>
          <cell r="P285">
            <v>36875</v>
          </cell>
          <cell r="Q285">
            <v>13400</v>
          </cell>
          <cell r="R285">
            <v>10959</v>
          </cell>
          <cell r="S285">
            <v>2441</v>
          </cell>
          <cell r="T285">
            <v>17</v>
          </cell>
          <cell r="V285">
            <v>157542</v>
          </cell>
          <cell r="W285">
            <v>1293.6140498630139</v>
          </cell>
          <cell r="X285">
            <v>14.66</v>
          </cell>
          <cell r="Z285">
            <v>1961.548967671233</v>
          </cell>
          <cell r="AB285">
            <v>14.35</v>
          </cell>
          <cell r="AD285">
            <v>0.14349999999999999</v>
          </cell>
          <cell r="AE285">
            <v>1.95E-2</v>
          </cell>
          <cell r="AF285">
            <v>4.0000000000000001E-3</v>
          </cell>
          <cell r="AG285">
            <v>0.11999999999999998</v>
          </cell>
        </row>
        <row r="286">
          <cell r="A286" t="str">
            <v>W10009</v>
          </cell>
          <cell r="B286">
            <v>277</v>
          </cell>
          <cell r="C286" t="str">
            <v>THANKAM PANOSE (JUNE 99)</v>
          </cell>
          <cell r="D286">
            <v>1</v>
          </cell>
          <cell r="E286">
            <v>36305</v>
          </cell>
          <cell r="F286">
            <v>316743</v>
          </cell>
          <cell r="G286">
            <v>153676</v>
          </cell>
          <cell r="L286">
            <v>0.20080000000000001</v>
          </cell>
          <cell r="O286">
            <v>36859</v>
          </cell>
          <cell r="P286">
            <v>36889</v>
          </cell>
          <cell r="Q286">
            <v>12400</v>
          </cell>
          <cell r="R286">
            <v>9863</v>
          </cell>
          <cell r="S286">
            <v>2537</v>
          </cell>
          <cell r="T286">
            <v>3</v>
          </cell>
          <cell r="V286">
            <v>143813</v>
          </cell>
          <cell r="W286">
            <v>237.35055123287671</v>
          </cell>
          <cell r="X286">
            <v>14.66</v>
          </cell>
          <cell r="Z286">
            <v>1790.6097528767125</v>
          </cell>
          <cell r="AB286">
            <v>14.35</v>
          </cell>
          <cell r="AD286">
            <v>0.14349999999999999</v>
          </cell>
          <cell r="AE286">
            <v>1.95E-2</v>
          </cell>
          <cell r="AF286">
            <v>4.0000000000000001E-3</v>
          </cell>
          <cell r="AG286">
            <v>0.11999999999999998</v>
          </cell>
        </row>
        <row r="287">
          <cell r="A287" t="str">
            <v>W10011</v>
          </cell>
          <cell r="B287">
            <v>278</v>
          </cell>
          <cell r="C287" t="str">
            <v>SHUBHAM DIAGNOSTICS CENTRE P LTD</v>
          </cell>
          <cell r="D287">
            <v>1</v>
          </cell>
          <cell r="E287">
            <v>36314</v>
          </cell>
          <cell r="F287">
            <v>1551250</v>
          </cell>
          <cell r="G287">
            <v>1208844</v>
          </cell>
          <cell r="L287">
            <v>0.18659999999999999</v>
          </cell>
          <cell r="O287">
            <v>36835</v>
          </cell>
          <cell r="P287">
            <v>36865</v>
          </cell>
          <cell r="Q287">
            <v>39400</v>
          </cell>
          <cell r="R287">
            <v>20861</v>
          </cell>
          <cell r="S287">
            <v>18539</v>
          </cell>
          <cell r="T287">
            <v>27</v>
          </cell>
          <cell r="V287">
            <v>1187983</v>
          </cell>
          <cell r="W287">
            <v>16398.071097534244</v>
          </cell>
          <cell r="X287">
            <v>14.66</v>
          </cell>
          <cell r="Z287">
            <v>14791.527511780823</v>
          </cell>
          <cell r="AB287">
            <v>14.35</v>
          </cell>
          <cell r="AD287">
            <v>0.14349999999999999</v>
          </cell>
          <cell r="AE287">
            <v>1.95E-2</v>
          </cell>
          <cell r="AF287">
            <v>4.0000000000000001E-3</v>
          </cell>
          <cell r="AG287">
            <v>0.11999999999999998</v>
          </cell>
        </row>
        <row r="288">
          <cell r="A288" t="str">
            <v>W10010</v>
          </cell>
          <cell r="B288">
            <v>279</v>
          </cell>
          <cell r="C288" t="str">
            <v>SRINIVASA ULTRA SOUND SCANNING CENTRE</v>
          </cell>
          <cell r="D288">
            <v>1</v>
          </cell>
          <cell r="E288">
            <v>36314</v>
          </cell>
          <cell r="F288">
            <v>885150</v>
          </cell>
          <cell r="G288">
            <v>0</v>
          </cell>
          <cell r="L288">
            <v>0.19209999999999999</v>
          </cell>
          <cell r="O288">
            <v>36743</v>
          </cell>
          <cell r="S288">
            <v>0</v>
          </cell>
          <cell r="T288">
            <v>149</v>
          </cell>
          <cell r="V288">
            <v>0</v>
          </cell>
          <cell r="W288">
            <v>0</v>
          </cell>
          <cell r="X288">
            <v>14.66</v>
          </cell>
          <cell r="Z288">
            <v>0</v>
          </cell>
          <cell r="AB288">
            <v>14.35</v>
          </cell>
          <cell r="AD288">
            <v>0.14349999999999999</v>
          </cell>
          <cell r="AE288">
            <v>1.95E-2</v>
          </cell>
          <cell r="AF288">
            <v>4.0000000000000001E-3</v>
          </cell>
          <cell r="AG288">
            <v>0.11999999999999998</v>
          </cell>
        </row>
        <row r="289">
          <cell r="A289" t="str">
            <v>W10012</v>
          </cell>
          <cell r="B289">
            <v>280</v>
          </cell>
          <cell r="C289" t="str">
            <v>Y K DIAGNOSTICS</v>
          </cell>
          <cell r="D289">
            <v>1</v>
          </cell>
          <cell r="E289">
            <v>36314</v>
          </cell>
          <cell r="F289">
            <v>5888100</v>
          </cell>
          <cell r="G289">
            <v>5155730</v>
          </cell>
          <cell r="L289">
            <v>0.18640000000000001</v>
          </cell>
          <cell r="O289">
            <v>36856</v>
          </cell>
          <cell r="P289">
            <v>36886</v>
          </cell>
          <cell r="Q289">
            <v>168000</v>
          </cell>
          <cell r="R289">
            <v>88998</v>
          </cell>
          <cell r="S289">
            <v>79002</v>
          </cell>
          <cell r="T289">
            <v>6</v>
          </cell>
          <cell r="V289">
            <v>5066732</v>
          </cell>
          <cell r="W289">
            <v>15525.022106301369</v>
          </cell>
          <cell r="X289">
            <v>14.66</v>
          </cell>
          <cell r="Z289">
            <v>63085.671910136989</v>
          </cell>
          <cell r="AB289">
            <v>14.35</v>
          </cell>
          <cell r="AD289">
            <v>0.14349999999999999</v>
          </cell>
          <cell r="AE289">
            <v>1.95E-2</v>
          </cell>
          <cell r="AF289">
            <v>4.0000000000000001E-3</v>
          </cell>
          <cell r="AG289">
            <v>0.11999999999999998</v>
          </cell>
        </row>
        <row r="290">
          <cell r="A290" t="str">
            <v>W10013</v>
          </cell>
          <cell r="B290">
            <v>281</v>
          </cell>
          <cell r="C290" t="str">
            <v>BBS Mediscanners Pvt Ltd</v>
          </cell>
          <cell r="D290">
            <v>1</v>
          </cell>
          <cell r="E290">
            <v>36326</v>
          </cell>
          <cell r="F290">
            <v>1267500</v>
          </cell>
          <cell r="G290">
            <v>990615</v>
          </cell>
          <cell r="L290">
            <v>0.2102</v>
          </cell>
          <cell r="O290">
            <v>36835</v>
          </cell>
          <cell r="S290">
            <v>0</v>
          </cell>
          <cell r="T290">
            <v>57</v>
          </cell>
          <cell r="V290">
            <v>990615</v>
          </cell>
          <cell r="W290">
            <v>32517.683728767119</v>
          </cell>
          <cell r="X290">
            <v>14.66</v>
          </cell>
          <cell r="Z290">
            <v>12334.106654794521</v>
          </cell>
          <cell r="AB290">
            <v>14.35</v>
          </cell>
          <cell r="AD290">
            <v>0.14349999999999999</v>
          </cell>
          <cell r="AE290">
            <v>1.95E-2</v>
          </cell>
          <cell r="AF290">
            <v>4.0000000000000001E-3</v>
          </cell>
          <cell r="AG290">
            <v>0.11999999999999998</v>
          </cell>
        </row>
        <row r="291">
          <cell r="A291" t="str">
            <v>W10015</v>
          </cell>
          <cell r="B291">
            <v>282</v>
          </cell>
          <cell r="C291" t="str">
            <v>Duljeet Yadav</v>
          </cell>
          <cell r="D291">
            <v>1</v>
          </cell>
          <cell r="E291">
            <v>36326</v>
          </cell>
          <cell r="F291">
            <v>348000</v>
          </cell>
          <cell r="G291">
            <v>206867</v>
          </cell>
          <cell r="L291">
            <v>0.19719999999999999</v>
          </cell>
          <cell r="O291">
            <v>36834</v>
          </cell>
          <cell r="P291">
            <v>36864</v>
          </cell>
          <cell r="Q291">
            <v>12760</v>
          </cell>
          <cell r="R291">
            <v>9407</v>
          </cell>
          <cell r="S291">
            <v>3353</v>
          </cell>
          <cell r="T291">
            <v>28</v>
          </cell>
          <cell r="V291">
            <v>197460</v>
          </cell>
          <cell r="W291">
            <v>2987.1099616438355</v>
          </cell>
          <cell r="X291">
            <v>14.66</v>
          </cell>
          <cell r="Z291">
            <v>2458.5663452054796</v>
          </cell>
          <cell r="AA291">
            <v>27008.36597589041</v>
          </cell>
          <cell r="AB291">
            <v>14.35</v>
          </cell>
          <cell r="AD291">
            <v>0.14349999999999999</v>
          </cell>
          <cell r="AE291">
            <v>1.95E-2</v>
          </cell>
          <cell r="AF291">
            <v>4.0000000000000001E-3</v>
          </cell>
          <cell r="AG291">
            <v>0.11999999999999998</v>
          </cell>
        </row>
        <row r="292">
          <cell r="A292" t="str">
            <v>W10016</v>
          </cell>
          <cell r="B292">
            <v>283</v>
          </cell>
          <cell r="C292" t="str">
            <v>Mrs Neena Kwatra</v>
          </cell>
          <cell r="D292">
            <v>1</v>
          </cell>
          <cell r="E292">
            <v>36326</v>
          </cell>
          <cell r="F292">
            <v>360000</v>
          </cell>
          <cell r="G292">
            <v>212979</v>
          </cell>
          <cell r="L292">
            <v>0.1857</v>
          </cell>
          <cell r="O292">
            <v>36837</v>
          </cell>
          <cell r="P292">
            <v>36867</v>
          </cell>
          <cell r="Q292">
            <v>13020</v>
          </cell>
          <cell r="R292">
            <v>9769</v>
          </cell>
          <cell r="S292">
            <v>3251</v>
          </cell>
          <cell r="T292">
            <v>25</v>
          </cell>
          <cell r="V292">
            <v>203210</v>
          </cell>
          <cell r="W292">
            <v>2584.6641780821919</v>
          </cell>
          <cell r="X292">
            <v>14.66</v>
          </cell>
          <cell r="Z292">
            <v>2530.1593589041095</v>
          </cell>
          <cell r="AB292">
            <v>14.35</v>
          </cell>
          <cell r="AD292">
            <v>0.14349999999999999</v>
          </cell>
          <cell r="AE292">
            <v>1.95E-2</v>
          </cell>
          <cell r="AF292">
            <v>4.0000000000000001E-3</v>
          </cell>
          <cell r="AG292">
            <v>0.11999999999999998</v>
          </cell>
        </row>
        <row r="293">
          <cell r="A293" t="str">
            <v>W10017</v>
          </cell>
          <cell r="B293">
            <v>284</v>
          </cell>
          <cell r="C293" t="str">
            <v>V B Rajavel</v>
          </cell>
          <cell r="D293">
            <v>1</v>
          </cell>
          <cell r="E293">
            <v>36326</v>
          </cell>
          <cell r="F293">
            <v>412500</v>
          </cell>
          <cell r="G293">
            <v>328087</v>
          </cell>
          <cell r="L293">
            <v>0.18440000000000001</v>
          </cell>
          <cell r="O293">
            <v>36834</v>
          </cell>
          <cell r="P293">
            <v>36864</v>
          </cell>
          <cell r="Q293">
            <v>10480</v>
          </cell>
          <cell r="R293">
            <v>5507</v>
          </cell>
          <cell r="S293">
            <v>4973</v>
          </cell>
          <cell r="T293">
            <v>28</v>
          </cell>
          <cell r="V293">
            <v>322580</v>
          </cell>
          <cell r="W293">
            <v>4563.1371397260282</v>
          </cell>
          <cell r="X293">
            <v>14.66</v>
          </cell>
          <cell r="Z293">
            <v>4016.4303232876709</v>
          </cell>
          <cell r="AB293">
            <v>14.35</v>
          </cell>
          <cell r="AD293">
            <v>0.14349999999999999</v>
          </cell>
          <cell r="AE293">
            <v>1.95E-2</v>
          </cell>
          <cell r="AF293">
            <v>4.0000000000000001E-3</v>
          </cell>
          <cell r="AG293">
            <v>0.11999999999999998</v>
          </cell>
        </row>
        <row r="294">
          <cell r="A294" t="str">
            <v>W10014</v>
          </cell>
          <cell r="B294">
            <v>285</v>
          </cell>
          <cell r="C294" t="str">
            <v>Kartiayani Nursing Home</v>
          </cell>
          <cell r="D294">
            <v>1</v>
          </cell>
          <cell r="E294">
            <v>36326</v>
          </cell>
          <cell r="F294">
            <v>1314908</v>
          </cell>
          <cell r="G294">
            <v>744007</v>
          </cell>
          <cell r="L294">
            <v>0.19220000000000001</v>
          </cell>
          <cell r="O294">
            <v>36847</v>
          </cell>
          <cell r="P294">
            <v>36877</v>
          </cell>
          <cell r="Q294">
            <v>50325</v>
          </cell>
          <cell r="R294">
            <v>38573</v>
          </cell>
          <cell r="S294">
            <v>11752</v>
          </cell>
          <cell r="T294">
            <v>15</v>
          </cell>
          <cell r="V294">
            <v>705434</v>
          </cell>
          <cell r="W294">
            <v>5571.9622520547946</v>
          </cell>
          <cell r="X294">
            <v>14.66</v>
          </cell>
          <cell r="Z294">
            <v>8783.3297435616441</v>
          </cell>
          <cell r="AB294">
            <v>14.35</v>
          </cell>
          <cell r="AD294">
            <v>0.14349999999999999</v>
          </cell>
          <cell r="AE294">
            <v>1.95E-2</v>
          </cell>
          <cell r="AF294">
            <v>4.0000000000000001E-3</v>
          </cell>
          <cell r="AG294">
            <v>0.11999999999999998</v>
          </cell>
        </row>
        <row r="295">
          <cell r="A295" t="str">
            <v>W10020</v>
          </cell>
          <cell r="B295">
            <v>286</v>
          </cell>
          <cell r="C295" t="str">
            <v>N.S.THAKUR</v>
          </cell>
          <cell r="D295">
            <v>1</v>
          </cell>
          <cell r="E295">
            <v>36336</v>
          </cell>
          <cell r="F295">
            <v>333952</v>
          </cell>
          <cell r="G295">
            <v>191228</v>
          </cell>
          <cell r="L295">
            <v>0.22189999999999999</v>
          </cell>
          <cell r="O295">
            <v>36843</v>
          </cell>
          <cell r="P295">
            <v>36873</v>
          </cell>
          <cell r="Q295">
            <v>13207</v>
          </cell>
          <cell r="R295">
            <v>9720</v>
          </cell>
          <cell r="S295">
            <v>3487</v>
          </cell>
          <cell r="T295">
            <v>19</v>
          </cell>
          <cell r="V295">
            <v>181508</v>
          </cell>
          <cell r="W295">
            <v>2096.5914487671234</v>
          </cell>
          <cell r="X295">
            <v>14.66</v>
          </cell>
          <cell r="Z295">
            <v>2259.9486487671234</v>
          </cell>
          <cell r="AB295">
            <v>14.35</v>
          </cell>
          <cell r="AD295">
            <v>0.14349999999999999</v>
          </cell>
          <cell r="AE295">
            <v>1.95E-2</v>
          </cell>
          <cell r="AF295">
            <v>4.0000000000000001E-3</v>
          </cell>
          <cell r="AG295">
            <v>0.11999999999999998</v>
          </cell>
        </row>
        <row r="296">
          <cell r="A296" t="str">
            <v>W10019</v>
          </cell>
          <cell r="B296">
            <v>287</v>
          </cell>
          <cell r="C296" t="str">
            <v>SRI GANGACHARAN HOSPITAL</v>
          </cell>
          <cell r="D296">
            <v>1</v>
          </cell>
          <cell r="E296">
            <v>36336</v>
          </cell>
          <cell r="F296">
            <v>1781811</v>
          </cell>
          <cell r="G296">
            <v>1416627</v>
          </cell>
          <cell r="L296">
            <v>0.1938</v>
          </cell>
          <cell r="O296">
            <v>36842</v>
          </cell>
          <cell r="P296">
            <v>36872</v>
          </cell>
          <cell r="Q296">
            <v>46700</v>
          </cell>
          <cell r="R296">
            <v>24134</v>
          </cell>
          <cell r="S296">
            <v>22566</v>
          </cell>
          <cell r="T296">
            <v>20</v>
          </cell>
          <cell r="V296">
            <v>1392493</v>
          </cell>
          <cell r="W296">
            <v>14787.131145205478</v>
          </cell>
          <cell r="X296">
            <v>14.66</v>
          </cell>
          <cell r="Z296">
            <v>17337.873117260271</v>
          </cell>
          <cell r="AB296">
            <v>14.35</v>
          </cell>
          <cell r="AD296">
            <v>0.14349999999999999</v>
          </cell>
          <cell r="AE296">
            <v>1.95E-2</v>
          </cell>
          <cell r="AF296">
            <v>4.0000000000000001E-3</v>
          </cell>
          <cell r="AG296">
            <v>0.11999999999999998</v>
          </cell>
        </row>
        <row r="297">
          <cell r="A297" t="str">
            <v>W10018</v>
          </cell>
          <cell r="B297">
            <v>288</v>
          </cell>
          <cell r="C297" t="str">
            <v>VERDICT DIAGNOSTICS-II</v>
          </cell>
          <cell r="D297">
            <v>1</v>
          </cell>
          <cell r="E297">
            <v>36336</v>
          </cell>
          <cell r="F297">
            <v>5609000</v>
          </cell>
          <cell r="G297">
            <v>4186618</v>
          </cell>
          <cell r="L297">
            <v>0.1832</v>
          </cell>
          <cell r="O297">
            <v>36783</v>
          </cell>
          <cell r="P297">
            <v>36874</v>
          </cell>
          <cell r="Q297">
            <v>469754</v>
          </cell>
          <cell r="R297">
            <v>278508</v>
          </cell>
          <cell r="S297">
            <v>191246</v>
          </cell>
          <cell r="T297">
            <v>18</v>
          </cell>
          <cell r="V297">
            <v>3908110</v>
          </cell>
          <cell r="W297">
            <v>35307.90009863014</v>
          </cell>
          <cell r="X297">
            <v>14.66</v>
          </cell>
          <cell r="Z297">
            <v>48659.71700273973</v>
          </cell>
          <cell r="AB297">
            <v>14.35</v>
          </cell>
          <cell r="AD297">
            <v>0.14349999999999999</v>
          </cell>
          <cell r="AE297">
            <v>1.95E-2</v>
          </cell>
          <cell r="AF297">
            <v>4.0000000000000001E-3</v>
          </cell>
          <cell r="AG297">
            <v>0.11999999999999998</v>
          </cell>
        </row>
        <row r="298">
          <cell r="A298" t="str">
            <v>W10030</v>
          </cell>
          <cell r="B298">
            <v>289</v>
          </cell>
          <cell r="C298" t="str">
            <v>KALPANA ALEXANDER</v>
          </cell>
          <cell r="D298">
            <v>1</v>
          </cell>
          <cell r="E298">
            <v>36346</v>
          </cell>
          <cell r="F298">
            <v>1180000</v>
          </cell>
          <cell r="G298">
            <v>760927</v>
          </cell>
          <cell r="L298">
            <v>0.1764</v>
          </cell>
          <cell r="O298">
            <v>36835</v>
          </cell>
          <cell r="P298">
            <v>36865</v>
          </cell>
          <cell r="Q298">
            <v>42365</v>
          </cell>
          <cell r="R298">
            <v>31332</v>
          </cell>
          <cell r="S298">
            <v>11033</v>
          </cell>
          <cell r="T298">
            <v>27</v>
          </cell>
          <cell r="V298">
            <v>729595</v>
          </cell>
          <cell r="W298">
            <v>9520.3152493150683</v>
          </cell>
          <cell r="X298">
            <v>14.66</v>
          </cell>
          <cell r="Z298">
            <v>9084.1573616438345</v>
          </cell>
          <cell r="AB298">
            <v>14.35</v>
          </cell>
          <cell r="AD298">
            <v>0.14349999999999999</v>
          </cell>
          <cell r="AE298">
            <v>1.95E-2</v>
          </cell>
          <cell r="AF298">
            <v>4.0000000000000001E-3</v>
          </cell>
          <cell r="AG298">
            <v>0.11999999999999998</v>
          </cell>
        </row>
        <row r="299">
          <cell r="A299" t="str">
            <v>W10021</v>
          </cell>
          <cell r="B299">
            <v>290</v>
          </cell>
          <cell r="C299" t="str">
            <v>LAKSHMI SCAN  &amp; COLOR DOPPLER</v>
          </cell>
          <cell r="D299">
            <v>1</v>
          </cell>
          <cell r="E299">
            <v>36346</v>
          </cell>
          <cell r="F299">
            <v>1312500</v>
          </cell>
          <cell r="G299">
            <v>947007</v>
          </cell>
          <cell r="L299">
            <v>0.18310000000000001</v>
          </cell>
          <cell r="O299">
            <v>36850</v>
          </cell>
          <cell r="P299">
            <v>36880</v>
          </cell>
          <cell r="Q299">
            <v>38555</v>
          </cell>
          <cell r="R299">
            <v>24307</v>
          </cell>
          <cell r="S299">
            <v>14248</v>
          </cell>
          <cell r="T299">
            <v>12</v>
          </cell>
          <cell r="V299">
            <v>922700</v>
          </cell>
          <cell r="W299">
            <v>5554.4012054794521</v>
          </cell>
          <cell r="X299">
            <v>14.66</v>
          </cell>
          <cell r="Z299">
            <v>11488.49978082192</v>
          </cell>
          <cell r="AB299">
            <v>14.35</v>
          </cell>
          <cell r="AD299">
            <v>0.14349999999999999</v>
          </cell>
          <cell r="AE299">
            <v>1.95E-2</v>
          </cell>
          <cell r="AF299">
            <v>4.0000000000000001E-3</v>
          </cell>
          <cell r="AG299">
            <v>0.11999999999999998</v>
          </cell>
        </row>
        <row r="300">
          <cell r="A300" t="str">
            <v>W10028</v>
          </cell>
          <cell r="B300">
            <v>291</v>
          </cell>
          <cell r="C300" t="str">
            <v>R.K.PRAKASH</v>
          </cell>
          <cell r="D300">
            <v>1</v>
          </cell>
          <cell r="E300">
            <v>36346</v>
          </cell>
          <cell r="F300">
            <v>200000</v>
          </cell>
          <cell r="G300">
            <v>123245</v>
          </cell>
          <cell r="L300">
            <v>0.19</v>
          </cell>
          <cell r="O300">
            <v>36844</v>
          </cell>
          <cell r="P300">
            <v>36874</v>
          </cell>
          <cell r="Q300">
            <v>7235</v>
          </cell>
          <cell r="R300">
            <v>5311</v>
          </cell>
          <cell r="S300">
            <v>1924</v>
          </cell>
          <cell r="T300">
            <v>18</v>
          </cell>
          <cell r="V300">
            <v>117934</v>
          </cell>
          <cell r="W300">
            <v>1105.0254246575341</v>
          </cell>
          <cell r="X300">
            <v>14.66</v>
          </cell>
          <cell r="Z300">
            <v>1468.3913873972604</v>
          </cell>
          <cell r="AB300">
            <v>14.35</v>
          </cell>
          <cell r="AD300">
            <v>0.14349999999999999</v>
          </cell>
          <cell r="AE300">
            <v>1.95E-2</v>
          </cell>
          <cell r="AF300">
            <v>4.0000000000000001E-3</v>
          </cell>
          <cell r="AG300">
            <v>0.11999999999999998</v>
          </cell>
        </row>
        <row r="301">
          <cell r="A301" t="str">
            <v>W10027</v>
          </cell>
          <cell r="B301">
            <v>292</v>
          </cell>
          <cell r="C301" t="str">
            <v>V PADMAJA</v>
          </cell>
          <cell r="D301">
            <v>1</v>
          </cell>
          <cell r="E301">
            <v>36346</v>
          </cell>
          <cell r="F301">
            <v>376008</v>
          </cell>
          <cell r="G301">
            <v>227531</v>
          </cell>
          <cell r="L301">
            <v>0.20150000000000001</v>
          </cell>
          <cell r="O301">
            <v>36842</v>
          </cell>
          <cell r="P301">
            <v>36872</v>
          </cell>
          <cell r="Q301">
            <v>14082</v>
          </cell>
          <cell r="R301">
            <v>10313</v>
          </cell>
          <cell r="S301">
            <v>3769</v>
          </cell>
          <cell r="T301">
            <v>20</v>
          </cell>
          <cell r="V301">
            <v>217218</v>
          </cell>
          <cell r="W301">
            <v>2398.3247671232875</v>
          </cell>
          <cell r="X301">
            <v>14.66</v>
          </cell>
          <cell r="Z301">
            <v>2704.5723912328767</v>
          </cell>
          <cell r="AB301">
            <v>14.35</v>
          </cell>
          <cell r="AD301">
            <v>0.14349999999999999</v>
          </cell>
          <cell r="AE301">
            <v>1.95E-2</v>
          </cell>
          <cell r="AF301">
            <v>4.0000000000000001E-3</v>
          </cell>
          <cell r="AG301">
            <v>0.11999999999999998</v>
          </cell>
        </row>
        <row r="302">
          <cell r="A302" t="str">
            <v>W10029</v>
          </cell>
          <cell r="B302">
            <v>293</v>
          </cell>
          <cell r="C302" t="str">
            <v>VIVEK SONDHI</v>
          </cell>
          <cell r="D302">
            <v>1</v>
          </cell>
          <cell r="E302">
            <v>36346</v>
          </cell>
          <cell r="F302">
            <v>1088250</v>
          </cell>
          <cell r="G302">
            <v>803690</v>
          </cell>
          <cell r="L302">
            <v>0.18459999999999999</v>
          </cell>
          <cell r="O302">
            <v>36854</v>
          </cell>
          <cell r="P302">
            <v>36884</v>
          </cell>
          <cell r="Q302">
            <v>31980</v>
          </cell>
          <cell r="R302">
            <v>19787</v>
          </cell>
          <cell r="S302">
            <v>12193</v>
          </cell>
          <cell r="T302">
            <v>8</v>
          </cell>
          <cell r="V302">
            <v>783903</v>
          </cell>
          <cell r="W302">
            <v>3171.6930147945204</v>
          </cell>
          <cell r="X302">
            <v>14.66</v>
          </cell>
          <cell r="Z302">
            <v>9760.3440378082196</v>
          </cell>
          <cell r="AB302">
            <v>14.35</v>
          </cell>
          <cell r="AD302">
            <v>0.14349999999999999</v>
          </cell>
          <cell r="AE302">
            <v>1.95E-2</v>
          </cell>
          <cell r="AF302">
            <v>4.0000000000000001E-3</v>
          </cell>
          <cell r="AG302">
            <v>0.11999999999999998</v>
          </cell>
        </row>
        <row r="303">
          <cell r="A303" t="str">
            <v>W10024</v>
          </cell>
          <cell r="B303">
            <v>294</v>
          </cell>
          <cell r="C303" t="str">
            <v>AJAY WAHI</v>
          </cell>
          <cell r="D303">
            <v>1</v>
          </cell>
          <cell r="E303">
            <v>36367</v>
          </cell>
          <cell r="F303">
            <v>1481250</v>
          </cell>
          <cell r="G303">
            <v>1203408</v>
          </cell>
          <cell r="L303">
            <v>0.18079999999999999</v>
          </cell>
          <cell r="O303">
            <v>36850</v>
          </cell>
          <cell r="P303">
            <v>36880</v>
          </cell>
          <cell r="Q303">
            <v>37600</v>
          </cell>
          <cell r="R303">
            <v>19714</v>
          </cell>
          <cell r="S303">
            <v>17886</v>
          </cell>
          <cell r="T303">
            <v>12</v>
          </cell>
          <cell r="V303">
            <v>1183694</v>
          </cell>
          <cell r="W303">
            <v>7036.0068558904095</v>
          </cell>
          <cell r="X303">
            <v>14.66</v>
          </cell>
          <cell r="Z303">
            <v>14738.125349041095</v>
          </cell>
          <cell r="AB303">
            <v>14.35</v>
          </cell>
          <cell r="AD303">
            <v>0.14349999999999999</v>
          </cell>
          <cell r="AE303">
            <v>1.95E-2</v>
          </cell>
          <cell r="AF303">
            <v>4.0000000000000001E-3</v>
          </cell>
          <cell r="AG303">
            <v>0.11999999999999998</v>
          </cell>
        </row>
        <row r="304">
          <cell r="A304" t="str">
            <v>W10025</v>
          </cell>
          <cell r="B304">
            <v>295</v>
          </cell>
          <cell r="C304" t="str">
            <v>G SURENDRAN</v>
          </cell>
          <cell r="D304">
            <v>1</v>
          </cell>
          <cell r="E304">
            <v>36367</v>
          </cell>
          <cell r="F304">
            <v>548344</v>
          </cell>
          <cell r="G304">
            <v>334467</v>
          </cell>
          <cell r="L304">
            <v>0.19120000000000001</v>
          </cell>
          <cell r="O304">
            <v>36852</v>
          </cell>
          <cell r="P304">
            <v>36882</v>
          </cell>
          <cell r="Q304">
            <v>20535</v>
          </cell>
          <cell r="R304">
            <v>15278</v>
          </cell>
          <cell r="S304">
            <v>5257</v>
          </cell>
          <cell r="T304">
            <v>10</v>
          </cell>
          <cell r="V304">
            <v>319189</v>
          </cell>
          <cell r="W304">
            <v>1672.0256657534248</v>
          </cell>
          <cell r="X304">
            <v>14.66</v>
          </cell>
          <cell r="Z304">
            <v>3974.2091216438353</v>
          </cell>
          <cell r="AB304">
            <v>14.35</v>
          </cell>
          <cell r="AD304">
            <v>0.14349999999999999</v>
          </cell>
          <cell r="AE304">
            <v>1.95E-2</v>
          </cell>
          <cell r="AF304">
            <v>4.0000000000000001E-3</v>
          </cell>
          <cell r="AG304">
            <v>0.11999999999999998</v>
          </cell>
        </row>
        <row r="305">
          <cell r="A305" t="str">
            <v>W10026</v>
          </cell>
          <cell r="B305">
            <v>296</v>
          </cell>
          <cell r="C305" t="str">
            <v>GOPAL MAHESHWARI</v>
          </cell>
          <cell r="D305">
            <v>1</v>
          </cell>
          <cell r="E305">
            <v>36367</v>
          </cell>
          <cell r="F305">
            <v>1552500</v>
          </cell>
          <cell r="G305">
            <v>1130065</v>
          </cell>
          <cell r="L305">
            <v>0.18509999999999999</v>
          </cell>
          <cell r="O305">
            <v>36835</v>
          </cell>
          <cell r="P305">
            <v>36865</v>
          </cell>
          <cell r="Q305">
            <v>42953</v>
          </cell>
          <cell r="R305">
            <v>25758</v>
          </cell>
          <cell r="S305">
            <v>17195</v>
          </cell>
          <cell r="T305">
            <v>27</v>
          </cell>
          <cell r="V305">
            <v>1104307</v>
          </cell>
          <cell r="W305">
            <v>15120.534503835615</v>
          </cell>
          <cell r="X305">
            <v>14.66</v>
          </cell>
          <cell r="Z305">
            <v>13749.681074520548</v>
          </cell>
          <cell r="AA305">
            <v>10317.324051506848</v>
          </cell>
          <cell r="AB305">
            <v>14.35</v>
          </cell>
          <cell r="AD305">
            <v>0.14349999999999999</v>
          </cell>
          <cell r="AE305">
            <v>1.95E-2</v>
          </cell>
          <cell r="AF305">
            <v>4.0000000000000001E-3</v>
          </cell>
          <cell r="AG305">
            <v>0.11999999999999998</v>
          </cell>
        </row>
        <row r="306">
          <cell r="A306" t="str">
            <v>W10022</v>
          </cell>
          <cell r="B306">
            <v>297</v>
          </cell>
          <cell r="C306" t="str">
            <v>NIKIT P MEHTA</v>
          </cell>
          <cell r="D306">
            <v>1</v>
          </cell>
          <cell r="E306">
            <v>36367</v>
          </cell>
          <cell r="F306">
            <v>1100000</v>
          </cell>
          <cell r="G306">
            <v>-1</v>
          </cell>
          <cell r="L306">
            <v>0.13750000000000001</v>
          </cell>
          <cell r="O306">
            <v>36770</v>
          </cell>
          <cell r="S306">
            <v>0</v>
          </cell>
          <cell r="T306">
            <v>122</v>
          </cell>
          <cell r="V306">
            <v>-1</v>
          </cell>
          <cell r="W306">
            <v>-4.5958904109589048E-2</v>
          </cell>
          <cell r="X306">
            <v>14.66</v>
          </cell>
          <cell r="Z306">
            <v>-1.2450958904109589E-2</v>
          </cell>
          <cell r="AA306">
            <v>88108.839726027407</v>
          </cell>
          <cell r="AB306">
            <v>14.35</v>
          </cell>
          <cell r="AD306">
            <v>0.14349999999999999</v>
          </cell>
          <cell r="AE306">
            <v>1.95E-2</v>
          </cell>
          <cell r="AF306">
            <v>4.0000000000000001E-3</v>
          </cell>
          <cell r="AG306">
            <v>0.11999999999999998</v>
          </cell>
        </row>
        <row r="307">
          <cell r="A307" t="str">
            <v>W10023</v>
          </cell>
          <cell r="B307">
            <v>298</v>
          </cell>
          <cell r="C307" t="str">
            <v>PETER B ALOYSIOUS NAVAMANI</v>
          </cell>
          <cell r="D307">
            <v>1</v>
          </cell>
          <cell r="E307">
            <v>36367</v>
          </cell>
          <cell r="F307">
            <v>284250</v>
          </cell>
          <cell r="G307">
            <v>176455</v>
          </cell>
          <cell r="L307">
            <v>0.19719999999999999</v>
          </cell>
          <cell r="O307">
            <v>36836</v>
          </cell>
          <cell r="P307">
            <v>36866</v>
          </cell>
          <cell r="Q307">
            <v>10420</v>
          </cell>
          <cell r="R307">
            <v>7560</v>
          </cell>
          <cell r="S307">
            <v>2860</v>
          </cell>
          <cell r="T307">
            <v>26</v>
          </cell>
          <cell r="V307">
            <v>168895</v>
          </cell>
          <cell r="W307">
            <v>2372.488887671233</v>
          </cell>
          <cell r="X307">
            <v>14.66</v>
          </cell>
          <cell r="Z307">
            <v>2102.9047041095891</v>
          </cell>
          <cell r="AA307">
            <v>10225.0748630137</v>
          </cell>
          <cell r="AB307">
            <v>14.35</v>
          </cell>
          <cell r="AD307">
            <v>0.14349999999999999</v>
          </cell>
          <cell r="AE307">
            <v>1.95E-2</v>
          </cell>
          <cell r="AF307">
            <v>4.0000000000000001E-3</v>
          </cell>
          <cell r="AG307">
            <v>0.11999999999999998</v>
          </cell>
        </row>
        <row r="308">
          <cell r="A308" t="str">
            <v>W10032</v>
          </cell>
          <cell r="B308">
            <v>299</v>
          </cell>
          <cell r="C308" t="str">
            <v>CHRISTIAN MISSION HOSPITAL</v>
          </cell>
          <cell r="D308">
            <v>1</v>
          </cell>
          <cell r="E308">
            <v>36396</v>
          </cell>
          <cell r="F308">
            <v>337500</v>
          </cell>
          <cell r="G308">
            <v>207647.01</v>
          </cell>
          <cell r="L308">
            <v>0.191</v>
          </cell>
          <cell r="O308">
            <v>36854</v>
          </cell>
          <cell r="P308">
            <v>36884</v>
          </cell>
          <cell r="Q308">
            <v>12200</v>
          </cell>
          <cell r="R308">
            <v>8940</v>
          </cell>
          <cell r="S308">
            <v>3260</v>
          </cell>
          <cell r="T308">
            <v>8</v>
          </cell>
          <cell r="V308">
            <v>198707.01</v>
          </cell>
          <cell r="W308">
            <v>831.84742816438359</v>
          </cell>
          <cell r="X308">
            <v>14.66</v>
          </cell>
          <cell r="Z308">
            <v>2474.0928154684934</v>
          </cell>
          <cell r="AB308">
            <v>14.35</v>
          </cell>
          <cell r="AD308">
            <v>0.14349999999999999</v>
          </cell>
          <cell r="AE308">
            <v>1.95E-2</v>
          </cell>
          <cell r="AF308">
            <v>4.0000000000000001E-3</v>
          </cell>
          <cell r="AG308">
            <v>0.11999999999999998</v>
          </cell>
        </row>
        <row r="309">
          <cell r="A309" t="str">
            <v>W10033</v>
          </cell>
          <cell r="B309">
            <v>300</v>
          </cell>
          <cell r="C309" t="str">
            <v>CLARITY MRI CENTRE PVT LTD(foreclosed in dec 99)</v>
          </cell>
          <cell r="D309">
            <v>1</v>
          </cell>
          <cell r="E309">
            <v>36396</v>
          </cell>
          <cell r="F309">
            <v>19312500</v>
          </cell>
          <cell r="G309">
            <v>0</v>
          </cell>
          <cell r="L309">
            <v>0.1741</v>
          </cell>
          <cell r="O309">
            <v>36396</v>
          </cell>
          <cell r="S309">
            <v>0</v>
          </cell>
          <cell r="T309">
            <v>496</v>
          </cell>
          <cell r="V309">
            <v>0</v>
          </cell>
          <cell r="W309">
            <v>0</v>
          </cell>
          <cell r="X309">
            <v>14.66</v>
          </cell>
          <cell r="Z309">
            <v>0</v>
          </cell>
          <cell r="AB309">
            <v>14.35</v>
          </cell>
          <cell r="AD309">
            <v>0.14349999999999999</v>
          </cell>
          <cell r="AE309">
            <v>1.95E-2</v>
          </cell>
          <cell r="AF309">
            <v>4.0000000000000001E-3</v>
          </cell>
          <cell r="AG309">
            <v>0.11999999999999998</v>
          </cell>
        </row>
        <row r="310">
          <cell r="A310" t="str">
            <v>W10031</v>
          </cell>
          <cell r="B310">
            <v>301</v>
          </cell>
          <cell r="C310" t="str">
            <v>SURENDRANATH REDDY</v>
          </cell>
          <cell r="D310">
            <v>1</v>
          </cell>
          <cell r="E310">
            <v>36396</v>
          </cell>
          <cell r="F310">
            <v>4950000</v>
          </cell>
          <cell r="G310">
            <v>3716016.33</v>
          </cell>
          <cell r="L310">
            <v>0.1724</v>
          </cell>
          <cell r="O310">
            <v>36847</v>
          </cell>
          <cell r="P310">
            <v>36877</v>
          </cell>
          <cell r="Q310">
            <v>184100</v>
          </cell>
          <cell r="R310">
            <v>131451</v>
          </cell>
          <cell r="S310">
            <v>52649</v>
          </cell>
          <cell r="T310">
            <v>15</v>
          </cell>
          <cell r="V310">
            <v>3584565.33</v>
          </cell>
          <cell r="W310">
            <v>25396.399844876709</v>
          </cell>
          <cell r="X310">
            <v>14.66</v>
          </cell>
          <cell r="Z310">
            <v>44631.275612926023</v>
          </cell>
          <cell r="AB310">
            <v>14.35</v>
          </cell>
          <cell r="AD310">
            <v>0.14349999999999999</v>
          </cell>
          <cell r="AE310">
            <v>1.95E-2</v>
          </cell>
          <cell r="AF310">
            <v>4.0000000000000001E-3</v>
          </cell>
          <cell r="AG310">
            <v>0.11999999999999998</v>
          </cell>
        </row>
        <row r="311">
          <cell r="A311" t="str">
            <v>W10035</v>
          </cell>
          <cell r="B311">
            <v>302</v>
          </cell>
          <cell r="C311" t="str">
            <v>HH RAD DADIJI SMT BADAN KUNWAR MEDICAL TRUST</v>
          </cell>
          <cell r="D311">
            <v>1</v>
          </cell>
          <cell r="E311">
            <v>36412</v>
          </cell>
          <cell r="F311">
            <v>3937500</v>
          </cell>
          <cell r="G311">
            <v>3818561.72</v>
          </cell>
          <cell r="L311">
            <v>0.20469999999999999</v>
          </cell>
          <cell r="O311">
            <v>36840</v>
          </cell>
          <cell r="P311">
            <v>36870</v>
          </cell>
          <cell r="Q311">
            <v>126000</v>
          </cell>
          <cell r="R311">
            <v>61758</v>
          </cell>
          <cell r="S311">
            <v>64242</v>
          </cell>
          <cell r="T311">
            <v>22</v>
          </cell>
          <cell r="V311">
            <v>3756803.72</v>
          </cell>
          <cell r="W311">
            <v>46351.753075747947</v>
          </cell>
          <cell r="X311">
            <v>14.66</v>
          </cell>
          <cell r="Z311">
            <v>46775.808728526034</v>
          </cell>
          <cell r="AB311">
            <v>14.35</v>
          </cell>
          <cell r="AD311">
            <v>0.14349999999999999</v>
          </cell>
          <cell r="AE311">
            <v>1.95E-2</v>
          </cell>
          <cell r="AF311">
            <v>4.0000000000000001E-3</v>
          </cell>
          <cell r="AG311">
            <v>0.11999999999999998</v>
          </cell>
        </row>
        <row r="312">
          <cell r="A312" t="str">
            <v>W10034</v>
          </cell>
          <cell r="B312">
            <v>303</v>
          </cell>
          <cell r="C312" t="str">
            <v>MOIT HOSPITAL</v>
          </cell>
          <cell r="D312">
            <v>1</v>
          </cell>
          <cell r="E312">
            <v>36412</v>
          </cell>
          <cell r="F312">
            <v>5587500</v>
          </cell>
          <cell r="G312">
            <v>4932969.1100000003</v>
          </cell>
          <cell r="L312">
            <v>0.18179999999999999</v>
          </cell>
          <cell r="O312">
            <v>36860</v>
          </cell>
          <cell r="P312">
            <v>36890</v>
          </cell>
          <cell r="Q312">
            <v>148450</v>
          </cell>
          <cell r="R312">
            <v>74722</v>
          </cell>
          <cell r="S312">
            <v>73728</v>
          </cell>
          <cell r="T312">
            <v>2</v>
          </cell>
          <cell r="V312">
            <v>4858247.1100000003</v>
          </cell>
          <cell r="W312">
            <v>4839.6127375232873</v>
          </cell>
          <cell r="X312">
            <v>14.66</v>
          </cell>
          <cell r="Z312">
            <v>60489.835112619185</v>
          </cell>
          <cell r="AB312">
            <v>14.35</v>
          </cell>
          <cell r="AD312">
            <v>0.14349999999999999</v>
          </cell>
          <cell r="AE312">
            <v>1.95E-2</v>
          </cell>
          <cell r="AF312">
            <v>4.0000000000000001E-3</v>
          </cell>
          <cell r="AG312">
            <v>0.11999999999999998</v>
          </cell>
        </row>
        <row r="313">
          <cell r="A313" t="str">
            <v>W10037</v>
          </cell>
          <cell r="B313">
            <v>304</v>
          </cell>
          <cell r="C313" t="str">
            <v>S RAMAKRISHNAN</v>
          </cell>
          <cell r="D313">
            <v>1</v>
          </cell>
          <cell r="E313">
            <v>36424</v>
          </cell>
          <cell r="F313">
            <v>1012500</v>
          </cell>
          <cell r="G313">
            <v>847954.02</v>
          </cell>
          <cell r="L313">
            <v>0.18149999999999999</v>
          </cell>
          <cell r="O313">
            <v>36844</v>
          </cell>
          <cell r="P313">
            <v>36874</v>
          </cell>
          <cell r="Q313">
            <v>25710</v>
          </cell>
          <cell r="R313">
            <v>13062</v>
          </cell>
          <cell r="S313">
            <v>12648</v>
          </cell>
          <cell r="T313">
            <v>18</v>
          </cell>
          <cell r="V313">
            <v>834892.02</v>
          </cell>
          <cell r="W313">
            <v>7472.8554228493158</v>
          </cell>
          <cell r="X313">
            <v>14.66</v>
          </cell>
          <cell r="Z313">
            <v>10395.206230389042</v>
          </cell>
          <cell r="AB313">
            <v>14.35</v>
          </cell>
          <cell r="AD313">
            <v>0.14349999999999999</v>
          </cell>
          <cell r="AE313">
            <v>1.95E-2</v>
          </cell>
          <cell r="AF313">
            <v>4.0000000000000001E-3</v>
          </cell>
          <cell r="AG313">
            <v>0.11999999999999998</v>
          </cell>
        </row>
        <row r="314">
          <cell r="A314" t="str">
            <v>W10036</v>
          </cell>
          <cell r="B314">
            <v>305</v>
          </cell>
          <cell r="C314" t="str">
            <v>VIDHYA SCAN &amp; ECHO CENTRE</v>
          </cell>
          <cell r="D314">
            <v>1</v>
          </cell>
          <cell r="E314">
            <v>36424</v>
          </cell>
          <cell r="F314">
            <v>1200000</v>
          </cell>
          <cell r="G314">
            <v>999731.73</v>
          </cell>
          <cell r="L314">
            <v>0.18459999999999999</v>
          </cell>
          <cell r="O314">
            <v>36831</v>
          </cell>
          <cell r="P314">
            <v>36861</v>
          </cell>
          <cell r="Q314">
            <v>30475</v>
          </cell>
          <cell r="R314">
            <v>15305</v>
          </cell>
          <cell r="S314">
            <v>15170</v>
          </cell>
          <cell r="T314">
            <v>31</v>
          </cell>
          <cell r="V314">
            <v>984426.73</v>
          </cell>
          <cell r="W314">
            <v>15434.192890679449</v>
          </cell>
          <cell r="X314">
            <v>14.66</v>
          </cell>
          <cell r="Z314">
            <v>12257.056759336987</v>
          </cell>
          <cell r="AB314">
            <v>14.35</v>
          </cell>
          <cell r="AD314">
            <v>0.14349999999999999</v>
          </cell>
          <cell r="AE314">
            <v>1.95E-2</v>
          </cell>
          <cell r="AF314">
            <v>4.0000000000000001E-3</v>
          </cell>
          <cell r="AG314">
            <v>0.11999999999999998</v>
          </cell>
        </row>
        <row r="315">
          <cell r="A315" t="str">
            <v>W10042</v>
          </cell>
          <cell r="B315">
            <v>306</v>
          </cell>
          <cell r="C315" t="str">
            <v>ASHOK D VORA</v>
          </cell>
          <cell r="D315">
            <v>1</v>
          </cell>
          <cell r="E315">
            <v>36427</v>
          </cell>
          <cell r="F315">
            <v>1125000</v>
          </cell>
          <cell r="G315">
            <v>936947.59</v>
          </cell>
          <cell r="L315">
            <v>0.16589999999999999</v>
          </cell>
          <cell r="O315">
            <v>36849</v>
          </cell>
          <cell r="P315">
            <v>36879</v>
          </cell>
          <cell r="Q315">
            <v>27658</v>
          </cell>
          <cell r="R315">
            <v>14879</v>
          </cell>
          <cell r="S315">
            <v>12779</v>
          </cell>
          <cell r="T315">
            <v>13</v>
          </cell>
          <cell r="V315">
            <v>922068.59</v>
          </cell>
          <cell r="W315">
            <v>5448.2885700082179</v>
          </cell>
          <cell r="X315">
            <v>14.66</v>
          </cell>
          <cell r="Z315">
            <v>11480.638120860274</v>
          </cell>
          <cell r="AB315">
            <v>14.35</v>
          </cell>
          <cell r="AD315">
            <v>0.14349999999999999</v>
          </cell>
          <cell r="AE315">
            <v>1.95E-2</v>
          </cell>
          <cell r="AF315">
            <v>4.0000000000000001E-3</v>
          </cell>
          <cell r="AG315">
            <v>0.11999999999999998</v>
          </cell>
        </row>
        <row r="316">
          <cell r="A316" t="str">
            <v>W10041</v>
          </cell>
          <cell r="B316">
            <v>307</v>
          </cell>
          <cell r="C316" t="str">
            <v>COMPUTED RADIO DIAGNOSTICS</v>
          </cell>
          <cell r="D316">
            <v>2</v>
          </cell>
          <cell r="E316">
            <v>36427</v>
          </cell>
          <cell r="F316">
            <v>3800000</v>
          </cell>
          <cell r="G316">
            <v>3037363</v>
          </cell>
          <cell r="L316">
            <v>0.19070000000000001</v>
          </cell>
          <cell r="O316">
            <v>36790</v>
          </cell>
          <cell r="P316">
            <v>36881</v>
          </cell>
          <cell r="Q316">
            <v>334400</v>
          </cell>
          <cell r="R316">
            <v>189994</v>
          </cell>
          <cell r="S316">
            <v>144406</v>
          </cell>
          <cell r="T316">
            <v>11</v>
          </cell>
          <cell r="V316">
            <v>2847369</v>
          </cell>
          <cell r="W316">
            <v>16364.18068849315</v>
          </cell>
          <cell r="X316">
            <v>14.66</v>
          </cell>
          <cell r="Z316">
            <v>35452.474403835622</v>
          </cell>
          <cell r="AB316">
            <v>14.35</v>
          </cell>
          <cell r="AD316">
            <v>0.14349999999999999</v>
          </cell>
          <cell r="AE316">
            <v>1.95E-2</v>
          </cell>
          <cell r="AF316">
            <v>4.0000000000000001E-3</v>
          </cell>
          <cell r="AG316">
            <v>0.11999999999999998</v>
          </cell>
        </row>
        <row r="317">
          <cell r="A317" t="str">
            <v>W10038</v>
          </cell>
          <cell r="B317">
            <v>308</v>
          </cell>
          <cell r="C317" t="str">
            <v>C G LAKSHMI DEVI</v>
          </cell>
          <cell r="D317">
            <v>1</v>
          </cell>
          <cell r="E317">
            <v>36427</v>
          </cell>
          <cell r="F317">
            <v>292500</v>
          </cell>
          <cell r="G317">
            <v>196106.89</v>
          </cell>
          <cell r="L317">
            <v>0.185</v>
          </cell>
          <cell r="O317">
            <v>36840</v>
          </cell>
          <cell r="P317">
            <v>36870</v>
          </cell>
          <cell r="Q317">
            <v>10575</v>
          </cell>
          <cell r="R317">
            <v>7594</v>
          </cell>
          <cell r="S317">
            <v>2981</v>
          </cell>
          <cell r="T317">
            <v>22</v>
          </cell>
          <cell r="V317">
            <v>188512.89</v>
          </cell>
          <cell r="W317">
            <v>2102.0478419178085</v>
          </cell>
          <cell r="X317">
            <v>14.66</v>
          </cell>
          <cell r="Z317">
            <v>2347.1662462849322</v>
          </cell>
          <cell r="AA317">
            <v>14429.236823013698</v>
          </cell>
          <cell r="AB317">
            <v>14.35</v>
          </cell>
          <cell r="AD317">
            <v>0.14349999999999999</v>
          </cell>
          <cell r="AE317">
            <v>1.95E-2</v>
          </cell>
          <cell r="AF317">
            <v>4.0000000000000001E-3</v>
          </cell>
          <cell r="AG317">
            <v>0.11999999999999998</v>
          </cell>
        </row>
        <row r="318">
          <cell r="A318" t="str">
            <v>W10039</v>
          </cell>
          <cell r="B318">
            <v>309</v>
          </cell>
          <cell r="C318" t="str">
            <v>RAGHUVANSHI DIAGNOSTICS CENTRE</v>
          </cell>
          <cell r="D318">
            <v>1</v>
          </cell>
          <cell r="E318">
            <v>36427</v>
          </cell>
          <cell r="F318">
            <v>2100000</v>
          </cell>
          <cell r="G318">
            <v>1722993.19</v>
          </cell>
          <cell r="L318">
            <v>0.1467</v>
          </cell>
          <cell r="O318">
            <v>36845</v>
          </cell>
          <cell r="P318">
            <v>36875</v>
          </cell>
          <cell r="Q318">
            <v>50000</v>
          </cell>
          <cell r="R318">
            <v>29222</v>
          </cell>
          <cell r="S318">
            <v>20778</v>
          </cell>
          <cell r="T318">
            <v>17</v>
          </cell>
          <cell r="V318">
            <v>1693771.19</v>
          </cell>
          <cell r="W318">
            <v>11572.865673263013</v>
          </cell>
          <cell r="X318">
            <v>14.66</v>
          </cell>
          <cell r="Z318">
            <v>21089.075479654795</v>
          </cell>
          <cell r="AA318">
            <v>2660.1064942465755</v>
          </cell>
          <cell r="AB318">
            <v>14.35</v>
          </cell>
          <cell r="AD318">
            <v>0.14349999999999999</v>
          </cell>
          <cell r="AE318">
            <v>1.95E-2</v>
          </cell>
          <cell r="AF318">
            <v>4.0000000000000001E-3</v>
          </cell>
          <cell r="AG318">
            <v>0.11999999999999998</v>
          </cell>
        </row>
        <row r="319">
          <cell r="A319" t="str">
            <v>W10043</v>
          </cell>
          <cell r="B319">
            <v>310</v>
          </cell>
          <cell r="C319" t="str">
            <v>IMTIAZ A SHAIKH</v>
          </cell>
          <cell r="D319">
            <v>1</v>
          </cell>
          <cell r="E319">
            <v>36427</v>
          </cell>
          <cell r="F319">
            <v>372096</v>
          </cell>
          <cell r="G319">
            <v>246159.95</v>
          </cell>
          <cell r="L319">
            <v>0.19650000000000001</v>
          </cell>
          <cell r="O319">
            <v>36839</v>
          </cell>
          <cell r="P319">
            <v>36808</v>
          </cell>
          <cell r="Q319">
            <v>13942</v>
          </cell>
          <cell r="R319">
            <v>9967</v>
          </cell>
          <cell r="S319">
            <v>3975</v>
          </cell>
          <cell r="T319">
            <v>84</v>
          </cell>
          <cell r="V319">
            <v>236192.95</v>
          </cell>
          <cell r="W319">
            <v>10681.098171780823</v>
          </cell>
          <cell r="X319">
            <v>14.66</v>
          </cell>
          <cell r="Z319">
            <v>2940.8287138904111</v>
          </cell>
          <cell r="AB319">
            <v>14.35</v>
          </cell>
          <cell r="AD319">
            <v>0.14349999999999999</v>
          </cell>
          <cell r="AE319">
            <v>1.95E-2</v>
          </cell>
          <cell r="AF319">
            <v>4.0000000000000001E-3</v>
          </cell>
          <cell r="AG319">
            <v>0.11999999999999998</v>
          </cell>
        </row>
        <row r="320">
          <cell r="A320" t="str">
            <v>W10047</v>
          </cell>
          <cell r="B320">
            <v>311</v>
          </cell>
          <cell r="C320" t="str">
            <v>NIKIT P MEHTA</v>
          </cell>
          <cell r="D320">
            <v>1</v>
          </cell>
          <cell r="E320">
            <v>36427</v>
          </cell>
          <cell r="F320">
            <v>2250000</v>
          </cell>
          <cell r="G320">
            <v>1784460</v>
          </cell>
          <cell r="L320">
            <v>0.17530000000000001</v>
          </cell>
          <cell r="O320">
            <v>36770</v>
          </cell>
          <cell r="P320">
            <v>36861</v>
          </cell>
          <cell r="Q320">
            <v>189000</v>
          </cell>
          <cell r="R320">
            <v>110996</v>
          </cell>
          <cell r="S320">
            <v>78004</v>
          </cell>
          <cell r="T320">
            <v>31</v>
          </cell>
          <cell r="V320">
            <v>1673464</v>
          </cell>
          <cell r="W320">
            <v>24915.357301917811</v>
          </cell>
          <cell r="X320">
            <v>14.66</v>
          </cell>
          <cell r="Z320">
            <v>20836.231491506853</v>
          </cell>
          <cell r="AB320">
            <v>14.35</v>
          </cell>
          <cell r="AD320">
            <v>0.14349999999999999</v>
          </cell>
          <cell r="AE320">
            <v>1.95E-2</v>
          </cell>
          <cell r="AF320">
            <v>4.0000000000000001E-3</v>
          </cell>
          <cell r="AG320">
            <v>0.11999999999999998</v>
          </cell>
        </row>
        <row r="321">
          <cell r="A321" t="str">
            <v>W10044</v>
          </cell>
          <cell r="B321">
            <v>312</v>
          </cell>
          <cell r="C321" t="str">
            <v>PALIWAL HOSPITAL</v>
          </cell>
          <cell r="D321">
            <v>2</v>
          </cell>
          <cell r="E321">
            <v>36427</v>
          </cell>
          <cell r="F321">
            <v>145702</v>
          </cell>
          <cell r="G321">
            <v>96746</v>
          </cell>
          <cell r="L321">
            <v>0.2072</v>
          </cell>
          <cell r="O321">
            <v>36837</v>
          </cell>
          <cell r="P321">
            <v>36867</v>
          </cell>
          <cell r="Q321">
            <v>5530</v>
          </cell>
          <cell r="R321">
            <v>3882</v>
          </cell>
          <cell r="S321">
            <v>1648</v>
          </cell>
          <cell r="T321">
            <v>25</v>
          </cell>
          <cell r="V321">
            <v>92864</v>
          </cell>
          <cell r="W321">
            <v>1317.9055342465754</v>
          </cell>
          <cell r="X321">
            <v>14.66</v>
          </cell>
          <cell r="Z321">
            <v>1156.2458476712329</v>
          </cell>
          <cell r="AB321">
            <v>14.35</v>
          </cell>
          <cell r="AD321">
            <v>0.14349999999999999</v>
          </cell>
          <cell r="AE321">
            <v>1.95E-2</v>
          </cell>
          <cell r="AF321">
            <v>4.0000000000000001E-3</v>
          </cell>
          <cell r="AG321">
            <v>0.11999999999999998</v>
          </cell>
        </row>
        <row r="322">
          <cell r="A322" t="str">
            <v>W10048</v>
          </cell>
          <cell r="B322">
            <v>313</v>
          </cell>
          <cell r="C322" t="str">
            <v>PARAKH DIAGNOSTIC CENTRE</v>
          </cell>
          <cell r="D322">
            <v>2</v>
          </cell>
          <cell r="E322">
            <v>36427</v>
          </cell>
          <cell r="F322">
            <v>326250</v>
          </cell>
          <cell r="G322">
            <v>219196.65</v>
          </cell>
          <cell r="L322">
            <v>0.183</v>
          </cell>
          <cell r="O322">
            <v>36846</v>
          </cell>
          <cell r="P322">
            <v>36876</v>
          </cell>
          <cell r="Q322">
            <v>11800</v>
          </cell>
          <cell r="R322">
            <v>8502</v>
          </cell>
          <cell r="S322">
            <v>3298</v>
          </cell>
          <cell r="T322">
            <v>16</v>
          </cell>
          <cell r="V322">
            <v>210694.65</v>
          </cell>
          <cell r="W322">
            <v>1690.1751649315067</v>
          </cell>
          <cell r="X322">
            <v>14.66</v>
          </cell>
          <cell r="Z322">
            <v>2623.3504284657533</v>
          </cell>
          <cell r="AB322">
            <v>14.35</v>
          </cell>
          <cell r="AD322">
            <v>0.14349999999999999</v>
          </cell>
          <cell r="AE322">
            <v>1.95E-2</v>
          </cell>
          <cell r="AF322">
            <v>4.0000000000000001E-3</v>
          </cell>
          <cell r="AG322">
            <v>0.11999999999999998</v>
          </cell>
        </row>
        <row r="323">
          <cell r="A323" t="str">
            <v>W10040</v>
          </cell>
          <cell r="B323">
            <v>314</v>
          </cell>
          <cell r="C323" t="str">
            <v>PRATIMA XRAY</v>
          </cell>
          <cell r="D323">
            <v>1</v>
          </cell>
          <cell r="E323">
            <v>36427</v>
          </cell>
          <cell r="F323">
            <v>319200</v>
          </cell>
          <cell r="G323">
            <v>214686.96</v>
          </cell>
          <cell r="L323">
            <v>0.19789999999999999</v>
          </cell>
          <cell r="O323">
            <v>36835</v>
          </cell>
          <cell r="P323">
            <v>36865</v>
          </cell>
          <cell r="Q323">
            <v>11711</v>
          </cell>
          <cell r="R323">
            <v>8219</v>
          </cell>
          <cell r="S323">
            <v>3492</v>
          </cell>
          <cell r="T323">
            <v>27</v>
          </cell>
          <cell r="V323">
            <v>206467.96</v>
          </cell>
          <cell r="W323">
            <v>3022.5212347068491</v>
          </cell>
          <cell r="X323">
            <v>14.66</v>
          </cell>
          <cell r="Z323">
            <v>2570.7240849753425</v>
          </cell>
          <cell r="AB323">
            <v>14.35</v>
          </cell>
          <cell r="AD323">
            <v>0.14349999999999999</v>
          </cell>
          <cell r="AE323">
            <v>1.95E-2</v>
          </cell>
          <cell r="AF323">
            <v>4.0000000000000001E-3</v>
          </cell>
          <cell r="AG323">
            <v>0.11999999999999998</v>
          </cell>
        </row>
        <row r="324">
          <cell r="A324" t="str">
            <v>W10045</v>
          </cell>
          <cell r="B324">
            <v>315</v>
          </cell>
          <cell r="C324" t="str">
            <v>SUBHASH JAIN</v>
          </cell>
          <cell r="D324">
            <v>1</v>
          </cell>
          <cell r="E324">
            <v>36427</v>
          </cell>
          <cell r="F324">
            <v>22000000</v>
          </cell>
          <cell r="G324">
            <v>19474828.91</v>
          </cell>
          <cell r="L324">
            <v>0.16389999999999999</v>
          </cell>
          <cell r="O324">
            <v>36860</v>
          </cell>
          <cell r="P324">
            <v>36890</v>
          </cell>
          <cell r="Q324">
            <v>555700</v>
          </cell>
          <cell r="R324">
            <v>293289</v>
          </cell>
          <cell r="S324">
            <v>262411</v>
          </cell>
          <cell r="T324">
            <v>2</v>
          </cell>
          <cell r="V324">
            <v>19181539.91</v>
          </cell>
          <cell r="W324">
            <v>17226.599404104109</v>
          </cell>
          <cell r="X324">
            <v>14.66</v>
          </cell>
          <cell r="Z324">
            <v>238828.56513694793</v>
          </cell>
          <cell r="AB324">
            <v>14.35</v>
          </cell>
          <cell r="AD324">
            <v>0.14349999999999999</v>
          </cell>
          <cell r="AE324">
            <v>1.95E-2</v>
          </cell>
          <cell r="AF324">
            <v>4.0000000000000001E-3</v>
          </cell>
          <cell r="AG324">
            <v>0.11999999999999998</v>
          </cell>
        </row>
        <row r="325">
          <cell r="A325" t="str">
            <v>W10046</v>
          </cell>
          <cell r="B325">
            <v>316</v>
          </cell>
          <cell r="C325" t="str">
            <v>VASAN MEDICAL HALL CFM</v>
          </cell>
          <cell r="D325">
            <v>1</v>
          </cell>
          <cell r="E325">
            <v>36427</v>
          </cell>
          <cell r="F325">
            <v>1125000</v>
          </cell>
          <cell r="G325">
            <v>935779.63</v>
          </cell>
          <cell r="L325">
            <v>0.1729</v>
          </cell>
          <cell r="O325">
            <v>36840</v>
          </cell>
          <cell r="P325">
            <v>36870</v>
          </cell>
          <cell r="Q325">
            <v>27960</v>
          </cell>
          <cell r="R325">
            <v>14658</v>
          </cell>
          <cell r="S325">
            <v>13302</v>
          </cell>
          <cell r="T325">
            <v>22</v>
          </cell>
          <cell r="V325">
            <v>921121.63</v>
          </cell>
          <cell r="W325">
            <v>9599.3491950520547</v>
          </cell>
          <cell r="X325">
            <v>14.66</v>
          </cell>
          <cell r="Z325">
            <v>11468.847560816437</v>
          </cell>
          <cell r="AB325">
            <v>14.35</v>
          </cell>
          <cell r="AD325">
            <v>0.14349999999999999</v>
          </cell>
          <cell r="AE325">
            <v>1.95E-2</v>
          </cell>
          <cell r="AF325">
            <v>4.0000000000000001E-3</v>
          </cell>
          <cell r="AG325">
            <v>0.11999999999999998</v>
          </cell>
        </row>
        <row r="326">
          <cell r="A326" t="str">
            <v>W10050</v>
          </cell>
          <cell r="B326">
            <v>317</v>
          </cell>
          <cell r="C326" t="str">
            <v>MUKUL MEHTA</v>
          </cell>
          <cell r="E326">
            <v>36440</v>
          </cell>
          <cell r="F326">
            <v>1905000</v>
          </cell>
          <cell r="G326">
            <v>1517126</v>
          </cell>
          <cell r="L326">
            <v>0.18290000000000001</v>
          </cell>
          <cell r="O326">
            <v>36794</v>
          </cell>
          <cell r="P326">
            <v>36885</v>
          </cell>
          <cell r="Q326">
            <v>163830</v>
          </cell>
          <cell r="R326">
            <v>94653</v>
          </cell>
          <cell r="S326">
            <v>69177</v>
          </cell>
          <cell r="T326">
            <v>7</v>
          </cell>
          <cell r="V326">
            <v>1422473</v>
          </cell>
          <cell r="W326">
            <v>4989.567621643836</v>
          </cell>
          <cell r="X326">
            <v>14.66</v>
          </cell>
          <cell r="Z326">
            <v>17711.15286520548</v>
          </cell>
          <cell r="AB326">
            <v>14.35</v>
          </cell>
          <cell r="AD326">
            <v>0.14349999999999999</v>
          </cell>
          <cell r="AE326">
            <v>1.95E-2</v>
          </cell>
          <cell r="AF326">
            <v>4.0000000000000001E-3</v>
          </cell>
          <cell r="AG326">
            <v>0.11999999999999998</v>
          </cell>
        </row>
        <row r="327">
          <cell r="A327" t="str">
            <v>W10049</v>
          </cell>
          <cell r="B327">
            <v>318</v>
          </cell>
          <cell r="C327" t="str">
            <v>VASAN MEDICAL HALL CFM</v>
          </cell>
          <cell r="D327">
            <v>2</v>
          </cell>
          <cell r="E327">
            <v>36440</v>
          </cell>
          <cell r="F327">
            <v>315000</v>
          </cell>
          <cell r="G327">
            <v>262225.38</v>
          </cell>
          <cell r="L327">
            <v>0.1726</v>
          </cell>
          <cell r="O327">
            <v>36855</v>
          </cell>
          <cell r="P327">
            <v>36885</v>
          </cell>
          <cell r="Q327">
            <v>7830</v>
          </cell>
          <cell r="R327">
            <v>4111</v>
          </cell>
          <cell r="S327">
            <v>3719</v>
          </cell>
          <cell r="T327">
            <v>7</v>
          </cell>
          <cell r="V327">
            <v>258114.38</v>
          </cell>
          <cell r="W327">
            <v>854.39395593424661</v>
          </cell>
          <cell r="X327">
            <v>14.66</v>
          </cell>
          <cell r="Z327">
            <v>3213.7715379397259</v>
          </cell>
          <cell r="AB327">
            <v>14.35</v>
          </cell>
          <cell r="AD327">
            <v>0.14349999999999999</v>
          </cell>
          <cell r="AE327">
            <v>1.95E-2</v>
          </cell>
          <cell r="AF327">
            <v>4.0000000000000001E-3</v>
          </cell>
          <cell r="AG327">
            <v>0.11999999999999998</v>
          </cell>
        </row>
        <row r="328">
          <cell r="A328" t="str">
            <v>W10052</v>
          </cell>
          <cell r="B328">
            <v>319</v>
          </cell>
          <cell r="C328" t="str">
            <v>S K BOSE</v>
          </cell>
          <cell r="D328">
            <v>1</v>
          </cell>
          <cell r="E328">
            <v>36454</v>
          </cell>
          <cell r="F328">
            <v>1312500</v>
          </cell>
          <cell r="G328">
            <v>913796.21</v>
          </cell>
          <cell r="L328">
            <v>0.1855</v>
          </cell>
          <cell r="O328">
            <v>36837</v>
          </cell>
          <cell r="P328">
            <v>36867</v>
          </cell>
          <cell r="Q328">
            <v>47500</v>
          </cell>
          <cell r="R328">
            <v>33565</v>
          </cell>
          <cell r="S328">
            <v>13935</v>
          </cell>
          <cell r="T328">
            <v>25</v>
          </cell>
          <cell r="V328">
            <v>880231.21</v>
          </cell>
          <cell r="W328">
            <v>11183.759551712326</v>
          </cell>
          <cell r="X328">
            <v>14.66</v>
          </cell>
          <cell r="Z328">
            <v>10959.722621824656</v>
          </cell>
          <cell r="AA328">
            <v>17586.446573424659</v>
          </cell>
          <cell r="AB328">
            <v>14.35</v>
          </cell>
          <cell r="AD328">
            <v>0.14349999999999999</v>
          </cell>
          <cell r="AE328">
            <v>1.95E-2</v>
          </cell>
          <cell r="AF328">
            <v>4.0000000000000001E-3</v>
          </cell>
          <cell r="AG328">
            <v>0.11999999999999998</v>
          </cell>
        </row>
        <row r="329">
          <cell r="A329" t="str">
            <v>W10051</v>
          </cell>
          <cell r="B329">
            <v>320</v>
          </cell>
          <cell r="C329" t="str">
            <v>SPANDAN DIAGNOSTICS &amp; RESEARCH CENTRE PVT LTD</v>
          </cell>
          <cell r="D329">
            <v>2</v>
          </cell>
          <cell r="E329">
            <v>36454</v>
          </cell>
          <cell r="F329">
            <v>1436500</v>
          </cell>
          <cell r="G329">
            <v>1247550.05</v>
          </cell>
          <cell r="L329">
            <v>0.2036</v>
          </cell>
          <cell r="O329">
            <v>36835</v>
          </cell>
          <cell r="P329">
            <v>36865</v>
          </cell>
          <cell r="Q329">
            <v>39850</v>
          </cell>
          <cell r="R329">
            <v>18977</v>
          </cell>
          <cell r="S329">
            <v>20873</v>
          </cell>
          <cell r="T329">
            <v>27</v>
          </cell>
          <cell r="V329">
            <v>1228573.05</v>
          </cell>
          <cell r="W329">
            <v>18503.319919068494</v>
          </cell>
          <cell r="X329">
            <v>15.66</v>
          </cell>
          <cell r="Z329">
            <v>16340.358160356165</v>
          </cell>
          <cell r="AB329">
            <v>14.35</v>
          </cell>
          <cell r="AD329">
            <v>0.14349999999999999</v>
          </cell>
          <cell r="AE329">
            <v>1.95E-2</v>
          </cell>
          <cell r="AF329">
            <v>4.0000000000000001E-3</v>
          </cell>
          <cell r="AG329">
            <v>0.11999999999999998</v>
          </cell>
        </row>
        <row r="330">
          <cell r="A330" t="str">
            <v>W10055</v>
          </cell>
          <cell r="B330">
            <v>321</v>
          </cell>
          <cell r="C330" t="str">
            <v>S  Mohd Akram</v>
          </cell>
          <cell r="D330">
            <v>1</v>
          </cell>
          <cell r="E330">
            <v>36465</v>
          </cell>
          <cell r="F330">
            <v>328000</v>
          </cell>
          <cell r="G330">
            <v>228244.27</v>
          </cell>
          <cell r="L330">
            <v>0.2</v>
          </cell>
          <cell r="O330">
            <v>36836</v>
          </cell>
          <cell r="P330">
            <v>36866</v>
          </cell>
          <cell r="Q330">
            <v>12024</v>
          </cell>
          <cell r="R330">
            <v>8272</v>
          </cell>
          <cell r="S330">
            <v>3752</v>
          </cell>
          <cell r="T330">
            <v>26</v>
          </cell>
          <cell r="V330">
            <v>219972.27</v>
          </cell>
          <cell r="W330">
            <v>3133.8515178082193</v>
          </cell>
          <cell r="X330">
            <v>14.66</v>
          </cell>
          <cell r="Z330">
            <v>2738.8656938136983</v>
          </cell>
          <cell r="AA330">
            <v>20947.946245205479</v>
          </cell>
          <cell r="AB330">
            <v>14.35</v>
          </cell>
          <cell r="AD330">
            <v>0.14349999999999999</v>
          </cell>
          <cell r="AE330">
            <v>1.95E-2</v>
          </cell>
          <cell r="AF330">
            <v>4.0000000000000001E-3</v>
          </cell>
          <cell r="AG330">
            <v>0.11999999999999998</v>
          </cell>
        </row>
        <row r="331">
          <cell r="A331" t="str">
            <v>W10054</v>
          </cell>
          <cell r="B331">
            <v>322</v>
          </cell>
          <cell r="C331" t="str">
            <v>K.C.Jain</v>
          </cell>
          <cell r="D331">
            <v>1</v>
          </cell>
          <cell r="E331">
            <v>36465</v>
          </cell>
          <cell r="F331">
            <v>300000</v>
          </cell>
          <cell r="G331">
            <v>209323.95</v>
          </cell>
          <cell r="L331">
            <v>0.1825</v>
          </cell>
          <cell r="O331">
            <v>36855</v>
          </cell>
          <cell r="P331">
            <v>36885</v>
          </cell>
          <cell r="Q331">
            <v>10850</v>
          </cell>
          <cell r="R331">
            <v>7711</v>
          </cell>
          <cell r="S331">
            <v>3139</v>
          </cell>
          <cell r="T331">
            <v>7</v>
          </cell>
          <cell r="V331">
            <v>201612.95</v>
          </cell>
          <cell r="W331">
            <v>705.64532500000007</v>
          </cell>
          <cell r="X331">
            <v>14.66</v>
          </cell>
          <cell r="Z331">
            <v>2510.2745549863016</v>
          </cell>
          <cell r="AB331">
            <v>14.35</v>
          </cell>
          <cell r="AD331">
            <v>0.14349999999999999</v>
          </cell>
          <cell r="AE331">
            <v>1.95E-2</v>
          </cell>
          <cell r="AF331">
            <v>4.0000000000000001E-3</v>
          </cell>
          <cell r="AG331">
            <v>0.11999999999999998</v>
          </cell>
        </row>
        <row r="332">
          <cell r="A332" t="str">
            <v>W10053</v>
          </cell>
          <cell r="B332">
            <v>323</v>
          </cell>
          <cell r="C332" t="str">
            <v>Mangal Anand Health care ( Forecl. On 01/02/00 )</v>
          </cell>
          <cell r="D332">
            <v>2</v>
          </cell>
          <cell r="E332">
            <v>36465</v>
          </cell>
          <cell r="F332">
            <v>6970000</v>
          </cell>
          <cell r="G332">
            <v>0</v>
          </cell>
          <cell r="L332">
            <v>0.18770000000000001</v>
          </cell>
          <cell r="O332">
            <v>36526</v>
          </cell>
          <cell r="S332">
            <v>0</v>
          </cell>
          <cell r="T332">
            <v>366</v>
          </cell>
          <cell r="V332">
            <v>0</v>
          </cell>
          <cell r="W332">
            <v>0</v>
          </cell>
          <cell r="X332">
            <v>14.66</v>
          </cell>
          <cell r="Z332">
            <v>0</v>
          </cell>
          <cell r="AB332">
            <v>14.35</v>
          </cell>
          <cell r="AD332">
            <v>0.14349999999999999</v>
          </cell>
          <cell r="AE332">
            <v>1.95E-2</v>
          </cell>
          <cell r="AF332">
            <v>4.0000000000000001E-3</v>
          </cell>
          <cell r="AG332">
            <v>0.11999999999999998</v>
          </cell>
        </row>
        <row r="333">
          <cell r="A333" t="str">
            <v>W10059</v>
          </cell>
          <cell r="B333">
            <v>324</v>
          </cell>
          <cell r="C333" t="str">
            <v>Begusarai Diagnsotics P limited</v>
          </cell>
          <cell r="D333">
            <v>1</v>
          </cell>
          <cell r="E333">
            <v>36467</v>
          </cell>
          <cell r="F333">
            <v>5000000</v>
          </cell>
          <cell r="G333">
            <v>4328540.47</v>
          </cell>
          <cell r="L333">
            <v>0.1845</v>
          </cell>
          <cell r="O333">
            <v>36844</v>
          </cell>
          <cell r="P333">
            <v>36874</v>
          </cell>
          <cell r="Q333">
            <v>130000</v>
          </cell>
          <cell r="R333">
            <v>64343</v>
          </cell>
          <cell r="S333">
            <v>65657</v>
          </cell>
          <cell r="T333">
            <v>18</v>
          </cell>
          <cell r="V333">
            <v>4264197.47</v>
          </cell>
          <cell r="W333">
            <v>38798.355610602732</v>
          </cell>
          <cell r="X333">
            <v>14.66</v>
          </cell>
          <cell r="Z333">
            <v>53093.347457978081</v>
          </cell>
          <cell r="AB333">
            <v>14.35</v>
          </cell>
          <cell r="AD333">
            <v>0.14349999999999999</v>
          </cell>
          <cell r="AE333">
            <v>1.95E-2</v>
          </cell>
          <cell r="AF333">
            <v>4.0000000000000001E-3</v>
          </cell>
          <cell r="AG333">
            <v>0.11999999999999998</v>
          </cell>
        </row>
        <row r="334">
          <cell r="A334" t="str">
            <v>W10057</v>
          </cell>
          <cell r="B334">
            <v>325</v>
          </cell>
          <cell r="C334" t="str">
            <v>Mangal Anand Health care ( Forecl. On 01/02/00 )</v>
          </cell>
          <cell r="D334">
            <v>2</v>
          </cell>
          <cell r="E334">
            <v>36467</v>
          </cell>
          <cell r="F334">
            <v>1445000</v>
          </cell>
          <cell r="G334">
            <v>0</v>
          </cell>
          <cell r="L334">
            <v>0.1845</v>
          </cell>
          <cell r="O334">
            <v>36813</v>
          </cell>
          <cell r="S334">
            <v>0</v>
          </cell>
          <cell r="T334">
            <v>79</v>
          </cell>
          <cell r="V334">
            <v>0</v>
          </cell>
          <cell r="W334">
            <v>0</v>
          </cell>
          <cell r="X334">
            <v>14.66</v>
          </cell>
          <cell r="Z334">
            <v>0</v>
          </cell>
          <cell r="AB334">
            <v>14.35</v>
          </cell>
          <cell r="AD334">
            <v>0.14349999999999999</v>
          </cell>
          <cell r="AE334">
            <v>1.95E-2</v>
          </cell>
          <cell r="AF334">
            <v>4.0000000000000001E-3</v>
          </cell>
          <cell r="AG334">
            <v>0.11999999999999998</v>
          </cell>
        </row>
        <row r="335">
          <cell r="A335" t="str">
            <v>W10058</v>
          </cell>
          <cell r="B335">
            <v>326</v>
          </cell>
          <cell r="C335" t="str">
            <v>Nagpur nuclear medicine</v>
          </cell>
          <cell r="D335">
            <v>1</v>
          </cell>
          <cell r="E335">
            <v>36467</v>
          </cell>
          <cell r="F335">
            <v>6412500</v>
          </cell>
          <cell r="G335">
            <v>5961026</v>
          </cell>
          <cell r="L335">
            <v>0.2</v>
          </cell>
          <cell r="O335">
            <v>36811</v>
          </cell>
          <cell r="S335">
            <v>0</v>
          </cell>
          <cell r="T335">
            <v>81</v>
          </cell>
          <cell r="V335">
            <v>5961026</v>
          </cell>
          <cell r="W335">
            <v>264571.56493150687</v>
          </cell>
          <cell r="X335">
            <v>14.66</v>
          </cell>
          <cell r="Z335">
            <v>74220.489752328765</v>
          </cell>
          <cell r="AB335">
            <v>14.35</v>
          </cell>
          <cell r="AD335">
            <v>0.14349999999999999</v>
          </cell>
          <cell r="AE335">
            <v>1.95E-2</v>
          </cell>
          <cell r="AF335">
            <v>4.0000000000000001E-3</v>
          </cell>
          <cell r="AG335">
            <v>0.11999999999999998</v>
          </cell>
        </row>
        <row r="336">
          <cell r="A336" t="str">
            <v>W10063</v>
          </cell>
          <cell r="B336">
            <v>327</v>
          </cell>
          <cell r="C336" t="str">
            <v>AMRI-2</v>
          </cell>
          <cell r="D336">
            <v>2</v>
          </cell>
          <cell r="E336">
            <v>36483</v>
          </cell>
          <cell r="F336">
            <v>920000</v>
          </cell>
          <cell r="G336">
            <v>638759.19999999995</v>
          </cell>
          <cell r="L336">
            <v>0.18740000000000001</v>
          </cell>
          <cell r="O336">
            <v>36859</v>
          </cell>
          <cell r="P336">
            <v>36889</v>
          </cell>
          <cell r="Q336">
            <v>33260</v>
          </cell>
          <cell r="R336">
            <v>23420</v>
          </cell>
          <cell r="S336">
            <v>9840</v>
          </cell>
          <cell r="T336">
            <v>3</v>
          </cell>
          <cell r="V336">
            <v>615339.19999999995</v>
          </cell>
          <cell r="W336">
            <v>947.79095408219166</v>
          </cell>
          <cell r="X336">
            <v>14.66</v>
          </cell>
          <cell r="AB336">
            <v>14.35</v>
          </cell>
          <cell r="AD336">
            <v>0.14349999999999999</v>
          </cell>
          <cell r="AE336">
            <v>1.95E-2</v>
          </cell>
          <cell r="AF336">
            <v>4.0000000000000001E-3</v>
          </cell>
          <cell r="AG336">
            <v>0.11999999999999998</v>
          </cell>
        </row>
        <row r="337">
          <cell r="A337" t="str">
            <v>W10061</v>
          </cell>
          <cell r="B337">
            <v>328</v>
          </cell>
          <cell r="C337" t="str">
            <v>SETHU SCAN SERVICES</v>
          </cell>
          <cell r="D337">
            <v>1</v>
          </cell>
          <cell r="E337">
            <v>36483</v>
          </cell>
          <cell r="F337">
            <v>1200000</v>
          </cell>
          <cell r="G337">
            <v>1036521</v>
          </cell>
          <cell r="L337">
            <v>0.18060000000000001</v>
          </cell>
          <cell r="O337">
            <v>36846</v>
          </cell>
          <cell r="P337">
            <v>36876</v>
          </cell>
          <cell r="Q337">
            <v>30475</v>
          </cell>
          <cell r="R337">
            <v>15086</v>
          </cell>
          <cell r="S337">
            <v>15389</v>
          </cell>
          <cell r="T337">
            <v>16</v>
          </cell>
          <cell r="V337">
            <v>1021435</v>
          </cell>
          <cell r="W337">
            <v>8086.4070575342475</v>
          </cell>
          <cell r="X337">
            <v>14.66</v>
          </cell>
          <cell r="AB337">
            <v>14.35</v>
          </cell>
          <cell r="AD337">
            <v>0.14349999999999999</v>
          </cell>
          <cell r="AE337">
            <v>1.95E-2</v>
          </cell>
          <cell r="AF337">
            <v>4.0000000000000001E-3</v>
          </cell>
          <cell r="AG337">
            <v>0.11999999999999998</v>
          </cell>
        </row>
        <row r="338">
          <cell r="A338" t="str">
            <v>W10062</v>
          </cell>
          <cell r="B338">
            <v>329</v>
          </cell>
          <cell r="C338" t="str">
            <v>SUBHASH JAIN</v>
          </cell>
          <cell r="D338">
            <v>1</v>
          </cell>
          <cell r="E338">
            <v>36483</v>
          </cell>
          <cell r="F338">
            <v>1875000</v>
          </cell>
          <cell r="G338">
            <v>1583106.83</v>
          </cell>
          <cell r="L338">
            <v>0.18279999999999999</v>
          </cell>
          <cell r="O338">
            <v>36858</v>
          </cell>
          <cell r="P338">
            <v>36888</v>
          </cell>
          <cell r="Q338">
            <v>47400</v>
          </cell>
          <cell r="R338">
            <v>23616</v>
          </cell>
          <cell r="S338">
            <v>23784</v>
          </cell>
          <cell r="T338">
            <v>4</v>
          </cell>
          <cell r="V338">
            <v>1559490.83</v>
          </cell>
          <cell r="W338">
            <v>3124.1087531397256</v>
          </cell>
          <cell r="X338">
            <v>14.66</v>
          </cell>
          <cell r="AB338">
            <v>14.35</v>
          </cell>
          <cell r="AD338">
            <v>0.14349999999999999</v>
          </cell>
          <cell r="AE338">
            <v>1.95E-2</v>
          </cell>
          <cell r="AF338">
            <v>4.0000000000000001E-3</v>
          </cell>
          <cell r="AG338">
            <v>0.11999999999999998</v>
          </cell>
        </row>
        <row r="339">
          <cell r="A339" t="str">
            <v>W10060</v>
          </cell>
          <cell r="B339">
            <v>330</v>
          </cell>
          <cell r="C339" t="str">
            <v>VISHAKHA HOSPITAL &amp; DIAGNOSTIC</v>
          </cell>
          <cell r="D339">
            <v>1</v>
          </cell>
          <cell r="E339">
            <v>36483</v>
          </cell>
          <cell r="F339">
            <v>8560000</v>
          </cell>
          <cell r="G339">
            <v>6582114.2999999998</v>
          </cell>
          <cell r="L339">
            <v>0.1862</v>
          </cell>
          <cell r="O339">
            <v>36860</v>
          </cell>
          <cell r="P339">
            <v>36890</v>
          </cell>
          <cell r="Q339">
            <v>309465</v>
          </cell>
          <cell r="R339">
            <v>208730</v>
          </cell>
          <cell r="S339">
            <v>100735</v>
          </cell>
          <cell r="T339">
            <v>2</v>
          </cell>
          <cell r="V339">
            <v>6373384.2999999998</v>
          </cell>
          <cell r="W339">
            <v>6502.5981186849322</v>
          </cell>
          <cell r="X339">
            <v>14.66</v>
          </cell>
          <cell r="AB339">
            <v>14.35</v>
          </cell>
          <cell r="AD339">
            <v>0.14349999999999999</v>
          </cell>
          <cell r="AE339">
            <v>1.95E-2</v>
          </cell>
          <cell r="AF339">
            <v>4.0000000000000001E-3</v>
          </cell>
          <cell r="AG339">
            <v>0.11999999999999998</v>
          </cell>
        </row>
        <row r="340">
          <cell r="A340" t="str">
            <v>W10064</v>
          </cell>
          <cell r="B340">
            <v>331</v>
          </cell>
          <cell r="C340" t="str">
            <v>DEBASIS  PADHI</v>
          </cell>
          <cell r="D340">
            <v>1</v>
          </cell>
          <cell r="E340">
            <v>36488</v>
          </cell>
          <cell r="F340">
            <v>471368</v>
          </cell>
          <cell r="G340">
            <v>332009.84000000003</v>
          </cell>
          <cell r="L340">
            <v>0.19409999999999999</v>
          </cell>
          <cell r="O340">
            <v>36846</v>
          </cell>
          <cell r="P340">
            <v>36876</v>
          </cell>
          <cell r="Q340">
            <v>18050</v>
          </cell>
          <cell r="R340">
            <v>12753</v>
          </cell>
          <cell r="S340">
            <v>5297</v>
          </cell>
          <cell r="T340">
            <v>16</v>
          </cell>
          <cell r="V340">
            <v>319256.84000000003</v>
          </cell>
          <cell r="W340">
            <v>2716.3946364493154</v>
          </cell>
          <cell r="X340">
            <v>14.66</v>
          </cell>
          <cell r="AB340">
            <v>14.35</v>
          </cell>
          <cell r="AD340">
            <v>0.14349999999999999</v>
          </cell>
          <cell r="AE340">
            <v>1.95E-2</v>
          </cell>
          <cell r="AF340">
            <v>4.0000000000000001E-3</v>
          </cell>
          <cell r="AG340">
            <v>0.11999999999999998</v>
          </cell>
        </row>
        <row r="341">
          <cell r="A341" t="str">
            <v>W10065</v>
          </cell>
          <cell r="B341">
            <v>332</v>
          </cell>
          <cell r="C341" t="str">
            <v>ASHOK G. JOSHI</v>
          </cell>
          <cell r="D341">
            <v>1</v>
          </cell>
          <cell r="E341">
            <v>36490</v>
          </cell>
          <cell r="F341">
            <v>270400</v>
          </cell>
          <cell r="G341">
            <v>195216.51</v>
          </cell>
          <cell r="L341">
            <v>0.1988</v>
          </cell>
          <cell r="O341">
            <v>36835</v>
          </cell>
          <cell r="P341">
            <v>36865</v>
          </cell>
          <cell r="Q341">
            <v>9921</v>
          </cell>
          <cell r="R341">
            <v>6731</v>
          </cell>
          <cell r="S341">
            <v>3190</v>
          </cell>
          <cell r="T341">
            <v>27</v>
          </cell>
          <cell r="V341">
            <v>188485.51</v>
          </cell>
          <cell r="W341">
            <v>2771.8214341808221</v>
          </cell>
          <cell r="X341">
            <v>14.66</v>
          </cell>
          <cell r="AB341">
            <v>14.35</v>
          </cell>
          <cell r="AD341">
            <v>0.14349999999999999</v>
          </cell>
          <cell r="AE341">
            <v>1.95E-2</v>
          </cell>
          <cell r="AF341">
            <v>4.0000000000000001E-3</v>
          </cell>
          <cell r="AG341">
            <v>0.11999999999999998</v>
          </cell>
        </row>
        <row r="342">
          <cell r="A342" t="str">
            <v>W10068</v>
          </cell>
          <cell r="B342">
            <v>333</v>
          </cell>
          <cell r="C342" t="str">
            <v>A K TYAGI</v>
          </cell>
          <cell r="D342">
            <v>2</v>
          </cell>
          <cell r="E342">
            <v>36503</v>
          </cell>
          <cell r="F342">
            <v>1000000</v>
          </cell>
          <cell r="G342">
            <v>878120.85</v>
          </cell>
          <cell r="L342">
            <v>0.1923</v>
          </cell>
          <cell r="O342">
            <v>36833</v>
          </cell>
          <cell r="P342">
            <v>36863</v>
          </cell>
          <cell r="Q342">
            <v>26000</v>
          </cell>
          <cell r="R342">
            <v>12118</v>
          </cell>
          <cell r="S342">
            <v>13882</v>
          </cell>
          <cell r="T342">
            <v>29</v>
          </cell>
          <cell r="V342">
            <v>866002.85</v>
          </cell>
          <cell r="W342">
            <v>13231.337242726027</v>
          </cell>
          <cell r="X342">
            <v>14.66</v>
          </cell>
          <cell r="AB342">
            <v>14.35</v>
          </cell>
          <cell r="AD342">
            <v>0.14349999999999999</v>
          </cell>
          <cell r="AE342">
            <v>1.95E-2</v>
          </cell>
          <cell r="AF342">
            <v>4.0000000000000001E-3</v>
          </cell>
          <cell r="AG342">
            <v>0.11999999999999998</v>
          </cell>
        </row>
        <row r="343">
          <cell r="A343" t="str">
            <v>W10066</v>
          </cell>
          <cell r="B343">
            <v>334</v>
          </cell>
          <cell r="C343" t="str">
            <v>HOSMAT HOSPITAL</v>
          </cell>
          <cell r="D343">
            <v>1</v>
          </cell>
          <cell r="E343">
            <v>36503</v>
          </cell>
          <cell r="F343">
            <v>304230</v>
          </cell>
          <cell r="G343">
            <v>259570.79</v>
          </cell>
          <cell r="L343">
            <v>0.20150000000000001</v>
          </cell>
          <cell r="O343">
            <v>36845</v>
          </cell>
          <cell r="P343">
            <v>36875</v>
          </cell>
          <cell r="Q343">
            <v>8143</v>
          </cell>
          <cell r="R343">
            <v>3843</v>
          </cell>
          <cell r="S343">
            <v>4300</v>
          </cell>
          <cell r="T343">
            <v>17</v>
          </cell>
          <cell r="V343">
            <v>255727.79</v>
          </cell>
          <cell r="W343">
            <v>2399.9877935479458</v>
          </cell>
          <cell r="X343">
            <v>14.66</v>
          </cell>
          <cell r="AB343">
            <v>14.35</v>
          </cell>
          <cell r="AD343">
            <v>0.14349999999999999</v>
          </cell>
          <cell r="AE343">
            <v>1.95E-2</v>
          </cell>
          <cell r="AF343">
            <v>4.0000000000000001E-3</v>
          </cell>
          <cell r="AG343">
            <v>0.11999999999999998</v>
          </cell>
        </row>
        <row r="344">
          <cell r="A344" t="str">
            <v>W10070</v>
          </cell>
          <cell r="B344">
            <v>335</v>
          </cell>
          <cell r="C344" t="str">
            <v>NORTH BENGAL NEURO RESEARCH</v>
          </cell>
          <cell r="D344">
            <v>1</v>
          </cell>
          <cell r="E344">
            <v>36503</v>
          </cell>
          <cell r="F344">
            <v>6102000</v>
          </cell>
          <cell r="G344">
            <v>5636625.8099999996</v>
          </cell>
          <cell r="L344">
            <v>0.16650000000000001</v>
          </cell>
          <cell r="O344">
            <v>36832</v>
          </cell>
          <cell r="P344">
            <v>36862</v>
          </cell>
          <cell r="Q344">
            <v>159264</v>
          </cell>
          <cell r="R344">
            <v>82132</v>
          </cell>
          <cell r="S344">
            <v>77132</v>
          </cell>
          <cell r="T344">
            <v>30</v>
          </cell>
          <cell r="V344">
            <v>5554493.8099999996</v>
          </cell>
          <cell r="W344">
            <v>76012.867345068487</v>
          </cell>
          <cell r="X344">
            <v>14.66</v>
          </cell>
          <cell r="AB344">
            <v>14.35</v>
          </cell>
          <cell r="AD344">
            <v>0.14349999999999999</v>
          </cell>
          <cell r="AE344">
            <v>1.95E-2</v>
          </cell>
          <cell r="AF344">
            <v>4.0000000000000001E-3</v>
          </cell>
          <cell r="AG344">
            <v>0.11999999999999998</v>
          </cell>
        </row>
        <row r="345">
          <cell r="A345" t="str">
            <v>W10074</v>
          </cell>
          <cell r="B345">
            <v>336</v>
          </cell>
          <cell r="C345" t="str">
            <v>SANJUKTA PATNAIK</v>
          </cell>
          <cell r="D345">
            <v>1</v>
          </cell>
          <cell r="E345">
            <v>36508</v>
          </cell>
          <cell r="F345">
            <v>360344</v>
          </cell>
          <cell r="G345">
            <v>256912.22</v>
          </cell>
          <cell r="L345">
            <v>0.19719999999999999</v>
          </cell>
          <cell r="O345">
            <v>36857</v>
          </cell>
          <cell r="P345">
            <v>36887</v>
          </cell>
          <cell r="Q345">
            <v>13500</v>
          </cell>
          <cell r="R345">
            <v>9335</v>
          </cell>
          <cell r="S345">
            <v>4165</v>
          </cell>
          <cell r="T345">
            <v>5</v>
          </cell>
          <cell r="V345">
            <v>247577.22</v>
          </cell>
          <cell r="W345">
            <v>668.79764087671219</v>
          </cell>
          <cell r="X345">
            <v>14.66</v>
          </cell>
          <cell r="AB345">
            <v>14.35</v>
          </cell>
          <cell r="AD345">
            <v>0.14349999999999999</v>
          </cell>
          <cell r="AE345">
            <v>1.95E-2</v>
          </cell>
          <cell r="AF345">
            <v>4.0000000000000001E-3</v>
          </cell>
          <cell r="AG345">
            <v>0.11999999999999998</v>
          </cell>
        </row>
        <row r="346">
          <cell r="A346" t="str">
            <v>W10071</v>
          </cell>
          <cell r="B346">
            <v>337</v>
          </cell>
          <cell r="C346" t="str">
            <v>JAI MAHAKALI ULTRASOUND X RAY &amp; PATHOLOGY CENTRE</v>
          </cell>
          <cell r="D346">
            <v>1</v>
          </cell>
          <cell r="E346">
            <v>36508</v>
          </cell>
          <cell r="F346">
            <v>1180000</v>
          </cell>
          <cell r="G346">
            <v>1013932.98</v>
          </cell>
          <cell r="L346">
            <v>0.1842</v>
          </cell>
          <cell r="O346">
            <v>36858</v>
          </cell>
          <cell r="P346">
            <v>36888</v>
          </cell>
          <cell r="Q346">
            <v>30000</v>
          </cell>
          <cell r="R346">
            <v>14649</v>
          </cell>
          <cell r="S346">
            <v>15351</v>
          </cell>
          <cell r="T346">
            <v>4</v>
          </cell>
          <cell r="V346">
            <v>999283.98</v>
          </cell>
          <cell r="W346">
            <v>2017.1847574356161</v>
          </cell>
          <cell r="X346">
            <v>14.66</v>
          </cell>
          <cell r="AB346">
            <v>14.35</v>
          </cell>
          <cell r="AD346">
            <v>0.14349999999999999</v>
          </cell>
          <cell r="AE346">
            <v>1.95E-2</v>
          </cell>
          <cell r="AF346">
            <v>4.0000000000000001E-3</v>
          </cell>
          <cell r="AG346">
            <v>0.11999999999999998</v>
          </cell>
        </row>
        <row r="347">
          <cell r="A347" t="str">
            <v>W10067</v>
          </cell>
          <cell r="B347">
            <v>338</v>
          </cell>
          <cell r="C347" t="str">
            <v>MOHAN LAL SINDHI</v>
          </cell>
          <cell r="D347">
            <v>1</v>
          </cell>
          <cell r="E347">
            <v>36508</v>
          </cell>
          <cell r="F347">
            <v>440370</v>
          </cell>
          <cell r="G347">
            <v>324467.13</v>
          </cell>
          <cell r="L347">
            <v>0.17399999999999999</v>
          </cell>
          <cell r="O347">
            <v>36834</v>
          </cell>
          <cell r="P347">
            <v>36864</v>
          </cell>
          <cell r="Q347">
            <v>16100</v>
          </cell>
          <cell r="R347">
            <v>11460</v>
          </cell>
          <cell r="S347">
            <v>4640</v>
          </cell>
          <cell r="T347">
            <v>28</v>
          </cell>
          <cell r="V347">
            <v>313007.13</v>
          </cell>
          <cell r="W347">
            <v>4178.0020201643829</v>
          </cell>
          <cell r="X347">
            <v>14.66</v>
          </cell>
          <cell r="AB347">
            <v>14.35</v>
          </cell>
          <cell r="AD347">
            <v>0.14349999999999999</v>
          </cell>
          <cell r="AE347">
            <v>1.95E-2</v>
          </cell>
          <cell r="AF347">
            <v>4.0000000000000001E-3</v>
          </cell>
          <cell r="AG347">
            <v>0.11999999999999998</v>
          </cell>
        </row>
        <row r="348">
          <cell r="A348" t="str">
            <v>W10075</v>
          </cell>
          <cell r="B348">
            <v>339</v>
          </cell>
          <cell r="C348" t="str">
            <v>AMRI-3</v>
          </cell>
          <cell r="D348">
            <v>2</v>
          </cell>
          <cell r="E348">
            <v>36509</v>
          </cell>
          <cell r="F348">
            <v>1208800</v>
          </cell>
          <cell r="G348">
            <v>902064.57</v>
          </cell>
          <cell r="L348">
            <v>0.184</v>
          </cell>
          <cell r="O348">
            <v>36833</v>
          </cell>
          <cell r="P348">
            <v>36863</v>
          </cell>
          <cell r="Q348">
            <v>43700</v>
          </cell>
          <cell r="R348">
            <v>30055</v>
          </cell>
          <cell r="S348">
            <v>13645</v>
          </cell>
          <cell r="T348">
            <v>29</v>
          </cell>
          <cell r="V348">
            <v>872009.57</v>
          </cell>
          <cell r="W348">
            <v>12748.063193205478</v>
          </cell>
          <cell r="X348">
            <v>14.66</v>
          </cell>
          <cell r="AB348">
            <v>14.35</v>
          </cell>
          <cell r="AD348">
            <v>0.14349999999999999</v>
          </cell>
          <cell r="AE348">
            <v>1.95E-2</v>
          </cell>
          <cell r="AF348">
            <v>4.0000000000000001E-3</v>
          </cell>
          <cell r="AG348">
            <v>0.11999999999999998</v>
          </cell>
        </row>
        <row r="349">
          <cell r="A349" t="str">
            <v>W10076</v>
          </cell>
          <cell r="B349">
            <v>340</v>
          </cell>
          <cell r="C349" t="str">
            <v>Skylab Assam Pvt Limited</v>
          </cell>
          <cell r="D349">
            <v>1</v>
          </cell>
          <cell r="E349">
            <v>36514</v>
          </cell>
          <cell r="F349">
            <v>1774400</v>
          </cell>
          <cell r="G349">
            <v>1443526.67</v>
          </cell>
          <cell r="L349">
            <v>0.19339999999999999</v>
          </cell>
          <cell r="O349">
            <v>36837</v>
          </cell>
          <cell r="P349">
            <v>36867</v>
          </cell>
          <cell r="Q349">
            <v>52517</v>
          </cell>
          <cell r="R349">
            <v>29603</v>
          </cell>
          <cell r="S349">
            <v>22914</v>
          </cell>
          <cell r="T349">
            <v>25</v>
          </cell>
          <cell r="V349">
            <v>1413923.67</v>
          </cell>
          <cell r="W349">
            <v>18729.646423150683</v>
          </cell>
          <cell r="X349">
            <v>14.66</v>
          </cell>
          <cell r="AB349">
            <v>14.35</v>
          </cell>
          <cell r="AD349">
            <v>0.14349999999999999</v>
          </cell>
          <cell r="AE349">
            <v>1.95E-2</v>
          </cell>
          <cell r="AF349">
            <v>4.0000000000000001E-3</v>
          </cell>
          <cell r="AG349">
            <v>0.11999999999999998</v>
          </cell>
        </row>
        <row r="350">
          <cell r="A350" t="str">
            <v>W10078</v>
          </cell>
          <cell r="B350">
            <v>341</v>
          </cell>
          <cell r="C350" t="str">
            <v>DIAGNOSIS</v>
          </cell>
          <cell r="D350">
            <v>1</v>
          </cell>
          <cell r="E350">
            <v>36516</v>
          </cell>
          <cell r="F350">
            <v>800000</v>
          </cell>
          <cell r="G350">
            <v>600542.36</v>
          </cell>
          <cell r="L350">
            <v>0.192</v>
          </cell>
          <cell r="O350">
            <v>36846</v>
          </cell>
          <cell r="P350">
            <v>36876</v>
          </cell>
          <cell r="Q350">
            <v>29325</v>
          </cell>
          <cell r="R350">
            <v>19848</v>
          </cell>
          <cell r="S350">
            <v>9477</v>
          </cell>
          <cell r="T350">
            <v>16</v>
          </cell>
          <cell r="V350">
            <v>580694.36</v>
          </cell>
          <cell r="W350">
            <v>4887.3782847123293</v>
          </cell>
          <cell r="X350">
            <v>14.66</v>
          </cell>
          <cell r="AB350">
            <v>14.35</v>
          </cell>
          <cell r="AD350">
            <v>0.14349999999999999</v>
          </cell>
          <cell r="AE350">
            <v>1.95E-2</v>
          </cell>
          <cell r="AF350">
            <v>4.0000000000000001E-3</v>
          </cell>
          <cell r="AG350">
            <v>0.11999999999999998</v>
          </cell>
        </row>
        <row r="351">
          <cell r="A351" t="str">
            <v>W10077</v>
          </cell>
          <cell r="B351">
            <v>342</v>
          </cell>
          <cell r="C351" t="str">
            <v>M THILAGABAMA</v>
          </cell>
          <cell r="D351">
            <v>1</v>
          </cell>
          <cell r="E351">
            <v>36516</v>
          </cell>
          <cell r="F351">
            <v>356250</v>
          </cell>
          <cell r="G351">
            <v>265757.68</v>
          </cell>
          <cell r="L351">
            <v>0.1845</v>
          </cell>
          <cell r="O351">
            <v>36839</v>
          </cell>
          <cell r="P351">
            <v>36869</v>
          </cell>
          <cell r="Q351">
            <v>12880</v>
          </cell>
          <cell r="R351">
            <v>8851</v>
          </cell>
          <cell r="S351">
            <v>4029</v>
          </cell>
          <cell r="T351">
            <v>23</v>
          </cell>
          <cell r="V351">
            <v>256906.68</v>
          </cell>
          <cell r="W351">
            <v>2986.8041002191781</v>
          </cell>
          <cell r="X351">
            <v>14.66</v>
          </cell>
          <cell r="AB351">
            <v>14.35</v>
          </cell>
          <cell r="AD351">
            <v>0.14349999999999999</v>
          </cell>
          <cell r="AE351">
            <v>1.95E-2</v>
          </cell>
          <cell r="AF351">
            <v>4.0000000000000001E-3</v>
          </cell>
          <cell r="AG351">
            <v>0.11999999999999998</v>
          </cell>
        </row>
        <row r="352">
          <cell r="A352" t="str">
            <v>W10069</v>
          </cell>
          <cell r="B352">
            <v>343</v>
          </cell>
          <cell r="C352" t="str">
            <v>S.P.SINGH</v>
          </cell>
          <cell r="D352">
            <v>1</v>
          </cell>
          <cell r="E352">
            <v>36517</v>
          </cell>
          <cell r="F352">
            <v>1187543</v>
          </cell>
          <cell r="G352">
            <v>1029395.84</v>
          </cell>
          <cell r="L352">
            <v>0.185</v>
          </cell>
          <cell r="O352">
            <v>36832</v>
          </cell>
          <cell r="P352">
            <v>36862</v>
          </cell>
          <cell r="Q352">
            <v>30500</v>
          </cell>
          <cell r="R352">
            <v>14849</v>
          </cell>
          <cell r="S352">
            <v>15651</v>
          </cell>
          <cell r="T352">
            <v>30</v>
          </cell>
          <cell r="V352">
            <v>1014546.84</v>
          </cell>
          <cell r="W352">
            <v>15426.671128767122</v>
          </cell>
          <cell r="X352">
            <v>14.66</v>
          </cell>
          <cell r="AB352">
            <v>14.35</v>
          </cell>
          <cell r="AD352">
            <v>0.14349999999999999</v>
          </cell>
          <cell r="AE352">
            <v>1.95E-2</v>
          </cell>
          <cell r="AF352">
            <v>4.0000000000000001E-3</v>
          </cell>
          <cell r="AG352">
            <v>0.11999999999999998</v>
          </cell>
        </row>
        <row r="354">
          <cell r="C354" t="str">
            <v>TOTAL</v>
          </cell>
          <cell r="F354">
            <v>1260506942</v>
          </cell>
          <cell r="G354">
            <v>396347545.38999993</v>
          </cell>
          <cell r="M354">
            <v>0</v>
          </cell>
          <cell r="N354">
            <v>136529</v>
          </cell>
          <cell r="Q354">
            <v>21818467</v>
          </cell>
          <cell r="R354">
            <v>14394295</v>
          </cell>
          <cell r="S354">
            <v>7424172</v>
          </cell>
          <cell r="U354">
            <v>0</v>
          </cell>
          <cell r="V354">
            <v>381816721.38999993</v>
          </cell>
          <cell r="W354">
            <v>5365777.3009917978</v>
          </cell>
          <cell r="Y354">
            <v>0</v>
          </cell>
          <cell r="Z354">
            <v>2632628.4634786039</v>
          </cell>
        </row>
        <row r="356">
          <cell r="A356" t="str">
            <v>AGREEMENT</v>
          </cell>
          <cell r="B356" t="str">
            <v>S. NO.</v>
          </cell>
          <cell r="C356" t="str">
            <v>CUSTOMER NAME</v>
          </cell>
          <cell r="D356" t="str">
            <v>TR. NO</v>
          </cell>
          <cell r="G356" t="str">
            <v>O/S PRIN.</v>
          </cell>
          <cell r="H356" t="str">
            <v xml:space="preserve"> INT.</v>
          </cell>
          <cell r="I356" t="str">
            <v>NEW INT</v>
          </cell>
          <cell r="J356" t="str">
            <v>OLD INT</v>
          </cell>
          <cell r="L356" t="str">
            <v>NEW INT</v>
          </cell>
          <cell r="M356" t="str">
            <v>Addition</v>
          </cell>
          <cell r="N356" t="str">
            <v>Deletions</v>
          </cell>
          <cell r="O356" t="str">
            <v>LAST DUE</v>
          </cell>
          <cell r="P356" t="str">
            <v>DUE DATE</v>
          </cell>
          <cell r="Q356" t="str">
            <v>INST DUE</v>
          </cell>
          <cell r="R356" t="str">
            <v>PRINCIPAL</v>
          </cell>
          <cell r="S356" t="str">
            <v>INTEREST</v>
          </cell>
          <cell r="T356" t="str">
            <v>No of days</v>
          </cell>
          <cell r="U356" t="str">
            <v>No of days</v>
          </cell>
          <cell r="V356" t="str">
            <v>O/S PRIN.</v>
          </cell>
          <cell r="W356" t="str">
            <v>ACCRUAL</v>
          </cell>
        </row>
        <row r="357">
          <cell r="A357" t="str">
            <v>NO.</v>
          </cell>
          <cell r="E357" t="str">
            <v>Fund Date</v>
          </cell>
          <cell r="F357" t="str">
            <v>Principal</v>
          </cell>
          <cell r="G357" t="str">
            <v>TILL 30/11/00</v>
          </cell>
          <cell r="H357" t="str">
            <v>RATE</v>
          </cell>
          <cell r="I357" t="str">
            <v>RATE</v>
          </cell>
          <cell r="J357" t="str">
            <v>RATE</v>
          </cell>
          <cell r="K357" t="str">
            <v>ADJUSTMENT</v>
          </cell>
          <cell r="L357" t="str">
            <v>RATE</v>
          </cell>
          <cell r="M357" t="str">
            <v>in Dec00</v>
          </cell>
          <cell r="N357" t="str">
            <v>in Dec00</v>
          </cell>
          <cell r="O357" t="str">
            <v>DATE</v>
          </cell>
          <cell r="P357" t="str">
            <v>in Dec00</v>
          </cell>
          <cell r="T357" t="str">
            <v>TILL 31/12/00</v>
          </cell>
          <cell r="U357" t="str">
            <v>till 30/9/99</v>
          </cell>
          <cell r="V357" t="str">
            <v>TILL 31/12/00</v>
          </cell>
          <cell r="W357" t="str">
            <v>AMOUNT</v>
          </cell>
          <cell r="Y357" t="str">
            <v>COLLATERAL</v>
          </cell>
          <cell r="Z357" t="str">
            <v>INTEREST COST</v>
          </cell>
        </row>
        <row r="358">
          <cell r="O358" t="str">
            <v>(bef 1/12/00)</v>
          </cell>
        </row>
        <row r="361">
          <cell r="A361" t="str">
            <v>W10080</v>
          </cell>
          <cell r="B361">
            <v>344</v>
          </cell>
          <cell r="C361" t="str">
            <v>SRI CHENNAI SCANS &amp; RESEARCH CENTRE (P) LTD.</v>
          </cell>
          <cell r="D361">
            <v>1</v>
          </cell>
          <cell r="E361">
            <v>36558</v>
          </cell>
          <cell r="F361">
            <v>1350000</v>
          </cell>
          <cell r="G361">
            <v>1190565.3400000001</v>
          </cell>
          <cell r="L361">
            <v>0.18459999999999999</v>
          </cell>
          <cell r="O361">
            <v>36854</v>
          </cell>
          <cell r="P361">
            <v>36884</v>
          </cell>
          <cell r="Q361">
            <v>34300</v>
          </cell>
          <cell r="R361">
            <v>16232</v>
          </cell>
          <cell r="S361">
            <v>18068</v>
          </cell>
          <cell r="T361">
            <v>8</v>
          </cell>
          <cell r="V361">
            <v>1174333.3400000001</v>
          </cell>
          <cell r="W361">
            <v>4751.3848671561645</v>
          </cell>
          <cell r="X361">
            <v>14.66</v>
          </cell>
          <cell r="AB361">
            <v>14.35</v>
          </cell>
          <cell r="AD361">
            <v>0.14349999999999999</v>
          </cell>
          <cell r="AE361">
            <v>1.95E-2</v>
          </cell>
          <cell r="AF361">
            <v>4.0000000000000001E-3</v>
          </cell>
          <cell r="AG361">
            <v>0.11999999999999998</v>
          </cell>
        </row>
        <row r="362">
          <cell r="A362" t="str">
            <v>W10079</v>
          </cell>
          <cell r="B362">
            <v>345</v>
          </cell>
          <cell r="C362" t="str">
            <v>SUBHRA JAIN</v>
          </cell>
          <cell r="D362">
            <v>1</v>
          </cell>
          <cell r="E362">
            <v>36558</v>
          </cell>
          <cell r="F362">
            <v>1080000</v>
          </cell>
          <cell r="G362">
            <v>951601.23</v>
          </cell>
          <cell r="L362">
            <v>0.16220000000000001</v>
          </cell>
          <cell r="O362">
            <v>36849</v>
          </cell>
          <cell r="P362">
            <v>36879</v>
          </cell>
          <cell r="Q362">
            <v>26300</v>
          </cell>
          <cell r="R362">
            <v>13615</v>
          </cell>
          <cell r="S362">
            <v>12685</v>
          </cell>
          <cell r="T362">
            <v>13</v>
          </cell>
          <cell r="V362">
            <v>937986.23</v>
          </cell>
          <cell r="W362">
            <v>5418.7336015835617</v>
          </cell>
          <cell r="X362">
            <v>14.66</v>
          </cell>
          <cell r="AB362">
            <v>14.35</v>
          </cell>
          <cell r="AD362">
            <v>0.14349999999999999</v>
          </cell>
          <cell r="AE362">
            <v>1.95E-2</v>
          </cell>
          <cell r="AF362">
            <v>4.0000000000000001E-3</v>
          </cell>
          <cell r="AG362">
            <v>0.11999999999999998</v>
          </cell>
        </row>
        <row r="363">
          <cell r="A363" t="str">
            <v>W10081</v>
          </cell>
          <cell r="B363">
            <v>346</v>
          </cell>
          <cell r="C363" t="str">
            <v>SUSHEELA JOHNY</v>
          </cell>
          <cell r="D363">
            <v>1</v>
          </cell>
          <cell r="E363">
            <v>36558</v>
          </cell>
          <cell r="F363">
            <v>820000</v>
          </cell>
          <cell r="G363">
            <v>620020.92000000004</v>
          </cell>
          <cell r="L363">
            <v>0.18479999999999999</v>
          </cell>
          <cell r="O363">
            <v>36834</v>
          </cell>
          <cell r="P363">
            <v>36864</v>
          </cell>
          <cell r="Q363">
            <v>30060</v>
          </cell>
          <cell r="R363">
            <v>20642</v>
          </cell>
          <cell r="S363">
            <v>9418</v>
          </cell>
          <cell r="T363">
            <v>28</v>
          </cell>
          <cell r="V363">
            <v>599378.92000000004</v>
          </cell>
          <cell r="W363">
            <v>8497.0583113643843</v>
          </cell>
          <cell r="X363">
            <v>14.66</v>
          </cell>
          <cell r="AB363">
            <v>14.35</v>
          </cell>
          <cell r="AD363">
            <v>0.14349999999999999</v>
          </cell>
          <cell r="AE363">
            <v>1.95E-2</v>
          </cell>
          <cell r="AF363">
            <v>4.0000000000000001E-3</v>
          </cell>
          <cell r="AG363">
            <v>0.11999999999999998</v>
          </cell>
        </row>
        <row r="364">
          <cell r="A364" t="str">
            <v>W10082</v>
          </cell>
          <cell r="B364">
            <v>347</v>
          </cell>
          <cell r="C364" t="str">
            <v>X-RAY CENTRE GUWAHATI (P) LTD.</v>
          </cell>
          <cell r="D364">
            <v>1</v>
          </cell>
          <cell r="E364">
            <v>36558</v>
          </cell>
          <cell r="F364">
            <v>757500</v>
          </cell>
          <cell r="G364">
            <v>671203.25</v>
          </cell>
          <cell r="L364">
            <v>0.18179999999999999</v>
          </cell>
          <cell r="O364">
            <v>36854</v>
          </cell>
          <cell r="P364">
            <v>36884</v>
          </cell>
          <cell r="Q364">
            <v>19237</v>
          </cell>
          <cell r="R364">
            <v>9207</v>
          </cell>
          <cell r="S364">
            <v>10030</v>
          </cell>
          <cell r="T364">
            <v>8</v>
          </cell>
          <cell r="V364">
            <v>661996.25</v>
          </cell>
          <cell r="W364">
            <v>2637.8283452054793</v>
          </cell>
          <cell r="X364">
            <v>14.66</v>
          </cell>
          <cell r="AB364">
            <v>14.35</v>
          </cell>
          <cell r="AD364">
            <v>0.14349999999999999</v>
          </cell>
          <cell r="AE364">
            <v>1.95E-2</v>
          </cell>
          <cell r="AF364">
            <v>4.0000000000000001E-3</v>
          </cell>
          <cell r="AG364">
            <v>0.11999999999999998</v>
          </cell>
        </row>
        <row r="365">
          <cell r="A365" t="str">
            <v>W10083</v>
          </cell>
          <cell r="B365">
            <v>348</v>
          </cell>
          <cell r="C365" t="str">
            <v>T. Jayaraman</v>
          </cell>
          <cell r="D365">
            <v>1</v>
          </cell>
          <cell r="E365">
            <v>36560</v>
          </cell>
          <cell r="F365">
            <v>1650000</v>
          </cell>
          <cell r="G365">
            <v>1561059.01</v>
          </cell>
          <cell r="L365">
            <v>0.1666</v>
          </cell>
          <cell r="O365">
            <v>36848</v>
          </cell>
          <cell r="P365">
            <v>36878</v>
          </cell>
          <cell r="Q365">
            <v>43500</v>
          </cell>
          <cell r="R365">
            <v>22125</v>
          </cell>
          <cell r="S365">
            <v>21375</v>
          </cell>
          <cell r="T365">
            <v>14</v>
          </cell>
          <cell r="V365">
            <v>1538934.01</v>
          </cell>
          <cell r="W365">
            <v>9833.9991367780822</v>
          </cell>
          <cell r="X365">
            <v>14.66</v>
          </cell>
          <cell r="AB365">
            <v>14.35</v>
          </cell>
          <cell r="AD365">
            <v>0.14349999999999999</v>
          </cell>
          <cell r="AE365">
            <v>1.95E-2</v>
          </cell>
          <cell r="AF365">
            <v>4.0000000000000001E-3</v>
          </cell>
          <cell r="AG365">
            <v>0.11999999999999998</v>
          </cell>
        </row>
        <row r="366">
          <cell r="A366" t="str">
            <v>W10084</v>
          </cell>
          <cell r="B366">
            <v>349</v>
          </cell>
          <cell r="C366" t="str">
            <v>Anju Gupta</v>
          </cell>
          <cell r="D366">
            <v>1</v>
          </cell>
          <cell r="E366">
            <v>36564</v>
          </cell>
          <cell r="F366">
            <v>300000</v>
          </cell>
          <cell r="G366">
            <v>229544.06</v>
          </cell>
          <cell r="L366">
            <v>0.17780000000000001</v>
          </cell>
          <cell r="O366">
            <v>36847</v>
          </cell>
          <cell r="P366">
            <v>36877</v>
          </cell>
          <cell r="Q366">
            <v>10700</v>
          </cell>
          <cell r="R366">
            <v>7345</v>
          </cell>
          <cell r="S366">
            <v>3355</v>
          </cell>
          <cell r="T366">
            <v>15</v>
          </cell>
          <cell r="V366">
            <v>222199.06</v>
          </cell>
          <cell r="W366">
            <v>1623.5750493698631</v>
          </cell>
          <cell r="X366">
            <v>14.66</v>
          </cell>
          <cell r="AB366">
            <v>14.35</v>
          </cell>
          <cell r="AD366">
            <v>0.14349999999999999</v>
          </cell>
          <cell r="AE366">
            <v>1.95E-2</v>
          </cell>
          <cell r="AF366">
            <v>4.0000000000000001E-3</v>
          </cell>
          <cell r="AG366">
            <v>0.11999999999999998</v>
          </cell>
        </row>
        <row r="367">
          <cell r="A367" t="str">
            <v>W10085</v>
          </cell>
          <cell r="B367">
            <v>350</v>
          </cell>
          <cell r="C367" t="str">
            <v>K.M. Jothiraj</v>
          </cell>
          <cell r="D367">
            <v>1</v>
          </cell>
          <cell r="E367">
            <v>36564</v>
          </cell>
          <cell r="F367">
            <v>292500</v>
          </cell>
          <cell r="G367">
            <v>182808.81</v>
          </cell>
          <cell r="L367">
            <v>0.18490000000000001</v>
          </cell>
          <cell r="O367">
            <v>36860</v>
          </cell>
          <cell r="P367">
            <v>36890</v>
          </cell>
          <cell r="Q367">
            <v>14600</v>
          </cell>
          <cell r="R367">
            <v>11822</v>
          </cell>
          <cell r="S367">
            <v>2778</v>
          </cell>
          <cell r="T367">
            <v>2</v>
          </cell>
          <cell r="V367">
            <v>170986.81</v>
          </cell>
          <cell r="W367">
            <v>173.23540366575344</v>
          </cell>
          <cell r="X367">
            <v>14.66</v>
          </cell>
          <cell r="AB367">
            <v>14.35</v>
          </cell>
          <cell r="AD367">
            <v>0.14349999999999999</v>
          </cell>
          <cell r="AE367">
            <v>1.95E-2</v>
          </cell>
          <cell r="AF367">
            <v>4.0000000000000001E-3</v>
          </cell>
          <cell r="AG367">
            <v>0.11999999999999998</v>
          </cell>
        </row>
        <row r="368">
          <cell r="A368" t="str">
            <v>W10086</v>
          </cell>
          <cell r="B368">
            <v>351</v>
          </cell>
          <cell r="C368" t="str">
            <v>Ramesh Sharma ( Foreclosed on 17-10-00)</v>
          </cell>
          <cell r="D368">
            <v>1</v>
          </cell>
          <cell r="E368">
            <v>36564</v>
          </cell>
          <cell r="F368">
            <v>550000</v>
          </cell>
          <cell r="G368">
            <v>421807.51</v>
          </cell>
          <cell r="L368">
            <v>0.18940000000000001</v>
          </cell>
          <cell r="N368">
            <v>421807</v>
          </cell>
          <cell r="O368">
            <v>36845</v>
          </cell>
          <cell r="S368">
            <v>0</v>
          </cell>
          <cell r="T368">
            <v>47</v>
          </cell>
          <cell r="V368">
            <v>0.51000000000931323</v>
          </cell>
          <cell r="W368">
            <v>1.2438131507076452E-2</v>
          </cell>
          <cell r="X368">
            <v>14.66</v>
          </cell>
          <cell r="AB368">
            <v>14.35</v>
          </cell>
          <cell r="AD368">
            <v>0.14349999999999999</v>
          </cell>
          <cell r="AE368">
            <v>1.95E-2</v>
          </cell>
          <cell r="AF368">
            <v>4.0000000000000001E-3</v>
          </cell>
          <cell r="AG368">
            <v>0.11999999999999998</v>
          </cell>
        </row>
        <row r="369">
          <cell r="A369" t="str">
            <v>W10087</v>
          </cell>
          <cell r="B369">
            <v>352</v>
          </cell>
          <cell r="C369" t="str">
            <v>Jay Kishore</v>
          </cell>
          <cell r="D369">
            <v>1</v>
          </cell>
          <cell r="E369">
            <v>36565</v>
          </cell>
          <cell r="F369">
            <v>1068140</v>
          </cell>
          <cell r="G369">
            <v>935819.44</v>
          </cell>
          <cell r="L369">
            <v>0.16289999999999999</v>
          </cell>
          <cell r="O369">
            <v>36856</v>
          </cell>
          <cell r="P369">
            <v>36886</v>
          </cell>
          <cell r="Q369">
            <v>26270</v>
          </cell>
          <cell r="R369">
            <v>13738</v>
          </cell>
          <cell r="S369">
            <v>12532</v>
          </cell>
          <cell r="T369">
            <v>6</v>
          </cell>
          <cell r="V369">
            <v>922081.44</v>
          </cell>
          <cell r="W369">
            <v>2469.1572587835612</v>
          </cell>
          <cell r="X369">
            <v>14.66</v>
          </cell>
          <cell r="AB369">
            <v>14.35</v>
          </cell>
          <cell r="AD369">
            <v>0.14349999999999999</v>
          </cell>
          <cell r="AE369">
            <v>1.95E-2</v>
          </cell>
          <cell r="AF369">
            <v>4.0000000000000001E-3</v>
          </cell>
          <cell r="AG369">
            <v>0.11999999999999998</v>
          </cell>
        </row>
        <row r="370">
          <cell r="A370" t="str">
            <v>W10090</v>
          </cell>
          <cell r="B370">
            <v>353</v>
          </cell>
          <cell r="C370" t="str">
            <v>P. Murati Sankar</v>
          </cell>
          <cell r="D370">
            <v>1</v>
          </cell>
          <cell r="E370">
            <v>36568</v>
          </cell>
          <cell r="F370">
            <v>286818</v>
          </cell>
          <cell r="G370">
            <v>214494.4</v>
          </cell>
          <cell r="L370">
            <v>0.1646</v>
          </cell>
          <cell r="O370">
            <v>36858</v>
          </cell>
          <cell r="P370">
            <v>36888</v>
          </cell>
          <cell r="Q370">
            <v>10547</v>
          </cell>
          <cell r="R370">
            <v>7645</v>
          </cell>
          <cell r="S370">
            <v>2902</v>
          </cell>
          <cell r="T370">
            <v>4</v>
          </cell>
          <cell r="V370">
            <v>206849.4</v>
          </cell>
          <cell r="W370">
            <v>373.1223149589041</v>
          </cell>
          <cell r="X370">
            <v>14.66</v>
          </cell>
          <cell r="AB370">
            <v>14.35</v>
          </cell>
          <cell r="AD370">
            <v>0.14349999999999999</v>
          </cell>
          <cell r="AE370">
            <v>1.95E-2</v>
          </cell>
          <cell r="AF370">
            <v>4.0000000000000001E-3</v>
          </cell>
          <cell r="AG370">
            <v>0.11999999999999998</v>
          </cell>
        </row>
        <row r="371">
          <cell r="A371" t="str">
            <v>W10089</v>
          </cell>
          <cell r="B371">
            <v>354</v>
          </cell>
          <cell r="C371" t="str">
            <v>S. S. Todkari</v>
          </cell>
          <cell r="D371">
            <v>1</v>
          </cell>
          <cell r="E371">
            <v>36568</v>
          </cell>
          <cell r="F371">
            <v>960000</v>
          </cell>
          <cell r="G371">
            <v>809356</v>
          </cell>
          <cell r="L371">
            <v>0.1847</v>
          </cell>
          <cell r="O371">
            <v>36822</v>
          </cell>
          <cell r="S371">
            <v>0</v>
          </cell>
          <cell r="T371">
            <v>70</v>
          </cell>
          <cell r="V371">
            <v>809356</v>
          </cell>
          <cell r="W371">
            <v>28668.941709589039</v>
          </cell>
          <cell r="X371">
            <v>14.66</v>
          </cell>
          <cell r="AB371">
            <v>14.35</v>
          </cell>
          <cell r="AD371">
            <v>0.14349999999999999</v>
          </cell>
          <cell r="AE371">
            <v>1.95E-2</v>
          </cell>
          <cell r="AF371">
            <v>4.0000000000000001E-3</v>
          </cell>
          <cell r="AG371">
            <v>0.11999999999999998</v>
          </cell>
        </row>
        <row r="372">
          <cell r="A372" t="str">
            <v>W10088</v>
          </cell>
          <cell r="B372">
            <v>355</v>
          </cell>
          <cell r="C372" t="str">
            <v>Vishakha Hospital &amp; Diagnostic P. Ltd.</v>
          </cell>
          <cell r="D372">
            <v>2</v>
          </cell>
          <cell r="E372">
            <v>36568</v>
          </cell>
          <cell r="F372">
            <v>128000</v>
          </cell>
          <cell r="G372">
            <v>79425.119999999995</v>
          </cell>
          <cell r="L372">
            <v>0.19589999999999999</v>
          </cell>
          <cell r="O372">
            <v>36843</v>
          </cell>
          <cell r="P372">
            <v>36873</v>
          </cell>
          <cell r="Q372">
            <v>6390</v>
          </cell>
          <cell r="R372">
            <v>5111</v>
          </cell>
          <cell r="S372">
            <v>1279</v>
          </cell>
          <cell r="T372">
            <v>19</v>
          </cell>
          <cell r="V372">
            <v>74314.12</v>
          </cell>
          <cell r="W372">
            <v>757.82078370410954</v>
          </cell>
          <cell r="X372">
            <v>14.66</v>
          </cell>
          <cell r="AB372">
            <v>14.35</v>
          </cell>
          <cell r="AD372">
            <v>0.14349999999999999</v>
          </cell>
          <cell r="AE372">
            <v>1.95E-2</v>
          </cell>
          <cell r="AF372">
            <v>4.0000000000000001E-3</v>
          </cell>
          <cell r="AG372">
            <v>0.11999999999999998</v>
          </cell>
        </row>
        <row r="373">
          <cell r="A373" t="str">
            <v>W10091</v>
          </cell>
          <cell r="B373">
            <v>356</v>
          </cell>
          <cell r="C373" t="str">
            <v>Tuticorin CT Scan &amp; Research</v>
          </cell>
          <cell r="D373">
            <v>1</v>
          </cell>
          <cell r="E373">
            <v>36570</v>
          </cell>
          <cell r="F373">
            <v>10000000</v>
          </cell>
          <cell r="G373">
            <v>8820808</v>
          </cell>
          <cell r="L373">
            <v>0.17249999999999999</v>
          </cell>
          <cell r="O373">
            <v>36860</v>
          </cell>
          <cell r="P373">
            <v>36890</v>
          </cell>
          <cell r="Q373">
            <v>248550</v>
          </cell>
          <cell r="R373">
            <v>119332</v>
          </cell>
          <cell r="S373">
            <v>129218</v>
          </cell>
          <cell r="T373">
            <v>2</v>
          </cell>
          <cell r="V373">
            <v>8701476</v>
          </cell>
          <cell r="W373">
            <v>8224.6827945205478</v>
          </cell>
          <cell r="X373">
            <v>14.66</v>
          </cell>
          <cell r="AB373">
            <v>14.35</v>
          </cell>
          <cell r="AD373">
            <v>0.14349999999999999</v>
          </cell>
          <cell r="AE373">
            <v>1.95E-2</v>
          </cell>
          <cell r="AF373">
            <v>4.0000000000000001E-3</v>
          </cell>
          <cell r="AG373">
            <v>0.11999999999999998</v>
          </cell>
        </row>
        <row r="374">
          <cell r="A374" t="str">
            <v>W10092</v>
          </cell>
          <cell r="B374">
            <v>357</v>
          </cell>
          <cell r="C374" t="str">
            <v>Prakash Kanwar</v>
          </cell>
          <cell r="D374">
            <v>1</v>
          </cell>
          <cell r="E374">
            <v>36573</v>
          </cell>
          <cell r="F374">
            <v>300000</v>
          </cell>
          <cell r="G374">
            <v>229973.75</v>
          </cell>
          <cell r="L374">
            <v>0.17610000000000001</v>
          </cell>
          <cell r="O374">
            <v>36860</v>
          </cell>
          <cell r="P374">
            <v>36890</v>
          </cell>
          <cell r="Q374">
            <v>10700</v>
          </cell>
          <cell r="R374">
            <v>7371</v>
          </cell>
          <cell r="S374">
            <v>3329</v>
          </cell>
          <cell r="T374">
            <v>2</v>
          </cell>
          <cell r="V374">
            <v>222602.75</v>
          </cell>
          <cell r="W374">
            <v>214.79640698630138</v>
          </cell>
          <cell r="X374">
            <v>14.18</v>
          </cell>
          <cell r="AB374">
            <v>13.85</v>
          </cell>
          <cell r="AD374">
            <v>0.13849999999999998</v>
          </cell>
          <cell r="AE374">
            <v>1.95E-2</v>
          </cell>
          <cell r="AF374">
            <v>4.0000000000000001E-3</v>
          </cell>
          <cell r="AG374">
            <v>0.11499999999999998</v>
          </cell>
        </row>
        <row r="375">
          <cell r="A375" t="str">
            <v>W10093</v>
          </cell>
          <cell r="B375">
            <v>358</v>
          </cell>
          <cell r="C375" t="str">
            <v>Shija Clinic Pvt. Ltd. ( Forcl on Aug-00 )</v>
          </cell>
          <cell r="D375">
            <v>1</v>
          </cell>
          <cell r="E375">
            <v>36573</v>
          </cell>
          <cell r="F375">
            <v>1400000</v>
          </cell>
          <cell r="G375">
            <v>-0.9599999999627471</v>
          </cell>
          <cell r="L375">
            <v>0.1925</v>
          </cell>
          <cell r="O375">
            <v>36717</v>
          </cell>
          <cell r="S375">
            <v>0</v>
          </cell>
          <cell r="T375">
            <v>175</v>
          </cell>
          <cell r="V375">
            <v>-0.9599999999627471</v>
          </cell>
          <cell r="W375">
            <v>-8.8602739722589155E-2</v>
          </cell>
          <cell r="X375">
            <v>14.18</v>
          </cell>
          <cell r="AB375">
            <v>13.85</v>
          </cell>
          <cell r="AD375">
            <v>0.13849999999999998</v>
          </cell>
          <cell r="AE375">
            <v>1.95E-2</v>
          </cell>
          <cell r="AF375">
            <v>4.0000000000000001E-3</v>
          </cell>
          <cell r="AG375">
            <v>0.11499999999999998</v>
          </cell>
        </row>
        <row r="376">
          <cell r="A376" t="str">
            <v>W10094</v>
          </cell>
          <cell r="B376">
            <v>359</v>
          </cell>
          <cell r="C376" t="str">
            <v>Rashmi Garg</v>
          </cell>
          <cell r="D376">
            <v>1</v>
          </cell>
          <cell r="E376">
            <v>36579</v>
          </cell>
          <cell r="F376">
            <v>1000000</v>
          </cell>
          <cell r="G376">
            <v>890609</v>
          </cell>
          <cell r="L376">
            <v>0.16309999999999999</v>
          </cell>
          <cell r="O376">
            <v>36838</v>
          </cell>
          <cell r="P376">
            <v>36868</v>
          </cell>
          <cell r="Q376">
            <v>24320</v>
          </cell>
          <cell r="R376">
            <v>12378</v>
          </cell>
          <cell r="S376">
            <v>11942</v>
          </cell>
          <cell r="T376">
            <v>24</v>
          </cell>
          <cell r="V376">
            <v>878231</v>
          </cell>
          <cell r="W376">
            <v>9418.4860997260257</v>
          </cell>
          <cell r="X376">
            <v>14.18</v>
          </cell>
          <cell r="AB376">
            <v>13.85</v>
          </cell>
          <cell r="AD376">
            <v>0.13849999999999998</v>
          </cell>
          <cell r="AE376">
            <v>1.95E-2</v>
          </cell>
          <cell r="AF376">
            <v>4.0000000000000001E-3</v>
          </cell>
          <cell r="AG376">
            <v>0.11499999999999998</v>
          </cell>
        </row>
        <row r="377">
          <cell r="A377" t="str">
            <v>W10095</v>
          </cell>
          <cell r="B377">
            <v>360</v>
          </cell>
          <cell r="C377" t="str">
            <v>Bankura Scan Centre</v>
          </cell>
          <cell r="D377">
            <v>1</v>
          </cell>
          <cell r="E377">
            <v>36585</v>
          </cell>
          <cell r="F377">
            <v>6180000</v>
          </cell>
          <cell r="G377">
            <v>5942929.5</v>
          </cell>
          <cell r="L377">
            <v>0.19170000000000001</v>
          </cell>
          <cell r="O377">
            <v>36853</v>
          </cell>
          <cell r="P377">
            <v>36883</v>
          </cell>
          <cell r="Q377">
            <v>171200</v>
          </cell>
          <cell r="R377">
            <v>77584</v>
          </cell>
          <cell r="S377">
            <v>93616</v>
          </cell>
          <cell r="T377">
            <v>9</v>
          </cell>
          <cell r="V377">
            <v>5865345.5</v>
          </cell>
          <cell r="W377">
            <v>27724.604359315068</v>
          </cell>
          <cell r="X377">
            <v>14.18</v>
          </cell>
          <cell r="AB377">
            <v>13.85</v>
          </cell>
          <cell r="AD377">
            <v>0.13849999999999998</v>
          </cell>
          <cell r="AE377">
            <v>1.95E-2</v>
          </cell>
          <cell r="AF377">
            <v>4.0000000000000001E-3</v>
          </cell>
          <cell r="AG377">
            <v>0.11499999999999998</v>
          </cell>
        </row>
        <row r="378">
          <cell r="A378" t="str">
            <v>W10096</v>
          </cell>
          <cell r="B378">
            <v>361</v>
          </cell>
          <cell r="C378" t="str">
            <v>Gopal Surendran</v>
          </cell>
          <cell r="D378">
            <v>1</v>
          </cell>
          <cell r="E378">
            <v>36585</v>
          </cell>
          <cell r="F378">
            <v>1200000</v>
          </cell>
          <cell r="G378">
            <v>1073470</v>
          </cell>
          <cell r="L378">
            <v>0.16039999999999999</v>
          </cell>
          <cell r="O378">
            <v>36766</v>
          </cell>
          <cell r="S378">
            <v>0</v>
          </cell>
          <cell r="T378">
            <v>126</v>
          </cell>
          <cell r="V378">
            <v>1073470</v>
          </cell>
          <cell r="W378">
            <v>59439.063254794521</v>
          </cell>
          <cell r="X378">
            <v>14.18</v>
          </cell>
          <cell r="AB378">
            <v>13.85</v>
          </cell>
          <cell r="AD378">
            <v>0.13849999999999998</v>
          </cell>
          <cell r="AE378">
            <v>1.95E-2</v>
          </cell>
          <cell r="AF378">
            <v>4.0000000000000001E-3</v>
          </cell>
          <cell r="AG378">
            <v>0.11499999999999998</v>
          </cell>
        </row>
        <row r="379">
          <cell r="A379" t="str">
            <v>W10097</v>
          </cell>
          <cell r="B379">
            <v>362</v>
          </cell>
          <cell r="C379" t="str">
            <v>Prateeksha Tolambia</v>
          </cell>
          <cell r="D379">
            <v>1</v>
          </cell>
          <cell r="E379">
            <v>36585</v>
          </cell>
          <cell r="F379">
            <v>350000</v>
          </cell>
          <cell r="G379">
            <v>277172</v>
          </cell>
          <cell r="L379">
            <v>0.17430000000000001</v>
          </cell>
          <cell r="O379">
            <v>36848</v>
          </cell>
          <cell r="P379">
            <v>36878</v>
          </cell>
          <cell r="Q379">
            <v>12480</v>
          </cell>
          <cell r="R379">
            <v>8509</v>
          </cell>
          <cell r="S379">
            <v>3971</v>
          </cell>
          <cell r="T379">
            <v>14</v>
          </cell>
          <cell r="V379">
            <v>268663</v>
          </cell>
          <cell r="W379">
            <v>1796.1409660273973</v>
          </cell>
          <cell r="X379">
            <v>14.18</v>
          </cell>
          <cell r="AB379">
            <v>13.85</v>
          </cell>
          <cell r="AD379">
            <v>0.13849999999999998</v>
          </cell>
          <cell r="AE379">
            <v>1.95E-2</v>
          </cell>
          <cell r="AF379">
            <v>4.0000000000000001E-3</v>
          </cell>
          <cell r="AG379">
            <v>0.11499999999999998</v>
          </cell>
        </row>
        <row r="380">
          <cell r="A380" t="str">
            <v>W10098</v>
          </cell>
          <cell r="B380">
            <v>363</v>
          </cell>
          <cell r="C380" t="str">
            <v>K. Velluswamy</v>
          </cell>
          <cell r="D380">
            <v>1</v>
          </cell>
          <cell r="E380">
            <v>36588</v>
          </cell>
          <cell r="F380">
            <v>1270000</v>
          </cell>
          <cell r="G380">
            <v>1037552.96</v>
          </cell>
          <cell r="L380">
            <v>0.1603</v>
          </cell>
          <cell r="O380">
            <v>36831</v>
          </cell>
          <cell r="P380">
            <v>36861</v>
          </cell>
          <cell r="Q380">
            <v>44649</v>
          </cell>
          <cell r="R380">
            <v>30979</v>
          </cell>
          <cell r="S380">
            <v>13670</v>
          </cell>
          <cell r="T380">
            <v>31</v>
          </cell>
          <cell r="V380">
            <v>1006573.96</v>
          </cell>
          <cell r="W380">
            <v>13704.021861446574</v>
          </cell>
          <cell r="X380">
            <v>14.18</v>
          </cell>
          <cell r="AB380">
            <v>13.85</v>
          </cell>
          <cell r="AD380">
            <v>0.13849999999999998</v>
          </cell>
          <cell r="AE380">
            <v>1.95E-2</v>
          </cell>
          <cell r="AF380">
            <v>4.0000000000000001E-3</v>
          </cell>
          <cell r="AG380">
            <v>0.11499999999999998</v>
          </cell>
        </row>
        <row r="381">
          <cell r="A381" t="str">
            <v>W10099</v>
          </cell>
          <cell r="B381">
            <v>364</v>
          </cell>
          <cell r="C381" t="str">
            <v>Shilpa Phadkule</v>
          </cell>
          <cell r="D381">
            <v>1</v>
          </cell>
          <cell r="E381">
            <v>36607</v>
          </cell>
          <cell r="F381">
            <v>450000</v>
          </cell>
          <cell r="G381">
            <v>399977.8</v>
          </cell>
          <cell r="L381">
            <v>0.18659999999999999</v>
          </cell>
          <cell r="O381">
            <v>36852</v>
          </cell>
          <cell r="S381">
            <v>0</v>
          </cell>
          <cell r="T381">
            <v>40</v>
          </cell>
          <cell r="V381">
            <v>399977.8</v>
          </cell>
          <cell r="W381">
            <v>8179.2720526027388</v>
          </cell>
          <cell r="X381">
            <v>14.18</v>
          </cell>
          <cell r="AB381">
            <v>13.85</v>
          </cell>
          <cell r="AD381">
            <v>0.13849999999999998</v>
          </cell>
          <cell r="AE381">
            <v>1.95E-2</v>
          </cell>
          <cell r="AF381">
            <v>4.0000000000000001E-3</v>
          </cell>
          <cell r="AG381">
            <v>0.11499999999999998</v>
          </cell>
        </row>
        <row r="382">
          <cell r="A382" t="str">
            <v>W10102</v>
          </cell>
          <cell r="B382">
            <v>365</v>
          </cell>
          <cell r="C382" t="str">
            <v>A.K. Gupta</v>
          </cell>
          <cell r="D382">
            <v>1</v>
          </cell>
          <cell r="E382">
            <v>36608</v>
          </cell>
          <cell r="F382">
            <v>1785000</v>
          </cell>
          <cell r="G382">
            <v>1591867.62</v>
          </cell>
          <cell r="L382">
            <v>0.18629999999999999</v>
          </cell>
          <cell r="O382">
            <v>36859</v>
          </cell>
          <cell r="P382">
            <v>36889</v>
          </cell>
          <cell r="Q382">
            <v>45400</v>
          </cell>
          <cell r="R382">
            <v>21028</v>
          </cell>
          <cell r="S382">
            <v>24372</v>
          </cell>
          <cell r="T382">
            <v>3</v>
          </cell>
          <cell r="V382">
            <v>1570839.62</v>
          </cell>
          <cell r="W382">
            <v>2405.3212701863013</v>
          </cell>
          <cell r="X382">
            <v>14.18</v>
          </cell>
          <cell r="AB382">
            <v>13.85</v>
          </cell>
          <cell r="AD382">
            <v>0.13849999999999998</v>
          </cell>
          <cell r="AE382">
            <v>1.95E-2</v>
          </cell>
          <cell r="AF382">
            <v>4.0000000000000001E-3</v>
          </cell>
          <cell r="AG382">
            <v>0.11499999999999998</v>
          </cell>
        </row>
        <row r="383">
          <cell r="A383" t="str">
            <v>W10103</v>
          </cell>
          <cell r="B383">
            <v>366</v>
          </cell>
          <cell r="C383" t="str">
            <v>Naresh Suri</v>
          </cell>
          <cell r="D383">
            <v>1</v>
          </cell>
          <cell r="E383">
            <v>36608</v>
          </cell>
          <cell r="F383">
            <v>1025000</v>
          </cell>
          <cell r="G383">
            <v>927882.3</v>
          </cell>
          <cell r="L383">
            <v>0.16309999999999999</v>
          </cell>
          <cell r="O383">
            <v>36843</v>
          </cell>
          <cell r="P383">
            <v>36873</v>
          </cell>
          <cell r="Q383">
            <v>25000</v>
          </cell>
          <cell r="R383">
            <v>12558</v>
          </cell>
          <cell r="S383">
            <v>12442</v>
          </cell>
          <cell r="T383">
            <v>19</v>
          </cell>
          <cell r="V383">
            <v>915324.3</v>
          </cell>
          <cell r="W383">
            <v>7771.2286938904108</v>
          </cell>
          <cell r="X383">
            <v>14.18</v>
          </cell>
          <cell r="AB383">
            <v>13.85</v>
          </cell>
          <cell r="AD383">
            <v>0.13849999999999998</v>
          </cell>
          <cell r="AE383">
            <v>1.95E-2</v>
          </cell>
          <cell r="AF383">
            <v>4.0000000000000001E-3</v>
          </cell>
          <cell r="AG383">
            <v>0.11499999999999998</v>
          </cell>
        </row>
        <row r="384">
          <cell r="A384" t="str">
            <v>W10101</v>
          </cell>
          <cell r="B384">
            <v>367</v>
          </cell>
          <cell r="C384" t="str">
            <v>North Bangalore Diagnostic</v>
          </cell>
          <cell r="D384">
            <v>1</v>
          </cell>
          <cell r="E384">
            <v>36608</v>
          </cell>
          <cell r="F384">
            <v>1800000</v>
          </cell>
          <cell r="G384">
            <v>1627026.11</v>
          </cell>
          <cell r="L384">
            <v>0.16239999999999999</v>
          </cell>
          <cell r="O384">
            <v>36840</v>
          </cell>
          <cell r="P384">
            <v>36870</v>
          </cell>
          <cell r="Q384">
            <v>43775</v>
          </cell>
          <cell r="R384">
            <v>22056</v>
          </cell>
          <cell r="S384">
            <v>21719</v>
          </cell>
          <cell r="T384">
            <v>22</v>
          </cell>
          <cell r="V384">
            <v>1604970.11</v>
          </cell>
          <cell r="W384">
            <v>15710.23892878904</v>
          </cell>
          <cell r="X384">
            <v>14.18</v>
          </cell>
          <cell r="AB384">
            <v>13.85</v>
          </cell>
          <cell r="AD384">
            <v>0.13849999999999998</v>
          </cell>
          <cell r="AE384">
            <v>1.95E-2</v>
          </cell>
          <cell r="AF384">
            <v>4.0000000000000001E-3</v>
          </cell>
          <cell r="AG384">
            <v>0.11499999999999998</v>
          </cell>
        </row>
        <row r="385">
          <cell r="A385" t="str">
            <v>W10106</v>
          </cell>
          <cell r="B385">
            <v>368</v>
          </cell>
          <cell r="C385" t="str">
            <v>Atul Seth</v>
          </cell>
          <cell r="D385">
            <v>1</v>
          </cell>
          <cell r="E385">
            <v>36641</v>
          </cell>
          <cell r="F385">
            <v>1615000</v>
          </cell>
          <cell r="G385">
            <v>1492670.44</v>
          </cell>
          <cell r="L385">
            <v>0.18360000000000001</v>
          </cell>
          <cell r="O385">
            <v>36840</v>
          </cell>
          <cell r="P385">
            <v>36811</v>
          </cell>
          <cell r="Q385">
            <v>50858</v>
          </cell>
          <cell r="R385">
            <v>28335</v>
          </cell>
          <cell r="S385">
            <v>22523</v>
          </cell>
          <cell r="T385">
            <v>81</v>
          </cell>
          <cell r="V385">
            <v>1464335.44</v>
          </cell>
          <cell r="W385">
            <v>59663.043642476718</v>
          </cell>
          <cell r="X385">
            <v>14.18</v>
          </cell>
          <cell r="AB385">
            <v>13.85</v>
          </cell>
          <cell r="AD385">
            <v>0.13849999999999998</v>
          </cell>
          <cell r="AE385">
            <v>1.95E-2</v>
          </cell>
          <cell r="AF385">
            <v>4.0000000000000001E-3</v>
          </cell>
          <cell r="AG385">
            <v>0.11499999999999998</v>
          </cell>
        </row>
        <row r="386">
          <cell r="A386" t="str">
            <v>W10105</v>
          </cell>
          <cell r="B386">
            <v>369</v>
          </cell>
          <cell r="C386" t="str">
            <v>The Heart Centre</v>
          </cell>
          <cell r="D386" t="str">
            <v>`1</v>
          </cell>
          <cell r="E386">
            <v>36641</v>
          </cell>
          <cell r="F386">
            <v>1700000</v>
          </cell>
          <cell r="G386">
            <v>1530281.88</v>
          </cell>
          <cell r="L386">
            <v>0.17979999999999999</v>
          </cell>
          <cell r="O386">
            <v>36857</v>
          </cell>
          <cell r="P386">
            <v>36887</v>
          </cell>
          <cell r="Q386">
            <v>42565</v>
          </cell>
          <cell r="R386">
            <v>19954</v>
          </cell>
          <cell r="S386">
            <v>22611</v>
          </cell>
          <cell r="T386">
            <v>5</v>
          </cell>
          <cell r="V386">
            <v>1510327.88</v>
          </cell>
          <cell r="W386">
            <v>3719.9582578630134</v>
          </cell>
          <cell r="X386">
            <v>14.18</v>
          </cell>
          <cell r="AB386">
            <v>13.85</v>
          </cell>
          <cell r="AD386">
            <v>0.13849999999999998</v>
          </cell>
          <cell r="AE386">
            <v>1.95E-2</v>
          </cell>
          <cell r="AF386">
            <v>4.0000000000000001E-3</v>
          </cell>
          <cell r="AG386">
            <v>0.11499999999999998</v>
          </cell>
        </row>
        <row r="387">
          <cell r="A387" t="str">
            <v>W10107</v>
          </cell>
          <cell r="B387">
            <v>370</v>
          </cell>
          <cell r="C387" t="str">
            <v>B. Radhika</v>
          </cell>
          <cell r="D387">
            <v>1</v>
          </cell>
          <cell r="E387">
            <v>36643</v>
          </cell>
          <cell r="F387">
            <v>1000000</v>
          </cell>
          <cell r="G387">
            <v>916996.09</v>
          </cell>
          <cell r="L387">
            <v>0.16339999999999999</v>
          </cell>
          <cell r="O387">
            <v>36847</v>
          </cell>
          <cell r="P387">
            <v>36877</v>
          </cell>
          <cell r="Q387">
            <v>24400</v>
          </cell>
          <cell r="R387">
            <v>12081</v>
          </cell>
          <cell r="S387">
            <v>12319</v>
          </cell>
          <cell r="T387">
            <v>15</v>
          </cell>
          <cell r="V387">
            <v>904915.09</v>
          </cell>
          <cell r="W387">
            <v>6076.5668098356155</v>
          </cell>
          <cell r="X387">
            <v>14.18</v>
          </cell>
          <cell r="AB387">
            <v>13.85</v>
          </cell>
          <cell r="AD387">
            <v>0.13849999999999998</v>
          </cell>
          <cell r="AE387">
            <v>1.95E-2</v>
          </cell>
          <cell r="AF387">
            <v>4.0000000000000001E-3</v>
          </cell>
          <cell r="AG387">
            <v>0.11499999999999998</v>
          </cell>
        </row>
        <row r="388">
          <cell r="A388" t="str">
            <v>W10108</v>
          </cell>
          <cell r="B388">
            <v>371</v>
          </cell>
          <cell r="C388" t="str">
            <v>Shirish Valsangkar</v>
          </cell>
          <cell r="D388">
            <v>1</v>
          </cell>
          <cell r="E388">
            <v>36643</v>
          </cell>
          <cell r="F388">
            <v>4950000</v>
          </cell>
          <cell r="G388">
            <v>4352458</v>
          </cell>
          <cell r="L388">
            <v>0.17019999999999999</v>
          </cell>
          <cell r="O388">
            <v>36845</v>
          </cell>
          <cell r="P388">
            <v>36875</v>
          </cell>
          <cell r="Q388">
            <v>143533</v>
          </cell>
          <cell r="R388">
            <v>82640</v>
          </cell>
          <cell r="S388">
            <v>60893</v>
          </cell>
          <cell r="T388">
            <v>17</v>
          </cell>
          <cell r="V388">
            <v>4269818</v>
          </cell>
          <cell r="W388">
            <v>33847.373701917808</v>
          </cell>
          <cell r="X388">
            <v>14.18</v>
          </cell>
          <cell r="AB388">
            <v>13.85</v>
          </cell>
          <cell r="AD388">
            <v>0.13849999999999998</v>
          </cell>
          <cell r="AE388">
            <v>1.95E-2</v>
          </cell>
          <cell r="AF388">
            <v>4.0000000000000001E-3</v>
          </cell>
          <cell r="AG388">
            <v>0.11499999999999998</v>
          </cell>
        </row>
        <row r="389">
          <cell r="A389" t="str">
            <v>W10111</v>
          </cell>
          <cell r="B389">
            <v>372</v>
          </cell>
          <cell r="C389" t="str">
            <v>Ajit Scanning &amp; Diagnostic Centre Pvt. Ltd.</v>
          </cell>
          <cell r="D389">
            <v>1</v>
          </cell>
          <cell r="E389">
            <v>36650</v>
          </cell>
          <cell r="F389">
            <v>4590000</v>
          </cell>
          <cell r="G389">
            <v>4121651</v>
          </cell>
          <cell r="L389">
            <v>0.16619999999999999</v>
          </cell>
          <cell r="O389">
            <v>36827</v>
          </cell>
          <cell r="S389">
            <v>0</v>
          </cell>
          <cell r="T389">
            <v>65</v>
          </cell>
          <cell r="V389">
            <v>4121651</v>
          </cell>
          <cell r="W389">
            <v>121989.57740547943</v>
          </cell>
          <cell r="X389">
            <v>14.18</v>
          </cell>
          <cell r="AB389">
            <v>13.85</v>
          </cell>
          <cell r="AD389">
            <v>0.13849999999999998</v>
          </cell>
          <cell r="AE389">
            <v>1.95E-2</v>
          </cell>
          <cell r="AF389">
            <v>4.0000000000000001E-3</v>
          </cell>
          <cell r="AG389">
            <v>0.11499999999999998</v>
          </cell>
        </row>
        <row r="390">
          <cell r="A390" t="str">
            <v>W10109</v>
          </cell>
          <cell r="B390">
            <v>373</v>
          </cell>
          <cell r="C390" t="str">
            <v>P. Raghu Ramaiah</v>
          </cell>
          <cell r="D390">
            <v>1</v>
          </cell>
          <cell r="E390">
            <v>36650</v>
          </cell>
          <cell r="F390">
            <v>315000</v>
          </cell>
          <cell r="G390">
            <v>263408.18932406645</v>
          </cell>
          <cell r="L390">
            <v>0.1895</v>
          </cell>
          <cell r="O390">
            <v>36838</v>
          </cell>
          <cell r="P390">
            <v>36868</v>
          </cell>
          <cell r="Q390">
            <v>11388</v>
          </cell>
          <cell r="R390">
            <v>7285</v>
          </cell>
          <cell r="S390">
            <v>4103</v>
          </cell>
          <cell r="T390">
            <v>24</v>
          </cell>
          <cell r="V390">
            <v>256123.18932406645</v>
          </cell>
          <cell r="W390">
            <v>3191.365109714669</v>
          </cell>
          <cell r="X390">
            <v>14.18</v>
          </cell>
          <cell r="AB390">
            <v>13.85</v>
          </cell>
          <cell r="AD390">
            <v>0.13849999999999998</v>
          </cell>
          <cell r="AE390">
            <v>1.95E-2</v>
          </cell>
          <cell r="AF390">
            <v>4.0000000000000001E-3</v>
          </cell>
          <cell r="AG390">
            <v>0.11499999999999998</v>
          </cell>
        </row>
        <row r="391">
          <cell r="A391" t="str">
            <v>W10110</v>
          </cell>
          <cell r="B391">
            <v>374</v>
          </cell>
          <cell r="C391" t="str">
            <v>Swati Dileep Bhale</v>
          </cell>
          <cell r="D391">
            <v>1</v>
          </cell>
          <cell r="E391">
            <v>36650</v>
          </cell>
          <cell r="F391">
            <v>1000000</v>
          </cell>
          <cell r="G391">
            <v>917827</v>
          </cell>
          <cell r="L391">
            <v>0.1613</v>
          </cell>
          <cell r="O391">
            <v>36857</v>
          </cell>
          <cell r="P391">
            <v>36887</v>
          </cell>
          <cell r="Q391">
            <v>24320</v>
          </cell>
          <cell r="R391">
            <v>12151</v>
          </cell>
          <cell r="S391">
            <v>12169</v>
          </cell>
          <cell r="T391">
            <v>5</v>
          </cell>
          <cell r="V391">
            <v>905676</v>
          </cell>
          <cell r="W391">
            <v>2001.1717643835614</v>
          </cell>
          <cell r="X391">
            <v>14.18</v>
          </cell>
          <cell r="AB391">
            <v>13.85</v>
          </cell>
          <cell r="AD391">
            <v>0.13849999999999998</v>
          </cell>
          <cell r="AE391">
            <v>1.95E-2</v>
          </cell>
          <cell r="AF391">
            <v>4.0000000000000001E-3</v>
          </cell>
          <cell r="AG391">
            <v>0.11499999999999998</v>
          </cell>
        </row>
        <row r="392">
          <cell r="A392" t="str">
            <v>W10112</v>
          </cell>
          <cell r="B392">
            <v>375</v>
          </cell>
          <cell r="C392" t="str">
            <v>Life Line Diagnostic Centre</v>
          </cell>
          <cell r="D392">
            <v>1</v>
          </cell>
          <cell r="E392">
            <v>36662</v>
          </cell>
          <cell r="F392">
            <v>440000</v>
          </cell>
          <cell r="G392">
            <v>370353</v>
          </cell>
          <cell r="L392">
            <v>0.20810000000000001</v>
          </cell>
          <cell r="O392">
            <v>36856</v>
          </cell>
          <cell r="P392">
            <v>36886</v>
          </cell>
          <cell r="Q392">
            <v>16352</v>
          </cell>
          <cell r="R392">
            <v>10019</v>
          </cell>
          <cell r="S392">
            <v>6333</v>
          </cell>
          <cell r="T392">
            <v>6</v>
          </cell>
          <cell r="V392">
            <v>360334</v>
          </cell>
          <cell r="W392">
            <v>1232.6384449315067</v>
          </cell>
          <cell r="X392">
            <v>14.18</v>
          </cell>
          <cell r="AB392">
            <v>13.85</v>
          </cell>
          <cell r="AD392">
            <v>0.13849999999999998</v>
          </cell>
          <cell r="AE392">
            <v>1.95E-2</v>
          </cell>
          <cell r="AF392">
            <v>4.0000000000000001E-3</v>
          </cell>
          <cell r="AG392">
            <v>0.11499999999999998</v>
          </cell>
        </row>
        <row r="393">
          <cell r="A393" t="str">
            <v>W10113</v>
          </cell>
          <cell r="B393">
            <v>376</v>
          </cell>
          <cell r="C393" t="str">
            <v>V . Shanmugam</v>
          </cell>
          <cell r="D393">
            <v>1</v>
          </cell>
          <cell r="E393">
            <v>36662</v>
          </cell>
          <cell r="F393">
            <v>325000</v>
          </cell>
          <cell r="G393">
            <v>281316.2882886696</v>
          </cell>
          <cell r="L393">
            <v>0.19470000000000001</v>
          </cell>
          <cell r="O393">
            <v>36833</v>
          </cell>
          <cell r="P393">
            <v>36863</v>
          </cell>
          <cell r="Q393">
            <v>11915</v>
          </cell>
          <cell r="R393">
            <v>7412</v>
          </cell>
          <cell r="S393">
            <v>4503</v>
          </cell>
          <cell r="T393">
            <v>29</v>
          </cell>
          <cell r="V393">
            <v>273904.2882886696</v>
          </cell>
          <cell r="W393">
            <v>4237.1117341488098</v>
          </cell>
          <cell r="X393">
            <v>14.18</v>
          </cell>
          <cell r="AB393">
            <v>13.85</v>
          </cell>
          <cell r="AD393">
            <v>0.13849999999999998</v>
          </cell>
          <cell r="AE393">
            <v>1.95E-2</v>
          </cell>
          <cell r="AF393">
            <v>4.0000000000000001E-3</v>
          </cell>
          <cell r="AG393">
            <v>0.11499999999999998</v>
          </cell>
        </row>
        <row r="394">
          <cell r="A394" t="str">
            <v>W10116</v>
          </cell>
          <cell r="B394">
            <v>377</v>
          </cell>
          <cell r="C394" t="str">
            <v>Ongole CT Scan Centre Pvt. Ltd.</v>
          </cell>
          <cell r="D394">
            <v>1</v>
          </cell>
          <cell r="E394">
            <v>36675</v>
          </cell>
          <cell r="F394">
            <v>3350000</v>
          </cell>
          <cell r="G394">
            <v>3303366</v>
          </cell>
          <cell r="L394">
            <v>0.17130000000000001</v>
          </cell>
          <cell r="O394">
            <v>36838</v>
          </cell>
          <cell r="P394">
            <v>36868</v>
          </cell>
          <cell r="Q394">
            <v>50000</v>
          </cell>
          <cell r="R394">
            <v>3503</v>
          </cell>
          <cell r="S394">
            <v>46497</v>
          </cell>
          <cell r="T394">
            <v>24</v>
          </cell>
          <cell r="V394">
            <v>3299863</v>
          </cell>
          <cell r="W394">
            <v>37168.210316712328</v>
          </cell>
          <cell r="X394">
            <v>14.18</v>
          </cell>
          <cell r="AB394">
            <v>13.85</v>
          </cell>
          <cell r="AD394">
            <v>0.13849999999999998</v>
          </cell>
          <cell r="AE394">
            <v>1.95E-2</v>
          </cell>
          <cell r="AF394">
            <v>4.0000000000000001E-3</v>
          </cell>
          <cell r="AG394">
            <v>0.11499999999999998</v>
          </cell>
        </row>
        <row r="395">
          <cell r="A395" t="str">
            <v>W10115</v>
          </cell>
          <cell r="B395">
            <v>378</v>
          </cell>
          <cell r="C395" t="str">
            <v>Ram Kumar Gupta</v>
          </cell>
          <cell r="D395">
            <v>1</v>
          </cell>
          <cell r="E395">
            <v>36675</v>
          </cell>
          <cell r="F395">
            <v>1000000</v>
          </cell>
          <cell r="G395">
            <v>892221</v>
          </cell>
          <cell r="L395">
            <v>0.16470000000000001</v>
          </cell>
          <cell r="O395">
            <v>36836</v>
          </cell>
          <cell r="S395">
            <v>0</v>
          </cell>
          <cell r="T395">
            <v>56</v>
          </cell>
          <cell r="V395">
            <v>892221</v>
          </cell>
          <cell r="W395">
            <v>22545.569115616439</v>
          </cell>
          <cell r="X395">
            <v>14.18</v>
          </cell>
          <cell r="AB395">
            <v>13.85</v>
          </cell>
          <cell r="AD395">
            <v>0.13849999999999998</v>
          </cell>
          <cell r="AE395">
            <v>1.95E-2</v>
          </cell>
          <cell r="AF395">
            <v>4.0000000000000001E-3</v>
          </cell>
          <cell r="AG395">
            <v>0.11499999999999998</v>
          </cell>
        </row>
        <row r="396">
          <cell r="A396" t="str">
            <v>W10114</v>
          </cell>
          <cell r="B396">
            <v>379</v>
          </cell>
          <cell r="C396" t="str">
            <v>Ramalakshmi</v>
          </cell>
          <cell r="D396">
            <v>1</v>
          </cell>
          <cell r="E396">
            <v>36675</v>
          </cell>
          <cell r="F396">
            <v>986567</v>
          </cell>
          <cell r="G396">
            <v>912436</v>
          </cell>
          <cell r="L396">
            <v>0.16389999999999999</v>
          </cell>
          <cell r="O396">
            <v>36843</v>
          </cell>
          <cell r="P396">
            <v>36873</v>
          </cell>
          <cell r="Q396">
            <v>24300</v>
          </cell>
          <cell r="R396">
            <v>12009</v>
          </cell>
          <cell r="S396">
            <v>12291</v>
          </cell>
          <cell r="T396">
            <v>19</v>
          </cell>
          <cell r="V396">
            <v>900427</v>
          </cell>
          <cell r="W396">
            <v>7682.2458101369857</v>
          </cell>
          <cell r="X396">
            <v>14.18</v>
          </cell>
          <cell r="AB396">
            <v>13.85</v>
          </cell>
          <cell r="AD396">
            <v>0.13849999999999998</v>
          </cell>
          <cell r="AE396">
            <v>1.95E-2</v>
          </cell>
          <cell r="AF396">
            <v>4.0000000000000001E-3</v>
          </cell>
          <cell r="AG396">
            <v>0.11499999999999998</v>
          </cell>
        </row>
        <row r="397">
          <cell r="A397" t="str">
            <v>W10119</v>
          </cell>
          <cell r="B397">
            <v>380</v>
          </cell>
          <cell r="C397" t="str">
            <v>Bharat Scans Pvt. Ltd.</v>
          </cell>
          <cell r="D397">
            <v>2</v>
          </cell>
          <cell r="E397">
            <v>36678</v>
          </cell>
          <cell r="F397">
            <v>26000000</v>
          </cell>
          <cell r="G397">
            <v>27034554</v>
          </cell>
          <cell r="L397">
            <v>0.1545</v>
          </cell>
          <cell r="O397">
            <v>36831</v>
          </cell>
          <cell r="P397">
            <v>36861</v>
          </cell>
          <cell r="Q397">
            <v>350000</v>
          </cell>
          <cell r="R397">
            <v>6788</v>
          </cell>
          <cell r="S397">
            <v>343212</v>
          </cell>
          <cell r="T397">
            <v>31</v>
          </cell>
          <cell r="V397">
            <v>27027766</v>
          </cell>
          <cell r="W397">
            <v>354656.1239917808</v>
          </cell>
          <cell r="X397">
            <v>14.18</v>
          </cell>
          <cell r="AB397">
            <v>13.85</v>
          </cell>
          <cell r="AD397">
            <v>0.13849999999999998</v>
          </cell>
          <cell r="AE397">
            <v>1.95E-2</v>
          </cell>
          <cell r="AF397">
            <v>4.0000000000000001E-3</v>
          </cell>
          <cell r="AG397">
            <v>0.11499999999999998</v>
          </cell>
        </row>
        <row r="398">
          <cell r="A398" t="str">
            <v>W10118</v>
          </cell>
          <cell r="B398">
            <v>381</v>
          </cell>
          <cell r="C398" t="str">
            <v>Madanapalle Hospital Pvt. Ltd.</v>
          </cell>
          <cell r="D398">
            <v>1</v>
          </cell>
          <cell r="E398">
            <v>36678</v>
          </cell>
          <cell r="F398">
            <v>1298859</v>
          </cell>
          <cell r="G398">
            <v>1210715</v>
          </cell>
          <cell r="L398">
            <v>0.18090000000000001</v>
          </cell>
          <cell r="O398">
            <v>36856</v>
          </cell>
          <cell r="P398">
            <v>36886</v>
          </cell>
          <cell r="Q398">
            <v>33330</v>
          </cell>
          <cell r="R398">
            <v>15325</v>
          </cell>
          <cell r="S398">
            <v>18005</v>
          </cell>
          <cell r="T398">
            <v>6</v>
          </cell>
          <cell r="V398">
            <v>1195390</v>
          </cell>
          <cell r="W398">
            <v>3554.7296054794519</v>
          </cell>
          <cell r="X398">
            <v>14.18</v>
          </cell>
          <cell r="AB398">
            <v>13.85</v>
          </cell>
          <cell r="AD398">
            <v>0.13849999999999998</v>
          </cell>
          <cell r="AE398">
            <v>1.95E-2</v>
          </cell>
          <cell r="AF398">
            <v>4.0000000000000001E-3</v>
          </cell>
          <cell r="AG398">
            <v>0.11499999999999998</v>
          </cell>
        </row>
        <row r="399">
          <cell r="A399" t="str">
            <v>W10117</v>
          </cell>
          <cell r="B399">
            <v>382</v>
          </cell>
          <cell r="C399" t="str">
            <v>R. K. Gupta ( Sukhda )</v>
          </cell>
          <cell r="D399">
            <v>1</v>
          </cell>
          <cell r="E399">
            <v>36678</v>
          </cell>
          <cell r="F399">
            <v>1200000</v>
          </cell>
          <cell r="G399">
            <v>0</v>
          </cell>
          <cell r="L399">
            <v>0</v>
          </cell>
          <cell r="O399">
            <v>36836</v>
          </cell>
          <cell r="S399">
            <v>0</v>
          </cell>
          <cell r="T399">
            <v>56</v>
          </cell>
          <cell r="V399">
            <v>0</v>
          </cell>
          <cell r="W399">
            <v>0</v>
          </cell>
          <cell r="X399">
            <v>14.18</v>
          </cell>
          <cell r="AB399">
            <v>13.85</v>
          </cell>
          <cell r="AD399">
            <v>0.13849999999999998</v>
          </cell>
          <cell r="AE399">
            <v>1.95E-2</v>
          </cell>
          <cell r="AF399">
            <v>4.0000000000000001E-3</v>
          </cell>
          <cell r="AG399">
            <v>0.11499999999999998</v>
          </cell>
        </row>
        <row r="400">
          <cell r="A400" t="str">
            <v>W10121</v>
          </cell>
          <cell r="B400">
            <v>383</v>
          </cell>
          <cell r="C400" t="str">
            <v>Advanced Medicare &amp; research Institute Ltd.</v>
          </cell>
          <cell r="D400">
            <v>4</v>
          </cell>
          <cell r="E400">
            <v>36678</v>
          </cell>
          <cell r="F400">
            <v>15470000</v>
          </cell>
          <cell r="G400">
            <v>15477857</v>
          </cell>
          <cell r="L400">
            <v>0.17510000000000001</v>
          </cell>
          <cell r="O400">
            <v>36831</v>
          </cell>
          <cell r="P400">
            <v>36861</v>
          </cell>
          <cell r="Q400">
            <v>225604</v>
          </cell>
          <cell r="R400">
            <v>2793</v>
          </cell>
          <cell r="S400">
            <v>222811</v>
          </cell>
          <cell r="T400">
            <v>31</v>
          </cell>
          <cell r="V400">
            <v>15475064</v>
          </cell>
          <cell r="W400">
            <v>230137.52026958906</v>
          </cell>
          <cell r="X400">
            <v>14.18</v>
          </cell>
          <cell r="AB400">
            <v>13.85</v>
          </cell>
          <cell r="AD400">
            <v>0.13849999999999998</v>
          </cell>
          <cell r="AE400">
            <v>1.95E-2</v>
          </cell>
          <cell r="AF400">
            <v>4.0000000000000001E-3</v>
          </cell>
          <cell r="AG400">
            <v>0.11499999999999998</v>
          </cell>
        </row>
        <row r="401">
          <cell r="A401" t="str">
            <v>W10120</v>
          </cell>
          <cell r="B401">
            <v>384</v>
          </cell>
          <cell r="C401" t="str">
            <v>R. R. Rai</v>
          </cell>
          <cell r="D401">
            <v>1</v>
          </cell>
          <cell r="E401">
            <v>36678</v>
          </cell>
          <cell r="F401">
            <v>1400000</v>
          </cell>
          <cell r="G401">
            <v>1300743</v>
          </cell>
          <cell r="L401">
            <v>0.1835</v>
          </cell>
          <cell r="O401">
            <v>36846</v>
          </cell>
          <cell r="P401">
            <v>36876</v>
          </cell>
          <cell r="Q401">
            <v>35555</v>
          </cell>
          <cell r="R401">
            <v>15933</v>
          </cell>
          <cell r="S401">
            <v>19622</v>
          </cell>
          <cell r="T401">
            <v>16</v>
          </cell>
          <cell r="V401">
            <v>1284810</v>
          </cell>
          <cell r="W401">
            <v>10334.800438356164</v>
          </cell>
          <cell r="X401">
            <v>14.18</v>
          </cell>
          <cell r="AB401">
            <v>13.85</v>
          </cell>
          <cell r="AD401">
            <v>0.13849999999999998</v>
          </cell>
          <cell r="AE401">
            <v>1.95E-2</v>
          </cell>
          <cell r="AF401">
            <v>4.0000000000000001E-3</v>
          </cell>
          <cell r="AG401">
            <v>0.11499999999999998</v>
          </cell>
        </row>
        <row r="402">
          <cell r="A402" t="str">
            <v>W10122</v>
          </cell>
          <cell r="B402">
            <v>385</v>
          </cell>
          <cell r="C402" t="str">
            <v>Raj Arora</v>
          </cell>
          <cell r="D402">
            <v>1</v>
          </cell>
          <cell r="E402">
            <v>36689</v>
          </cell>
          <cell r="F402">
            <v>1031048</v>
          </cell>
          <cell r="G402">
            <v>951075</v>
          </cell>
          <cell r="L402">
            <v>0.1643</v>
          </cell>
          <cell r="O402">
            <v>36851</v>
          </cell>
          <cell r="P402">
            <v>36881</v>
          </cell>
          <cell r="Q402">
            <v>25350</v>
          </cell>
          <cell r="R402">
            <v>12505</v>
          </cell>
          <cell r="S402">
            <v>12845</v>
          </cell>
          <cell r="T402">
            <v>11</v>
          </cell>
          <cell r="V402">
            <v>938570</v>
          </cell>
          <cell r="W402">
            <v>4647.3357835616434</v>
          </cell>
          <cell r="X402">
            <v>14.18</v>
          </cell>
          <cell r="AB402">
            <v>13.85</v>
          </cell>
          <cell r="AD402">
            <v>0.13849999999999998</v>
          </cell>
          <cell r="AE402">
            <v>1.95E-2</v>
          </cell>
          <cell r="AF402">
            <v>4.0000000000000001E-3</v>
          </cell>
          <cell r="AG402">
            <v>0.11499999999999998</v>
          </cell>
        </row>
        <row r="403">
          <cell r="A403" t="str">
            <v>W10123</v>
          </cell>
          <cell r="B403">
            <v>386</v>
          </cell>
          <cell r="C403" t="str">
            <v>Travancore Diagnostics Pvt. Ltd.</v>
          </cell>
          <cell r="D403">
            <v>1</v>
          </cell>
          <cell r="E403">
            <v>36696</v>
          </cell>
          <cell r="F403">
            <v>458159</v>
          </cell>
          <cell r="G403">
            <v>393837</v>
          </cell>
          <cell r="L403">
            <v>0.22689999999999999</v>
          </cell>
          <cell r="O403">
            <v>36856</v>
          </cell>
          <cell r="P403">
            <v>36886</v>
          </cell>
          <cell r="Q403">
            <v>17760</v>
          </cell>
          <cell r="R403">
            <v>10417</v>
          </cell>
          <cell r="S403">
            <v>7343</v>
          </cell>
          <cell r="T403">
            <v>6</v>
          </cell>
          <cell r="V403">
            <v>383420</v>
          </cell>
          <cell r="W403">
            <v>1430.1040767123286</v>
          </cell>
          <cell r="X403">
            <v>14.18</v>
          </cell>
          <cell r="AB403">
            <v>13.85</v>
          </cell>
          <cell r="AD403">
            <v>0.13849999999999998</v>
          </cell>
          <cell r="AE403">
            <v>1.95E-2</v>
          </cell>
          <cell r="AF403">
            <v>4.0000000000000001E-3</v>
          </cell>
          <cell r="AG403">
            <v>0.11499999999999998</v>
          </cell>
        </row>
        <row r="404">
          <cell r="A404" t="str">
            <v>W10124</v>
          </cell>
          <cell r="B404">
            <v>387</v>
          </cell>
          <cell r="C404" t="str">
            <v>Ram Ratan Rai</v>
          </cell>
          <cell r="D404">
            <v>1</v>
          </cell>
          <cell r="E404">
            <v>36699</v>
          </cell>
          <cell r="F404">
            <v>10400000</v>
          </cell>
          <cell r="G404">
            <v>10910593</v>
          </cell>
          <cell r="L404">
            <v>0.16009999999999999</v>
          </cell>
          <cell r="O404">
            <v>36851</v>
          </cell>
          <cell r="P404">
            <v>36881</v>
          </cell>
          <cell r="Q404">
            <v>100000</v>
          </cell>
          <cell r="R404">
            <v>-43538</v>
          </cell>
          <cell r="S404">
            <v>143538</v>
          </cell>
          <cell r="T404">
            <v>11</v>
          </cell>
          <cell r="V404">
            <v>10954131</v>
          </cell>
          <cell r="W404">
            <v>52852.931792054798</v>
          </cell>
          <cell r="X404">
            <v>14.18</v>
          </cell>
          <cell r="AB404">
            <v>13.85</v>
          </cell>
          <cell r="AD404">
            <v>0.13849999999999998</v>
          </cell>
          <cell r="AE404">
            <v>1.95E-2</v>
          </cell>
          <cell r="AF404">
            <v>4.0000000000000001E-3</v>
          </cell>
          <cell r="AG404">
            <v>0.11499999999999998</v>
          </cell>
        </row>
        <row r="405">
          <cell r="A405" t="str">
            <v>W10126</v>
          </cell>
          <cell r="B405">
            <v>388</v>
          </cell>
          <cell r="C405" t="str">
            <v>Jeewan Jyoti Medical Care</v>
          </cell>
          <cell r="D405">
            <v>1</v>
          </cell>
          <cell r="E405">
            <v>36703</v>
          </cell>
          <cell r="F405">
            <v>200000</v>
          </cell>
          <cell r="G405">
            <v>163565.142311548</v>
          </cell>
          <cell r="L405">
            <v>0.17299999999999999</v>
          </cell>
          <cell r="O405">
            <v>36852</v>
          </cell>
          <cell r="P405">
            <v>36882</v>
          </cell>
          <cell r="Q405">
            <v>9900</v>
          </cell>
          <cell r="R405">
            <v>7574</v>
          </cell>
          <cell r="S405">
            <v>2326</v>
          </cell>
          <cell r="T405">
            <v>10</v>
          </cell>
          <cell r="V405">
            <v>155991.142311548</v>
          </cell>
          <cell r="W405">
            <v>739.35527725747397</v>
          </cell>
          <cell r="X405">
            <v>14.18</v>
          </cell>
          <cell r="AB405">
            <v>13.85</v>
          </cell>
          <cell r="AD405">
            <v>0.13849999999999998</v>
          </cell>
          <cell r="AE405">
            <v>1.95E-2</v>
          </cell>
          <cell r="AF405">
            <v>4.0000000000000001E-3</v>
          </cell>
          <cell r="AG405">
            <v>0.11499999999999998</v>
          </cell>
        </row>
        <row r="406">
          <cell r="A406" t="str">
            <v>W10127</v>
          </cell>
          <cell r="B406">
            <v>390</v>
          </cell>
          <cell r="C406" t="str">
            <v>BBR Hospital</v>
          </cell>
          <cell r="D406">
            <v>1</v>
          </cell>
          <cell r="E406">
            <v>36705</v>
          </cell>
          <cell r="F406">
            <v>1211550</v>
          </cell>
          <cell r="G406">
            <v>1131128.580170206</v>
          </cell>
          <cell r="L406">
            <v>0.16489999999999999</v>
          </cell>
          <cell r="O406">
            <v>36835</v>
          </cell>
          <cell r="P406">
            <v>36865</v>
          </cell>
          <cell r="Q406">
            <v>29800</v>
          </cell>
          <cell r="R406">
            <v>14474</v>
          </cell>
          <cell r="S406">
            <v>15326</v>
          </cell>
          <cell r="T406">
            <v>27</v>
          </cell>
          <cell r="V406">
            <v>1116654.580170206</v>
          </cell>
          <cell r="W406">
            <v>13621.044348744679</v>
          </cell>
          <cell r="X406">
            <v>14.18</v>
          </cell>
          <cell r="AB406">
            <v>13.85</v>
          </cell>
          <cell r="AD406">
            <v>0.13849999999999998</v>
          </cell>
          <cell r="AE406">
            <v>1.95E-2</v>
          </cell>
          <cell r="AF406">
            <v>4.0000000000000001E-3</v>
          </cell>
          <cell r="AG406">
            <v>0.11499999999999998</v>
          </cell>
        </row>
        <row r="407">
          <cell r="A407" t="str">
            <v>W10128</v>
          </cell>
          <cell r="B407">
            <v>391</v>
          </cell>
          <cell r="C407" t="str">
            <v>Rajvir Singh</v>
          </cell>
          <cell r="D407">
            <v>1</v>
          </cell>
          <cell r="E407">
            <v>36705</v>
          </cell>
          <cell r="F407">
            <v>5550000</v>
          </cell>
          <cell r="G407">
            <v>5231712.212342592</v>
          </cell>
          <cell r="L407">
            <v>0.16869999999999999</v>
          </cell>
          <cell r="O407">
            <v>36852</v>
          </cell>
          <cell r="P407">
            <v>36882</v>
          </cell>
          <cell r="Q407">
            <v>137200</v>
          </cell>
          <cell r="R407">
            <v>64656</v>
          </cell>
          <cell r="S407">
            <v>72544</v>
          </cell>
          <cell r="T407">
            <v>10</v>
          </cell>
          <cell r="V407">
            <v>5167056.212342592</v>
          </cell>
          <cell r="W407">
            <v>23881.709123895758</v>
          </cell>
          <cell r="X407">
            <v>14.18</v>
          </cell>
          <cell r="AB407">
            <v>13.85</v>
          </cell>
          <cell r="AD407">
            <v>0.13849999999999998</v>
          </cell>
          <cell r="AE407">
            <v>1.95E-2</v>
          </cell>
          <cell r="AF407">
            <v>4.0000000000000001E-3</v>
          </cell>
          <cell r="AG407">
            <v>0.11499999999999998</v>
          </cell>
        </row>
        <row r="408">
          <cell r="A408" t="str">
            <v>W10132</v>
          </cell>
          <cell r="B408">
            <v>392</v>
          </cell>
          <cell r="C408" t="str">
            <v>BBR Multi Speciality Hospital</v>
          </cell>
          <cell r="D408">
            <v>1</v>
          </cell>
          <cell r="E408">
            <v>36706</v>
          </cell>
          <cell r="F408">
            <v>4920000</v>
          </cell>
          <cell r="G408">
            <v>4706523.4534590663</v>
          </cell>
          <cell r="L408">
            <v>0.1673</v>
          </cell>
          <cell r="O408">
            <v>36837</v>
          </cell>
          <cell r="P408">
            <v>36867</v>
          </cell>
          <cell r="Q408">
            <v>121625</v>
          </cell>
          <cell r="R408">
            <v>56889</v>
          </cell>
          <cell r="S408">
            <v>64736</v>
          </cell>
          <cell r="T408">
            <v>25</v>
          </cell>
          <cell r="V408">
            <v>4649634.4534590663</v>
          </cell>
          <cell r="W408">
            <v>53279.715346828882</v>
          </cell>
          <cell r="X408">
            <v>14.18</v>
          </cell>
          <cell r="AB408">
            <v>13.85</v>
          </cell>
          <cell r="AD408">
            <v>0.13849999999999998</v>
          </cell>
          <cell r="AE408">
            <v>1.95E-2</v>
          </cell>
          <cell r="AF408">
            <v>4.0000000000000001E-3</v>
          </cell>
          <cell r="AG408">
            <v>0.11499999999999998</v>
          </cell>
        </row>
        <row r="409">
          <cell r="A409" t="str">
            <v>W10145</v>
          </cell>
          <cell r="B409">
            <v>389</v>
          </cell>
          <cell r="C409" t="str">
            <v>Mohan Singh Bhati</v>
          </cell>
          <cell r="D409">
            <v>1</v>
          </cell>
          <cell r="E409">
            <v>36733</v>
          </cell>
          <cell r="F409">
            <v>133500</v>
          </cell>
          <cell r="G409">
            <v>125501</v>
          </cell>
          <cell r="L409">
            <v>0.18559999999999999</v>
          </cell>
          <cell r="O409">
            <v>36801</v>
          </cell>
          <cell r="S409">
            <v>0</v>
          </cell>
          <cell r="T409">
            <v>91</v>
          </cell>
          <cell r="V409">
            <v>125501</v>
          </cell>
          <cell r="W409">
            <v>5807.2923002739717</v>
          </cell>
          <cell r="X409">
            <v>14.18</v>
          </cell>
          <cell r="AB409">
            <v>13.85</v>
          </cell>
          <cell r="AD409">
            <v>0.13849999999999998</v>
          </cell>
          <cell r="AE409">
            <v>1.95E-2</v>
          </cell>
          <cell r="AF409">
            <v>4.0000000000000001E-3</v>
          </cell>
          <cell r="AG409">
            <v>0.11499999999999998</v>
          </cell>
        </row>
        <row r="410">
          <cell r="A410" t="str">
            <v>W10146</v>
          </cell>
          <cell r="B410">
            <v>393</v>
          </cell>
          <cell r="C410" t="str">
            <v>Mohan Singh Bhati</v>
          </cell>
          <cell r="D410">
            <v>2</v>
          </cell>
          <cell r="E410">
            <v>36733</v>
          </cell>
          <cell r="F410">
            <v>297750</v>
          </cell>
          <cell r="G410">
            <v>279911</v>
          </cell>
          <cell r="L410">
            <v>0.18559999999999999</v>
          </cell>
          <cell r="O410">
            <v>36801</v>
          </cell>
          <cell r="S410">
            <v>0</v>
          </cell>
          <cell r="T410">
            <v>91</v>
          </cell>
          <cell r="V410">
            <v>279911</v>
          </cell>
          <cell r="W410">
            <v>12952.287193424656</v>
          </cell>
          <cell r="X410">
            <v>14.18</v>
          </cell>
          <cell r="AB410">
            <v>13.85</v>
          </cell>
          <cell r="AD410">
            <v>0.13849999999999998</v>
          </cell>
          <cell r="AE410">
            <v>1.95E-2</v>
          </cell>
          <cell r="AF410">
            <v>4.0000000000000001E-3</v>
          </cell>
          <cell r="AG410">
            <v>0.11499999999999998</v>
          </cell>
        </row>
        <row r="411">
          <cell r="A411" t="str">
            <v>W10147</v>
          </cell>
          <cell r="B411">
            <v>394</v>
          </cell>
          <cell r="C411" t="str">
            <v>Vijendra Kumar</v>
          </cell>
          <cell r="D411">
            <v>1</v>
          </cell>
          <cell r="E411">
            <v>36733</v>
          </cell>
          <cell r="F411">
            <v>1400000</v>
          </cell>
          <cell r="G411">
            <v>1307279</v>
          </cell>
          <cell r="L411">
            <v>0.1653</v>
          </cell>
          <cell r="O411">
            <v>36859</v>
          </cell>
          <cell r="P411">
            <v>36889</v>
          </cell>
          <cell r="Q411">
            <v>34050</v>
          </cell>
          <cell r="R411">
            <v>16285</v>
          </cell>
          <cell r="S411">
            <v>17765</v>
          </cell>
          <cell r="T411">
            <v>3</v>
          </cell>
          <cell r="V411">
            <v>1290994</v>
          </cell>
          <cell r="W411">
            <v>1753.983355068493</v>
          </cell>
          <cell r="X411">
            <v>14.18</v>
          </cell>
          <cell r="AB411">
            <v>13.85</v>
          </cell>
          <cell r="AD411">
            <v>0.13849999999999998</v>
          </cell>
          <cell r="AE411">
            <v>1.95E-2</v>
          </cell>
          <cell r="AF411">
            <v>4.0000000000000001E-3</v>
          </cell>
          <cell r="AG411">
            <v>0.11499999999999998</v>
          </cell>
        </row>
        <row r="412">
          <cell r="A412" t="str">
            <v>W10148</v>
          </cell>
          <cell r="B412">
            <v>395</v>
          </cell>
          <cell r="C412" t="str">
            <v>Healing Touch Hospital Pvt. Ltd.</v>
          </cell>
          <cell r="D412">
            <v>1</v>
          </cell>
          <cell r="E412">
            <v>36734</v>
          </cell>
          <cell r="F412">
            <v>1800000</v>
          </cell>
          <cell r="G412">
            <v>1705914</v>
          </cell>
          <cell r="L412">
            <v>0.16389999999999999</v>
          </cell>
          <cell r="O412">
            <v>36837</v>
          </cell>
          <cell r="P412">
            <v>36867</v>
          </cell>
          <cell r="Q412">
            <v>43776</v>
          </cell>
          <cell r="R412">
            <v>20791</v>
          </cell>
          <cell r="S412">
            <v>22985</v>
          </cell>
          <cell r="T412">
            <v>25</v>
          </cell>
          <cell r="V412">
            <v>1685123</v>
          </cell>
          <cell r="W412">
            <v>18917.236965753422</v>
          </cell>
          <cell r="X412">
            <v>14.18</v>
          </cell>
          <cell r="AB412">
            <v>13.85</v>
          </cell>
          <cell r="AD412">
            <v>0.13849999999999998</v>
          </cell>
          <cell r="AE412">
            <v>1.95E-2</v>
          </cell>
          <cell r="AF412">
            <v>4.0000000000000001E-3</v>
          </cell>
          <cell r="AG412">
            <v>0.11499999999999998</v>
          </cell>
        </row>
        <row r="413">
          <cell r="A413" t="str">
            <v>W10149</v>
          </cell>
          <cell r="B413">
            <v>396</v>
          </cell>
          <cell r="C413" t="str">
            <v>Inderjit Singh</v>
          </cell>
          <cell r="D413">
            <v>1</v>
          </cell>
          <cell r="E413">
            <v>36759</v>
          </cell>
          <cell r="F413">
            <v>1275000</v>
          </cell>
          <cell r="G413">
            <v>1222355</v>
          </cell>
          <cell r="L413">
            <v>0.16389999999999999</v>
          </cell>
          <cell r="O413">
            <v>36831</v>
          </cell>
          <cell r="P413">
            <v>36861</v>
          </cell>
          <cell r="Q413">
            <v>31000</v>
          </cell>
          <cell r="R413">
            <v>14531</v>
          </cell>
          <cell r="S413">
            <v>16469</v>
          </cell>
          <cell r="T413">
            <v>31</v>
          </cell>
          <cell r="V413">
            <v>1207824</v>
          </cell>
          <cell r="W413">
            <v>16813.240990684928</v>
          </cell>
          <cell r="X413">
            <v>14.68</v>
          </cell>
          <cell r="AB413">
            <v>14.35</v>
          </cell>
          <cell r="AD413">
            <v>0.14349999999999999</v>
          </cell>
          <cell r="AE413">
            <v>1.95E-2</v>
          </cell>
          <cell r="AF413">
            <v>4.0000000000000001E-3</v>
          </cell>
          <cell r="AG413">
            <v>0.11999999999999998</v>
          </cell>
        </row>
        <row r="414">
          <cell r="A414" t="str">
            <v>W10150</v>
          </cell>
          <cell r="B414">
            <v>397</v>
          </cell>
          <cell r="C414" t="str">
            <v>Jitendra Kumar Palvia</v>
          </cell>
          <cell r="D414">
            <v>1</v>
          </cell>
          <cell r="E414">
            <v>36760</v>
          </cell>
          <cell r="F414">
            <v>538183</v>
          </cell>
          <cell r="G414">
            <v>498614</v>
          </cell>
          <cell r="L414">
            <v>0.17519999999999999</v>
          </cell>
          <cell r="O414">
            <v>36837</v>
          </cell>
          <cell r="P414">
            <v>36867</v>
          </cell>
          <cell r="Q414">
            <v>19610</v>
          </cell>
          <cell r="R414">
            <v>12429</v>
          </cell>
          <cell r="S414">
            <v>7181</v>
          </cell>
          <cell r="T414">
            <v>25</v>
          </cell>
          <cell r="V414">
            <v>486185</v>
          </cell>
          <cell r="W414">
            <v>5834.2199999999993</v>
          </cell>
          <cell r="X414">
            <v>14.68</v>
          </cell>
          <cell r="AB414">
            <v>14.35</v>
          </cell>
          <cell r="AD414">
            <v>0.14349999999999999</v>
          </cell>
          <cell r="AE414">
            <v>1.95E-2</v>
          </cell>
          <cell r="AF414">
            <v>4.0000000000000001E-3</v>
          </cell>
          <cell r="AG414">
            <v>0.11999999999999998</v>
          </cell>
        </row>
        <row r="415">
          <cell r="A415" t="str">
            <v>W10151</v>
          </cell>
          <cell r="B415">
            <v>398</v>
          </cell>
          <cell r="C415" t="str">
            <v>The Cochin Coop Hospital</v>
          </cell>
          <cell r="D415">
            <v>2</v>
          </cell>
          <cell r="E415">
            <v>36766</v>
          </cell>
          <cell r="F415">
            <v>1912500</v>
          </cell>
          <cell r="G415">
            <v>1778548</v>
          </cell>
          <cell r="L415">
            <v>0.18690000000000001</v>
          </cell>
          <cell r="O415">
            <v>36835</v>
          </cell>
          <cell r="P415">
            <v>36865</v>
          </cell>
          <cell r="Q415">
            <v>65216</v>
          </cell>
          <cell r="R415">
            <v>37888</v>
          </cell>
          <cell r="S415">
            <v>27328</v>
          </cell>
          <cell r="T415">
            <v>27</v>
          </cell>
          <cell r="V415">
            <v>1740660</v>
          </cell>
          <cell r="W415">
            <v>24065.459063013703</v>
          </cell>
          <cell r="X415">
            <v>14.68</v>
          </cell>
          <cell r="AB415">
            <v>14.35</v>
          </cell>
          <cell r="AD415">
            <v>0.14349999999999999</v>
          </cell>
          <cell r="AE415">
            <v>1.95E-2</v>
          </cell>
          <cell r="AF415">
            <v>4.0000000000000001E-3</v>
          </cell>
          <cell r="AG415">
            <v>0.11999999999999998</v>
          </cell>
        </row>
        <row r="416">
          <cell r="A416" t="str">
            <v>W10152</v>
          </cell>
          <cell r="B416">
            <v>399</v>
          </cell>
          <cell r="C416" t="str">
            <v>A C Tripathi</v>
          </cell>
          <cell r="D416">
            <v>1</v>
          </cell>
          <cell r="E416">
            <v>36766</v>
          </cell>
          <cell r="F416">
            <v>342481</v>
          </cell>
          <cell r="G416">
            <v>317013</v>
          </cell>
          <cell r="L416">
            <v>0.17599999999999999</v>
          </cell>
          <cell r="O416">
            <v>36841</v>
          </cell>
          <cell r="P416">
            <v>36871</v>
          </cell>
          <cell r="Q416">
            <v>12480</v>
          </cell>
          <cell r="R416">
            <v>7894</v>
          </cell>
          <cell r="S416">
            <v>4586</v>
          </cell>
          <cell r="T416">
            <v>21</v>
          </cell>
          <cell r="V416">
            <v>309119</v>
          </cell>
          <cell r="W416">
            <v>3130.1474630136981</v>
          </cell>
          <cell r="X416">
            <v>14.68</v>
          </cell>
          <cell r="AB416">
            <v>14.35</v>
          </cell>
          <cell r="AD416">
            <v>0.14349999999999999</v>
          </cell>
          <cell r="AE416">
            <v>1.95E-2</v>
          </cell>
          <cell r="AF416">
            <v>4.0000000000000001E-3</v>
          </cell>
          <cell r="AG416">
            <v>0.11999999999999998</v>
          </cell>
        </row>
        <row r="417">
          <cell r="A417" t="str">
            <v>W10153</v>
          </cell>
          <cell r="B417">
            <v>400</v>
          </cell>
          <cell r="C417" t="str">
            <v>Shivam Ultrasound</v>
          </cell>
          <cell r="D417">
            <v>1</v>
          </cell>
          <cell r="E417">
            <v>36767</v>
          </cell>
          <cell r="F417">
            <v>313111</v>
          </cell>
          <cell r="G417">
            <v>289636</v>
          </cell>
          <cell r="L417">
            <v>0.17249999999999999</v>
          </cell>
          <cell r="O417">
            <v>36853</v>
          </cell>
          <cell r="P417">
            <v>36883</v>
          </cell>
          <cell r="Q417">
            <v>11950</v>
          </cell>
          <cell r="R417">
            <v>7844</v>
          </cell>
          <cell r="S417">
            <v>4106</v>
          </cell>
          <cell r="T417">
            <v>9</v>
          </cell>
          <cell r="V417">
            <v>281792</v>
          </cell>
          <cell r="W417">
            <v>1198.5810410958902</v>
          </cell>
          <cell r="X417">
            <v>14.68</v>
          </cell>
          <cell r="AB417">
            <v>14.35</v>
          </cell>
          <cell r="AD417">
            <v>0.14349999999999999</v>
          </cell>
          <cell r="AE417">
            <v>1.95E-2</v>
          </cell>
          <cell r="AF417">
            <v>4.0000000000000001E-3</v>
          </cell>
          <cell r="AG417">
            <v>0.11999999999999998</v>
          </cell>
        </row>
        <row r="418">
          <cell r="A418" t="str">
            <v>W10154</v>
          </cell>
          <cell r="B418">
            <v>401</v>
          </cell>
          <cell r="C418" t="str">
            <v>Parul Sharma ( Dues for 30Aug-00 + Sep00)</v>
          </cell>
          <cell r="D418">
            <v>1</v>
          </cell>
          <cell r="E418">
            <v>36767</v>
          </cell>
          <cell r="F418">
            <v>363959</v>
          </cell>
          <cell r="G418">
            <v>323171</v>
          </cell>
          <cell r="L418">
            <v>0.19800000000000001</v>
          </cell>
          <cell r="O418">
            <v>36860</v>
          </cell>
          <cell r="P418">
            <v>36890</v>
          </cell>
          <cell r="Q418">
            <v>14500</v>
          </cell>
          <cell r="R418">
            <v>9240</v>
          </cell>
          <cell r="S418">
            <v>5260</v>
          </cell>
          <cell r="T418">
            <v>2</v>
          </cell>
          <cell r="V418">
            <v>313931</v>
          </cell>
          <cell r="W418">
            <v>340.59363287671232</v>
          </cell>
          <cell r="X418">
            <v>14.68</v>
          </cell>
          <cell r="AB418">
            <v>14.35</v>
          </cell>
          <cell r="AD418">
            <v>0.14349999999999999</v>
          </cell>
          <cell r="AE418">
            <v>1.95E-2</v>
          </cell>
          <cell r="AF418">
            <v>4.0000000000000001E-3</v>
          </cell>
          <cell r="AG418">
            <v>0.11999999999999998</v>
          </cell>
        </row>
        <row r="419">
          <cell r="A419" t="str">
            <v>W10155</v>
          </cell>
          <cell r="B419">
            <v>402</v>
          </cell>
          <cell r="C419" t="str">
            <v>Bimla Bhateja</v>
          </cell>
          <cell r="D419">
            <v>1</v>
          </cell>
          <cell r="E419">
            <v>36767</v>
          </cell>
          <cell r="F419">
            <v>434998</v>
          </cell>
          <cell r="G419">
            <v>402141</v>
          </cell>
          <cell r="L419">
            <v>0.1895</v>
          </cell>
          <cell r="O419">
            <v>36838</v>
          </cell>
          <cell r="P419">
            <v>36868</v>
          </cell>
          <cell r="Q419">
            <v>16100</v>
          </cell>
          <cell r="R419">
            <v>9837</v>
          </cell>
          <cell r="S419">
            <v>6263</v>
          </cell>
          <cell r="T419">
            <v>24</v>
          </cell>
          <cell r="V419">
            <v>392304</v>
          </cell>
          <cell r="W419">
            <v>4888.2153205479444</v>
          </cell>
          <cell r="X419">
            <v>14.68</v>
          </cell>
          <cell r="AB419">
            <v>14.35</v>
          </cell>
          <cell r="AD419">
            <v>0.14349999999999999</v>
          </cell>
          <cell r="AE419">
            <v>1.95E-2</v>
          </cell>
          <cell r="AF419">
            <v>4.0000000000000001E-3</v>
          </cell>
          <cell r="AG419">
            <v>0.11999999999999998</v>
          </cell>
        </row>
        <row r="420">
          <cell r="A420" t="str">
            <v>W10156</v>
          </cell>
          <cell r="B420">
            <v>403</v>
          </cell>
          <cell r="C420" t="str">
            <v>Mahagujrat</v>
          </cell>
          <cell r="D420">
            <v>1</v>
          </cell>
          <cell r="E420">
            <v>36767</v>
          </cell>
          <cell r="F420">
            <v>3800000</v>
          </cell>
          <cell r="G420">
            <v>1815041</v>
          </cell>
          <cell r="L420">
            <v>0.29270000000000002</v>
          </cell>
          <cell r="O420">
            <v>36789</v>
          </cell>
          <cell r="P420">
            <v>36880</v>
          </cell>
          <cell r="Q420">
            <v>1026000</v>
          </cell>
          <cell r="R420">
            <v>893548</v>
          </cell>
          <cell r="S420">
            <v>132452</v>
          </cell>
          <cell r="T420">
            <v>12</v>
          </cell>
          <cell r="V420">
            <v>921493</v>
          </cell>
          <cell r="W420">
            <v>8867.53976219178</v>
          </cell>
          <cell r="X420">
            <v>14.68</v>
          </cell>
          <cell r="AB420">
            <v>14.35</v>
          </cell>
          <cell r="AD420">
            <v>0.14349999999999999</v>
          </cell>
          <cell r="AE420">
            <v>1.95E-2</v>
          </cell>
          <cell r="AF420">
            <v>4.0000000000000001E-3</v>
          </cell>
          <cell r="AG420">
            <v>0.11999999999999998</v>
          </cell>
        </row>
        <row r="421">
          <cell r="A421" t="str">
            <v>W10157</v>
          </cell>
          <cell r="B421">
            <v>404</v>
          </cell>
          <cell r="C421" t="str">
            <v>Bharat Scans Pvt. Ltd.</v>
          </cell>
          <cell r="D421">
            <v>3</v>
          </cell>
          <cell r="E421">
            <v>36767</v>
          </cell>
          <cell r="F421">
            <v>2205000</v>
          </cell>
          <cell r="G421">
            <v>2125503</v>
          </cell>
          <cell r="L421">
            <v>0.1719</v>
          </cell>
          <cell r="O421">
            <v>36850</v>
          </cell>
          <cell r="P421">
            <v>36880</v>
          </cell>
          <cell r="Q421">
            <v>54800</v>
          </cell>
          <cell r="R421">
            <v>24776</v>
          </cell>
          <cell r="S421">
            <v>30024</v>
          </cell>
          <cell r="T421">
            <v>12</v>
          </cell>
          <cell r="V421">
            <v>2100727</v>
          </cell>
          <cell r="W421">
            <v>11872.273029041095</v>
          </cell>
          <cell r="X421">
            <v>14.68</v>
          </cell>
          <cell r="AB421">
            <v>14.35</v>
          </cell>
          <cell r="AD421">
            <v>0.14349999999999999</v>
          </cell>
          <cell r="AE421">
            <v>1.95E-2</v>
          </cell>
          <cell r="AF421">
            <v>4.0000000000000001E-3</v>
          </cell>
          <cell r="AG421">
            <v>0.11999999999999998</v>
          </cell>
        </row>
        <row r="422">
          <cell r="A422" t="str">
            <v>W10158</v>
          </cell>
          <cell r="B422">
            <v>405</v>
          </cell>
          <cell r="C422" t="str">
            <v>Shatabadi Mediscans</v>
          </cell>
          <cell r="D422">
            <v>1</v>
          </cell>
          <cell r="E422">
            <v>36767</v>
          </cell>
          <cell r="F422">
            <v>1505192</v>
          </cell>
          <cell r="G422">
            <v>1444992</v>
          </cell>
          <cell r="L422">
            <v>0.19439999999999999</v>
          </cell>
          <cell r="O422">
            <v>36838</v>
          </cell>
          <cell r="P422">
            <v>36868</v>
          </cell>
          <cell r="Q422">
            <v>38625</v>
          </cell>
          <cell r="R422">
            <v>15537</v>
          </cell>
          <cell r="S422">
            <v>23088</v>
          </cell>
          <cell r="T422">
            <v>24</v>
          </cell>
          <cell r="V422">
            <v>1429455</v>
          </cell>
          <cell r="W422">
            <v>18271.959583561642</v>
          </cell>
          <cell r="X422">
            <v>14.68</v>
          </cell>
          <cell r="AB422">
            <v>14.35</v>
          </cell>
          <cell r="AD422">
            <v>0.14349999999999999</v>
          </cell>
          <cell r="AE422">
            <v>1.95E-2</v>
          </cell>
          <cell r="AF422">
            <v>4.0000000000000001E-3</v>
          </cell>
          <cell r="AG422">
            <v>0.11999999999999998</v>
          </cell>
        </row>
        <row r="423">
          <cell r="A423" t="str">
            <v>W10159</v>
          </cell>
          <cell r="B423">
            <v>406</v>
          </cell>
          <cell r="C423" t="str">
            <v>Rabindra Prasad</v>
          </cell>
          <cell r="D423">
            <v>1</v>
          </cell>
          <cell r="E423">
            <v>36768</v>
          </cell>
          <cell r="F423">
            <v>989016</v>
          </cell>
          <cell r="G423">
            <v>951081</v>
          </cell>
          <cell r="L423">
            <v>0.16220000000000001</v>
          </cell>
          <cell r="O423">
            <v>36849</v>
          </cell>
          <cell r="P423">
            <v>36879</v>
          </cell>
          <cell r="Q423">
            <v>24320</v>
          </cell>
          <cell r="R423">
            <v>11640</v>
          </cell>
          <cell r="S423">
            <v>12680</v>
          </cell>
          <cell r="T423">
            <v>13</v>
          </cell>
          <cell r="V423">
            <v>939441</v>
          </cell>
          <cell r="W423">
            <v>5427.1377879452057</v>
          </cell>
          <cell r="X423">
            <v>14.68</v>
          </cell>
          <cell r="AB423">
            <v>14.35</v>
          </cell>
          <cell r="AD423">
            <v>0.14349999999999999</v>
          </cell>
          <cell r="AE423">
            <v>1.95E-2</v>
          </cell>
          <cell r="AF423">
            <v>4.0000000000000001E-3</v>
          </cell>
          <cell r="AG423">
            <v>0.11999999999999998</v>
          </cell>
        </row>
        <row r="424">
          <cell r="A424" t="str">
            <v>W10160</v>
          </cell>
          <cell r="B424">
            <v>407</v>
          </cell>
          <cell r="C424" t="str">
            <v>Bharat Scans Pvt. Ltd.</v>
          </cell>
          <cell r="D424">
            <v>4</v>
          </cell>
          <cell r="E424">
            <v>36770</v>
          </cell>
          <cell r="F424">
            <v>2160000</v>
          </cell>
          <cell r="G424">
            <v>2160000</v>
          </cell>
          <cell r="L424">
            <v>0.17119999999999999</v>
          </cell>
          <cell r="O424">
            <v>36770</v>
          </cell>
          <cell r="P424">
            <v>36888</v>
          </cell>
          <cell r="Q424">
            <v>57880</v>
          </cell>
          <cell r="R424">
            <v>-61685</v>
          </cell>
          <cell r="S424">
            <v>119565</v>
          </cell>
          <cell r="T424">
            <v>4</v>
          </cell>
          <cell r="V424">
            <v>2221685</v>
          </cell>
          <cell r="W424">
            <v>4168.2462684931506</v>
          </cell>
          <cell r="X424">
            <v>14.68</v>
          </cell>
          <cell r="AB424">
            <v>14.35</v>
          </cell>
          <cell r="AD424">
            <v>0.14349999999999999</v>
          </cell>
          <cell r="AE424">
            <v>1.95E-2</v>
          </cell>
          <cell r="AF424">
            <v>4.0000000000000001E-3</v>
          </cell>
          <cell r="AG424">
            <v>0.11999999999999998</v>
          </cell>
        </row>
        <row r="425">
          <cell r="A425" t="str">
            <v>W10161</v>
          </cell>
          <cell r="B425">
            <v>408</v>
          </cell>
          <cell r="C425" t="str">
            <v>M K Selveyraj Children Hospital</v>
          </cell>
          <cell r="D425">
            <v>1</v>
          </cell>
          <cell r="E425">
            <v>36770</v>
          </cell>
          <cell r="F425">
            <v>615000</v>
          </cell>
          <cell r="G425">
            <v>574830</v>
          </cell>
          <cell r="L425">
            <v>0.18110000000000001</v>
          </cell>
          <cell r="O425">
            <v>36859</v>
          </cell>
          <cell r="P425">
            <v>36889</v>
          </cell>
          <cell r="Q425">
            <v>22235</v>
          </cell>
          <cell r="R425">
            <v>13680</v>
          </cell>
          <cell r="S425">
            <v>8555</v>
          </cell>
          <cell r="T425">
            <v>3</v>
          </cell>
          <cell r="V425">
            <v>561150</v>
          </cell>
          <cell r="W425">
            <v>835.26793150684921</v>
          </cell>
          <cell r="X425">
            <v>14.68</v>
          </cell>
          <cell r="AB425">
            <v>14.35</v>
          </cell>
          <cell r="AD425">
            <v>0.14349999999999999</v>
          </cell>
          <cell r="AE425">
            <v>1.95E-2</v>
          </cell>
          <cell r="AF425">
            <v>4.0000000000000001E-3</v>
          </cell>
          <cell r="AG425">
            <v>0.11999999999999998</v>
          </cell>
        </row>
        <row r="426">
          <cell r="A426" t="str">
            <v>W10129</v>
          </cell>
          <cell r="B426">
            <v>409</v>
          </cell>
          <cell r="C426" t="str">
            <v>Manipal Academy of Higher ( NON PDC )</v>
          </cell>
          <cell r="D426">
            <v>2</v>
          </cell>
          <cell r="E426">
            <v>36706</v>
          </cell>
          <cell r="F426">
            <v>39052500</v>
          </cell>
          <cell r="G426">
            <v>39126032</v>
          </cell>
          <cell r="L426">
            <v>0.15989999999999999</v>
          </cell>
          <cell r="O426">
            <v>36809</v>
          </cell>
          <cell r="S426">
            <v>0</v>
          </cell>
          <cell r="T426">
            <v>83</v>
          </cell>
          <cell r="V426">
            <v>39126032</v>
          </cell>
          <cell r="W426">
            <v>1422654.6819024659</v>
          </cell>
          <cell r="X426">
            <v>14.18</v>
          </cell>
          <cell r="AB426">
            <v>13.85</v>
          </cell>
          <cell r="AD426">
            <v>0.13849999999999998</v>
          </cell>
          <cell r="AE426">
            <v>1.95E-2</v>
          </cell>
          <cell r="AF426">
            <v>4.0000000000000001E-3</v>
          </cell>
          <cell r="AG426">
            <v>0.11499999999999998</v>
          </cell>
        </row>
        <row r="427">
          <cell r="A427" t="str">
            <v>W10133</v>
          </cell>
          <cell r="B427">
            <v>410</v>
          </cell>
          <cell r="C427" t="str">
            <v>Medisewa Scanning Centre</v>
          </cell>
          <cell r="D427">
            <v>1</v>
          </cell>
          <cell r="E427">
            <v>36706</v>
          </cell>
          <cell r="F427">
            <v>4354000</v>
          </cell>
          <cell r="G427">
            <v>4171476</v>
          </cell>
          <cell r="L427">
            <v>0.17979999999999999</v>
          </cell>
          <cell r="O427">
            <v>36853</v>
          </cell>
          <cell r="P427">
            <v>36883</v>
          </cell>
          <cell r="Q427">
            <v>110563</v>
          </cell>
          <cell r="R427">
            <v>48919</v>
          </cell>
          <cell r="S427">
            <v>61644</v>
          </cell>
          <cell r="T427">
            <v>9</v>
          </cell>
          <cell r="V427">
            <v>4122557</v>
          </cell>
          <cell r="W427">
            <v>18277.045855890407</v>
          </cell>
          <cell r="X427">
            <v>14.18</v>
          </cell>
          <cell r="AB427">
            <v>13.85</v>
          </cell>
          <cell r="AD427">
            <v>0.13849999999999998</v>
          </cell>
          <cell r="AE427">
            <v>1.95E-2</v>
          </cell>
          <cell r="AF427">
            <v>4.0000000000000001E-3</v>
          </cell>
          <cell r="AG427">
            <v>0.11499999999999998</v>
          </cell>
        </row>
        <row r="428">
          <cell r="A428" t="str">
            <v>W10136</v>
          </cell>
          <cell r="B428">
            <v>411</v>
          </cell>
          <cell r="C428" t="str">
            <v>Meenakshi Mission</v>
          </cell>
          <cell r="D428">
            <v>1</v>
          </cell>
          <cell r="E428">
            <v>36706</v>
          </cell>
          <cell r="F428">
            <v>9000000</v>
          </cell>
          <cell r="G428">
            <v>8774136</v>
          </cell>
          <cell r="L428">
            <v>0.16</v>
          </cell>
          <cell r="O428">
            <v>36854</v>
          </cell>
          <cell r="P428">
            <v>36884</v>
          </cell>
          <cell r="Q428">
            <v>195250</v>
          </cell>
          <cell r="R428">
            <v>79884</v>
          </cell>
          <cell r="S428">
            <v>115366</v>
          </cell>
          <cell r="T428">
            <v>8</v>
          </cell>
          <cell r="V428">
            <v>8694252</v>
          </cell>
          <cell r="W428">
            <v>30489.431671232876</v>
          </cell>
          <cell r="X428">
            <v>14.18</v>
          </cell>
          <cell r="AB428">
            <v>13.85</v>
          </cell>
          <cell r="AD428">
            <v>0.13849999999999998</v>
          </cell>
          <cell r="AE428">
            <v>1.95E-2</v>
          </cell>
          <cell r="AF428">
            <v>4.0000000000000001E-3</v>
          </cell>
          <cell r="AG428">
            <v>0.11499999999999998</v>
          </cell>
        </row>
        <row r="429">
          <cell r="A429" t="str">
            <v>W10138</v>
          </cell>
          <cell r="B429">
            <v>412</v>
          </cell>
          <cell r="C429" t="str">
            <v>Manipal Academy of Higher ( NON PDC )</v>
          </cell>
          <cell r="D429">
            <v>2</v>
          </cell>
          <cell r="E429">
            <v>36706</v>
          </cell>
          <cell r="F429">
            <v>5442500</v>
          </cell>
          <cell r="G429">
            <v>5305960</v>
          </cell>
          <cell r="L429">
            <v>0.1623</v>
          </cell>
          <cell r="O429">
            <v>36809</v>
          </cell>
          <cell r="S429">
            <v>0</v>
          </cell>
          <cell r="T429">
            <v>83</v>
          </cell>
          <cell r="V429">
            <v>5305960</v>
          </cell>
          <cell r="W429">
            <v>195824.81250410961</v>
          </cell>
          <cell r="X429">
            <v>14.18</v>
          </cell>
          <cell r="AB429">
            <v>13.85</v>
          </cell>
          <cell r="AD429">
            <v>0.13849999999999998</v>
          </cell>
          <cell r="AE429">
            <v>1.95E-2</v>
          </cell>
          <cell r="AF429">
            <v>4.0000000000000001E-3</v>
          </cell>
          <cell r="AG429">
            <v>0.11499999999999998</v>
          </cell>
        </row>
        <row r="430">
          <cell r="A430" t="str">
            <v>W10139</v>
          </cell>
          <cell r="B430">
            <v>413</v>
          </cell>
          <cell r="C430" t="str">
            <v>Sriniwasa Cardiology Centre</v>
          </cell>
          <cell r="D430">
            <v>1</v>
          </cell>
          <cell r="E430">
            <v>36706</v>
          </cell>
          <cell r="F430">
            <v>21880400</v>
          </cell>
          <cell r="G430">
            <v>22827740</v>
          </cell>
          <cell r="L430">
            <v>0.1598</v>
          </cell>
          <cell r="O430">
            <v>36843</v>
          </cell>
          <cell r="P430">
            <v>36873</v>
          </cell>
          <cell r="Q430">
            <v>255270</v>
          </cell>
          <cell r="R430">
            <v>-44637</v>
          </cell>
          <cell r="S430">
            <v>299907</v>
          </cell>
          <cell r="T430">
            <v>19</v>
          </cell>
          <cell r="V430">
            <v>22872377</v>
          </cell>
          <cell r="W430">
            <v>190260.5782120548</v>
          </cell>
          <cell r="X430">
            <v>14.18</v>
          </cell>
          <cell r="AB430">
            <v>13.85</v>
          </cell>
          <cell r="AD430">
            <v>0.13849999999999998</v>
          </cell>
          <cell r="AE430">
            <v>1.95E-2</v>
          </cell>
          <cell r="AF430">
            <v>4.0000000000000001E-3</v>
          </cell>
          <cell r="AG430">
            <v>0.11499999999999998</v>
          </cell>
        </row>
        <row r="431">
          <cell r="A431" t="str">
            <v>W10140</v>
          </cell>
          <cell r="B431">
            <v>414</v>
          </cell>
          <cell r="C431" t="str">
            <v>Sriniwasa Cardiology Centre</v>
          </cell>
          <cell r="D431">
            <v>2</v>
          </cell>
          <cell r="E431">
            <v>36706</v>
          </cell>
          <cell r="F431">
            <v>4320000</v>
          </cell>
          <cell r="G431">
            <v>4507043</v>
          </cell>
          <cell r="L431">
            <v>0.1598</v>
          </cell>
          <cell r="O431">
            <v>36843</v>
          </cell>
          <cell r="P431">
            <v>36873</v>
          </cell>
          <cell r="Q431">
            <v>50400</v>
          </cell>
          <cell r="R431">
            <v>-8814</v>
          </cell>
          <cell r="S431">
            <v>59214</v>
          </cell>
          <cell r="T431">
            <v>19</v>
          </cell>
          <cell r="V431">
            <v>4515857</v>
          </cell>
          <cell r="W431">
            <v>37564.506913424659</v>
          </cell>
          <cell r="X431">
            <v>14.18</v>
          </cell>
          <cell r="AB431">
            <v>13.85</v>
          </cell>
          <cell r="AD431">
            <v>0.13849999999999998</v>
          </cell>
          <cell r="AE431">
            <v>1.95E-2</v>
          </cell>
          <cell r="AF431">
            <v>4.0000000000000001E-3</v>
          </cell>
          <cell r="AG431">
            <v>0.11499999999999998</v>
          </cell>
        </row>
        <row r="432">
          <cell r="A432" t="str">
            <v>W10141</v>
          </cell>
          <cell r="B432">
            <v>415</v>
          </cell>
          <cell r="C432" t="str">
            <v>Sriniwasa Cardiology Centre</v>
          </cell>
          <cell r="D432">
            <v>3</v>
          </cell>
          <cell r="E432">
            <v>36706</v>
          </cell>
          <cell r="F432">
            <v>3600000</v>
          </cell>
          <cell r="G432">
            <v>3755873</v>
          </cell>
          <cell r="L432">
            <v>0.1598</v>
          </cell>
          <cell r="O432">
            <v>36843</v>
          </cell>
          <cell r="P432">
            <v>36873</v>
          </cell>
          <cell r="Q432">
            <v>42000</v>
          </cell>
          <cell r="R432">
            <v>-7346</v>
          </cell>
          <cell r="S432">
            <v>49346</v>
          </cell>
          <cell r="T432">
            <v>19</v>
          </cell>
          <cell r="V432">
            <v>3763219</v>
          </cell>
          <cell r="W432">
            <v>31303.795966575341</v>
          </cell>
          <cell r="X432">
            <v>14.18</v>
          </cell>
          <cell r="AB432">
            <v>13.85</v>
          </cell>
          <cell r="AD432">
            <v>0.13849999999999998</v>
          </cell>
          <cell r="AE432">
            <v>1.95E-2</v>
          </cell>
          <cell r="AF432">
            <v>4.0000000000000001E-3</v>
          </cell>
          <cell r="AG432">
            <v>0.11499999999999998</v>
          </cell>
        </row>
        <row r="433">
          <cell r="A433" t="str">
            <v>W10142</v>
          </cell>
          <cell r="B433">
            <v>416</v>
          </cell>
          <cell r="C433" t="str">
            <v>Sriniwasa Cardiology Centre</v>
          </cell>
          <cell r="D433">
            <v>4</v>
          </cell>
          <cell r="E433">
            <v>36706</v>
          </cell>
          <cell r="F433">
            <v>2599600</v>
          </cell>
          <cell r="G433">
            <v>2712156</v>
          </cell>
          <cell r="L433">
            <v>0.1598</v>
          </cell>
          <cell r="O433">
            <v>36843</v>
          </cell>
          <cell r="P433">
            <v>36873</v>
          </cell>
          <cell r="Q433">
            <v>30330</v>
          </cell>
          <cell r="R433">
            <v>-5303</v>
          </cell>
          <cell r="S433">
            <v>35633</v>
          </cell>
          <cell r="T433">
            <v>19</v>
          </cell>
          <cell r="V433">
            <v>2717459</v>
          </cell>
          <cell r="W433">
            <v>22604.791824109587</v>
          </cell>
          <cell r="X433">
            <v>14.18</v>
          </cell>
          <cell r="AB433">
            <v>13.85</v>
          </cell>
          <cell r="AD433">
            <v>0.13849999999999998</v>
          </cell>
          <cell r="AE433">
            <v>1.95E-2</v>
          </cell>
          <cell r="AF433">
            <v>4.0000000000000001E-3</v>
          </cell>
          <cell r="AG433">
            <v>0.11499999999999998</v>
          </cell>
        </row>
        <row r="434">
          <cell r="A434" t="str">
            <v>W10162</v>
          </cell>
          <cell r="B434">
            <v>417</v>
          </cell>
          <cell r="C434" t="str">
            <v>Sant Nischal Singh</v>
          </cell>
          <cell r="D434">
            <v>1</v>
          </cell>
          <cell r="E434">
            <v>36796</v>
          </cell>
          <cell r="F434">
            <v>300000</v>
          </cell>
          <cell r="G434">
            <v>285571</v>
          </cell>
          <cell r="L434">
            <v>0.19539999999999999</v>
          </cell>
          <cell r="O434">
            <v>36844</v>
          </cell>
          <cell r="P434">
            <v>36874</v>
          </cell>
          <cell r="Q434">
            <v>11000</v>
          </cell>
          <cell r="R434">
            <v>6414</v>
          </cell>
          <cell r="S434">
            <v>4586</v>
          </cell>
          <cell r="T434">
            <v>18</v>
          </cell>
          <cell r="V434">
            <v>279157</v>
          </cell>
          <cell r="W434">
            <v>2690.0027408219175</v>
          </cell>
          <cell r="X434">
            <v>14.18</v>
          </cell>
          <cell r="AB434">
            <v>14.35</v>
          </cell>
          <cell r="AD434">
            <v>0.14349999999999999</v>
          </cell>
          <cell r="AE434">
            <v>1.95E-2</v>
          </cell>
          <cell r="AF434">
            <v>4.0000000000000001E-3</v>
          </cell>
          <cell r="AG434">
            <v>0.11999999999999998</v>
          </cell>
        </row>
        <row r="435">
          <cell r="A435" t="str">
            <v>W10164</v>
          </cell>
          <cell r="B435">
            <v>418</v>
          </cell>
          <cell r="C435" t="str">
            <v>K.S Shanmugam</v>
          </cell>
          <cell r="D435">
            <v>1</v>
          </cell>
          <cell r="E435">
            <v>36796</v>
          </cell>
          <cell r="F435">
            <v>220000</v>
          </cell>
          <cell r="G435">
            <v>203174</v>
          </cell>
          <cell r="L435">
            <v>0.19109999999999999</v>
          </cell>
          <cell r="O435">
            <v>36860</v>
          </cell>
          <cell r="P435">
            <v>36890</v>
          </cell>
          <cell r="Q435">
            <v>7960</v>
          </cell>
          <cell r="R435">
            <v>4769</v>
          </cell>
          <cell r="S435">
            <v>3191</v>
          </cell>
          <cell r="T435">
            <v>2</v>
          </cell>
          <cell r="V435">
            <v>198405</v>
          </cell>
          <cell r="W435">
            <v>207.75449589041094</v>
          </cell>
          <cell r="X435">
            <v>14.18</v>
          </cell>
          <cell r="AB435">
            <v>14.35</v>
          </cell>
          <cell r="AD435">
            <v>0.14349999999999999</v>
          </cell>
          <cell r="AE435">
            <v>1.95E-2</v>
          </cell>
          <cell r="AF435">
            <v>4.0000000000000001E-3</v>
          </cell>
          <cell r="AG435">
            <v>0.11999999999999998</v>
          </cell>
        </row>
        <row r="436">
          <cell r="A436" t="str">
            <v>W10163</v>
          </cell>
          <cell r="B436">
            <v>419</v>
          </cell>
          <cell r="C436" t="str">
            <v>Sai Medical Imaging</v>
          </cell>
          <cell r="D436">
            <v>1</v>
          </cell>
          <cell r="E436">
            <v>36817</v>
          </cell>
          <cell r="F436">
            <v>16700000</v>
          </cell>
          <cell r="G436">
            <v>16526295</v>
          </cell>
          <cell r="L436">
            <v>0.18110000000000001</v>
          </cell>
          <cell r="O436">
            <v>36842</v>
          </cell>
          <cell r="P436">
            <v>36872</v>
          </cell>
          <cell r="Q436">
            <v>380900</v>
          </cell>
          <cell r="R436">
            <v>134852</v>
          </cell>
          <cell r="S436">
            <v>246048</v>
          </cell>
          <cell r="T436">
            <v>20</v>
          </cell>
          <cell r="V436">
            <v>16391443</v>
          </cell>
          <cell r="W436">
            <v>162657.00423561642</v>
          </cell>
          <cell r="X436">
            <v>14.43</v>
          </cell>
          <cell r="AB436">
            <v>14.1</v>
          </cell>
          <cell r="AD436">
            <v>0.14099999999999999</v>
          </cell>
          <cell r="AE436">
            <v>1.95E-2</v>
          </cell>
          <cell r="AF436">
            <v>4.0000000000000001E-3</v>
          </cell>
          <cell r="AG436">
            <v>0.11749999999999998</v>
          </cell>
        </row>
        <row r="437">
          <cell r="A437" t="str">
            <v>W10166</v>
          </cell>
          <cell r="B437">
            <v>420</v>
          </cell>
          <cell r="C437" t="str">
            <v>Daljit Singh Saini</v>
          </cell>
          <cell r="D437">
            <v>1</v>
          </cell>
          <cell r="E437">
            <v>36829</v>
          </cell>
          <cell r="F437">
            <v>1219000</v>
          </cell>
          <cell r="G437">
            <v>1190464</v>
          </cell>
          <cell r="L437">
            <v>0.16600000000000001</v>
          </cell>
          <cell r="O437">
            <v>36831</v>
          </cell>
          <cell r="P437">
            <v>36861</v>
          </cell>
          <cell r="Q437">
            <v>29645</v>
          </cell>
          <cell r="R437">
            <v>13404</v>
          </cell>
          <cell r="S437">
            <v>16241</v>
          </cell>
          <cell r="T437">
            <v>31</v>
          </cell>
          <cell r="V437">
            <v>1177060</v>
          </cell>
          <cell r="W437">
            <v>16594.933589041095</v>
          </cell>
          <cell r="X437">
            <v>14.43</v>
          </cell>
          <cell r="AB437">
            <v>14.1</v>
          </cell>
          <cell r="AD437">
            <v>0.14099999999999999</v>
          </cell>
          <cell r="AE437">
            <v>1.95E-2</v>
          </cell>
          <cell r="AF437">
            <v>4.0000000000000001E-3</v>
          </cell>
          <cell r="AG437">
            <v>0.11749999999999998</v>
          </cell>
        </row>
        <row r="438">
          <cell r="A438" t="str">
            <v>W10167</v>
          </cell>
          <cell r="B438">
            <v>421</v>
          </cell>
          <cell r="C438" t="str">
            <v>Raj Kumar</v>
          </cell>
          <cell r="D438">
            <v>1</v>
          </cell>
          <cell r="E438">
            <v>36829</v>
          </cell>
          <cell r="F438">
            <v>900000</v>
          </cell>
          <cell r="G438">
            <v>875643</v>
          </cell>
          <cell r="L438">
            <v>0.1641</v>
          </cell>
          <cell r="O438">
            <v>36847</v>
          </cell>
          <cell r="P438">
            <v>36877</v>
          </cell>
          <cell r="Q438">
            <v>31640</v>
          </cell>
          <cell r="R438">
            <v>19829</v>
          </cell>
          <cell r="S438">
            <v>11811</v>
          </cell>
          <cell r="T438">
            <v>15</v>
          </cell>
          <cell r="V438">
            <v>855814</v>
          </cell>
          <cell r="W438">
            <v>5771.4689342465745</v>
          </cell>
          <cell r="X438">
            <v>14.43</v>
          </cell>
          <cell r="AB438">
            <v>14.1</v>
          </cell>
          <cell r="AD438">
            <v>0.14099999999999999</v>
          </cell>
          <cell r="AE438">
            <v>1.95E-2</v>
          </cell>
          <cell r="AF438">
            <v>4.0000000000000001E-3</v>
          </cell>
          <cell r="AG438">
            <v>0.11749999999999998</v>
          </cell>
        </row>
        <row r="439">
          <cell r="A439" t="str">
            <v>W10168</v>
          </cell>
          <cell r="B439">
            <v>422</v>
          </cell>
          <cell r="C439" t="str">
            <v>MM Vasudevan</v>
          </cell>
          <cell r="D439">
            <v>1</v>
          </cell>
          <cell r="E439">
            <v>36829</v>
          </cell>
          <cell r="F439">
            <v>406220</v>
          </cell>
          <cell r="G439">
            <v>397343</v>
          </cell>
          <cell r="L439">
            <v>0.19650000000000001</v>
          </cell>
          <cell r="O439">
            <v>36857</v>
          </cell>
          <cell r="P439">
            <v>36887</v>
          </cell>
          <cell r="Q439">
            <v>15000</v>
          </cell>
          <cell r="R439">
            <v>8583</v>
          </cell>
          <cell r="S439">
            <v>6417</v>
          </cell>
          <cell r="T439">
            <v>5</v>
          </cell>
          <cell r="V439">
            <v>388760</v>
          </cell>
          <cell r="W439">
            <v>1046.456712328767</v>
          </cell>
          <cell r="X439">
            <v>14.43</v>
          </cell>
          <cell r="AB439">
            <v>14.1</v>
          </cell>
          <cell r="AD439">
            <v>0.14099999999999999</v>
          </cell>
          <cell r="AE439">
            <v>1.95E-2</v>
          </cell>
          <cell r="AF439">
            <v>4.0000000000000001E-3</v>
          </cell>
          <cell r="AG439">
            <v>0.11749999999999998</v>
          </cell>
        </row>
        <row r="440">
          <cell r="A440" t="str">
            <v>W10169</v>
          </cell>
          <cell r="B440">
            <v>423</v>
          </cell>
          <cell r="C440" t="str">
            <v>Vikram Scan &amp; Diagnostic Centre</v>
          </cell>
          <cell r="D440">
            <v>1</v>
          </cell>
          <cell r="E440">
            <v>36837</v>
          </cell>
          <cell r="F440">
            <v>1200000</v>
          </cell>
          <cell r="G440">
            <v>1179915</v>
          </cell>
          <cell r="L440">
            <v>0.16309999999999999</v>
          </cell>
          <cell r="O440">
            <v>36854</v>
          </cell>
          <cell r="P440">
            <v>36884</v>
          </cell>
          <cell r="Q440">
            <v>29200</v>
          </cell>
          <cell r="R440">
            <v>13384</v>
          </cell>
          <cell r="S440">
            <v>15816</v>
          </cell>
          <cell r="T440">
            <v>8</v>
          </cell>
          <cell r="V440">
            <v>1166531</v>
          </cell>
          <cell r="W440">
            <v>4170.1086268493145</v>
          </cell>
          <cell r="X440">
            <v>14.43</v>
          </cell>
          <cell r="AB440">
            <v>14.1</v>
          </cell>
          <cell r="AD440">
            <v>0.14099999999999999</v>
          </cell>
          <cell r="AE440">
            <v>1.95E-2</v>
          </cell>
          <cell r="AF440">
            <v>4.0000000000000001E-3</v>
          </cell>
          <cell r="AG440">
            <v>0.11749999999999998</v>
          </cell>
        </row>
        <row r="441">
          <cell r="A441" t="str">
            <v>W10165</v>
          </cell>
          <cell r="B441">
            <v>424</v>
          </cell>
          <cell r="C441" t="str">
            <v>Sadhna Singh</v>
          </cell>
          <cell r="D441">
            <v>1</v>
          </cell>
          <cell r="E441">
            <v>36858</v>
          </cell>
          <cell r="L441">
            <v>0.16669999999999999</v>
          </cell>
          <cell r="M441">
            <v>1014905</v>
          </cell>
          <cell r="O441">
            <v>36858</v>
          </cell>
          <cell r="P441">
            <v>36890</v>
          </cell>
          <cell r="Q441">
            <v>50530</v>
          </cell>
          <cell r="R441">
            <v>36031</v>
          </cell>
          <cell r="S441">
            <v>14499</v>
          </cell>
          <cell r="T441">
            <v>2</v>
          </cell>
          <cell r="V441">
            <v>978874</v>
          </cell>
          <cell r="W441">
            <v>894.12764821917801</v>
          </cell>
          <cell r="X441">
            <v>14.1</v>
          </cell>
          <cell r="AB441">
            <v>14.1</v>
          </cell>
          <cell r="AD441">
            <v>0.14099999999999999</v>
          </cell>
          <cell r="AE441">
            <v>1.95E-2</v>
          </cell>
          <cell r="AF441">
            <v>4.0000000000000001E-3</v>
          </cell>
          <cell r="AG441">
            <v>0.11749999999999998</v>
          </cell>
        </row>
        <row r="442">
          <cell r="A442" t="str">
            <v>W10170</v>
          </cell>
          <cell r="B442">
            <v>425</v>
          </cell>
          <cell r="C442" t="str">
            <v>H S Maan</v>
          </cell>
          <cell r="D442">
            <v>1</v>
          </cell>
          <cell r="E442">
            <v>36858</v>
          </cell>
          <cell r="L442">
            <v>0.16439999999999999</v>
          </cell>
          <cell r="M442">
            <v>4956822</v>
          </cell>
          <cell r="O442">
            <v>36858</v>
          </cell>
          <cell r="P442">
            <v>36883</v>
          </cell>
          <cell r="Q442">
            <v>108470</v>
          </cell>
          <cell r="R442">
            <v>52657</v>
          </cell>
          <cell r="S442">
            <v>55813</v>
          </cell>
          <cell r="T442">
            <v>9</v>
          </cell>
          <cell r="V442">
            <v>4904165</v>
          </cell>
          <cell r="W442">
            <v>19880.006942465749</v>
          </cell>
          <cell r="X442">
            <v>14.1</v>
          </cell>
          <cell r="AB442">
            <v>14.1</v>
          </cell>
          <cell r="AD442">
            <v>0.14099999999999999</v>
          </cell>
          <cell r="AE442">
            <v>1.95E-2</v>
          </cell>
          <cell r="AF442">
            <v>4.0000000000000001E-3</v>
          </cell>
          <cell r="AG442">
            <v>0.11749999999999998</v>
          </cell>
        </row>
        <row r="443">
          <cell r="A443" t="str">
            <v>W10171</v>
          </cell>
          <cell r="B443">
            <v>426</v>
          </cell>
          <cell r="C443" t="str">
            <v>Health Care Services (P) Ltd.</v>
          </cell>
          <cell r="D443">
            <v>1</v>
          </cell>
          <cell r="E443">
            <v>36858</v>
          </cell>
          <cell r="L443">
            <v>0.17100000000000001</v>
          </cell>
          <cell r="M443">
            <v>1266322</v>
          </cell>
          <cell r="O443">
            <v>36858</v>
          </cell>
          <cell r="P443">
            <v>36884</v>
          </cell>
          <cell r="Q443">
            <v>31812</v>
          </cell>
          <cell r="R443">
            <v>16391</v>
          </cell>
          <cell r="S443">
            <v>15421</v>
          </cell>
          <cell r="T443">
            <v>8</v>
          </cell>
          <cell r="V443">
            <v>1249931</v>
          </cell>
          <cell r="W443">
            <v>4684.6728986301378</v>
          </cell>
          <cell r="X443">
            <v>14.1</v>
          </cell>
          <cell r="AB443">
            <v>14.1</v>
          </cell>
          <cell r="AD443">
            <v>0.14099999999999999</v>
          </cell>
          <cell r="AE443">
            <v>1.95E-2</v>
          </cell>
          <cell r="AF443">
            <v>4.0000000000000001E-3</v>
          </cell>
          <cell r="AG443">
            <v>0.11749999999999998</v>
          </cell>
        </row>
        <row r="444">
          <cell r="A444" t="str">
            <v>W10172</v>
          </cell>
          <cell r="B444">
            <v>427</v>
          </cell>
          <cell r="C444" t="str">
            <v>Garima Chowdhary</v>
          </cell>
          <cell r="D444">
            <v>1</v>
          </cell>
          <cell r="E444">
            <v>36858</v>
          </cell>
          <cell r="L444">
            <v>0.1908</v>
          </cell>
          <cell r="M444">
            <v>243000</v>
          </cell>
          <cell r="O444">
            <v>36858</v>
          </cell>
          <cell r="P444">
            <v>36875</v>
          </cell>
          <cell r="Q444">
            <v>8855</v>
          </cell>
          <cell r="R444">
            <v>6695</v>
          </cell>
          <cell r="S444">
            <v>2160</v>
          </cell>
          <cell r="T444">
            <v>17</v>
          </cell>
          <cell r="V444">
            <v>236305</v>
          </cell>
          <cell r="W444">
            <v>2099.9421863013699</v>
          </cell>
          <cell r="X444">
            <v>14.1</v>
          </cell>
          <cell r="AB444">
            <v>14.1</v>
          </cell>
          <cell r="AD444">
            <v>0.14099999999999999</v>
          </cell>
          <cell r="AE444">
            <v>1.95E-2</v>
          </cell>
          <cell r="AF444">
            <v>4.0000000000000001E-3</v>
          </cell>
          <cell r="AG444">
            <v>0.11749999999999998</v>
          </cell>
        </row>
        <row r="445">
          <cell r="A445" t="str">
            <v>W10173</v>
          </cell>
          <cell r="B445">
            <v>428</v>
          </cell>
          <cell r="C445" t="str">
            <v>Raminder Kaur</v>
          </cell>
          <cell r="D445">
            <v>1</v>
          </cell>
          <cell r="E445">
            <v>36858</v>
          </cell>
          <cell r="L445">
            <v>0.16209999999999999</v>
          </cell>
          <cell r="M445">
            <v>6500000</v>
          </cell>
          <cell r="O445">
            <v>36858</v>
          </cell>
          <cell r="P445">
            <v>36878</v>
          </cell>
          <cell r="Q445">
            <v>158070</v>
          </cell>
          <cell r="R445">
            <v>100338</v>
          </cell>
          <cell r="S445">
            <v>57732</v>
          </cell>
          <cell r="T445">
            <v>14</v>
          </cell>
          <cell r="V445">
            <v>6399662</v>
          </cell>
          <cell r="W445">
            <v>39790.117651506851</v>
          </cell>
          <cell r="X445">
            <v>14.1</v>
          </cell>
          <cell r="AB445">
            <v>14.1</v>
          </cell>
          <cell r="AD445">
            <v>0.14099999999999999</v>
          </cell>
          <cell r="AE445">
            <v>1.95E-2</v>
          </cell>
          <cell r="AF445">
            <v>4.0000000000000001E-3</v>
          </cell>
          <cell r="AG445">
            <v>0.11749999999999998</v>
          </cell>
        </row>
        <row r="446">
          <cell r="A446" t="str">
            <v>W10174</v>
          </cell>
          <cell r="B446">
            <v>429</v>
          </cell>
          <cell r="C446" t="str">
            <v>Kota CT Scan Centre Pvt Ltd</v>
          </cell>
          <cell r="D446">
            <v>1</v>
          </cell>
          <cell r="E446">
            <v>36858</v>
          </cell>
          <cell r="L446">
            <v>0.16719999999999999</v>
          </cell>
          <cell r="M446">
            <v>4450000</v>
          </cell>
          <cell r="O446">
            <v>36858</v>
          </cell>
          <cell r="P446">
            <v>36879</v>
          </cell>
          <cell r="Q446">
            <v>135355</v>
          </cell>
          <cell r="R446">
            <v>92550</v>
          </cell>
          <cell r="S446">
            <v>42805</v>
          </cell>
          <cell r="T446">
            <v>13</v>
          </cell>
          <cell r="V446">
            <v>4357450</v>
          </cell>
          <cell r="W446">
            <v>25948.91320547945</v>
          </cell>
          <cell r="X446">
            <v>14.1</v>
          </cell>
          <cell r="AB446">
            <v>14.1</v>
          </cell>
          <cell r="AD446">
            <v>0.14099999999999999</v>
          </cell>
          <cell r="AE446">
            <v>1.95E-2</v>
          </cell>
          <cell r="AF446">
            <v>4.0000000000000001E-3</v>
          </cell>
          <cell r="AG446">
            <v>0.11749999999999998</v>
          </cell>
        </row>
        <row r="447">
          <cell r="A447" t="str">
            <v>W10175</v>
          </cell>
          <cell r="B447">
            <v>430</v>
          </cell>
          <cell r="C447" t="str">
            <v>Supereme CT Scan Pct Ltd</v>
          </cell>
          <cell r="D447">
            <v>1</v>
          </cell>
          <cell r="E447">
            <v>36858</v>
          </cell>
          <cell r="L447">
            <v>0.17280000000000001</v>
          </cell>
          <cell r="M447">
            <v>3800000</v>
          </cell>
          <cell r="O447">
            <v>36858</v>
          </cell>
          <cell r="P447">
            <v>36877</v>
          </cell>
          <cell r="Q447">
            <v>94500</v>
          </cell>
          <cell r="R447">
            <v>60327</v>
          </cell>
          <cell r="S447">
            <v>34173</v>
          </cell>
          <cell r="T447">
            <v>15</v>
          </cell>
          <cell r="V447">
            <v>3739673</v>
          </cell>
          <cell r="W447">
            <v>26556.801139726027</v>
          </cell>
          <cell r="X447">
            <v>14.1</v>
          </cell>
          <cell r="AB447">
            <v>14.1</v>
          </cell>
          <cell r="AD447">
            <v>0.14099999999999999</v>
          </cell>
          <cell r="AE447">
            <v>1.95E-2</v>
          </cell>
          <cell r="AF447">
            <v>4.0000000000000001E-3</v>
          </cell>
          <cell r="AG447">
            <v>0.11749999999999998</v>
          </cell>
        </row>
        <row r="448">
          <cell r="A448" t="str">
            <v>W10176</v>
          </cell>
          <cell r="B448">
            <v>431</v>
          </cell>
          <cell r="C448" t="str">
            <v>Body Care Diagnostics</v>
          </cell>
          <cell r="D448">
            <v>1</v>
          </cell>
          <cell r="E448">
            <v>36858</v>
          </cell>
          <cell r="L448">
            <v>0.16370000000000001</v>
          </cell>
          <cell r="M448">
            <v>1743750</v>
          </cell>
          <cell r="O448">
            <v>36858</v>
          </cell>
          <cell r="P448">
            <v>36870</v>
          </cell>
          <cell r="Q448">
            <v>42400</v>
          </cell>
          <cell r="R448">
            <v>33016</v>
          </cell>
          <cell r="S448">
            <v>9384</v>
          </cell>
          <cell r="T448">
            <v>22</v>
          </cell>
          <cell r="V448">
            <v>1710734</v>
          </cell>
          <cell r="W448">
            <v>16879.554596164384</v>
          </cell>
          <cell r="X448">
            <v>14.1</v>
          </cell>
          <cell r="AB448">
            <v>14.1</v>
          </cell>
          <cell r="AD448">
            <v>0.14099999999999999</v>
          </cell>
          <cell r="AE448">
            <v>1.95E-2</v>
          </cell>
          <cell r="AF448">
            <v>4.0000000000000001E-3</v>
          </cell>
          <cell r="AG448">
            <v>0.11749999999999998</v>
          </cell>
        </row>
        <row r="449">
          <cell r="A449" t="str">
            <v>W10177</v>
          </cell>
          <cell r="B449">
            <v>432</v>
          </cell>
          <cell r="C449" t="str">
            <v>R N Bagga</v>
          </cell>
          <cell r="D449">
            <v>2</v>
          </cell>
          <cell r="E449">
            <v>36858</v>
          </cell>
          <cell r="L449">
            <v>0</v>
          </cell>
          <cell r="M449">
            <v>420000</v>
          </cell>
          <cell r="O449">
            <v>36858</v>
          </cell>
          <cell r="P449">
            <v>36879</v>
          </cell>
          <cell r="Q449">
            <v>12000</v>
          </cell>
          <cell r="R449">
            <v>12000</v>
          </cell>
          <cell r="S449">
            <v>0</v>
          </cell>
          <cell r="T449">
            <v>13</v>
          </cell>
          <cell r="V449">
            <v>408000</v>
          </cell>
          <cell r="W449">
            <v>0</v>
          </cell>
          <cell r="X449">
            <v>14.1</v>
          </cell>
          <cell r="AB449">
            <v>14.1</v>
          </cell>
          <cell r="AD449">
            <v>0.14099999999999999</v>
          </cell>
          <cell r="AE449">
            <v>1.95E-2</v>
          </cell>
          <cell r="AF449">
            <v>4.0000000000000001E-3</v>
          </cell>
          <cell r="AG449">
            <v>0.11749999999999998</v>
          </cell>
        </row>
        <row r="450">
          <cell r="A450" t="str">
            <v>W10178</v>
          </cell>
          <cell r="B450">
            <v>433</v>
          </cell>
          <cell r="C450" t="str">
            <v>Pankaj Diagnostics</v>
          </cell>
          <cell r="D450">
            <v>1</v>
          </cell>
          <cell r="E450">
            <v>36858</v>
          </cell>
          <cell r="L450">
            <v>0.1113</v>
          </cell>
          <cell r="M450">
            <v>26640000</v>
          </cell>
          <cell r="O450">
            <v>36858</v>
          </cell>
          <cell r="P450">
            <v>36883</v>
          </cell>
          <cell r="Q450">
            <v>0</v>
          </cell>
          <cell r="R450">
            <v>-203085</v>
          </cell>
          <cell r="S450">
            <v>203085</v>
          </cell>
          <cell r="T450">
            <v>9</v>
          </cell>
          <cell r="V450">
            <v>26843085</v>
          </cell>
          <cell r="W450">
            <v>73667.721217808212</v>
          </cell>
          <cell r="X450">
            <v>14.1</v>
          </cell>
          <cell r="AB450">
            <v>14.1</v>
          </cell>
          <cell r="AD450">
            <v>0.14099999999999999</v>
          </cell>
          <cell r="AE450">
            <v>1.95E-2</v>
          </cell>
          <cell r="AF450">
            <v>4.0000000000000001E-3</v>
          </cell>
          <cell r="AG450">
            <v>0.11749999999999998</v>
          </cell>
        </row>
        <row r="451">
          <cell r="A451" t="str">
            <v>WGE-LOAN-1</v>
          </cell>
          <cell r="B451">
            <v>434</v>
          </cell>
          <cell r="C451" t="str">
            <v>Wipro GE Medical Systems Ltd</v>
          </cell>
          <cell r="D451">
            <v>1</v>
          </cell>
          <cell r="E451">
            <v>36860</v>
          </cell>
          <cell r="L451">
            <v>0.114</v>
          </cell>
          <cell r="M451">
            <v>27342000</v>
          </cell>
          <cell r="O451">
            <v>36860</v>
          </cell>
          <cell r="S451">
            <v>0</v>
          </cell>
          <cell r="T451">
            <v>32</v>
          </cell>
          <cell r="V451">
            <v>27342000</v>
          </cell>
          <cell r="W451">
            <v>273270.18082191783</v>
          </cell>
          <cell r="X451">
            <v>11.4</v>
          </cell>
          <cell r="Y451" t="str">
            <v>Loan to WGE</v>
          </cell>
          <cell r="AB451">
            <v>11.4</v>
          </cell>
          <cell r="AD451">
            <v>0.114</v>
          </cell>
          <cell r="AE451">
            <v>1.95E-2</v>
          </cell>
          <cell r="AF451">
            <v>4.0000000000000001E-3</v>
          </cell>
          <cell r="AG451">
            <v>9.0499999999999997E-2</v>
          </cell>
        </row>
        <row r="452">
          <cell r="A452" t="str">
            <v>W10181</v>
          </cell>
          <cell r="B452">
            <v>435</v>
          </cell>
          <cell r="C452" t="str">
            <v>Cancer Centre Welfare Home &amp; Research Centre</v>
          </cell>
          <cell r="D452">
            <v>1</v>
          </cell>
          <cell r="E452">
            <v>36864</v>
          </cell>
          <cell r="L452">
            <v>0.1716</v>
          </cell>
          <cell r="M452">
            <v>4250000</v>
          </cell>
          <cell r="O452">
            <v>36864</v>
          </cell>
          <cell r="P452">
            <v>36887</v>
          </cell>
          <cell r="Q452">
            <v>105630</v>
          </cell>
          <cell r="R452">
            <v>59671</v>
          </cell>
          <cell r="S452">
            <v>45959</v>
          </cell>
          <cell r="T452">
            <v>5</v>
          </cell>
          <cell r="V452">
            <v>4190329</v>
          </cell>
          <cell r="W452">
            <v>9850.1432383561641</v>
          </cell>
          <cell r="X452">
            <v>14.1</v>
          </cell>
          <cell r="AB452">
            <v>14.1</v>
          </cell>
          <cell r="AD452">
            <v>0.14099999999999999</v>
          </cell>
          <cell r="AE452">
            <v>1.95E-2</v>
          </cell>
          <cell r="AF452">
            <v>4.0000000000000001E-3</v>
          </cell>
          <cell r="AG452">
            <v>0.11749999999999998</v>
          </cell>
        </row>
        <row r="453">
          <cell r="A453" t="str">
            <v>W10182</v>
          </cell>
          <cell r="B453">
            <v>436</v>
          </cell>
          <cell r="C453" t="str">
            <v>Prakash Patil</v>
          </cell>
          <cell r="D453">
            <v>1</v>
          </cell>
          <cell r="E453">
            <v>36864</v>
          </cell>
          <cell r="L453">
            <v>0.16189999999999999</v>
          </cell>
          <cell r="M453">
            <v>1425000</v>
          </cell>
          <cell r="O453">
            <v>36864</v>
          </cell>
          <cell r="P453">
            <v>36885</v>
          </cell>
          <cell r="Q453">
            <v>34656</v>
          </cell>
          <cell r="R453">
            <v>21381</v>
          </cell>
          <cell r="S453">
            <v>13275</v>
          </cell>
          <cell r="T453">
            <v>7</v>
          </cell>
          <cell r="V453">
            <v>1403619</v>
          </cell>
          <cell r="W453">
            <v>4358.140856712329</v>
          </cell>
          <cell r="X453">
            <v>14.1</v>
          </cell>
          <cell r="AB453">
            <v>14.1</v>
          </cell>
          <cell r="AD453">
            <v>0.14099999999999999</v>
          </cell>
          <cell r="AE453">
            <v>1.95E-2</v>
          </cell>
          <cell r="AF453">
            <v>4.0000000000000001E-3</v>
          </cell>
          <cell r="AG453">
            <v>0.11749999999999998</v>
          </cell>
        </row>
        <row r="454">
          <cell r="A454" t="str">
            <v>W10130</v>
          </cell>
          <cell r="B454">
            <v>437</v>
          </cell>
          <cell r="C454" t="str">
            <v>K G Health Care Ltd.</v>
          </cell>
          <cell r="E454">
            <v>36719</v>
          </cell>
          <cell r="L454">
            <v>0.16</v>
          </cell>
          <cell r="M454">
            <v>10800000</v>
          </cell>
          <cell r="O454">
            <v>36719</v>
          </cell>
          <cell r="P454">
            <v>36811</v>
          </cell>
          <cell r="Q454">
            <v>972000</v>
          </cell>
          <cell r="R454">
            <v>540000</v>
          </cell>
          <cell r="S454">
            <v>432000</v>
          </cell>
          <cell r="T454">
            <v>81</v>
          </cell>
          <cell r="V454">
            <v>10260000</v>
          </cell>
          <cell r="W454">
            <v>364300.27397260274</v>
          </cell>
          <cell r="AB454">
            <v>13.85</v>
          </cell>
          <cell r="AD454">
            <v>0.13849999999999998</v>
          </cell>
          <cell r="AE454">
            <v>1.95E-2</v>
          </cell>
          <cell r="AF454">
            <v>4.0000000000000001E-3</v>
          </cell>
          <cell r="AG454">
            <v>0.11499999999999998</v>
          </cell>
        </row>
        <row r="455">
          <cell r="A455" t="str">
            <v>W10131</v>
          </cell>
          <cell r="B455">
            <v>438</v>
          </cell>
          <cell r="C455" t="str">
            <v xml:space="preserve">Dynamic Scan &amp; Research </v>
          </cell>
          <cell r="E455">
            <v>36771</v>
          </cell>
          <cell r="L455">
            <v>0.14530000000000001</v>
          </cell>
          <cell r="M455">
            <v>31000000</v>
          </cell>
          <cell r="O455">
            <v>36771</v>
          </cell>
          <cell r="P455">
            <v>36862</v>
          </cell>
          <cell r="Q455">
            <v>675200</v>
          </cell>
          <cell r="R455">
            <v>-461023</v>
          </cell>
          <cell r="S455">
            <v>1136223</v>
          </cell>
          <cell r="T455">
            <v>30</v>
          </cell>
          <cell r="V455">
            <v>31461023</v>
          </cell>
          <cell r="W455">
            <v>375722.18974520545</v>
          </cell>
          <cell r="AB455">
            <v>13.85</v>
          </cell>
          <cell r="AD455">
            <v>0.13849999999999998</v>
          </cell>
          <cell r="AE455">
            <v>1.95E-2</v>
          </cell>
          <cell r="AF455">
            <v>4.0000000000000001E-3</v>
          </cell>
          <cell r="AG455">
            <v>0.11499999999999998</v>
          </cell>
        </row>
        <row r="456">
          <cell r="A456" t="str">
            <v>W10144</v>
          </cell>
          <cell r="B456">
            <v>439</v>
          </cell>
          <cell r="C456" t="str">
            <v>Siddhartha Health Care Ltd.</v>
          </cell>
          <cell r="E456">
            <v>36797</v>
          </cell>
          <cell r="L456">
            <v>0.16520000000000001</v>
          </cell>
          <cell r="M456">
            <v>43164000</v>
          </cell>
          <cell r="O456">
            <v>36797</v>
          </cell>
          <cell r="P456">
            <v>36888</v>
          </cell>
          <cell r="Q456">
            <v>0</v>
          </cell>
          <cell r="R456">
            <v>-1794479</v>
          </cell>
          <cell r="S456">
            <v>1794479</v>
          </cell>
          <cell r="T456">
            <v>4</v>
          </cell>
          <cell r="V456">
            <v>44958479</v>
          </cell>
          <cell r="W456">
            <v>81393.323077260284</v>
          </cell>
          <cell r="AB456">
            <v>13.85</v>
          </cell>
          <cell r="AD456">
            <v>0.13849999999999998</v>
          </cell>
          <cell r="AE456">
            <v>1.95E-2</v>
          </cell>
          <cell r="AF456">
            <v>4.0000000000000001E-3</v>
          </cell>
          <cell r="AG456">
            <v>0.11499999999999998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Jun'05"/>
      <sheetName val="Stock MAR'06"/>
      <sheetName val="Summary-0306"/>
      <sheetName val="Summary todate -0306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Y MASTER"/>
      <sheetName val="PO DEC-03"/>
      <sheetName val="po- lease"/>
      <sheetName val="LEASE DRS"/>
      <sheetName val="DELINQ INOCME"/>
      <sheetName val="LOAN NEA-19-12-03"/>
      <sheetName val="LEASE-NEA-SEP-03"/>
      <sheetName val="DELIQUENCY- DEC03-MAIN"/>
      <sheetName val="drs Dec-03"/>
      <sheetName val="DELIQUENCY- DEC-03EDIT"/>
      <sheetName val="DELINQ-NOV-03-FINAL"/>
      <sheetName val="Sheet1"/>
      <sheetName val="TB"/>
      <sheetName val="DELINQ REP-FIN-TO SUNIL &amp;JAIVEE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PARTY MASTER"/>
    </sheetNames>
    <sheetDataSet>
      <sheetData sheetId="0" refreshError="1"/>
      <sheetData sheetId="1" refreshError="1">
        <row r="10">
          <cell r="A10" t="e">
            <v>#N/A</v>
          </cell>
          <cell r="B10">
            <v>1</v>
          </cell>
          <cell r="C10" t="str">
            <v>Alpha Centauri Health Care (*)</v>
          </cell>
          <cell r="D10">
            <v>1</v>
          </cell>
          <cell r="E10">
            <v>34422</v>
          </cell>
          <cell r="F10">
            <v>28088336</v>
          </cell>
          <cell r="G10">
            <v>0</v>
          </cell>
          <cell r="H10" t="str">
            <v>MED SYSTEMS</v>
          </cell>
          <cell r="I10" t="e">
            <v>#REF!</v>
          </cell>
        </row>
        <row r="11">
          <cell r="A11" t="str">
            <v>W00202</v>
          </cell>
          <cell r="B11">
            <v>2</v>
          </cell>
          <cell r="C11" t="str">
            <v>Infertility Clinic</v>
          </cell>
          <cell r="D11">
            <v>1</v>
          </cell>
          <cell r="E11">
            <v>34694</v>
          </cell>
          <cell r="F11">
            <v>890000</v>
          </cell>
          <cell r="G11">
            <v>16.149999999999999</v>
          </cell>
          <cell r="H11" t="str">
            <v>MED SYSTEMS</v>
          </cell>
          <cell r="I11" t="e">
            <v>#REF!</v>
          </cell>
          <cell r="K11">
            <v>15.78</v>
          </cell>
          <cell r="L11">
            <v>19.39</v>
          </cell>
          <cell r="M11">
            <v>0.19390000000000002</v>
          </cell>
          <cell r="N11">
            <v>2.1099999999999997E-2</v>
          </cell>
          <cell r="O11">
            <v>4.0000000000000001E-3</v>
          </cell>
          <cell r="P11">
            <v>0.16880000000000001</v>
          </cell>
        </row>
        <row r="12">
          <cell r="A12" t="str">
            <v>W00174</v>
          </cell>
          <cell r="B12">
            <v>3</v>
          </cell>
          <cell r="C12" t="str">
            <v>Sankshema</v>
          </cell>
          <cell r="D12">
            <v>1</v>
          </cell>
          <cell r="E12">
            <v>34694</v>
          </cell>
          <cell r="F12">
            <v>6400000</v>
          </cell>
          <cell r="G12">
            <v>0</v>
          </cell>
          <cell r="H12" t="str">
            <v>MED SYSTEMS</v>
          </cell>
          <cell r="I12" t="e">
            <v>#REF!</v>
          </cell>
        </row>
        <row r="13">
          <cell r="A13" t="str">
            <v>W00158</v>
          </cell>
          <cell r="B13">
            <v>4</v>
          </cell>
          <cell r="C13" t="str">
            <v>Vijaya MRI Pvt. Ltd.</v>
          </cell>
          <cell r="D13">
            <v>1</v>
          </cell>
          <cell r="E13">
            <v>34694</v>
          </cell>
          <cell r="F13">
            <v>30000000</v>
          </cell>
          <cell r="G13">
            <v>16.149999999999999</v>
          </cell>
          <cell r="H13" t="str">
            <v>MED SYSTEMS</v>
          </cell>
          <cell r="I13" t="e">
            <v>#REF!</v>
          </cell>
          <cell r="K13">
            <v>15.78</v>
          </cell>
          <cell r="L13">
            <v>19.39</v>
          </cell>
          <cell r="M13">
            <v>0.19390000000000002</v>
          </cell>
          <cell r="N13">
            <v>2.1099999999999997E-2</v>
          </cell>
          <cell r="O13">
            <v>4.0000000000000001E-3</v>
          </cell>
          <cell r="P13">
            <v>0.16880000000000001</v>
          </cell>
        </row>
        <row r="14">
          <cell r="A14" t="str">
            <v>W00096</v>
          </cell>
          <cell r="B14">
            <v>5</v>
          </cell>
          <cell r="C14" t="str">
            <v>Apollo Medical Centre</v>
          </cell>
          <cell r="D14">
            <v>1</v>
          </cell>
          <cell r="E14">
            <v>34698</v>
          </cell>
          <cell r="F14">
            <v>4410000</v>
          </cell>
          <cell r="G14">
            <v>16.149999999999999</v>
          </cell>
          <cell r="H14" t="str">
            <v>MED SYSTEMS</v>
          </cell>
          <cell r="I14" t="e">
            <v>#REF!</v>
          </cell>
          <cell r="K14">
            <v>15.78</v>
          </cell>
          <cell r="L14">
            <v>19.39</v>
          </cell>
          <cell r="M14">
            <v>0.19390000000000002</v>
          </cell>
          <cell r="N14">
            <v>2.1099999999999997E-2</v>
          </cell>
          <cell r="O14">
            <v>4.0000000000000001E-3</v>
          </cell>
          <cell r="P14">
            <v>0.16880000000000001</v>
          </cell>
        </row>
        <row r="15">
          <cell r="A15" t="str">
            <v>W00189</v>
          </cell>
          <cell r="B15">
            <v>6</v>
          </cell>
          <cell r="C15" t="str">
            <v>Kovai Scan Centre (*)</v>
          </cell>
          <cell r="D15">
            <v>1</v>
          </cell>
          <cell r="E15">
            <v>34698</v>
          </cell>
          <cell r="F15">
            <v>8775900</v>
          </cell>
          <cell r="G15">
            <v>16.149999999999999</v>
          </cell>
          <cell r="H15" t="str">
            <v>MED SYSTEMS</v>
          </cell>
          <cell r="I15" t="e">
            <v>#REF!</v>
          </cell>
          <cell r="K15">
            <v>15.78</v>
          </cell>
          <cell r="L15">
            <v>19.39</v>
          </cell>
          <cell r="M15">
            <v>0.19390000000000002</v>
          </cell>
          <cell r="N15">
            <v>2.1099999999999997E-2</v>
          </cell>
          <cell r="O15">
            <v>4.0000000000000001E-3</v>
          </cell>
          <cell r="P15">
            <v>0.16880000000000001</v>
          </cell>
        </row>
        <row r="16">
          <cell r="A16" t="str">
            <v>W00144</v>
          </cell>
          <cell r="B16">
            <v>7</v>
          </cell>
          <cell r="C16" t="str">
            <v>Soni Medical (Amala) (*)</v>
          </cell>
          <cell r="D16">
            <v>1</v>
          </cell>
          <cell r="E16">
            <v>34698</v>
          </cell>
          <cell r="F16">
            <v>12879250</v>
          </cell>
          <cell r="G16">
            <v>15.5</v>
          </cell>
          <cell r="H16" t="str">
            <v>MED SYSTEMS</v>
          </cell>
          <cell r="I16" t="e">
            <v>#REF!</v>
          </cell>
          <cell r="K16">
            <v>15.13</v>
          </cell>
          <cell r="M16">
            <v>0.15130000000000002</v>
          </cell>
          <cell r="N16">
            <v>2.2200000000000001E-2</v>
          </cell>
          <cell r="O16">
            <v>4.0000000000000001E-3</v>
          </cell>
          <cell r="P16">
            <v>0.12510000000000002</v>
          </cell>
        </row>
        <row r="17">
          <cell r="A17" t="str">
            <v>W00145</v>
          </cell>
          <cell r="B17">
            <v>8</v>
          </cell>
          <cell r="C17" t="str">
            <v>Soni Medical (Lisie) (*)</v>
          </cell>
          <cell r="D17">
            <v>1</v>
          </cell>
          <cell r="E17">
            <v>34698</v>
          </cell>
          <cell r="F17">
            <v>30100000</v>
          </cell>
          <cell r="G17">
            <v>15.5</v>
          </cell>
          <cell r="H17" t="str">
            <v>MED SYSTEMS</v>
          </cell>
          <cell r="I17" t="e">
            <v>#REF!</v>
          </cell>
          <cell r="K17">
            <v>15.13</v>
          </cell>
          <cell r="M17">
            <v>0.15130000000000002</v>
          </cell>
          <cell r="N17">
            <v>2.2200000000000001E-2</v>
          </cell>
          <cell r="O17">
            <v>4.0000000000000001E-3</v>
          </cell>
          <cell r="P17">
            <v>0.12510000000000002</v>
          </cell>
        </row>
        <row r="18">
          <cell r="A18" t="str">
            <v>W00056</v>
          </cell>
          <cell r="B18">
            <v>9</v>
          </cell>
          <cell r="C18" t="str">
            <v>C T Scan</v>
          </cell>
          <cell r="D18">
            <v>1</v>
          </cell>
          <cell r="E18">
            <v>34787</v>
          </cell>
          <cell r="F18">
            <v>7000000</v>
          </cell>
          <cell r="G18">
            <v>0</v>
          </cell>
          <cell r="H18" t="str">
            <v>MED SYSTEMS</v>
          </cell>
          <cell r="I18" t="e">
            <v>#REF!</v>
          </cell>
          <cell r="K18">
            <v>17.25</v>
          </cell>
          <cell r="L18">
            <v>18.37</v>
          </cell>
          <cell r="M18">
            <v>0.1837</v>
          </cell>
          <cell r="N18">
            <v>1.95E-2</v>
          </cell>
          <cell r="O18">
            <v>4.0000000000000001E-3</v>
          </cell>
          <cell r="P18">
            <v>0.16020000000000001</v>
          </cell>
        </row>
        <row r="19">
          <cell r="A19" t="str">
            <v>W00217</v>
          </cell>
          <cell r="B19">
            <v>10</v>
          </cell>
          <cell r="C19" t="str">
            <v>Sandeep Health Care (*)</v>
          </cell>
          <cell r="D19">
            <v>1</v>
          </cell>
          <cell r="E19">
            <v>34787</v>
          </cell>
          <cell r="F19">
            <v>1120000</v>
          </cell>
          <cell r="G19">
            <v>17.62</v>
          </cell>
          <cell r="H19" t="str">
            <v>MED SYSTEMS</v>
          </cell>
          <cell r="I19" t="e">
            <v>#REF!</v>
          </cell>
          <cell r="K19">
            <v>17.25</v>
          </cell>
          <cell r="L19">
            <v>18.37</v>
          </cell>
          <cell r="M19">
            <v>0.1837</v>
          </cell>
          <cell r="N19">
            <v>1.95E-2</v>
          </cell>
          <cell r="O19">
            <v>4.0000000000000001E-3</v>
          </cell>
          <cell r="P19">
            <v>0.16020000000000001</v>
          </cell>
        </row>
        <row r="20">
          <cell r="A20" t="str">
            <v>W00133</v>
          </cell>
          <cell r="B20">
            <v>11</v>
          </cell>
          <cell r="C20" t="str">
            <v>Soni Medical (Alyclon) (*)</v>
          </cell>
          <cell r="D20">
            <v>1</v>
          </cell>
          <cell r="E20">
            <v>34787</v>
          </cell>
          <cell r="F20">
            <v>9088285</v>
          </cell>
          <cell r="G20">
            <v>17.62</v>
          </cell>
          <cell r="H20" t="str">
            <v>MED SYSTEMS</v>
          </cell>
          <cell r="I20" t="e">
            <v>#REF!</v>
          </cell>
          <cell r="K20">
            <v>17.25</v>
          </cell>
          <cell r="L20">
            <v>18.37</v>
          </cell>
          <cell r="M20">
            <v>0.1837</v>
          </cell>
          <cell r="N20">
            <v>1.95E-2</v>
          </cell>
          <cell r="O20">
            <v>4.0000000000000001E-3</v>
          </cell>
          <cell r="P20">
            <v>0.16020000000000001</v>
          </cell>
        </row>
        <row r="21">
          <cell r="A21" t="str">
            <v>W00040</v>
          </cell>
          <cell r="B21">
            <v>12</v>
          </cell>
          <cell r="C21" t="str">
            <v>Soni Medical (MR) (*)</v>
          </cell>
          <cell r="D21">
            <v>1</v>
          </cell>
          <cell r="E21">
            <v>34787</v>
          </cell>
          <cell r="F21">
            <v>27600000</v>
          </cell>
          <cell r="G21">
            <v>17.62</v>
          </cell>
          <cell r="H21" t="str">
            <v>MED SYSTEMS</v>
          </cell>
          <cell r="I21" t="e">
            <v>#REF!</v>
          </cell>
          <cell r="K21">
            <v>17.25</v>
          </cell>
          <cell r="L21">
            <v>18.37</v>
          </cell>
          <cell r="M21">
            <v>0.1837</v>
          </cell>
          <cell r="N21">
            <v>1.95E-2</v>
          </cell>
          <cell r="O21">
            <v>4.0000000000000001E-3</v>
          </cell>
          <cell r="P21">
            <v>0.16020000000000001</v>
          </cell>
        </row>
        <row r="22">
          <cell r="A22" t="str">
            <v>W00054</v>
          </cell>
          <cell r="B22">
            <v>13</v>
          </cell>
          <cell r="C22" t="str">
            <v>Sri Ganga Nagar Scan Centre</v>
          </cell>
          <cell r="D22">
            <v>1</v>
          </cell>
          <cell r="E22">
            <v>34787</v>
          </cell>
          <cell r="F22">
            <v>7050000</v>
          </cell>
          <cell r="G22">
            <v>17.62</v>
          </cell>
          <cell r="H22" t="str">
            <v>MED SYSTEMS</v>
          </cell>
          <cell r="I22" t="e">
            <v>#REF!</v>
          </cell>
          <cell r="K22">
            <v>17.25</v>
          </cell>
          <cell r="L22">
            <v>18.37</v>
          </cell>
          <cell r="M22">
            <v>0.1837</v>
          </cell>
          <cell r="N22">
            <v>1.95E-2</v>
          </cell>
          <cell r="O22">
            <v>4.0000000000000001E-3</v>
          </cell>
          <cell r="P22">
            <v>0.16020000000000001</v>
          </cell>
        </row>
        <row r="23">
          <cell r="A23" t="str">
            <v>W00218</v>
          </cell>
          <cell r="B23">
            <v>14</v>
          </cell>
          <cell r="C23" t="str">
            <v>Ultra Sonix</v>
          </cell>
          <cell r="D23">
            <v>1</v>
          </cell>
          <cell r="E23">
            <v>34787</v>
          </cell>
          <cell r="F23">
            <v>750000</v>
          </cell>
          <cell r="G23">
            <v>17.62</v>
          </cell>
          <cell r="H23" t="str">
            <v>MED SYSTEMS</v>
          </cell>
          <cell r="I23" t="e">
            <v>#REF!</v>
          </cell>
          <cell r="K23">
            <v>17.25</v>
          </cell>
          <cell r="L23">
            <v>18.37</v>
          </cell>
          <cell r="M23">
            <v>0.1837</v>
          </cell>
          <cell r="N23">
            <v>1.95E-2</v>
          </cell>
          <cell r="O23">
            <v>4.0000000000000001E-3</v>
          </cell>
          <cell r="P23">
            <v>0.16020000000000001</v>
          </cell>
        </row>
        <row r="24">
          <cell r="B24">
            <v>15</v>
          </cell>
          <cell r="C24" t="str">
            <v>Ambala Ct Scan</v>
          </cell>
          <cell r="D24">
            <v>1</v>
          </cell>
          <cell r="E24">
            <v>35153</v>
          </cell>
          <cell r="F24">
            <v>8266412</v>
          </cell>
          <cell r="G24">
            <v>0</v>
          </cell>
          <cell r="H24" t="str">
            <v>MED SYSTEMS</v>
          </cell>
          <cell r="I24" t="e">
            <v>#REF!</v>
          </cell>
          <cell r="K24">
            <v>21.25</v>
          </cell>
          <cell r="L24">
            <v>14.85</v>
          </cell>
          <cell r="M24">
            <v>0.14849999999999999</v>
          </cell>
          <cell r="N24">
            <v>1.95E-2</v>
          </cell>
          <cell r="O24">
            <v>4.0000000000000001E-3</v>
          </cell>
          <cell r="P24">
            <v>0.125</v>
          </cell>
        </row>
        <row r="25">
          <cell r="A25" t="str">
            <v>W00216</v>
          </cell>
          <cell r="B25">
            <v>16</v>
          </cell>
          <cell r="C25" t="str">
            <v>Ashwini's Children Hospital</v>
          </cell>
          <cell r="D25">
            <v>1</v>
          </cell>
          <cell r="E25">
            <v>35153</v>
          </cell>
          <cell r="F25">
            <v>209001</v>
          </cell>
          <cell r="G25">
            <v>0</v>
          </cell>
          <cell r="H25" t="str">
            <v>MED SYSTEMS</v>
          </cell>
          <cell r="I25" t="e">
            <v>#REF!</v>
          </cell>
          <cell r="K25">
            <v>21.25</v>
          </cell>
          <cell r="L25">
            <v>14.85</v>
          </cell>
          <cell r="M25">
            <v>0.14849999999999999</v>
          </cell>
          <cell r="N25">
            <v>1.95E-2</v>
          </cell>
          <cell r="O25">
            <v>4.0000000000000001E-3</v>
          </cell>
          <cell r="P25">
            <v>0.125</v>
          </cell>
        </row>
        <row r="26">
          <cell r="A26" t="str">
            <v>W00224</v>
          </cell>
          <cell r="B26">
            <v>17</v>
          </cell>
          <cell r="C26" t="str">
            <v>D. K. Subramanya Reddy</v>
          </cell>
          <cell r="D26">
            <v>1</v>
          </cell>
          <cell r="E26">
            <v>35153</v>
          </cell>
          <cell r="F26">
            <v>736739</v>
          </cell>
          <cell r="G26">
            <v>21.63</v>
          </cell>
          <cell r="H26" t="str">
            <v>MED SYSTEMS</v>
          </cell>
          <cell r="I26" t="e">
            <v>#REF!</v>
          </cell>
          <cell r="K26">
            <v>21.25</v>
          </cell>
          <cell r="L26">
            <v>14.85</v>
          </cell>
          <cell r="M26">
            <v>0.14849999999999999</v>
          </cell>
          <cell r="N26">
            <v>1.95E-2</v>
          </cell>
          <cell r="O26">
            <v>4.0000000000000001E-3</v>
          </cell>
          <cell r="P26">
            <v>0.125</v>
          </cell>
        </row>
        <row r="27">
          <cell r="A27" t="str">
            <v>W00222</v>
          </cell>
          <cell r="B27">
            <v>18</v>
          </cell>
          <cell r="C27" t="str">
            <v>Marathwara Scan Centre</v>
          </cell>
          <cell r="D27">
            <v>1</v>
          </cell>
          <cell r="E27">
            <v>35153</v>
          </cell>
          <cell r="F27">
            <v>967829</v>
          </cell>
          <cell r="G27">
            <v>21.63</v>
          </cell>
          <cell r="H27" t="str">
            <v>MED SYSTEMS</v>
          </cell>
          <cell r="I27" t="e">
            <v>#REF!</v>
          </cell>
          <cell r="K27">
            <v>21.25</v>
          </cell>
          <cell r="L27">
            <v>14.85</v>
          </cell>
          <cell r="M27">
            <v>0.14849999999999999</v>
          </cell>
          <cell r="N27">
            <v>1.95E-2</v>
          </cell>
          <cell r="O27">
            <v>4.0000000000000001E-3</v>
          </cell>
          <cell r="P27">
            <v>0.125</v>
          </cell>
        </row>
        <row r="28">
          <cell r="A28" t="str">
            <v>W00051</v>
          </cell>
          <cell r="B28">
            <v>19</v>
          </cell>
          <cell r="C28" t="str">
            <v>ALVA'S Health Care</v>
          </cell>
          <cell r="D28">
            <v>1</v>
          </cell>
          <cell r="E28">
            <v>35212</v>
          </cell>
          <cell r="F28">
            <v>655596</v>
          </cell>
          <cell r="G28">
            <v>21.63</v>
          </cell>
          <cell r="H28" t="str">
            <v>MED SYSTEMS</v>
          </cell>
          <cell r="I28" t="e">
            <v>#REF!</v>
          </cell>
          <cell r="K28">
            <v>21.25</v>
          </cell>
          <cell r="L28">
            <v>14.85</v>
          </cell>
          <cell r="M28">
            <v>0.14849999999999999</v>
          </cell>
          <cell r="N28">
            <v>1.95E-2</v>
          </cell>
          <cell r="O28">
            <v>4.0000000000000001E-3</v>
          </cell>
          <cell r="P28">
            <v>0.125</v>
          </cell>
        </row>
        <row r="29">
          <cell r="A29" t="str">
            <v>W00197</v>
          </cell>
          <cell r="B29">
            <v>20</v>
          </cell>
          <cell r="C29" t="str">
            <v>Amba Diagnostic centre</v>
          </cell>
          <cell r="D29">
            <v>1</v>
          </cell>
          <cell r="E29">
            <v>35212</v>
          </cell>
          <cell r="F29">
            <v>7650000</v>
          </cell>
          <cell r="G29">
            <v>21.63</v>
          </cell>
          <cell r="H29" t="str">
            <v>MED SYSTEMS</v>
          </cell>
          <cell r="I29" t="e">
            <v>#REF!</v>
          </cell>
          <cell r="K29">
            <v>21.25</v>
          </cell>
          <cell r="L29">
            <v>14.85</v>
          </cell>
          <cell r="M29">
            <v>0.14849999999999999</v>
          </cell>
          <cell r="N29">
            <v>1.95E-2</v>
          </cell>
          <cell r="O29">
            <v>4.0000000000000001E-3</v>
          </cell>
          <cell r="P29">
            <v>0.125</v>
          </cell>
        </row>
        <row r="30">
          <cell r="A30" t="str">
            <v>W00151</v>
          </cell>
          <cell r="B30">
            <v>21</v>
          </cell>
          <cell r="C30" t="str">
            <v>Apollo ,Diagnostic ultrasound(foreclosed in sep 99)</v>
          </cell>
          <cell r="D30">
            <v>1</v>
          </cell>
          <cell r="E30">
            <v>35212</v>
          </cell>
          <cell r="F30">
            <v>604381</v>
          </cell>
          <cell r="G30">
            <v>21.63</v>
          </cell>
          <cell r="H30" t="str">
            <v>MED SYSTEMS</v>
          </cell>
          <cell r="I30" t="e">
            <v>#REF!</v>
          </cell>
          <cell r="K30">
            <v>21.25</v>
          </cell>
          <cell r="L30">
            <v>14.85</v>
          </cell>
          <cell r="M30">
            <v>0.14849999999999999</v>
          </cell>
          <cell r="N30">
            <v>1.95E-2</v>
          </cell>
          <cell r="O30">
            <v>4.0000000000000001E-3</v>
          </cell>
          <cell r="P30">
            <v>0.125</v>
          </cell>
        </row>
        <row r="31">
          <cell r="A31" t="str">
            <v>W00003</v>
          </cell>
          <cell r="B31">
            <v>22</v>
          </cell>
          <cell r="C31" t="str">
            <v>Apollo ,Diagnostic xray (foreclosed in jan 99)</v>
          </cell>
          <cell r="D31">
            <v>1</v>
          </cell>
          <cell r="E31">
            <v>35212</v>
          </cell>
          <cell r="F31">
            <v>572022</v>
          </cell>
          <cell r="G31">
            <v>0</v>
          </cell>
          <cell r="H31" t="str">
            <v>MED SYSTEMS</v>
          </cell>
          <cell r="I31" t="e">
            <v>#REF!</v>
          </cell>
          <cell r="K31">
            <v>21.25</v>
          </cell>
          <cell r="L31">
            <v>14.85</v>
          </cell>
          <cell r="M31">
            <v>0.14849999999999999</v>
          </cell>
          <cell r="N31">
            <v>1.95E-2</v>
          </cell>
          <cell r="O31">
            <v>4.0000000000000001E-3</v>
          </cell>
          <cell r="P31">
            <v>0.125</v>
          </cell>
        </row>
        <row r="32">
          <cell r="A32" t="str">
            <v>W00036</v>
          </cell>
          <cell r="B32">
            <v>23</v>
          </cell>
          <cell r="C32" t="str">
            <v>Babua X Ray</v>
          </cell>
          <cell r="D32">
            <v>1</v>
          </cell>
          <cell r="E32">
            <v>35212</v>
          </cell>
          <cell r="F32">
            <v>464253</v>
          </cell>
          <cell r="G32">
            <v>21.63</v>
          </cell>
          <cell r="H32" t="str">
            <v>MED SYSTEMS</v>
          </cell>
          <cell r="I32" t="e">
            <v>#REF!</v>
          </cell>
          <cell r="K32">
            <v>21.25</v>
          </cell>
          <cell r="L32">
            <v>14.85</v>
          </cell>
          <cell r="M32">
            <v>0.14849999999999999</v>
          </cell>
          <cell r="N32">
            <v>1.95E-2</v>
          </cell>
          <cell r="O32">
            <v>4.0000000000000001E-3</v>
          </cell>
          <cell r="P32">
            <v>0.125</v>
          </cell>
        </row>
        <row r="33">
          <cell r="A33" t="str">
            <v>W00206</v>
          </cell>
          <cell r="B33">
            <v>24</v>
          </cell>
          <cell r="C33" t="str">
            <v>Berean medical centre</v>
          </cell>
          <cell r="D33">
            <v>1</v>
          </cell>
          <cell r="E33">
            <v>35212</v>
          </cell>
          <cell r="F33">
            <v>652620</v>
          </cell>
          <cell r="G33">
            <v>21.63</v>
          </cell>
          <cell r="H33" t="str">
            <v>MED SYSTEMS</v>
          </cell>
          <cell r="I33" t="e">
            <v>#REF!</v>
          </cell>
          <cell r="K33">
            <v>21.25</v>
          </cell>
          <cell r="L33">
            <v>14.85</v>
          </cell>
          <cell r="M33">
            <v>0.14849999999999999</v>
          </cell>
          <cell r="N33">
            <v>1.95E-2</v>
          </cell>
          <cell r="O33">
            <v>4.0000000000000001E-3</v>
          </cell>
          <cell r="P33">
            <v>0.125</v>
          </cell>
        </row>
        <row r="34">
          <cell r="A34" t="str">
            <v>W00065</v>
          </cell>
          <cell r="B34">
            <v>25</v>
          </cell>
          <cell r="C34" t="str">
            <v>Body vision Deal Foreclosed</v>
          </cell>
          <cell r="D34">
            <v>1</v>
          </cell>
          <cell r="E34">
            <v>35212</v>
          </cell>
          <cell r="F34">
            <v>8500000</v>
          </cell>
          <cell r="G34">
            <v>0</v>
          </cell>
          <cell r="H34" t="str">
            <v>MED SYSTEMS</v>
          </cell>
          <cell r="I34" t="e">
            <v>#REF!</v>
          </cell>
          <cell r="K34">
            <v>21.25</v>
          </cell>
          <cell r="L34">
            <v>14.85</v>
          </cell>
          <cell r="M34">
            <v>0.14849999999999999</v>
          </cell>
          <cell r="N34">
            <v>1.95E-2</v>
          </cell>
          <cell r="O34">
            <v>4.0000000000000001E-3</v>
          </cell>
          <cell r="P34">
            <v>0.125</v>
          </cell>
        </row>
        <row r="35">
          <cell r="A35" t="str">
            <v>W00015</v>
          </cell>
          <cell r="B35">
            <v>26</v>
          </cell>
          <cell r="C35" t="str">
            <v>Citi Cardiac</v>
          </cell>
          <cell r="D35">
            <v>1</v>
          </cell>
          <cell r="E35">
            <v>35212</v>
          </cell>
          <cell r="F35">
            <v>20705612</v>
          </cell>
          <cell r="G35">
            <v>21.63</v>
          </cell>
          <cell r="H35" t="str">
            <v>MED SYSTEMS</v>
          </cell>
          <cell r="I35" t="e">
            <v>#REF!</v>
          </cell>
          <cell r="K35">
            <v>21.25</v>
          </cell>
          <cell r="L35">
            <v>14.85</v>
          </cell>
          <cell r="M35">
            <v>0.14849999999999999</v>
          </cell>
          <cell r="N35">
            <v>1.95E-2</v>
          </cell>
          <cell r="O35">
            <v>4.0000000000000001E-3</v>
          </cell>
          <cell r="P35">
            <v>0.125</v>
          </cell>
        </row>
        <row r="36">
          <cell r="A36" t="str">
            <v>W00136</v>
          </cell>
          <cell r="B36">
            <v>27</v>
          </cell>
          <cell r="C36" t="str">
            <v>Doctor,s X Ray</v>
          </cell>
          <cell r="D36">
            <v>1</v>
          </cell>
          <cell r="E36">
            <v>35212</v>
          </cell>
          <cell r="F36">
            <v>430499</v>
          </cell>
          <cell r="G36">
            <v>0</v>
          </cell>
          <cell r="H36" t="str">
            <v>MED SYSTEMS</v>
          </cell>
          <cell r="I36" t="e">
            <v>#REF!</v>
          </cell>
          <cell r="K36">
            <v>21.25</v>
          </cell>
          <cell r="L36">
            <v>14.85</v>
          </cell>
          <cell r="M36">
            <v>0.14849999999999999</v>
          </cell>
          <cell r="N36">
            <v>1.95E-2</v>
          </cell>
          <cell r="O36">
            <v>4.0000000000000001E-3</v>
          </cell>
          <cell r="P36">
            <v>0.125</v>
          </cell>
        </row>
        <row r="37">
          <cell r="A37" t="str">
            <v>W00108</v>
          </cell>
          <cell r="B37">
            <v>28</v>
          </cell>
          <cell r="C37" t="str">
            <v>K. Padmanabhan</v>
          </cell>
          <cell r="D37">
            <v>1</v>
          </cell>
          <cell r="E37">
            <v>35212</v>
          </cell>
          <cell r="F37">
            <v>574298</v>
          </cell>
          <cell r="G37">
            <v>0</v>
          </cell>
          <cell r="H37" t="str">
            <v>MED SYSTEMS</v>
          </cell>
          <cell r="I37" t="e">
            <v>#REF!</v>
          </cell>
          <cell r="K37">
            <v>21.25</v>
          </cell>
          <cell r="L37">
            <v>14.85</v>
          </cell>
          <cell r="M37">
            <v>0.14849999999999999</v>
          </cell>
          <cell r="N37">
            <v>1.95E-2</v>
          </cell>
          <cell r="O37">
            <v>4.0000000000000001E-3</v>
          </cell>
          <cell r="P37">
            <v>0.125</v>
          </cell>
        </row>
        <row r="38">
          <cell r="A38" t="str">
            <v>W00090</v>
          </cell>
          <cell r="B38">
            <v>29</v>
          </cell>
          <cell r="C38" t="str">
            <v>K. V.  Rao</v>
          </cell>
          <cell r="D38">
            <v>1</v>
          </cell>
          <cell r="E38">
            <v>35212</v>
          </cell>
          <cell r="F38">
            <v>583054</v>
          </cell>
          <cell r="G38">
            <v>0</v>
          </cell>
          <cell r="H38" t="str">
            <v>MED SYSTEMS</v>
          </cell>
          <cell r="I38" t="e">
            <v>#REF!</v>
          </cell>
          <cell r="K38">
            <v>21.25</v>
          </cell>
          <cell r="L38">
            <v>14.85</v>
          </cell>
          <cell r="M38">
            <v>0.14849999999999999</v>
          </cell>
          <cell r="N38">
            <v>1.95E-2</v>
          </cell>
          <cell r="O38">
            <v>4.0000000000000001E-3</v>
          </cell>
          <cell r="P38">
            <v>0.125</v>
          </cell>
        </row>
        <row r="39">
          <cell r="A39" t="str">
            <v>W00125</v>
          </cell>
          <cell r="B39">
            <v>30</v>
          </cell>
          <cell r="C39" t="str">
            <v>L. H. Kasture</v>
          </cell>
          <cell r="D39">
            <v>1</v>
          </cell>
          <cell r="E39">
            <v>35212</v>
          </cell>
          <cell r="F39">
            <v>955673</v>
          </cell>
          <cell r="G39">
            <v>21.63</v>
          </cell>
          <cell r="H39" t="str">
            <v>MED SYSTEMS</v>
          </cell>
          <cell r="I39" t="e">
            <v>#REF!</v>
          </cell>
          <cell r="K39">
            <v>21.25</v>
          </cell>
          <cell r="L39">
            <v>14.85</v>
          </cell>
          <cell r="M39">
            <v>0.14849999999999999</v>
          </cell>
          <cell r="N39">
            <v>1.95E-2</v>
          </cell>
          <cell r="O39">
            <v>4.0000000000000001E-3</v>
          </cell>
          <cell r="P39">
            <v>0.125</v>
          </cell>
        </row>
        <row r="40">
          <cell r="A40" t="str">
            <v>W00116</v>
          </cell>
          <cell r="B40">
            <v>31</v>
          </cell>
          <cell r="C40" t="str">
            <v>Paul Raj</v>
          </cell>
          <cell r="D40">
            <v>1</v>
          </cell>
          <cell r="E40">
            <v>35212</v>
          </cell>
          <cell r="F40">
            <v>554801</v>
          </cell>
          <cell r="G40">
            <v>21.63</v>
          </cell>
          <cell r="H40" t="str">
            <v>MED SYSTEMS</v>
          </cell>
          <cell r="I40" t="e">
            <v>#REF!</v>
          </cell>
          <cell r="K40">
            <v>21.25</v>
          </cell>
          <cell r="L40">
            <v>14.85</v>
          </cell>
          <cell r="M40">
            <v>0.14849999999999999</v>
          </cell>
          <cell r="N40">
            <v>1.95E-2</v>
          </cell>
          <cell r="O40">
            <v>4.0000000000000001E-3</v>
          </cell>
          <cell r="P40">
            <v>0.125</v>
          </cell>
        </row>
        <row r="41">
          <cell r="A41" t="str">
            <v>W00132</v>
          </cell>
          <cell r="B41">
            <v>32</v>
          </cell>
          <cell r="C41" t="str">
            <v>Sandhaya Sarmah</v>
          </cell>
          <cell r="D41">
            <v>1</v>
          </cell>
          <cell r="E41">
            <v>35212</v>
          </cell>
          <cell r="F41">
            <v>640920</v>
          </cell>
          <cell r="G41">
            <v>21.63</v>
          </cell>
          <cell r="H41" t="str">
            <v>MED SYSTEMS</v>
          </cell>
          <cell r="I41" t="e">
            <v>#REF!</v>
          </cell>
          <cell r="K41">
            <v>21.25</v>
          </cell>
          <cell r="L41">
            <v>14.85</v>
          </cell>
          <cell r="M41">
            <v>0.14849999999999999</v>
          </cell>
          <cell r="N41">
            <v>1.95E-2</v>
          </cell>
          <cell r="O41">
            <v>4.0000000000000001E-3</v>
          </cell>
          <cell r="P41">
            <v>0.125</v>
          </cell>
        </row>
        <row r="42">
          <cell r="A42" t="str">
            <v>W00104</v>
          </cell>
          <cell r="B42">
            <v>33</v>
          </cell>
          <cell r="C42" t="str">
            <v>Shrenik J Patil</v>
          </cell>
          <cell r="D42">
            <v>1</v>
          </cell>
          <cell r="E42">
            <v>35212</v>
          </cell>
          <cell r="F42">
            <v>895252</v>
          </cell>
          <cell r="G42">
            <v>0</v>
          </cell>
          <cell r="H42" t="str">
            <v>MED SYSTEMS</v>
          </cell>
          <cell r="I42" t="e">
            <v>#REF!</v>
          </cell>
          <cell r="K42">
            <v>21.25</v>
          </cell>
          <cell r="L42">
            <v>14.85</v>
          </cell>
          <cell r="M42">
            <v>0.14849999999999999</v>
          </cell>
          <cell r="N42">
            <v>1.95E-2</v>
          </cell>
          <cell r="O42">
            <v>4.0000000000000001E-3</v>
          </cell>
          <cell r="P42">
            <v>0.125</v>
          </cell>
        </row>
        <row r="43">
          <cell r="A43" t="str">
            <v>W00083</v>
          </cell>
          <cell r="B43">
            <v>34</v>
          </cell>
          <cell r="C43" t="str">
            <v>SRV Thangamani</v>
          </cell>
          <cell r="D43">
            <v>1</v>
          </cell>
          <cell r="E43">
            <v>35212</v>
          </cell>
          <cell r="F43">
            <v>820603</v>
          </cell>
          <cell r="G43">
            <v>21.63</v>
          </cell>
          <cell r="H43" t="str">
            <v>MED SYSTEMS</v>
          </cell>
          <cell r="I43" t="e">
            <v>#REF!</v>
          </cell>
          <cell r="K43">
            <v>21.25</v>
          </cell>
          <cell r="L43">
            <v>14.85</v>
          </cell>
          <cell r="M43">
            <v>0.14849999999999999</v>
          </cell>
          <cell r="N43">
            <v>1.95E-2</v>
          </cell>
          <cell r="O43">
            <v>4.0000000000000001E-3</v>
          </cell>
          <cell r="P43">
            <v>0.125</v>
          </cell>
        </row>
        <row r="44">
          <cell r="A44" t="str">
            <v>W00102</v>
          </cell>
          <cell r="B44">
            <v>35</v>
          </cell>
          <cell r="C44" t="str">
            <v>Tanveer Ahmed Khan</v>
          </cell>
          <cell r="D44">
            <v>1</v>
          </cell>
          <cell r="E44">
            <v>35212</v>
          </cell>
          <cell r="F44">
            <v>471209</v>
          </cell>
          <cell r="G44">
            <v>0</v>
          </cell>
          <cell r="H44" t="str">
            <v>MED SYSTEMS</v>
          </cell>
          <cell r="I44" t="e">
            <v>#REF!</v>
          </cell>
          <cell r="K44">
            <v>21.25</v>
          </cell>
          <cell r="L44">
            <v>14.85</v>
          </cell>
          <cell r="M44">
            <v>0.14849999999999999</v>
          </cell>
          <cell r="N44">
            <v>1.95E-2</v>
          </cell>
          <cell r="O44">
            <v>4.0000000000000001E-3</v>
          </cell>
          <cell r="P44">
            <v>0.125</v>
          </cell>
        </row>
        <row r="45">
          <cell r="A45" t="str">
            <v>W00120</v>
          </cell>
          <cell r="B45">
            <v>36</v>
          </cell>
          <cell r="C45" t="str">
            <v>Vijayan Nair</v>
          </cell>
          <cell r="D45">
            <v>1</v>
          </cell>
          <cell r="E45">
            <v>35212</v>
          </cell>
          <cell r="F45">
            <v>647356</v>
          </cell>
          <cell r="G45">
            <v>21.63</v>
          </cell>
          <cell r="H45" t="str">
            <v>MED SYSTEMS</v>
          </cell>
          <cell r="I45" t="e">
            <v>#REF!</v>
          </cell>
          <cell r="K45">
            <v>21.25</v>
          </cell>
          <cell r="L45">
            <v>14.85</v>
          </cell>
          <cell r="M45">
            <v>0.14849999999999999</v>
          </cell>
          <cell r="N45">
            <v>1.95E-2</v>
          </cell>
          <cell r="O45">
            <v>4.0000000000000001E-3</v>
          </cell>
          <cell r="P45">
            <v>0.125</v>
          </cell>
        </row>
        <row r="46">
          <cell r="A46" t="str">
            <v>W00182</v>
          </cell>
          <cell r="B46">
            <v>37</v>
          </cell>
          <cell r="C46" t="str">
            <v>Haryana Ultrasound(Dr. Urmila)</v>
          </cell>
          <cell r="D46">
            <v>1</v>
          </cell>
          <cell r="E46">
            <v>35212</v>
          </cell>
          <cell r="F46">
            <v>377834</v>
          </cell>
          <cell r="G46">
            <v>21.63</v>
          </cell>
          <cell r="H46" t="str">
            <v>MED SYSTEMS</v>
          </cell>
          <cell r="I46" t="e">
            <v>#REF!</v>
          </cell>
          <cell r="K46">
            <v>21.25</v>
          </cell>
          <cell r="L46">
            <v>14.85</v>
          </cell>
          <cell r="M46">
            <v>0.14849999999999999</v>
          </cell>
          <cell r="N46">
            <v>1.95E-2</v>
          </cell>
          <cell r="O46">
            <v>4.0000000000000001E-3</v>
          </cell>
          <cell r="P46">
            <v>0.125</v>
          </cell>
        </row>
        <row r="47">
          <cell r="A47" t="str">
            <v>W00103</v>
          </cell>
          <cell r="B47">
            <v>38</v>
          </cell>
          <cell r="C47" t="str">
            <v>J. N. Shorie</v>
          </cell>
          <cell r="D47">
            <v>1</v>
          </cell>
          <cell r="E47">
            <v>35212</v>
          </cell>
          <cell r="F47">
            <v>438288</v>
          </cell>
          <cell r="G47">
            <v>21.63</v>
          </cell>
          <cell r="H47" t="str">
            <v>MED SYSTEMS</v>
          </cell>
          <cell r="I47" t="e">
            <v>#REF!</v>
          </cell>
          <cell r="K47">
            <v>21.25</v>
          </cell>
          <cell r="L47">
            <v>14.85</v>
          </cell>
          <cell r="M47">
            <v>0.14849999999999999</v>
          </cell>
          <cell r="N47">
            <v>1.95E-2</v>
          </cell>
          <cell r="O47">
            <v>4.0000000000000001E-3</v>
          </cell>
          <cell r="P47">
            <v>0.125</v>
          </cell>
        </row>
        <row r="48">
          <cell r="A48" t="str">
            <v>W00209</v>
          </cell>
          <cell r="B48">
            <v>39</v>
          </cell>
          <cell r="C48" t="str">
            <v>Jaypee Ultrasound</v>
          </cell>
          <cell r="D48">
            <v>1</v>
          </cell>
          <cell r="E48">
            <v>35212</v>
          </cell>
          <cell r="F48">
            <v>637594</v>
          </cell>
          <cell r="G48">
            <v>21.63</v>
          </cell>
          <cell r="H48" t="str">
            <v>MED SYSTEMS</v>
          </cell>
          <cell r="I48" t="e">
            <v>#REF!</v>
          </cell>
          <cell r="K48">
            <v>21.25</v>
          </cell>
          <cell r="L48">
            <v>14.85</v>
          </cell>
          <cell r="M48">
            <v>0.14849999999999999</v>
          </cell>
          <cell r="N48">
            <v>1.95E-2</v>
          </cell>
          <cell r="O48">
            <v>4.0000000000000001E-3</v>
          </cell>
          <cell r="P48">
            <v>0.125</v>
          </cell>
        </row>
        <row r="49">
          <cell r="A49" t="str">
            <v>W00179</v>
          </cell>
          <cell r="B49">
            <v>40</v>
          </cell>
          <cell r="C49" t="str">
            <v>Joshi Nursing Home</v>
          </cell>
          <cell r="D49">
            <v>1</v>
          </cell>
          <cell r="E49">
            <v>35212</v>
          </cell>
          <cell r="F49">
            <v>723276</v>
          </cell>
          <cell r="G49">
            <v>21.63</v>
          </cell>
          <cell r="H49" t="str">
            <v>MED SYSTEMS</v>
          </cell>
          <cell r="I49" t="e">
            <v>#REF!</v>
          </cell>
          <cell r="K49">
            <v>21.25</v>
          </cell>
          <cell r="L49">
            <v>14.85</v>
          </cell>
          <cell r="M49">
            <v>0.14849999999999999</v>
          </cell>
          <cell r="N49">
            <v>1.95E-2</v>
          </cell>
          <cell r="O49">
            <v>4.0000000000000001E-3</v>
          </cell>
          <cell r="P49">
            <v>0.125</v>
          </cell>
        </row>
        <row r="50">
          <cell r="A50" t="str">
            <v>W00201</v>
          </cell>
          <cell r="B50">
            <v>41</v>
          </cell>
          <cell r="C50" t="str">
            <v>K. G  Healthcare</v>
          </cell>
          <cell r="D50">
            <v>1</v>
          </cell>
          <cell r="E50">
            <v>35212</v>
          </cell>
          <cell r="F50">
            <v>8107919</v>
          </cell>
          <cell r="G50">
            <v>21.63</v>
          </cell>
          <cell r="H50" t="str">
            <v>MED SYSTEMS</v>
          </cell>
          <cell r="I50" t="e">
            <v>#REF!</v>
          </cell>
          <cell r="K50">
            <v>21.25</v>
          </cell>
          <cell r="L50">
            <v>14.85</v>
          </cell>
          <cell r="M50">
            <v>0.14849999999999999</v>
          </cell>
          <cell r="N50">
            <v>1.95E-2</v>
          </cell>
          <cell r="O50">
            <v>4.0000000000000001E-3</v>
          </cell>
          <cell r="P50">
            <v>0.125</v>
          </cell>
        </row>
        <row r="51">
          <cell r="A51" t="str">
            <v>W00198</v>
          </cell>
          <cell r="B51">
            <v>42</v>
          </cell>
          <cell r="C51" t="str">
            <v>Life medical centre</v>
          </cell>
          <cell r="D51">
            <v>1</v>
          </cell>
          <cell r="E51">
            <v>35212</v>
          </cell>
          <cell r="F51">
            <v>7306951</v>
          </cell>
          <cell r="G51">
            <v>0</v>
          </cell>
          <cell r="H51" t="str">
            <v>MED SYSTEMS</v>
          </cell>
          <cell r="I51" t="e">
            <v>#REF!</v>
          </cell>
          <cell r="K51">
            <v>21.25</v>
          </cell>
          <cell r="L51">
            <v>14.85</v>
          </cell>
          <cell r="M51">
            <v>0.14849999999999999</v>
          </cell>
          <cell r="N51">
            <v>1.95E-2</v>
          </cell>
          <cell r="O51">
            <v>4.0000000000000001E-3</v>
          </cell>
          <cell r="P51">
            <v>0.125</v>
          </cell>
        </row>
        <row r="52">
          <cell r="A52" t="str">
            <v>W00048</v>
          </cell>
          <cell r="B52">
            <v>43</v>
          </cell>
          <cell r="C52" t="str">
            <v>Madho Hospital</v>
          </cell>
          <cell r="D52">
            <v>1</v>
          </cell>
          <cell r="E52">
            <v>35212</v>
          </cell>
          <cell r="F52">
            <v>546304</v>
          </cell>
          <cell r="G52">
            <v>21.63</v>
          </cell>
          <cell r="H52" t="str">
            <v>MED SYSTEMS</v>
          </cell>
          <cell r="I52" t="e">
            <v>#REF!</v>
          </cell>
          <cell r="K52">
            <v>21.25</v>
          </cell>
          <cell r="L52">
            <v>14.85</v>
          </cell>
          <cell r="M52">
            <v>0.14849999999999999</v>
          </cell>
          <cell r="N52">
            <v>1.95E-2</v>
          </cell>
          <cell r="O52">
            <v>4.0000000000000001E-3</v>
          </cell>
          <cell r="P52">
            <v>0.125</v>
          </cell>
        </row>
        <row r="53">
          <cell r="A53" t="str">
            <v>W00135</v>
          </cell>
          <cell r="B53">
            <v>44</v>
          </cell>
          <cell r="C53" t="str">
            <v>Mangal Diagnostics</v>
          </cell>
          <cell r="D53">
            <v>1</v>
          </cell>
          <cell r="E53">
            <v>35212</v>
          </cell>
          <cell r="F53">
            <v>490399</v>
          </cell>
          <cell r="G53">
            <v>21.63</v>
          </cell>
          <cell r="H53" t="str">
            <v>MED SYSTEMS</v>
          </cell>
          <cell r="I53" t="e">
            <v>#REF!</v>
          </cell>
          <cell r="K53">
            <v>21.25</v>
          </cell>
          <cell r="L53">
            <v>14.85</v>
          </cell>
          <cell r="M53">
            <v>0.14849999999999999</v>
          </cell>
          <cell r="N53">
            <v>1.95E-2</v>
          </cell>
          <cell r="O53">
            <v>4.0000000000000001E-3</v>
          </cell>
          <cell r="P53">
            <v>0.125</v>
          </cell>
        </row>
        <row r="54">
          <cell r="A54" t="str">
            <v>W00033</v>
          </cell>
          <cell r="B54">
            <v>45</v>
          </cell>
          <cell r="C54" t="str">
            <v>Moidus Medicare - CT</v>
          </cell>
          <cell r="D54">
            <v>1</v>
          </cell>
          <cell r="E54">
            <v>35212</v>
          </cell>
          <cell r="F54">
            <v>3392317</v>
          </cell>
          <cell r="G54">
            <v>0</v>
          </cell>
          <cell r="H54" t="str">
            <v>MED SYSTEMS</v>
          </cell>
          <cell r="I54" t="e">
            <v>#REF!</v>
          </cell>
          <cell r="K54">
            <v>21.25</v>
          </cell>
          <cell r="L54">
            <v>14.85</v>
          </cell>
          <cell r="M54">
            <v>0.14849999999999999</v>
          </cell>
          <cell r="N54">
            <v>1.95E-2</v>
          </cell>
          <cell r="O54">
            <v>4.0000000000000001E-3</v>
          </cell>
          <cell r="P54">
            <v>0.125</v>
          </cell>
        </row>
        <row r="55">
          <cell r="A55" t="str">
            <v>W00203</v>
          </cell>
          <cell r="B55">
            <v>46</v>
          </cell>
          <cell r="C55" t="str">
            <v>Moidus Medicare - X RAY</v>
          </cell>
          <cell r="D55">
            <v>1</v>
          </cell>
          <cell r="E55">
            <v>35212</v>
          </cell>
          <cell r="F55">
            <v>563239</v>
          </cell>
          <cell r="G55">
            <v>0</v>
          </cell>
          <cell r="H55" t="str">
            <v>MED SYSTEMS</v>
          </cell>
          <cell r="I55" t="e">
            <v>#REF!</v>
          </cell>
          <cell r="K55">
            <v>21.25</v>
          </cell>
          <cell r="L55">
            <v>14.85</v>
          </cell>
          <cell r="M55">
            <v>0.14849999999999999</v>
          </cell>
          <cell r="N55">
            <v>1.95E-2</v>
          </cell>
          <cell r="O55">
            <v>4.0000000000000001E-3</v>
          </cell>
          <cell r="P55">
            <v>0.125</v>
          </cell>
        </row>
        <row r="56">
          <cell r="A56" t="str">
            <v>W00115</v>
          </cell>
          <cell r="B56">
            <v>47</v>
          </cell>
          <cell r="C56" t="str">
            <v>Mookambikai clinical lab</v>
          </cell>
          <cell r="D56">
            <v>1</v>
          </cell>
          <cell r="E56">
            <v>35212</v>
          </cell>
          <cell r="F56">
            <v>406406</v>
          </cell>
          <cell r="G56">
            <v>21.63</v>
          </cell>
          <cell r="H56" t="str">
            <v>MED SYSTEMS</v>
          </cell>
          <cell r="I56" t="e">
            <v>#REF!</v>
          </cell>
          <cell r="K56">
            <v>21.25</v>
          </cell>
          <cell r="L56">
            <v>14.85</v>
          </cell>
          <cell r="M56">
            <v>0.14849999999999999</v>
          </cell>
          <cell r="N56">
            <v>1.95E-2</v>
          </cell>
          <cell r="O56">
            <v>4.0000000000000001E-3</v>
          </cell>
          <cell r="P56">
            <v>0.125</v>
          </cell>
        </row>
        <row r="57">
          <cell r="A57" t="str">
            <v>W00183</v>
          </cell>
          <cell r="B57">
            <v>48</v>
          </cell>
          <cell r="C57" t="str">
            <v>Okay Diagnostics</v>
          </cell>
          <cell r="D57">
            <v>1</v>
          </cell>
          <cell r="E57">
            <v>35212</v>
          </cell>
          <cell r="F57">
            <v>3195585</v>
          </cell>
          <cell r="G57">
            <v>21.63</v>
          </cell>
          <cell r="H57" t="str">
            <v>MED SYSTEMS</v>
          </cell>
          <cell r="I57" t="e">
            <v>#REF!</v>
          </cell>
          <cell r="K57">
            <v>21.25</v>
          </cell>
          <cell r="L57">
            <v>14.85</v>
          </cell>
          <cell r="M57">
            <v>0.14849999999999999</v>
          </cell>
          <cell r="N57">
            <v>1.95E-2</v>
          </cell>
          <cell r="O57">
            <v>4.0000000000000001E-3</v>
          </cell>
          <cell r="P57">
            <v>0.125</v>
          </cell>
        </row>
        <row r="58">
          <cell r="A58" t="str">
            <v>W00199</v>
          </cell>
          <cell r="B58">
            <v>49</v>
          </cell>
          <cell r="C58" t="str">
            <v>Paravara medical  trust</v>
          </cell>
          <cell r="D58">
            <v>1</v>
          </cell>
          <cell r="E58">
            <v>35212</v>
          </cell>
          <cell r="F58">
            <v>2321391</v>
          </cell>
          <cell r="G58">
            <v>0</v>
          </cell>
          <cell r="H58" t="str">
            <v>MED SYSTEMS</v>
          </cell>
          <cell r="I58" t="e">
            <v>#REF!</v>
          </cell>
          <cell r="K58">
            <v>21.25</v>
          </cell>
          <cell r="L58">
            <v>14.85</v>
          </cell>
          <cell r="M58">
            <v>0.14849999999999999</v>
          </cell>
          <cell r="N58">
            <v>1.95E-2</v>
          </cell>
          <cell r="O58">
            <v>4.0000000000000001E-3</v>
          </cell>
          <cell r="P58">
            <v>0.125</v>
          </cell>
        </row>
        <row r="59">
          <cell r="A59" t="str">
            <v>W00063</v>
          </cell>
          <cell r="B59">
            <v>50</v>
          </cell>
          <cell r="C59" t="str">
            <v>Rukmini Scanning</v>
          </cell>
          <cell r="D59">
            <v>1</v>
          </cell>
          <cell r="E59">
            <v>35212</v>
          </cell>
          <cell r="F59">
            <v>711077</v>
          </cell>
          <cell r="G59">
            <v>21.63</v>
          </cell>
          <cell r="H59" t="str">
            <v>MED SYSTEMS</v>
          </cell>
          <cell r="I59" t="e">
            <v>#REF!</v>
          </cell>
          <cell r="K59">
            <v>21.25</v>
          </cell>
          <cell r="L59">
            <v>14.85</v>
          </cell>
          <cell r="M59">
            <v>0.14849999999999999</v>
          </cell>
          <cell r="N59">
            <v>1.95E-2</v>
          </cell>
          <cell r="O59">
            <v>4.0000000000000001E-3</v>
          </cell>
          <cell r="P59">
            <v>0.125</v>
          </cell>
        </row>
        <row r="60">
          <cell r="A60" t="str">
            <v>W00064</v>
          </cell>
          <cell r="B60">
            <v>51</v>
          </cell>
          <cell r="C60" t="str">
            <v>Sai Blood Bank</v>
          </cell>
          <cell r="D60">
            <v>1</v>
          </cell>
          <cell r="E60">
            <v>35212</v>
          </cell>
          <cell r="F60">
            <v>684108</v>
          </cell>
          <cell r="G60">
            <v>21.63</v>
          </cell>
          <cell r="H60" t="str">
            <v>MED SYSTEMS</v>
          </cell>
          <cell r="I60" t="e">
            <v>#REF!</v>
          </cell>
          <cell r="K60">
            <v>21.25</v>
          </cell>
          <cell r="L60">
            <v>14.85</v>
          </cell>
          <cell r="M60">
            <v>0.14849999999999999</v>
          </cell>
          <cell r="N60">
            <v>1.95E-2</v>
          </cell>
          <cell r="O60">
            <v>4.0000000000000001E-3</v>
          </cell>
          <cell r="P60">
            <v>0.125</v>
          </cell>
        </row>
        <row r="61">
          <cell r="A61" t="str">
            <v>W00139</v>
          </cell>
          <cell r="B61">
            <v>52</v>
          </cell>
          <cell r="C61" t="str">
            <v>Search Diagnostics</v>
          </cell>
          <cell r="D61">
            <v>1</v>
          </cell>
          <cell r="E61">
            <v>35212</v>
          </cell>
          <cell r="F61">
            <v>7856588</v>
          </cell>
          <cell r="G61">
            <v>0</v>
          </cell>
          <cell r="H61" t="str">
            <v>MED SYSTEMS</v>
          </cell>
          <cell r="I61" t="e">
            <v>#REF!</v>
          </cell>
          <cell r="K61">
            <v>21.25</v>
          </cell>
          <cell r="L61">
            <v>14.85</v>
          </cell>
          <cell r="M61">
            <v>0.14849999999999999</v>
          </cell>
          <cell r="N61">
            <v>1.95E-2</v>
          </cell>
          <cell r="O61">
            <v>4.0000000000000001E-3</v>
          </cell>
          <cell r="P61">
            <v>0.125</v>
          </cell>
        </row>
        <row r="62">
          <cell r="A62" t="str">
            <v>W00037</v>
          </cell>
          <cell r="B62">
            <v>53</v>
          </cell>
          <cell r="C62" t="str">
            <v>Tara Hospital</v>
          </cell>
          <cell r="D62">
            <v>1</v>
          </cell>
          <cell r="E62">
            <v>35212</v>
          </cell>
          <cell r="F62">
            <v>766180</v>
          </cell>
          <cell r="G62">
            <v>21.63</v>
          </cell>
          <cell r="H62" t="str">
            <v>MED SYSTEMS</v>
          </cell>
          <cell r="I62" t="e">
            <v>#REF!</v>
          </cell>
          <cell r="K62">
            <v>21.25</v>
          </cell>
          <cell r="L62">
            <v>14.85</v>
          </cell>
          <cell r="M62">
            <v>0.14849999999999999</v>
          </cell>
          <cell r="N62">
            <v>1.95E-2</v>
          </cell>
          <cell r="O62">
            <v>4.0000000000000001E-3</v>
          </cell>
          <cell r="P62">
            <v>0.125</v>
          </cell>
        </row>
        <row r="63">
          <cell r="A63" t="str">
            <v>W00204</v>
          </cell>
          <cell r="B63">
            <v>54</v>
          </cell>
          <cell r="C63" t="str">
            <v xml:space="preserve">Vidarbha 3D S can </v>
          </cell>
          <cell r="D63">
            <v>1</v>
          </cell>
          <cell r="E63">
            <v>35212</v>
          </cell>
          <cell r="F63">
            <v>6649132</v>
          </cell>
          <cell r="G63">
            <v>21.63</v>
          </cell>
          <cell r="H63" t="str">
            <v>MED SYSTEMS</v>
          </cell>
          <cell r="I63" t="e">
            <v>#REF!</v>
          </cell>
          <cell r="K63">
            <v>21.25</v>
          </cell>
          <cell r="L63">
            <v>14.85</v>
          </cell>
          <cell r="M63">
            <v>0.14849999999999999</v>
          </cell>
          <cell r="N63">
            <v>1.95E-2</v>
          </cell>
          <cell r="O63">
            <v>4.0000000000000001E-3</v>
          </cell>
          <cell r="P63">
            <v>0.125</v>
          </cell>
        </row>
        <row r="64">
          <cell r="A64" t="str">
            <v>W00178</v>
          </cell>
          <cell r="B64">
            <v>55</v>
          </cell>
          <cell r="C64" t="str">
            <v>Woodland Nursing Home</v>
          </cell>
          <cell r="D64">
            <v>1</v>
          </cell>
          <cell r="E64">
            <v>35212</v>
          </cell>
          <cell r="F64">
            <v>8027697</v>
          </cell>
          <cell r="G64">
            <v>21.63</v>
          </cell>
          <cell r="H64" t="str">
            <v>MED SYSTEMS</v>
          </cell>
          <cell r="I64" t="e">
            <v>#REF!</v>
          </cell>
          <cell r="K64">
            <v>21.25</v>
          </cell>
          <cell r="L64">
            <v>14.85</v>
          </cell>
          <cell r="M64">
            <v>0.14849999999999999</v>
          </cell>
          <cell r="N64">
            <v>1.95E-2</v>
          </cell>
          <cell r="O64">
            <v>4.0000000000000001E-3</v>
          </cell>
          <cell r="P64">
            <v>0.125</v>
          </cell>
        </row>
        <row r="65">
          <cell r="A65" t="str">
            <v>W00130</v>
          </cell>
          <cell r="B65">
            <v>56</v>
          </cell>
          <cell r="C65" t="str">
            <v>Advanced Medicare &amp; Research</v>
          </cell>
          <cell r="D65">
            <v>1</v>
          </cell>
          <cell r="E65">
            <v>35328</v>
          </cell>
          <cell r="F65">
            <v>12766593</v>
          </cell>
          <cell r="G65">
            <v>20.21</v>
          </cell>
          <cell r="H65" t="str">
            <v>MED SYSTEMS</v>
          </cell>
          <cell r="I65" t="e">
            <v>#REF!</v>
          </cell>
          <cell r="K65">
            <v>19.86</v>
          </cell>
          <cell r="L65">
            <v>14.85</v>
          </cell>
          <cell r="M65">
            <v>0.14849999999999999</v>
          </cell>
          <cell r="N65">
            <v>1.95E-2</v>
          </cell>
          <cell r="O65">
            <v>4.0000000000000001E-3</v>
          </cell>
          <cell r="P65">
            <v>0.125</v>
          </cell>
        </row>
        <row r="66">
          <cell r="A66" t="str">
            <v>W00177</v>
          </cell>
          <cell r="B66">
            <v>57</v>
          </cell>
          <cell r="C66" t="str">
            <v>AG Neuro Hospital</v>
          </cell>
          <cell r="D66">
            <v>1</v>
          </cell>
          <cell r="E66">
            <v>35328</v>
          </cell>
          <cell r="F66">
            <v>514300</v>
          </cell>
          <cell r="G66">
            <v>0</v>
          </cell>
          <cell r="H66" t="str">
            <v>MED SYSTEMS</v>
          </cell>
          <cell r="I66" t="e">
            <v>#REF!</v>
          </cell>
          <cell r="K66">
            <v>19.86</v>
          </cell>
          <cell r="L66">
            <v>14.85</v>
          </cell>
          <cell r="M66">
            <v>0.14849999999999999</v>
          </cell>
          <cell r="N66">
            <v>1.95E-2</v>
          </cell>
          <cell r="O66">
            <v>4.0000000000000001E-3</v>
          </cell>
          <cell r="P66">
            <v>0.125</v>
          </cell>
        </row>
        <row r="67">
          <cell r="A67" t="str">
            <v>W00005</v>
          </cell>
          <cell r="B67">
            <v>58</v>
          </cell>
          <cell r="C67" t="str">
            <v>Amrit Heart Scan -1</v>
          </cell>
          <cell r="D67">
            <v>1</v>
          </cell>
          <cell r="E67">
            <v>35328</v>
          </cell>
          <cell r="F67">
            <v>3800610</v>
          </cell>
          <cell r="G67">
            <v>20.21</v>
          </cell>
          <cell r="H67" t="str">
            <v>MED SYSTEMS</v>
          </cell>
          <cell r="I67" t="e">
            <v>#REF!</v>
          </cell>
          <cell r="K67">
            <v>19.86</v>
          </cell>
          <cell r="L67">
            <v>14.85</v>
          </cell>
          <cell r="M67">
            <v>0.14849999999999999</v>
          </cell>
          <cell r="N67">
            <v>1.95E-2</v>
          </cell>
          <cell r="O67">
            <v>4.0000000000000001E-3</v>
          </cell>
          <cell r="P67">
            <v>0.125</v>
          </cell>
        </row>
        <row r="68">
          <cell r="A68" t="str">
            <v>W00034</v>
          </cell>
          <cell r="B68">
            <v>59</v>
          </cell>
          <cell r="C68" t="str">
            <v>Amrit Heart Scan -2</v>
          </cell>
          <cell r="D68">
            <v>2</v>
          </cell>
          <cell r="E68">
            <v>35328</v>
          </cell>
          <cell r="F68">
            <v>561890</v>
          </cell>
          <cell r="G68">
            <v>20.21</v>
          </cell>
          <cell r="H68" t="str">
            <v>MED SYSTEMS</v>
          </cell>
          <cell r="I68" t="e">
            <v>#REF!</v>
          </cell>
          <cell r="K68">
            <v>19.86</v>
          </cell>
          <cell r="L68">
            <v>14.85</v>
          </cell>
          <cell r="M68">
            <v>0.14849999999999999</v>
          </cell>
          <cell r="N68">
            <v>1.95E-2</v>
          </cell>
          <cell r="O68">
            <v>4.0000000000000001E-3</v>
          </cell>
          <cell r="P68">
            <v>0.125</v>
          </cell>
        </row>
        <row r="69">
          <cell r="A69" t="str">
            <v>W00046</v>
          </cell>
          <cell r="B69">
            <v>60</v>
          </cell>
          <cell r="C69" t="str">
            <v>Bara Thakur</v>
          </cell>
          <cell r="D69">
            <v>1</v>
          </cell>
          <cell r="E69">
            <v>35328</v>
          </cell>
          <cell r="F69">
            <v>720949</v>
          </cell>
          <cell r="G69">
            <v>20.21</v>
          </cell>
          <cell r="H69" t="str">
            <v>MED SYSTEMS</v>
          </cell>
          <cell r="I69" t="e">
            <v>#REF!</v>
          </cell>
          <cell r="K69">
            <v>19.86</v>
          </cell>
          <cell r="L69">
            <v>14.85</v>
          </cell>
          <cell r="M69">
            <v>0.14849999999999999</v>
          </cell>
          <cell r="N69">
            <v>1.95E-2</v>
          </cell>
          <cell r="O69">
            <v>4.0000000000000001E-3</v>
          </cell>
          <cell r="P69">
            <v>0.125</v>
          </cell>
        </row>
        <row r="70">
          <cell r="A70" t="str">
            <v>W00045</v>
          </cell>
          <cell r="B70">
            <v>61</v>
          </cell>
          <cell r="C70" t="str">
            <v>Central Polyclinic</v>
          </cell>
          <cell r="D70">
            <v>1</v>
          </cell>
          <cell r="E70">
            <v>35328</v>
          </cell>
          <cell r="F70">
            <v>476458</v>
          </cell>
          <cell r="G70">
            <v>20.21</v>
          </cell>
          <cell r="H70" t="str">
            <v>MED SYSTEMS</v>
          </cell>
          <cell r="I70" t="e">
            <v>#REF!</v>
          </cell>
          <cell r="K70">
            <v>19.86</v>
          </cell>
          <cell r="L70">
            <v>14.85</v>
          </cell>
          <cell r="M70">
            <v>0.14849999999999999</v>
          </cell>
          <cell r="N70">
            <v>1.95E-2</v>
          </cell>
          <cell r="O70">
            <v>4.0000000000000001E-3</v>
          </cell>
          <cell r="P70">
            <v>0.125</v>
          </cell>
        </row>
        <row r="71">
          <cell r="A71" t="str">
            <v>W00068</v>
          </cell>
          <cell r="B71">
            <v>62</v>
          </cell>
          <cell r="C71" t="str">
            <v>Dhande Diagnostic Research (foreclosed in aug 99)</v>
          </cell>
          <cell r="D71">
            <v>1</v>
          </cell>
          <cell r="E71">
            <v>35328</v>
          </cell>
          <cell r="F71">
            <v>8301017</v>
          </cell>
          <cell r="G71">
            <v>20.21</v>
          </cell>
          <cell r="H71" t="str">
            <v>MED SYSTEMS</v>
          </cell>
          <cell r="I71" t="e">
            <v>#REF!</v>
          </cell>
          <cell r="K71">
            <v>19.86</v>
          </cell>
          <cell r="L71">
            <v>14.85</v>
          </cell>
          <cell r="M71">
            <v>0.14849999999999999</v>
          </cell>
          <cell r="N71">
            <v>1.95E-2</v>
          </cell>
          <cell r="O71">
            <v>4.0000000000000001E-3</v>
          </cell>
          <cell r="P71">
            <v>0.125</v>
          </cell>
        </row>
        <row r="72">
          <cell r="A72" t="str">
            <v>W00024</v>
          </cell>
          <cell r="B72">
            <v>63</v>
          </cell>
          <cell r="C72" t="str">
            <v>Amar Jawalkar</v>
          </cell>
          <cell r="D72">
            <v>1</v>
          </cell>
          <cell r="E72">
            <v>35328</v>
          </cell>
          <cell r="F72">
            <v>444417</v>
          </cell>
          <cell r="G72">
            <v>20.21</v>
          </cell>
          <cell r="H72" t="str">
            <v>MED SYSTEMS</v>
          </cell>
          <cell r="I72" t="e">
            <v>#REF!</v>
          </cell>
          <cell r="J72">
            <v>400766.08929863019</v>
          </cell>
          <cell r="K72">
            <v>19.86</v>
          </cell>
          <cell r="L72">
            <v>14.85</v>
          </cell>
          <cell r="M72">
            <v>0.14849999999999999</v>
          </cell>
          <cell r="N72">
            <v>1.95E-2</v>
          </cell>
          <cell r="O72">
            <v>4.0000000000000001E-3</v>
          </cell>
          <cell r="P72">
            <v>0.125</v>
          </cell>
        </row>
        <row r="73">
          <cell r="A73" t="str">
            <v>W00180</v>
          </cell>
          <cell r="B73">
            <v>64</v>
          </cell>
          <cell r="C73" t="str">
            <v>B K Patnaik</v>
          </cell>
          <cell r="D73">
            <v>1</v>
          </cell>
          <cell r="E73">
            <v>35328</v>
          </cell>
          <cell r="F73">
            <v>657151</v>
          </cell>
          <cell r="G73">
            <v>20.21</v>
          </cell>
          <cell r="H73" t="str">
            <v>MED SYSTEMS</v>
          </cell>
          <cell r="I73" t="e">
            <v>#REF!</v>
          </cell>
          <cell r="J73">
            <v>2102.4715068493151</v>
          </cell>
          <cell r="K73">
            <v>19.86</v>
          </cell>
          <cell r="L73">
            <v>14.85</v>
          </cell>
          <cell r="M73">
            <v>0.14849999999999999</v>
          </cell>
          <cell r="N73">
            <v>1.95E-2</v>
          </cell>
          <cell r="O73">
            <v>4.0000000000000001E-3</v>
          </cell>
          <cell r="P73">
            <v>0.125</v>
          </cell>
        </row>
        <row r="74">
          <cell r="A74" t="str">
            <v>W00110</v>
          </cell>
          <cell r="B74">
            <v>65</v>
          </cell>
          <cell r="C74" t="str">
            <v>D Chawla</v>
          </cell>
          <cell r="D74">
            <v>1</v>
          </cell>
          <cell r="E74">
            <v>35328</v>
          </cell>
          <cell r="F74">
            <v>862218</v>
          </cell>
          <cell r="G74">
            <v>20.21</v>
          </cell>
          <cell r="H74" t="str">
            <v>MED SYSTEMS</v>
          </cell>
          <cell r="I74" t="e">
            <v>#REF!</v>
          </cell>
          <cell r="J74">
            <v>11056.120895342467</v>
          </cell>
          <cell r="K74">
            <v>19.86</v>
          </cell>
          <cell r="L74">
            <v>14.85</v>
          </cell>
          <cell r="M74">
            <v>0.14849999999999999</v>
          </cell>
          <cell r="N74">
            <v>1.95E-2</v>
          </cell>
          <cell r="O74">
            <v>4.0000000000000001E-3</v>
          </cell>
          <cell r="P74">
            <v>0.125</v>
          </cell>
        </row>
        <row r="75">
          <cell r="A75" t="str">
            <v>W00092</v>
          </cell>
          <cell r="B75">
            <v>66</v>
          </cell>
          <cell r="C75" t="str">
            <v>Jayesh Solanki</v>
          </cell>
          <cell r="D75">
            <v>1</v>
          </cell>
          <cell r="E75">
            <v>35328</v>
          </cell>
          <cell r="F75">
            <v>494021</v>
          </cell>
          <cell r="G75">
            <v>20.21</v>
          </cell>
          <cell r="H75" t="str">
            <v>MED SYSTEMS</v>
          </cell>
          <cell r="I75" t="e">
            <v>#REF!</v>
          </cell>
          <cell r="K75">
            <v>19.86</v>
          </cell>
          <cell r="L75">
            <v>14.85</v>
          </cell>
          <cell r="M75">
            <v>0.14849999999999999</v>
          </cell>
          <cell r="N75">
            <v>1.95E-2</v>
          </cell>
          <cell r="O75">
            <v>4.0000000000000001E-3</v>
          </cell>
          <cell r="P75">
            <v>0.125</v>
          </cell>
        </row>
        <row r="76">
          <cell r="A76" t="str">
            <v>W00113</v>
          </cell>
          <cell r="B76">
            <v>67</v>
          </cell>
          <cell r="C76" t="str">
            <v>K ishore P Kedkar</v>
          </cell>
          <cell r="D76">
            <v>1</v>
          </cell>
          <cell r="E76">
            <v>35328</v>
          </cell>
          <cell r="F76">
            <v>1396285</v>
          </cell>
          <cell r="G76">
            <v>0</v>
          </cell>
          <cell r="H76" t="str">
            <v>MED SYSTEMS</v>
          </cell>
          <cell r="I76" t="e">
            <v>#REF!</v>
          </cell>
          <cell r="J76">
            <v>285.24341095890412</v>
          </cell>
          <cell r="K76">
            <v>19.86</v>
          </cell>
          <cell r="L76">
            <v>14.85</v>
          </cell>
          <cell r="M76">
            <v>0.14849999999999999</v>
          </cell>
          <cell r="N76">
            <v>1.95E-2</v>
          </cell>
          <cell r="O76">
            <v>4.0000000000000001E-3</v>
          </cell>
          <cell r="P76">
            <v>0.125</v>
          </cell>
        </row>
        <row r="77">
          <cell r="A77" t="str">
            <v>W00124</v>
          </cell>
          <cell r="B77">
            <v>68</v>
          </cell>
          <cell r="C77" t="str">
            <v>K M Thomas</v>
          </cell>
          <cell r="D77">
            <v>1</v>
          </cell>
          <cell r="E77">
            <v>35328</v>
          </cell>
          <cell r="F77">
            <v>854849</v>
          </cell>
          <cell r="G77">
            <v>20.21</v>
          </cell>
          <cell r="H77" t="str">
            <v>MED SYSTEMS</v>
          </cell>
          <cell r="I77" t="e">
            <v>#REF!</v>
          </cell>
          <cell r="J77">
            <v>7328.2224361643839</v>
          </cell>
          <cell r="K77">
            <v>19.86</v>
          </cell>
          <cell r="L77">
            <v>14.85</v>
          </cell>
          <cell r="M77">
            <v>0.14849999999999999</v>
          </cell>
          <cell r="N77">
            <v>1.95E-2</v>
          </cell>
          <cell r="O77">
            <v>4.0000000000000001E-3</v>
          </cell>
          <cell r="P77">
            <v>0.125</v>
          </cell>
        </row>
        <row r="78">
          <cell r="A78" t="str">
            <v>W00029</v>
          </cell>
          <cell r="B78">
            <v>69</v>
          </cell>
          <cell r="C78" t="str">
            <v>Meenakshi Das</v>
          </cell>
          <cell r="D78">
            <v>1</v>
          </cell>
          <cell r="E78">
            <v>35328</v>
          </cell>
          <cell r="F78">
            <v>666155</v>
          </cell>
          <cell r="G78">
            <v>20.21</v>
          </cell>
          <cell r="H78" t="str">
            <v>MED SYSTEMS</v>
          </cell>
          <cell r="I78" t="e">
            <v>#REF!</v>
          </cell>
          <cell r="J78">
            <v>15119.2691</v>
          </cell>
          <cell r="K78">
            <v>19.86</v>
          </cell>
          <cell r="L78">
            <v>14.85</v>
          </cell>
          <cell r="M78">
            <v>0.14849999999999999</v>
          </cell>
          <cell r="N78">
            <v>1.95E-2</v>
          </cell>
          <cell r="O78">
            <v>4.0000000000000001E-3</v>
          </cell>
          <cell r="P78">
            <v>0.125</v>
          </cell>
        </row>
        <row r="79">
          <cell r="A79" t="str">
            <v>W00094</v>
          </cell>
          <cell r="B79">
            <v>70</v>
          </cell>
          <cell r="C79" t="str">
            <v>S K Aggarwal</v>
          </cell>
          <cell r="D79">
            <v>1</v>
          </cell>
          <cell r="E79">
            <v>35328</v>
          </cell>
          <cell r="F79">
            <v>1533064</v>
          </cell>
          <cell r="G79">
            <v>0</v>
          </cell>
          <cell r="H79" t="str">
            <v>MED SYSTEMS</v>
          </cell>
          <cell r="I79" t="e">
            <v>#REF!</v>
          </cell>
          <cell r="J79">
            <v>206478.6493150685</v>
          </cell>
          <cell r="K79">
            <v>19.86</v>
          </cell>
          <cell r="L79">
            <v>14.85</v>
          </cell>
          <cell r="M79">
            <v>0.14849999999999999</v>
          </cell>
          <cell r="N79">
            <v>1.95E-2</v>
          </cell>
          <cell r="O79">
            <v>4.0000000000000001E-3</v>
          </cell>
          <cell r="P79">
            <v>0.125</v>
          </cell>
        </row>
        <row r="80">
          <cell r="A80" t="str">
            <v>W00114</v>
          </cell>
          <cell r="B80">
            <v>71</v>
          </cell>
          <cell r="C80" t="str">
            <v>S V K Reddy</v>
          </cell>
          <cell r="D80">
            <v>1</v>
          </cell>
          <cell r="E80">
            <v>35328</v>
          </cell>
          <cell r="F80">
            <v>442705</v>
          </cell>
          <cell r="G80">
            <v>0</v>
          </cell>
          <cell r="H80" t="str">
            <v>MED SYSTEMS</v>
          </cell>
          <cell r="I80" t="e">
            <v>#REF!</v>
          </cell>
          <cell r="K80">
            <v>19.86</v>
          </cell>
          <cell r="L80">
            <v>14.85</v>
          </cell>
          <cell r="M80">
            <v>0.14849999999999999</v>
          </cell>
          <cell r="N80">
            <v>1.95E-2</v>
          </cell>
          <cell r="O80">
            <v>4.0000000000000001E-3</v>
          </cell>
          <cell r="P80">
            <v>0.125</v>
          </cell>
        </row>
        <row r="81">
          <cell r="A81" t="str">
            <v>W00187</v>
          </cell>
          <cell r="B81">
            <v>72</v>
          </cell>
          <cell r="C81" t="str">
            <v>R N Panda</v>
          </cell>
          <cell r="D81">
            <v>1</v>
          </cell>
          <cell r="E81">
            <v>35328</v>
          </cell>
          <cell r="F81">
            <v>684597</v>
          </cell>
          <cell r="G81">
            <v>20.21</v>
          </cell>
          <cell r="H81" t="str">
            <v>MED SYSTEMS</v>
          </cell>
          <cell r="I81" t="e">
            <v>#REF!</v>
          </cell>
          <cell r="K81">
            <v>19.86</v>
          </cell>
          <cell r="L81">
            <v>14.85</v>
          </cell>
          <cell r="M81">
            <v>0.14849999999999999</v>
          </cell>
          <cell r="N81">
            <v>1.95E-2</v>
          </cell>
          <cell r="O81">
            <v>4.0000000000000001E-3</v>
          </cell>
          <cell r="P81">
            <v>0.125</v>
          </cell>
        </row>
        <row r="82">
          <cell r="A82" t="str">
            <v>W00186</v>
          </cell>
          <cell r="B82">
            <v>73</v>
          </cell>
          <cell r="C82" t="str">
            <v>Gulab Yadav</v>
          </cell>
          <cell r="D82">
            <v>1</v>
          </cell>
          <cell r="E82">
            <v>35328</v>
          </cell>
          <cell r="F82">
            <v>687751</v>
          </cell>
          <cell r="G82">
            <v>20.21</v>
          </cell>
          <cell r="H82" t="str">
            <v>MED SYSTEMS</v>
          </cell>
          <cell r="I82" t="e">
            <v>#REF!</v>
          </cell>
          <cell r="K82">
            <v>19.86</v>
          </cell>
          <cell r="L82">
            <v>14.85</v>
          </cell>
          <cell r="M82">
            <v>0.14849999999999999</v>
          </cell>
          <cell r="N82">
            <v>1.95E-2</v>
          </cell>
          <cell r="O82">
            <v>4.0000000000000001E-3</v>
          </cell>
          <cell r="P82">
            <v>0.125</v>
          </cell>
        </row>
        <row r="83">
          <cell r="A83" t="str">
            <v>W00150</v>
          </cell>
          <cell r="B83">
            <v>74</v>
          </cell>
          <cell r="C83" t="str">
            <v>Guru XRay</v>
          </cell>
          <cell r="D83">
            <v>1</v>
          </cell>
          <cell r="E83">
            <v>35328</v>
          </cell>
          <cell r="F83">
            <v>3303612</v>
          </cell>
          <cell r="G83">
            <v>20.21</v>
          </cell>
          <cell r="H83" t="str">
            <v>MED SYSTEMS</v>
          </cell>
          <cell r="I83" t="e">
            <v>#REF!</v>
          </cell>
          <cell r="K83">
            <v>19.86</v>
          </cell>
          <cell r="L83">
            <v>14.85</v>
          </cell>
          <cell r="M83">
            <v>0.14849999999999999</v>
          </cell>
          <cell r="N83">
            <v>1.95E-2</v>
          </cell>
          <cell r="O83">
            <v>4.0000000000000001E-3</v>
          </cell>
          <cell r="P83">
            <v>0.125</v>
          </cell>
        </row>
        <row r="84">
          <cell r="A84" t="str">
            <v>W00146</v>
          </cell>
          <cell r="B84">
            <v>75</v>
          </cell>
          <cell r="C84" t="str">
            <v>Guwahati Diagnostic Centre</v>
          </cell>
          <cell r="D84">
            <v>1</v>
          </cell>
          <cell r="E84">
            <v>35328</v>
          </cell>
          <cell r="F84">
            <v>1549547</v>
          </cell>
          <cell r="G84">
            <v>20.21</v>
          </cell>
          <cell r="H84" t="str">
            <v>MED SYSTEMS</v>
          </cell>
          <cell r="I84" t="e">
            <v>#REF!</v>
          </cell>
          <cell r="K84">
            <v>19.86</v>
          </cell>
          <cell r="L84">
            <v>14.85</v>
          </cell>
          <cell r="M84">
            <v>0.14849999999999999</v>
          </cell>
          <cell r="N84">
            <v>1.95E-2</v>
          </cell>
          <cell r="O84">
            <v>4.0000000000000001E-3</v>
          </cell>
          <cell r="P84">
            <v>0.125</v>
          </cell>
        </row>
        <row r="85">
          <cell r="A85" t="str">
            <v>W00147</v>
          </cell>
          <cell r="B85">
            <v>76</v>
          </cell>
          <cell r="C85" t="str">
            <v>Hakim Kishori Lal Hospital</v>
          </cell>
          <cell r="D85">
            <v>1</v>
          </cell>
          <cell r="E85">
            <v>35328</v>
          </cell>
          <cell r="F85">
            <v>701269</v>
          </cell>
          <cell r="G85">
            <v>20.21</v>
          </cell>
          <cell r="H85" t="str">
            <v>MED SYSTEMS</v>
          </cell>
          <cell r="I85" t="e">
            <v>#REF!</v>
          </cell>
          <cell r="K85">
            <v>19.86</v>
          </cell>
          <cell r="L85">
            <v>14.85</v>
          </cell>
          <cell r="M85">
            <v>0.14849999999999999</v>
          </cell>
          <cell r="N85">
            <v>1.95E-2</v>
          </cell>
          <cell r="O85">
            <v>4.0000000000000001E-3</v>
          </cell>
          <cell r="P85">
            <v>0.125</v>
          </cell>
        </row>
        <row r="86">
          <cell r="A86" t="str">
            <v>W00173</v>
          </cell>
          <cell r="B86">
            <v>77</v>
          </cell>
          <cell r="C86" t="str">
            <v>J R C Godfrey</v>
          </cell>
          <cell r="D86">
            <v>1</v>
          </cell>
          <cell r="E86">
            <v>35328</v>
          </cell>
          <cell r="F86">
            <v>399998</v>
          </cell>
          <cell r="G86">
            <v>20.21</v>
          </cell>
          <cell r="H86" t="str">
            <v>MED SYSTEMS</v>
          </cell>
          <cell r="I86" t="e">
            <v>#REF!</v>
          </cell>
          <cell r="K86">
            <v>19.86</v>
          </cell>
          <cell r="L86">
            <v>14.85</v>
          </cell>
          <cell r="M86">
            <v>0.14849999999999999</v>
          </cell>
          <cell r="N86">
            <v>1.95E-2</v>
          </cell>
          <cell r="O86">
            <v>4.0000000000000001E-3</v>
          </cell>
          <cell r="P86">
            <v>0.125</v>
          </cell>
        </row>
        <row r="87">
          <cell r="A87" t="str">
            <v>W00070</v>
          </cell>
          <cell r="B87">
            <v>78</v>
          </cell>
          <cell r="C87" t="str">
            <v>Kamala Medico</v>
          </cell>
          <cell r="D87">
            <v>1</v>
          </cell>
          <cell r="E87">
            <v>35328</v>
          </cell>
          <cell r="F87">
            <v>725368</v>
          </cell>
          <cell r="G87">
            <v>20.21</v>
          </cell>
          <cell r="H87" t="str">
            <v>MED SYSTEMS</v>
          </cell>
          <cell r="I87" t="e">
            <v>#REF!</v>
          </cell>
          <cell r="K87">
            <v>19.86</v>
          </cell>
          <cell r="L87">
            <v>14.85</v>
          </cell>
          <cell r="M87">
            <v>0.14849999999999999</v>
          </cell>
          <cell r="N87">
            <v>1.95E-2</v>
          </cell>
          <cell r="O87">
            <v>4.0000000000000001E-3</v>
          </cell>
          <cell r="P87">
            <v>0.125</v>
          </cell>
        </row>
        <row r="88">
          <cell r="A88" t="str">
            <v>W00208</v>
          </cell>
          <cell r="B88">
            <v>79</v>
          </cell>
          <cell r="C88" t="str">
            <v>Kulshreshta</v>
          </cell>
          <cell r="D88">
            <v>1</v>
          </cell>
          <cell r="E88">
            <v>35328</v>
          </cell>
          <cell r="F88">
            <v>448643</v>
          </cell>
          <cell r="G88">
            <v>20.21</v>
          </cell>
          <cell r="H88" t="str">
            <v>MED SYSTEMS</v>
          </cell>
          <cell r="I88" t="e">
            <v>#REF!</v>
          </cell>
          <cell r="K88">
            <v>19.86</v>
          </cell>
          <cell r="L88">
            <v>14.85</v>
          </cell>
          <cell r="M88">
            <v>0.14849999999999999</v>
          </cell>
          <cell r="N88">
            <v>1.95E-2</v>
          </cell>
          <cell r="O88">
            <v>4.0000000000000001E-3</v>
          </cell>
          <cell r="P88">
            <v>0.125</v>
          </cell>
        </row>
        <row r="89">
          <cell r="A89" t="str">
            <v>W00053</v>
          </cell>
          <cell r="B89">
            <v>80</v>
          </cell>
          <cell r="C89" t="str">
            <v>Masih XRay Centre</v>
          </cell>
          <cell r="D89">
            <v>1</v>
          </cell>
          <cell r="E89">
            <v>35328</v>
          </cell>
          <cell r="F89">
            <v>686558</v>
          </cell>
          <cell r="G89">
            <v>20.21</v>
          </cell>
          <cell r="H89" t="str">
            <v>MED SYSTEMS</v>
          </cell>
          <cell r="I89" t="e">
            <v>#REF!</v>
          </cell>
          <cell r="K89">
            <v>19.86</v>
          </cell>
          <cell r="L89">
            <v>14.85</v>
          </cell>
          <cell r="M89">
            <v>0.14849999999999999</v>
          </cell>
          <cell r="N89">
            <v>1.95E-2</v>
          </cell>
          <cell r="O89">
            <v>4.0000000000000001E-3</v>
          </cell>
          <cell r="P89">
            <v>0.125</v>
          </cell>
        </row>
        <row r="90">
          <cell r="A90" t="str">
            <v>W00148</v>
          </cell>
          <cell r="B90">
            <v>81</v>
          </cell>
          <cell r="C90" t="str">
            <v>Medico Research Imaging</v>
          </cell>
          <cell r="D90">
            <v>1</v>
          </cell>
          <cell r="E90">
            <v>35328</v>
          </cell>
          <cell r="F90">
            <v>13235000</v>
          </cell>
          <cell r="G90">
            <v>20.21</v>
          </cell>
          <cell r="H90" t="str">
            <v>MED SYSTEMS</v>
          </cell>
          <cell r="I90" t="e">
            <v>#REF!</v>
          </cell>
          <cell r="K90">
            <v>19.86</v>
          </cell>
          <cell r="L90">
            <v>14.85</v>
          </cell>
          <cell r="M90">
            <v>0.14849999999999999</v>
          </cell>
          <cell r="N90">
            <v>1.95E-2</v>
          </cell>
          <cell r="O90">
            <v>4.0000000000000001E-3</v>
          </cell>
          <cell r="P90">
            <v>0.125</v>
          </cell>
        </row>
        <row r="91">
          <cell r="A91" t="str">
            <v>W00111</v>
          </cell>
          <cell r="B91">
            <v>82</v>
          </cell>
          <cell r="C91" t="str">
            <v>Medinova Diagnostic Services</v>
          </cell>
          <cell r="D91">
            <v>1</v>
          </cell>
          <cell r="E91">
            <v>35328</v>
          </cell>
          <cell r="F91">
            <v>790397</v>
          </cell>
          <cell r="G91">
            <v>20.21</v>
          </cell>
          <cell r="H91" t="str">
            <v>MED SYSTEMS</v>
          </cell>
          <cell r="I91" t="e">
            <v>#REF!</v>
          </cell>
          <cell r="K91">
            <v>19.86</v>
          </cell>
          <cell r="L91">
            <v>14.85</v>
          </cell>
          <cell r="M91">
            <v>0.14849999999999999</v>
          </cell>
          <cell r="N91">
            <v>1.95E-2</v>
          </cell>
          <cell r="O91">
            <v>4.0000000000000001E-3</v>
          </cell>
          <cell r="P91">
            <v>0.125</v>
          </cell>
        </row>
        <row r="92">
          <cell r="A92" t="str">
            <v>W00041</v>
          </cell>
          <cell r="B92">
            <v>83</v>
          </cell>
          <cell r="C92" t="str">
            <v>Medinova Diagnostic Services</v>
          </cell>
          <cell r="D92">
            <v>2</v>
          </cell>
          <cell r="E92">
            <v>35328</v>
          </cell>
          <cell r="F92">
            <v>741610</v>
          </cell>
          <cell r="G92">
            <v>20.21</v>
          </cell>
          <cell r="H92" t="str">
            <v>MED SYSTEMS</v>
          </cell>
          <cell r="I92" t="e">
            <v>#REF!</v>
          </cell>
          <cell r="K92">
            <v>19.86</v>
          </cell>
          <cell r="L92">
            <v>14.85</v>
          </cell>
          <cell r="M92">
            <v>0.14849999999999999</v>
          </cell>
          <cell r="N92">
            <v>1.95E-2</v>
          </cell>
          <cell r="O92">
            <v>4.0000000000000001E-3</v>
          </cell>
          <cell r="P92">
            <v>0.125</v>
          </cell>
        </row>
        <row r="93">
          <cell r="A93" t="str">
            <v>W00023</v>
          </cell>
          <cell r="B93">
            <v>84</v>
          </cell>
          <cell r="C93" t="str">
            <v>Modern Medical Institute</v>
          </cell>
          <cell r="D93">
            <v>1</v>
          </cell>
          <cell r="E93">
            <v>35328</v>
          </cell>
          <cell r="F93">
            <v>5579992</v>
          </cell>
          <cell r="G93">
            <v>20.21</v>
          </cell>
          <cell r="H93" t="str">
            <v>MED SYSTEMS</v>
          </cell>
          <cell r="I93" t="e">
            <v>#REF!</v>
          </cell>
          <cell r="K93">
            <v>19.86</v>
          </cell>
          <cell r="L93">
            <v>14.85</v>
          </cell>
          <cell r="M93">
            <v>0.14849999999999999</v>
          </cell>
          <cell r="N93">
            <v>1.95E-2</v>
          </cell>
          <cell r="O93">
            <v>4.0000000000000001E-3</v>
          </cell>
          <cell r="P93">
            <v>0.125</v>
          </cell>
        </row>
        <row r="94">
          <cell r="A94" t="str">
            <v>W00099</v>
          </cell>
          <cell r="B94">
            <v>85</v>
          </cell>
          <cell r="C94" t="str">
            <v>Modern XRay Clinic</v>
          </cell>
          <cell r="D94">
            <v>1</v>
          </cell>
          <cell r="E94">
            <v>35328</v>
          </cell>
          <cell r="F94">
            <v>684826</v>
          </cell>
          <cell r="G94">
            <v>20.21</v>
          </cell>
          <cell r="H94" t="str">
            <v>MED SYSTEMS</v>
          </cell>
          <cell r="I94" t="e">
            <v>#REF!</v>
          </cell>
          <cell r="K94">
            <v>19.86</v>
          </cell>
          <cell r="L94">
            <v>14.85</v>
          </cell>
          <cell r="M94">
            <v>0.14849999999999999</v>
          </cell>
          <cell r="N94">
            <v>1.95E-2</v>
          </cell>
          <cell r="O94">
            <v>4.0000000000000001E-3</v>
          </cell>
          <cell r="P94">
            <v>0.125</v>
          </cell>
        </row>
        <row r="95">
          <cell r="A95" t="str">
            <v>W00138</v>
          </cell>
          <cell r="B95">
            <v>86</v>
          </cell>
          <cell r="C95" t="str">
            <v>Nirog MR Diagnostic Center ( Foreclosed on 29/02/00 )</v>
          </cell>
          <cell r="D95">
            <v>1</v>
          </cell>
          <cell r="E95">
            <v>35328</v>
          </cell>
          <cell r="F95">
            <v>674435</v>
          </cell>
          <cell r="G95">
            <v>20.21</v>
          </cell>
          <cell r="H95" t="str">
            <v>MED SYSTEMS</v>
          </cell>
          <cell r="I95" t="e">
            <v>#REF!</v>
          </cell>
          <cell r="K95">
            <v>19.86</v>
          </cell>
          <cell r="L95">
            <v>14.85</v>
          </cell>
          <cell r="M95">
            <v>0.14849999999999999</v>
          </cell>
          <cell r="N95">
            <v>1.95E-2</v>
          </cell>
          <cell r="O95">
            <v>4.0000000000000001E-3</v>
          </cell>
          <cell r="P95">
            <v>0.125</v>
          </cell>
        </row>
        <row r="96">
          <cell r="A96" t="str">
            <v>W00042</v>
          </cell>
          <cell r="B96">
            <v>87</v>
          </cell>
          <cell r="C96" t="str">
            <v>Nivedita Nursing Home</v>
          </cell>
          <cell r="D96">
            <v>1</v>
          </cell>
          <cell r="E96">
            <v>35328</v>
          </cell>
          <cell r="F96">
            <v>465878</v>
          </cell>
          <cell r="G96">
            <v>20.21</v>
          </cell>
          <cell r="H96" t="str">
            <v>MED SYSTEMS</v>
          </cell>
          <cell r="I96" t="e">
            <v>#REF!</v>
          </cell>
          <cell r="K96">
            <v>19.86</v>
          </cell>
          <cell r="L96">
            <v>14.85</v>
          </cell>
          <cell r="M96">
            <v>0.14849999999999999</v>
          </cell>
          <cell r="N96">
            <v>1.95E-2</v>
          </cell>
          <cell r="O96">
            <v>4.0000000000000001E-3</v>
          </cell>
          <cell r="P96">
            <v>0.125</v>
          </cell>
        </row>
        <row r="97">
          <cell r="A97" t="str">
            <v>W00017</v>
          </cell>
          <cell r="B97">
            <v>88</v>
          </cell>
          <cell r="C97" t="str">
            <v>NKP Salve Inst of Med Sciences</v>
          </cell>
          <cell r="D97">
            <v>1</v>
          </cell>
          <cell r="E97">
            <v>35328</v>
          </cell>
          <cell r="F97">
            <v>331288</v>
          </cell>
          <cell r="G97">
            <v>20.21</v>
          </cell>
          <cell r="H97" t="str">
            <v>MED SYSTEMS</v>
          </cell>
          <cell r="I97" t="e">
            <v>#REF!</v>
          </cell>
          <cell r="K97">
            <v>19.86</v>
          </cell>
          <cell r="L97">
            <v>14.85</v>
          </cell>
          <cell r="M97">
            <v>0.14849999999999999</v>
          </cell>
          <cell r="N97">
            <v>1.95E-2</v>
          </cell>
          <cell r="O97">
            <v>4.0000000000000001E-3</v>
          </cell>
          <cell r="P97">
            <v>0.125</v>
          </cell>
        </row>
        <row r="98">
          <cell r="A98" t="e">
            <v>#N/A</v>
          </cell>
          <cell r="B98">
            <v>89</v>
          </cell>
          <cell r="C98" t="str">
            <v>Parco Diagnostics &amp; Research</v>
          </cell>
          <cell r="D98">
            <v>1</v>
          </cell>
          <cell r="E98">
            <v>35328</v>
          </cell>
          <cell r="F98">
            <v>29945813</v>
          </cell>
          <cell r="G98">
            <v>0</v>
          </cell>
          <cell r="H98" t="str">
            <v>MED SYSTEMS</v>
          </cell>
          <cell r="I98" t="e">
            <v>#REF!</v>
          </cell>
          <cell r="K98">
            <v>19.86</v>
          </cell>
          <cell r="L98">
            <v>14.85</v>
          </cell>
          <cell r="M98">
            <v>0.14849999999999999</v>
          </cell>
          <cell r="N98">
            <v>1.95E-2</v>
          </cell>
          <cell r="O98">
            <v>4.0000000000000001E-3</v>
          </cell>
          <cell r="P98">
            <v>0.125</v>
          </cell>
        </row>
        <row r="99">
          <cell r="A99" t="str">
            <v>W00127</v>
          </cell>
          <cell r="B99">
            <v>90</v>
          </cell>
          <cell r="C99" t="str">
            <v>Pushp Ultrasound</v>
          </cell>
          <cell r="D99">
            <v>1</v>
          </cell>
          <cell r="E99">
            <v>35328</v>
          </cell>
          <cell r="F99">
            <v>668903</v>
          </cell>
          <cell r="G99">
            <v>20.21</v>
          </cell>
          <cell r="H99" t="str">
            <v>MED SYSTEMS</v>
          </cell>
          <cell r="I99" t="e">
            <v>#REF!</v>
          </cell>
          <cell r="K99">
            <v>19.86</v>
          </cell>
          <cell r="L99">
            <v>14.85</v>
          </cell>
          <cell r="M99">
            <v>0.14849999999999999</v>
          </cell>
          <cell r="N99">
            <v>1.95E-2</v>
          </cell>
          <cell r="O99">
            <v>4.0000000000000001E-3</v>
          </cell>
          <cell r="P99">
            <v>0.125</v>
          </cell>
        </row>
        <row r="100">
          <cell r="A100" t="str">
            <v>W00128</v>
          </cell>
          <cell r="B100">
            <v>91</v>
          </cell>
          <cell r="C100" t="str">
            <v>Pushp XRay</v>
          </cell>
          <cell r="D100">
            <v>1</v>
          </cell>
          <cell r="E100">
            <v>35328</v>
          </cell>
          <cell r="F100">
            <v>483565</v>
          </cell>
          <cell r="G100">
            <v>20.21</v>
          </cell>
          <cell r="H100" t="str">
            <v>MED SYSTEMS</v>
          </cell>
          <cell r="I100" t="e">
            <v>#REF!</v>
          </cell>
          <cell r="K100">
            <v>19.86</v>
          </cell>
          <cell r="L100">
            <v>14.85</v>
          </cell>
          <cell r="M100">
            <v>0.14849999999999999</v>
          </cell>
          <cell r="N100">
            <v>1.95E-2</v>
          </cell>
          <cell r="O100">
            <v>4.0000000000000001E-3</v>
          </cell>
          <cell r="P100">
            <v>0.125</v>
          </cell>
        </row>
        <row r="101">
          <cell r="A101" t="str">
            <v>W00079</v>
          </cell>
          <cell r="B101">
            <v>92</v>
          </cell>
          <cell r="C101" t="str">
            <v>R B Setha Jessa Ram &amp; Bros</v>
          </cell>
          <cell r="D101">
            <v>1</v>
          </cell>
          <cell r="E101">
            <v>35328</v>
          </cell>
          <cell r="F101">
            <v>2035156</v>
          </cell>
          <cell r="G101">
            <v>20.21</v>
          </cell>
          <cell r="H101" t="str">
            <v>MED SYSTEMS</v>
          </cell>
          <cell r="I101" t="e">
            <v>#REF!</v>
          </cell>
          <cell r="K101">
            <v>19.86</v>
          </cell>
          <cell r="L101">
            <v>14.85</v>
          </cell>
          <cell r="M101">
            <v>0.14849999999999999</v>
          </cell>
          <cell r="N101">
            <v>1.95E-2</v>
          </cell>
          <cell r="O101">
            <v>4.0000000000000001E-3</v>
          </cell>
          <cell r="P101">
            <v>0.125</v>
          </cell>
        </row>
        <row r="102">
          <cell r="A102" t="str">
            <v>W00025</v>
          </cell>
          <cell r="B102">
            <v>93</v>
          </cell>
          <cell r="C102" t="str">
            <v>Reliance Clinical Laboratory</v>
          </cell>
          <cell r="D102">
            <v>1</v>
          </cell>
          <cell r="E102">
            <v>35328</v>
          </cell>
          <cell r="F102">
            <v>502019</v>
          </cell>
          <cell r="G102">
            <v>20.21</v>
          </cell>
          <cell r="H102" t="str">
            <v>MED SYSTEMS</v>
          </cell>
          <cell r="I102" t="e">
            <v>#REF!</v>
          </cell>
          <cell r="K102">
            <v>19.86</v>
          </cell>
          <cell r="L102">
            <v>14.85</v>
          </cell>
          <cell r="M102">
            <v>0.14849999999999999</v>
          </cell>
          <cell r="N102">
            <v>1.95E-2</v>
          </cell>
          <cell r="O102">
            <v>4.0000000000000001E-3</v>
          </cell>
          <cell r="P102">
            <v>0.125</v>
          </cell>
        </row>
        <row r="103">
          <cell r="A103" t="str">
            <v>W00093</v>
          </cell>
          <cell r="B103">
            <v>94</v>
          </cell>
          <cell r="C103" t="str">
            <v>Salem Neuro Scan &amp; MRI Pvt Ltd(foreclosed in jan )</v>
          </cell>
          <cell r="D103">
            <v>1</v>
          </cell>
          <cell r="E103">
            <v>35328</v>
          </cell>
          <cell r="F103">
            <v>26535000</v>
          </cell>
          <cell r="G103">
            <v>0</v>
          </cell>
          <cell r="H103" t="str">
            <v>MED SYSTEMS</v>
          </cell>
          <cell r="I103" t="e">
            <v>#REF!</v>
          </cell>
          <cell r="K103">
            <v>19.86</v>
          </cell>
          <cell r="L103">
            <v>14.85</v>
          </cell>
          <cell r="M103">
            <v>0.14849999999999999</v>
          </cell>
          <cell r="N103">
            <v>1.95E-2</v>
          </cell>
          <cell r="O103">
            <v>4.0000000000000001E-3</v>
          </cell>
          <cell r="P103">
            <v>0.125</v>
          </cell>
        </row>
        <row r="104">
          <cell r="A104" t="str">
            <v>W00101</v>
          </cell>
          <cell r="B104">
            <v>95</v>
          </cell>
          <cell r="C104" t="str">
            <v>Tara Hospital-2</v>
          </cell>
          <cell r="D104">
            <v>2</v>
          </cell>
          <cell r="E104">
            <v>35328</v>
          </cell>
          <cell r="F104">
            <v>1821473</v>
          </cell>
          <cell r="G104">
            <v>20.21</v>
          </cell>
          <cell r="H104" t="str">
            <v>MED SYSTEMS</v>
          </cell>
          <cell r="I104" t="e">
            <v>#REF!</v>
          </cell>
          <cell r="K104">
            <v>19.86</v>
          </cell>
          <cell r="L104">
            <v>14.85</v>
          </cell>
          <cell r="M104">
            <v>0.14849999999999999</v>
          </cell>
          <cell r="N104">
            <v>1.95E-2</v>
          </cell>
          <cell r="O104">
            <v>4.0000000000000001E-3</v>
          </cell>
          <cell r="P104">
            <v>0.125</v>
          </cell>
        </row>
        <row r="105">
          <cell r="A105" t="str">
            <v>W00170</v>
          </cell>
          <cell r="B105">
            <v>96</v>
          </cell>
          <cell r="C105" t="str">
            <v>A Chella Sagayaraj</v>
          </cell>
          <cell r="D105">
            <v>1</v>
          </cell>
          <cell r="E105">
            <v>35339</v>
          </cell>
          <cell r="F105">
            <v>398174</v>
          </cell>
          <cell r="G105">
            <v>20.21</v>
          </cell>
          <cell r="H105" t="str">
            <v>MED SYSTEMS</v>
          </cell>
          <cell r="I105" t="e">
            <v>#REF!</v>
          </cell>
          <cell r="K105">
            <v>19.86</v>
          </cell>
          <cell r="L105">
            <v>14.85</v>
          </cell>
          <cell r="M105">
            <v>0.14849999999999999</v>
          </cell>
          <cell r="N105">
            <v>1.95E-2</v>
          </cell>
          <cell r="O105">
            <v>4.0000000000000001E-3</v>
          </cell>
          <cell r="P105">
            <v>0.125</v>
          </cell>
        </row>
        <row r="106">
          <cell r="A106" t="str">
            <v>W00191</v>
          </cell>
          <cell r="B106">
            <v>97</v>
          </cell>
          <cell r="C106" t="str">
            <v>Canray</v>
          </cell>
          <cell r="D106">
            <v>1</v>
          </cell>
          <cell r="E106">
            <v>35339</v>
          </cell>
          <cell r="F106">
            <v>2392608</v>
          </cell>
          <cell r="G106">
            <v>20.21</v>
          </cell>
          <cell r="H106" t="str">
            <v>MED SYSTEMS</v>
          </cell>
          <cell r="I106" t="e">
            <v>#REF!</v>
          </cell>
          <cell r="K106">
            <v>19.86</v>
          </cell>
          <cell r="L106">
            <v>14.85</v>
          </cell>
          <cell r="M106">
            <v>0.14849999999999999</v>
          </cell>
          <cell r="N106">
            <v>1.95E-2</v>
          </cell>
          <cell r="O106">
            <v>4.0000000000000001E-3</v>
          </cell>
          <cell r="P106">
            <v>0.125</v>
          </cell>
        </row>
        <row r="107">
          <cell r="A107" t="str">
            <v>W00016</v>
          </cell>
          <cell r="B107">
            <v>98</v>
          </cell>
          <cell r="C107" t="str">
            <v>CDR Medical</v>
          </cell>
          <cell r="D107">
            <v>1</v>
          </cell>
          <cell r="E107">
            <v>35339</v>
          </cell>
          <cell r="F107">
            <v>8482500</v>
          </cell>
          <cell r="G107">
            <v>20.21</v>
          </cell>
          <cell r="H107" t="str">
            <v>MED SYSTEMS</v>
          </cell>
          <cell r="I107" t="e">
            <v>#REF!</v>
          </cell>
          <cell r="K107">
            <v>19.86</v>
          </cell>
          <cell r="L107">
            <v>14.85</v>
          </cell>
          <cell r="M107">
            <v>0.14849999999999999</v>
          </cell>
          <cell r="N107">
            <v>1.95E-2</v>
          </cell>
          <cell r="O107">
            <v>4.0000000000000001E-3</v>
          </cell>
          <cell r="P107">
            <v>0.125</v>
          </cell>
        </row>
        <row r="108">
          <cell r="A108" t="str">
            <v>W00018</v>
          </cell>
          <cell r="B108">
            <v>99</v>
          </cell>
          <cell r="C108" t="str">
            <v>Dhanvantri</v>
          </cell>
          <cell r="D108">
            <v>1</v>
          </cell>
          <cell r="E108">
            <v>35339</v>
          </cell>
          <cell r="F108">
            <v>592730</v>
          </cell>
          <cell r="G108">
            <v>20.21</v>
          </cell>
          <cell r="H108" t="str">
            <v>MED SYSTEMS</v>
          </cell>
          <cell r="I108" t="e">
            <v>#REF!</v>
          </cell>
          <cell r="K108">
            <v>19.86</v>
          </cell>
          <cell r="L108">
            <v>14.85</v>
          </cell>
          <cell r="M108">
            <v>0.14849999999999999</v>
          </cell>
          <cell r="N108">
            <v>1.95E-2</v>
          </cell>
          <cell r="O108">
            <v>4.0000000000000001E-3</v>
          </cell>
          <cell r="P108">
            <v>0.125</v>
          </cell>
        </row>
        <row r="109">
          <cell r="A109" t="str">
            <v>W00014</v>
          </cell>
          <cell r="B109">
            <v>100</v>
          </cell>
          <cell r="C109" t="str">
            <v>K Pandian</v>
          </cell>
          <cell r="D109">
            <v>1</v>
          </cell>
          <cell r="E109">
            <v>35339</v>
          </cell>
          <cell r="F109">
            <v>164949</v>
          </cell>
          <cell r="G109">
            <v>20.21</v>
          </cell>
          <cell r="H109" t="str">
            <v>MED SYSTEMS</v>
          </cell>
          <cell r="I109" t="e">
            <v>#REF!</v>
          </cell>
          <cell r="J109">
            <v>124428.5095068493</v>
          </cell>
          <cell r="K109">
            <v>19.86</v>
          </cell>
          <cell r="L109">
            <v>14.85</v>
          </cell>
          <cell r="M109">
            <v>0.14849999999999999</v>
          </cell>
          <cell r="N109">
            <v>1.95E-2</v>
          </cell>
          <cell r="O109">
            <v>4.0000000000000001E-3</v>
          </cell>
          <cell r="P109">
            <v>0.125</v>
          </cell>
        </row>
        <row r="110">
          <cell r="A110" t="str">
            <v>W00026</v>
          </cell>
          <cell r="B110">
            <v>101</v>
          </cell>
          <cell r="C110" t="str">
            <v>Sudhir M Neral</v>
          </cell>
          <cell r="D110">
            <v>1</v>
          </cell>
          <cell r="E110">
            <v>35339</v>
          </cell>
          <cell r="F110">
            <v>724270</v>
          </cell>
          <cell r="G110">
            <v>20.21</v>
          </cell>
          <cell r="H110" t="str">
            <v>MED SYSTEMS</v>
          </cell>
          <cell r="I110" t="e">
            <v>#REF!</v>
          </cell>
          <cell r="K110">
            <v>19.86</v>
          </cell>
          <cell r="L110">
            <v>14.85</v>
          </cell>
          <cell r="M110">
            <v>0.14849999999999999</v>
          </cell>
          <cell r="N110">
            <v>1.95E-2</v>
          </cell>
          <cell r="O110">
            <v>4.0000000000000001E-3</v>
          </cell>
          <cell r="P110">
            <v>0.125</v>
          </cell>
        </row>
        <row r="111">
          <cell r="A111" t="str">
            <v>W00069</v>
          </cell>
          <cell r="B111">
            <v>102</v>
          </cell>
          <cell r="C111" t="str">
            <v>Erode CT Scan</v>
          </cell>
          <cell r="D111">
            <v>1</v>
          </cell>
          <cell r="E111">
            <v>35339</v>
          </cell>
          <cell r="F111">
            <v>7923895</v>
          </cell>
          <cell r="G111">
            <v>20.21</v>
          </cell>
          <cell r="H111" t="str">
            <v>MED SYSTEMS</v>
          </cell>
          <cell r="I111" t="e">
            <v>#REF!</v>
          </cell>
          <cell r="K111">
            <v>19.86</v>
          </cell>
          <cell r="L111">
            <v>14.85</v>
          </cell>
          <cell r="M111">
            <v>0.14849999999999999</v>
          </cell>
          <cell r="N111">
            <v>1.95E-2</v>
          </cell>
          <cell r="O111">
            <v>4.0000000000000001E-3</v>
          </cell>
          <cell r="P111">
            <v>0.125</v>
          </cell>
        </row>
        <row r="112">
          <cell r="A112" t="str">
            <v>W00156</v>
          </cell>
          <cell r="B112">
            <v>103</v>
          </cell>
          <cell r="C112" t="str">
            <v>Fernandez Maternity Hospital</v>
          </cell>
          <cell r="D112">
            <v>1</v>
          </cell>
          <cell r="E112">
            <v>35339</v>
          </cell>
          <cell r="F112">
            <v>855000</v>
          </cell>
          <cell r="G112">
            <v>20.21</v>
          </cell>
          <cell r="H112" t="str">
            <v>MED SYSTEMS</v>
          </cell>
          <cell r="I112" t="e">
            <v>#REF!</v>
          </cell>
          <cell r="K112">
            <v>19.86</v>
          </cell>
          <cell r="L112">
            <v>14.85</v>
          </cell>
          <cell r="M112">
            <v>0.14849999999999999</v>
          </cell>
          <cell r="N112">
            <v>1.95E-2</v>
          </cell>
          <cell r="O112">
            <v>4.0000000000000001E-3</v>
          </cell>
          <cell r="P112">
            <v>0.125</v>
          </cell>
        </row>
        <row r="113">
          <cell r="A113" t="str">
            <v>W00013</v>
          </cell>
          <cell r="B113">
            <v>104</v>
          </cell>
          <cell r="C113" t="str">
            <v>Mangal Anand Hospital</v>
          </cell>
          <cell r="D113">
            <v>1</v>
          </cell>
          <cell r="E113">
            <v>35339</v>
          </cell>
          <cell r="F113">
            <v>1615000</v>
          </cell>
          <cell r="G113">
            <v>20.21</v>
          </cell>
          <cell r="H113" t="str">
            <v>MED SYSTEMS</v>
          </cell>
          <cell r="I113" t="e">
            <v>#REF!</v>
          </cell>
          <cell r="K113">
            <v>19.86</v>
          </cell>
          <cell r="L113">
            <v>14.85</v>
          </cell>
          <cell r="M113">
            <v>0.14849999999999999</v>
          </cell>
          <cell r="N113">
            <v>1.95E-2</v>
          </cell>
          <cell r="O113">
            <v>4.0000000000000001E-3</v>
          </cell>
          <cell r="P113">
            <v>0.125</v>
          </cell>
        </row>
        <row r="114">
          <cell r="A114" t="str">
            <v>W00192</v>
          </cell>
          <cell r="B114">
            <v>105</v>
          </cell>
          <cell r="C114" t="str">
            <v>Medinova Diagnostic Services</v>
          </cell>
          <cell r="D114">
            <v>3</v>
          </cell>
          <cell r="E114">
            <v>35339</v>
          </cell>
          <cell r="F114">
            <v>509402</v>
          </cell>
          <cell r="G114">
            <v>20.21</v>
          </cell>
          <cell r="H114" t="str">
            <v>MED SYSTEMS</v>
          </cell>
          <cell r="I114" t="e">
            <v>#REF!</v>
          </cell>
          <cell r="K114">
            <v>19.86</v>
          </cell>
          <cell r="L114">
            <v>14.85</v>
          </cell>
          <cell r="M114">
            <v>0.14849999999999999</v>
          </cell>
          <cell r="N114">
            <v>1.95E-2</v>
          </cell>
          <cell r="O114">
            <v>4.0000000000000001E-3</v>
          </cell>
          <cell r="P114">
            <v>0.125</v>
          </cell>
        </row>
        <row r="115">
          <cell r="A115" t="str">
            <v>W00028</v>
          </cell>
          <cell r="B115">
            <v>106</v>
          </cell>
          <cell r="C115" t="str">
            <v>Sethi Sonoscan</v>
          </cell>
          <cell r="D115">
            <v>1</v>
          </cell>
          <cell r="E115">
            <v>35339</v>
          </cell>
          <cell r="F115">
            <v>473726</v>
          </cell>
          <cell r="G115">
            <v>20.21</v>
          </cell>
          <cell r="H115" t="str">
            <v>MED SYSTEMS</v>
          </cell>
          <cell r="I115" t="e">
            <v>#REF!</v>
          </cell>
          <cell r="K115">
            <v>19.86</v>
          </cell>
          <cell r="L115">
            <v>14.85</v>
          </cell>
          <cell r="M115">
            <v>0.14849999999999999</v>
          </cell>
          <cell r="N115">
            <v>1.95E-2</v>
          </cell>
          <cell r="O115">
            <v>4.0000000000000001E-3</v>
          </cell>
          <cell r="P115">
            <v>0.125</v>
          </cell>
        </row>
        <row r="116">
          <cell r="A116" t="str">
            <v>W00161</v>
          </cell>
          <cell r="B116">
            <v>107</v>
          </cell>
          <cell r="C116" t="str">
            <v>Nandini Devi</v>
          </cell>
          <cell r="D116">
            <v>1</v>
          </cell>
          <cell r="E116">
            <v>35369</v>
          </cell>
          <cell r="F116">
            <v>689613</v>
          </cell>
          <cell r="G116">
            <v>20.21</v>
          </cell>
          <cell r="H116" t="str">
            <v>MED SYSTEMS</v>
          </cell>
          <cell r="I116" t="e">
            <v>#REF!</v>
          </cell>
          <cell r="K116">
            <v>19.86</v>
          </cell>
          <cell r="L116">
            <v>14.85</v>
          </cell>
          <cell r="M116">
            <v>0.14849999999999999</v>
          </cell>
          <cell r="N116">
            <v>1.95E-2</v>
          </cell>
          <cell r="O116">
            <v>4.0000000000000001E-3</v>
          </cell>
          <cell r="P116">
            <v>0.125</v>
          </cell>
        </row>
        <row r="117">
          <cell r="A117" t="str">
            <v>W00184</v>
          </cell>
          <cell r="B117">
            <v>108</v>
          </cell>
          <cell r="C117" t="str">
            <v>Sangeetha Hospital</v>
          </cell>
          <cell r="D117">
            <v>1</v>
          </cell>
          <cell r="E117">
            <v>35369</v>
          </cell>
          <cell r="F117">
            <v>705253</v>
          </cell>
          <cell r="G117">
            <v>20.21</v>
          </cell>
          <cell r="H117" t="str">
            <v>MED SYSTEMS</v>
          </cell>
          <cell r="I117" t="e">
            <v>#REF!</v>
          </cell>
          <cell r="K117">
            <v>19.86</v>
          </cell>
          <cell r="L117">
            <v>14.85</v>
          </cell>
          <cell r="M117">
            <v>0.14849999999999999</v>
          </cell>
          <cell r="N117">
            <v>1.95E-2</v>
          </cell>
          <cell r="O117">
            <v>4.0000000000000001E-3</v>
          </cell>
          <cell r="P117">
            <v>0.125</v>
          </cell>
        </row>
        <row r="118">
          <cell r="A118" t="str">
            <v>W00038</v>
          </cell>
          <cell r="B118">
            <v>109</v>
          </cell>
          <cell r="C118" t="str">
            <v>Baby Memorial</v>
          </cell>
          <cell r="D118">
            <v>1</v>
          </cell>
          <cell r="E118">
            <v>35419</v>
          </cell>
          <cell r="F118">
            <v>1947500</v>
          </cell>
          <cell r="G118">
            <v>19.739999999999998</v>
          </cell>
          <cell r="H118" t="str">
            <v>MED SYSTEMS</v>
          </cell>
          <cell r="I118" t="e">
            <v>#REF!</v>
          </cell>
          <cell r="K118">
            <v>19.39</v>
          </cell>
          <cell r="L118">
            <v>14.35</v>
          </cell>
          <cell r="M118">
            <v>0.14349999999999999</v>
          </cell>
          <cell r="N118">
            <v>1.95E-2</v>
          </cell>
          <cell r="O118">
            <v>4.0000000000000001E-3</v>
          </cell>
          <cell r="P118">
            <v>0.11999999999999998</v>
          </cell>
        </row>
        <row r="119">
          <cell r="A119" t="str">
            <v>W00160</v>
          </cell>
          <cell r="B119">
            <v>110</v>
          </cell>
          <cell r="C119" t="str">
            <v>BMR Imaging(revised in september 98)</v>
          </cell>
          <cell r="D119">
            <v>1</v>
          </cell>
          <cell r="E119">
            <v>35419</v>
          </cell>
          <cell r="F119">
            <v>14630000</v>
          </cell>
          <cell r="G119">
            <v>19.739999999999998</v>
          </cell>
          <cell r="H119" t="str">
            <v>MED SYSTEMS</v>
          </cell>
          <cell r="I119" t="e">
            <v>#REF!</v>
          </cell>
          <cell r="K119">
            <v>19.39</v>
          </cell>
          <cell r="L119">
            <v>14.35</v>
          </cell>
          <cell r="M119">
            <v>0.14349999999999999</v>
          </cell>
          <cell r="N119">
            <v>1.95E-2</v>
          </cell>
          <cell r="O119">
            <v>4.0000000000000001E-3</v>
          </cell>
          <cell r="P119">
            <v>0.11999999999999998</v>
          </cell>
        </row>
        <row r="120">
          <cell r="A120" t="str">
            <v>W00081</v>
          </cell>
          <cell r="B120">
            <v>111</v>
          </cell>
          <cell r="C120" t="str">
            <v>Dhanvantri</v>
          </cell>
          <cell r="D120">
            <v>2</v>
          </cell>
          <cell r="E120">
            <v>35419</v>
          </cell>
          <cell r="F120">
            <v>7226500</v>
          </cell>
          <cell r="G120">
            <v>19.739999999999998</v>
          </cell>
          <cell r="H120" t="str">
            <v>MED SYSTEMS</v>
          </cell>
          <cell r="I120" t="e">
            <v>#REF!</v>
          </cell>
          <cell r="K120">
            <v>19.39</v>
          </cell>
          <cell r="L120">
            <v>14.35</v>
          </cell>
          <cell r="M120">
            <v>0.14349999999999999</v>
          </cell>
          <cell r="N120">
            <v>1.95E-2</v>
          </cell>
          <cell r="O120">
            <v>4.0000000000000001E-3</v>
          </cell>
          <cell r="P120">
            <v>0.11999999999999998</v>
          </cell>
        </row>
        <row r="121">
          <cell r="A121" t="str">
            <v>W00140</v>
          </cell>
          <cell r="B121">
            <v>112</v>
          </cell>
          <cell r="C121" t="str">
            <v>Avudiappan</v>
          </cell>
          <cell r="D121">
            <v>1</v>
          </cell>
          <cell r="E121">
            <v>35419</v>
          </cell>
          <cell r="F121">
            <v>665000</v>
          </cell>
          <cell r="G121">
            <v>19.739999999999998</v>
          </cell>
          <cell r="I121" t="e">
            <v>#REF!</v>
          </cell>
          <cell r="J121">
            <v>22541.261720547947</v>
          </cell>
          <cell r="K121">
            <v>19.39</v>
          </cell>
          <cell r="L121">
            <v>14.35</v>
          </cell>
          <cell r="M121">
            <v>0.14349999999999999</v>
          </cell>
          <cell r="N121">
            <v>1.95E-2</v>
          </cell>
          <cell r="O121">
            <v>4.0000000000000001E-3</v>
          </cell>
          <cell r="P121">
            <v>0.11999999999999998</v>
          </cell>
        </row>
        <row r="122">
          <cell r="A122" t="str">
            <v>W00059</v>
          </cell>
          <cell r="B122">
            <v>113</v>
          </cell>
          <cell r="C122" t="str">
            <v>Kanakasabapathy</v>
          </cell>
          <cell r="D122">
            <v>1</v>
          </cell>
          <cell r="E122">
            <v>35419</v>
          </cell>
          <cell r="F122">
            <v>323000</v>
          </cell>
          <cell r="G122">
            <v>19.739999999999998</v>
          </cell>
          <cell r="I122" t="e">
            <v>#REF!</v>
          </cell>
          <cell r="J122">
            <v>6463.0909720547943</v>
          </cell>
          <cell r="K122">
            <v>19.39</v>
          </cell>
          <cell r="L122">
            <v>14.35</v>
          </cell>
          <cell r="M122">
            <v>0.14349999999999999</v>
          </cell>
          <cell r="N122">
            <v>1.95E-2</v>
          </cell>
          <cell r="O122">
            <v>4.0000000000000001E-3</v>
          </cell>
          <cell r="P122">
            <v>0.11999999999999998</v>
          </cell>
        </row>
        <row r="123">
          <cell r="A123" t="str">
            <v>W00157</v>
          </cell>
          <cell r="B123">
            <v>114</v>
          </cell>
          <cell r="C123" t="str">
            <v>Jessa Ram C Ram</v>
          </cell>
          <cell r="D123">
            <v>1</v>
          </cell>
          <cell r="E123">
            <v>35419</v>
          </cell>
          <cell r="F123">
            <v>1802370</v>
          </cell>
          <cell r="G123">
            <v>19.739999999999998</v>
          </cell>
          <cell r="H123" t="str">
            <v>MED SYSTEMS</v>
          </cell>
          <cell r="I123" t="e">
            <v>#REF!</v>
          </cell>
          <cell r="K123">
            <v>19.39</v>
          </cell>
          <cell r="L123">
            <v>14.35</v>
          </cell>
          <cell r="M123">
            <v>0.14349999999999999</v>
          </cell>
          <cell r="N123">
            <v>1.95E-2</v>
          </cell>
          <cell r="O123">
            <v>4.0000000000000001E-3</v>
          </cell>
          <cell r="P123">
            <v>0.11999999999999998</v>
          </cell>
        </row>
        <row r="124">
          <cell r="A124" t="str">
            <v>W00134</v>
          </cell>
          <cell r="B124">
            <v>115</v>
          </cell>
          <cell r="C124" t="str">
            <v>M.V.Diabetes</v>
          </cell>
          <cell r="D124">
            <v>1</v>
          </cell>
          <cell r="E124">
            <v>35419</v>
          </cell>
          <cell r="F124">
            <v>2149375</v>
          </cell>
          <cell r="G124">
            <v>19.739999999999998</v>
          </cell>
          <cell r="H124" t="str">
            <v>MED SYSTEMS</v>
          </cell>
          <cell r="I124" t="e">
            <v>#REF!</v>
          </cell>
          <cell r="K124">
            <v>19.39</v>
          </cell>
          <cell r="L124">
            <v>14.35</v>
          </cell>
          <cell r="M124">
            <v>0.14349999999999999</v>
          </cell>
          <cell r="N124">
            <v>1.95E-2</v>
          </cell>
          <cell r="O124">
            <v>4.0000000000000001E-3</v>
          </cell>
          <cell r="P124">
            <v>0.11999999999999998</v>
          </cell>
        </row>
        <row r="125">
          <cell r="A125" t="str">
            <v>W00239</v>
          </cell>
          <cell r="B125">
            <v>116</v>
          </cell>
          <cell r="C125" t="str">
            <v>Mangal Anand Hospital(foreclosed in august 99)</v>
          </cell>
          <cell r="D125">
            <v>2</v>
          </cell>
          <cell r="E125">
            <v>35419</v>
          </cell>
          <cell r="F125">
            <v>5470000</v>
          </cell>
          <cell r="G125">
            <v>19.739999999999998</v>
          </cell>
          <cell r="H125" t="str">
            <v>MED SYSTEMS</v>
          </cell>
          <cell r="I125" t="e">
            <v>#REF!</v>
          </cell>
          <cell r="K125">
            <v>19.39</v>
          </cell>
          <cell r="L125">
            <v>14.35</v>
          </cell>
          <cell r="M125">
            <v>0.14349999999999999</v>
          </cell>
          <cell r="N125">
            <v>1.95E-2</v>
          </cell>
          <cell r="O125">
            <v>4.0000000000000001E-3</v>
          </cell>
          <cell r="P125">
            <v>0.11999999999999998</v>
          </cell>
        </row>
        <row r="126">
          <cell r="A126" t="str">
            <v>W00061</v>
          </cell>
          <cell r="B126">
            <v>117</v>
          </cell>
          <cell r="C126" t="str">
            <v>Polylab</v>
          </cell>
          <cell r="D126">
            <v>1</v>
          </cell>
          <cell r="E126">
            <v>35419</v>
          </cell>
          <cell r="F126">
            <v>433376</v>
          </cell>
          <cell r="G126">
            <v>19.739999999999998</v>
          </cell>
          <cell r="H126" t="str">
            <v>MED SYSTEMS</v>
          </cell>
          <cell r="I126" t="e">
            <v>#REF!</v>
          </cell>
          <cell r="K126">
            <v>19.39</v>
          </cell>
          <cell r="L126">
            <v>14.35</v>
          </cell>
          <cell r="M126">
            <v>0.14349999999999999</v>
          </cell>
          <cell r="N126">
            <v>1.95E-2</v>
          </cell>
          <cell r="O126">
            <v>4.0000000000000001E-3</v>
          </cell>
          <cell r="P126">
            <v>0.11999999999999998</v>
          </cell>
        </row>
        <row r="127">
          <cell r="A127" t="str">
            <v>W00060</v>
          </cell>
          <cell r="B127">
            <v>118</v>
          </cell>
          <cell r="C127" t="str">
            <v>AVMM Associates</v>
          </cell>
          <cell r="D127">
            <v>1</v>
          </cell>
          <cell r="E127">
            <v>35510</v>
          </cell>
          <cell r="F127">
            <v>2070000</v>
          </cell>
          <cell r="G127">
            <v>17.8</v>
          </cell>
          <cell r="H127" t="str">
            <v>MED SYSTEMS</v>
          </cell>
          <cell r="I127" t="e">
            <v>#REF!</v>
          </cell>
          <cell r="K127">
            <v>18.37</v>
          </cell>
          <cell r="L127">
            <v>14.35</v>
          </cell>
          <cell r="M127">
            <v>0.14349999999999999</v>
          </cell>
          <cell r="N127">
            <v>1.95E-2</v>
          </cell>
          <cell r="O127">
            <v>4.0000000000000001E-3</v>
          </cell>
          <cell r="P127">
            <v>0.11999999999999998</v>
          </cell>
        </row>
        <row r="128">
          <cell r="A128" t="str">
            <v>W00002</v>
          </cell>
          <cell r="B128">
            <v>119</v>
          </cell>
          <cell r="C128" t="str">
            <v>Devi Scan Pvt Ltd(revised in sep 98)</v>
          </cell>
          <cell r="D128">
            <v>1</v>
          </cell>
          <cell r="E128">
            <v>35510</v>
          </cell>
          <cell r="F128">
            <v>25568100</v>
          </cell>
          <cell r="G128">
            <v>17.8</v>
          </cell>
          <cell r="H128" t="str">
            <v>MED SYSTEMS</v>
          </cell>
          <cell r="I128" t="e">
            <v>#REF!</v>
          </cell>
          <cell r="K128">
            <v>18.37</v>
          </cell>
          <cell r="L128">
            <v>14.35</v>
          </cell>
          <cell r="M128">
            <v>0.14349999999999999</v>
          </cell>
          <cell r="N128">
            <v>1.95E-2</v>
          </cell>
          <cell r="O128">
            <v>4.0000000000000001E-3</v>
          </cell>
          <cell r="P128">
            <v>0.11999999999999998</v>
          </cell>
        </row>
        <row r="129">
          <cell r="A129" t="str">
            <v>W00123</v>
          </cell>
          <cell r="B129">
            <v>120</v>
          </cell>
          <cell r="C129" t="str">
            <v>Doctor's Xray</v>
          </cell>
          <cell r="D129">
            <v>2</v>
          </cell>
          <cell r="E129">
            <v>35510</v>
          </cell>
          <cell r="F129">
            <v>403636</v>
          </cell>
          <cell r="G129">
            <v>17.8</v>
          </cell>
          <cell r="H129" t="str">
            <v>MED SYSTEMS</v>
          </cell>
          <cell r="I129" t="e">
            <v>#REF!</v>
          </cell>
          <cell r="K129">
            <v>18.37</v>
          </cell>
          <cell r="L129">
            <v>14.35</v>
          </cell>
          <cell r="M129">
            <v>0.14349999999999999</v>
          </cell>
          <cell r="N129">
            <v>1.95E-2</v>
          </cell>
          <cell r="O129">
            <v>4.0000000000000001E-3</v>
          </cell>
          <cell r="P129">
            <v>0.11999999999999998</v>
          </cell>
        </row>
        <row r="130">
          <cell r="A130" t="str">
            <v>W00207</v>
          </cell>
          <cell r="B130">
            <v>121</v>
          </cell>
          <cell r="C130" t="str">
            <v>Meenakshi Das-II</v>
          </cell>
          <cell r="D130">
            <v>2</v>
          </cell>
          <cell r="E130">
            <v>35510</v>
          </cell>
          <cell r="F130">
            <v>836000</v>
          </cell>
          <cell r="G130">
            <v>17.8</v>
          </cell>
          <cell r="H130" t="str">
            <v>MED SYSTEMS</v>
          </cell>
          <cell r="I130" t="e">
            <v>#REF!</v>
          </cell>
          <cell r="J130">
            <v>29683.75835068493</v>
          </cell>
          <cell r="K130">
            <v>18.37</v>
          </cell>
          <cell r="L130">
            <v>14.35</v>
          </cell>
          <cell r="M130">
            <v>0.14349999999999999</v>
          </cell>
          <cell r="N130">
            <v>1.95E-2</v>
          </cell>
          <cell r="O130">
            <v>4.0000000000000001E-3</v>
          </cell>
          <cell r="P130">
            <v>0.11999999999999998</v>
          </cell>
        </row>
        <row r="131">
          <cell r="A131" t="str">
            <v>W00031</v>
          </cell>
          <cell r="B131">
            <v>122</v>
          </cell>
          <cell r="C131" t="str">
            <v>Rama Rao</v>
          </cell>
          <cell r="D131">
            <v>1</v>
          </cell>
          <cell r="E131">
            <v>35510</v>
          </cell>
          <cell r="F131">
            <v>697437</v>
          </cell>
          <cell r="G131">
            <v>17.8</v>
          </cell>
          <cell r="H131" t="str">
            <v>MED SYSTEMS</v>
          </cell>
          <cell r="I131" t="e">
            <v>#REF!</v>
          </cell>
          <cell r="J131">
            <v>19606.109804109587</v>
          </cell>
          <cell r="K131">
            <v>18.37</v>
          </cell>
          <cell r="L131">
            <v>14.35</v>
          </cell>
          <cell r="M131">
            <v>0.14349999999999999</v>
          </cell>
          <cell r="N131">
            <v>1.95E-2</v>
          </cell>
          <cell r="O131">
            <v>4.0000000000000001E-3</v>
          </cell>
          <cell r="P131">
            <v>0.11999999999999998</v>
          </cell>
        </row>
        <row r="132">
          <cell r="A132" t="str">
            <v>W00212</v>
          </cell>
          <cell r="B132">
            <v>123</v>
          </cell>
          <cell r="C132" t="str">
            <v>Karthik Scan &amp; Diagnostics</v>
          </cell>
          <cell r="D132">
            <v>1</v>
          </cell>
          <cell r="E132">
            <v>35510</v>
          </cell>
          <cell r="F132">
            <v>8500000</v>
          </cell>
          <cell r="G132">
            <v>17.8</v>
          </cell>
          <cell r="H132" t="str">
            <v>MED SYSTEMS</v>
          </cell>
          <cell r="I132" t="e">
            <v>#REF!</v>
          </cell>
          <cell r="K132">
            <v>18.37</v>
          </cell>
          <cell r="L132">
            <v>14.35</v>
          </cell>
          <cell r="M132">
            <v>0.14349999999999999</v>
          </cell>
          <cell r="N132">
            <v>1.95E-2</v>
          </cell>
          <cell r="O132">
            <v>4.0000000000000001E-3</v>
          </cell>
          <cell r="P132">
            <v>0.11999999999999998</v>
          </cell>
        </row>
        <row r="133">
          <cell r="A133" t="str">
            <v>W00085</v>
          </cell>
          <cell r="B133">
            <v>124</v>
          </cell>
          <cell r="C133" t="str">
            <v>Kishore Diagnostics Pvt Ltd</v>
          </cell>
          <cell r="D133">
            <v>1</v>
          </cell>
          <cell r="E133">
            <v>35510</v>
          </cell>
          <cell r="F133">
            <v>683800</v>
          </cell>
          <cell r="G133">
            <v>17.8</v>
          </cell>
          <cell r="H133" t="str">
            <v>MED SYSTEMS</v>
          </cell>
          <cell r="I133" t="e">
            <v>#REF!</v>
          </cell>
          <cell r="K133">
            <v>18.37</v>
          </cell>
          <cell r="L133">
            <v>14.35</v>
          </cell>
          <cell r="M133">
            <v>0.14349999999999999</v>
          </cell>
          <cell r="N133">
            <v>1.95E-2</v>
          </cell>
          <cell r="O133">
            <v>4.0000000000000001E-3</v>
          </cell>
          <cell r="P133">
            <v>0.11999999999999998</v>
          </cell>
        </row>
        <row r="134">
          <cell r="A134" t="str">
            <v>W00152</v>
          </cell>
          <cell r="B134">
            <v>125</v>
          </cell>
          <cell r="C134" t="str">
            <v>Parul Dewan</v>
          </cell>
          <cell r="D134">
            <v>1</v>
          </cell>
          <cell r="E134">
            <v>35510</v>
          </cell>
          <cell r="F134">
            <v>688750</v>
          </cell>
          <cell r="G134">
            <v>17.8</v>
          </cell>
          <cell r="H134" t="str">
            <v>MED SYSTEMS</v>
          </cell>
          <cell r="I134" t="e">
            <v>#REF!</v>
          </cell>
          <cell r="K134">
            <v>18.37</v>
          </cell>
          <cell r="L134">
            <v>14.35</v>
          </cell>
          <cell r="M134">
            <v>0.14349999999999999</v>
          </cell>
          <cell r="N134">
            <v>1.95E-2</v>
          </cell>
          <cell r="O134">
            <v>4.0000000000000001E-3</v>
          </cell>
          <cell r="P134">
            <v>0.11999999999999998</v>
          </cell>
        </row>
        <row r="135">
          <cell r="A135" t="str">
            <v>W00143</v>
          </cell>
          <cell r="B135">
            <v>126</v>
          </cell>
          <cell r="C135" t="str">
            <v>Sethuraman</v>
          </cell>
          <cell r="D135">
            <v>1</v>
          </cell>
          <cell r="E135">
            <v>35510</v>
          </cell>
          <cell r="F135">
            <v>4275000</v>
          </cell>
          <cell r="G135">
            <v>17.8</v>
          </cell>
          <cell r="H135" t="str">
            <v>MED SYSTEMS</v>
          </cell>
          <cell r="I135" t="e">
            <v>#REF!</v>
          </cell>
          <cell r="K135">
            <v>18.37</v>
          </cell>
          <cell r="L135">
            <v>14.35</v>
          </cell>
          <cell r="M135">
            <v>0.14349999999999999</v>
          </cell>
          <cell r="N135">
            <v>1.95E-2</v>
          </cell>
          <cell r="O135">
            <v>4.0000000000000001E-3</v>
          </cell>
          <cell r="P135">
            <v>0.11999999999999998</v>
          </cell>
        </row>
        <row r="136">
          <cell r="A136" t="str">
            <v>W00185</v>
          </cell>
          <cell r="B136">
            <v>127</v>
          </cell>
          <cell r="C136" t="str">
            <v>X Labs</v>
          </cell>
          <cell r="D136">
            <v>1</v>
          </cell>
          <cell r="E136">
            <v>35510</v>
          </cell>
          <cell r="F136">
            <v>400000</v>
          </cell>
          <cell r="G136">
            <v>17.8</v>
          </cell>
          <cell r="H136" t="str">
            <v>MED SYSTEMS</v>
          </cell>
          <cell r="I136" t="e">
            <v>#REF!</v>
          </cell>
          <cell r="K136">
            <v>18.37</v>
          </cell>
          <cell r="L136">
            <v>14.35</v>
          </cell>
          <cell r="M136">
            <v>0.14349999999999999</v>
          </cell>
          <cell r="N136">
            <v>1.95E-2</v>
          </cell>
          <cell r="O136">
            <v>4.0000000000000001E-3</v>
          </cell>
          <cell r="P136">
            <v>0.11999999999999998</v>
          </cell>
        </row>
        <row r="137">
          <cell r="A137" t="str">
            <v>W00030</v>
          </cell>
          <cell r="B137">
            <v>128</v>
          </cell>
          <cell r="C137" t="str">
            <v>Y Mohan Reddy</v>
          </cell>
          <cell r="D137">
            <v>1</v>
          </cell>
          <cell r="E137">
            <v>35510</v>
          </cell>
          <cell r="F137">
            <v>692455</v>
          </cell>
          <cell r="G137">
            <v>17.8</v>
          </cell>
          <cell r="H137" t="str">
            <v>MED SYSTEMS</v>
          </cell>
          <cell r="I137" t="e">
            <v>#REF!</v>
          </cell>
          <cell r="K137">
            <v>18.37</v>
          </cell>
          <cell r="L137">
            <v>14.35</v>
          </cell>
          <cell r="M137">
            <v>0.14349999999999999</v>
          </cell>
          <cell r="N137">
            <v>1.95E-2</v>
          </cell>
          <cell r="O137">
            <v>4.0000000000000001E-3</v>
          </cell>
          <cell r="P137">
            <v>0.11999999999999998</v>
          </cell>
        </row>
        <row r="138">
          <cell r="A138" t="str">
            <v>W00121</v>
          </cell>
          <cell r="B138">
            <v>129</v>
          </cell>
          <cell r="C138" t="str">
            <v>A Saritha</v>
          </cell>
          <cell r="D138">
            <v>1</v>
          </cell>
          <cell r="E138">
            <v>35520</v>
          </cell>
          <cell r="F138">
            <v>437000</v>
          </cell>
          <cell r="G138">
            <v>17.8</v>
          </cell>
          <cell r="H138" t="str">
            <v>MED SYSTEMS</v>
          </cell>
          <cell r="I138" t="e">
            <v>#REF!</v>
          </cell>
          <cell r="K138">
            <v>18.37</v>
          </cell>
          <cell r="L138">
            <v>14.35</v>
          </cell>
          <cell r="M138">
            <v>0.14349999999999999</v>
          </cell>
          <cell r="N138">
            <v>1.95E-2</v>
          </cell>
          <cell r="O138">
            <v>4.0000000000000001E-3</v>
          </cell>
          <cell r="P138">
            <v>0.11999999999999998</v>
          </cell>
        </row>
        <row r="139">
          <cell r="A139" t="str">
            <v>W00166</v>
          </cell>
          <cell r="B139">
            <v>130</v>
          </cell>
          <cell r="C139" t="str">
            <v>Apex Hospital</v>
          </cell>
          <cell r="D139">
            <v>1</v>
          </cell>
          <cell r="E139">
            <v>35520</v>
          </cell>
          <cell r="F139">
            <v>712500</v>
          </cell>
          <cell r="G139">
            <v>17.8</v>
          </cell>
          <cell r="H139" t="str">
            <v>MED SYSTEMS</v>
          </cell>
          <cell r="I139" t="e">
            <v>#REF!</v>
          </cell>
          <cell r="K139">
            <v>18.37</v>
          </cell>
          <cell r="L139">
            <v>14.35</v>
          </cell>
          <cell r="M139">
            <v>0.14349999999999999</v>
          </cell>
          <cell r="N139">
            <v>1.95E-2</v>
          </cell>
          <cell r="O139">
            <v>4.0000000000000001E-3</v>
          </cell>
          <cell r="P139">
            <v>0.11999999999999998</v>
          </cell>
        </row>
        <row r="140">
          <cell r="A140" t="str">
            <v>W00082</v>
          </cell>
          <cell r="B140">
            <v>131</v>
          </cell>
          <cell r="C140" t="str">
            <v>Diagnostics Lab &amp; Xray</v>
          </cell>
          <cell r="D140">
            <v>1</v>
          </cell>
          <cell r="E140">
            <v>35520</v>
          </cell>
          <cell r="F140">
            <v>665000</v>
          </cell>
          <cell r="G140">
            <v>17.8</v>
          </cell>
          <cell r="H140" t="str">
            <v>MED SYSTEMS</v>
          </cell>
          <cell r="I140" t="e">
            <v>#REF!</v>
          </cell>
          <cell r="K140">
            <v>18.37</v>
          </cell>
          <cell r="L140">
            <v>14.35</v>
          </cell>
          <cell r="M140">
            <v>0.14349999999999999</v>
          </cell>
          <cell r="N140">
            <v>1.95E-2</v>
          </cell>
          <cell r="O140">
            <v>4.0000000000000001E-3</v>
          </cell>
          <cell r="P140">
            <v>0.11999999999999998</v>
          </cell>
        </row>
        <row r="141">
          <cell r="A141" t="str">
            <v>W00073</v>
          </cell>
          <cell r="B141">
            <v>132</v>
          </cell>
          <cell r="C141" t="str">
            <v>Jeyasekharan</v>
          </cell>
          <cell r="D141">
            <v>1</v>
          </cell>
          <cell r="E141">
            <v>35520</v>
          </cell>
          <cell r="F141">
            <v>2636250</v>
          </cell>
          <cell r="G141">
            <v>17.8</v>
          </cell>
          <cell r="H141" t="str">
            <v>MED SYSTEMS</v>
          </cell>
          <cell r="I141" t="e">
            <v>#REF!</v>
          </cell>
          <cell r="J141">
            <v>4859.8092986301372</v>
          </cell>
          <cell r="K141">
            <v>18.37</v>
          </cell>
          <cell r="L141">
            <v>14.35</v>
          </cell>
          <cell r="M141">
            <v>0.14349999999999999</v>
          </cell>
          <cell r="N141">
            <v>1.95E-2</v>
          </cell>
          <cell r="O141">
            <v>4.0000000000000001E-3</v>
          </cell>
          <cell r="P141">
            <v>0.11999999999999998</v>
          </cell>
        </row>
        <row r="142">
          <cell r="A142" t="str">
            <v>W00164</v>
          </cell>
          <cell r="B142">
            <v>133</v>
          </cell>
          <cell r="C142" t="str">
            <v>Maya Shenoy</v>
          </cell>
          <cell r="D142">
            <v>1</v>
          </cell>
          <cell r="E142">
            <v>35520</v>
          </cell>
          <cell r="F142">
            <v>340500</v>
          </cell>
          <cell r="G142">
            <v>17.8</v>
          </cell>
          <cell r="H142" t="str">
            <v>MED SYSTEMS</v>
          </cell>
          <cell r="I142" t="e">
            <v>#REF!</v>
          </cell>
          <cell r="K142">
            <v>18.37</v>
          </cell>
          <cell r="L142">
            <v>14.35</v>
          </cell>
          <cell r="M142">
            <v>0.14349999999999999</v>
          </cell>
          <cell r="N142">
            <v>1.95E-2</v>
          </cell>
          <cell r="O142">
            <v>4.0000000000000001E-3</v>
          </cell>
          <cell r="P142">
            <v>0.11999999999999998</v>
          </cell>
        </row>
        <row r="143">
          <cell r="A143" t="str">
            <v>W00155</v>
          </cell>
          <cell r="B143">
            <v>134</v>
          </cell>
          <cell r="C143" t="str">
            <v>Neet Hospital</v>
          </cell>
          <cell r="D143">
            <v>1</v>
          </cell>
          <cell r="E143">
            <v>35520</v>
          </cell>
          <cell r="F143">
            <v>3420000</v>
          </cell>
          <cell r="G143">
            <v>17.8</v>
          </cell>
          <cell r="H143" t="str">
            <v>MED SYSTEMS</v>
          </cell>
          <cell r="I143" t="e">
            <v>#REF!</v>
          </cell>
          <cell r="K143">
            <v>18.37</v>
          </cell>
          <cell r="L143">
            <v>14.35</v>
          </cell>
          <cell r="M143">
            <v>0.14349999999999999</v>
          </cell>
          <cell r="N143">
            <v>1.95E-2</v>
          </cell>
          <cell r="O143">
            <v>4.0000000000000001E-3</v>
          </cell>
          <cell r="P143">
            <v>0.11999999999999998</v>
          </cell>
        </row>
        <row r="144">
          <cell r="A144" t="str">
            <v>W00011</v>
          </cell>
          <cell r="B144">
            <v>135</v>
          </cell>
          <cell r="C144" t="str">
            <v>Ratanada Xray</v>
          </cell>
          <cell r="D144">
            <v>1</v>
          </cell>
          <cell r="E144">
            <v>35520</v>
          </cell>
          <cell r="F144">
            <v>638466</v>
          </cell>
          <cell r="G144">
            <v>17.8</v>
          </cell>
          <cell r="H144" t="str">
            <v>MED SYSTEMS</v>
          </cell>
          <cell r="I144" t="e">
            <v>#REF!</v>
          </cell>
          <cell r="K144">
            <v>18.37</v>
          </cell>
          <cell r="L144">
            <v>14.35</v>
          </cell>
          <cell r="M144">
            <v>0.14349999999999999</v>
          </cell>
          <cell r="N144">
            <v>1.95E-2</v>
          </cell>
          <cell r="O144">
            <v>4.0000000000000001E-3</v>
          </cell>
          <cell r="P144">
            <v>0.11999999999999998</v>
          </cell>
        </row>
        <row r="145">
          <cell r="A145" t="str">
            <v>W00071</v>
          </cell>
          <cell r="B145">
            <v>136</v>
          </cell>
          <cell r="C145" t="str">
            <v>Sathya Sai Baba Hospital</v>
          </cell>
          <cell r="D145">
            <v>1</v>
          </cell>
          <cell r="E145">
            <v>35520</v>
          </cell>
          <cell r="F145">
            <v>1425000</v>
          </cell>
          <cell r="G145">
            <v>17.8</v>
          </cell>
          <cell r="H145" t="str">
            <v>MED SYSTEMS</v>
          </cell>
          <cell r="I145" t="e">
            <v>#REF!</v>
          </cell>
          <cell r="K145">
            <v>18.37</v>
          </cell>
          <cell r="L145">
            <v>14.35</v>
          </cell>
          <cell r="M145">
            <v>0.14349999999999999</v>
          </cell>
          <cell r="N145">
            <v>1.95E-2</v>
          </cell>
          <cell r="O145">
            <v>4.0000000000000001E-3</v>
          </cell>
          <cell r="P145">
            <v>0.11999999999999998</v>
          </cell>
        </row>
        <row r="146">
          <cell r="A146" t="str">
            <v>W00162</v>
          </cell>
          <cell r="B146">
            <v>137</v>
          </cell>
          <cell r="C146" t="str">
            <v>Valsangkar</v>
          </cell>
          <cell r="D146">
            <v>1</v>
          </cell>
          <cell r="E146">
            <v>35537</v>
          </cell>
          <cell r="F146">
            <v>4550000</v>
          </cell>
          <cell r="G146">
            <v>0</v>
          </cell>
          <cell r="H146" t="str">
            <v>MED SYSTEMS</v>
          </cell>
          <cell r="I146" t="e">
            <v>#REF!</v>
          </cell>
          <cell r="K146">
            <v>18.190000000000001</v>
          </cell>
          <cell r="L146">
            <v>13.85</v>
          </cell>
          <cell r="M146">
            <v>0.13849999999999998</v>
          </cell>
          <cell r="N146">
            <v>1.95E-2</v>
          </cell>
          <cell r="O146">
            <v>4.0000000000000001E-3</v>
          </cell>
          <cell r="P146">
            <v>0.11499999999999998</v>
          </cell>
        </row>
        <row r="147">
          <cell r="A147" t="str">
            <v>W00167</v>
          </cell>
          <cell r="B147">
            <v>138</v>
          </cell>
          <cell r="C147" t="str">
            <v>Mary Calvert Holdsworth</v>
          </cell>
          <cell r="D147">
            <v>1</v>
          </cell>
          <cell r="E147">
            <v>35537</v>
          </cell>
          <cell r="F147">
            <v>1425000</v>
          </cell>
          <cell r="G147">
            <v>17.600000000000001</v>
          </cell>
          <cell r="H147" t="str">
            <v>MED SYSTEMS</v>
          </cell>
          <cell r="I147" t="e">
            <v>#REF!</v>
          </cell>
          <cell r="K147">
            <v>18.190000000000001</v>
          </cell>
          <cell r="L147">
            <v>13.85</v>
          </cell>
          <cell r="M147">
            <v>0.13849999999999998</v>
          </cell>
          <cell r="N147">
            <v>1.95E-2</v>
          </cell>
          <cell r="O147">
            <v>4.0000000000000001E-3</v>
          </cell>
          <cell r="P147">
            <v>0.11499999999999998</v>
          </cell>
        </row>
        <row r="148">
          <cell r="A148" t="str">
            <v>W00020</v>
          </cell>
          <cell r="B148">
            <v>139</v>
          </cell>
          <cell r="C148" t="str">
            <v>R K Diagnostics</v>
          </cell>
          <cell r="D148">
            <v>1</v>
          </cell>
          <cell r="E148">
            <v>35537</v>
          </cell>
          <cell r="F148">
            <v>4806439</v>
          </cell>
          <cell r="G148">
            <v>17.600000000000001</v>
          </cell>
          <cell r="H148" t="str">
            <v>MED SYSTEMS</v>
          </cell>
          <cell r="I148" t="e">
            <v>#REF!</v>
          </cell>
          <cell r="K148">
            <v>18.190000000000001</v>
          </cell>
          <cell r="L148">
            <v>13.85</v>
          </cell>
          <cell r="M148">
            <v>0.13849999999999998</v>
          </cell>
          <cell r="N148">
            <v>1.95E-2</v>
          </cell>
          <cell r="O148">
            <v>4.0000000000000001E-3</v>
          </cell>
          <cell r="P148">
            <v>0.11499999999999998</v>
          </cell>
        </row>
        <row r="149">
          <cell r="A149" t="str">
            <v>W00169</v>
          </cell>
          <cell r="B149">
            <v>140</v>
          </cell>
          <cell r="C149" t="str">
            <v>S Suja</v>
          </cell>
          <cell r="D149">
            <v>1</v>
          </cell>
          <cell r="E149">
            <v>35537</v>
          </cell>
          <cell r="F149">
            <v>665000</v>
          </cell>
          <cell r="G149">
            <v>17.600000000000001</v>
          </cell>
          <cell r="H149" t="str">
            <v>MED SYSTEMS</v>
          </cell>
          <cell r="I149" t="e">
            <v>#REF!</v>
          </cell>
          <cell r="K149">
            <v>18.190000000000001</v>
          </cell>
          <cell r="L149">
            <v>13.85</v>
          </cell>
          <cell r="M149">
            <v>0.13849999999999998</v>
          </cell>
          <cell r="N149">
            <v>1.95E-2</v>
          </cell>
          <cell r="O149">
            <v>4.0000000000000001E-3</v>
          </cell>
          <cell r="P149">
            <v>0.11499999999999998</v>
          </cell>
        </row>
        <row r="150">
          <cell r="A150" t="str">
            <v>W00168</v>
          </cell>
          <cell r="B150">
            <v>141</v>
          </cell>
          <cell r="C150" t="str">
            <v>Tuticorin Medical Imaging</v>
          </cell>
          <cell r="D150">
            <v>1</v>
          </cell>
          <cell r="E150">
            <v>35537</v>
          </cell>
          <cell r="F150">
            <v>641250</v>
          </cell>
          <cell r="G150">
            <v>17.600000000000001</v>
          </cell>
          <cell r="H150" t="str">
            <v>MED SYSTEMS</v>
          </cell>
          <cell r="I150" t="e">
            <v>#REF!</v>
          </cell>
          <cell r="K150">
            <v>18.190000000000001</v>
          </cell>
          <cell r="L150">
            <v>13.85</v>
          </cell>
          <cell r="M150">
            <v>0.13849999999999998</v>
          </cell>
          <cell r="N150">
            <v>1.95E-2</v>
          </cell>
          <cell r="O150">
            <v>4.0000000000000001E-3</v>
          </cell>
          <cell r="P150">
            <v>0.11499999999999998</v>
          </cell>
        </row>
        <row r="151">
          <cell r="A151" t="str">
            <v>W00027</v>
          </cell>
          <cell r="B151">
            <v>142</v>
          </cell>
          <cell r="C151" t="str">
            <v>Welcome X-Ray</v>
          </cell>
          <cell r="D151">
            <v>1</v>
          </cell>
          <cell r="E151">
            <v>35537</v>
          </cell>
          <cell r="F151">
            <v>669750</v>
          </cell>
          <cell r="G151">
            <v>17.600000000000001</v>
          </cell>
          <cell r="H151" t="str">
            <v>MED SYSTEMS</v>
          </cell>
          <cell r="I151" t="e">
            <v>#REF!</v>
          </cell>
          <cell r="K151">
            <v>18.190000000000001</v>
          </cell>
          <cell r="L151">
            <v>13.85</v>
          </cell>
          <cell r="M151">
            <v>0.13849999999999998</v>
          </cell>
          <cell r="N151">
            <v>1.95E-2</v>
          </cell>
          <cell r="O151">
            <v>4.0000000000000001E-3</v>
          </cell>
          <cell r="P151">
            <v>0.11499999999999998</v>
          </cell>
        </row>
        <row r="152">
          <cell r="A152" t="str">
            <v>W00076</v>
          </cell>
          <cell r="B152">
            <v>143</v>
          </cell>
          <cell r="C152" t="str">
            <v>Apollo Medical Investigation</v>
          </cell>
          <cell r="D152">
            <v>2</v>
          </cell>
          <cell r="E152">
            <v>35576</v>
          </cell>
          <cell r="F152">
            <v>22325000</v>
          </cell>
          <cell r="G152">
            <v>0</v>
          </cell>
          <cell r="H152" t="str">
            <v>MED SYSTEMS</v>
          </cell>
          <cell r="I152" t="e">
            <v>#REF!</v>
          </cell>
          <cell r="K152">
            <v>17.38</v>
          </cell>
          <cell r="L152">
            <v>13.85</v>
          </cell>
          <cell r="M152">
            <v>0.13849999999999998</v>
          </cell>
          <cell r="N152">
            <v>1.95E-2</v>
          </cell>
          <cell r="O152">
            <v>4.0000000000000001E-3</v>
          </cell>
          <cell r="P152">
            <v>0.11499999999999998</v>
          </cell>
        </row>
        <row r="153">
          <cell r="A153" t="str">
            <v>W00075</v>
          </cell>
          <cell r="B153">
            <v>144</v>
          </cell>
          <cell r="C153" t="str">
            <v>R K Chakrabarthi</v>
          </cell>
          <cell r="D153">
            <v>1</v>
          </cell>
          <cell r="E153">
            <v>35576</v>
          </cell>
          <cell r="F153">
            <v>684000</v>
          </cell>
          <cell r="G153">
            <v>17.68</v>
          </cell>
          <cell r="H153" t="str">
            <v>MED SYSTEMS</v>
          </cell>
          <cell r="I153" t="e">
            <v>#REF!</v>
          </cell>
          <cell r="J153">
            <v>28920.29579178082</v>
          </cell>
          <cell r="K153">
            <v>17.38</v>
          </cell>
          <cell r="L153">
            <v>13.85</v>
          </cell>
          <cell r="M153">
            <v>0.13849999999999998</v>
          </cell>
          <cell r="N153">
            <v>1.95E-2</v>
          </cell>
          <cell r="O153">
            <v>4.0000000000000001E-3</v>
          </cell>
          <cell r="P153">
            <v>0.11499999999999998</v>
          </cell>
        </row>
        <row r="154">
          <cell r="A154" t="str">
            <v>W00078</v>
          </cell>
          <cell r="B154">
            <v>145</v>
          </cell>
          <cell r="C154" t="str">
            <v>GG Hospital</v>
          </cell>
          <cell r="D154">
            <v>1</v>
          </cell>
          <cell r="E154">
            <v>35576</v>
          </cell>
          <cell r="F154">
            <v>1603430</v>
          </cell>
          <cell r="G154">
            <v>17.68</v>
          </cell>
          <cell r="H154" t="str">
            <v>MED SYSTEMS</v>
          </cell>
          <cell r="I154" t="e">
            <v>#REF!</v>
          </cell>
          <cell r="K154">
            <v>17.38</v>
          </cell>
          <cell r="L154">
            <v>13.85</v>
          </cell>
          <cell r="M154">
            <v>0.13849999999999998</v>
          </cell>
          <cell r="N154">
            <v>1.95E-2</v>
          </cell>
          <cell r="O154">
            <v>4.0000000000000001E-3</v>
          </cell>
          <cell r="P154">
            <v>0.11499999999999998</v>
          </cell>
        </row>
        <row r="155">
          <cell r="A155" t="str">
            <v>W00181</v>
          </cell>
          <cell r="B155">
            <v>146</v>
          </cell>
          <cell r="C155" t="str">
            <v>Medinova Diagnostics Services</v>
          </cell>
          <cell r="D155">
            <v>4</v>
          </cell>
          <cell r="E155">
            <v>35576</v>
          </cell>
          <cell r="F155">
            <v>1313804</v>
          </cell>
          <cell r="G155">
            <v>17.68</v>
          </cell>
          <cell r="H155" t="str">
            <v>MED SYSTEMS</v>
          </cell>
          <cell r="I155" t="e">
            <v>#REF!</v>
          </cell>
          <cell r="K155">
            <v>17.38</v>
          </cell>
          <cell r="L155">
            <v>13.85</v>
          </cell>
          <cell r="M155">
            <v>0.13849999999999998</v>
          </cell>
          <cell r="N155">
            <v>1.95E-2</v>
          </cell>
          <cell r="O155">
            <v>4.0000000000000001E-3</v>
          </cell>
          <cell r="P155">
            <v>0.11499999999999998</v>
          </cell>
        </row>
        <row r="156">
          <cell r="A156" t="str">
            <v>W00149</v>
          </cell>
          <cell r="B156">
            <v>147</v>
          </cell>
          <cell r="C156" t="str">
            <v xml:space="preserve">BHILAI SCANS </v>
          </cell>
          <cell r="D156">
            <v>1</v>
          </cell>
          <cell r="E156">
            <v>35611</v>
          </cell>
          <cell r="F156">
            <v>15200000</v>
          </cell>
          <cell r="G156">
            <v>17.28</v>
          </cell>
          <cell r="H156" t="str">
            <v>MED SYSTEMS</v>
          </cell>
          <cell r="I156" t="e">
            <v>#REF!</v>
          </cell>
          <cell r="K156">
            <v>16.97</v>
          </cell>
          <cell r="L156">
            <v>13.85</v>
          </cell>
          <cell r="M156">
            <v>0.13849999999999998</v>
          </cell>
          <cell r="N156">
            <v>1.95E-2</v>
          </cell>
          <cell r="O156">
            <v>4.0000000000000001E-3</v>
          </cell>
          <cell r="P156">
            <v>0.11499999999999998</v>
          </cell>
        </row>
        <row r="157">
          <cell r="A157" t="str">
            <v>W00010</v>
          </cell>
          <cell r="B157">
            <v>148</v>
          </cell>
          <cell r="C157" t="str">
            <v>BHILAI SCANS MR</v>
          </cell>
          <cell r="D157">
            <v>1</v>
          </cell>
          <cell r="E157">
            <v>35611</v>
          </cell>
          <cell r="F157">
            <v>560500</v>
          </cell>
          <cell r="G157">
            <v>17.28</v>
          </cell>
          <cell r="H157" t="str">
            <v>MED SYSTEMS</v>
          </cell>
          <cell r="I157" t="e">
            <v>#REF!</v>
          </cell>
          <cell r="K157">
            <v>16.97</v>
          </cell>
          <cell r="L157">
            <v>13.85</v>
          </cell>
          <cell r="M157">
            <v>0.13849999999999998</v>
          </cell>
          <cell r="N157">
            <v>1.95E-2</v>
          </cell>
          <cell r="O157">
            <v>4.0000000000000001E-3</v>
          </cell>
          <cell r="P157">
            <v>0.11499999999999998</v>
          </cell>
        </row>
        <row r="158">
          <cell r="A158" t="str">
            <v>W00172</v>
          </cell>
          <cell r="B158">
            <v>149</v>
          </cell>
          <cell r="C158" t="str">
            <v>SHARAD JAIN</v>
          </cell>
          <cell r="D158">
            <v>1</v>
          </cell>
          <cell r="E158">
            <v>35611</v>
          </cell>
          <cell r="F158">
            <v>361000</v>
          </cell>
          <cell r="G158">
            <v>17.28</v>
          </cell>
          <cell r="H158" t="str">
            <v>MED SYSTEMS</v>
          </cell>
          <cell r="I158" t="e">
            <v>#REF!</v>
          </cell>
          <cell r="K158">
            <v>16.97</v>
          </cell>
          <cell r="L158">
            <v>13.85</v>
          </cell>
          <cell r="M158">
            <v>0.13849999999999998</v>
          </cell>
          <cell r="N158">
            <v>1.95E-2</v>
          </cell>
          <cell r="O158">
            <v>4.0000000000000001E-3</v>
          </cell>
          <cell r="P158">
            <v>0.11499999999999998</v>
          </cell>
        </row>
        <row r="159">
          <cell r="A159" t="str">
            <v>W00086</v>
          </cell>
          <cell r="B159">
            <v>150</v>
          </cell>
          <cell r="C159" t="str">
            <v>SRINIVASA RAO</v>
          </cell>
          <cell r="D159">
            <v>1</v>
          </cell>
          <cell r="E159">
            <v>35611</v>
          </cell>
          <cell r="F159">
            <v>996500</v>
          </cell>
          <cell r="G159">
            <v>17.28</v>
          </cell>
          <cell r="H159" t="str">
            <v>MED SYSTEMS</v>
          </cell>
          <cell r="I159" t="e">
            <v>#REF!</v>
          </cell>
          <cell r="K159">
            <v>16.97</v>
          </cell>
          <cell r="L159">
            <v>13.85</v>
          </cell>
          <cell r="M159">
            <v>0.13849999999999998</v>
          </cell>
          <cell r="N159">
            <v>1.95E-2</v>
          </cell>
          <cell r="O159">
            <v>4.0000000000000001E-3</v>
          </cell>
          <cell r="P159">
            <v>0.11499999999999998</v>
          </cell>
        </row>
        <row r="160">
          <cell r="A160" t="str">
            <v>W00021</v>
          </cell>
          <cell r="B160">
            <v>151</v>
          </cell>
          <cell r="C160" t="str">
            <v>GEETANJALI XRAYS</v>
          </cell>
          <cell r="D160">
            <v>1</v>
          </cell>
          <cell r="E160">
            <v>35611</v>
          </cell>
          <cell r="F160">
            <v>446500</v>
          </cell>
          <cell r="G160">
            <v>17.28</v>
          </cell>
          <cell r="H160" t="str">
            <v>MED SYSTEMS</v>
          </cell>
          <cell r="I160" t="e">
            <v>#REF!</v>
          </cell>
          <cell r="K160">
            <v>16.97</v>
          </cell>
          <cell r="L160">
            <v>13.85</v>
          </cell>
          <cell r="M160">
            <v>0.13849999999999998</v>
          </cell>
          <cell r="N160">
            <v>1.95E-2</v>
          </cell>
          <cell r="O160">
            <v>4.0000000000000001E-3</v>
          </cell>
          <cell r="P160">
            <v>0.11499999999999998</v>
          </cell>
        </row>
        <row r="161">
          <cell r="A161" t="str">
            <v>W00200</v>
          </cell>
          <cell r="B161">
            <v>152</v>
          </cell>
          <cell r="C161" t="str">
            <v>NEW NIGHTINGALE NURSING</v>
          </cell>
          <cell r="D161">
            <v>1</v>
          </cell>
          <cell r="E161">
            <v>35611</v>
          </cell>
          <cell r="F161">
            <v>172378</v>
          </cell>
          <cell r="G161">
            <v>17.28</v>
          </cell>
          <cell r="H161" t="str">
            <v>MED SYSTEMS</v>
          </cell>
          <cell r="I161" t="e">
            <v>#REF!</v>
          </cell>
          <cell r="K161">
            <v>16.97</v>
          </cell>
          <cell r="L161">
            <v>13.85</v>
          </cell>
          <cell r="M161">
            <v>0.13849999999999998</v>
          </cell>
          <cell r="N161">
            <v>1.95E-2</v>
          </cell>
          <cell r="O161">
            <v>4.0000000000000001E-3</v>
          </cell>
          <cell r="P161">
            <v>0.11499999999999998</v>
          </cell>
        </row>
        <row r="162">
          <cell r="A162" t="str">
            <v>W00215</v>
          </cell>
          <cell r="B162">
            <v>153</v>
          </cell>
          <cell r="C162" t="str">
            <v>PRAYAG SCANNING</v>
          </cell>
          <cell r="D162">
            <v>1</v>
          </cell>
          <cell r="E162">
            <v>35611</v>
          </cell>
          <cell r="F162">
            <v>7192000</v>
          </cell>
          <cell r="G162">
            <v>17.28</v>
          </cell>
          <cell r="H162" t="str">
            <v>MED SYSTEMS</v>
          </cell>
          <cell r="I162" t="e">
            <v>#REF!</v>
          </cell>
          <cell r="K162">
            <v>16.97</v>
          </cell>
          <cell r="L162">
            <v>13.85</v>
          </cell>
          <cell r="M162">
            <v>0.13849999999999998</v>
          </cell>
          <cell r="N162">
            <v>1.95E-2</v>
          </cell>
          <cell r="O162">
            <v>4.0000000000000001E-3</v>
          </cell>
          <cell r="P162">
            <v>0.11499999999999998</v>
          </cell>
        </row>
        <row r="163">
          <cell r="A163" t="str">
            <v>W00223</v>
          </cell>
          <cell r="B163">
            <v>154</v>
          </cell>
          <cell r="C163" t="str">
            <v>PRIYA SCANS</v>
          </cell>
          <cell r="D163">
            <v>1</v>
          </cell>
          <cell r="E163">
            <v>35611</v>
          </cell>
          <cell r="F163">
            <v>665000</v>
          </cell>
          <cell r="G163">
            <v>17.28</v>
          </cell>
          <cell r="H163" t="str">
            <v>MED SYSTEMS</v>
          </cell>
          <cell r="I163" t="e">
            <v>#REF!</v>
          </cell>
          <cell r="K163">
            <v>16.97</v>
          </cell>
          <cell r="L163">
            <v>13.85</v>
          </cell>
          <cell r="M163">
            <v>0.13849999999999998</v>
          </cell>
          <cell r="N163">
            <v>1.95E-2</v>
          </cell>
          <cell r="O163">
            <v>4.0000000000000001E-3</v>
          </cell>
          <cell r="P163">
            <v>0.11499999999999998</v>
          </cell>
        </row>
        <row r="164">
          <cell r="A164" t="str">
            <v>W00067</v>
          </cell>
          <cell r="B164">
            <v>155</v>
          </cell>
          <cell r="C164" t="str">
            <v>SEWA NURSING HOME</v>
          </cell>
          <cell r="D164">
            <v>1</v>
          </cell>
          <cell r="E164">
            <v>35611</v>
          </cell>
          <cell r="F164">
            <v>494000</v>
          </cell>
          <cell r="G164">
            <v>17.28</v>
          </cell>
          <cell r="H164" t="str">
            <v>MED SYSTEMS</v>
          </cell>
          <cell r="I164" t="e">
            <v>#REF!</v>
          </cell>
          <cell r="K164">
            <v>16.97</v>
          </cell>
          <cell r="L164">
            <v>13.85</v>
          </cell>
          <cell r="M164">
            <v>0.13849999999999998</v>
          </cell>
          <cell r="N164">
            <v>1.95E-2</v>
          </cell>
          <cell r="O164">
            <v>4.0000000000000001E-3</v>
          </cell>
          <cell r="P164">
            <v>0.11499999999999998</v>
          </cell>
        </row>
        <row r="165">
          <cell r="A165" t="str">
            <v>W00022</v>
          </cell>
          <cell r="B165">
            <v>156</v>
          </cell>
          <cell r="C165" t="str">
            <v>SUNDARAM ARULRAJ</v>
          </cell>
          <cell r="D165">
            <v>1</v>
          </cell>
          <cell r="E165">
            <v>35611</v>
          </cell>
          <cell r="F165">
            <v>641250</v>
          </cell>
          <cell r="G165">
            <v>17.28</v>
          </cell>
          <cell r="H165" t="str">
            <v>MED SYSTEMS</v>
          </cell>
          <cell r="I165" t="e">
            <v>#REF!</v>
          </cell>
          <cell r="K165">
            <v>16.97</v>
          </cell>
          <cell r="L165">
            <v>13.85</v>
          </cell>
          <cell r="M165">
            <v>0.13849999999999998</v>
          </cell>
          <cell r="N165">
            <v>1.95E-2</v>
          </cell>
          <cell r="O165">
            <v>4.0000000000000001E-3</v>
          </cell>
          <cell r="P165">
            <v>0.11499999999999998</v>
          </cell>
        </row>
        <row r="166">
          <cell r="A166" t="str">
            <v>W00062</v>
          </cell>
          <cell r="B166">
            <v>157</v>
          </cell>
          <cell r="C166" t="str">
            <v>SUMANTH SHARMA(amended in may)</v>
          </cell>
          <cell r="D166">
            <v>1</v>
          </cell>
          <cell r="E166">
            <v>35641</v>
          </cell>
          <cell r="F166">
            <v>622250</v>
          </cell>
          <cell r="G166">
            <v>17.28</v>
          </cell>
          <cell r="H166" t="str">
            <v>MED SYSTEMS</v>
          </cell>
          <cell r="I166" t="e">
            <v>#REF!</v>
          </cell>
          <cell r="K166">
            <v>16.97</v>
          </cell>
          <cell r="M166">
            <v>0.16969999999999999</v>
          </cell>
          <cell r="N166">
            <v>1.95E-2</v>
          </cell>
          <cell r="O166">
            <v>4.0000000000000001E-3</v>
          </cell>
          <cell r="P166">
            <v>0.1462</v>
          </cell>
        </row>
        <row r="167">
          <cell r="A167" t="str">
            <v>W00112</v>
          </cell>
          <cell r="B167">
            <v>158</v>
          </cell>
          <cell r="C167" t="str">
            <v>PRIME MRI CENTRE</v>
          </cell>
          <cell r="D167">
            <v>1</v>
          </cell>
          <cell r="E167">
            <v>35646</v>
          </cell>
          <cell r="F167">
            <v>21733000</v>
          </cell>
          <cell r="G167">
            <v>0</v>
          </cell>
          <cell r="H167" t="str">
            <v>MED SYSTEMS</v>
          </cell>
          <cell r="I167" t="e">
            <v>#REF!</v>
          </cell>
          <cell r="K167">
            <v>16.97</v>
          </cell>
          <cell r="M167">
            <v>0.16969999999999999</v>
          </cell>
          <cell r="N167">
            <v>1.95E-2</v>
          </cell>
          <cell r="O167">
            <v>4.0000000000000001E-3</v>
          </cell>
          <cell r="P167">
            <v>0.1462</v>
          </cell>
        </row>
        <row r="168">
          <cell r="A168" t="str">
            <v>W00032</v>
          </cell>
          <cell r="B168">
            <v>159</v>
          </cell>
          <cell r="C168" t="str">
            <v>ST JAMES HOSPITAL</v>
          </cell>
          <cell r="D168">
            <v>1</v>
          </cell>
          <cell r="E168">
            <v>35646</v>
          </cell>
          <cell r="F168">
            <v>810000</v>
          </cell>
          <cell r="G168">
            <v>17.28</v>
          </cell>
          <cell r="H168" t="str">
            <v>MED SYSTEMS</v>
          </cell>
          <cell r="I168" t="e">
            <v>#REF!</v>
          </cell>
          <cell r="K168">
            <v>16.97</v>
          </cell>
          <cell r="M168">
            <v>0.16969999999999999</v>
          </cell>
          <cell r="N168">
            <v>1.95E-2</v>
          </cell>
          <cell r="O168">
            <v>4.0000000000000001E-3</v>
          </cell>
          <cell r="P168">
            <v>0.1462</v>
          </cell>
        </row>
        <row r="169">
          <cell r="A169" t="str">
            <v>W00109</v>
          </cell>
          <cell r="B169">
            <v>160</v>
          </cell>
          <cell r="C169" t="str">
            <v>VIJAYA MEDICAL CENTRE (amended in nov )</v>
          </cell>
          <cell r="D169">
            <v>1</v>
          </cell>
          <cell r="E169">
            <v>35647</v>
          </cell>
          <cell r="F169">
            <v>14328670</v>
          </cell>
          <cell r="G169">
            <v>17.28</v>
          </cell>
          <cell r="H169" t="str">
            <v>MED SYSTEMS</v>
          </cell>
          <cell r="I169" t="e">
            <v>#REF!</v>
          </cell>
          <cell r="K169">
            <v>16.97</v>
          </cell>
          <cell r="M169">
            <v>0.16969999999999999</v>
          </cell>
          <cell r="N169">
            <v>1.95E-2</v>
          </cell>
          <cell r="O169">
            <v>4.0000000000000001E-3</v>
          </cell>
          <cell r="P169">
            <v>0.1462</v>
          </cell>
        </row>
        <row r="170">
          <cell r="A170" t="str">
            <v>W00072</v>
          </cell>
          <cell r="B170">
            <v>161</v>
          </cell>
          <cell r="C170" t="str">
            <v>BABY MEMORIAL-II</v>
          </cell>
          <cell r="D170">
            <v>2</v>
          </cell>
          <cell r="E170">
            <v>35703</v>
          </cell>
          <cell r="F170">
            <v>720000</v>
          </cell>
          <cell r="G170">
            <v>16.16</v>
          </cell>
          <cell r="H170" t="str">
            <v>MED SYSTEMS</v>
          </cell>
          <cell r="I170" t="e">
            <v>#REF!</v>
          </cell>
          <cell r="K170">
            <v>15.85</v>
          </cell>
          <cell r="L170">
            <v>13.85</v>
          </cell>
          <cell r="M170">
            <v>0.13849999999999998</v>
          </cell>
          <cell r="N170">
            <v>1.95E-2</v>
          </cell>
          <cell r="O170">
            <v>4.0000000000000001E-3</v>
          </cell>
          <cell r="P170">
            <v>0.11499999999999998</v>
          </cell>
        </row>
        <row r="171">
          <cell r="A171" t="str">
            <v>W00077</v>
          </cell>
          <cell r="B171">
            <v>162</v>
          </cell>
          <cell r="C171" t="str">
            <v>MADHU SCAN</v>
          </cell>
          <cell r="D171">
            <v>1</v>
          </cell>
          <cell r="E171">
            <v>35703</v>
          </cell>
          <cell r="F171">
            <v>665000</v>
          </cell>
          <cell r="G171">
            <v>16.16</v>
          </cell>
          <cell r="H171" t="str">
            <v>MED SYSTEMS</v>
          </cell>
          <cell r="I171" t="e">
            <v>#REF!</v>
          </cell>
          <cell r="K171">
            <v>15.85</v>
          </cell>
          <cell r="L171">
            <v>13.85</v>
          </cell>
          <cell r="M171">
            <v>0.13849999999999998</v>
          </cell>
          <cell r="N171">
            <v>1.95E-2</v>
          </cell>
          <cell r="O171">
            <v>4.0000000000000001E-3</v>
          </cell>
          <cell r="P171">
            <v>0.11499999999999998</v>
          </cell>
        </row>
        <row r="172">
          <cell r="A172" t="str">
            <v>W00214</v>
          </cell>
          <cell r="B172">
            <v>163</v>
          </cell>
          <cell r="C172" t="str">
            <v>MOULANA HOSPITAL</v>
          </cell>
          <cell r="D172">
            <v>1</v>
          </cell>
          <cell r="E172">
            <v>35703</v>
          </cell>
          <cell r="F172">
            <v>652500</v>
          </cell>
          <cell r="G172">
            <v>16.16</v>
          </cell>
          <cell r="H172" t="str">
            <v>MED SYSTEMS</v>
          </cell>
          <cell r="I172" t="e">
            <v>#REF!</v>
          </cell>
          <cell r="K172">
            <v>15.85</v>
          </cell>
          <cell r="L172">
            <v>13.85</v>
          </cell>
          <cell r="M172">
            <v>0.13849999999999998</v>
          </cell>
          <cell r="N172">
            <v>1.95E-2</v>
          </cell>
          <cell r="O172">
            <v>4.0000000000000001E-3</v>
          </cell>
          <cell r="P172">
            <v>0.11499999999999998</v>
          </cell>
        </row>
        <row r="173">
          <cell r="A173" t="str">
            <v>W00119</v>
          </cell>
          <cell r="B173">
            <v>164</v>
          </cell>
          <cell r="C173" t="str">
            <v>QUEST DIAGNOSTICS</v>
          </cell>
          <cell r="D173">
            <v>1</v>
          </cell>
          <cell r="E173">
            <v>35703</v>
          </cell>
          <cell r="F173">
            <v>391500</v>
          </cell>
          <cell r="G173">
            <v>16.16</v>
          </cell>
          <cell r="H173" t="str">
            <v>MED SYSTEMS</v>
          </cell>
          <cell r="I173" t="e">
            <v>#REF!</v>
          </cell>
          <cell r="K173">
            <v>15.85</v>
          </cell>
          <cell r="L173">
            <v>13.85</v>
          </cell>
          <cell r="M173">
            <v>0.13849999999999998</v>
          </cell>
          <cell r="N173">
            <v>1.95E-2</v>
          </cell>
          <cell r="O173">
            <v>4.0000000000000001E-3</v>
          </cell>
          <cell r="P173">
            <v>0.11499999999999998</v>
          </cell>
        </row>
        <row r="174">
          <cell r="A174" t="str">
            <v>W00057</v>
          </cell>
          <cell r="B174">
            <v>165</v>
          </cell>
          <cell r="C174" t="str">
            <v>BABY MEMORIAL-III</v>
          </cell>
          <cell r="D174">
            <v>3</v>
          </cell>
          <cell r="E174">
            <v>35734</v>
          </cell>
          <cell r="F174">
            <v>3339000</v>
          </cell>
          <cell r="G174">
            <v>15.91</v>
          </cell>
          <cell r="H174" t="str">
            <v>MED SYSTEMS</v>
          </cell>
          <cell r="I174" t="e">
            <v>#REF!</v>
          </cell>
          <cell r="K174">
            <v>15.6</v>
          </cell>
          <cell r="L174">
            <v>14.1</v>
          </cell>
          <cell r="M174">
            <v>0.14099999999999999</v>
          </cell>
          <cell r="N174">
            <v>1.95E-2</v>
          </cell>
          <cell r="O174">
            <v>4.0000000000000001E-3</v>
          </cell>
          <cell r="P174">
            <v>0.11749999999999998</v>
          </cell>
        </row>
        <row r="175">
          <cell r="A175" t="str">
            <v>W00019</v>
          </cell>
          <cell r="B175">
            <v>166</v>
          </cell>
          <cell r="C175" t="str">
            <v>HOSPITA INDIA MEDICAL</v>
          </cell>
          <cell r="D175">
            <v>1</v>
          </cell>
          <cell r="E175">
            <v>35734</v>
          </cell>
          <cell r="F175">
            <v>2548840</v>
          </cell>
          <cell r="G175">
            <v>15.91</v>
          </cell>
          <cell r="H175" t="str">
            <v>MED SYSTEMS</v>
          </cell>
          <cell r="I175" t="e">
            <v>#REF!</v>
          </cell>
          <cell r="K175">
            <v>15.6</v>
          </cell>
          <cell r="L175">
            <v>14.1</v>
          </cell>
          <cell r="M175">
            <v>0.14099999999999999</v>
          </cell>
          <cell r="N175">
            <v>1.95E-2</v>
          </cell>
          <cell r="O175">
            <v>4.0000000000000001E-3</v>
          </cell>
          <cell r="P175">
            <v>0.11749999999999998</v>
          </cell>
        </row>
        <row r="176">
          <cell r="A176" t="str">
            <v>W00205</v>
          </cell>
          <cell r="B176">
            <v>167</v>
          </cell>
          <cell r="C176" t="str">
            <v>KALPANA NURSING HOME</v>
          </cell>
          <cell r="D176">
            <v>1</v>
          </cell>
          <cell r="E176">
            <v>35734</v>
          </cell>
          <cell r="F176">
            <v>1662350</v>
          </cell>
          <cell r="G176">
            <v>15.91</v>
          </cell>
          <cell r="H176" t="str">
            <v>MED SYSTEMS</v>
          </cell>
          <cell r="I176" t="e">
            <v>#REF!</v>
          </cell>
          <cell r="K176">
            <v>15.6</v>
          </cell>
          <cell r="L176">
            <v>14.1</v>
          </cell>
          <cell r="M176">
            <v>0.14099999999999999</v>
          </cell>
          <cell r="N176">
            <v>1.95E-2</v>
          </cell>
          <cell r="O176">
            <v>4.0000000000000001E-3</v>
          </cell>
          <cell r="P176">
            <v>0.11749999999999998</v>
          </cell>
        </row>
        <row r="177">
          <cell r="A177" t="str">
            <v>W00050</v>
          </cell>
          <cell r="B177">
            <v>168</v>
          </cell>
          <cell r="C177" t="str">
            <v>HOSPITA INDIA MEDICAL</v>
          </cell>
          <cell r="D177">
            <v>2</v>
          </cell>
          <cell r="E177">
            <v>35740</v>
          </cell>
          <cell r="F177">
            <v>20998848</v>
          </cell>
          <cell r="G177">
            <v>15.41</v>
          </cell>
          <cell r="H177" t="str">
            <v>MED SYSTEMS</v>
          </cell>
          <cell r="I177" t="e">
            <v>#REF!</v>
          </cell>
          <cell r="K177">
            <v>15.1</v>
          </cell>
          <cell r="L177">
            <v>14.1</v>
          </cell>
          <cell r="M177">
            <v>0.14099999999999999</v>
          </cell>
          <cell r="N177">
            <v>1.95E-2</v>
          </cell>
          <cell r="O177">
            <v>4.0000000000000001E-3</v>
          </cell>
          <cell r="P177">
            <v>0.11749999999999998</v>
          </cell>
        </row>
        <row r="178">
          <cell r="A178" t="str">
            <v>W00080</v>
          </cell>
          <cell r="B178">
            <v>169</v>
          </cell>
          <cell r="C178" t="str">
            <v>CARDIOVASCULAR</v>
          </cell>
          <cell r="D178">
            <v>1</v>
          </cell>
          <cell r="E178">
            <v>35754</v>
          </cell>
          <cell r="F178">
            <v>31717805</v>
          </cell>
          <cell r="G178">
            <v>15.41</v>
          </cell>
          <cell r="H178" t="str">
            <v>MED SYSTEMS</v>
          </cell>
          <cell r="I178" t="e">
            <v>#REF!</v>
          </cell>
          <cell r="K178">
            <v>15.1</v>
          </cell>
          <cell r="L178">
            <v>14.1</v>
          </cell>
          <cell r="M178">
            <v>0.14099999999999999</v>
          </cell>
          <cell r="N178">
            <v>1.95E-2</v>
          </cell>
          <cell r="O178">
            <v>4.0000000000000001E-3</v>
          </cell>
          <cell r="P178">
            <v>0.11749999999999998</v>
          </cell>
        </row>
        <row r="179">
          <cell r="A179" t="str">
            <v>W00190</v>
          </cell>
          <cell r="B179">
            <v>170</v>
          </cell>
          <cell r="C179" t="str">
            <v>MEDICAVE</v>
          </cell>
          <cell r="D179">
            <v>1</v>
          </cell>
          <cell r="E179">
            <v>35754</v>
          </cell>
          <cell r="F179">
            <v>2385240</v>
          </cell>
          <cell r="G179">
            <v>15.41</v>
          </cell>
          <cell r="H179" t="str">
            <v>MED SYSTEMS</v>
          </cell>
          <cell r="I179" t="e">
            <v>#REF!</v>
          </cell>
          <cell r="K179">
            <v>15.1</v>
          </cell>
          <cell r="L179">
            <v>14.1</v>
          </cell>
          <cell r="M179">
            <v>0.14099999999999999</v>
          </cell>
          <cell r="N179">
            <v>1.95E-2</v>
          </cell>
          <cell r="O179">
            <v>4.0000000000000001E-3</v>
          </cell>
          <cell r="P179">
            <v>0.11749999999999998</v>
          </cell>
        </row>
        <row r="180">
          <cell r="A180" t="str">
            <v>W00137</v>
          </cell>
          <cell r="B180">
            <v>171</v>
          </cell>
          <cell r="C180" t="str">
            <v>P V N MURTHY</v>
          </cell>
          <cell r="D180">
            <v>1</v>
          </cell>
          <cell r="E180">
            <v>35754</v>
          </cell>
          <cell r="F180">
            <v>661500</v>
          </cell>
          <cell r="G180">
            <v>15.41</v>
          </cell>
          <cell r="H180" t="str">
            <v>MED SYSTEMS</v>
          </cell>
          <cell r="I180" t="e">
            <v>#REF!</v>
          </cell>
          <cell r="K180">
            <v>15.1</v>
          </cell>
          <cell r="L180">
            <v>14.1</v>
          </cell>
          <cell r="M180">
            <v>0.14099999999999999</v>
          </cell>
          <cell r="N180">
            <v>1.95E-2</v>
          </cell>
          <cell r="O180">
            <v>4.0000000000000001E-3</v>
          </cell>
          <cell r="P180">
            <v>0.11749999999999998</v>
          </cell>
        </row>
        <row r="181">
          <cell r="A181" t="str">
            <v>W00043</v>
          </cell>
          <cell r="B181">
            <v>172</v>
          </cell>
          <cell r="C181" t="str">
            <v>EKO DIAGNOSTICS</v>
          </cell>
          <cell r="D181">
            <v>1</v>
          </cell>
          <cell r="E181">
            <v>35756</v>
          </cell>
          <cell r="F181">
            <v>11020000</v>
          </cell>
          <cell r="G181">
            <v>15.41</v>
          </cell>
          <cell r="H181" t="str">
            <v>MED SYSTEMS</v>
          </cell>
          <cell r="I181" t="e">
            <v>#REF!</v>
          </cell>
          <cell r="K181">
            <v>15.1</v>
          </cell>
          <cell r="L181">
            <v>14.1</v>
          </cell>
          <cell r="M181">
            <v>0.14099999999999999</v>
          </cell>
          <cell r="N181">
            <v>1.95E-2</v>
          </cell>
          <cell r="O181">
            <v>4.0000000000000001E-3</v>
          </cell>
          <cell r="P181">
            <v>0.11749999999999998</v>
          </cell>
        </row>
        <row r="182">
          <cell r="A182" t="str">
            <v>W00195</v>
          </cell>
          <cell r="B182">
            <v>173</v>
          </cell>
          <cell r="C182" t="str">
            <v>EKO PROSPEED CT</v>
          </cell>
          <cell r="D182">
            <v>1</v>
          </cell>
          <cell r="E182">
            <v>35756</v>
          </cell>
          <cell r="F182">
            <v>16497540</v>
          </cell>
          <cell r="G182">
            <v>15.41</v>
          </cell>
          <cell r="H182" t="str">
            <v>MED SYSTEMS</v>
          </cell>
          <cell r="I182" t="e">
            <v>#REF!</v>
          </cell>
          <cell r="K182">
            <v>15.1</v>
          </cell>
          <cell r="L182">
            <v>14.1</v>
          </cell>
          <cell r="M182">
            <v>0.14099999999999999</v>
          </cell>
          <cell r="N182">
            <v>1.95E-2</v>
          </cell>
          <cell r="O182">
            <v>4.0000000000000001E-3</v>
          </cell>
          <cell r="P182">
            <v>0.11749999999999998</v>
          </cell>
        </row>
        <row r="183">
          <cell r="A183" t="str">
            <v>W00163</v>
          </cell>
          <cell r="B183">
            <v>174</v>
          </cell>
          <cell r="C183" t="str">
            <v>K L ANAND(revised in sep 98)</v>
          </cell>
          <cell r="D183">
            <v>1</v>
          </cell>
          <cell r="E183">
            <v>35756</v>
          </cell>
          <cell r="F183">
            <v>21500000</v>
          </cell>
          <cell r="G183">
            <v>15.41</v>
          </cell>
          <cell r="H183" t="str">
            <v>MED SYSTEMS</v>
          </cell>
          <cell r="I183" t="e">
            <v>#REF!</v>
          </cell>
          <cell r="K183">
            <v>15.1</v>
          </cell>
          <cell r="L183">
            <v>14.1</v>
          </cell>
          <cell r="M183">
            <v>0.14099999999999999</v>
          </cell>
          <cell r="N183">
            <v>1.95E-2</v>
          </cell>
          <cell r="O183">
            <v>4.0000000000000001E-3</v>
          </cell>
          <cell r="P183">
            <v>0.11749999999999998</v>
          </cell>
        </row>
        <row r="184">
          <cell r="A184" t="str">
            <v>W00196</v>
          </cell>
          <cell r="B184">
            <v>175</v>
          </cell>
          <cell r="C184" t="str">
            <v>Masih XRay Centre</v>
          </cell>
          <cell r="D184">
            <v>2</v>
          </cell>
          <cell r="E184">
            <v>35756</v>
          </cell>
          <cell r="F184">
            <v>459000</v>
          </cell>
          <cell r="G184">
            <v>15.41</v>
          </cell>
          <cell r="H184" t="str">
            <v>MED SYSTEMS</v>
          </cell>
          <cell r="I184" t="e">
            <v>#REF!</v>
          </cell>
          <cell r="K184">
            <v>15.1</v>
          </cell>
          <cell r="L184">
            <v>14.1</v>
          </cell>
          <cell r="M184">
            <v>0.14099999999999999</v>
          </cell>
          <cell r="N184">
            <v>1.95E-2</v>
          </cell>
          <cell r="O184">
            <v>4.0000000000000001E-3</v>
          </cell>
          <cell r="P184">
            <v>0.11749999999999998</v>
          </cell>
        </row>
        <row r="185">
          <cell r="A185" t="str">
            <v>W00012</v>
          </cell>
          <cell r="B185">
            <v>176</v>
          </cell>
          <cell r="C185" t="str">
            <v>COMPUTER RADIODIAGNOSTICS</v>
          </cell>
          <cell r="D185">
            <v>1</v>
          </cell>
          <cell r="E185">
            <v>35770</v>
          </cell>
          <cell r="F185">
            <v>6624000</v>
          </cell>
          <cell r="G185">
            <v>0</v>
          </cell>
          <cell r="H185" t="str">
            <v>MED SYSTEMS</v>
          </cell>
          <cell r="I185" t="e">
            <v>#REF!</v>
          </cell>
          <cell r="K185">
            <v>15.1</v>
          </cell>
          <cell r="L185">
            <v>14.1</v>
          </cell>
          <cell r="M185">
            <v>0.14099999999999999</v>
          </cell>
          <cell r="N185">
            <v>1.95E-2</v>
          </cell>
          <cell r="O185">
            <v>4.0000000000000001E-3</v>
          </cell>
          <cell r="P185">
            <v>0.11749999999999998</v>
          </cell>
        </row>
        <row r="186">
          <cell r="A186" t="str">
            <v>W00131</v>
          </cell>
          <cell r="B186">
            <v>177</v>
          </cell>
          <cell r="C186" t="str">
            <v>EKO DIAGNOSTICS</v>
          </cell>
          <cell r="D186">
            <v>2</v>
          </cell>
          <cell r="E186">
            <v>35770</v>
          </cell>
          <cell r="F186">
            <v>1943460</v>
          </cell>
          <cell r="G186">
            <v>15.41</v>
          </cell>
          <cell r="H186" t="str">
            <v>MED SYSTEMS</v>
          </cell>
          <cell r="I186" t="e">
            <v>#REF!</v>
          </cell>
          <cell r="K186">
            <v>15.1</v>
          </cell>
          <cell r="L186">
            <v>14.1</v>
          </cell>
          <cell r="M186">
            <v>0.14099999999999999</v>
          </cell>
          <cell r="N186">
            <v>1.95E-2</v>
          </cell>
          <cell r="O186">
            <v>4.0000000000000001E-3</v>
          </cell>
          <cell r="P186">
            <v>0.11749999999999998</v>
          </cell>
        </row>
        <row r="187">
          <cell r="A187" t="str">
            <v>W00100</v>
          </cell>
          <cell r="B187">
            <v>178</v>
          </cell>
          <cell r="C187" t="str">
            <v>MEDICAVE DIAGNOSTICS</v>
          </cell>
          <cell r="D187">
            <v>2</v>
          </cell>
          <cell r="E187">
            <v>35780</v>
          </cell>
          <cell r="F187">
            <v>11487454</v>
          </cell>
          <cell r="G187">
            <v>15.41</v>
          </cell>
          <cell r="H187" t="str">
            <v>MED SYSTEMS</v>
          </cell>
          <cell r="I187" t="e">
            <v>#REF!</v>
          </cell>
          <cell r="K187">
            <v>15.1</v>
          </cell>
          <cell r="L187">
            <v>14.1</v>
          </cell>
          <cell r="M187">
            <v>0.14099999999999999</v>
          </cell>
          <cell r="N187">
            <v>1.95E-2</v>
          </cell>
          <cell r="O187">
            <v>4.0000000000000001E-3</v>
          </cell>
          <cell r="P187">
            <v>0.11749999999999998</v>
          </cell>
        </row>
        <row r="188">
          <cell r="A188" t="str">
            <v>W00502</v>
          </cell>
          <cell r="B188">
            <v>179</v>
          </cell>
          <cell r="C188" t="str">
            <v>BHUVAN XRAY(foreclosed in august 99)</v>
          </cell>
          <cell r="D188">
            <v>1</v>
          </cell>
          <cell r="E188">
            <v>35788</v>
          </cell>
          <cell r="F188">
            <v>3860000</v>
          </cell>
          <cell r="G188">
            <v>15.41</v>
          </cell>
          <cell r="H188" t="str">
            <v>MED SYSTEMS</v>
          </cell>
          <cell r="I188" t="e">
            <v>#REF!</v>
          </cell>
          <cell r="K188">
            <v>15.1</v>
          </cell>
          <cell r="L188">
            <v>14.1</v>
          </cell>
          <cell r="M188">
            <v>0.14099999999999999</v>
          </cell>
          <cell r="N188">
            <v>1.95E-2</v>
          </cell>
          <cell r="O188">
            <v>4.0000000000000001E-3</v>
          </cell>
          <cell r="P188">
            <v>0.11749999999999998</v>
          </cell>
        </row>
        <row r="189">
          <cell r="A189" t="str">
            <v>W00505</v>
          </cell>
          <cell r="B189">
            <v>180</v>
          </cell>
          <cell r="C189" t="str">
            <v>HOSPITA INDIA MEDICAL</v>
          </cell>
          <cell r="D189">
            <v>3</v>
          </cell>
          <cell r="E189">
            <v>35788</v>
          </cell>
          <cell r="F189">
            <v>8122752</v>
          </cell>
          <cell r="G189">
            <v>15.41</v>
          </cell>
          <cell r="H189" t="str">
            <v>MED SYSTEMS</v>
          </cell>
          <cell r="I189" t="e">
            <v>#REF!</v>
          </cell>
          <cell r="K189">
            <v>15.1</v>
          </cell>
          <cell r="L189">
            <v>14.1</v>
          </cell>
          <cell r="M189">
            <v>0.14099999999999999</v>
          </cell>
          <cell r="N189">
            <v>1.95E-2</v>
          </cell>
          <cell r="O189">
            <v>4.0000000000000001E-3</v>
          </cell>
          <cell r="P189">
            <v>0.11749999999999998</v>
          </cell>
        </row>
        <row r="190">
          <cell r="A190" t="str">
            <v>W00506</v>
          </cell>
          <cell r="B190">
            <v>181</v>
          </cell>
          <cell r="C190" t="str">
            <v>MOIDU'S MEDICARE</v>
          </cell>
          <cell r="D190">
            <v>2</v>
          </cell>
          <cell r="E190">
            <v>35788</v>
          </cell>
          <cell r="F190">
            <v>2082500</v>
          </cell>
          <cell r="G190">
            <v>15.41</v>
          </cell>
          <cell r="H190" t="str">
            <v>MED SYSTEMS</v>
          </cell>
          <cell r="I190" t="e">
            <v>#REF!</v>
          </cell>
          <cell r="K190">
            <v>15.1</v>
          </cell>
          <cell r="L190">
            <v>14.1</v>
          </cell>
          <cell r="M190">
            <v>0.14099999999999999</v>
          </cell>
          <cell r="N190">
            <v>1.95E-2</v>
          </cell>
          <cell r="O190">
            <v>4.0000000000000001E-3</v>
          </cell>
          <cell r="P190">
            <v>0.11749999999999998</v>
          </cell>
        </row>
        <row r="191">
          <cell r="A191" t="str">
            <v>W00501</v>
          </cell>
          <cell r="B191">
            <v>182</v>
          </cell>
          <cell r="C191" t="str">
            <v>POSITIVE HEALTH CARE</v>
          </cell>
          <cell r="D191">
            <v>1</v>
          </cell>
          <cell r="E191">
            <v>35788</v>
          </cell>
          <cell r="F191">
            <v>693500</v>
          </cell>
          <cell r="G191">
            <v>15.41</v>
          </cell>
          <cell r="H191" t="str">
            <v>MED SYSTEMS</v>
          </cell>
          <cell r="I191" t="e">
            <v>#REF!</v>
          </cell>
          <cell r="K191">
            <v>15.1</v>
          </cell>
          <cell r="L191">
            <v>14.1</v>
          </cell>
          <cell r="M191">
            <v>0.14099999999999999</v>
          </cell>
          <cell r="N191">
            <v>1.95E-2</v>
          </cell>
          <cell r="O191">
            <v>4.0000000000000001E-3</v>
          </cell>
          <cell r="P191">
            <v>0.11749999999999998</v>
          </cell>
        </row>
        <row r="192">
          <cell r="A192" t="str">
            <v>W00047</v>
          </cell>
          <cell r="B192">
            <v>183</v>
          </cell>
          <cell r="C192" t="str">
            <v>BELLARY HEALTH CARE</v>
          </cell>
          <cell r="D192">
            <v>1</v>
          </cell>
          <cell r="E192">
            <v>35794</v>
          </cell>
          <cell r="F192">
            <v>4600000</v>
          </cell>
          <cell r="G192">
            <v>15.41</v>
          </cell>
          <cell r="H192" t="str">
            <v>MED SYSTEMS</v>
          </cell>
          <cell r="I192" t="e">
            <v>#REF!</v>
          </cell>
          <cell r="K192">
            <v>15.1</v>
          </cell>
          <cell r="L192">
            <v>14.1</v>
          </cell>
          <cell r="M192">
            <v>0.14099999999999999</v>
          </cell>
          <cell r="N192">
            <v>1.95E-2</v>
          </cell>
          <cell r="O192">
            <v>4.0000000000000001E-3</v>
          </cell>
          <cell r="P192">
            <v>0.11749999999999998</v>
          </cell>
        </row>
        <row r="193">
          <cell r="A193" t="e">
            <v>#N/A</v>
          </cell>
          <cell r="B193">
            <v>184</v>
          </cell>
          <cell r="C193" t="str">
            <v>THOMAS CHANDY</v>
          </cell>
          <cell r="D193">
            <v>1</v>
          </cell>
          <cell r="E193">
            <v>35794</v>
          </cell>
          <cell r="F193">
            <v>1045000</v>
          </cell>
          <cell r="G193">
            <v>0</v>
          </cell>
          <cell r="H193" t="str">
            <v>MED SYSTEMS</v>
          </cell>
          <cell r="I193" t="e">
            <v>#REF!</v>
          </cell>
          <cell r="K193">
            <v>15.1</v>
          </cell>
          <cell r="L193">
            <v>14.1</v>
          </cell>
          <cell r="M193">
            <v>0.14099999999999999</v>
          </cell>
          <cell r="N193">
            <v>1.95E-2</v>
          </cell>
          <cell r="O193">
            <v>4.0000000000000001E-3</v>
          </cell>
          <cell r="P193">
            <v>0.11749999999999998</v>
          </cell>
        </row>
        <row r="194">
          <cell r="A194" t="str">
            <v>W00105</v>
          </cell>
          <cell r="B194">
            <v>185</v>
          </cell>
          <cell r="C194" t="str">
            <v>I S VIRDI</v>
          </cell>
          <cell r="D194">
            <v>1</v>
          </cell>
          <cell r="E194">
            <v>35794</v>
          </cell>
          <cell r="F194">
            <v>2070000</v>
          </cell>
          <cell r="G194">
            <v>15.41</v>
          </cell>
          <cell r="H194" t="str">
            <v>MED SYSTEMS</v>
          </cell>
          <cell r="I194" t="e">
            <v>#REF!</v>
          </cell>
          <cell r="K194">
            <v>15.1</v>
          </cell>
          <cell r="L194">
            <v>14.1</v>
          </cell>
          <cell r="M194">
            <v>0.14099999999999999</v>
          </cell>
          <cell r="N194">
            <v>1.95E-2</v>
          </cell>
          <cell r="O194">
            <v>4.0000000000000001E-3</v>
          </cell>
          <cell r="P194">
            <v>0.11749999999999998</v>
          </cell>
        </row>
        <row r="195">
          <cell r="A195" t="str">
            <v>W00106</v>
          </cell>
          <cell r="B195">
            <v>186</v>
          </cell>
          <cell r="C195" t="str">
            <v>MEENAKSHI DAS</v>
          </cell>
          <cell r="D195">
            <v>3</v>
          </cell>
          <cell r="E195">
            <v>35794</v>
          </cell>
          <cell r="F195">
            <v>2397500</v>
          </cell>
          <cell r="G195">
            <v>15.41</v>
          </cell>
          <cell r="H195" t="str">
            <v>MED SYSTEMS</v>
          </cell>
          <cell r="I195" t="e">
            <v>#REF!</v>
          </cell>
          <cell r="K195">
            <v>15.1</v>
          </cell>
          <cell r="L195">
            <v>14.1</v>
          </cell>
          <cell r="M195">
            <v>0.14099999999999999</v>
          </cell>
          <cell r="N195">
            <v>1.95E-2</v>
          </cell>
          <cell r="O195">
            <v>4.0000000000000001E-3</v>
          </cell>
          <cell r="P195">
            <v>0.11749999999999998</v>
          </cell>
        </row>
        <row r="196">
          <cell r="A196" t="str">
            <v>W00107</v>
          </cell>
          <cell r="B196">
            <v>187</v>
          </cell>
          <cell r="C196" t="str">
            <v>NORTH BENGAL NURSING</v>
          </cell>
          <cell r="D196">
            <v>1</v>
          </cell>
          <cell r="E196">
            <v>35794</v>
          </cell>
          <cell r="F196">
            <v>565250</v>
          </cell>
          <cell r="G196">
            <v>15.41</v>
          </cell>
          <cell r="H196" t="str">
            <v>MED SYSTEMS</v>
          </cell>
          <cell r="I196" t="e">
            <v>#REF!</v>
          </cell>
          <cell r="K196">
            <v>15.1</v>
          </cell>
          <cell r="L196">
            <v>14.1</v>
          </cell>
          <cell r="M196">
            <v>0.14099999999999999</v>
          </cell>
          <cell r="N196">
            <v>1.95E-2</v>
          </cell>
          <cell r="O196">
            <v>4.0000000000000001E-3</v>
          </cell>
          <cell r="P196">
            <v>0.11749999999999998</v>
          </cell>
        </row>
        <row r="197">
          <cell r="A197" t="str">
            <v>W00058</v>
          </cell>
          <cell r="B197">
            <v>188</v>
          </cell>
          <cell r="C197" t="str">
            <v>TRICHY PREMIER CT SCANS( Forcl. In Jan00)</v>
          </cell>
          <cell r="D197">
            <v>1</v>
          </cell>
          <cell r="E197">
            <v>35794</v>
          </cell>
          <cell r="F197">
            <v>20000000</v>
          </cell>
          <cell r="G197">
            <v>15.41</v>
          </cell>
          <cell r="H197" t="str">
            <v>MED SYSTEMS</v>
          </cell>
          <cell r="I197" t="e">
            <v>#REF!</v>
          </cell>
          <cell r="K197">
            <v>15.1</v>
          </cell>
          <cell r="L197">
            <v>14.1</v>
          </cell>
          <cell r="M197">
            <v>0.14099999999999999</v>
          </cell>
          <cell r="N197">
            <v>1.95E-2</v>
          </cell>
          <cell r="O197">
            <v>4.0000000000000001E-3</v>
          </cell>
          <cell r="P197">
            <v>0.11749999999999998</v>
          </cell>
        </row>
        <row r="198">
          <cell r="A198" t="str">
            <v>W00503</v>
          </cell>
          <cell r="B198">
            <v>189</v>
          </cell>
          <cell r="C198" t="str">
            <v>GALAV SCAN CENTRE</v>
          </cell>
          <cell r="D198">
            <v>1</v>
          </cell>
          <cell r="E198">
            <v>35815</v>
          </cell>
          <cell r="F198">
            <v>5177500</v>
          </cell>
          <cell r="G198">
            <v>15.66</v>
          </cell>
          <cell r="H198" t="str">
            <v>MED SYSTEMS</v>
          </cell>
          <cell r="I198" t="e">
            <v>#REF!</v>
          </cell>
          <cell r="K198">
            <v>15.35</v>
          </cell>
          <cell r="M198">
            <v>0.1535</v>
          </cell>
          <cell r="N198">
            <v>1.95E-2</v>
          </cell>
          <cell r="O198">
            <v>4.0000000000000001E-3</v>
          </cell>
          <cell r="P198">
            <v>0.13</v>
          </cell>
        </row>
        <row r="199">
          <cell r="A199" t="str">
            <v>W00154</v>
          </cell>
          <cell r="B199">
            <v>190</v>
          </cell>
          <cell r="C199" t="str">
            <v>MOIDU'S MEDICARE PVT LTD</v>
          </cell>
          <cell r="D199">
            <v>3</v>
          </cell>
          <cell r="E199">
            <v>35857</v>
          </cell>
          <cell r="F199">
            <v>19579000</v>
          </cell>
          <cell r="G199">
            <v>15.91</v>
          </cell>
          <cell r="H199" t="str">
            <v>MED SYSTEMS</v>
          </cell>
          <cell r="I199" t="e">
            <v>#REF!</v>
          </cell>
          <cell r="K199">
            <v>15.6</v>
          </cell>
          <cell r="M199">
            <v>0.156</v>
          </cell>
          <cell r="N199">
            <v>1.95E-2</v>
          </cell>
          <cell r="O199">
            <v>4.0000000000000001E-3</v>
          </cell>
          <cell r="P199">
            <v>0.13250000000000001</v>
          </cell>
        </row>
        <row r="200">
          <cell r="A200" t="str">
            <v>W00153</v>
          </cell>
          <cell r="B200">
            <v>191</v>
          </cell>
          <cell r="C200" t="str">
            <v>SUBURBAN SONO CLINIC</v>
          </cell>
          <cell r="D200">
            <v>1</v>
          </cell>
          <cell r="E200">
            <v>35857</v>
          </cell>
          <cell r="F200">
            <v>2340000</v>
          </cell>
          <cell r="G200">
            <v>15.91</v>
          </cell>
          <cell r="H200" t="str">
            <v>MED SYSTEMS</v>
          </cell>
          <cell r="I200" t="e">
            <v>#REF!</v>
          </cell>
          <cell r="K200">
            <v>15.6</v>
          </cell>
          <cell r="M200">
            <v>0.156</v>
          </cell>
          <cell r="N200">
            <v>1.95E-2</v>
          </cell>
          <cell r="O200">
            <v>4.0000000000000001E-3</v>
          </cell>
          <cell r="P200">
            <v>0.13250000000000001</v>
          </cell>
        </row>
        <row r="201">
          <cell r="A201" t="str">
            <v>W00126</v>
          </cell>
          <cell r="B201">
            <v>192</v>
          </cell>
          <cell r="C201" t="str">
            <v>ULTRASOUND CENTRE</v>
          </cell>
          <cell r="D201">
            <v>1</v>
          </cell>
          <cell r="E201">
            <v>35857</v>
          </cell>
          <cell r="F201">
            <v>1593000</v>
          </cell>
          <cell r="G201">
            <v>0</v>
          </cell>
          <cell r="H201" t="str">
            <v>MED SYSTEMS</v>
          </cell>
          <cell r="I201" t="e">
            <v>#REF!</v>
          </cell>
          <cell r="K201">
            <v>15.6</v>
          </cell>
          <cell r="M201">
            <v>0.156</v>
          </cell>
          <cell r="N201">
            <v>1.95E-2</v>
          </cell>
          <cell r="O201">
            <v>4.0000000000000001E-3</v>
          </cell>
          <cell r="P201">
            <v>0.13250000000000001</v>
          </cell>
        </row>
        <row r="202">
          <cell r="A202" t="str">
            <v>W00074</v>
          </cell>
          <cell r="B202">
            <v>193</v>
          </cell>
          <cell r="C202" t="str">
            <v>VIJAYA MEDICAL CENTRE</v>
          </cell>
          <cell r="D202">
            <v>2</v>
          </cell>
          <cell r="E202">
            <v>35857</v>
          </cell>
          <cell r="F202">
            <v>1722000</v>
          </cell>
          <cell r="G202">
            <v>15.91</v>
          </cell>
          <cell r="H202" t="str">
            <v>MED SYSTEMS</v>
          </cell>
          <cell r="I202" t="e">
            <v>#REF!</v>
          </cell>
          <cell r="K202">
            <v>15.6</v>
          </cell>
          <cell r="M202">
            <v>0.156</v>
          </cell>
          <cell r="N202">
            <v>1.95E-2</v>
          </cell>
          <cell r="O202">
            <v>4.0000000000000001E-3</v>
          </cell>
          <cell r="P202">
            <v>0.13250000000000001</v>
          </cell>
        </row>
        <row r="203">
          <cell r="A203" t="str">
            <v>W00001</v>
          </cell>
          <cell r="B203">
            <v>194</v>
          </cell>
          <cell r="C203" t="str">
            <v>BAHULEYAN CHARITABLE HOSPITAL</v>
          </cell>
          <cell r="D203">
            <v>1</v>
          </cell>
          <cell r="E203">
            <v>35881</v>
          </cell>
          <cell r="F203">
            <v>2604547</v>
          </cell>
          <cell r="G203">
            <v>0</v>
          </cell>
          <cell r="H203" t="str">
            <v>MED SYSTEMS</v>
          </cell>
          <cell r="I203" t="e">
            <v>#REF!</v>
          </cell>
          <cell r="K203">
            <v>15.6</v>
          </cell>
          <cell r="M203">
            <v>0.156</v>
          </cell>
          <cell r="N203">
            <v>1.95E-2</v>
          </cell>
          <cell r="O203">
            <v>4.0000000000000001E-3</v>
          </cell>
          <cell r="P203">
            <v>0.13250000000000001</v>
          </cell>
        </row>
        <row r="204">
          <cell r="A204" t="str">
            <v>W00009</v>
          </cell>
          <cell r="B204">
            <v>195</v>
          </cell>
          <cell r="C204" t="str">
            <v>COCOON MARKETING</v>
          </cell>
          <cell r="D204">
            <v>1</v>
          </cell>
          <cell r="E204">
            <v>35881</v>
          </cell>
          <cell r="F204">
            <v>516150</v>
          </cell>
          <cell r="G204">
            <v>0</v>
          </cell>
          <cell r="H204" t="str">
            <v>MED SYSTEMS</v>
          </cell>
          <cell r="I204" t="e">
            <v>#REF!</v>
          </cell>
          <cell r="K204">
            <v>15.6</v>
          </cell>
          <cell r="M204">
            <v>0.156</v>
          </cell>
          <cell r="N204">
            <v>1.95E-2</v>
          </cell>
          <cell r="O204">
            <v>4.0000000000000001E-3</v>
          </cell>
          <cell r="P204">
            <v>0.13250000000000001</v>
          </cell>
        </row>
        <row r="205">
          <cell r="A205" t="str">
            <v>W00006</v>
          </cell>
          <cell r="B205">
            <v>196</v>
          </cell>
          <cell r="C205" t="str">
            <v>COCOON MARKETING</v>
          </cell>
          <cell r="D205">
            <v>2</v>
          </cell>
          <cell r="E205">
            <v>35881</v>
          </cell>
          <cell r="F205">
            <v>381150</v>
          </cell>
          <cell r="G205">
            <v>0</v>
          </cell>
          <cell r="H205" t="str">
            <v>MED SYSTEMS</v>
          </cell>
          <cell r="I205" t="e">
            <v>#REF!</v>
          </cell>
          <cell r="K205">
            <v>15.6</v>
          </cell>
          <cell r="M205">
            <v>0.156</v>
          </cell>
          <cell r="N205">
            <v>1.95E-2</v>
          </cell>
          <cell r="O205">
            <v>4.0000000000000001E-3</v>
          </cell>
          <cell r="P205">
            <v>0.13250000000000001</v>
          </cell>
        </row>
        <row r="206">
          <cell r="A206" t="str">
            <v>W00007</v>
          </cell>
          <cell r="B206">
            <v>197</v>
          </cell>
          <cell r="C206" t="str">
            <v>COCOON MARKETING</v>
          </cell>
          <cell r="D206">
            <v>3</v>
          </cell>
          <cell r="E206">
            <v>35881</v>
          </cell>
          <cell r="F206">
            <v>346500</v>
          </cell>
          <cell r="G206">
            <v>0</v>
          </cell>
          <cell r="H206" t="str">
            <v>MED SYSTEMS</v>
          </cell>
          <cell r="I206" t="e">
            <v>#REF!</v>
          </cell>
          <cell r="K206">
            <v>15.6</v>
          </cell>
          <cell r="M206">
            <v>0.156</v>
          </cell>
          <cell r="N206">
            <v>1.95E-2</v>
          </cell>
          <cell r="O206">
            <v>4.0000000000000001E-3</v>
          </cell>
          <cell r="P206">
            <v>0.13250000000000001</v>
          </cell>
        </row>
        <row r="207">
          <cell r="A207" t="str">
            <v>W00007</v>
          </cell>
          <cell r="B207">
            <v>198</v>
          </cell>
          <cell r="C207" t="str">
            <v>COCOON MARKETING</v>
          </cell>
          <cell r="D207">
            <v>4</v>
          </cell>
          <cell r="E207">
            <v>35881</v>
          </cell>
          <cell r="F207">
            <v>346500</v>
          </cell>
          <cell r="G207">
            <v>0</v>
          </cell>
          <cell r="H207" t="str">
            <v>MED SYSTEMS</v>
          </cell>
          <cell r="I207" t="e">
            <v>#REF!</v>
          </cell>
          <cell r="K207">
            <v>15.6</v>
          </cell>
          <cell r="M207">
            <v>0.156</v>
          </cell>
          <cell r="N207">
            <v>1.95E-2</v>
          </cell>
          <cell r="O207">
            <v>4.0000000000000001E-3</v>
          </cell>
          <cell r="P207">
            <v>0.13250000000000001</v>
          </cell>
        </row>
        <row r="208">
          <cell r="A208" t="str">
            <v>W00052</v>
          </cell>
          <cell r="B208">
            <v>199</v>
          </cell>
          <cell r="C208" t="str">
            <v>AJIT BARUAH</v>
          </cell>
          <cell r="D208">
            <v>1</v>
          </cell>
          <cell r="E208">
            <v>35881</v>
          </cell>
          <cell r="F208">
            <v>609300</v>
          </cell>
          <cell r="G208">
            <v>0</v>
          </cell>
          <cell r="H208" t="str">
            <v>MED SYSTEMS</v>
          </cell>
          <cell r="I208" t="e">
            <v>#REF!</v>
          </cell>
          <cell r="K208">
            <v>15.6</v>
          </cell>
          <cell r="M208">
            <v>0.156</v>
          </cell>
          <cell r="N208">
            <v>1.95E-2</v>
          </cell>
          <cell r="O208">
            <v>4.0000000000000001E-3</v>
          </cell>
          <cell r="P208">
            <v>0.13250000000000001</v>
          </cell>
        </row>
        <row r="209">
          <cell r="A209" t="str">
            <v>W00129</v>
          </cell>
          <cell r="B209">
            <v>200</v>
          </cell>
          <cell r="C209" t="str">
            <v>GHODKE</v>
          </cell>
          <cell r="D209">
            <v>1</v>
          </cell>
          <cell r="E209">
            <v>35881</v>
          </cell>
          <cell r="F209">
            <v>468730</v>
          </cell>
          <cell r="G209">
            <v>15.91</v>
          </cell>
          <cell r="H209" t="str">
            <v>MED SYSTEMS</v>
          </cell>
          <cell r="I209" t="e">
            <v>#REF!</v>
          </cell>
          <cell r="J209">
            <v>10420.31792219178</v>
          </cell>
          <cell r="K209">
            <v>15.6</v>
          </cell>
          <cell r="M209">
            <v>0.156</v>
          </cell>
          <cell r="N209">
            <v>1.95E-2</v>
          </cell>
          <cell r="O209">
            <v>4.0000000000000001E-3</v>
          </cell>
          <cell r="P209">
            <v>0.13250000000000001</v>
          </cell>
        </row>
        <row r="210">
          <cell r="A210" t="str">
            <v>W00211</v>
          </cell>
          <cell r="B210">
            <v>201</v>
          </cell>
          <cell r="C210" t="str">
            <v>JAYARAM NAIDU</v>
          </cell>
          <cell r="D210">
            <v>1</v>
          </cell>
          <cell r="E210">
            <v>35881</v>
          </cell>
          <cell r="F210">
            <v>171026</v>
          </cell>
          <cell r="G210">
            <v>15.91</v>
          </cell>
          <cell r="H210" t="str">
            <v>MED SYSTEMS</v>
          </cell>
          <cell r="I210" t="e">
            <v>#REF!</v>
          </cell>
          <cell r="J210">
            <v>5465.8693041095894</v>
          </cell>
          <cell r="K210">
            <v>15.6</v>
          </cell>
          <cell r="M210">
            <v>0.156</v>
          </cell>
          <cell r="N210">
            <v>1.95E-2</v>
          </cell>
          <cell r="O210">
            <v>4.0000000000000001E-3</v>
          </cell>
          <cell r="P210">
            <v>0.13250000000000001</v>
          </cell>
        </row>
        <row r="211">
          <cell r="A211" t="str">
            <v>W00159</v>
          </cell>
          <cell r="B211">
            <v>202</v>
          </cell>
          <cell r="C211" t="str">
            <v>S KALAVATHI</v>
          </cell>
          <cell r="D211">
            <v>1</v>
          </cell>
          <cell r="E211">
            <v>35881</v>
          </cell>
          <cell r="F211">
            <v>700000</v>
          </cell>
          <cell r="G211">
            <v>15.91</v>
          </cell>
          <cell r="H211" t="str">
            <v>MED SYSTEMS</v>
          </cell>
          <cell r="I211" t="e">
            <v>#REF!</v>
          </cell>
          <cell r="K211">
            <v>15.6</v>
          </cell>
          <cell r="M211">
            <v>0.156</v>
          </cell>
          <cell r="N211">
            <v>1.95E-2</v>
          </cell>
          <cell r="O211">
            <v>4.0000000000000001E-3</v>
          </cell>
          <cell r="P211">
            <v>0.13250000000000001</v>
          </cell>
        </row>
        <row r="212">
          <cell r="A212" t="str">
            <v>W00097</v>
          </cell>
          <cell r="B212">
            <v>203</v>
          </cell>
          <cell r="C212" t="str">
            <v>GANGA SCANS</v>
          </cell>
          <cell r="D212">
            <v>1</v>
          </cell>
          <cell r="E212">
            <v>35881</v>
          </cell>
          <cell r="F212">
            <v>6251280</v>
          </cell>
          <cell r="G212">
            <v>15.91</v>
          </cell>
          <cell r="H212" t="str">
            <v>MED SYSTEMS</v>
          </cell>
          <cell r="I212" t="e">
            <v>#REF!</v>
          </cell>
          <cell r="K212">
            <v>15.6</v>
          </cell>
          <cell r="M212">
            <v>0.156</v>
          </cell>
          <cell r="N212">
            <v>1.95E-2</v>
          </cell>
          <cell r="O212">
            <v>4.0000000000000001E-3</v>
          </cell>
          <cell r="P212">
            <v>0.13250000000000001</v>
          </cell>
        </row>
        <row r="213">
          <cell r="A213" t="str">
            <v>W00055</v>
          </cell>
          <cell r="B213">
            <v>204</v>
          </cell>
          <cell r="C213" t="str">
            <v xml:space="preserve">MANIPAL </v>
          </cell>
          <cell r="D213">
            <v>1</v>
          </cell>
          <cell r="E213">
            <v>35881</v>
          </cell>
          <cell r="F213">
            <v>40792000</v>
          </cell>
          <cell r="G213">
            <v>0</v>
          </cell>
          <cell r="H213" t="str">
            <v>MED SYSTEMS</v>
          </cell>
          <cell r="I213" t="e">
            <v>#REF!</v>
          </cell>
          <cell r="K213">
            <v>15.6</v>
          </cell>
          <cell r="M213">
            <v>0.156</v>
          </cell>
          <cell r="N213">
            <v>1.95E-2</v>
          </cell>
          <cell r="O213">
            <v>4.0000000000000001E-3</v>
          </cell>
          <cell r="P213">
            <v>0.13250000000000001</v>
          </cell>
        </row>
        <row r="214">
          <cell r="A214" t="str">
            <v>W00118</v>
          </cell>
          <cell r="B214">
            <v>205</v>
          </cell>
          <cell r="C214" t="str">
            <v>RADICAL XRAY</v>
          </cell>
          <cell r="D214">
            <v>1</v>
          </cell>
          <cell r="E214">
            <v>35881</v>
          </cell>
          <cell r="F214">
            <v>636683</v>
          </cell>
          <cell r="G214">
            <v>15.91</v>
          </cell>
          <cell r="H214" t="str">
            <v>MED SYSTEMS</v>
          </cell>
          <cell r="I214" t="e">
            <v>#REF!</v>
          </cell>
          <cell r="K214">
            <v>15.6</v>
          </cell>
          <cell r="M214">
            <v>0.156</v>
          </cell>
          <cell r="N214">
            <v>1.95E-2</v>
          </cell>
          <cell r="O214">
            <v>4.0000000000000001E-3</v>
          </cell>
          <cell r="P214">
            <v>0.13250000000000001</v>
          </cell>
        </row>
        <row r="215">
          <cell r="A215" t="str">
            <v>W00039</v>
          </cell>
          <cell r="B215">
            <v>206</v>
          </cell>
          <cell r="C215" t="str">
            <v>SAI MAHIMA SHUKLA</v>
          </cell>
          <cell r="D215">
            <v>1</v>
          </cell>
          <cell r="E215">
            <v>35881</v>
          </cell>
          <cell r="F215">
            <v>441885</v>
          </cell>
          <cell r="G215">
            <v>15.91</v>
          </cell>
          <cell r="H215" t="str">
            <v>MED SYSTEMS</v>
          </cell>
          <cell r="I215" t="e">
            <v>#REF!</v>
          </cell>
          <cell r="K215">
            <v>15.6</v>
          </cell>
          <cell r="M215">
            <v>0.156</v>
          </cell>
          <cell r="N215">
            <v>1.95E-2</v>
          </cell>
          <cell r="O215">
            <v>4.0000000000000001E-3</v>
          </cell>
          <cell r="P215">
            <v>0.13250000000000001</v>
          </cell>
        </row>
        <row r="216">
          <cell r="A216" t="str">
            <v>W00117</v>
          </cell>
          <cell r="B216">
            <v>207</v>
          </cell>
          <cell r="C216" t="str">
            <v>SOLAPUR SCANS(foreclosed in dec 1998)</v>
          </cell>
          <cell r="D216">
            <v>1</v>
          </cell>
          <cell r="E216">
            <v>35881</v>
          </cell>
          <cell r="F216">
            <v>18589116</v>
          </cell>
          <cell r="G216">
            <v>0</v>
          </cell>
          <cell r="H216" t="str">
            <v>MED SYSTEMS</v>
          </cell>
          <cell r="I216" t="e">
            <v>#REF!</v>
          </cell>
          <cell r="K216">
            <v>15.6</v>
          </cell>
          <cell r="M216">
            <v>0.156</v>
          </cell>
          <cell r="N216">
            <v>1.95E-2</v>
          </cell>
          <cell r="O216">
            <v>4.0000000000000001E-3</v>
          </cell>
          <cell r="P216">
            <v>0.13250000000000001</v>
          </cell>
        </row>
        <row r="217">
          <cell r="A217" t="str">
            <v>W00066</v>
          </cell>
          <cell r="B217">
            <v>208</v>
          </cell>
          <cell r="C217" t="str">
            <v>SRINIVASA NURSING HOME</v>
          </cell>
          <cell r="D217">
            <v>1</v>
          </cell>
          <cell r="E217">
            <v>35881</v>
          </cell>
          <cell r="F217">
            <v>638278</v>
          </cell>
          <cell r="G217">
            <v>15.91</v>
          </cell>
          <cell r="H217" t="str">
            <v>MED SYSTEMS</v>
          </cell>
          <cell r="I217" t="e">
            <v>#REF!</v>
          </cell>
          <cell r="K217">
            <v>15.6</v>
          </cell>
          <cell r="M217">
            <v>0.156</v>
          </cell>
          <cell r="N217">
            <v>1.95E-2</v>
          </cell>
          <cell r="O217">
            <v>4.0000000000000001E-3</v>
          </cell>
          <cell r="P217">
            <v>0.13250000000000001</v>
          </cell>
        </row>
        <row r="218">
          <cell r="A218" t="str">
            <v>W00193</v>
          </cell>
          <cell r="B218">
            <v>209</v>
          </cell>
          <cell r="C218" t="str">
            <v>TRAVANCORE SCANS</v>
          </cell>
          <cell r="D218">
            <v>1</v>
          </cell>
          <cell r="E218">
            <v>35881</v>
          </cell>
          <cell r="F218">
            <v>5175000</v>
          </cell>
          <cell r="G218">
            <v>15.91</v>
          </cell>
          <cell r="H218" t="str">
            <v>MED SYSTEMS</v>
          </cell>
          <cell r="I218" t="e">
            <v>#REF!</v>
          </cell>
          <cell r="K218">
            <v>15.6</v>
          </cell>
          <cell r="M218">
            <v>0.156</v>
          </cell>
          <cell r="N218">
            <v>1.95E-2</v>
          </cell>
          <cell r="O218">
            <v>4.0000000000000001E-3</v>
          </cell>
          <cell r="P218">
            <v>0.13250000000000001</v>
          </cell>
        </row>
        <row r="219">
          <cell r="A219" t="str">
            <v>W00095</v>
          </cell>
          <cell r="B219">
            <v>210</v>
          </cell>
          <cell r="C219" t="str">
            <v>ULTRALAB</v>
          </cell>
          <cell r="D219">
            <v>1</v>
          </cell>
          <cell r="E219">
            <v>35881</v>
          </cell>
          <cell r="F219">
            <v>476175</v>
          </cell>
          <cell r="G219">
            <v>15.91</v>
          </cell>
          <cell r="H219" t="str">
            <v>MED SYSTEMS</v>
          </cell>
          <cell r="I219" t="e">
            <v>#REF!</v>
          </cell>
          <cell r="K219">
            <v>15.6</v>
          </cell>
          <cell r="M219">
            <v>0.156</v>
          </cell>
          <cell r="N219">
            <v>1.95E-2</v>
          </cell>
          <cell r="O219">
            <v>4.0000000000000001E-3</v>
          </cell>
          <cell r="P219">
            <v>0.13250000000000001</v>
          </cell>
        </row>
        <row r="220">
          <cell r="A220" t="str">
            <v>W00049</v>
          </cell>
          <cell r="B220">
            <v>211</v>
          </cell>
          <cell r="C220" t="str">
            <v>VIRDI HOSPITAL(foreclosed in july 99)</v>
          </cell>
          <cell r="D220">
            <v>2</v>
          </cell>
          <cell r="E220">
            <v>35881</v>
          </cell>
          <cell r="F220">
            <v>4270000</v>
          </cell>
          <cell r="G220">
            <v>0</v>
          </cell>
          <cell r="H220" t="str">
            <v>MED SYSTEMS</v>
          </cell>
          <cell r="I220" t="e">
            <v>#REF!</v>
          </cell>
          <cell r="K220">
            <v>15.6</v>
          </cell>
          <cell r="M220">
            <v>0.156</v>
          </cell>
          <cell r="N220">
            <v>1.95E-2</v>
          </cell>
          <cell r="O220">
            <v>4.0000000000000001E-3</v>
          </cell>
          <cell r="P220">
            <v>0.13250000000000001</v>
          </cell>
        </row>
        <row r="221">
          <cell r="A221" t="str">
            <v>W00210</v>
          </cell>
          <cell r="B221">
            <v>212</v>
          </cell>
          <cell r="C221" t="str">
            <v>SEWA NURSING HOME</v>
          </cell>
          <cell r="D221">
            <v>2</v>
          </cell>
          <cell r="E221">
            <v>35885</v>
          </cell>
          <cell r="F221">
            <v>425000</v>
          </cell>
          <cell r="G221">
            <v>15.91</v>
          </cell>
          <cell r="H221" t="str">
            <v>MED SYSTEMS</v>
          </cell>
          <cell r="I221" t="e">
            <v>#REF!</v>
          </cell>
          <cell r="K221">
            <v>15.6</v>
          </cell>
          <cell r="M221">
            <v>0.156</v>
          </cell>
          <cell r="N221">
            <v>1.95E-2</v>
          </cell>
          <cell r="O221">
            <v>4.0000000000000001E-3</v>
          </cell>
          <cell r="P221">
            <v>0.13250000000000001</v>
          </cell>
        </row>
        <row r="222">
          <cell r="A222" t="str">
            <v>W00165</v>
          </cell>
          <cell r="B222">
            <v>213</v>
          </cell>
          <cell r="C222" t="str">
            <v>SHANKAR MEDICAL STORE(foreclosed in dec 99)</v>
          </cell>
          <cell r="D222">
            <v>1</v>
          </cell>
          <cell r="E222">
            <v>35885</v>
          </cell>
          <cell r="F222">
            <v>664017</v>
          </cell>
          <cell r="G222">
            <v>15.91</v>
          </cell>
          <cell r="H222" t="str">
            <v>MED SYSTEMS</v>
          </cell>
          <cell r="I222" t="e">
            <v>#REF!</v>
          </cell>
          <cell r="K222">
            <v>15.6</v>
          </cell>
          <cell r="M222">
            <v>0.156</v>
          </cell>
          <cell r="N222">
            <v>1.95E-2</v>
          </cell>
          <cell r="O222">
            <v>4.0000000000000001E-3</v>
          </cell>
          <cell r="P222">
            <v>0.13250000000000001</v>
          </cell>
        </row>
        <row r="223">
          <cell r="A223" t="str">
            <v>W00044</v>
          </cell>
          <cell r="B223">
            <v>214</v>
          </cell>
          <cell r="C223" t="str">
            <v>PALIWAL HOSPITAL</v>
          </cell>
          <cell r="D223">
            <v>1</v>
          </cell>
          <cell r="E223">
            <v>35915</v>
          </cell>
          <cell r="F223">
            <v>1375000</v>
          </cell>
          <cell r="G223">
            <v>15.91</v>
          </cell>
          <cell r="H223" t="str">
            <v>MED SYSTEMS</v>
          </cell>
          <cell r="I223" t="e">
            <v>#REF!</v>
          </cell>
          <cell r="K223">
            <v>14.35</v>
          </cell>
          <cell r="M223">
            <v>0.14349999999999999</v>
          </cell>
          <cell r="N223">
            <v>1.95E-2</v>
          </cell>
          <cell r="O223">
            <v>4.0000000000000001E-3</v>
          </cell>
          <cell r="P223">
            <v>0.11999999999999998</v>
          </cell>
        </row>
        <row r="224">
          <cell r="A224" t="str">
            <v>W00091</v>
          </cell>
          <cell r="B224">
            <v>215</v>
          </cell>
          <cell r="C224" t="str">
            <v>BALAJI NURSING HOME</v>
          </cell>
          <cell r="D224">
            <v>1</v>
          </cell>
          <cell r="E224">
            <v>35942</v>
          </cell>
          <cell r="F224">
            <v>840000</v>
          </cell>
          <cell r="G224">
            <v>15.16</v>
          </cell>
          <cell r="H224" t="str">
            <v>MED SYSTEMS</v>
          </cell>
          <cell r="I224" t="e">
            <v>#REF!</v>
          </cell>
          <cell r="K224">
            <v>14.85</v>
          </cell>
          <cell r="M224">
            <v>0.14849999999999999</v>
          </cell>
          <cell r="N224">
            <v>1.95E-2</v>
          </cell>
          <cell r="O224">
            <v>4.0000000000000001E-3</v>
          </cell>
          <cell r="P224">
            <v>0.125</v>
          </cell>
        </row>
        <row r="225">
          <cell r="A225" t="str">
            <v>W00098</v>
          </cell>
          <cell r="B225">
            <v>216</v>
          </cell>
          <cell r="C225" t="str">
            <v>R  SHANKAR</v>
          </cell>
          <cell r="D225">
            <v>1</v>
          </cell>
          <cell r="E225">
            <v>35942</v>
          </cell>
          <cell r="F225">
            <v>333739</v>
          </cell>
          <cell r="G225">
            <v>15.16</v>
          </cell>
          <cell r="H225" t="str">
            <v>MED SYSTEMS</v>
          </cell>
          <cell r="I225" t="e">
            <v>#REF!</v>
          </cell>
          <cell r="J225">
            <v>167671.88015780819</v>
          </cell>
          <cell r="K225">
            <v>14.85</v>
          </cell>
          <cell r="M225">
            <v>0.14849999999999999</v>
          </cell>
          <cell r="N225">
            <v>1.95E-2</v>
          </cell>
          <cell r="O225">
            <v>4.0000000000000001E-3</v>
          </cell>
          <cell r="P225">
            <v>0.125</v>
          </cell>
        </row>
        <row r="226">
          <cell r="A226" t="str">
            <v>W00122</v>
          </cell>
          <cell r="B226">
            <v>217</v>
          </cell>
          <cell r="C226" t="str">
            <v>SHAFI MULLAH BASHA</v>
          </cell>
          <cell r="D226">
            <v>1</v>
          </cell>
          <cell r="E226">
            <v>35942</v>
          </cell>
          <cell r="F226">
            <v>375173</v>
          </cell>
          <cell r="G226">
            <v>15.16</v>
          </cell>
          <cell r="H226" t="str">
            <v>MED SYSTEMS</v>
          </cell>
          <cell r="I226" t="e">
            <v>#REF!</v>
          </cell>
          <cell r="K226">
            <v>14.85</v>
          </cell>
          <cell r="M226">
            <v>0.14849999999999999</v>
          </cell>
          <cell r="N226">
            <v>1.95E-2</v>
          </cell>
          <cell r="O226">
            <v>4.0000000000000001E-3</v>
          </cell>
          <cell r="P226">
            <v>0.125</v>
          </cell>
        </row>
        <row r="227">
          <cell r="A227" t="str">
            <v>W00087</v>
          </cell>
          <cell r="B227">
            <v>218</v>
          </cell>
          <cell r="C227" t="str">
            <v>G NEUROMED DIAGNOSTICS</v>
          </cell>
          <cell r="D227">
            <v>1</v>
          </cell>
          <cell r="E227">
            <v>35942</v>
          </cell>
          <cell r="F227">
            <v>1647750</v>
          </cell>
          <cell r="G227">
            <v>15.16</v>
          </cell>
          <cell r="H227" t="str">
            <v>MED SYSTEMS</v>
          </cell>
          <cell r="I227" t="e">
            <v>#REF!</v>
          </cell>
          <cell r="K227">
            <v>14.85</v>
          </cell>
          <cell r="M227">
            <v>0.14849999999999999</v>
          </cell>
          <cell r="N227">
            <v>1.95E-2</v>
          </cell>
          <cell r="O227">
            <v>4.0000000000000001E-3</v>
          </cell>
          <cell r="P227">
            <v>0.125</v>
          </cell>
        </row>
        <row r="228">
          <cell r="A228" t="str">
            <v>W00084</v>
          </cell>
          <cell r="B228">
            <v>219</v>
          </cell>
          <cell r="C228" t="str">
            <v>AMBALA CT SCAN</v>
          </cell>
          <cell r="D228">
            <v>2</v>
          </cell>
          <cell r="E228">
            <v>35969</v>
          </cell>
          <cell r="F228">
            <v>5500000</v>
          </cell>
          <cell r="G228">
            <v>15.16</v>
          </cell>
          <cell r="H228" t="str">
            <v>MED SYSTEMS</v>
          </cell>
          <cell r="I228" t="e">
            <v>#REF!</v>
          </cell>
          <cell r="K228">
            <v>14.85</v>
          </cell>
          <cell r="M228">
            <v>0.14849999999999999</v>
          </cell>
          <cell r="N228">
            <v>1.95E-2</v>
          </cell>
          <cell r="O228">
            <v>4.0000000000000001E-3</v>
          </cell>
          <cell r="P228">
            <v>0.125</v>
          </cell>
        </row>
        <row r="229">
          <cell r="A229" t="str">
            <v>W00004</v>
          </cell>
          <cell r="B229">
            <v>220</v>
          </cell>
          <cell r="C229" t="str">
            <v>CDR MEDICAL</v>
          </cell>
          <cell r="D229">
            <v>2</v>
          </cell>
          <cell r="E229">
            <v>35973</v>
          </cell>
          <cell r="F229">
            <v>2970000</v>
          </cell>
          <cell r="G229">
            <v>15.16</v>
          </cell>
          <cell r="H229" t="str">
            <v>MED SYSTEMS</v>
          </cell>
          <cell r="I229" t="e">
            <v>#REF!</v>
          </cell>
          <cell r="K229">
            <v>14.85</v>
          </cell>
          <cell r="M229">
            <v>0.14849999999999999</v>
          </cell>
          <cell r="N229">
            <v>1.95E-2</v>
          </cell>
          <cell r="O229">
            <v>4.0000000000000001E-3</v>
          </cell>
          <cell r="P229">
            <v>0.125</v>
          </cell>
        </row>
        <row r="230">
          <cell r="A230" t="str">
            <v>W00088</v>
          </cell>
          <cell r="B230">
            <v>221</v>
          </cell>
          <cell r="C230" t="str">
            <v>ARPUTHAMARY</v>
          </cell>
          <cell r="D230">
            <v>1</v>
          </cell>
          <cell r="E230">
            <v>35985</v>
          </cell>
          <cell r="F230">
            <v>407000</v>
          </cell>
          <cell r="G230">
            <v>15.41</v>
          </cell>
          <cell r="H230" t="str">
            <v>MED SYSTEMS</v>
          </cell>
          <cell r="I230" t="e">
            <v>#REF!</v>
          </cell>
          <cell r="K230">
            <v>15.1</v>
          </cell>
          <cell r="M230">
            <v>0.151</v>
          </cell>
          <cell r="N230">
            <v>1.95E-2</v>
          </cell>
          <cell r="O230">
            <v>4.0000000000000001E-3</v>
          </cell>
          <cell r="P230">
            <v>0.1275</v>
          </cell>
        </row>
        <row r="231">
          <cell r="A231" t="str">
            <v>W00089</v>
          </cell>
          <cell r="B231">
            <v>222</v>
          </cell>
          <cell r="C231" t="str">
            <v>BHARATHI</v>
          </cell>
          <cell r="D231">
            <v>1</v>
          </cell>
          <cell r="E231">
            <v>35985</v>
          </cell>
          <cell r="F231">
            <v>432000</v>
          </cell>
          <cell r="G231">
            <v>0</v>
          </cell>
          <cell r="H231" t="str">
            <v>MED SYSTEMS</v>
          </cell>
          <cell r="I231" t="e">
            <v>#REF!</v>
          </cell>
          <cell r="K231">
            <v>15.1</v>
          </cell>
          <cell r="M231">
            <v>0.151</v>
          </cell>
          <cell r="N231">
            <v>1.95E-2</v>
          </cell>
          <cell r="O231">
            <v>4.0000000000000001E-3</v>
          </cell>
          <cell r="P231">
            <v>0.1275</v>
          </cell>
        </row>
        <row r="232">
          <cell r="A232">
            <v>0</v>
          </cell>
          <cell r="B232">
            <v>223</v>
          </cell>
          <cell r="C232" t="str">
            <v>COMPUTER RADIODIAGNOSTICS(amended)</v>
          </cell>
          <cell r="D232">
            <v>1</v>
          </cell>
          <cell r="E232">
            <v>35992</v>
          </cell>
          <cell r="F232">
            <v>1900000</v>
          </cell>
          <cell r="G232">
            <v>15.41</v>
          </cell>
          <cell r="H232" t="str">
            <v>MED SYSTEMS</v>
          </cell>
          <cell r="I232" t="e">
            <v>#REF!</v>
          </cell>
          <cell r="K232">
            <v>15.1</v>
          </cell>
          <cell r="M232">
            <v>0.151</v>
          </cell>
          <cell r="N232">
            <v>1.95E-2</v>
          </cell>
          <cell r="O232">
            <v>4.0000000000000001E-3</v>
          </cell>
          <cell r="P232">
            <v>0.1275</v>
          </cell>
        </row>
        <row r="233">
          <cell r="A233" t="str">
            <v>W00229</v>
          </cell>
          <cell r="B233">
            <v>224</v>
          </cell>
          <cell r="C233" t="str">
            <v>CARE NURSING HOME</v>
          </cell>
          <cell r="D233">
            <v>1</v>
          </cell>
          <cell r="E233">
            <v>36025</v>
          </cell>
          <cell r="F233">
            <v>495860</v>
          </cell>
          <cell r="G233">
            <v>15.16</v>
          </cell>
          <cell r="H233" t="str">
            <v>MED SYSTEMS</v>
          </cell>
          <cell r="I233" t="e">
            <v>#REF!</v>
          </cell>
          <cell r="K233">
            <v>14.85</v>
          </cell>
          <cell r="M233">
            <v>0.14849999999999999</v>
          </cell>
          <cell r="N233">
            <v>1.95E-2</v>
          </cell>
          <cell r="O233">
            <v>4.0000000000000001E-3</v>
          </cell>
          <cell r="P233">
            <v>0.125</v>
          </cell>
        </row>
        <row r="234">
          <cell r="A234" t="str">
            <v>W00213</v>
          </cell>
          <cell r="B234">
            <v>225</v>
          </cell>
          <cell r="C234" t="str">
            <v>POPULAR XRAY</v>
          </cell>
          <cell r="D234">
            <v>1</v>
          </cell>
          <cell r="E234">
            <v>36025</v>
          </cell>
          <cell r="F234">
            <v>309966</v>
          </cell>
          <cell r="G234">
            <v>15.16</v>
          </cell>
          <cell r="H234" t="str">
            <v>MED SYSTEMS</v>
          </cell>
          <cell r="I234" t="e">
            <v>#REF!</v>
          </cell>
          <cell r="K234">
            <v>14.85</v>
          </cell>
          <cell r="M234">
            <v>0.14849999999999999</v>
          </cell>
          <cell r="N234">
            <v>1.95E-2</v>
          </cell>
          <cell r="O234">
            <v>4.0000000000000001E-3</v>
          </cell>
          <cell r="P234">
            <v>0.125</v>
          </cell>
        </row>
        <row r="235">
          <cell r="A235" t="str">
            <v>W00194</v>
          </cell>
          <cell r="B235">
            <v>226</v>
          </cell>
          <cell r="C235" t="str">
            <v>MEDWIN DIAGNOSTICS(foreclosed in mar 99)</v>
          </cell>
          <cell r="D235">
            <v>1</v>
          </cell>
          <cell r="E235">
            <v>36033</v>
          </cell>
          <cell r="F235">
            <v>4275000</v>
          </cell>
          <cell r="G235">
            <v>0</v>
          </cell>
          <cell r="H235" t="str">
            <v>MED SYSTEMS</v>
          </cell>
          <cell r="I235" t="e">
            <v>#REF!</v>
          </cell>
          <cell r="K235">
            <v>14.85</v>
          </cell>
          <cell r="M235">
            <v>0.14849999999999999</v>
          </cell>
          <cell r="N235">
            <v>1.95E-2</v>
          </cell>
          <cell r="O235">
            <v>4.0000000000000001E-3</v>
          </cell>
          <cell r="P235">
            <v>0.125</v>
          </cell>
        </row>
        <row r="236">
          <cell r="A236" t="str">
            <v>W00232</v>
          </cell>
          <cell r="B236">
            <v>227</v>
          </cell>
          <cell r="C236" t="str">
            <v>O S RAJENDRAN</v>
          </cell>
          <cell r="D236">
            <v>1</v>
          </cell>
          <cell r="E236">
            <v>36039</v>
          </cell>
          <cell r="F236">
            <v>1240000</v>
          </cell>
          <cell r="G236">
            <v>15.16</v>
          </cell>
          <cell r="H236" t="str">
            <v>MED SYSTEMS</v>
          </cell>
          <cell r="I236" t="e">
            <v>#REF!</v>
          </cell>
          <cell r="J236">
            <v>42050.852776986299</v>
          </cell>
          <cell r="K236">
            <v>14.85</v>
          </cell>
          <cell r="M236">
            <v>0.14849999999999999</v>
          </cell>
          <cell r="N236">
            <v>1.95E-2</v>
          </cell>
          <cell r="O236">
            <v>4.0000000000000001E-3</v>
          </cell>
          <cell r="P236">
            <v>0.125</v>
          </cell>
        </row>
        <row r="237">
          <cell r="A237" t="str">
            <v>W00228</v>
          </cell>
          <cell r="B237">
            <v>228</v>
          </cell>
          <cell r="C237" t="str">
            <v>USMANPURA CT SCAN</v>
          </cell>
          <cell r="D237">
            <v>1</v>
          </cell>
          <cell r="E237">
            <v>36039</v>
          </cell>
          <cell r="F237">
            <v>16867000</v>
          </cell>
          <cell r="G237">
            <v>0</v>
          </cell>
          <cell r="H237" t="str">
            <v>MED SYSTEMS</v>
          </cell>
          <cell r="I237" t="e">
            <v>#REF!</v>
          </cell>
          <cell r="K237">
            <v>14.85</v>
          </cell>
          <cell r="M237">
            <v>0.14849999999999999</v>
          </cell>
          <cell r="N237">
            <v>1.95E-2</v>
          </cell>
          <cell r="O237">
            <v>4.0000000000000001E-3</v>
          </cell>
          <cell r="P237">
            <v>0.125</v>
          </cell>
        </row>
        <row r="238">
          <cell r="A238" t="str">
            <v>W00226</v>
          </cell>
          <cell r="B238">
            <v>229</v>
          </cell>
          <cell r="C238" t="str">
            <v>SETHURAMAN</v>
          </cell>
          <cell r="D238">
            <v>2</v>
          </cell>
          <cell r="E238">
            <v>36063</v>
          </cell>
          <cell r="F238">
            <v>4376000</v>
          </cell>
          <cell r="G238">
            <v>15.41</v>
          </cell>
          <cell r="H238" t="str">
            <v>MED SYSTEMS</v>
          </cell>
          <cell r="I238" t="e">
            <v>#REF!</v>
          </cell>
          <cell r="K238">
            <v>14.85</v>
          </cell>
          <cell r="M238">
            <v>0.14849999999999999</v>
          </cell>
          <cell r="N238">
            <v>1.95E-2</v>
          </cell>
          <cell r="O238">
            <v>4.0000000000000001E-3</v>
          </cell>
          <cell r="P238">
            <v>0.125</v>
          </cell>
        </row>
        <row r="239">
          <cell r="A239" t="str">
            <v>W00227</v>
          </cell>
          <cell r="B239">
            <v>230</v>
          </cell>
          <cell r="C239" t="str">
            <v>SETHURAMAN</v>
          </cell>
          <cell r="D239">
            <v>3</v>
          </cell>
          <cell r="E239">
            <v>36063</v>
          </cell>
          <cell r="F239">
            <v>1980000</v>
          </cell>
          <cell r="G239">
            <v>15.41</v>
          </cell>
          <cell r="H239" t="str">
            <v>MED SYSTEMS</v>
          </cell>
          <cell r="I239" t="e">
            <v>#REF!</v>
          </cell>
          <cell r="K239">
            <v>14.85</v>
          </cell>
          <cell r="M239">
            <v>0.14849999999999999</v>
          </cell>
          <cell r="N239">
            <v>1.95E-2</v>
          </cell>
          <cell r="O239">
            <v>4.0000000000000001E-3</v>
          </cell>
          <cell r="P239">
            <v>0.125</v>
          </cell>
        </row>
        <row r="240">
          <cell r="A240" t="str">
            <v>W00220</v>
          </cell>
          <cell r="B240">
            <v>231</v>
          </cell>
          <cell r="C240" t="str">
            <v>FORT SCANS</v>
          </cell>
          <cell r="D240">
            <v>1</v>
          </cell>
          <cell r="E240">
            <v>36066</v>
          </cell>
          <cell r="F240">
            <v>4000000</v>
          </cell>
          <cell r="G240">
            <v>0</v>
          </cell>
          <cell r="H240" t="str">
            <v>MED SYSTEMS</v>
          </cell>
          <cell r="I240" t="e">
            <v>#REF!</v>
          </cell>
          <cell r="K240">
            <v>14.85</v>
          </cell>
          <cell r="M240">
            <v>0.14849999999999999</v>
          </cell>
          <cell r="N240">
            <v>1.95E-2</v>
          </cell>
          <cell r="O240">
            <v>4.0000000000000001E-3</v>
          </cell>
          <cell r="P240">
            <v>0.125</v>
          </cell>
        </row>
        <row r="241">
          <cell r="A241" t="str">
            <v>W00221</v>
          </cell>
          <cell r="B241">
            <v>232</v>
          </cell>
          <cell r="C241" t="str">
            <v>MEDINOVA DIAGNOSTICS</v>
          </cell>
          <cell r="D241">
            <v>5</v>
          </cell>
          <cell r="E241">
            <v>36066</v>
          </cell>
          <cell r="F241">
            <v>705644</v>
          </cell>
          <cell r="G241">
            <v>15.41</v>
          </cell>
          <cell r="H241" t="str">
            <v>MED SYSTEMS</v>
          </cell>
          <cell r="I241" t="e">
            <v>#REF!</v>
          </cell>
          <cell r="K241">
            <v>14.85</v>
          </cell>
          <cell r="M241">
            <v>0.14849999999999999</v>
          </cell>
          <cell r="N241">
            <v>1.95E-2</v>
          </cell>
          <cell r="O241">
            <v>4.0000000000000001E-3</v>
          </cell>
          <cell r="P241">
            <v>0.125</v>
          </cell>
        </row>
        <row r="242">
          <cell r="A242" t="str">
            <v>W00230</v>
          </cell>
          <cell r="B242">
            <v>233</v>
          </cell>
          <cell r="C242" t="str">
            <v>SIDDAYYA KUDLAMATH</v>
          </cell>
          <cell r="D242">
            <v>1</v>
          </cell>
          <cell r="E242">
            <v>36075</v>
          </cell>
          <cell r="F242">
            <v>1498736</v>
          </cell>
          <cell r="G242">
            <v>15.41</v>
          </cell>
          <cell r="H242" t="str">
            <v>MED SYSTEMS</v>
          </cell>
          <cell r="I242" t="e">
            <v>#REF!</v>
          </cell>
          <cell r="K242">
            <v>15.1</v>
          </cell>
          <cell r="M242">
            <v>0.151</v>
          </cell>
          <cell r="N242">
            <v>1.95E-2</v>
          </cell>
          <cell r="O242">
            <v>4.0000000000000001E-3</v>
          </cell>
          <cell r="P242">
            <v>0.1275</v>
          </cell>
        </row>
        <row r="243">
          <cell r="A243" t="str">
            <v>W00225</v>
          </cell>
          <cell r="B243">
            <v>234</v>
          </cell>
          <cell r="C243" t="str">
            <v>G NEUROMED DIAGNOSTICS</v>
          </cell>
          <cell r="D243">
            <v>2</v>
          </cell>
          <cell r="E243">
            <v>36075</v>
          </cell>
          <cell r="F243">
            <v>6422000</v>
          </cell>
          <cell r="G243">
            <v>15.41</v>
          </cell>
          <cell r="H243" t="str">
            <v>MED SYSTEMS</v>
          </cell>
          <cell r="I243" t="e">
            <v>#REF!</v>
          </cell>
          <cell r="K243">
            <v>15.1</v>
          </cell>
          <cell r="M243">
            <v>0.151</v>
          </cell>
          <cell r="N243">
            <v>1.95E-2</v>
          </cell>
          <cell r="O243">
            <v>4.0000000000000001E-3</v>
          </cell>
          <cell r="P243">
            <v>0.1275</v>
          </cell>
        </row>
        <row r="244">
          <cell r="A244" t="str">
            <v>W00231</v>
          </cell>
          <cell r="B244">
            <v>235</v>
          </cell>
          <cell r="C244" t="str">
            <v>MURARI PRASAD MISHRA</v>
          </cell>
          <cell r="D244">
            <v>1</v>
          </cell>
          <cell r="E244">
            <v>36075</v>
          </cell>
          <cell r="F244">
            <v>451250</v>
          </cell>
          <cell r="G244">
            <v>15.41</v>
          </cell>
          <cell r="H244" t="str">
            <v>MED SYSTEMS</v>
          </cell>
          <cell r="I244" t="e">
            <v>#REF!</v>
          </cell>
          <cell r="K244">
            <v>15.1</v>
          </cell>
          <cell r="M244">
            <v>0.151</v>
          </cell>
          <cell r="N244">
            <v>1.95E-2</v>
          </cell>
          <cell r="O244">
            <v>4.0000000000000001E-3</v>
          </cell>
          <cell r="P244">
            <v>0.1275</v>
          </cell>
        </row>
        <row r="245">
          <cell r="A245" t="str">
            <v>W00233</v>
          </cell>
          <cell r="B245">
            <v>236</v>
          </cell>
          <cell r="C245" t="str">
            <v>KALPANA JHAKU</v>
          </cell>
          <cell r="D245">
            <v>1</v>
          </cell>
          <cell r="E245">
            <v>36091</v>
          </cell>
          <cell r="F245">
            <v>317136</v>
          </cell>
          <cell r="G245">
            <v>14.91</v>
          </cell>
          <cell r="H245" t="str">
            <v>MED SYSTEMS</v>
          </cell>
          <cell r="I245" t="e">
            <v>#REF!</v>
          </cell>
          <cell r="K245">
            <v>15.1</v>
          </cell>
          <cell r="M245">
            <v>0.151</v>
          </cell>
          <cell r="N245">
            <v>1.95E-2</v>
          </cell>
          <cell r="O245">
            <v>4.0000000000000001E-3</v>
          </cell>
          <cell r="P245">
            <v>0.1275</v>
          </cell>
        </row>
        <row r="246">
          <cell r="A246" t="str">
            <v>W00236</v>
          </cell>
          <cell r="B246">
            <v>237</v>
          </cell>
          <cell r="C246" t="str">
            <v>B I JAFFERY</v>
          </cell>
          <cell r="D246">
            <v>1</v>
          </cell>
          <cell r="E246">
            <v>36104</v>
          </cell>
          <cell r="F246">
            <v>2030000</v>
          </cell>
          <cell r="G246">
            <v>14.91</v>
          </cell>
          <cell r="H246" t="str">
            <v>MED SYSTEMS</v>
          </cell>
          <cell r="I246" t="e">
            <v>#REF!</v>
          </cell>
          <cell r="K246">
            <v>14.6</v>
          </cell>
          <cell r="M246">
            <v>0.14599999999999999</v>
          </cell>
          <cell r="N246">
            <v>1.95E-2</v>
          </cell>
          <cell r="O246">
            <v>4.0000000000000001E-3</v>
          </cell>
          <cell r="P246">
            <v>0.1225</v>
          </cell>
        </row>
        <row r="247">
          <cell r="A247" t="str">
            <v>w00237</v>
          </cell>
          <cell r="B247">
            <v>238</v>
          </cell>
          <cell r="C247" t="str">
            <v>VERDICT DIAGNOSTICS</v>
          </cell>
          <cell r="D247">
            <v>1</v>
          </cell>
          <cell r="E247">
            <v>36122</v>
          </cell>
          <cell r="F247">
            <v>3960000</v>
          </cell>
          <cell r="G247">
            <v>14.91</v>
          </cell>
          <cell r="H247" t="str">
            <v>MED SYSTEMS</v>
          </cell>
          <cell r="I247" t="e">
            <v>#REF!</v>
          </cell>
          <cell r="K247">
            <v>14.6</v>
          </cell>
          <cell r="M247">
            <v>0.14599999999999999</v>
          </cell>
          <cell r="N247">
            <v>1.95E-2</v>
          </cell>
          <cell r="O247">
            <v>4.0000000000000001E-3</v>
          </cell>
          <cell r="P247">
            <v>0.1225</v>
          </cell>
        </row>
        <row r="248">
          <cell r="A248" t="str">
            <v>W00242</v>
          </cell>
          <cell r="B248">
            <v>239</v>
          </cell>
          <cell r="C248" t="str">
            <v>BHARAT SCANS</v>
          </cell>
          <cell r="D248">
            <v>1</v>
          </cell>
          <cell r="E248">
            <v>36138</v>
          </cell>
          <cell r="F248">
            <v>10650000</v>
          </cell>
          <cell r="G248">
            <v>14.91</v>
          </cell>
          <cell r="H248" t="str">
            <v>MED SYSTEMS</v>
          </cell>
          <cell r="I248" t="e">
            <v>#REF!</v>
          </cell>
          <cell r="K248">
            <v>14.6</v>
          </cell>
          <cell r="M248">
            <v>0.14599999999999999</v>
          </cell>
          <cell r="N248">
            <v>1.95E-2</v>
          </cell>
          <cell r="O248">
            <v>4.0000000000000001E-3</v>
          </cell>
          <cell r="P248">
            <v>0.1225</v>
          </cell>
        </row>
        <row r="249">
          <cell r="A249" t="str">
            <v>W00241</v>
          </cell>
          <cell r="B249">
            <v>240</v>
          </cell>
          <cell r="C249" t="str">
            <v>D C PARIJA</v>
          </cell>
          <cell r="D249">
            <v>1</v>
          </cell>
          <cell r="E249">
            <v>36138</v>
          </cell>
          <cell r="F249">
            <v>512000</v>
          </cell>
          <cell r="G249">
            <v>14.91</v>
          </cell>
          <cell r="H249" t="str">
            <v>MED SYSTEMS</v>
          </cell>
          <cell r="I249" t="e">
            <v>#REF!</v>
          </cell>
          <cell r="J249">
            <v>223613.47822136988</v>
          </cell>
          <cell r="K249">
            <v>14.6</v>
          </cell>
          <cell r="M249">
            <v>0.14599999999999999</v>
          </cell>
          <cell r="N249">
            <v>1.95E-2</v>
          </cell>
          <cell r="O249">
            <v>4.0000000000000001E-3</v>
          </cell>
          <cell r="P249">
            <v>0.1225</v>
          </cell>
        </row>
        <row r="250">
          <cell r="A250" t="str">
            <v>W00240</v>
          </cell>
          <cell r="B250">
            <v>241</v>
          </cell>
          <cell r="C250" t="str">
            <v>KAMAL NARAIN</v>
          </cell>
          <cell r="D250">
            <v>1</v>
          </cell>
          <cell r="E250">
            <v>36138</v>
          </cell>
          <cell r="F250">
            <v>406400</v>
          </cell>
          <cell r="G250">
            <v>14.91</v>
          </cell>
          <cell r="H250" t="str">
            <v>MED SYSTEMS</v>
          </cell>
          <cell r="I250" t="e">
            <v>#REF!</v>
          </cell>
          <cell r="J250">
            <v>1501.0058684931507</v>
          </cell>
          <cell r="K250">
            <v>14.6</v>
          </cell>
          <cell r="M250">
            <v>0.14599999999999999</v>
          </cell>
          <cell r="N250">
            <v>1.95E-2</v>
          </cell>
          <cell r="O250">
            <v>4.0000000000000001E-3</v>
          </cell>
          <cell r="P250">
            <v>0.1225</v>
          </cell>
        </row>
        <row r="251">
          <cell r="A251" t="str">
            <v>W00243</v>
          </cell>
          <cell r="B251">
            <v>242</v>
          </cell>
          <cell r="C251" t="str">
            <v>ZIA UL HASAN RIZVI</v>
          </cell>
          <cell r="D251">
            <v>1</v>
          </cell>
          <cell r="E251">
            <v>36138</v>
          </cell>
          <cell r="F251">
            <v>344000</v>
          </cell>
          <cell r="G251">
            <v>14.91</v>
          </cell>
          <cell r="H251" t="str">
            <v>MED SYSTEMS</v>
          </cell>
          <cell r="I251" t="e">
            <v>#REF!</v>
          </cell>
          <cell r="K251">
            <v>14.6</v>
          </cell>
          <cell r="M251">
            <v>0.14599999999999999</v>
          </cell>
          <cell r="N251">
            <v>1.95E-2</v>
          </cell>
          <cell r="O251">
            <v>4.0000000000000001E-3</v>
          </cell>
          <cell r="P251">
            <v>0.1225</v>
          </cell>
        </row>
        <row r="252">
          <cell r="A252" t="str">
            <v>W00245</v>
          </cell>
          <cell r="B252">
            <v>243</v>
          </cell>
          <cell r="C252" t="str">
            <v>G. Bhakthavatsalam</v>
          </cell>
          <cell r="D252">
            <v>1</v>
          </cell>
          <cell r="E252">
            <v>36138</v>
          </cell>
          <cell r="F252">
            <v>1125000</v>
          </cell>
          <cell r="G252">
            <v>14.91</v>
          </cell>
          <cell r="H252" t="str">
            <v>MED SYSTEMS</v>
          </cell>
          <cell r="I252" t="e">
            <v>#REF!</v>
          </cell>
          <cell r="K252">
            <v>14.6</v>
          </cell>
          <cell r="M252">
            <v>0.14599999999999999</v>
          </cell>
          <cell r="N252">
            <v>1.95E-2</v>
          </cell>
          <cell r="O252">
            <v>4.0000000000000001E-3</v>
          </cell>
          <cell r="P252">
            <v>0.1225</v>
          </cell>
        </row>
        <row r="253">
          <cell r="A253" t="str">
            <v>W00244</v>
          </cell>
          <cell r="B253">
            <v>244</v>
          </cell>
          <cell r="C253" t="str">
            <v>REKHA MISHRA</v>
          </cell>
          <cell r="D253">
            <v>1</v>
          </cell>
          <cell r="E253">
            <v>36138</v>
          </cell>
          <cell r="F253">
            <v>372000</v>
          </cell>
          <cell r="G253">
            <v>14.91</v>
          </cell>
          <cell r="H253" t="str">
            <v>MED SYSTEMS</v>
          </cell>
          <cell r="I253" t="e">
            <v>#REF!</v>
          </cell>
          <cell r="K253">
            <v>14.6</v>
          </cell>
          <cell r="M253">
            <v>0.14599999999999999</v>
          </cell>
          <cell r="N253">
            <v>1.95E-2</v>
          </cell>
          <cell r="O253">
            <v>4.0000000000000001E-3</v>
          </cell>
          <cell r="P253">
            <v>0.1225</v>
          </cell>
        </row>
        <row r="254">
          <cell r="A254" t="str">
            <v>W00246</v>
          </cell>
          <cell r="B254">
            <v>245</v>
          </cell>
          <cell r="C254" t="str">
            <v>VIJAYA MEDICAL CENTRE</v>
          </cell>
          <cell r="D254">
            <v>3</v>
          </cell>
          <cell r="E254">
            <v>36150</v>
          </cell>
          <cell r="F254">
            <v>20900000</v>
          </cell>
          <cell r="G254">
            <v>14.91</v>
          </cell>
          <cell r="I254" t="e">
            <v>#REF!</v>
          </cell>
          <cell r="K254">
            <v>14.6</v>
          </cell>
          <cell r="M254">
            <v>0.14599999999999999</v>
          </cell>
          <cell r="N254">
            <v>1.95E-2</v>
          </cell>
          <cell r="O254">
            <v>4.0000000000000001E-3</v>
          </cell>
          <cell r="P254">
            <v>0.1225</v>
          </cell>
        </row>
        <row r="255">
          <cell r="A255" t="str">
            <v>W00247</v>
          </cell>
          <cell r="B255">
            <v>246</v>
          </cell>
          <cell r="C255" t="str">
            <v>SRI VENKATESWARA DIAGNOSTICS</v>
          </cell>
          <cell r="D255">
            <v>1</v>
          </cell>
          <cell r="E255">
            <v>36157</v>
          </cell>
          <cell r="F255">
            <v>5760000</v>
          </cell>
          <cell r="G255">
            <v>14.91</v>
          </cell>
          <cell r="I255" t="e">
            <v>#REF!</v>
          </cell>
          <cell r="K255">
            <v>14.6</v>
          </cell>
          <cell r="M255">
            <v>0.14599999999999999</v>
          </cell>
          <cell r="N255">
            <v>1.95E-2</v>
          </cell>
          <cell r="O255">
            <v>4.0000000000000001E-3</v>
          </cell>
          <cell r="P255">
            <v>0.1225</v>
          </cell>
        </row>
        <row r="256">
          <cell r="A256" t="str">
            <v>W00248</v>
          </cell>
          <cell r="B256">
            <v>247</v>
          </cell>
          <cell r="C256" t="str">
            <v>TELICHERY COOPERATIVE</v>
          </cell>
          <cell r="D256">
            <v>1</v>
          </cell>
          <cell r="E256">
            <v>36157</v>
          </cell>
          <cell r="F256">
            <v>1397584</v>
          </cell>
          <cell r="G256">
            <v>0</v>
          </cell>
          <cell r="I256" t="e">
            <v>#REF!</v>
          </cell>
          <cell r="K256">
            <v>14.6</v>
          </cell>
          <cell r="M256">
            <v>0.14599999999999999</v>
          </cell>
          <cell r="N256">
            <v>1.95E-2</v>
          </cell>
          <cell r="O256">
            <v>4.0000000000000001E-3</v>
          </cell>
          <cell r="P256">
            <v>0.1225</v>
          </cell>
        </row>
        <row r="257">
          <cell r="A257" t="str">
            <v>W00253</v>
          </cell>
          <cell r="B257">
            <v>248</v>
          </cell>
          <cell r="C257" t="str">
            <v>AJIT K TYAGI</v>
          </cell>
          <cell r="D257">
            <v>1</v>
          </cell>
          <cell r="E257">
            <v>36159</v>
          </cell>
          <cell r="F257">
            <v>4410000</v>
          </cell>
          <cell r="G257">
            <v>14.91</v>
          </cell>
          <cell r="I257" t="e">
            <v>#REF!</v>
          </cell>
          <cell r="K257">
            <v>14.6</v>
          </cell>
          <cell r="M257">
            <v>0.14599999999999999</v>
          </cell>
          <cell r="N257">
            <v>1.95E-2</v>
          </cell>
          <cell r="O257">
            <v>4.0000000000000001E-3</v>
          </cell>
          <cell r="P257">
            <v>0.1225</v>
          </cell>
        </row>
        <row r="258">
          <cell r="A258" t="str">
            <v>W00251</v>
          </cell>
          <cell r="B258">
            <v>249</v>
          </cell>
          <cell r="C258" t="str">
            <v>ASSAM HOSPITAL CFM</v>
          </cell>
          <cell r="D258">
            <v>1</v>
          </cell>
          <cell r="E258">
            <v>36159</v>
          </cell>
          <cell r="F258">
            <v>1944800</v>
          </cell>
          <cell r="G258">
            <v>14.91</v>
          </cell>
          <cell r="I258" t="e">
            <v>#REF!</v>
          </cell>
          <cell r="K258">
            <v>14.6</v>
          </cell>
          <cell r="M258">
            <v>0.14599999999999999</v>
          </cell>
          <cell r="N258">
            <v>1.95E-2</v>
          </cell>
          <cell r="O258">
            <v>4.0000000000000001E-3</v>
          </cell>
          <cell r="P258">
            <v>0.1225</v>
          </cell>
        </row>
        <row r="259">
          <cell r="A259" t="str">
            <v>W00252</v>
          </cell>
          <cell r="B259">
            <v>250</v>
          </cell>
          <cell r="C259" t="str">
            <v>ASSAM HOSPITAL CT</v>
          </cell>
          <cell r="D259">
            <v>1</v>
          </cell>
          <cell r="E259">
            <v>36159</v>
          </cell>
          <cell r="F259">
            <v>6086400</v>
          </cell>
          <cell r="G259">
            <v>14.91</v>
          </cell>
          <cell r="I259" t="e">
            <v>#REF!</v>
          </cell>
          <cell r="K259">
            <v>14.6</v>
          </cell>
          <cell r="M259">
            <v>0.14599999999999999</v>
          </cell>
          <cell r="N259">
            <v>1.95E-2</v>
          </cell>
          <cell r="O259">
            <v>4.0000000000000001E-3</v>
          </cell>
          <cell r="P259">
            <v>0.1225</v>
          </cell>
        </row>
        <row r="260">
          <cell r="A260" t="str">
            <v>W00250</v>
          </cell>
          <cell r="B260">
            <v>251</v>
          </cell>
          <cell r="C260" t="str">
            <v>ASSAM HOSPITAL XRAY</v>
          </cell>
          <cell r="D260">
            <v>1</v>
          </cell>
          <cell r="E260">
            <v>36159</v>
          </cell>
          <cell r="F260">
            <v>1888800</v>
          </cell>
          <cell r="G260">
            <v>14.91</v>
          </cell>
          <cell r="I260" t="e">
            <v>#REF!</v>
          </cell>
          <cell r="K260">
            <v>14.6</v>
          </cell>
          <cell r="M260">
            <v>0.14599999999999999</v>
          </cell>
          <cell r="N260">
            <v>1.95E-2</v>
          </cell>
          <cell r="O260">
            <v>4.0000000000000001E-3</v>
          </cell>
          <cell r="P260">
            <v>0.1225</v>
          </cell>
        </row>
        <row r="261">
          <cell r="A261" t="str">
            <v>W00249</v>
          </cell>
          <cell r="B261">
            <v>252</v>
          </cell>
          <cell r="C261" t="str">
            <v>COCHIN COOPERATIVE</v>
          </cell>
          <cell r="D261">
            <v>1</v>
          </cell>
          <cell r="E261">
            <v>36159</v>
          </cell>
          <cell r="F261">
            <v>5133330</v>
          </cell>
          <cell r="G261">
            <v>14.91</v>
          </cell>
          <cell r="I261" t="e">
            <v>#REF!</v>
          </cell>
          <cell r="K261">
            <v>14.6</v>
          </cell>
          <cell r="M261">
            <v>0.14599999999999999</v>
          </cell>
          <cell r="N261">
            <v>1.95E-2</v>
          </cell>
          <cell r="O261">
            <v>4.0000000000000001E-3</v>
          </cell>
          <cell r="P261">
            <v>0.1225</v>
          </cell>
        </row>
        <row r="262">
          <cell r="A262" t="str">
            <v>W00254</v>
          </cell>
          <cell r="B262">
            <v>253</v>
          </cell>
          <cell r="C262" t="str">
            <v>SPANDAN DIAGNOSTICS(foreclosed in july 99)</v>
          </cell>
          <cell r="D262">
            <v>1</v>
          </cell>
          <cell r="E262">
            <v>36159</v>
          </cell>
          <cell r="F262">
            <v>6253000</v>
          </cell>
          <cell r="G262">
            <v>0</v>
          </cell>
          <cell r="I262" t="e">
            <v>#REF!</v>
          </cell>
          <cell r="K262">
            <v>14.6</v>
          </cell>
          <cell r="M262">
            <v>0.14599999999999999</v>
          </cell>
          <cell r="N262">
            <v>1.95E-2</v>
          </cell>
          <cell r="O262">
            <v>4.0000000000000001E-3</v>
          </cell>
          <cell r="P262">
            <v>0.1225</v>
          </cell>
        </row>
        <row r="263">
          <cell r="A263" t="str">
            <v>W00258</v>
          </cell>
          <cell r="B263">
            <v>254</v>
          </cell>
          <cell r="C263" t="str">
            <v>AGNES M P RAYAL</v>
          </cell>
          <cell r="D263">
            <v>1</v>
          </cell>
          <cell r="E263">
            <v>36192</v>
          </cell>
          <cell r="F263">
            <v>937500</v>
          </cell>
          <cell r="G263">
            <v>14.91</v>
          </cell>
          <cell r="I263" t="e">
            <v>#REF!</v>
          </cell>
          <cell r="K263">
            <v>14.6</v>
          </cell>
          <cell r="M263">
            <v>0.14599999999999999</v>
          </cell>
          <cell r="N263">
            <v>1.95E-2</v>
          </cell>
          <cell r="O263">
            <v>4.0000000000000001E-3</v>
          </cell>
          <cell r="P263">
            <v>0.1225</v>
          </cell>
        </row>
        <row r="264">
          <cell r="A264" t="str">
            <v>W00262</v>
          </cell>
          <cell r="B264">
            <v>255</v>
          </cell>
          <cell r="C264" t="str">
            <v>ANIL PATIL</v>
          </cell>
          <cell r="D264">
            <v>1</v>
          </cell>
          <cell r="E264">
            <v>36192</v>
          </cell>
          <cell r="F264">
            <v>1000000</v>
          </cell>
          <cell r="G264">
            <v>14.91</v>
          </cell>
          <cell r="I264" t="e">
            <v>#REF!</v>
          </cell>
          <cell r="J264">
            <v>11986.712602739726</v>
          </cell>
          <cell r="K264">
            <v>14.6</v>
          </cell>
          <cell r="M264">
            <v>0.14599999999999999</v>
          </cell>
          <cell r="N264">
            <v>1.95E-2</v>
          </cell>
          <cell r="O264">
            <v>4.0000000000000001E-3</v>
          </cell>
          <cell r="P264">
            <v>0.1225</v>
          </cell>
        </row>
        <row r="265">
          <cell r="A265" t="str">
            <v>W00259</v>
          </cell>
          <cell r="B265">
            <v>256</v>
          </cell>
          <cell r="C265" t="str">
            <v>HEMANT THAKKAR</v>
          </cell>
          <cell r="D265">
            <v>1</v>
          </cell>
          <cell r="E265">
            <v>36192</v>
          </cell>
          <cell r="F265">
            <v>939705</v>
          </cell>
          <cell r="G265">
            <v>14.91</v>
          </cell>
          <cell r="I265" t="e">
            <v>#REF!</v>
          </cell>
          <cell r="J265">
            <v>339.84065013698626</v>
          </cell>
          <cell r="K265">
            <v>14.6</v>
          </cell>
          <cell r="M265">
            <v>0.14599999999999999</v>
          </cell>
          <cell r="N265">
            <v>1.95E-2</v>
          </cell>
          <cell r="O265">
            <v>4.0000000000000001E-3</v>
          </cell>
          <cell r="P265">
            <v>0.1225</v>
          </cell>
        </row>
        <row r="266">
          <cell r="A266" t="str">
            <v>W00255</v>
          </cell>
          <cell r="B266">
            <v>257</v>
          </cell>
          <cell r="C266" t="str">
            <v>KAMALA SHANMUGHAN</v>
          </cell>
          <cell r="D266">
            <v>1</v>
          </cell>
          <cell r="E266">
            <v>36192</v>
          </cell>
          <cell r="F266">
            <v>800000</v>
          </cell>
          <cell r="G266">
            <v>14.91</v>
          </cell>
          <cell r="I266" t="e">
            <v>#REF!</v>
          </cell>
          <cell r="J266">
            <v>2718.7970893150687</v>
          </cell>
          <cell r="K266">
            <v>14.6</v>
          </cell>
          <cell r="M266">
            <v>0.14599999999999999</v>
          </cell>
          <cell r="N266">
            <v>1.95E-2</v>
          </cell>
          <cell r="O266">
            <v>4.0000000000000001E-3</v>
          </cell>
          <cell r="P266">
            <v>0.1225</v>
          </cell>
        </row>
        <row r="267">
          <cell r="A267" t="str">
            <v>W00260</v>
          </cell>
          <cell r="B267">
            <v>258</v>
          </cell>
          <cell r="C267" t="str">
            <v>S N KUCHAL</v>
          </cell>
          <cell r="D267">
            <v>1</v>
          </cell>
          <cell r="E267">
            <v>36192</v>
          </cell>
          <cell r="F267">
            <v>1145000</v>
          </cell>
          <cell r="G267">
            <v>14.91</v>
          </cell>
          <cell r="I267" t="e">
            <v>#REF!</v>
          </cell>
          <cell r="K267">
            <v>14.6</v>
          </cell>
          <cell r="M267">
            <v>0.14599999999999999</v>
          </cell>
          <cell r="N267">
            <v>1.95E-2</v>
          </cell>
          <cell r="O267">
            <v>4.0000000000000001E-3</v>
          </cell>
          <cell r="P267">
            <v>0.1225</v>
          </cell>
        </row>
        <row r="268">
          <cell r="A268" t="str">
            <v>W00261</v>
          </cell>
          <cell r="B268">
            <v>259</v>
          </cell>
          <cell r="C268" t="str">
            <v>INFERTILITY INSTITUTE</v>
          </cell>
          <cell r="D268">
            <v>2</v>
          </cell>
          <cell r="E268">
            <v>36192</v>
          </cell>
          <cell r="F268">
            <v>1325978</v>
          </cell>
          <cell r="G268">
            <v>14.91</v>
          </cell>
          <cell r="I268" t="e">
            <v>#REF!</v>
          </cell>
          <cell r="K268">
            <v>14.6</v>
          </cell>
          <cell r="M268">
            <v>0.14599999999999999</v>
          </cell>
          <cell r="N268">
            <v>1.95E-2</v>
          </cell>
          <cell r="O268">
            <v>4.0000000000000001E-3</v>
          </cell>
          <cell r="P268">
            <v>0.1225</v>
          </cell>
        </row>
        <row r="269">
          <cell r="A269" t="str">
            <v>W00257</v>
          </cell>
          <cell r="B269">
            <v>260</v>
          </cell>
          <cell r="C269" t="str">
            <v>MUKUND LAL MEMORIAL FOUNDATION</v>
          </cell>
          <cell r="D269">
            <v>1</v>
          </cell>
          <cell r="E269">
            <v>36192</v>
          </cell>
          <cell r="F269">
            <v>1331200</v>
          </cell>
          <cell r="G269">
            <v>14.91</v>
          </cell>
          <cell r="I269" t="e">
            <v>#REF!</v>
          </cell>
          <cell r="K269">
            <v>14.6</v>
          </cell>
          <cell r="M269">
            <v>0.14599999999999999</v>
          </cell>
          <cell r="N269">
            <v>1.95E-2</v>
          </cell>
          <cell r="O269">
            <v>4.0000000000000001E-3</v>
          </cell>
          <cell r="P269">
            <v>0.1225</v>
          </cell>
        </row>
        <row r="270">
          <cell r="A270" t="str">
            <v>W00256</v>
          </cell>
          <cell r="B270">
            <v>261</v>
          </cell>
          <cell r="C270" t="str">
            <v>UNITED SCAN CENTRE</v>
          </cell>
          <cell r="D270">
            <v>1</v>
          </cell>
          <cell r="E270">
            <v>36192</v>
          </cell>
          <cell r="F270">
            <v>2120000</v>
          </cell>
          <cell r="G270">
            <v>14.91</v>
          </cell>
          <cell r="I270" t="e">
            <v>#REF!</v>
          </cell>
          <cell r="K270">
            <v>14.6</v>
          </cell>
          <cell r="M270">
            <v>0.14599999999999999</v>
          </cell>
          <cell r="N270">
            <v>1.95E-2</v>
          </cell>
          <cell r="O270">
            <v>4.0000000000000001E-3</v>
          </cell>
          <cell r="P270">
            <v>0.1225</v>
          </cell>
        </row>
        <row r="271">
          <cell r="A271" t="str">
            <v>W00263</v>
          </cell>
          <cell r="B271">
            <v>262</v>
          </cell>
          <cell r="C271" t="str">
            <v>B C CHOUBEY</v>
          </cell>
          <cell r="D271">
            <v>1</v>
          </cell>
          <cell r="E271">
            <v>36207</v>
          </cell>
          <cell r="F271">
            <v>335000</v>
          </cell>
          <cell r="G271">
            <v>14.91</v>
          </cell>
          <cell r="I271" t="e">
            <v>#REF!</v>
          </cell>
          <cell r="J271">
            <v>3332.5464986301372</v>
          </cell>
          <cell r="K271">
            <v>14.6</v>
          </cell>
          <cell r="M271">
            <v>0.14599999999999999</v>
          </cell>
          <cell r="N271">
            <v>1.95E-2</v>
          </cell>
          <cell r="O271">
            <v>4.0000000000000001E-3</v>
          </cell>
          <cell r="P271">
            <v>0.1225</v>
          </cell>
        </row>
        <row r="272">
          <cell r="A272" t="str">
            <v>W00264</v>
          </cell>
          <cell r="B272">
            <v>263</v>
          </cell>
          <cell r="C272" t="str">
            <v>RAI MEMORIAL MEDICAL CENTRE</v>
          </cell>
          <cell r="D272">
            <v>1</v>
          </cell>
          <cell r="E272">
            <v>36207</v>
          </cell>
          <cell r="F272">
            <v>1125000</v>
          </cell>
          <cell r="G272">
            <v>14.91</v>
          </cell>
          <cell r="I272" t="e">
            <v>#REF!</v>
          </cell>
          <cell r="J272">
            <v>289.90454794520548</v>
          </cell>
          <cell r="K272">
            <v>14.6</v>
          </cell>
          <cell r="M272">
            <v>0.14599999999999999</v>
          </cell>
          <cell r="N272">
            <v>1.95E-2</v>
          </cell>
          <cell r="O272">
            <v>4.0000000000000001E-3</v>
          </cell>
          <cell r="P272">
            <v>0.1225</v>
          </cell>
        </row>
        <row r="273">
          <cell r="A273" t="str">
            <v>W00266</v>
          </cell>
          <cell r="B273">
            <v>264</v>
          </cell>
          <cell r="C273" t="str">
            <v>GURMAIL SINGH</v>
          </cell>
          <cell r="D273">
            <v>1</v>
          </cell>
          <cell r="E273">
            <v>36208</v>
          </cell>
          <cell r="F273">
            <v>423750</v>
          </cell>
          <cell r="G273">
            <v>14.91</v>
          </cell>
          <cell r="I273" t="e">
            <v>#REF!</v>
          </cell>
          <cell r="J273">
            <v>47090.381076712336</v>
          </cell>
          <cell r="K273">
            <v>14.6</v>
          </cell>
          <cell r="M273">
            <v>0.14599999999999999</v>
          </cell>
          <cell r="N273">
            <v>1.95E-2</v>
          </cell>
          <cell r="O273">
            <v>4.0000000000000001E-3</v>
          </cell>
          <cell r="P273">
            <v>0.1225</v>
          </cell>
        </row>
        <row r="274">
          <cell r="A274" t="str">
            <v>W00265</v>
          </cell>
          <cell r="B274">
            <v>265</v>
          </cell>
          <cell r="C274" t="str">
            <v>LITTLE FLOWER RELIGIOUS &amp; CHARITABLE</v>
          </cell>
          <cell r="D274">
            <v>1</v>
          </cell>
          <cell r="E274">
            <v>36208</v>
          </cell>
          <cell r="F274">
            <v>449685</v>
          </cell>
          <cell r="G274">
            <v>14.91</v>
          </cell>
          <cell r="I274" t="e">
            <v>#REF!</v>
          </cell>
          <cell r="K274">
            <v>14.6</v>
          </cell>
          <cell r="M274">
            <v>0.14599999999999999</v>
          </cell>
          <cell r="N274">
            <v>1.95E-2</v>
          </cell>
          <cell r="O274">
            <v>4.0000000000000001E-3</v>
          </cell>
          <cell r="P274">
            <v>0.1225</v>
          </cell>
        </row>
        <row r="275">
          <cell r="A275" t="str">
            <v>W00268</v>
          </cell>
          <cell r="B275">
            <v>266</v>
          </cell>
          <cell r="C275" t="str">
            <v>GANESH SCAN CENTRE</v>
          </cell>
          <cell r="D275">
            <v>1</v>
          </cell>
          <cell r="E275">
            <v>36231</v>
          </cell>
          <cell r="F275">
            <v>900000</v>
          </cell>
          <cell r="G275">
            <v>14.91</v>
          </cell>
          <cell r="I275" t="e">
            <v>#REF!</v>
          </cell>
          <cell r="K275">
            <v>14.6</v>
          </cell>
          <cell r="M275">
            <v>0.14599999999999999</v>
          </cell>
          <cell r="N275">
            <v>1.95E-2</v>
          </cell>
          <cell r="O275">
            <v>4.0000000000000001E-3</v>
          </cell>
          <cell r="P275">
            <v>0.1225</v>
          </cell>
        </row>
        <row r="276">
          <cell r="A276" t="str">
            <v>W00270</v>
          </cell>
          <cell r="B276">
            <v>267</v>
          </cell>
          <cell r="C276" t="str">
            <v>M K SARAOGI</v>
          </cell>
          <cell r="D276">
            <v>1</v>
          </cell>
          <cell r="E276">
            <v>36253</v>
          </cell>
          <cell r="F276">
            <v>916250</v>
          </cell>
          <cell r="G276">
            <v>14.91</v>
          </cell>
          <cell r="I276" t="e">
            <v>#REF!</v>
          </cell>
          <cell r="J276">
            <v>7305.3500493150677</v>
          </cell>
          <cell r="K276">
            <v>14.35</v>
          </cell>
          <cell r="M276">
            <v>0.14349999999999999</v>
          </cell>
          <cell r="N276">
            <v>1.95E-2</v>
          </cell>
          <cell r="O276">
            <v>4.0000000000000001E-3</v>
          </cell>
          <cell r="P276">
            <v>0.11999999999999998</v>
          </cell>
        </row>
        <row r="277">
          <cell r="A277" t="str">
            <v>W00269</v>
          </cell>
          <cell r="B277">
            <v>268</v>
          </cell>
          <cell r="C277" t="str">
            <v>SUNIL BHATIA</v>
          </cell>
          <cell r="D277">
            <v>1</v>
          </cell>
          <cell r="E277">
            <v>36253</v>
          </cell>
          <cell r="F277">
            <v>851000</v>
          </cell>
          <cell r="G277">
            <v>14.91</v>
          </cell>
          <cell r="I277" t="e">
            <v>#REF!</v>
          </cell>
          <cell r="K277">
            <v>14.35</v>
          </cell>
          <cell r="M277">
            <v>0.14349999999999999</v>
          </cell>
          <cell r="N277">
            <v>1.95E-2</v>
          </cell>
          <cell r="O277">
            <v>4.0000000000000001E-3</v>
          </cell>
          <cell r="P277">
            <v>0.11999999999999998</v>
          </cell>
        </row>
        <row r="278">
          <cell r="A278" t="str">
            <v>W10001</v>
          </cell>
          <cell r="B278">
            <v>269</v>
          </cell>
          <cell r="C278" t="str">
            <v>R N BAGGA ( Forcl in Oct-00 )</v>
          </cell>
          <cell r="D278">
            <v>1</v>
          </cell>
          <cell r="E278">
            <v>36283</v>
          </cell>
          <cell r="F278">
            <v>249000</v>
          </cell>
          <cell r="G278">
            <v>14.91</v>
          </cell>
          <cell r="I278" t="e">
            <v>#REF!</v>
          </cell>
          <cell r="J278">
            <v>11242.338147945205</v>
          </cell>
          <cell r="K278">
            <v>14.35</v>
          </cell>
          <cell r="M278">
            <v>0.14349999999999999</v>
          </cell>
          <cell r="N278">
            <v>1.95E-2</v>
          </cell>
          <cell r="O278">
            <v>4.0000000000000001E-3</v>
          </cell>
          <cell r="P278">
            <v>0.11999999999999998</v>
          </cell>
        </row>
        <row r="279">
          <cell r="A279" t="str">
            <v>W10002</v>
          </cell>
          <cell r="B279">
            <v>270</v>
          </cell>
          <cell r="C279" t="str">
            <v>HARBANS K SINGH</v>
          </cell>
          <cell r="D279">
            <v>1</v>
          </cell>
          <cell r="E279">
            <v>36293</v>
          </cell>
          <cell r="F279">
            <v>392000</v>
          </cell>
          <cell r="G279">
            <v>14.91</v>
          </cell>
          <cell r="I279" t="e">
            <v>#REF!</v>
          </cell>
          <cell r="J279">
            <v>13767.51879890411</v>
          </cell>
          <cell r="K279">
            <v>14.35</v>
          </cell>
          <cell r="M279">
            <v>0.14349999999999999</v>
          </cell>
          <cell r="N279">
            <v>1.95E-2</v>
          </cell>
          <cell r="O279">
            <v>4.0000000000000001E-3</v>
          </cell>
          <cell r="P279">
            <v>0.11999999999999998</v>
          </cell>
        </row>
        <row r="280">
          <cell r="A280" t="str">
            <v>W10003</v>
          </cell>
          <cell r="B280">
            <v>271</v>
          </cell>
          <cell r="C280" t="str">
            <v>R K GUPTA</v>
          </cell>
          <cell r="D280">
            <v>1</v>
          </cell>
          <cell r="E280">
            <v>36293</v>
          </cell>
          <cell r="F280">
            <v>425000</v>
          </cell>
          <cell r="G280">
            <v>14.91</v>
          </cell>
          <cell r="I280" t="e">
            <v>#REF!</v>
          </cell>
          <cell r="J280">
            <v>8150.8703342465742</v>
          </cell>
          <cell r="K280">
            <v>14.35</v>
          </cell>
          <cell r="M280">
            <v>0.14349999999999999</v>
          </cell>
          <cell r="N280">
            <v>1.95E-2</v>
          </cell>
          <cell r="O280">
            <v>4.0000000000000001E-3</v>
          </cell>
          <cell r="P280">
            <v>0.11999999999999998</v>
          </cell>
        </row>
        <row r="281">
          <cell r="A281" t="str">
            <v>W10005</v>
          </cell>
          <cell r="B281">
            <v>272</v>
          </cell>
          <cell r="C281" t="str">
            <v>KISHORE DIAGNOSTICS</v>
          </cell>
          <cell r="D281">
            <v>2</v>
          </cell>
          <cell r="E281">
            <v>36300</v>
          </cell>
          <cell r="F281">
            <v>360000</v>
          </cell>
          <cell r="G281">
            <v>14.91</v>
          </cell>
          <cell r="I281" t="e">
            <v>#REF!</v>
          </cell>
          <cell r="K281">
            <v>14.35</v>
          </cell>
          <cell r="M281">
            <v>0.14349999999999999</v>
          </cell>
          <cell r="N281">
            <v>1.95E-2</v>
          </cell>
          <cell r="O281">
            <v>4.0000000000000001E-3</v>
          </cell>
          <cell r="P281">
            <v>0.11999999999999998</v>
          </cell>
        </row>
        <row r="282">
          <cell r="A282" t="str">
            <v>W10006</v>
          </cell>
          <cell r="B282">
            <v>273</v>
          </cell>
          <cell r="C282" t="str">
            <v>SARAL ADVANCED DIAGNOSTICS</v>
          </cell>
          <cell r="D282">
            <v>1</v>
          </cell>
          <cell r="E282">
            <v>36300</v>
          </cell>
          <cell r="F282">
            <v>23000000</v>
          </cell>
          <cell r="G282">
            <v>14.91</v>
          </cell>
          <cell r="I282" t="e">
            <v>#REF!</v>
          </cell>
          <cell r="K282">
            <v>14.35</v>
          </cell>
          <cell r="M282">
            <v>0.14349999999999999</v>
          </cell>
          <cell r="N282">
            <v>1.95E-2</v>
          </cell>
          <cell r="O282">
            <v>4.0000000000000001E-3</v>
          </cell>
          <cell r="P282">
            <v>0.11999999999999998</v>
          </cell>
        </row>
        <row r="283">
          <cell r="A283" t="str">
            <v>W10007</v>
          </cell>
          <cell r="B283">
            <v>274</v>
          </cell>
          <cell r="C283" t="str">
            <v>SHEEL NURSING HOME(foreclosed in july 99)</v>
          </cell>
          <cell r="D283">
            <v>1</v>
          </cell>
          <cell r="E283">
            <v>36300</v>
          </cell>
          <cell r="F283">
            <v>8962500</v>
          </cell>
          <cell r="G283">
            <v>0</v>
          </cell>
          <cell r="I283" t="e">
            <v>#REF!</v>
          </cell>
          <cell r="K283">
            <v>14.35</v>
          </cell>
          <cell r="M283">
            <v>0.14349999999999999</v>
          </cell>
          <cell r="N283">
            <v>1.95E-2</v>
          </cell>
          <cell r="O283">
            <v>4.0000000000000001E-3</v>
          </cell>
          <cell r="P283">
            <v>0.11999999999999998</v>
          </cell>
        </row>
        <row r="284">
          <cell r="A284" t="str">
            <v>W10004</v>
          </cell>
          <cell r="B284">
            <v>275</v>
          </cell>
          <cell r="C284" t="str">
            <v>ULTRASONX</v>
          </cell>
          <cell r="D284">
            <v>2</v>
          </cell>
          <cell r="E284">
            <v>36300</v>
          </cell>
          <cell r="F284">
            <v>1580000</v>
          </cell>
          <cell r="G284">
            <v>14.91</v>
          </cell>
          <cell r="I284" t="e">
            <v>#REF!</v>
          </cell>
          <cell r="K284">
            <v>14.35</v>
          </cell>
          <cell r="M284">
            <v>0.14349999999999999</v>
          </cell>
          <cell r="N284">
            <v>1.95E-2</v>
          </cell>
          <cell r="O284">
            <v>4.0000000000000001E-3</v>
          </cell>
          <cell r="P284">
            <v>0.11999999999999998</v>
          </cell>
        </row>
        <row r="285">
          <cell r="A285" t="str">
            <v>W10008</v>
          </cell>
          <cell r="B285">
            <v>276</v>
          </cell>
          <cell r="C285" t="str">
            <v>CHRISTRAJ HOSPITAL (JUNE 99)</v>
          </cell>
          <cell r="D285">
            <v>1</v>
          </cell>
          <cell r="E285">
            <v>36305</v>
          </cell>
          <cell r="F285">
            <v>341539</v>
          </cell>
          <cell r="G285">
            <v>14.66</v>
          </cell>
          <cell r="I285" t="e">
            <v>#REF!</v>
          </cell>
          <cell r="K285">
            <v>14.35</v>
          </cell>
          <cell r="M285">
            <v>0.14349999999999999</v>
          </cell>
          <cell r="N285">
            <v>1.95E-2</v>
          </cell>
          <cell r="O285">
            <v>4.0000000000000001E-3</v>
          </cell>
          <cell r="P285">
            <v>0.11999999999999998</v>
          </cell>
        </row>
        <row r="286">
          <cell r="A286" t="str">
            <v>W10009</v>
          </cell>
          <cell r="B286">
            <v>277</v>
          </cell>
          <cell r="C286" t="str">
            <v>THANKAM PANOSE (JUNE 99)</v>
          </cell>
          <cell r="D286">
            <v>1</v>
          </cell>
          <cell r="E286">
            <v>36305</v>
          </cell>
          <cell r="F286">
            <v>316743</v>
          </cell>
          <cell r="G286">
            <v>14.66</v>
          </cell>
          <cell r="I286" t="e">
            <v>#REF!</v>
          </cell>
          <cell r="K286">
            <v>14.35</v>
          </cell>
          <cell r="M286">
            <v>0.14349999999999999</v>
          </cell>
          <cell r="N286">
            <v>1.95E-2</v>
          </cell>
          <cell r="O286">
            <v>4.0000000000000001E-3</v>
          </cell>
          <cell r="P286">
            <v>0.11999999999999998</v>
          </cell>
        </row>
        <row r="287">
          <cell r="A287" t="str">
            <v>W10011</v>
          </cell>
          <cell r="B287">
            <v>278</v>
          </cell>
          <cell r="C287" t="str">
            <v>SHUBHAM DIAGNOSTICS CENTRE P LTD</v>
          </cell>
          <cell r="D287">
            <v>1</v>
          </cell>
          <cell r="E287">
            <v>36314</v>
          </cell>
          <cell r="F287">
            <v>1551250</v>
          </cell>
          <cell r="G287">
            <v>14.66</v>
          </cell>
          <cell r="I287" t="e">
            <v>#REF!</v>
          </cell>
          <cell r="K287">
            <v>14.35</v>
          </cell>
          <cell r="M287">
            <v>0.14349999999999999</v>
          </cell>
          <cell r="N287">
            <v>1.95E-2</v>
          </cell>
          <cell r="O287">
            <v>4.0000000000000001E-3</v>
          </cell>
          <cell r="P287">
            <v>0.11999999999999998</v>
          </cell>
        </row>
        <row r="288">
          <cell r="A288" t="str">
            <v>W10010</v>
          </cell>
          <cell r="B288">
            <v>279</v>
          </cell>
          <cell r="C288" t="str">
            <v>SRINIVASA ULTRA SOUND SCANNING CENTRE</v>
          </cell>
          <cell r="D288">
            <v>1</v>
          </cell>
          <cell r="E288">
            <v>36314</v>
          </cell>
          <cell r="F288">
            <v>885150</v>
          </cell>
          <cell r="G288">
            <v>14.66</v>
          </cell>
          <cell r="I288" t="e">
            <v>#REF!</v>
          </cell>
          <cell r="K288">
            <v>14.35</v>
          </cell>
          <cell r="M288">
            <v>0.14349999999999999</v>
          </cell>
          <cell r="N288">
            <v>1.95E-2</v>
          </cell>
          <cell r="O288">
            <v>4.0000000000000001E-3</v>
          </cell>
          <cell r="P288">
            <v>0.11999999999999998</v>
          </cell>
        </row>
        <row r="289">
          <cell r="A289" t="str">
            <v>W10012</v>
          </cell>
          <cell r="B289">
            <v>280</v>
          </cell>
          <cell r="C289" t="str">
            <v>Y K DIAGNOSTICS</v>
          </cell>
          <cell r="D289">
            <v>1</v>
          </cell>
          <cell r="E289">
            <v>36314</v>
          </cell>
          <cell r="F289">
            <v>5888100</v>
          </cell>
          <cell r="G289">
            <v>14.66</v>
          </cell>
          <cell r="I289" t="e">
            <v>#REF!</v>
          </cell>
          <cell r="K289">
            <v>14.35</v>
          </cell>
          <cell r="M289">
            <v>0.14349999999999999</v>
          </cell>
          <cell r="N289">
            <v>1.95E-2</v>
          </cell>
          <cell r="O289">
            <v>4.0000000000000001E-3</v>
          </cell>
          <cell r="P289">
            <v>0.11999999999999998</v>
          </cell>
        </row>
        <row r="290">
          <cell r="A290" t="str">
            <v>W10013</v>
          </cell>
          <cell r="B290">
            <v>281</v>
          </cell>
          <cell r="C290" t="str">
            <v>BBS Mediscanners Pvt Ltd</v>
          </cell>
          <cell r="D290">
            <v>1</v>
          </cell>
          <cell r="E290">
            <v>36326</v>
          </cell>
          <cell r="F290">
            <v>1267500</v>
          </cell>
          <cell r="G290">
            <v>14.66</v>
          </cell>
          <cell r="I290" t="e">
            <v>#REF!</v>
          </cell>
          <cell r="K290">
            <v>14.35</v>
          </cell>
          <cell r="M290">
            <v>0.14349999999999999</v>
          </cell>
          <cell r="N290">
            <v>1.95E-2</v>
          </cell>
          <cell r="O290">
            <v>4.0000000000000001E-3</v>
          </cell>
          <cell r="P290">
            <v>0.11999999999999998</v>
          </cell>
        </row>
        <row r="291">
          <cell r="A291" t="str">
            <v>W10015</v>
          </cell>
          <cell r="B291">
            <v>282</v>
          </cell>
          <cell r="C291" t="str">
            <v>Duljeet Yadav</v>
          </cell>
          <cell r="D291">
            <v>1</v>
          </cell>
          <cell r="E291">
            <v>36326</v>
          </cell>
          <cell r="F291">
            <v>348000</v>
          </cell>
          <cell r="G291">
            <v>14.66</v>
          </cell>
          <cell r="I291" t="e">
            <v>#REF!</v>
          </cell>
          <cell r="J291">
            <v>27008.36597589041</v>
          </cell>
          <cell r="K291">
            <v>14.35</v>
          </cell>
          <cell r="M291">
            <v>0.14349999999999999</v>
          </cell>
          <cell r="N291">
            <v>1.95E-2</v>
          </cell>
          <cell r="O291">
            <v>4.0000000000000001E-3</v>
          </cell>
          <cell r="P291">
            <v>0.11999999999999998</v>
          </cell>
        </row>
        <row r="292">
          <cell r="A292" t="str">
            <v>W10016</v>
          </cell>
          <cell r="B292">
            <v>283</v>
          </cell>
          <cell r="C292" t="str">
            <v>Mrs Neena Kwatra</v>
          </cell>
          <cell r="D292">
            <v>1</v>
          </cell>
          <cell r="E292">
            <v>36326</v>
          </cell>
          <cell r="F292">
            <v>360000</v>
          </cell>
          <cell r="G292">
            <v>14.66</v>
          </cell>
          <cell r="I292" t="e">
            <v>#REF!</v>
          </cell>
          <cell r="K292">
            <v>14.35</v>
          </cell>
          <cell r="M292">
            <v>0.14349999999999999</v>
          </cell>
          <cell r="N292">
            <v>1.95E-2</v>
          </cell>
          <cell r="O292">
            <v>4.0000000000000001E-3</v>
          </cell>
          <cell r="P292">
            <v>0.11999999999999998</v>
          </cell>
        </row>
        <row r="293">
          <cell r="A293" t="str">
            <v>W10017</v>
          </cell>
          <cell r="B293">
            <v>284</v>
          </cell>
          <cell r="C293" t="str">
            <v>V B Rajavel</v>
          </cell>
          <cell r="D293">
            <v>1</v>
          </cell>
          <cell r="E293">
            <v>36326</v>
          </cell>
          <cell r="F293">
            <v>412500</v>
          </cell>
          <cell r="G293">
            <v>14.66</v>
          </cell>
          <cell r="I293" t="e">
            <v>#REF!</v>
          </cell>
          <cell r="K293">
            <v>14.35</v>
          </cell>
          <cell r="M293">
            <v>0.14349999999999999</v>
          </cell>
          <cell r="N293">
            <v>1.95E-2</v>
          </cell>
          <cell r="O293">
            <v>4.0000000000000001E-3</v>
          </cell>
          <cell r="P293">
            <v>0.11999999999999998</v>
          </cell>
        </row>
        <row r="294">
          <cell r="A294" t="str">
            <v>W10014</v>
          </cell>
          <cell r="B294">
            <v>285</v>
          </cell>
          <cell r="C294" t="str">
            <v>Kartiayani Nursing Home</v>
          </cell>
          <cell r="D294">
            <v>1</v>
          </cell>
          <cell r="E294">
            <v>36326</v>
          </cell>
          <cell r="F294">
            <v>1314908</v>
          </cell>
          <cell r="G294">
            <v>14.66</v>
          </cell>
          <cell r="I294" t="e">
            <v>#REF!</v>
          </cell>
          <cell r="K294">
            <v>14.35</v>
          </cell>
          <cell r="M294">
            <v>0.14349999999999999</v>
          </cell>
          <cell r="N294">
            <v>1.95E-2</v>
          </cell>
          <cell r="O294">
            <v>4.0000000000000001E-3</v>
          </cell>
          <cell r="P294">
            <v>0.11999999999999998</v>
          </cell>
        </row>
        <row r="295">
          <cell r="A295" t="str">
            <v>W10020</v>
          </cell>
          <cell r="B295">
            <v>286</v>
          </cell>
          <cell r="C295" t="str">
            <v>N.S.THAKUR</v>
          </cell>
          <cell r="D295">
            <v>1</v>
          </cell>
          <cell r="E295">
            <v>36336</v>
          </cell>
          <cell r="F295">
            <v>333952</v>
          </cell>
          <cell r="G295">
            <v>14.66</v>
          </cell>
          <cell r="I295" t="e">
            <v>#REF!</v>
          </cell>
          <cell r="K295">
            <v>14.35</v>
          </cell>
          <cell r="M295">
            <v>0.14349999999999999</v>
          </cell>
          <cell r="N295">
            <v>1.95E-2</v>
          </cell>
          <cell r="O295">
            <v>4.0000000000000001E-3</v>
          </cell>
          <cell r="P295">
            <v>0.11999999999999998</v>
          </cell>
        </row>
        <row r="296">
          <cell r="A296" t="str">
            <v>W10019</v>
          </cell>
          <cell r="B296">
            <v>287</v>
          </cell>
          <cell r="C296" t="str">
            <v>SRI GANGACHARAN HOSPITAL</v>
          </cell>
          <cell r="D296">
            <v>1</v>
          </cell>
          <cell r="E296">
            <v>36336</v>
          </cell>
          <cell r="F296">
            <v>1781811</v>
          </cell>
          <cell r="G296">
            <v>14.66</v>
          </cell>
          <cell r="I296" t="e">
            <v>#REF!</v>
          </cell>
          <cell r="K296">
            <v>14.35</v>
          </cell>
          <cell r="M296">
            <v>0.14349999999999999</v>
          </cell>
          <cell r="N296">
            <v>1.95E-2</v>
          </cell>
          <cell r="O296">
            <v>4.0000000000000001E-3</v>
          </cell>
          <cell r="P296">
            <v>0.11999999999999998</v>
          </cell>
        </row>
        <row r="297">
          <cell r="A297" t="str">
            <v>W10018</v>
          </cell>
          <cell r="B297">
            <v>288</v>
          </cell>
          <cell r="C297" t="str">
            <v>VERDICT DIAGNOSTICS-II</v>
          </cell>
          <cell r="D297">
            <v>1</v>
          </cell>
          <cell r="E297">
            <v>36336</v>
          </cell>
          <cell r="F297">
            <v>5609000</v>
          </cell>
          <cell r="G297">
            <v>14.66</v>
          </cell>
          <cell r="I297" t="e">
            <v>#REF!</v>
          </cell>
          <cell r="K297">
            <v>14.35</v>
          </cell>
          <cell r="M297">
            <v>0.14349999999999999</v>
          </cell>
          <cell r="N297">
            <v>1.95E-2</v>
          </cell>
          <cell r="O297">
            <v>4.0000000000000001E-3</v>
          </cell>
          <cell r="P297">
            <v>0.11999999999999998</v>
          </cell>
        </row>
        <row r="298">
          <cell r="A298" t="str">
            <v>W10030</v>
          </cell>
          <cell r="B298">
            <v>289</v>
          </cell>
          <cell r="C298" t="str">
            <v>KALPANA ALEXANDER</v>
          </cell>
          <cell r="D298">
            <v>1</v>
          </cell>
          <cell r="E298">
            <v>36346</v>
          </cell>
          <cell r="F298">
            <v>1180000</v>
          </cell>
          <cell r="G298">
            <v>14.66</v>
          </cell>
          <cell r="I298" t="e">
            <v>#REF!</v>
          </cell>
          <cell r="K298">
            <v>14.35</v>
          </cell>
          <cell r="M298">
            <v>0.14349999999999999</v>
          </cell>
          <cell r="N298">
            <v>1.95E-2</v>
          </cell>
          <cell r="O298">
            <v>4.0000000000000001E-3</v>
          </cell>
          <cell r="P298">
            <v>0.11999999999999998</v>
          </cell>
        </row>
        <row r="299">
          <cell r="A299" t="str">
            <v>W10021</v>
          </cell>
          <cell r="B299">
            <v>290</v>
          </cell>
          <cell r="C299" t="str">
            <v>LAKSHMI SCAN  &amp; COLOR DOPPLER</v>
          </cell>
          <cell r="D299">
            <v>1</v>
          </cell>
          <cell r="E299">
            <v>36346</v>
          </cell>
          <cell r="F299">
            <v>1312500</v>
          </cell>
          <cell r="G299">
            <v>14.66</v>
          </cell>
          <cell r="I299" t="e">
            <v>#REF!</v>
          </cell>
          <cell r="K299">
            <v>14.35</v>
          </cell>
          <cell r="M299">
            <v>0.14349999999999999</v>
          </cell>
          <cell r="N299">
            <v>1.95E-2</v>
          </cell>
          <cell r="O299">
            <v>4.0000000000000001E-3</v>
          </cell>
          <cell r="P299">
            <v>0.11999999999999998</v>
          </cell>
        </row>
        <row r="300">
          <cell r="A300" t="str">
            <v>W10028</v>
          </cell>
          <cell r="B300">
            <v>291</v>
          </cell>
          <cell r="C300" t="str">
            <v>R.K.PRAKASH</v>
          </cell>
          <cell r="D300">
            <v>1</v>
          </cell>
          <cell r="E300">
            <v>36346</v>
          </cell>
          <cell r="F300">
            <v>200000</v>
          </cell>
          <cell r="G300">
            <v>14.66</v>
          </cell>
          <cell r="I300" t="e">
            <v>#REF!</v>
          </cell>
          <cell r="K300">
            <v>14.35</v>
          </cell>
          <cell r="M300">
            <v>0.14349999999999999</v>
          </cell>
          <cell r="N300">
            <v>1.95E-2</v>
          </cell>
          <cell r="O300">
            <v>4.0000000000000001E-3</v>
          </cell>
          <cell r="P300">
            <v>0.11999999999999998</v>
          </cell>
        </row>
        <row r="301">
          <cell r="A301" t="str">
            <v>W10027</v>
          </cell>
          <cell r="B301">
            <v>292</v>
          </cell>
          <cell r="C301" t="str">
            <v>V PADMAJA</v>
          </cell>
          <cell r="D301">
            <v>1</v>
          </cell>
          <cell r="E301">
            <v>36346</v>
          </cell>
          <cell r="F301">
            <v>376008</v>
          </cell>
          <cell r="G301">
            <v>14.66</v>
          </cell>
          <cell r="I301" t="e">
            <v>#REF!</v>
          </cell>
          <cell r="K301">
            <v>14.35</v>
          </cell>
          <cell r="M301">
            <v>0.14349999999999999</v>
          </cell>
          <cell r="N301">
            <v>1.95E-2</v>
          </cell>
          <cell r="O301">
            <v>4.0000000000000001E-3</v>
          </cell>
          <cell r="P301">
            <v>0.11999999999999998</v>
          </cell>
        </row>
        <row r="302">
          <cell r="A302" t="str">
            <v>W10029</v>
          </cell>
          <cell r="B302">
            <v>293</v>
          </cell>
          <cell r="C302" t="str">
            <v>VIVEK SONDHI</v>
          </cell>
          <cell r="D302">
            <v>1</v>
          </cell>
          <cell r="E302">
            <v>36346</v>
          </cell>
          <cell r="F302">
            <v>1088250</v>
          </cell>
          <cell r="G302">
            <v>14.66</v>
          </cell>
          <cell r="I302" t="e">
            <v>#REF!</v>
          </cell>
          <cell r="K302">
            <v>14.35</v>
          </cell>
          <cell r="M302">
            <v>0.14349999999999999</v>
          </cell>
          <cell r="N302">
            <v>1.95E-2</v>
          </cell>
          <cell r="O302">
            <v>4.0000000000000001E-3</v>
          </cell>
          <cell r="P302">
            <v>0.11999999999999998</v>
          </cell>
        </row>
        <row r="303">
          <cell r="A303" t="str">
            <v>W10024</v>
          </cell>
          <cell r="B303">
            <v>294</v>
          </cell>
          <cell r="C303" t="str">
            <v>AJAY WAHI</v>
          </cell>
          <cell r="D303">
            <v>1</v>
          </cell>
          <cell r="E303">
            <v>36367</v>
          </cell>
          <cell r="F303">
            <v>1481250</v>
          </cell>
          <cell r="G303">
            <v>14.66</v>
          </cell>
          <cell r="I303" t="e">
            <v>#REF!</v>
          </cell>
          <cell r="K303">
            <v>14.35</v>
          </cell>
          <cell r="M303">
            <v>0.14349999999999999</v>
          </cell>
          <cell r="N303">
            <v>1.95E-2</v>
          </cell>
          <cell r="O303">
            <v>4.0000000000000001E-3</v>
          </cell>
          <cell r="P303">
            <v>0.11999999999999998</v>
          </cell>
        </row>
        <row r="304">
          <cell r="A304" t="str">
            <v>W10025</v>
          </cell>
          <cell r="B304">
            <v>295</v>
          </cell>
          <cell r="C304" t="str">
            <v>G SURENDRAN</v>
          </cell>
          <cell r="D304">
            <v>1</v>
          </cell>
          <cell r="E304">
            <v>36367</v>
          </cell>
          <cell r="F304">
            <v>548344</v>
          </cell>
          <cell r="G304">
            <v>14.66</v>
          </cell>
          <cell r="I304" t="e">
            <v>#REF!</v>
          </cell>
          <cell r="K304">
            <v>14.35</v>
          </cell>
          <cell r="M304">
            <v>0.14349999999999999</v>
          </cell>
          <cell r="N304">
            <v>1.95E-2</v>
          </cell>
          <cell r="O304">
            <v>4.0000000000000001E-3</v>
          </cell>
          <cell r="P304">
            <v>0.11999999999999998</v>
          </cell>
        </row>
        <row r="305">
          <cell r="A305" t="str">
            <v>W10026</v>
          </cell>
          <cell r="B305">
            <v>296</v>
          </cell>
          <cell r="C305" t="str">
            <v>GOPAL MAHESHWARI</v>
          </cell>
          <cell r="D305">
            <v>1</v>
          </cell>
          <cell r="E305">
            <v>36367</v>
          </cell>
          <cell r="F305">
            <v>1552500</v>
          </cell>
          <cell r="G305">
            <v>14.66</v>
          </cell>
          <cell r="I305" t="e">
            <v>#REF!</v>
          </cell>
          <cell r="J305">
            <v>10317.324051506848</v>
          </cell>
          <cell r="K305">
            <v>14.35</v>
          </cell>
          <cell r="M305">
            <v>0.14349999999999999</v>
          </cell>
          <cell r="N305">
            <v>1.95E-2</v>
          </cell>
          <cell r="O305">
            <v>4.0000000000000001E-3</v>
          </cell>
          <cell r="P305">
            <v>0.11999999999999998</v>
          </cell>
        </row>
        <row r="306">
          <cell r="A306" t="str">
            <v>W10022</v>
          </cell>
          <cell r="B306">
            <v>297</v>
          </cell>
          <cell r="C306" t="str">
            <v>NIKIT P MEHTA</v>
          </cell>
          <cell r="D306">
            <v>1</v>
          </cell>
          <cell r="E306">
            <v>36367</v>
          </cell>
          <cell r="F306">
            <v>1100000</v>
          </cell>
          <cell r="G306">
            <v>14.66</v>
          </cell>
          <cell r="I306" t="e">
            <v>#REF!</v>
          </cell>
          <cell r="J306">
            <v>88108.839726027407</v>
          </cell>
          <cell r="K306">
            <v>14.35</v>
          </cell>
          <cell r="M306">
            <v>0.14349999999999999</v>
          </cell>
          <cell r="N306">
            <v>1.95E-2</v>
          </cell>
          <cell r="O306">
            <v>4.0000000000000001E-3</v>
          </cell>
          <cell r="P306">
            <v>0.11999999999999998</v>
          </cell>
        </row>
        <row r="307">
          <cell r="A307" t="str">
            <v>W10023</v>
          </cell>
          <cell r="B307">
            <v>298</v>
          </cell>
          <cell r="C307" t="str">
            <v>PETER B ALOYSIOUS NAVAMANI</v>
          </cell>
          <cell r="D307">
            <v>1</v>
          </cell>
          <cell r="E307">
            <v>36367</v>
          </cell>
          <cell r="F307">
            <v>284250</v>
          </cell>
          <cell r="G307">
            <v>14.66</v>
          </cell>
          <cell r="I307" t="e">
            <v>#REF!</v>
          </cell>
          <cell r="J307">
            <v>10225.0748630137</v>
          </cell>
          <cell r="K307">
            <v>14.35</v>
          </cell>
          <cell r="M307">
            <v>0.14349999999999999</v>
          </cell>
          <cell r="N307">
            <v>1.95E-2</v>
          </cell>
          <cell r="O307">
            <v>4.0000000000000001E-3</v>
          </cell>
          <cell r="P307">
            <v>0.11999999999999998</v>
          </cell>
        </row>
        <row r="308">
          <cell r="A308" t="str">
            <v>W10032</v>
          </cell>
          <cell r="B308">
            <v>299</v>
          </cell>
          <cell r="C308" t="str">
            <v>CHRISTIAN MISSION HOSPITAL</v>
          </cell>
          <cell r="D308">
            <v>1</v>
          </cell>
          <cell r="E308">
            <v>36396</v>
          </cell>
          <cell r="F308">
            <v>337500</v>
          </cell>
          <cell r="G308">
            <v>14.66</v>
          </cell>
          <cell r="I308" t="e">
            <v>#REF!</v>
          </cell>
          <cell r="K308">
            <v>14.35</v>
          </cell>
          <cell r="M308">
            <v>0.14349999999999999</v>
          </cell>
          <cell r="N308">
            <v>1.95E-2</v>
          </cell>
          <cell r="O308">
            <v>4.0000000000000001E-3</v>
          </cell>
          <cell r="P308">
            <v>0.11999999999999998</v>
          </cell>
        </row>
        <row r="309">
          <cell r="A309" t="str">
            <v>W10033</v>
          </cell>
          <cell r="B309">
            <v>300</v>
          </cell>
          <cell r="C309" t="str">
            <v>CLARITY MRI CENTRE PVT LTD(foreclosed in dec 99)</v>
          </cell>
          <cell r="D309">
            <v>1</v>
          </cell>
          <cell r="E309">
            <v>36396</v>
          </cell>
          <cell r="F309">
            <v>19312500</v>
          </cell>
          <cell r="G309">
            <v>14.66</v>
          </cell>
          <cell r="I309" t="e">
            <v>#REF!</v>
          </cell>
          <cell r="K309">
            <v>14.35</v>
          </cell>
          <cell r="M309">
            <v>0.14349999999999999</v>
          </cell>
          <cell r="N309">
            <v>1.95E-2</v>
          </cell>
          <cell r="O309">
            <v>4.0000000000000001E-3</v>
          </cell>
          <cell r="P309">
            <v>0.11999999999999998</v>
          </cell>
        </row>
        <row r="310">
          <cell r="A310" t="str">
            <v>W10031</v>
          </cell>
          <cell r="B310">
            <v>301</v>
          </cell>
          <cell r="C310" t="str">
            <v>SURENDRANATH REDDY</v>
          </cell>
          <cell r="D310">
            <v>1</v>
          </cell>
          <cell r="E310">
            <v>36396</v>
          </cell>
          <cell r="F310">
            <v>4950000</v>
          </cell>
          <cell r="G310">
            <v>14.66</v>
          </cell>
          <cell r="I310" t="e">
            <v>#REF!</v>
          </cell>
          <cell r="K310">
            <v>14.35</v>
          </cell>
          <cell r="M310">
            <v>0.14349999999999999</v>
          </cell>
          <cell r="N310">
            <v>1.95E-2</v>
          </cell>
          <cell r="O310">
            <v>4.0000000000000001E-3</v>
          </cell>
          <cell r="P310">
            <v>0.11999999999999998</v>
          </cell>
        </row>
        <row r="311">
          <cell r="A311" t="str">
            <v>W10035</v>
          </cell>
          <cell r="B311">
            <v>302</v>
          </cell>
          <cell r="C311" t="str">
            <v>HH RAD DADIJI SMT BADAN KUNWAR MEDICAL TRUST</v>
          </cell>
          <cell r="D311">
            <v>1</v>
          </cell>
          <cell r="E311">
            <v>36412</v>
          </cell>
          <cell r="F311">
            <v>3937500</v>
          </cell>
          <cell r="G311">
            <v>14.66</v>
          </cell>
          <cell r="I311" t="e">
            <v>#REF!</v>
          </cell>
          <cell r="K311">
            <v>14.35</v>
          </cell>
          <cell r="M311">
            <v>0.14349999999999999</v>
          </cell>
          <cell r="N311">
            <v>1.95E-2</v>
          </cell>
          <cell r="O311">
            <v>4.0000000000000001E-3</v>
          </cell>
          <cell r="P311">
            <v>0.11999999999999998</v>
          </cell>
        </row>
        <row r="312">
          <cell r="A312" t="str">
            <v>W10034</v>
          </cell>
          <cell r="B312">
            <v>303</v>
          </cell>
          <cell r="C312" t="str">
            <v>MOIT HOSPITAL</v>
          </cell>
          <cell r="D312">
            <v>1</v>
          </cell>
          <cell r="E312">
            <v>36412</v>
          </cell>
          <cell r="F312">
            <v>5587500</v>
          </cell>
          <cell r="G312">
            <v>14.66</v>
          </cell>
          <cell r="I312" t="e">
            <v>#REF!</v>
          </cell>
          <cell r="K312">
            <v>14.35</v>
          </cell>
          <cell r="M312">
            <v>0.14349999999999999</v>
          </cell>
          <cell r="N312">
            <v>1.95E-2</v>
          </cell>
          <cell r="O312">
            <v>4.0000000000000001E-3</v>
          </cell>
          <cell r="P312">
            <v>0.11999999999999998</v>
          </cell>
        </row>
        <row r="313">
          <cell r="A313" t="str">
            <v>W10037</v>
          </cell>
          <cell r="B313">
            <v>304</v>
          </cell>
          <cell r="C313" t="str">
            <v>S RAMAKRISHNAN</v>
          </cell>
          <cell r="D313">
            <v>1</v>
          </cell>
          <cell r="E313">
            <v>36424</v>
          </cell>
          <cell r="F313">
            <v>1012500</v>
          </cell>
          <cell r="G313">
            <v>14.66</v>
          </cell>
          <cell r="I313" t="e">
            <v>#REF!</v>
          </cell>
          <cell r="K313">
            <v>14.35</v>
          </cell>
          <cell r="M313">
            <v>0.14349999999999999</v>
          </cell>
          <cell r="N313">
            <v>1.95E-2</v>
          </cell>
          <cell r="O313">
            <v>4.0000000000000001E-3</v>
          </cell>
          <cell r="P313">
            <v>0.11999999999999998</v>
          </cell>
        </row>
        <row r="314">
          <cell r="A314" t="str">
            <v>W10036</v>
          </cell>
          <cell r="B314">
            <v>305</v>
          </cell>
          <cell r="C314" t="str">
            <v>VIDHYA SCAN &amp; ECHO CENTRE</v>
          </cell>
          <cell r="D314">
            <v>1</v>
          </cell>
          <cell r="E314">
            <v>36424</v>
          </cell>
          <cell r="F314">
            <v>1200000</v>
          </cell>
          <cell r="G314">
            <v>14.66</v>
          </cell>
          <cell r="I314" t="e">
            <v>#REF!</v>
          </cell>
          <cell r="K314">
            <v>14.35</v>
          </cell>
          <cell r="M314">
            <v>0.14349999999999999</v>
          </cell>
          <cell r="N314">
            <v>1.95E-2</v>
          </cell>
          <cell r="O314">
            <v>4.0000000000000001E-3</v>
          </cell>
          <cell r="P314">
            <v>0.11999999999999998</v>
          </cell>
        </row>
        <row r="315">
          <cell r="A315" t="str">
            <v>W10042</v>
          </cell>
          <cell r="B315">
            <v>306</v>
          </cell>
          <cell r="C315" t="str">
            <v>ASHOK D VORA</v>
          </cell>
          <cell r="D315">
            <v>1</v>
          </cell>
          <cell r="E315">
            <v>36427</v>
          </cell>
          <cell r="F315">
            <v>1125000</v>
          </cell>
          <cell r="G315">
            <v>14.66</v>
          </cell>
          <cell r="I315" t="e">
            <v>#REF!</v>
          </cell>
          <cell r="K315">
            <v>14.35</v>
          </cell>
          <cell r="M315">
            <v>0.14349999999999999</v>
          </cell>
          <cell r="N315">
            <v>1.95E-2</v>
          </cell>
          <cell r="O315">
            <v>4.0000000000000001E-3</v>
          </cell>
          <cell r="P315">
            <v>0.11999999999999998</v>
          </cell>
        </row>
        <row r="316">
          <cell r="A316" t="str">
            <v>W10041</v>
          </cell>
          <cell r="B316">
            <v>307</v>
          </cell>
          <cell r="C316" t="str">
            <v>COMPUTED RADIO DIAGNOSTICS</v>
          </cell>
          <cell r="D316">
            <v>2</v>
          </cell>
          <cell r="E316">
            <v>36427</v>
          </cell>
          <cell r="F316">
            <v>3800000</v>
          </cell>
          <cell r="G316">
            <v>14.66</v>
          </cell>
          <cell r="I316" t="e">
            <v>#REF!</v>
          </cell>
          <cell r="K316">
            <v>14.35</v>
          </cell>
          <cell r="M316">
            <v>0.14349999999999999</v>
          </cell>
          <cell r="N316">
            <v>1.95E-2</v>
          </cell>
          <cell r="O316">
            <v>4.0000000000000001E-3</v>
          </cell>
          <cell r="P316">
            <v>0.11999999999999998</v>
          </cell>
        </row>
        <row r="317">
          <cell r="A317" t="str">
            <v>W10038</v>
          </cell>
          <cell r="B317">
            <v>308</v>
          </cell>
          <cell r="C317" t="str">
            <v>C G LAKSHMI DEVI</v>
          </cell>
          <cell r="D317">
            <v>1</v>
          </cell>
          <cell r="E317">
            <v>36427</v>
          </cell>
          <cell r="F317">
            <v>292500</v>
          </cell>
          <cell r="G317">
            <v>14.66</v>
          </cell>
          <cell r="I317" t="e">
            <v>#REF!</v>
          </cell>
          <cell r="J317">
            <v>14429.236823013698</v>
          </cell>
          <cell r="K317">
            <v>14.35</v>
          </cell>
          <cell r="M317">
            <v>0.14349999999999999</v>
          </cell>
          <cell r="N317">
            <v>1.95E-2</v>
          </cell>
          <cell r="O317">
            <v>4.0000000000000001E-3</v>
          </cell>
          <cell r="P317">
            <v>0.11999999999999998</v>
          </cell>
        </row>
        <row r="318">
          <cell r="A318" t="str">
            <v>W10039</v>
          </cell>
          <cell r="B318">
            <v>309</v>
          </cell>
          <cell r="C318" t="str">
            <v>RAGHUVANSHI DIAGNOSTICS CENTRE</v>
          </cell>
          <cell r="D318">
            <v>1</v>
          </cell>
          <cell r="E318">
            <v>36427</v>
          </cell>
          <cell r="F318">
            <v>2100000</v>
          </cell>
          <cell r="G318">
            <v>14.66</v>
          </cell>
          <cell r="I318" t="e">
            <v>#REF!</v>
          </cell>
          <cell r="J318">
            <v>2660.1064942465755</v>
          </cell>
          <cell r="K318">
            <v>14.35</v>
          </cell>
          <cell r="M318">
            <v>0.14349999999999999</v>
          </cell>
          <cell r="N318">
            <v>1.95E-2</v>
          </cell>
          <cell r="O318">
            <v>4.0000000000000001E-3</v>
          </cell>
          <cell r="P318">
            <v>0.11999999999999998</v>
          </cell>
        </row>
        <row r="319">
          <cell r="A319" t="str">
            <v>W10043</v>
          </cell>
          <cell r="B319">
            <v>310</v>
          </cell>
          <cell r="C319" t="str">
            <v>IMTIAZ A SHAIKH</v>
          </cell>
          <cell r="D319">
            <v>1</v>
          </cell>
          <cell r="E319">
            <v>36427</v>
          </cell>
          <cell r="F319">
            <v>372096</v>
          </cell>
          <cell r="G319">
            <v>14.66</v>
          </cell>
          <cell r="I319" t="e">
            <v>#REF!</v>
          </cell>
          <cell r="K319">
            <v>14.35</v>
          </cell>
          <cell r="M319">
            <v>0.14349999999999999</v>
          </cell>
          <cell r="N319">
            <v>1.95E-2</v>
          </cell>
          <cell r="O319">
            <v>4.0000000000000001E-3</v>
          </cell>
          <cell r="P319">
            <v>0.11999999999999998</v>
          </cell>
        </row>
        <row r="320">
          <cell r="A320" t="str">
            <v>W10047</v>
          </cell>
          <cell r="B320">
            <v>311</v>
          </cell>
          <cell r="C320" t="str">
            <v>NIKIT P MEHTA</v>
          </cell>
          <cell r="D320">
            <v>1</v>
          </cell>
          <cell r="E320">
            <v>36427</v>
          </cell>
          <cell r="F320">
            <v>2250000</v>
          </cell>
          <cell r="G320">
            <v>14.66</v>
          </cell>
          <cell r="I320" t="e">
            <v>#REF!</v>
          </cell>
          <cell r="K320">
            <v>14.35</v>
          </cell>
          <cell r="M320">
            <v>0.14349999999999999</v>
          </cell>
          <cell r="N320">
            <v>1.95E-2</v>
          </cell>
          <cell r="O320">
            <v>4.0000000000000001E-3</v>
          </cell>
          <cell r="P320">
            <v>0.11999999999999998</v>
          </cell>
        </row>
        <row r="321">
          <cell r="A321" t="str">
            <v>W10044</v>
          </cell>
          <cell r="B321">
            <v>312</v>
          </cell>
          <cell r="C321" t="str">
            <v>PALIWAL HOSPITAL</v>
          </cell>
          <cell r="D321">
            <v>2</v>
          </cell>
          <cell r="E321">
            <v>36427</v>
          </cell>
          <cell r="F321">
            <v>145702</v>
          </cell>
          <cell r="G321">
            <v>14.66</v>
          </cell>
          <cell r="I321" t="e">
            <v>#REF!</v>
          </cell>
          <cell r="K321">
            <v>14.35</v>
          </cell>
          <cell r="M321">
            <v>0.14349999999999999</v>
          </cell>
          <cell r="N321">
            <v>1.95E-2</v>
          </cell>
          <cell r="O321">
            <v>4.0000000000000001E-3</v>
          </cell>
          <cell r="P321">
            <v>0.11999999999999998</v>
          </cell>
        </row>
        <row r="322">
          <cell r="A322" t="str">
            <v>W10048</v>
          </cell>
          <cell r="B322">
            <v>313</v>
          </cell>
          <cell r="C322" t="str">
            <v>PARAKH DIAGNOSTIC CENTRE</v>
          </cell>
          <cell r="D322">
            <v>2</v>
          </cell>
          <cell r="E322">
            <v>36427</v>
          </cell>
          <cell r="F322">
            <v>326250</v>
          </cell>
          <cell r="G322">
            <v>14.66</v>
          </cell>
          <cell r="I322" t="e">
            <v>#REF!</v>
          </cell>
          <cell r="K322">
            <v>14.35</v>
          </cell>
          <cell r="M322">
            <v>0.14349999999999999</v>
          </cell>
          <cell r="N322">
            <v>1.95E-2</v>
          </cell>
          <cell r="O322">
            <v>4.0000000000000001E-3</v>
          </cell>
          <cell r="P322">
            <v>0.11999999999999998</v>
          </cell>
        </row>
        <row r="323">
          <cell r="A323" t="str">
            <v>W10040</v>
          </cell>
          <cell r="B323">
            <v>314</v>
          </cell>
          <cell r="C323" t="str">
            <v>PRATIMA XRAY</v>
          </cell>
          <cell r="D323">
            <v>1</v>
          </cell>
          <cell r="E323">
            <v>36427</v>
          </cell>
          <cell r="F323">
            <v>319200</v>
          </cell>
          <cell r="G323">
            <v>14.66</v>
          </cell>
          <cell r="I323" t="e">
            <v>#REF!</v>
          </cell>
          <cell r="K323">
            <v>14.35</v>
          </cell>
          <cell r="M323">
            <v>0.14349999999999999</v>
          </cell>
          <cell r="N323">
            <v>1.95E-2</v>
          </cell>
          <cell r="O323">
            <v>4.0000000000000001E-3</v>
          </cell>
          <cell r="P323">
            <v>0.11999999999999998</v>
          </cell>
        </row>
        <row r="324">
          <cell r="A324" t="str">
            <v>W10045</v>
          </cell>
          <cell r="B324">
            <v>315</v>
          </cell>
          <cell r="C324" t="str">
            <v>SUBHASH JAIN</v>
          </cell>
          <cell r="D324">
            <v>1</v>
          </cell>
          <cell r="E324">
            <v>36427</v>
          </cell>
          <cell r="F324">
            <v>22000000</v>
          </cell>
          <cell r="G324">
            <v>14.66</v>
          </cell>
          <cell r="I324" t="e">
            <v>#REF!</v>
          </cell>
          <cell r="K324">
            <v>14.35</v>
          </cell>
          <cell r="M324">
            <v>0.14349999999999999</v>
          </cell>
          <cell r="N324">
            <v>1.95E-2</v>
          </cell>
          <cell r="O324">
            <v>4.0000000000000001E-3</v>
          </cell>
          <cell r="P324">
            <v>0.11999999999999998</v>
          </cell>
        </row>
        <row r="325">
          <cell r="A325" t="str">
            <v>W10046</v>
          </cell>
          <cell r="B325">
            <v>316</v>
          </cell>
          <cell r="C325" t="str">
            <v>VASAN MEDICAL HALL CFM</v>
          </cell>
          <cell r="D325">
            <v>1</v>
          </cell>
          <cell r="E325">
            <v>36427</v>
          </cell>
          <cell r="F325">
            <v>1125000</v>
          </cell>
          <cell r="G325">
            <v>14.66</v>
          </cell>
          <cell r="I325" t="e">
            <v>#REF!</v>
          </cell>
          <cell r="K325">
            <v>14.35</v>
          </cell>
          <cell r="M325">
            <v>0.14349999999999999</v>
          </cell>
          <cell r="N325">
            <v>1.95E-2</v>
          </cell>
          <cell r="O325">
            <v>4.0000000000000001E-3</v>
          </cell>
          <cell r="P325">
            <v>0.11999999999999998</v>
          </cell>
        </row>
        <row r="326">
          <cell r="A326" t="str">
            <v>W10050</v>
          </cell>
          <cell r="B326">
            <v>317</v>
          </cell>
          <cell r="C326" t="str">
            <v>MUKUL MEHTA</v>
          </cell>
          <cell r="E326">
            <v>36440</v>
          </cell>
          <cell r="F326">
            <v>1905000</v>
          </cell>
          <cell r="G326">
            <v>14.66</v>
          </cell>
          <cell r="I326" t="e">
            <v>#REF!</v>
          </cell>
          <cell r="K326">
            <v>14.35</v>
          </cell>
          <cell r="M326">
            <v>0.14349999999999999</v>
          </cell>
          <cell r="N326">
            <v>1.95E-2</v>
          </cell>
          <cell r="O326">
            <v>4.0000000000000001E-3</v>
          </cell>
          <cell r="P326">
            <v>0.11999999999999998</v>
          </cell>
        </row>
        <row r="327">
          <cell r="A327" t="str">
            <v>W10049</v>
          </cell>
          <cell r="B327">
            <v>318</v>
          </cell>
          <cell r="C327" t="str">
            <v>VASAN MEDICAL HALL CFM</v>
          </cell>
          <cell r="D327">
            <v>2</v>
          </cell>
          <cell r="E327">
            <v>36440</v>
          </cell>
          <cell r="F327">
            <v>315000</v>
          </cell>
          <cell r="G327">
            <v>14.66</v>
          </cell>
          <cell r="I327" t="e">
            <v>#REF!</v>
          </cell>
          <cell r="K327">
            <v>14.35</v>
          </cell>
          <cell r="M327">
            <v>0.14349999999999999</v>
          </cell>
          <cell r="N327">
            <v>1.95E-2</v>
          </cell>
          <cell r="O327">
            <v>4.0000000000000001E-3</v>
          </cell>
          <cell r="P327">
            <v>0.11999999999999998</v>
          </cell>
        </row>
        <row r="328">
          <cell r="A328" t="str">
            <v>W10052</v>
          </cell>
          <cell r="B328">
            <v>319</v>
          </cell>
          <cell r="C328" t="str">
            <v>S K BOSE</v>
          </cell>
          <cell r="D328">
            <v>1</v>
          </cell>
          <cell r="E328">
            <v>36454</v>
          </cell>
          <cell r="F328">
            <v>1312500</v>
          </cell>
          <cell r="G328">
            <v>14.66</v>
          </cell>
          <cell r="I328" t="e">
            <v>#REF!</v>
          </cell>
          <cell r="J328">
            <v>17586.446573424659</v>
          </cell>
          <cell r="K328">
            <v>14.35</v>
          </cell>
          <cell r="M328">
            <v>0.14349999999999999</v>
          </cell>
          <cell r="N328">
            <v>1.95E-2</v>
          </cell>
          <cell r="O328">
            <v>4.0000000000000001E-3</v>
          </cell>
          <cell r="P328">
            <v>0.11999999999999998</v>
          </cell>
        </row>
        <row r="329">
          <cell r="A329" t="str">
            <v>W10051</v>
          </cell>
          <cell r="B329">
            <v>320</v>
          </cell>
          <cell r="C329" t="str">
            <v>SPANDAN DIAGNOSTICS &amp; RESEARCH CENTRE PVT LTD</v>
          </cell>
          <cell r="D329">
            <v>2</v>
          </cell>
          <cell r="E329">
            <v>36454</v>
          </cell>
          <cell r="F329">
            <v>1436500</v>
          </cell>
          <cell r="G329">
            <v>15.66</v>
          </cell>
          <cell r="I329" t="e">
            <v>#REF!</v>
          </cell>
          <cell r="K329">
            <v>14.35</v>
          </cell>
          <cell r="M329">
            <v>0.14349999999999999</v>
          </cell>
          <cell r="N329">
            <v>1.95E-2</v>
          </cell>
          <cell r="O329">
            <v>4.0000000000000001E-3</v>
          </cell>
          <cell r="P329">
            <v>0.11999999999999998</v>
          </cell>
        </row>
        <row r="330">
          <cell r="A330" t="str">
            <v>W10055</v>
          </cell>
          <cell r="B330">
            <v>321</v>
          </cell>
          <cell r="C330" t="str">
            <v>S  Mohd Akram</v>
          </cell>
          <cell r="D330">
            <v>1</v>
          </cell>
          <cell r="E330">
            <v>36465</v>
          </cell>
          <cell r="F330">
            <v>328000</v>
          </cell>
          <cell r="G330">
            <v>14.66</v>
          </cell>
          <cell r="I330" t="e">
            <v>#REF!</v>
          </cell>
          <cell r="J330">
            <v>20947.946245205479</v>
          </cell>
          <cell r="K330">
            <v>14.35</v>
          </cell>
          <cell r="M330">
            <v>0.14349999999999999</v>
          </cell>
          <cell r="N330">
            <v>1.95E-2</v>
          </cell>
          <cell r="O330">
            <v>4.0000000000000001E-3</v>
          </cell>
          <cell r="P330">
            <v>0.11999999999999998</v>
          </cell>
        </row>
        <row r="331">
          <cell r="A331" t="str">
            <v>W10054</v>
          </cell>
          <cell r="B331">
            <v>322</v>
          </cell>
          <cell r="C331" t="str">
            <v>K.C.Jain</v>
          </cell>
          <cell r="D331">
            <v>1</v>
          </cell>
          <cell r="E331">
            <v>36465</v>
          </cell>
          <cell r="F331">
            <v>300000</v>
          </cell>
          <cell r="G331">
            <v>14.66</v>
          </cell>
          <cell r="I331" t="e">
            <v>#REF!</v>
          </cell>
          <cell r="K331">
            <v>14.35</v>
          </cell>
          <cell r="M331">
            <v>0.14349999999999999</v>
          </cell>
          <cell r="N331">
            <v>1.95E-2</v>
          </cell>
          <cell r="O331">
            <v>4.0000000000000001E-3</v>
          </cell>
          <cell r="P331">
            <v>0.11999999999999998</v>
          </cell>
        </row>
        <row r="332">
          <cell r="A332" t="str">
            <v>W10053</v>
          </cell>
          <cell r="B332">
            <v>323</v>
          </cell>
          <cell r="C332" t="str">
            <v>Mangal Anand Health care ( Forecl. On 01/02/00 )</v>
          </cell>
          <cell r="D332">
            <v>2</v>
          </cell>
          <cell r="E332">
            <v>36465</v>
          </cell>
          <cell r="F332">
            <v>6970000</v>
          </cell>
          <cell r="G332">
            <v>14.66</v>
          </cell>
          <cell r="I332" t="e">
            <v>#REF!</v>
          </cell>
          <cell r="K332">
            <v>14.35</v>
          </cell>
          <cell r="M332">
            <v>0.14349999999999999</v>
          </cell>
          <cell r="N332">
            <v>1.95E-2</v>
          </cell>
          <cell r="O332">
            <v>4.0000000000000001E-3</v>
          </cell>
          <cell r="P332">
            <v>0.11999999999999998</v>
          </cell>
        </row>
        <row r="333">
          <cell r="A333" t="str">
            <v>W10059</v>
          </cell>
          <cell r="B333">
            <v>324</v>
          </cell>
          <cell r="C333" t="str">
            <v>Begusarai Diagnsotics P limited</v>
          </cell>
          <cell r="D333">
            <v>1</v>
          </cell>
          <cell r="E333">
            <v>36467</v>
          </cell>
          <cell r="F333">
            <v>5000000</v>
          </cell>
          <cell r="G333">
            <v>14.66</v>
          </cell>
          <cell r="I333" t="e">
            <v>#REF!</v>
          </cell>
          <cell r="K333">
            <v>14.35</v>
          </cell>
          <cell r="M333">
            <v>0.14349999999999999</v>
          </cell>
          <cell r="N333">
            <v>1.95E-2</v>
          </cell>
          <cell r="O333">
            <v>4.0000000000000001E-3</v>
          </cell>
          <cell r="P333">
            <v>0.11999999999999998</v>
          </cell>
        </row>
        <row r="334">
          <cell r="A334" t="str">
            <v>W10057</v>
          </cell>
          <cell r="B334">
            <v>325</v>
          </cell>
          <cell r="C334" t="str">
            <v>Mangal Anand Health care ( Forecl. On 01/02/00 )</v>
          </cell>
          <cell r="D334">
            <v>2</v>
          </cell>
          <cell r="E334">
            <v>36467</v>
          </cell>
          <cell r="F334">
            <v>1445000</v>
          </cell>
          <cell r="G334">
            <v>14.66</v>
          </cell>
          <cell r="I334" t="e">
            <v>#REF!</v>
          </cell>
          <cell r="K334">
            <v>14.35</v>
          </cell>
          <cell r="M334">
            <v>0.14349999999999999</v>
          </cell>
          <cell r="N334">
            <v>1.95E-2</v>
          </cell>
          <cell r="O334">
            <v>4.0000000000000001E-3</v>
          </cell>
          <cell r="P334">
            <v>0.11999999999999998</v>
          </cell>
        </row>
        <row r="335">
          <cell r="A335" t="str">
            <v>W10058</v>
          </cell>
          <cell r="B335">
            <v>326</v>
          </cell>
          <cell r="C335" t="str">
            <v>Nagpur nuclear medicine</v>
          </cell>
          <cell r="D335">
            <v>1</v>
          </cell>
          <cell r="E335">
            <v>36467</v>
          </cell>
          <cell r="F335">
            <v>6412500</v>
          </cell>
          <cell r="G335">
            <v>14.66</v>
          </cell>
          <cell r="I335" t="e">
            <v>#REF!</v>
          </cell>
          <cell r="K335">
            <v>14.35</v>
          </cell>
          <cell r="M335">
            <v>0.14349999999999999</v>
          </cell>
          <cell r="N335">
            <v>1.95E-2</v>
          </cell>
          <cell r="O335">
            <v>4.0000000000000001E-3</v>
          </cell>
          <cell r="P335">
            <v>0.11999999999999998</v>
          </cell>
        </row>
        <row r="336">
          <cell r="A336" t="str">
            <v>W10063</v>
          </cell>
          <cell r="B336">
            <v>327</v>
          </cell>
          <cell r="C336" t="str">
            <v>AMRI-2</v>
          </cell>
          <cell r="D336">
            <v>2</v>
          </cell>
          <cell r="E336">
            <v>36483</v>
          </cell>
          <cell r="F336">
            <v>920000</v>
          </cell>
          <cell r="G336">
            <v>14.66</v>
          </cell>
          <cell r="K336">
            <v>14.35</v>
          </cell>
          <cell r="M336">
            <v>0.14349999999999999</v>
          </cell>
          <cell r="N336">
            <v>1.95E-2</v>
          </cell>
          <cell r="O336">
            <v>4.0000000000000001E-3</v>
          </cell>
          <cell r="P336">
            <v>0.11999999999999998</v>
          </cell>
        </row>
        <row r="337">
          <cell r="A337" t="str">
            <v>W10061</v>
          </cell>
          <cell r="B337">
            <v>328</v>
          </cell>
          <cell r="C337" t="str">
            <v>SETHU SCAN SERVICES</v>
          </cell>
          <cell r="D337">
            <v>1</v>
          </cell>
          <cell r="E337">
            <v>36483</v>
          </cell>
          <cell r="F337">
            <v>1200000</v>
          </cell>
          <cell r="G337">
            <v>14.66</v>
          </cell>
          <cell r="K337">
            <v>14.35</v>
          </cell>
          <cell r="M337">
            <v>0.14349999999999999</v>
          </cell>
          <cell r="N337">
            <v>1.95E-2</v>
          </cell>
          <cell r="O337">
            <v>4.0000000000000001E-3</v>
          </cell>
          <cell r="P337">
            <v>0.11999999999999998</v>
          </cell>
        </row>
        <row r="338">
          <cell r="A338" t="str">
            <v>W10062</v>
          </cell>
          <cell r="B338">
            <v>329</v>
          </cell>
          <cell r="C338" t="str">
            <v>SUBHASH JAIN</v>
          </cell>
          <cell r="D338">
            <v>1</v>
          </cell>
          <cell r="E338">
            <v>36483</v>
          </cell>
          <cell r="F338">
            <v>1875000</v>
          </cell>
          <cell r="G338">
            <v>14.66</v>
          </cell>
          <cell r="K338">
            <v>14.35</v>
          </cell>
          <cell r="M338">
            <v>0.14349999999999999</v>
          </cell>
          <cell r="N338">
            <v>1.95E-2</v>
          </cell>
          <cell r="O338">
            <v>4.0000000000000001E-3</v>
          </cell>
          <cell r="P338">
            <v>0.11999999999999998</v>
          </cell>
        </row>
        <row r="339">
          <cell r="A339" t="str">
            <v>W10060</v>
          </cell>
          <cell r="B339">
            <v>330</v>
          </cell>
          <cell r="C339" t="str">
            <v>VISHAKHA HOSPITAL &amp; DIAGNOSTIC</v>
          </cell>
          <cell r="D339">
            <v>1</v>
          </cell>
          <cell r="E339">
            <v>36483</v>
          </cell>
          <cell r="F339">
            <v>8560000</v>
          </cell>
          <cell r="G339">
            <v>14.66</v>
          </cell>
          <cell r="K339">
            <v>14.35</v>
          </cell>
          <cell r="M339">
            <v>0.14349999999999999</v>
          </cell>
          <cell r="N339">
            <v>1.95E-2</v>
          </cell>
          <cell r="O339">
            <v>4.0000000000000001E-3</v>
          </cell>
          <cell r="P339">
            <v>0.11999999999999998</v>
          </cell>
        </row>
        <row r="340">
          <cell r="A340" t="str">
            <v>W10064</v>
          </cell>
          <cell r="B340">
            <v>331</v>
          </cell>
          <cell r="C340" t="str">
            <v>DEBASIS  PADHI</v>
          </cell>
          <cell r="D340">
            <v>1</v>
          </cell>
          <cell r="E340">
            <v>36488</v>
          </cell>
          <cell r="F340">
            <v>471368</v>
          </cell>
          <cell r="G340">
            <v>14.66</v>
          </cell>
          <cell r="K340">
            <v>14.35</v>
          </cell>
          <cell r="M340">
            <v>0.14349999999999999</v>
          </cell>
          <cell r="N340">
            <v>1.95E-2</v>
          </cell>
          <cell r="O340">
            <v>4.0000000000000001E-3</v>
          </cell>
          <cell r="P340">
            <v>0.11999999999999998</v>
          </cell>
        </row>
        <row r="341">
          <cell r="A341" t="str">
            <v>W10065</v>
          </cell>
          <cell r="B341">
            <v>332</v>
          </cell>
          <cell r="C341" t="str">
            <v>ASHOK G. JOSHI</v>
          </cell>
          <cell r="D341">
            <v>1</v>
          </cell>
          <cell r="E341">
            <v>36490</v>
          </cell>
          <cell r="F341">
            <v>270400</v>
          </cell>
          <cell r="G341">
            <v>14.66</v>
          </cell>
          <cell r="K341">
            <v>14.35</v>
          </cell>
          <cell r="M341">
            <v>0.14349999999999999</v>
          </cell>
          <cell r="N341">
            <v>1.95E-2</v>
          </cell>
          <cell r="O341">
            <v>4.0000000000000001E-3</v>
          </cell>
          <cell r="P341">
            <v>0.11999999999999998</v>
          </cell>
        </row>
        <row r="342">
          <cell r="A342" t="str">
            <v>W10068</v>
          </cell>
          <cell r="B342">
            <v>333</v>
          </cell>
          <cell r="C342" t="str">
            <v>A K TYAGI</v>
          </cell>
          <cell r="D342">
            <v>2</v>
          </cell>
          <cell r="E342">
            <v>36503</v>
          </cell>
          <cell r="F342">
            <v>1000000</v>
          </cell>
          <cell r="G342">
            <v>14.66</v>
          </cell>
          <cell r="K342">
            <v>14.35</v>
          </cell>
          <cell r="M342">
            <v>0.14349999999999999</v>
          </cell>
          <cell r="N342">
            <v>1.95E-2</v>
          </cell>
          <cell r="O342">
            <v>4.0000000000000001E-3</v>
          </cell>
          <cell r="P342">
            <v>0.11999999999999998</v>
          </cell>
        </row>
        <row r="343">
          <cell r="A343" t="str">
            <v>W10066</v>
          </cell>
          <cell r="B343">
            <v>334</v>
          </cell>
          <cell r="C343" t="str">
            <v>HOSMAT HOSPITAL</v>
          </cell>
          <cell r="D343">
            <v>1</v>
          </cell>
          <cell r="E343">
            <v>36503</v>
          </cell>
          <cell r="F343">
            <v>304230</v>
          </cell>
          <cell r="G343">
            <v>14.66</v>
          </cell>
          <cell r="K343">
            <v>14.35</v>
          </cell>
          <cell r="M343">
            <v>0.14349999999999999</v>
          </cell>
          <cell r="N343">
            <v>1.95E-2</v>
          </cell>
          <cell r="O343">
            <v>4.0000000000000001E-3</v>
          </cell>
          <cell r="P343">
            <v>0.11999999999999998</v>
          </cell>
        </row>
        <row r="344">
          <cell r="A344" t="str">
            <v>W10070</v>
          </cell>
          <cell r="B344">
            <v>335</v>
          </cell>
          <cell r="C344" t="str">
            <v>NORTH BENGAL NEURO RESEARCH</v>
          </cell>
          <cell r="D344">
            <v>1</v>
          </cell>
          <cell r="E344">
            <v>36503</v>
          </cell>
          <cell r="F344">
            <v>6102000</v>
          </cell>
          <cell r="G344">
            <v>14.66</v>
          </cell>
          <cell r="K344">
            <v>14.35</v>
          </cell>
          <cell r="M344">
            <v>0.14349999999999999</v>
          </cell>
          <cell r="N344">
            <v>1.95E-2</v>
          </cell>
          <cell r="O344">
            <v>4.0000000000000001E-3</v>
          </cell>
          <cell r="P344">
            <v>0.11999999999999998</v>
          </cell>
        </row>
        <row r="345">
          <cell r="A345" t="str">
            <v>W10074</v>
          </cell>
          <cell r="B345">
            <v>336</v>
          </cell>
          <cell r="C345" t="str">
            <v>SANJUKTA PATNAIK</v>
          </cell>
          <cell r="D345">
            <v>1</v>
          </cell>
          <cell r="E345">
            <v>36508</v>
          </cell>
          <cell r="F345">
            <v>360344</v>
          </cell>
          <cell r="G345">
            <v>14.66</v>
          </cell>
          <cell r="K345">
            <v>14.35</v>
          </cell>
          <cell r="M345">
            <v>0.14349999999999999</v>
          </cell>
          <cell r="N345">
            <v>1.95E-2</v>
          </cell>
          <cell r="O345">
            <v>4.0000000000000001E-3</v>
          </cell>
          <cell r="P345">
            <v>0.11999999999999998</v>
          </cell>
        </row>
        <row r="346">
          <cell r="A346" t="str">
            <v>W10071</v>
          </cell>
          <cell r="B346">
            <v>337</v>
          </cell>
          <cell r="C346" t="str">
            <v>JAI MAHAKALI ULTRASOUND X RAY &amp; PATHOLOGY CENTRE</v>
          </cell>
          <cell r="D346">
            <v>1</v>
          </cell>
          <cell r="E346">
            <v>36508</v>
          </cell>
          <cell r="F346">
            <v>1180000</v>
          </cell>
          <cell r="G346">
            <v>14.66</v>
          </cell>
          <cell r="K346">
            <v>14.35</v>
          </cell>
          <cell r="M346">
            <v>0.14349999999999999</v>
          </cell>
          <cell r="N346">
            <v>1.95E-2</v>
          </cell>
          <cell r="O346">
            <v>4.0000000000000001E-3</v>
          </cell>
          <cell r="P346">
            <v>0.11999999999999998</v>
          </cell>
        </row>
        <row r="347">
          <cell r="A347" t="str">
            <v>W10067</v>
          </cell>
          <cell r="B347">
            <v>338</v>
          </cell>
          <cell r="C347" t="str">
            <v>MOHAN LAL SINDHI</v>
          </cell>
          <cell r="D347">
            <v>1</v>
          </cell>
          <cell r="E347">
            <v>36508</v>
          </cell>
          <cell r="F347">
            <v>440370</v>
          </cell>
          <cell r="G347">
            <v>14.66</v>
          </cell>
          <cell r="K347">
            <v>14.35</v>
          </cell>
          <cell r="M347">
            <v>0.14349999999999999</v>
          </cell>
          <cell r="N347">
            <v>1.95E-2</v>
          </cell>
          <cell r="O347">
            <v>4.0000000000000001E-3</v>
          </cell>
          <cell r="P347">
            <v>0.11999999999999998</v>
          </cell>
        </row>
        <row r="348">
          <cell r="A348" t="str">
            <v>W10075</v>
          </cell>
          <cell r="B348">
            <v>339</v>
          </cell>
          <cell r="C348" t="str">
            <v>AMRI-3</v>
          </cell>
          <cell r="D348">
            <v>2</v>
          </cell>
          <cell r="E348">
            <v>36509</v>
          </cell>
          <cell r="F348">
            <v>1208800</v>
          </cell>
          <cell r="G348">
            <v>14.66</v>
          </cell>
          <cell r="K348">
            <v>14.35</v>
          </cell>
          <cell r="M348">
            <v>0.14349999999999999</v>
          </cell>
          <cell r="N348">
            <v>1.95E-2</v>
          </cell>
          <cell r="O348">
            <v>4.0000000000000001E-3</v>
          </cell>
          <cell r="P348">
            <v>0.11999999999999998</v>
          </cell>
        </row>
        <row r="349">
          <cell r="A349" t="str">
            <v>W10076</v>
          </cell>
          <cell r="B349">
            <v>340</v>
          </cell>
          <cell r="C349" t="str">
            <v>Skylab Assam Pvt Limited</v>
          </cell>
          <cell r="D349">
            <v>1</v>
          </cell>
          <cell r="E349">
            <v>36514</v>
          </cell>
          <cell r="F349">
            <v>1774400</v>
          </cell>
          <cell r="G349">
            <v>14.66</v>
          </cell>
          <cell r="K349">
            <v>14.35</v>
          </cell>
          <cell r="M349">
            <v>0.14349999999999999</v>
          </cell>
          <cell r="N349">
            <v>1.95E-2</v>
          </cell>
          <cell r="O349">
            <v>4.0000000000000001E-3</v>
          </cell>
          <cell r="P349">
            <v>0.11999999999999998</v>
          </cell>
        </row>
        <row r="350">
          <cell r="A350" t="str">
            <v>W10078</v>
          </cell>
          <cell r="B350">
            <v>341</v>
          </cell>
          <cell r="C350" t="str">
            <v>DIAGNOSIS</v>
          </cell>
          <cell r="D350">
            <v>1</v>
          </cell>
          <cell r="E350">
            <v>36516</v>
          </cell>
          <cell r="F350">
            <v>800000</v>
          </cell>
          <cell r="G350">
            <v>14.66</v>
          </cell>
          <cell r="K350">
            <v>14.35</v>
          </cell>
          <cell r="M350">
            <v>0.14349999999999999</v>
          </cell>
          <cell r="N350">
            <v>1.95E-2</v>
          </cell>
          <cell r="O350">
            <v>4.0000000000000001E-3</v>
          </cell>
          <cell r="P350">
            <v>0.11999999999999998</v>
          </cell>
        </row>
        <row r="351">
          <cell r="A351" t="str">
            <v>W10077</v>
          </cell>
          <cell r="B351">
            <v>342</v>
          </cell>
          <cell r="C351" t="str">
            <v>M THILAGABAMA</v>
          </cell>
          <cell r="D351">
            <v>1</v>
          </cell>
          <cell r="E351">
            <v>36516</v>
          </cell>
          <cell r="F351">
            <v>356250</v>
          </cell>
          <cell r="G351">
            <v>14.66</v>
          </cell>
          <cell r="K351">
            <v>14.35</v>
          </cell>
          <cell r="M351">
            <v>0.14349999999999999</v>
          </cell>
          <cell r="N351">
            <v>1.95E-2</v>
          </cell>
          <cell r="O351">
            <v>4.0000000000000001E-3</v>
          </cell>
          <cell r="P351">
            <v>0.11999999999999998</v>
          </cell>
        </row>
        <row r="352">
          <cell r="A352" t="str">
            <v>W10069</v>
          </cell>
          <cell r="B352">
            <v>343</v>
          </cell>
          <cell r="C352" t="str">
            <v>S.P.SINGH</v>
          </cell>
          <cell r="D352">
            <v>1</v>
          </cell>
          <cell r="E352">
            <v>36517</v>
          </cell>
          <cell r="F352">
            <v>1187543</v>
          </cell>
          <cell r="G352">
            <v>14.66</v>
          </cell>
          <cell r="K352">
            <v>14.35</v>
          </cell>
          <cell r="M352">
            <v>0.14349999999999999</v>
          </cell>
          <cell r="N352">
            <v>1.95E-2</v>
          </cell>
          <cell r="O352">
            <v>4.0000000000000001E-3</v>
          </cell>
          <cell r="P352">
            <v>0.11999999999999998</v>
          </cell>
        </row>
        <row r="354">
          <cell r="C354" t="str">
            <v>TOTAL</v>
          </cell>
          <cell r="F354">
            <v>1260506942</v>
          </cell>
          <cell r="H354">
            <v>0</v>
          </cell>
          <cell r="I354" t="e">
            <v>#REF!</v>
          </cell>
        </row>
        <row r="356">
          <cell r="A356" t="str">
            <v>AGREEMENT</v>
          </cell>
          <cell r="B356" t="str">
            <v>S. NO.</v>
          </cell>
          <cell r="C356" t="str">
            <v>CUSTOMER NAME</v>
          </cell>
          <cell r="D356" t="str">
            <v>TR. NO</v>
          </cell>
        </row>
        <row r="357">
          <cell r="A357" t="str">
            <v>NO.</v>
          </cell>
          <cell r="E357" t="str">
            <v>Fund Date</v>
          </cell>
          <cell r="F357" t="str">
            <v>Principal</v>
          </cell>
          <cell r="H357" t="str">
            <v>COLLATERAL</v>
          </cell>
          <cell r="I357" t="str">
            <v>INTEREST COST</v>
          </cell>
        </row>
        <row r="361">
          <cell r="A361" t="str">
            <v>W10080</v>
          </cell>
          <cell r="B361">
            <v>344</v>
          </cell>
          <cell r="C361" t="str">
            <v>SRI CHENNAI SCANS &amp; RESEARCH CENTRE (P) LTD.</v>
          </cell>
          <cell r="D361">
            <v>1</v>
          </cell>
          <cell r="E361">
            <v>36558</v>
          </cell>
          <cell r="F361">
            <v>1350000</v>
          </cell>
          <cell r="G361">
            <v>14.66</v>
          </cell>
          <cell r="K361">
            <v>14.35</v>
          </cell>
          <cell r="M361">
            <v>0.14349999999999999</v>
          </cell>
          <cell r="N361">
            <v>1.95E-2</v>
          </cell>
          <cell r="O361">
            <v>4.0000000000000001E-3</v>
          </cell>
          <cell r="P361">
            <v>0.11999999999999998</v>
          </cell>
        </row>
        <row r="362">
          <cell r="A362" t="str">
            <v>W10079</v>
          </cell>
          <cell r="B362">
            <v>345</v>
          </cell>
          <cell r="C362" t="str">
            <v>SUBHRA JAIN</v>
          </cell>
          <cell r="D362">
            <v>1</v>
          </cell>
          <cell r="E362">
            <v>36558</v>
          </cell>
          <cell r="F362">
            <v>1080000</v>
          </cell>
          <cell r="G362">
            <v>14.66</v>
          </cell>
          <cell r="K362">
            <v>14.35</v>
          </cell>
          <cell r="M362">
            <v>0.14349999999999999</v>
          </cell>
          <cell r="N362">
            <v>1.95E-2</v>
          </cell>
          <cell r="O362">
            <v>4.0000000000000001E-3</v>
          </cell>
          <cell r="P362">
            <v>0.11999999999999998</v>
          </cell>
        </row>
        <row r="363">
          <cell r="A363" t="str">
            <v>W10081</v>
          </cell>
          <cell r="B363">
            <v>346</v>
          </cell>
          <cell r="C363" t="str">
            <v>SUSHEELA JOHNY</v>
          </cell>
          <cell r="D363">
            <v>1</v>
          </cell>
          <cell r="E363">
            <v>36558</v>
          </cell>
          <cell r="F363">
            <v>820000</v>
          </cell>
          <cell r="G363">
            <v>14.66</v>
          </cell>
          <cell r="K363">
            <v>14.35</v>
          </cell>
          <cell r="M363">
            <v>0.14349999999999999</v>
          </cell>
          <cell r="N363">
            <v>1.95E-2</v>
          </cell>
          <cell r="O363">
            <v>4.0000000000000001E-3</v>
          </cell>
          <cell r="P363">
            <v>0.11999999999999998</v>
          </cell>
        </row>
        <row r="364">
          <cell r="A364" t="str">
            <v>W10082</v>
          </cell>
          <cell r="B364">
            <v>347</v>
          </cell>
          <cell r="C364" t="str">
            <v>X-RAY CENTRE GUWAHATI (P) LTD.</v>
          </cell>
          <cell r="D364">
            <v>1</v>
          </cell>
          <cell r="E364">
            <v>36558</v>
          </cell>
          <cell r="F364">
            <v>757500</v>
          </cell>
          <cell r="G364">
            <v>14.66</v>
          </cell>
          <cell r="K364">
            <v>14.35</v>
          </cell>
          <cell r="M364">
            <v>0.14349999999999999</v>
          </cell>
          <cell r="N364">
            <v>1.95E-2</v>
          </cell>
          <cell r="O364">
            <v>4.0000000000000001E-3</v>
          </cell>
          <cell r="P364">
            <v>0.11999999999999998</v>
          </cell>
        </row>
        <row r="365">
          <cell r="A365" t="str">
            <v>W10083</v>
          </cell>
          <cell r="B365">
            <v>348</v>
          </cell>
          <cell r="C365" t="str">
            <v>T. Jayaraman</v>
          </cell>
          <cell r="D365">
            <v>1</v>
          </cell>
          <cell r="E365">
            <v>36560</v>
          </cell>
          <cell r="F365">
            <v>1650000</v>
          </cell>
          <cell r="G365">
            <v>14.66</v>
          </cell>
          <cell r="K365">
            <v>14.35</v>
          </cell>
          <cell r="M365">
            <v>0.14349999999999999</v>
          </cell>
          <cell r="N365">
            <v>1.95E-2</v>
          </cell>
          <cell r="O365">
            <v>4.0000000000000001E-3</v>
          </cell>
          <cell r="P365">
            <v>0.11999999999999998</v>
          </cell>
        </row>
        <row r="366">
          <cell r="A366" t="str">
            <v>W10084</v>
          </cell>
          <cell r="B366">
            <v>349</v>
          </cell>
          <cell r="C366" t="str">
            <v>Anju Gupta</v>
          </cell>
          <cell r="D366">
            <v>1</v>
          </cell>
          <cell r="E366">
            <v>36564</v>
          </cell>
          <cell r="F366">
            <v>300000</v>
          </cell>
          <cell r="G366">
            <v>14.66</v>
          </cell>
          <cell r="K366">
            <v>14.35</v>
          </cell>
          <cell r="M366">
            <v>0.14349999999999999</v>
          </cell>
          <cell r="N366">
            <v>1.95E-2</v>
          </cell>
          <cell r="O366">
            <v>4.0000000000000001E-3</v>
          </cell>
          <cell r="P366">
            <v>0.11999999999999998</v>
          </cell>
        </row>
        <row r="367">
          <cell r="A367" t="str">
            <v>W10085</v>
          </cell>
          <cell r="B367">
            <v>350</v>
          </cell>
          <cell r="C367" t="str">
            <v>K.M. Jothiraj</v>
          </cell>
          <cell r="D367">
            <v>1</v>
          </cell>
          <cell r="E367">
            <v>36564</v>
          </cell>
          <cell r="F367">
            <v>292500</v>
          </cell>
          <cell r="G367">
            <v>14.66</v>
          </cell>
          <cell r="K367">
            <v>14.35</v>
          </cell>
          <cell r="M367">
            <v>0.14349999999999999</v>
          </cell>
          <cell r="N367">
            <v>1.95E-2</v>
          </cell>
          <cell r="O367">
            <v>4.0000000000000001E-3</v>
          </cell>
          <cell r="P367">
            <v>0.11999999999999998</v>
          </cell>
        </row>
        <row r="368">
          <cell r="A368" t="str">
            <v>W10086</v>
          </cell>
          <cell r="B368">
            <v>351</v>
          </cell>
          <cell r="C368" t="str">
            <v>Ramesh Sharma ( Foreclosed on 17-10-00)</v>
          </cell>
          <cell r="D368">
            <v>1</v>
          </cell>
          <cell r="E368">
            <v>36564</v>
          </cell>
          <cell r="F368">
            <v>550000</v>
          </cell>
          <cell r="G368">
            <v>14.66</v>
          </cell>
          <cell r="K368">
            <v>14.35</v>
          </cell>
          <cell r="M368">
            <v>0.14349999999999999</v>
          </cell>
          <cell r="N368">
            <v>1.95E-2</v>
          </cell>
          <cell r="O368">
            <v>4.0000000000000001E-3</v>
          </cell>
          <cell r="P368">
            <v>0.11999999999999998</v>
          </cell>
        </row>
        <row r="369">
          <cell r="A369" t="str">
            <v>W10087</v>
          </cell>
          <cell r="B369">
            <v>352</v>
          </cell>
          <cell r="C369" t="str">
            <v>Jay Kishore</v>
          </cell>
          <cell r="D369">
            <v>1</v>
          </cell>
          <cell r="E369">
            <v>36565</v>
          </cell>
          <cell r="F369">
            <v>1068140</v>
          </cell>
          <cell r="G369">
            <v>14.66</v>
          </cell>
          <cell r="K369">
            <v>14.35</v>
          </cell>
          <cell r="M369">
            <v>0.14349999999999999</v>
          </cell>
          <cell r="N369">
            <v>1.95E-2</v>
          </cell>
          <cell r="O369">
            <v>4.0000000000000001E-3</v>
          </cell>
          <cell r="P369">
            <v>0.11999999999999998</v>
          </cell>
        </row>
        <row r="370">
          <cell r="A370" t="str">
            <v>W10090</v>
          </cell>
          <cell r="B370">
            <v>353</v>
          </cell>
          <cell r="C370" t="str">
            <v>P. Murati Sankar</v>
          </cell>
          <cell r="D370">
            <v>1</v>
          </cell>
          <cell r="E370">
            <v>36568</v>
          </cell>
          <cell r="F370">
            <v>286818</v>
          </cell>
          <cell r="G370">
            <v>14.66</v>
          </cell>
          <cell r="K370">
            <v>14.35</v>
          </cell>
          <cell r="M370">
            <v>0.14349999999999999</v>
          </cell>
          <cell r="N370">
            <v>1.95E-2</v>
          </cell>
          <cell r="O370">
            <v>4.0000000000000001E-3</v>
          </cell>
          <cell r="P370">
            <v>0.11999999999999998</v>
          </cell>
        </row>
        <row r="371">
          <cell r="A371" t="str">
            <v>W10089</v>
          </cell>
          <cell r="B371">
            <v>354</v>
          </cell>
          <cell r="C371" t="str">
            <v>S. S. Todkari</v>
          </cell>
          <cell r="D371">
            <v>1</v>
          </cell>
          <cell r="E371">
            <v>36568</v>
          </cell>
          <cell r="F371">
            <v>960000</v>
          </cell>
          <cell r="G371">
            <v>14.66</v>
          </cell>
          <cell r="K371">
            <v>14.35</v>
          </cell>
          <cell r="M371">
            <v>0.14349999999999999</v>
          </cell>
          <cell r="N371">
            <v>1.95E-2</v>
          </cell>
          <cell r="O371">
            <v>4.0000000000000001E-3</v>
          </cell>
          <cell r="P371">
            <v>0.11999999999999998</v>
          </cell>
        </row>
        <row r="372">
          <cell r="A372" t="str">
            <v>W10088</v>
          </cell>
          <cell r="B372">
            <v>355</v>
          </cell>
          <cell r="C372" t="str">
            <v>Vishakha Hospital &amp; Diagnostic P. Ltd.</v>
          </cell>
          <cell r="D372">
            <v>2</v>
          </cell>
          <cell r="E372">
            <v>36568</v>
          </cell>
          <cell r="F372">
            <v>128000</v>
          </cell>
          <cell r="G372">
            <v>14.66</v>
          </cell>
          <cell r="K372">
            <v>14.35</v>
          </cell>
          <cell r="M372">
            <v>0.14349999999999999</v>
          </cell>
          <cell r="N372">
            <v>1.95E-2</v>
          </cell>
          <cell r="O372">
            <v>4.0000000000000001E-3</v>
          </cell>
          <cell r="P372">
            <v>0.11999999999999998</v>
          </cell>
        </row>
        <row r="373">
          <cell r="A373" t="str">
            <v>W10091</v>
          </cell>
          <cell r="B373">
            <v>356</v>
          </cell>
          <cell r="C373" t="str">
            <v>Tuticorin CT Scan &amp; Research</v>
          </cell>
          <cell r="D373">
            <v>1</v>
          </cell>
          <cell r="E373">
            <v>36570</v>
          </cell>
          <cell r="F373">
            <v>10000000</v>
          </cell>
          <cell r="G373">
            <v>14.66</v>
          </cell>
          <cell r="K373">
            <v>14.35</v>
          </cell>
          <cell r="M373">
            <v>0.14349999999999999</v>
          </cell>
          <cell r="N373">
            <v>1.95E-2</v>
          </cell>
          <cell r="O373">
            <v>4.0000000000000001E-3</v>
          </cell>
          <cell r="P373">
            <v>0.11999999999999998</v>
          </cell>
        </row>
        <row r="374">
          <cell r="A374" t="str">
            <v>W10092</v>
          </cell>
          <cell r="B374">
            <v>357</v>
          </cell>
          <cell r="C374" t="str">
            <v>Prakash Kanwar</v>
          </cell>
          <cell r="D374">
            <v>1</v>
          </cell>
          <cell r="E374">
            <v>36573</v>
          </cell>
          <cell r="F374">
            <v>300000</v>
          </cell>
          <cell r="G374">
            <v>14.18</v>
          </cell>
          <cell r="K374">
            <v>13.85</v>
          </cell>
          <cell r="M374">
            <v>0.13849999999999998</v>
          </cell>
          <cell r="N374">
            <v>1.95E-2</v>
          </cell>
          <cell r="O374">
            <v>4.0000000000000001E-3</v>
          </cell>
          <cell r="P374">
            <v>0.11499999999999998</v>
          </cell>
        </row>
        <row r="375">
          <cell r="A375" t="str">
            <v>W10093</v>
          </cell>
          <cell r="B375">
            <v>358</v>
          </cell>
          <cell r="C375" t="str">
            <v>Shija Clinic Pvt. Ltd. ( Forcl on Aug-00 )</v>
          </cell>
          <cell r="D375">
            <v>1</v>
          </cell>
          <cell r="E375">
            <v>36573</v>
          </cell>
          <cell r="F375">
            <v>1400000</v>
          </cell>
          <cell r="G375">
            <v>14.18</v>
          </cell>
          <cell r="K375">
            <v>13.85</v>
          </cell>
          <cell r="M375">
            <v>0.13849999999999998</v>
          </cell>
          <cell r="N375">
            <v>1.95E-2</v>
          </cell>
          <cell r="O375">
            <v>4.0000000000000001E-3</v>
          </cell>
          <cell r="P375">
            <v>0.11499999999999998</v>
          </cell>
        </row>
        <row r="376">
          <cell r="A376" t="str">
            <v>W10094</v>
          </cell>
          <cell r="B376">
            <v>359</v>
          </cell>
          <cell r="C376" t="str">
            <v>Rashmi Garg</v>
          </cell>
          <cell r="D376">
            <v>1</v>
          </cell>
          <cell r="E376">
            <v>36579</v>
          </cell>
          <cell r="F376">
            <v>1000000</v>
          </cell>
          <cell r="G376">
            <v>14.18</v>
          </cell>
          <cell r="K376">
            <v>13.85</v>
          </cell>
          <cell r="M376">
            <v>0.13849999999999998</v>
          </cell>
          <cell r="N376">
            <v>1.95E-2</v>
          </cell>
          <cell r="O376">
            <v>4.0000000000000001E-3</v>
          </cell>
          <cell r="P376">
            <v>0.11499999999999998</v>
          </cell>
        </row>
        <row r="377">
          <cell r="A377" t="str">
            <v>W10095</v>
          </cell>
          <cell r="B377">
            <v>360</v>
          </cell>
          <cell r="C377" t="str">
            <v>Bankura Scan Centre</v>
          </cell>
          <cell r="D377">
            <v>1</v>
          </cell>
          <cell r="E377">
            <v>36585</v>
          </cell>
          <cell r="F377">
            <v>6180000</v>
          </cell>
          <cell r="G377">
            <v>14.18</v>
          </cell>
          <cell r="K377">
            <v>13.85</v>
          </cell>
          <cell r="M377">
            <v>0.13849999999999998</v>
          </cell>
          <cell r="N377">
            <v>1.95E-2</v>
          </cell>
          <cell r="O377">
            <v>4.0000000000000001E-3</v>
          </cell>
          <cell r="P377">
            <v>0.11499999999999998</v>
          </cell>
        </row>
        <row r="378">
          <cell r="A378" t="str">
            <v>W10096</v>
          </cell>
          <cell r="B378">
            <v>361</v>
          </cell>
          <cell r="C378" t="str">
            <v>Gopal Surendran</v>
          </cell>
          <cell r="D378">
            <v>1</v>
          </cell>
          <cell r="E378">
            <v>36585</v>
          </cell>
          <cell r="F378">
            <v>1200000</v>
          </cell>
          <cell r="G378">
            <v>14.18</v>
          </cell>
          <cell r="K378">
            <v>13.85</v>
          </cell>
          <cell r="M378">
            <v>0.13849999999999998</v>
          </cell>
          <cell r="N378">
            <v>1.95E-2</v>
          </cell>
          <cell r="O378">
            <v>4.0000000000000001E-3</v>
          </cell>
          <cell r="P378">
            <v>0.11499999999999998</v>
          </cell>
        </row>
        <row r="379">
          <cell r="A379" t="str">
            <v>W10097</v>
          </cell>
          <cell r="B379">
            <v>362</v>
          </cell>
          <cell r="C379" t="str">
            <v>Prateeksha Tolambia</v>
          </cell>
          <cell r="D379">
            <v>1</v>
          </cell>
          <cell r="E379">
            <v>36585</v>
          </cell>
          <cell r="F379">
            <v>350000</v>
          </cell>
          <cell r="G379">
            <v>14.18</v>
          </cell>
          <cell r="K379">
            <v>13.85</v>
          </cell>
          <cell r="M379">
            <v>0.13849999999999998</v>
          </cell>
          <cell r="N379">
            <v>1.95E-2</v>
          </cell>
          <cell r="O379">
            <v>4.0000000000000001E-3</v>
          </cell>
          <cell r="P379">
            <v>0.11499999999999998</v>
          </cell>
        </row>
        <row r="380">
          <cell r="A380" t="str">
            <v>W10098</v>
          </cell>
          <cell r="B380">
            <v>363</v>
          </cell>
          <cell r="C380" t="str">
            <v>K. Velluswamy</v>
          </cell>
          <cell r="D380">
            <v>1</v>
          </cell>
          <cell r="E380">
            <v>36588</v>
          </cell>
          <cell r="F380">
            <v>1270000</v>
          </cell>
          <cell r="G380">
            <v>14.18</v>
          </cell>
          <cell r="K380">
            <v>13.85</v>
          </cell>
          <cell r="M380">
            <v>0.13849999999999998</v>
          </cell>
          <cell r="N380">
            <v>1.95E-2</v>
          </cell>
          <cell r="O380">
            <v>4.0000000000000001E-3</v>
          </cell>
          <cell r="P380">
            <v>0.11499999999999998</v>
          </cell>
        </row>
        <row r="381">
          <cell r="A381" t="str">
            <v>W10099</v>
          </cell>
          <cell r="B381">
            <v>364</v>
          </cell>
          <cell r="C381" t="str">
            <v>Shilpa Phadkule</v>
          </cell>
          <cell r="D381">
            <v>1</v>
          </cell>
          <cell r="E381">
            <v>36607</v>
          </cell>
          <cell r="F381">
            <v>450000</v>
          </cell>
          <cell r="G381">
            <v>14.18</v>
          </cell>
          <cell r="K381">
            <v>13.85</v>
          </cell>
          <cell r="M381">
            <v>0.13849999999999998</v>
          </cell>
          <cell r="N381">
            <v>1.95E-2</v>
          </cell>
          <cell r="O381">
            <v>4.0000000000000001E-3</v>
          </cell>
          <cell r="P381">
            <v>0.11499999999999998</v>
          </cell>
        </row>
        <row r="382">
          <cell r="A382" t="str">
            <v>W10102</v>
          </cell>
          <cell r="B382">
            <v>365</v>
          </cell>
          <cell r="C382" t="str">
            <v>A.K. Gupta</v>
          </cell>
          <cell r="D382">
            <v>1</v>
          </cell>
          <cell r="E382">
            <v>36608</v>
          </cell>
          <cell r="F382">
            <v>1785000</v>
          </cell>
          <cell r="G382">
            <v>14.18</v>
          </cell>
          <cell r="K382">
            <v>13.85</v>
          </cell>
          <cell r="M382">
            <v>0.13849999999999998</v>
          </cell>
          <cell r="N382">
            <v>1.95E-2</v>
          </cell>
          <cell r="O382">
            <v>4.0000000000000001E-3</v>
          </cell>
          <cell r="P382">
            <v>0.11499999999999998</v>
          </cell>
        </row>
        <row r="383">
          <cell r="A383" t="str">
            <v>W10103</v>
          </cell>
          <cell r="B383">
            <v>366</v>
          </cell>
          <cell r="C383" t="str">
            <v>Naresh Suri</v>
          </cell>
          <cell r="D383">
            <v>1</v>
          </cell>
          <cell r="E383">
            <v>36608</v>
          </cell>
          <cell r="F383">
            <v>1025000</v>
          </cell>
          <cell r="G383">
            <v>14.18</v>
          </cell>
          <cell r="K383">
            <v>13.85</v>
          </cell>
          <cell r="M383">
            <v>0.13849999999999998</v>
          </cell>
          <cell r="N383">
            <v>1.95E-2</v>
          </cell>
          <cell r="O383">
            <v>4.0000000000000001E-3</v>
          </cell>
          <cell r="P383">
            <v>0.11499999999999998</v>
          </cell>
        </row>
        <row r="384">
          <cell r="A384" t="str">
            <v>W10101</v>
          </cell>
          <cell r="B384">
            <v>367</v>
          </cell>
          <cell r="C384" t="str">
            <v>North Bangalore Diagnostic</v>
          </cell>
          <cell r="D384">
            <v>1</v>
          </cell>
          <cell r="E384">
            <v>36608</v>
          </cell>
          <cell r="F384">
            <v>1800000</v>
          </cell>
          <cell r="G384">
            <v>14.18</v>
          </cell>
          <cell r="K384">
            <v>13.85</v>
          </cell>
          <cell r="M384">
            <v>0.13849999999999998</v>
          </cell>
          <cell r="N384">
            <v>1.95E-2</v>
          </cell>
          <cell r="O384">
            <v>4.0000000000000001E-3</v>
          </cell>
          <cell r="P384">
            <v>0.11499999999999998</v>
          </cell>
        </row>
        <row r="385">
          <cell r="A385" t="str">
            <v>W10106</v>
          </cell>
          <cell r="B385">
            <v>368</v>
          </cell>
          <cell r="C385" t="str">
            <v>Atul Seth</v>
          </cell>
          <cell r="D385">
            <v>1</v>
          </cell>
          <cell r="E385">
            <v>36641</v>
          </cell>
          <cell r="F385">
            <v>1615000</v>
          </cell>
          <cell r="G385">
            <v>14.18</v>
          </cell>
          <cell r="K385">
            <v>13.85</v>
          </cell>
          <cell r="M385">
            <v>0.13849999999999998</v>
          </cell>
          <cell r="N385">
            <v>1.95E-2</v>
          </cell>
          <cell r="O385">
            <v>4.0000000000000001E-3</v>
          </cell>
          <cell r="P385">
            <v>0.11499999999999998</v>
          </cell>
        </row>
        <row r="386">
          <cell r="A386" t="str">
            <v>W10105</v>
          </cell>
          <cell r="B386">
            <v>369</v>
          </cell>
          <cell r="C386" t="str">
            <v>The Heart Centre</v>
          </cell>
          <cell r="D386" t="str">
            <v>`1</v>
          </cell>
          <cell r="E386">
            <v>36641</v>
          </cell>
          <cell r="F386">
            <v>1700000</v>
          </cell>
          <cell r="G386">
            <v>14.18</v>
          </cell>
          <cell r="K386">
            <v>13.85</v>
          </cell>
          <cell r="M386">
            <v>0.13849999999999998</v>
          </cell>
          <cell r="N386">
            <v>1.95E-2</v>
          </cell>
          <cell r="O386">
            <v>4.0000000000000001E-3</v>
          </cell>
          <cell r="P386">
            <v>0.11499999999999998</v>
          </cell>
        </row>
        <row r="387">
          <cell r="A387" t="str">
            <v>W10107</v>
          </cell>
          <cell r="B387">
            <v>370</v>
          </cell>
          <cell r="C387" t="str">
            <v>B. Radhika</v>
          </cell>
          <cell r="D387">
            <v>1</v>
          </cell>
          <cell r="E387">
            <v>36643</v>
          </cell>
          <cell r="F387">
            <v>1000000</v>
          </cell>
          <cell r="G387">
            <v>14.18</v>
          </cell>
          <cell r="K387">
            <v>13.85</v>
          </cell>
          <cell r="M387">
            <v>0.13849999999999998</v>
          </cell>
          <cell r="N387">
            <v>1.95E-2</v>
          </cell>
          <cell r="O387">
            <v>4.0000000000000001E-3</v>
          </cell>
          <cell r="P387">
            <v>0.11499999999999998</v>
          </cell>
        </row>
        <row r="388">
          <cell r="A388" t="str">
            <v>W10108</v>
          </cell>
          <cell r="B388">
            <v>371</v>
          </cell>
          <cell r="C388" t="str">
            <v>Shirish Valsangkar</v>
          </cell>
          <cell r="D388">
            <v>1</v>
          </cell>
          <cell r="E388">
            <v>36643</v>
          </cell>
          <cell r="F388">
            <v>4950000</v>
          </cell>
          <cell r="G388">
            <v>14.18</v>
          </cell>
          <cell r="K388">
            <v>13.85</v>
          </cell>
          <cell r="M388">
            <v>0.13849999999999998</v>
          </cell>
          <cell r="N388">
            <v>1.95E-2</v>
          </cell>
          <cell r="O388">
            <v>4.0000000000000001E-3</v>
          </cell>
          <cell r="P388">
            <v>0.11499999999999998</v>
          </cell>
        </row>
        <row r="389">
          <cell r="A389" t="str">
            <v>W10111</v>
          </cell>
          <cell r="B389">
            <v>372</v>
          </cell>
          <cell r="C389" t="str">
            <v>Ajit Scanning &amp; Diagnostic Centre Pvt. Ltd.</v>
          </cell>
          <cell r="D389">
            <v>1</v>
          </cell>
          <cell r="E389">
            <v>36650</v>
          </cell>
          <cell r="F389">
            <v>4590000</v>
          </cell>
          <cell r="G389">
            <v>14.18</v>
          </cell>
          <cell r="K389">
            <v>13.85</v>
          </cell>
          <cell r="M389">
            <v>0.13849999999999998</v>
          </cell>
          <cell r="N389">
            <v>1.95E-2</v>
          </cell>
          <cell r="O389">
            <v>4.0000000000000001E-3</v>
          </cell>
          <cell r="P389">
            <v>0.11499999999999998</v>
          </cell>
        </row>
        <row r="390">
          <cell r="A390" t="str">
            <v>W10109</v>
          </cell>
          <cell r="B390">
            <v>373</v>
          </cell>
          <cell r="C390" t="str">
            <v>P. Raghu Ramaiah</v>
          </cell>
          <cell r="D390">
            <v>1</v>
          </cell>
          <cell r="E390">
            <v>36650</v>
          </cell>
          <cell r="F390">
            <v>315000</v>
          </cell>
          <cell r="G390">
            <v>14.18</v>
          </cell>
          <cell r="K390">
            <v>13.85</v>
          </cell>
          <cell r="M390">
            <v>0.13849999999999998</v>
          </cell>
          <cell r="N390">
            <v>1.95E-2</v>
          </cell>
          <cell r="O390">
            <v>4.0000000000000001E-3</v>
          </cell>
          <cell r="P390">
            <v>0.11499999999999998</v>
          </cell>
        </row>
        <row r="391">
          <cell r="A391" t="str">
            <v>W10110</v>
          </cell>
          <cell r="B391">
            <v>374</v>
          </cell>
          <cell r="C391" t="str">
            <v>Swati Dileep Bhale</v>
          </cell>
          <cell r="D391">
            <v>1</v>
          </cell>
          <cell r="E391">
            <v>36650</v>
          </cell>
          <cell r="F391">
            <v>1000000</v>
          </cell>
          <cell r="G391">
            <v>14.18</v>
          </cell>
          <cell r="K391">
            <v>13.85</v>
          </cell>
          <cell r="M391">
            <v>0.13849999999999998</v>
          </cell>
          <cell r="N391">
            <v>1.95E-2</v>
          </cell>
          <cell r="O391">
            <v>4.0000000000000001E-3</v>
          </cell>
          <cell r="P391">
            <v>0.11499999999999998</v>
          </cell>
        </row>
        <row r="392">
          <cell r="A392" t="str">
            <v>W10112</v>
          </cell>
          <cell r="B392">
            <v>375</v>
          </cell>
          <cell r="C392" t="str">
            <v>Life Line Diagnostic Centre</v>
          </cell>
          <cell r="D392">
            <v>1</v>
          </cell>
          <cell r="E392">
            <v>36662</v>
          </cell>
          <cell r="F392">
            <v>440000</v>
          </cell>
          <cell r="G392">
            <v>14.18</v>
          </cell>
          <cell r="K392">
            <v>13.85</v>
          </cell>
          <cell r="M392">
            <v>0.13849999999999998</v>
          </cell>
          <cell r="N392">
            <v>1.95E-2</v>
          </cell>
          <cell r="O392">
            <v>4.0000000000000001E-3</v>
          </cell>
          <cell r="P392">
            <v>0.11499999999999998</v>
          </cell>
        </row>
        <row r="393">
          <cell r="A393" t="str">
            <v>W10113</v>
          </cell>
          <cell r="B393">
            <v>376</v>
          </cell>
          <cell r="C393" t="str">
            <v>V . Shanmugam</v>
          </cell>
          <cell r="D393">
            <v>1</v>
          </cell>
          <cell r="E393">
            <v>36662</v>
          </cell>
          <cell r="F393">
            <v>325000</v>
          </cell>
          <cell r="G393">
            <v>14.18</v>
          </cell>
          <cell r="K393">
            <v>13.85</v>
          </cell>
          <cell r="M393">
            <v>0.13849999999999998</v>
          </cell>
          <cell r="N393">
            <v>1.95E-2</v>
          </cell>
          <cell r="O393">
            <v>4.0000000000000001E-3</v>
          </cell>
          <cell r="P393">
            <v>0.11499999999999998</v>
          </cell>
        </row>
        <row r="394">
          <cell r="A394" t="str">
            <v>W10116</v>
          </cell>
          <cell r="B394">
            <v>377</v>
          </cell>
          <cell r="C394" t="str">
            <v>Ongole CT Scan Centre Pvt. Ltd.</v>
          </cell>
          <cell r="D394">
            <v>1</v>
          </cell>
          <cell r="E394">
            <v>36675</v>
          </cell>
          <cell r="F394">
            <v>3350000</v>
          </cell>
          <cell r="G394">
            <v>14.18</v>
          </cell>
          <cell r="K394">
            <v>13.85</v>
          </cell>
          <cell r="M394">
            <v>0.13849999999999998</v>
          </cell>
          <cell r="N394">
            <v>1.95E-2</v>
          </cell>
          <cell r="O394">
            <v>4.0000000000000001E-3</v>
          </cell>
          <cell r="P394">
            <v>0.11499999999999998</v>
          </cell>
        </row>
        <row r="395">
          <cell r="A395" t="str">
            <v>W10115</v>
          </cell>
          <cell r="B395">
            <v>378</v>
          </cell>
          <cell r="C395" t="str">
            <v>Ram Kumar Gupta</v>
          </cell>
          <cell r="D395">
            <v>1</v>
          </cell>
          <cell r="E395">
            <v>36675</v>
          </cell>
          <cell r="F395">
            <v>1000000</v>
          </cell>
          <cell r="G395">
            <v>14.18</v>
          </cell>
          <cell r="K395">
            <v>13.85</v>
          </cell>
          <cell r="M395">
            <v>0.13849999999999998</v>
          </cell>
          <cell r="N395">
            <v>1.95E-2</v>
          </cell>
          <cell r="O395">
            <v>4.0000000000000001E-3</v>
          </cell>
          <cell r="P395">
            <v>0.11499999999999998</v>
          </cell>
        </row>
        <row r="396">
          <cell r="A396" t="str">
            <v>W10114</v>
          </cell>
          <cell r="B396">
            <v>379</v>
          </cell>
          <cell r="C396" t="str">
            <v>Ramalakshmi</v>
          </cell>
          <cell r="D396">
            <v>1</v>
          </cell>
          <cell r="E396">
            <v>36675</v>
          </cell>
          <cell r="F396">
            <v>986567</v>
          </cell>
          <cell r="G396">
            <v>14.18</v>
          </cell>
          <cell r="K396">
            <v>13.85</v>
          </cell>
          <cell r="M396">
            <v>0.13849999999999998</v>
          </cell>
          <cell r="N396">
            <v>1.95E-2</v>
          </cell>
          <cell r="O396">
            <v>4.0000000000000001E-3</v>
          </cell>
          <cell r="P396">
            <v>0.11499999999999998</v>
          </cell>
        </row>
        <row r="397">
          <cell r="A397" t="str">
            <v>W10119</v>
          </cell>
          <cell r="B397">
            <v>380</v>
          </cell>
          <cell r="C397" t="str">
            <v>Bharat Scans Pvt. Ltd.</v>
          </cell>
          <cell r="D397">
            <v>2</v>
          </cell>
          <cell r="E397">
            <v>36678</v>
          </cell>
          <cell r="F397">
            <v>26000000</v>
          </cell>
          <cell r="G397">
            <v>14.18</v>
          </cell>
          <cell r="K397">
            <v>13.85</v>
          </cell>
          <cell r="M397">
            <v>0.13849999999999998</v>
          </cell>
          <cell r="N397">
            <v>1.95E-2</v>
          </cell>
          <cell r="O397">
            <v>4.0000000000000001E-3</v>
          </cell>
          <cell r="P397">
            <v>0.11499999999999998</v>
          </cell>
        </row>
        <row r="398">
          <cell r="A398" t="str">
            <v>W10118</v>
          </cell>
          <cell r="B398">
            <v>381</v>
          </cell>
          <cell r="C398" t="str">
            <v>Madanapalle Hospital Pvt. Ltd.</v>
          </cell>
          <cell r="D398">
            <v>1</v>
          </cell>
          <cell r="E398">
            <v>36678</v>
          </cell>
          <cell r="F398">
            <v>1298859</v>
          </cell>
          <cell r="G398">
            <v>14.18</v>
          </cell>
          <cell r="K398">
            <v>13.85</v>
          </cell>
          <cell r="M398">
            <v>0.13849999999999998</v>
          </cell>
          <cell r="N398">
            <v>1.95E-2</v>
          </cell>
          <cell r="O398">
            <v>4.0000000000000001E-3</v>
          </cell>
          <cell r="P398">
            <v>0.11499999999999998</v>
          </cell>
        </row>
        <row r="399">
          <cell r="A399" t="str">
            <v>W10117</v>
          </cell>
          <cell r="B399">
            <v>382</v>
          </cell>
          <cell r="C399" t="str">
            <v>R. K. Gupta ( Sukhda )</v>
          </cell>
          <cell r="D399">
            <v>1</v>
          </cell>
          <cell r="E399">
            <v>36678</v>
          </cell>
          <cell r="F399">
            <v>1200000</v>
          </cell>
          <cell r="G399">
            <v>14.18</v>
          </cell>
          <cell r="K399">
            <v>13.85</v>
          </cell>
          <cell r="M399">
            <v>0.13849999999999998</v>
          </cell>
          <cell r="N399">
            <v>1.95E-2</v>
          </cell>
          <cell r="O399">
            <v>4.0000000000000001E-3</v>
          </cell>
          <cell r="P399">
            <v>0.11499999999999998</v>
          </cell>
        </row>
        <row r="400">
          <cell r="A400" t="str">
            <v>W10121</v>
          </cell>
          <cell r="B400">
            <v>383</v>
          </cell>
          <cell r="C400" t="str">
            <v>Advanced Medicare &amp; research Institute Ltd.</v>
          </cell>
          <cell r="D400">
            <v>4</v>
          </cell>
          <cell r="E400">
            <v>36678</v>
          </cell>
          <cell r="F400">
            <v>15470000</v>
          </cell>
          <cell r="G400">
            <v>14.18</v>
          </cell>
          <cell r="K400">
            <v>13.85</v>
          </cell>
          <cell r="M400">
            <v>0.13849999999999998</v>
          </cell>
          <cell r="N400">
            <v>1.95E-2</v>
          </cell>
          <cell r="O400">
            <v>4.0000000000000001E-3</v>
          </cell>
          <cell r="P400">
            <v>0.11499999999999998</v>
          </cell>
        </row>
        <row r="401">
          <cell r="A401" t="str">
            <v>W10120</v>
          </cell>
          <cell r="B401">
            <v>384</v>
          </cell>
          <cell r="C401" t="str">
            <v>R. R. Rai</v>
          </cell>
          <cell r="D401">
            <v>1</v>
          </cell>
          <cell r="E401">
            <v>36678</v>
          </cell>
          <cell r="F401">
            <v>1400000</v>
          </cell>
          <cell r="G401">
            <v>14.18</v>
          </cell>
          <cell r="K401">
            <v>13.85</v>
          </cell>
          <cell r="M401">
            <v>0.13849999999999998</v>
          </cell>
          <cell r="N401">
            <v>1.95E-2</v>
          </cell>
          <cell r="O401">
            <v>4.0000000000000001E-3</v>
          </cell>
          <cell r="P401">
            <v>0.11499999999999998</v>
          </cell>
        </row>
        <row r="402">
          <cell r="A402" t="str">
            <v>W10122</v>
          </cell>
          <cell r="B402">
            <v>385</v>
          </cell>
          <cell r="C402" t="str">
            <v>Raj Arora</v>
          </cell>
          <cell r="D402">
            <v>1</v>
          </cell>
          <cell r="E402">
            <v>36689</v>
          </cell>
          <cell r="F402">
            <v>1031048</v>
          </cell>
          <cell r="G402">
            <v>14.18</v>
          </cell>
          <cell r="K402">
            <v>13.85</v>
          </cell>
          <cell r="M402">
            <v>0.13849999999999998</v>
          </cell>
          <cell r="N402">
            <v>1.95E-2</v>
          </cell>
          <cell r="O402">
            <v>4.0000000000000001E-3</v>
          </cell>
          <cell r="P402">
            <v>0.11499999999999998</v>
          </cell>
        </row>
        <row r="403">
          <cell r="A403" t="str">
            <v>W10123</v>
          </cell>
          <cell r="B403">
            <v>386</v>
          </cell>
          <cell r="C403" t="str">
            <v>Travancore Diagnostics Pvt. Ltd.</v>
          </cell>
          <cell r="D403">
            <v>1</v>
          </cell>
          <cell r="E403">
            <v>36696</v>
          </cell>
          <cell r="F403">
            <v>458159</v>
          </cell>
          <cell r="G403">
            <v>14.18</v>
          </cell>
          <cell r="K403">
            <v>13.85</v>
          </cell>
          <cell r="M403">
            <v>0.13849999999999998</v>
          </cell>
          <cell r="N403">
            <v>1.95E-2</v>
          </cell>
          <cell r="O403">
            <v>4.0000000000000001E-3</v>
          </cell>
          <cell r="P403">
            <v>0.11499999999999998</v>
          </cell>
        </row>
        <row r="404">
          <cell r="A404" t="str">
            <v>W10124</v>
          </cell>
          <cell r="B404">
            <v>387</v>
          </cell>
          <cell r="C404" t="str">
            <v>Ram Ratan Rai</v>
          </cell>
          <cell r="D404">
            <v>1</v>
          </cell>
          <cell r="E404">
            <v>36699</v>
          </cell>
          <cell r="F404">
            <v>10400000</v>
          </cell>
          <cell r="G404">
            <v>14.18</v>
          </cell>
          <cell r="K404">
            <v>13.85</v>
          </cell>
          <cell r="M404">
            <v>0.13849999999999998</v>
          </cell>
          <cell r="N404">
            <v>1.95E-2</v>
          </cell>
          <cell r="O404">
            <v>4.0000000000000001E-3</v>
          </cell>
          <cell r="P404">
            <v>0.11499999999999998</v>
          </cell>
        </row>
        <row r="405">
          <cell r="A405" t="str">
            <v>W10126</v>
          </cell>
          <cell r="B405">
            <v>388</v>
          </cell>
          <cell r="C405" t="str">
            <v>Jeewan Jyoti Medical Care</v>
          </cell>
          <cell r="D405">
            <v>1</v>
          </cell>
          <cell r="E405">
            <v>36703</v>
          </cell>
          <cell r="F405">
            <v>200000</v>
          </cell>
          <cell r="G405">
            <v>14.18</v>
          </cell>
          <cell r="K405">
            <v>13.85</v>
          </cell>
          <cell r="M405">
            <v>0.13849999999999998</v>
          </cell>
          <cell r="N405">
            <v>1.95E-2</v>
          </cell>
          <cell r="O405">
            <v>4.0000000000000001E-3</v>
          </cell>
          <cell r="P405">
            <v>0.11499999999999998</v>
          </cell>
        </row>
        <row r="406">
          <cell r="A406" t="str">
            <v>W10127</v>
          </cell>
          <cell r="B406">
            <v>390</v>
          </cell>
          <cell r="C406" t="str">
            <v>BBR Hospital</v>
          </cell>
          <cell r="D406">
            <v>1</v>
          </cell>
          <cell r="E406">
            <v>36705</v>
          </cell>
          <cell r="F406">
            <v>1211550</v>
          </cell>
          <cell r="G406">
            <v>14.18</v>
          </cell>
          <cell r="K406">
            <v>13.85</v>
          </cell>
          <cell r="M406">
            <v>0.13849999999999998</v>
          </cell>
          <cell r="N406">
            <v>1.95E-2</v>
          </cell>
          <cell r="O406">
            <v>4.0000000000000001E-3</v>
          </cell>
          <cell r="P406">
            <v>0.11499999999999998</v>
          </cell>
        </row>
        <row r="407">
          <cell r="A407" t="str">
            <v>W10128</v>
          </cell>
          <cell r="B407">
            <v>391</v>
          </cell>
          <cell r="C407" t="str">
            <v>Rajvir Singh</v>
          </cell>
          <cell r="D407">
            <v>1</v>
          </cell>
          <cell r="E407">
            <v>36705</v>
          </cell>
          <cell r="F407">
            <v>5550000</v>
          </cell>
          <cell r="G407">
            <v>14.18</v>
          </cell>
          <cell r="K407">
            <v>13.85</v>
          </cell>
          <cell r="M407">
            <v>0.13849999999999998</v>
          </cell>
          <cell r="N407">
            <v>1.95E-2</v>
          </cell>
          <cell r="O407">
            <v>4.0000000000000001E-3</v>
          </cell>
          <cell r="P407">
            <v>0.11499999999999998</v>
          </cell>
        </row>
        <row r="408">
          <cell r="A408" t="str">
            <v>W10132</v>
          </cell>
          <cell r="B408">
            <v>392</v>
          </cell>
          <cell r="C408" t="str">
            <v>BBR Multi Speciality Hospital</v>
          </cell>
          <cell r="D408">
            <v>1</v>
          </cell>
          <cell r="E408">
            <v>36706</v>
          </cell>
          <cell r="F408">
            <v>4920000</v>
          </cell>
          <cell r="G408">
            <v>14.18</v>
          </cell>
          <cell r="K408">
            <v>13.85</v>
          </cell>
          <cell r="M408">
            <v>0.13849999999999998</v>
          </cell>
          <cell r="N408">
            <v>1.95E-2</v>
          </cell>
          <cell r="O408">
            <v>4.0000000000000001E-3</v>
          </cell>
          <cell r="P408">
            <v>0.11499999999999998</v>
          </cell>
        </row>
        <row r="409">
          <cell r="A409" t="str">
            <v>W10145</v>
          </cell>
          <cell r="B409">
            <v>389</v>
          </cell>
          <cell r="C409" t="str">
            <v>Mohan Singh Bhati</v>
          </cell>
          <cell r="D409">
            <v>1</v>
          </cell>
          <cell r="E409">
            <v>36733</v>
          </cell>
          <cell r="F409">
            <v>133500</v>
          </cell>
          <cell r="G409">
            <v>14.18</v>
          </cell>
          <cell r="K409">
            <v>13.85</v>
          </cell>
          <cell r="M409">
            <v>0.13849999999999998</v>
          </cell>
          <cell r="N409">
            <v>1.95E-2</v>
          </cell>
          <cell r="O409">
            <v>4.0000000000000001E-3</v>
          </cell>
          <cell r="P409">
            <v>0.11499999999999998</v>
          </cell>
        </row>
        <row r="410">
          <cell r="A410" t="str">
            <v>W10146</v>
          </cell>
          <cell r="B410">
            <v>393</v>
          </cell>
          <cell r="C410" t="str">
            <v>Mohan Singh Bhati</v>
          </cell>
          <cell r="D410">
            <v>2</v>
          </cell>
          <cell r="E410">
            <v>36733</v>
          </cell>
          <cell r="F410">
            <v>297750</v>
          </cell>
          <cell r="G410">
            <v>14.18</v>
          </cell>
          <cell r="K410">
            <v>13.85</v>
          </cell>
          <cell r="M410">
            <v>0.13849999999999998</v>
          </cell>
          <cell r="N410">
            <v>1.95E-2</v>
          </cell>
          <cell r="O410">
            <v>4.0000000000000001E-3</v>
          </cell>
          <cell r="P410">
            <v>0.11499999999999998</v>
          </cell>
        </row>
        <row r="411">
          <cell r="A411" t="str">
            <v>W10147</v>
          </cell>
          <cell r="B411">
            <v>394</v>
          </cell>
          <cell r="C411" t="str">
            <v>Vijendra Kumar</v>
          </cell>
          <cell r="D411">
            <v>1</v>
          </cell>
          <cell r="E411">
            <v>36733</v>
          </cell>
          <cell r="F411">
            <v>1400000</v>
          </cell>
          <cell r="G411">
            <v>14.18</v>
          </cell>
          <cell r="K411">
            <v>13.85</v>
          </cell>
          <cell r="M411">
            <v>0.13849999999999998</v>
          </cell>
          <cell r="N411">
            <v>1.95E-2</v>
          </cell>
          <cell r="O411">
            <v>4.0000000000000001E-3</v>
          </cell>
          <cell r="P411">
            <v>0.11499999999999998</v>
          </cell>
        </row>
        <row r="412">
          <cell r="A412" t="str">
            <v>W10148</v>
          </cell>
          <cell r="B412">
            <v>395</v>
          </cell>
          <cell r="C412" t="str">
            <v>Healing Touch Hospital Pvt. Ltd.</v>
          </cell>
          <cell r="D412">
            <v>1</v>
          </cell>
          <cell r="E412">
            <v>36734</v>
          </cell>
          <cell r="F412">
            <v>1800000</v>
          </cell>
          <cell r="G412">
            <v>14.18</v>
          </cell>
          <cell r="K412">
            <v>13.85</v>
          </cell>
          <cell r="M412">
            <v>0.13849999999999998</v>
          </cell>
          <cell r="N412">
            <v>1.95E-2</v>
          </cell>
          <cell r="O412">
            <v>4.0000000000000001E-3</v>
          </cell>
          <cell r="P412">
            <v>0.11499999999999998</v>
          </cell>
        </row>
        <row r="413">
          <cell r="A413" t="str">
            <v>W10149</v>
          </cell>
          <cell r="B413">
            <v>396</v>
          </cell>
          <cell r="C413" t="str">
            <v>Inderjit Singh</v>
          </cell>
          <cell r="D413">
            <v>1</v>
          </cell>
          <cell r="E413">
            <v>36759</v>
          </cell>
          <cell r="F413">
            <v>1275000</v>
          </cell>
          <cell r="G413">
            <v>14.68</v>
          </cell>
          <cell r="K413">
            <v>14.35</v>
          </cell>
          <cell r="M413">
            <v>0.14349999999999999</v>
          </cell>
          <cell r="N413">
            <v>1.95E-2</v>
          </cell>
          <cell r="O413">
            <v>4.0000000000000001E-3</v>
          </cell>
          <cell r="P413">
            <v>0.11999999999999998</v>
          </cell>
        </row>
        <row r="414">
          <cell r="A414" t="str">
            <v>W10150</v>
          </cell>
          <cell r="B414">
            <v>397</v>
          </cell>
          <cell r="C414" t="str">
            <v>Jitendra Kumar Palvia</v>
          </cell>
          <cell r="D414">
            <v>1</v>
          </cell>
          <cell r="E414">
            <v>36760</v>
          </cell>
          <cell r="F414">
            <v>538183</v>
          </cell>
          <cell r="G414">
            <v>14.68</v>
          </cell>
          <cell r="K414">
            <v>14.35</v>
          </cell>
          <cell r="M414">
            <v>0.14349999999999999</v>
          </cell>
          <cell r="N414">
            <v>1.95E-2</v>
          </cell>
          <cell r="O414">
            <v>4.0000000000000001E-3</v>
          </cell>
          <cell r="P414">
            <v>0.11999999999999998</v>
          </cell>
        </row>
        <row r="415">
          <cell r="A415" t="str">
            <v>W10151</v>
          </cell>
          <cell r="B415">
            <v>398</v>
          </cell>
          <cell r="C415" t="str">
            <v>The Cochin Coop Hospital</v>
          </cell>
          <cell r="D415">
            <v>2</v>
          </cell>
          <cell r="E415">
            <v>36766</v>
          </cell>
          <cell r="F415">
            <v>1912500</v>
          </cell>
          <cell r="G415">
            <v>14.68</v>
          </cell>
          <cell r="K415">
            <v>14.35</v>
          </cell>
          <cell r="M415">
            <v>0.14349999999999999</v>
          </cell>
          <cell r="N415">
            <v>1.95E-2</v>
          </cell>
          <cell r="O415">
            <v>4.0000000000000001E-3</v>
          </cell>
          <cell r="P415">
            <v>0.11999999999999998</v>
          </cell>
        </row>
        <row r="416">
          <cell r="A416" t="str">
            <v>W10152</v>
          </cell>
          <cell r="B416">
            <v>399</v>
          </cell>
          <cell r="C416" t="str">
            <v>A C Tripathi</v>
          </cell>
          <cell r="D416">
            <v>1</v>
          </cell>
          <cell r="E416">
            <v>36766</v>
          </cell>
          <cell r="F416">
            <v>342481</v>
          </cell>
          <cell r="G416">
            <v>14.68</v>
          </cell>
          <cell r="K416">
            <v>14.35</v>
          </cell>
          <cell r="M416">
            <v>0.14349999999999999</v>
          </cell>
          <cell r="N416">
            <v>1.95E-2</v>
          </cell>
          <cell r="O416">
            <v>4.0000000000000001E-3</v>
          </cell>
          <cell r="P416">
            <v>0.11999999999999998</v>
          </cell>
        </row>
        <row r="417">
          <cell r="A417" t="str">
            <v>W10153</v>
          </cell>
          <cell r="B417">
            <v>400</v>
          </cell>
          <cell r="C417" t="str">
            <v>Shivam Ultrasound</v>
          </cell>
          <cell r="D417">
            <v>1</v>
          </cell>
          <cell r="E417">
            <v>36767</v>
          </cell>
          <cell r="F417">
            <v>313111</v>
          </cell>
          <cell r="G417">
            <v>14.68</v>
          </cell>
          <cell r="K417">
            <v>14.35</v>
          </cell>
          <cell r="M417">
            <v>0.14349999999999999</v>
          </cell>
          <cell r="N417">
            <v>1.95E-2</v>
          </cell>
          <cell r="O417">
            <v>4.0000000000000001E-3</v>
          </cell>
          <cell r="P417">
            <v>0.11999999999999998</v>
          </cell>
        </row>
        <row r="418">
          <cell r="A418" t="str">
            <v>W10154</v>
          </cell>
          <cell r="B418">
            <v>401</v>
          </cell>
          <cell r="C418" t="str">
            <v>Parul Sharma ( Dues for 30Aug-00 + Sep00)</v>
          </cell>
          <cell r="D418">
            <v>1</v>
          </cell>
          <cell r="E418">
            <v>36767</v>
          </cell>
          <cell r="F418">
            <v>363959</v>
          </cell>
          <cell r="G418">
            <v>14.68</v>
          </cell>
          <cell r="K418">
            <v>14.35</v>
          </cell>
          <cell r="M418">
            <v>0.14349999999999999</v>
          </cell>
          <cell r="N418">
            <v>1.95E-2</v>
          </cell>
          <cell r="O418">
            <v>4.0000000000000001E-3</v>
          </cell>
          <cell r="P418">
            <v>0.11999999999999998</v>
          </cell>
        </row>
        <row r="419">
          <cell r="A419" t="str">
            <v>W10155</v>
          </cell>
          <cell r="B419">
            <v>402</v>
          </cell>
          <cell r="C419" t="str">
            <v>Bimla Bhateja</v>
          </cell>
          <cell r="D419">
            <v>1</v>
          </cell>
          <cell r="E419">
            <v>36767</v>
          </cell>
          <cell r="F419">
            <v>434998</v>
          </cell>
          <cell r="G419">
            <v>14.68</v>
          </cell>
          <cell r="K419">
            <v>14.35</v>
          </cell>
          <cell r="M419">
            <v>0.14349999999999999</v>
          </cell>
          <cell r="N419">
            <v>1.95E-2</v>
          </cell>
          <cell r="O419">
            <v>4.0000000000000001E-3</v>
          </cell>
          <cell r="P419">
            <v>0.11999999999999998</v>
          </cell>
        </row>
        <row r="420">
          <cell r="A420" t="str">
            <v>W10156</v>
          </cell>
          <cell r="B420">
            <v>403</v>
          </cell>
          <cell r="C420" t="str">
            <v>Mahagujrat</v>
          </cell>
          <cell r="D420">
            <v>1</v>
          </cell>
          <cell r="E420">
            <v>36767</v>
          </cell>
          <cell r="F420">
            <v>3800000</v>
          </cell>
          <cell r="G420">
            <v>14.68</v>
          </cell>
          <cell r="K420">
            <v>14.35</v>
          </cell>
          <cell r="M420">
            <v>0.14349999999999999</v>
          </cell>
          <cell r="N420">
            <v>1.95E-2</v>
          </cell>
          <cell r="O420">
            <v>4.0000000000000001E-3</v>
          </cell>
          <cell r="P420">
            <v>0.11999999999999998</v>
          </cell>
        </row>
        <row r="421">
          <cell r="A421" t="str">
            <v>W10157</v>
          </cell>
          <cell r="B421">
            <v>404</v>
          </cell>
          <cell r="C421" t="str">
            <v>Bharat Scans Pvt. Ltd.</v>
          </cell>
          <cell r="D421">
            <v>3</v>
          </cell>
          <cell r="E421">
            <v>36767</v>
          </cell>
          <cell r="F421">
            <v>2205000</v>
          </cell>
          <cell r="G421">
            <v>14.68</v>
          </cell>
          <cell r="K421">
            <v>14.35</v>
          </cell>
          <cell r="M421">
            <v>0.14349999999999999</v>
          </cell>
          <cell r="N421">
            <v>1.95E-2</v>
          </cell>
          <cell r="O421">
            <v>4.0000000000000001E-3</v>
          </cell>
          <cell r="P421">
            <v>0.11999999999999998</v>
          </cell>
        </row>
        <row r="422">
          <cell r="A422" t="str">
            <v>W10158</v>
          </cell>
          <cell r="B422">
            <v>405</v>
          </cell>
          <cell r="C422" t="str">
            <v>Shatabadi Mediscans</v>
          </cell>
          <cell r="D422">
            <v>1</v>
          </cell>
          <cell r="E422">
            <v>36767</v>
          </cell>
          <cell r="F422">
            <v>1505192</v>
          </cell>
          <cell r="G422">
            <v>14.68</v>
          </cell>
          <cell r="K422">
            <v>14.35</v>
          </cell>
          <cell r="M422">
            <v>0.14349999999999999</v>
          </cell>
          <cell r="N422">
            <v>1.95E-2</v>
          </cell>
          <cell r="O422">
            <v>4.0000000000000001E-3</v>
          </cell>
          <cell r="P422">
            <v>0.11999999999999998</v>
          </cell>
        </row>
        <row r="423">
          <cell r="A423" t="str">
            <v>W10159</v>
          </cell>
          <cell r="B423">
            <v>406</v>
          </cell>
          <cell r="C423" t="str">
            <v>Rabindra Prasad</v>
          </cell>
          <cell r="D423">
            <v>1</v>
          </cell>
          <cell r="E423">
            <v>36768</v>
          </cell>
          <cell r="F423">
            <v>989016</v>
          </cell>
          <cell r="G423">
            <v>14.68</v>
          </cell>
          <cell r="K423">
            <v>14.35</v>
          </cell>
          <cell r="M423">
            <v>0.14349999999999999</v>
          </cell>
          <cell r="N423">
            <v>1.95E-2</v>
          </cell>
          <cell r="O423">
            <v>4.0000000000000001E-3</v>
          </cell>
          <cell r="P423">
            <v>0.11999999999999998</v>
          </cell>
        </row>
        <row r="424">
          <cell r="A424" t="str">
            <v>W10160</v>
          </cell>
          <cell r="B424">
            <v>407</v>
          </cell>
          <cell r="C424" t="str">
            <v>Bharat Scans Pvt. Ltd.</v>
          </cell>
          <cell r="D424">
            <v>4</v>
          </cell>
          <cell r="E424">
            <v>36770</v>
          </cell>
          <cell r="F424">
            <v>2160000</v>
          </cell>
          <cell r="G424">
            <v>14.68</v>
          </cell>
          <cell r="K424">
            <v>14.35</v>
          </cell>
          <cell r="M424">
            <v>0.14349999999999999</v>
          </cell>
          <cell r="N424">
            <v>1.95E-2</v>
          </cell>
          <cell r="O424">
            <v>4.0000000000000001E-3</v>
          </cell>
          <cell r="P424">
            <v>0.11999999999999998</v>
          </cell>
        </row>
        <row r="425">
          <cell r="A425" t="str">
            <v>W10161</v>
          </cell>
          <cell r="B425">
            <v>408</v>
          </cell>
          <cell r="C425" t="str">
            <v>M K Selveyraj Children Hospital</v>
          </cell>
          <cell r="D425">
            <v>1</v>
          </cell>
          <cell r="E425">
            <v>36770</v>
          </cell>
          <cell r="F425">
            <v>615000</v>
          </cell>
          <cell r="G425">
            <v>14.68</v>
          </cell>
          <cell r="K425">
            <v>14.35</v>
          </cell>
          <cell r="M425">
            <v>0.14349999999999999</v>
          </cell>
          <cell r="N425">
            <v>1.95E-2</v>
          </cell>
          <cell r="O425">
            <v>4.0000000000000001E-3</v>
          </cell>
          <cell r="P425">
            <v>0.11999999999999998</v>
          </cell>
        </row>
        <row r="426">
          <cell r="A426" t="str">
            <v>W10129</v>
          </cell>
          <cell r="B426">
            <v>409</v>
          </cell>
          <cell r="C426" t="str">
            <v>Manipal Academy of Higher ( NON PDC )</v>
          </cell>
          <cell r="D426">
            <v>2</v>
          </cell>
          <cell r="E426">
            <v>36706</v>
          </cell>
          <cell r="F426">
            <v>39052500</v>
          </cell>
          <cell r="G426">
            <v>14.18</v>
          </cell>
          <cell r="K426">
            <v>13.85</v>
          </cell>
          <cell r="M426">
            <v>0.13849999999999998</v>
          </cell>
          <cell r="N426">
            <v>1.95E-2</v>
          </cell>
          <cell r="O426">
            <v>4.0000000000000001E-3</v>
          </cell>
          <cell r="P426">
            <v>0.11499999999999998</v>
          </cell>
        </row>
        <row r="427">
          <cell r="A427" t="str">
            <v>W10133</v>
          </cell>
          <cell r="B427">
            <v>410</v>
          </cell>
          <cell r="C427" t="str">
            <v>Medisewa Scanning Centre</v>
          </cell>
          <cell r="D427">
            <v>1</v>
          </cell>
          <cell r="E427">
            <v>36706</v>
          </cell>
          <cell r="F427">
            <v>4354000</v>
          </cell>
          <cell r="G427">
            <v>14.18</v>
          </cell>
          <cell r="K427">
            <v>13.85</v>
          </cell>
          <cell r="M427">
            <v>0.13849999999999998</v>
          </cell>
          <cell r="N427">
            <v>1.95E-2</v>
          </cell>
          <cell r="O427">
            <v>4.0000000000000001E-3</v>
          </cell>
          <cell r="P427">
            <v>0.11499999999999998</v>
          </cell>
        </row>
        <row r="428">
          <cell r="A428" t="str">
            <v>W10136</v>
          </cell>
          <cell r="B428">
            <v>411</v>
          </cell>
          <cell r="C428" t="str">
            <v>Meenakshi Mission</v>
          </cell>
          <cell r="D428">
            <v>1</v>
          </cell>
          <cell r="E428">
            <v>36706</v>
          </cell>
          <cell r="F428">
            <v>9000000</v>
          </cell>
          <cell r="G428">
            <v>14.18</v>
          </cell>
          <cell r="K428">
            <v>13.85</v>
          </cell>
          <cell r="M428">
            <v>0.13849999999999998</v>
          </cell>
          <cell r="N428">
            <v>1.95E-2</v>
          </cell>
          <cell r="O428">
            <v>4.0000000000000001E-3</v>
          </cell>
          <cell r="P428">
            <v>0.11499999999999998</v>
          </cell>
        </row>
        <row r="429">
          <cell r="A429" t="str">
            <v>W10138</v>
          </cell>
          <cell r="B429">
            <v>412</v>
          </cell>
          <cell r="C429" t="str">
            <v>Manipal Academy of Higher ( NON PDC )</v>
          </cell>
          <cell r="D429">
            <v>2</v>
          </cell>
          <cell r="E429">
            <v>36706</v>
          </cell>
          <cell r="F429">
            <v>5442500</v>
          </cell>
          <cell r="G429">
            <v>14.18</v>
          </cell>
          <cell r="K429">
            <v>13.85</v>
          </cell>
          <cell r="M429">
            <v>0.13849999999999998</v>
          </cell>
          <cell r="N429">
            <v>1.95E-2</v>
          </cell>
          <cell r="O429">
            <v>4.0000000000000001E-3</v>
          </cell>
          <cell r="P429">
            <v>0.11499999999999998</v>
          </cell>
        </row>
        <row r="430">
          <cell r="A430" t="str">
            <v>W10139</v>
          </cell>
          <cell r="B430">
            <v>413</v>
          </cell>
          <cell r="C430" t="str">
            <v>Sriniwasa Cardiology Centre</v>
          </cell>
          <cell r="D430">
            <v>1</v>
          </cell>
          <cell r="E430">
            <v>36706</v>
          </cell>
          <cell r="F430">
            <v>21880400</v>
          </cell>
          <cell r="G430">
            <v>14.18</v>
          </cell>
          <cell r="K430">
            <v>13.85</v>
          </cell>
          <cell r="M430">
            <v>0.13849999999999998</v>
          </cell>
          <cell r="N430">
            <v>1.95E-2</v>
          </cell>
          <cell r="O430">
            <v>4.0000000000000001E-3</v>
          </cell>
          <cell r="P430">
            <v>0.11499999999999998</v>
          </cell>
        </row>
        <row r="431">
          <cell r="A431" t="str">
            <v>W10140</v>
          </cell>
          <cell r="B431">
            <v>414</v>
          </cell>
          <cell r="C431" t="str">
            <v>Sriniwasa Cardiology Centre</v>
          </cell>
          <cell r="D431">
            <v>2</v>
          </cell>
          <cell r="E431">
            <v>36706</v>
          </cell>
          <cell r="F431">
            <v>4320000</v>
          </cell>
          <cell r="G431">
            <v>14.18</v>
          </cell>
          <cell r="K431">
            <v>13.85</v>
          </cell>
          <cell r="M431">
            <v>0.13849999999999998</v>
          </cell>
          <cell r="N431">
            <v>1.95E-2</v>
          </cell>
          <cell r="O431">
            <v>4.0000000000000001E-3</v>
          </cell>
          <cell r="P431">
            <v>0.11499999999999998</v>
          </cell>
        </row>
        <row r="432">
          <cell r="A432" t="str">
            <v>W10141</v>
          </cell>
          <cell r="B432">
            <v>415</v>
          </cell>
          <cell r="C432" t="str">
            <v>Sriniwasa Cardiology Centre</v>
          </cell>
          <cell r="D432">
            <v>3</v>
          </cell>
          <cell r="E432">
            <v>36706</v>
          </cell>
          <cell r="F432">
            <v>3600000</v>
          </cell>
          <cell r="G432">
            <v>14.18</v>
          </cell>
          <cell r="K432">
            <v>13.85</v>
          </cell>
          <cell r="M432">
            <v>0.13849999999999998</v>
          </cell>
          <cell r="N432">
            <v>1.95E-2</v>
          </cell>
          <cell r="O432">
            <v>4.0000000000000001E-3</v>
          </cell>
          <cell r="P432">
            <v>0.11499999999999998</v>
          </cell>
        </row>
        <row r="433">
          <cell r="A433" t="str">
            <v>W10142</v>
          </cell>
          <cell r="B433">
            <v>416</v>
          </cell>
          <cell r="C433" t="str">
            <v>Sriniwasa Cardiology Centre</v>
          </cell>
          <cell r="D433">
            <v>4</v>
          </cell>
          <cell r="E433">
            <v>36706</v>
          </cell>
          <cell r="F433">
            <v>2599600</v>
          </cell>
          <cell r="G433">
            <v>14.18</v>
          </cell>
          <cell r="K433">
            <v>13.85</v>
          </cell>
          <cell r="M433">
            <v>0.13849999999999998</v>
          </cell>
          <cell r="N433">
            <v>1.95E-2</v>
          </cell>
          <cell r="O433">
            <v>4.0000000000000001E-3</v>
          </cell>
          <cell r="P433">
            <v>0.11499999999999998</v>
          </cell>
        </row>
        <row r="434">
          <cell r="A434" t="str">
            <v>W10162</v>
          </cell>
          <cell r="B434">
            <v>417</v>
          </cell>
          <cell r="C434" t="str">
            <v>Sant Nischal Singh</v>
          </cell>
          <cell r="D434">
            <v>1</v>
          </cell>
          <cell r="E434">
            <v>36796</v>
          </cell>
          <cell r="F434">
            <v>300000</v>
          </cell>
          <cell r="G434">
            <v>14.18</v>
          </cell>
          <cell r="K434">
            <v>14.35</v>
          </cell>
          <cell r="M434">
            <v>0.14349999999999999</v>
          </cell>
          <cell r="N434">
            <v>1.95E-2</v>
          </cell>
          <cell r="O434">
            <v>4.0000000000000001E-3</v>
          </cell>
          <cell r="P434">
            <v>0.11999999999999998</v>
          </cell>
        </row>
        <row r="435">
          <cell r="A435" t="str">
            <v>W10164</v>
          </cell>
          <cell r="B435">
            <v>418</v>
          </cell>
          <cell r="C435" t="str">
            <v>K.S Shanmugam</v>
          </cell>
          <cell r="D435">
            <v>1</v>
          </cell>
          <cell r="E435">
            <v>36796</v>
          </cell>
          <cell r="F435">
            <v>220000</v>
          </cell>
          <cell r="G435">
            <v>14.18</v>
          </cell>
          <cell r="K435">
            <v>14.35</v>
          </cell>
          <cell r="M435">
            <v>0.14349999999999999</v>
          </cell>
          <cell r="N435">
            <v>1.95E-2</v>
          </cell>
          <cell r="O435">
            <v>4.0000000000000001E-3</v>
          </cell>
          <cell r="P435">
            <v>0.11999999999999998</v>
          </cell>
        </row>
        <row r="436">
          <cell r="A436" t="str">
            <v>W10163</v>
          </cell>
          <cell r="B436">
            <v>419</v>
          </cell>
          <cell r="C436" t="str">
            <v>Sai Medical Imaging</v>
          </cell>
          <cell r="D436">
            <v>1</v>
          </cell>
          <cell r="E436">
            <v>36817</v>
          </cell>
          <cell r="F436">
            <v>16700000</v>
          </cell>
          <cell r="G436">
            <v>14.43</v>
          </cell>
          <cell r="K436">
            <v>14.1</v>
          </cell>
          <cell r="M436">
            <v>0.14099999999999999</v>
          </cell>
          <cell r="N436">
            <v>1.95E-2</v>
          </cell>
          <cell r="O436">
            <v>4.0000000000000001E-3</v>
          </cell>
          <cell r="P436">
            <v>0.11749999999999998</v>
          </cell>
        </row>
        <row r="437">
          <cell r="A437" t="str">
            <v>W10166</v>
          </cell>
          <cell r="B437">
            <v>420</v>
          </cell>
          <cell r="C437" t="str">
            <v>Daljit Singh Saini</v>
          </cell>
          <cell r="D437">
            <v>1</v>
          </cell>
          <cell r="E437">
            <v>36829</v>
          </cell>
          <cell r="F437">
            <v>1219000</v>
          </cell>
          <cell r="G437">
            <v>14.43</v>
          </cell>
          <cell r="K437">
            <v>14.1</v>
          </cell>
          <cell r="M437">
            <v>0.14099999999999999</v>
          </cell>
          <cell r="N437">
            <v>1.95E-2</v>
          </cell>
          <cell r="O437">
            <v>4.0000000000000001E-3</v>
          </cell>
          <cell r="P437">
            <v>0.11749999999999998</v>
          </cell>
        </row>
        <row r="438">
          <cell r="A438" t="str">
            <v>W10167</v>
          </cell>
          <cell r="B438">
            <v>421</v>
          </cell>
          <cell r="C438" t="str">
            <v>Raj Kumar</v>
          </cell>
          <cell r="D438">
            <v>1</v>
          </cell>
          <cell r="E438">
            <v>36829</v>
          </cell>
          <cell r="F438">
            <v>900000</v>
          </cell>
          <cell r="G438">
            <v>14.43</v>
          </cell>
          <cell r="K438">
            <v>14.1</v>
          </cell>
          <cell r="M438">
            <v>0.14099999999999999</v>
          </cell>
          <cell r="N438">
            <v>1.95E-2</v>
          </cell>
          <cell r="O438">
            <v>4.0000000000000001E-3</v>
          </cell>
          <cell r="P438">
            <v>0.11749999999999998</v>
          </cell>
        </row>
        <row r="439">
          <cell r="A439" t="str">
            <v>W10168</v>
          </cell>
          <cell r="B439">
            <v>422</v>
          </cell>
          <cell r="C439" t="str">
            <v>MM Vasudevan</v>
          </cell>
          <cell r="D439">
            <v>1</v>
          </cell>
          <cell r="E439">
            <v>36829</v>
          </cell>
          <cell r="F439">
            <v>406220</v>
          </cell>
          <cell r="G439">
            <v>14.43</v>
          </cell>
          <cell r="K439">
            <v>14.1</v>
          </cell>
          <cell r="M439">
            <v>0.14099999999999999</v>
          </cell>
          <cell r="N439">
            <v>1.95E-2</v>
          </cell>
          <cell r="O439">
            <v>4.0000000000000001E-3</v>
          </cell>
          <cell r="P439">
            <v>0.11749999999999998</v>
          </cell>
        </row>
        <row r="440">
          <cell r="A440" t="str">
            <v>W10169</v>
          </cell>
          <cell r="B440">
            <v>423</v>
          </cell>
          <cell r="C440" t="str">
            <v>Vikram Scan &amp; Diagnostic Centre</v>
          </cell>
          <cell r="D440">
            <v>1</v>
          </cell>
          <cell r="E440">
            <v>36837</v>
          </cell>
          <cell r="F440">
            <v>1200000</v>
          </cell>
          <cell r="G440">
            <v>14.43</v>
          </cell>
          <cell r="K440">
            <v>14.1</v>
          </cell>
          <cell r="M440">
            <v>0.14099999999999999</v>
          </cell>
          <cell r="N440">
            <v>1.95E-2</v>
          </cell>
          <cell r="O440">
            <v>4.0000000000000001E-3</v>
          </cell>
          <cell r="P440">
            <v>0.11749999999999998</v>
          </cell>
        </row>
        <row r="441">
          <cell r="A441" t="str">
            <v>W10165</v>
          </cell>
          <cell r="B441">
            <v>424</v>
          </cell>
          <cell r="C441" t="str">
            <v>Sadhna Singh</v>
          </cell>
          <cell r="D441">
            <v>1</v>
          </cell>
          <cell r="E441">
            <v>36858</v>
          </cell>
          <cell r="G441">
            <v>14.1</v>
          </cell>
          <cell r="K441">
            <v>14.1</v>
          </cell>
          <cell r="M441">
            <v>0.14099999999999999</v>
          </cell>
          <cell r="N441">
            <v>1.95E-2</v>
          </cell>
          <cell r="O441">
            <v>4.0000000000000001E-3</v>
          </cell>
          <cell r="P441">
            <v>0.11749999999999998</v>
          </cell>
        </row>
        <row r="442">
          <cell r="A442" t="str">
            <v>W10170</v>
          </cell>
          <cell r="B442">
            <v>425</v>
          </cell>
          <cell r="C442" t="str">
            <v>H S Maan</v>
          </cell>
          <cell r="D442">
            <v>1</v>
          </cell>
          <cell r="E442">
            <v>36858</v>
          </cell>
          <cell r="G442">
            <v>14.1</v>
          </cell>
          <cell r="K442">
            <v>14.1</v>
          </cell>
          <cell r="M442">
            <v>0.14099999999999999</v>
          </cell>
          <cell r="N442">
            <v>1.95E-2</v>
          </cell>
          <cell r="O442">
            <v>4.0000000000000001E-3</v>
          </cell>
          <cell r="P442">
            <v>0.11749999999999998</v>
          </cell>
        </row>
        <row r="443">
          <cell r="A443" t="str">
            <v>W10171</v>
          </cell>
          <cell r="B443">
            <v>426</v>
          </cell>
          <cell r="C443" t="str">
            <v>Health Care Services (P) Ltd.</v>
          </cell>
          <cell r="D443">
            <v>1</v>
          </cell>
          <cell r="E443">
            <v>36858</v>
          </cell>
          <cell r="G443">
            <v>14.1</v>
          </cell>
          <cell r="K443">
            <v>14.1</v>
          </cell>
          <cell r="M443">
            <v>0.14099999999999999</v>
          </cell>
          <cell r="N443">
            <v>1.95E-2</v>
          </cell>
          <cell r="O443">
            <v>4.0000000000000001E-3</v>
          </cell>
          <cell r="P443">
            <v>0.11749999999999998</v>
          </cell>
        </row>
        <row r="444">
          <cell r="A444" t="str">
            <v>W10172</v>
          </cell>
          <cell r="B444">
            <v>427</v>
          </cell>
          <cell r="C444" t="str">
            <v>Garima Chowdhary</v>
          </cell>
          <cell r="D444">
            <v>1</v>
          </cell>
          <cell r="E444">
            <v>36858</v>
          </cell>
          <cell r="G444">
            <v>14.1</v>
          </cell>
          <cell r="K444">
            <v>14.1</v>
          </cell>
          <cell r="M444">
            <v>0.14099999999999999</v>
          </cell>
          <cell r="N444">
            <v>1.95E-2</v>
          </cell>
          <cell r="O444">
            <v>4.0000000000000001E-3</v>
          </cell>
          <cell r="P444">
            <v>0.11749999999999998</v>
          </cell>
        </row>
        <row r="445">
          <cell r="A445" t="str">
            <v>W10173</v>
          </cell>
          <cell r="B445">
            <v>428</v>
          </cell>
          <cell r="C445" t="str">
            <v>Raminder Kaur</v>
          </cell>
          <cell r="D445">
            <v>1</v>
          </cell>
          <cell r="E445">
            <v>36858</v>
          </cell>
          <cell r="G445">
            <v>14.1</v>
          </cell>
          <cell r="K445">
            <v>14.1</v>
          </cell>
          <cell r="M445">
            <v>0.14099999999999999</v>
          </cell>
          <cell r="N445">
            <v>1.95E-2</v>
          </cell>
          <cell r="O445">
            <v>4.0000000000000001E-3</v>
          </cell>
          <cell r="P445">
            <v>0.11749999999999998</v>
          </cell>
        </row>
        <row r="446">
          <cell r="A446" t="str">
            <v>W10174</v>
          </cell>
          <cell r="B446">
            <v>429</v>
          </cell>
          <cell r="C446" t="str">
            <v>Kota CT Scan Centre Pvt Ltd</v>
          </cell>
          <cell r="D446">
            <v>1</v>
          </cell>
          <cell r="E446">
            <v>36858</v>
          </cell>
          <cell r="G446">
            <v>14.1</v>
          </cell>
          <cell r="K446">
            <v>14.1</v>
          </cell>
          <cell r="M446">
            <v>0.14099999999999999</v>
          </cell>
          <cell r="N446">
            <v>1.95E-2</v>
          </cell>
          <cell r="O446">
            <v>4.0000000000000001E-3</v>
          </cell>
          <cell r="P446">
            <v>0.11749999999999998</v>
          </cell>
        </row>
        <row r="447">
          <cell r="A447" t="str">
            <v>W10175</v>
          </cell>
          <cell r="B447">
            <v>430</v>
          </cell>
          <cell r="C447" t="str">
            <v>Supereme CT Scan Pct Ltd</v>
          </cell>
          <cell r="D447">
            <v>1</v>
          </cell>
          <cell r="E447">
            <v>36858</v>
          </cell>
          <cell r="G447">
            <v>14.1</v>
          </cell>
          <cell r="K447">
            <v>14.1</v>
          </cell>
          <cell r="M447">
            <v>0.14099999999999999</v>
          </cell>
          <cell r="N447">
            <v>1.95E-2</v>
          </cell>
          <cell r="O447">
            <v>4.0000000000000001E-3</v>
          </cell>
          <cell r="P447">
            <v>0.11749999999999998</v>
          </cell>
        </row>
        <row r="448">
          <cell r="A448" t="str">
            <v>W10176</v>
          </cell>
          <cell r="B448">
            <v>431</v>
          </cell>
          <cell r="C448" t="str">
            <v>Body Care Diagnostics</v>
          </cell>
          <cell r="D448">
            <v>1</v>
          </cell>
          <cell r="E448">
            <v>36858</v>
          </cell>
          <cell r="G448">
            <v>14.1</v>
          </cell>
          <cell r="K448">
            <v>14.1</v>
          </cell>
          <cell r="M448">
            <v>0.14099999999999999</v>
          </cell>
          <cell r="N448">
            <v>1.95E-2</v>
          </cell>
          <cell r="O448">
            <v>4.0000000000000001E-3</v>
          </cell>
          <cell r="P448">
            <v>0.11749999999999998</v>
          </cell>
        </row>
        <row r="449">
          <cell r="A449" t="str">
            <v>W10177</v>
          </cell>
          <cell r="B449">
            <v>432</v>
          </cell>
          <cell r="C449" t="str">
            <v>R N Bagga</v>
          </cell>
          <cell r="D449">
            <v>2</v>
          </cell>
          <cell r="E449">
            <v>36858</v>
          </cell>
          <cell r="G449">
            <v>14.1</v>
          </cell>
          <cell r="K449">
            <v>14.1</v>
          </cell>
          <cell r="M449">
            <v>0.14099999999999999</v>
          </cell>
          <cell r="N449">
            <v>1.95E-2</v>
          </cell>
          <cell r="O449">
            <v>4.0000000000000001E-3</v>
          </cell>
          <cell r="P449">
            <v>0.11749999999999998</v>
          </cell>
        </row>
        <row r="450">
          <cell r="A450" t="str">
            <v>W10178</v>
          </cell>
          <cell r="B450">
            <v>433</v>
          </cell>
          <cell r="C450" t="str">
            <v>Pankaj Diagnostics</v>
          </cell>
          <cell r="D450">
            <v>1</v>
          </cell>
          <cell r="E450">
            <v>36858</v>
          </cell>
          <cell r="G450">
            <v>14.1</v>
          </cell>
          <cell r="K450">
            <v>14.1</v>
          </cell>
          <cell r="M450">
            <v>0.14099999999999999</v>
          </cell>
          <cell r="N450">
            <v>1.95E-2</v>
          </cell>
          <cell r="O450">
            <v>4.0000000000000001E-3</v>
          </cell>
          <cell r="P450">
            <v>0.11749999999999998</v>
          </cell>
        </row>
        <row r="451">
          <cell r="A451" t="str">
            <v>WGE-LOAN-1</v>
          </cell>
          <cell r="B451">
            <v>434</v>
          </cell>
          <cell r="C451" t="str">
            <v>Wipro GE Medical Systems Ltd</v>
          </cell>
          <cell r="D451">
            <v>1</v>
          </cell>
          <cell r="E451">
            <v>36860</v>
          </cell>
          <cell r="G451">
            <v>11.4</v>
          </cell>
          <cell r="H451" t="str">
            <v>Loan to WGE</v>
          </cell>
          <cell r="K451">
            <v>11.4</v>
          </cell>
          <cell r="M451">
            <v>0.114</v>
          </cell>
          <cell r="N451">
            <v>1.95E-2</v>
          </cell>
          <cell r="O451">
            <v>4.0000000000000001E-3</v>
          </cell>
          <cell r="P451">
            <v>9.0499999999999997E-2</v>
          </cell>
        </row>
        <row r="452">
          <cell r="A452" t="str">
            <v>W10181</v>
          </cell>
          <cell r="B452">
            <v>435</v>
          </cell>
          <cell r="C452" t="str">
            <v>Cancer Centre Welfare Home &amp; Research Centre</v>
          </cell>
          <cell r="D452">
            <v>1</v>
          </cell>
          <cell r="E452">
            <v>36864</v>
          </cell>
          <cell r="G452">
            <v>14.1</v>
          </cell>
          <cell r="K452">
            <v>14.1</v>
          </cell>
          <cell r="M452">
            <v>0.14099999999999999</v>
          </cell>
          <cell r="N452">
            <v>1.95E-2</v>
          </cell>
          <cell r="O452">
            <v>4.0000000000000001E-3</v>
          </cell>
          <cell r="P452">
            <v>0.11749999999999998</v>
          </cell>
        </row>
        <row r="453">
          <cell r="A453" t="str">
            <v>W10182</v>
          </cell>
          <cell r="B453">
            <v>436</v>
          </cell>
          <cell r="C453" t="str">
            <v>Prakash Patil</v>
          </cell>
          <cell r="D453">
            <v>1</v>
          </cell>
          <cell r="E453">
            <v>36864</v>
          </cell>
          <cell r="G453">
            <v>14.1</v>
          </cell>
          <cell r="K453">
            <v>14.1</v>
          </cell>
          <cell r="M453">
            <v>0.14099999999999999</v>
          </cell>
          <cell r="N453">
            <v>1.95E-2</v>
          </cell>
          <cell r="O453">
            <v>4.0000000000000001E-3</v>
          </cell>
          <cell r="P453">
            <v>0.11749999999999998</v>
          </cell>
        </row>
        <row r="454">
          <cell r="A454" t="str">
            <v>W10130</v>
          </cell>
          <cell r="B454">
            <v>437</v>
          </cell>
          <cell r="C454" t="str">
            <v>K G Health Care Ltd.</v>
          </cell>
          <cell r="E454">
            <v>36719</v>
          </cell>
          <cell r="K454">
            <v>13.85</v>
          </cell>
          <cell r="M454">
            <v>0.13849999999999998</v>
          </cell>
          <cell r="N454">
            <v>1.95E-2</v>
          </cell>
          <cell r="O454">
            <v>4.0000000000000001E-3</v>
          </cell>
          <cell r="P454">
            <v>0.11499999999999998</v>
          </cell>
        </row>
        <row r="455">
          <cell r="A455" t="str">
            <v>W10131</v>
          </cell>
          <cell r="B455">
            <v>438</v>
          </cell>
          <cell r="C455" t="str">
            <v xml:space="preserve">Dynamic Scan &amp; Research </v>
          </cell>
          <cell r="E455">
            <v>36771</v>
          </cell>
          <cell r="K455">
            <v>13.85</v>
          </cell>
          <cell r="M455">
            <v>0.13849999999999998</v>
          </cell>
          <cell r="N455">
            <v>1.95E-2</v>
          </cell>
          <cell r="O455">
            <v>4.0000000000000001E-3</v>
          </cell>
          <cell r="P455">
            <v>0.11499999999999998</v>
          </cell>
        </row>
        <row r="456">
          <cell r="A456" t="str">
            <v>W10144</v>
          </cell>
          <cell r="B456">
            <v>439</v>
          </cell>
          <cell r="C456" t="str">
            <v>Siddhartha Health Care Ltd.</v>
          </cell>
          <cell r="E456">
            <v>36797</v>
          </cell>
          <cell r="K456">
            <v>13.85</v>
          </cell>
          <cell r="M456">
            <v>0.13849999999999998</v>
          </cell>
          <cell r="N456">
            <v>1.95E-2</v>
          </cell>
          <cell r="O456">
            <v>4.0000000000000001E-3</v>
          </cell>
          <cell r="P456">
            <v>0.11499999999999998</v>
          </cell>
        </row>
        <row r="461">
          <cell r="C461" t="str">
            <v>TOTAL</v>
          </cell>
          <cell r="F461">
            <v>257694051</v>
          </cell>
          <cell r="H461">
            <v>0</v>
          </cell>
          <cell r="I461" t="e">
            <v>#REF!</v>
          </cell>
        </row>
        <row r="463">
          <cell r="C463" t="str">
            <v>GRAND TOTAL</v>
          </cell>
          <cell r="F463">
            <v>1518200993</v>
          </cell>
        </row>
        <row r="466">
          <cell r="C466" t="str">
            <v>WGE</v>
          </cell>
        </row>
        <row r="467">
          <cell r="C467" t="str">
            <v>UNALLOCATED VOLUMES as on 31-12-00</v>
          </cell>
        </row>
        <row r="469">
          <cell r="C469" t="str">
            <v>CUSTOMER NAME</v>
          </cell>
          <cell r="D469" t="str">
            <v>TR. NO</v>
          </cell>
          <cell r="G469" t="str">
            <v>Leverage</v>
          </cell>
        </row>
        <row r="470">
          <cell r="E470" t="str">
            <v>Fund Date</v>
          </cell>
          <cell r="F470" t="str">
            <v>Principal</v>
          </cell>
          <cell r="G470" t="str">
            <v>COF</v>
          </cell>
          <cell r="H470" t="str">
            <v>COLLATERAL</v>
          </cell>
          <cell r="I470" t="str">
            <v>INTEREST COST</v>
          </cell>
        </row>
        <row r="474">
          <cell r="A474" t="str">
            <v>W00129</v>
          </cell>
          <cell r="B474">
            <v>409</v>
          </cell>
          <cell r="C474" t="str">
            <v>Manipal Academy of Higher ( NON PDC )</v>
          </cell>
          <cell r="D474">
            <v>2</v>
          </cell>
          <cell r="E474">
            <v>36706</v>
          </cell>
          <cell r="F474">
            <v>39052500</v>
          </cell>
          <cell r="G474">
            <v>14.18</v>
          </cell>
        </row>
        <row r="475">
          <cell r="A475" t="str">
            <v>W00133</v>
          </cell>
          <cell r="B475">
            <v>410</v>
          </cell>
          <cell r="C475" t="str">
            <v>Medisewa Scanning Centre</v>
          </cell>
          <cell r="D475">
            <v>1</v>
          </cell>
          <cell r="E475">
            <v>36706</v>
          </cell>
          <cell r="F475">
            <v>4354000</v>
          </cell>
          <cell r="G475">
            <v>14.18</v>
          </cell>
        </row>
        <row r="476">
          <cell r="A476" t="str">
            <v>W00136</v>
          </cell>
          <cell r="B476">
            <v>411</v>
          </cell>
          <cell r="C476" t="str">
            <v>Meenakshi Mission</v>
          </cell>
          <cell r="D476">
            <v>1</v>
          </cell>
          <cell r="E476">
            <v>36706</v>
          </cell>
          <cell r="F476">
            <v>9000000</v>
          </cell>
          <cell r="G476">
            <v>14.18</v>
          </cell>
        </row>
        <row r="477">
          <cell r="A477" t="str">
            <v>W00138</v>
          </cell>
          <cell r="B477">
            <v>412</v>
          </cell>
          <cell r="C477" t="str">
            <v>Manipal Academy of Higher ( NON PDC )</v>
          </cell>
          <cell r="D477">
            <v>2</v>
          </cell>
          <cell r="E477">
            <v>36706</v>
          </cell>
          <cell r="F477">
            <v>5442500</v>
          </cell>
          <cell r="G477">
            <v>14.18</v>
          </cell>
        </row>
        <row r="478">
          <cell r="A478" t="str">
            <v>W00139</v>
          </cell>
          <cell r="B478">
            <v>413</v>
          </cell>
          <cell r="C478" t="str">
            <v>Sriniwasa Cardiology Centre</v>
          </cell>
          <cell r="D478">
            <v>1</v>
          </cell>
          <cell r="E478">
            <v>36706</v>
          </cell>
          <cell r="F478">
            <v>21880400</v>
          </cell>
          <cell r="G478">
            <v>14.18</v>
          </cell>
        </row>
        <row r="479">
          <cell r="A479" t="str">
            <v>W00140</v>
          </cell>
          <cell r="B479">
            <v>414</v>
          </cell>
          <cell r="C479" t="str">
            <v>Sriniwasa Cardiology Centre</v>
          </cell>
          <cell r="D479">
            <v>2</v>
          </cell>
          <cell r="E479">
            <v>36706</v>
          </cell>
          <cell r="F479">
            <v>4320000</v>
          </cell>
          <cell r="G479">
            <v>14.18</v>
          </cell>
        </row>
        <row r="480">
          <cell r="A480" t="str">
            <v>W00141</v>
          </cell>
          <cell r="B480">
            <v>415</v>
          </cell>
          <cell r="C480" t="str">
            <v>Sriniwasa Cardiology Centre</v>
          </cell>
          <cell r="D480">
            <v>3</v>
          </cell>
          <cell r="E480">
            <v>36706</v>
          </cell>
          <cell r="F480">
            <v>3600000</v>
          </cell>
          <cell r="G480">
            <v>14.18</v>
          </cell>
        </row>
        <row r="481">
          <cell r="A481" t="str">
            <v>W00142</v>
          </cell>
          <cell r="B481">
            <v>416</v>
          </cell>
          <cell r="C481" t="str">
            <v>Sriniwasa Cardiology Centre</v>
          </cell>
          <cell r="D481">
            <v>4</v>
          </cell>
          <cell r="E481">
            <v>36706</v>
          </cell>
          <cell r="F481">
            <v>2599600</v>
          </cell>
          <cell r="G481">
            <v>14.18</v>
          </cell>
        </row>
        <row r="482">
          <cell r="C482" t="str">
            <v>K Govinduswamy Health</v>
          </cell>
          <cell r="D482">
            <v>1</v>
          </cell>
          <cell r="E482">
            <v>36706</v>
          </cell>
          <cell r="F482">
            <v>12070000</v>
          </cell>
          <cell r="G482">
            <v>14.18</v>
          </cell>
        </row>
        <row r="483">
          <cell r="C483" t="str">
            <v>Shubham Deo Health</v>
          </cell>
          <cell r="D483">
            <v>1</v>
          </cell>
          <cell r="E483">
            <v>36706</v>
          </cell>
          <cell r="F483">
            <v>16000000</v>
          </cell>
          <cell r="G483">
            <v>14.18</v>
          </cell>
        </row>
        <row r="484">
          <cell r="A484" t="str">
            <v>W10144</v>
          </cell>
          <cell r="C484" t="str">
            <v>Siddhartha Health Care Ltd.</v>
          </cell>
          <cell r="D484">
            <v>1</v>
          </cell>
          <cell r="E484">
            <v>36706</v>
          </cell>
          <cell r="F484">
            <v>43164000</v>
          </cell>
          <cell r="G484">
            <v>14.18</v>
          </cell>
        </row>
        <row r="485">
          <cell r="A485" t="str">
            <v>W10130</v>
          </cell>
          <cell r="C485" t="str">
            <v>K G Health Care Ltd.</v>
          </cell>
          <cell r="D485">
            <v>1</v>
          </cell>
          <cell r="E485">
            <v>36706</v>
          </cell>
          <cell r="F485">
            <v>10800000</v>
          </cell>
          <cell r="G485">
            <v>14.18</v>
          </cell>
        </row>
        <row r="486">
          <cell r="A486" t="str">
            <v>W10131</v>
          </cell>
          <cell r="C486" t="str">
            <v xml:space="preserve">Dynamic Scan &amp; Research </v>
          </cell>
          <cell r="D486">
            <v>1</v>
          </cell>
          <cell r="E486">
            <v>36706</v>
          </cell>
          <cell r="F486">
            <v>32500000</v>
          </cell>
          <cell r="G486">
            <v>14.18</v>
          </cell>
        </row>
        <row r="487">
          <cell r="C487" t="str">
            <v>Mahajan Imaging Pvt. Ltd.</v>
          </cell>
          <cell r="D487">
            <v>1</v>
          </cell>
          <cell r="E487">
            <v>36706</v>
          </cell>
          <cell r="F487">
            <v>15260000</v>
          </cell>
          <cell r="G487">
            <v>14.18</v>
          </cell>
        </row>
        <row r="488">
          <cell r="C488" t="str">
            <v>Anita's  Diagnostic</v>
          </cell>
          <cell r="D488">
            <v>1</v>
          </cell>
          <cell r="E488">
            <v>36706</v>
          </cell>
          <cell r="F488">
            <v>13640000</v>
          </cell>
          <cell r="G488">
            <v>14.18</v>
          </cell>
        </row>
        <row r="489">
          <cell r="C489" t="str">
            <v>Add : Provisional Volumes for Dec-00</v>
          </cell>
          <cell r="F489">
            <v>161000000</v>
          </cell>
        </row>
      </sheetData>
      <sheetData sheetId="2" refreshError="1"/>
      <sheetData sheetId="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FORM_16"/>
      <sheetName val="Co.26 Unfinished P&amp;E"/>
      <sheetName val="Cashflow projection"/>
      <sheetName val="Cont"/>
      <sheetName val="Data"/>
      <sheetName val="p&amp;m"/>
      <sheetName val="Kevin Steele97-98"/>
      <sheetName val="Company Info"/>
      <sheetName val="CA Comp"/>
      <sheetName val="Directors"/>
      <sheetName val="PRECAST lightconc-II"/>
      <sheetName val="entitlements"/>
      <sheetName val="GMData"/>
      <sheetName val="PCMO EXP"/>
      <sheetName val="E&amp;I"/>
      <sheetName val="Kevin_Steele97-98"/>
      <sheetName val="Tables"/>
      <sheetName val="Cover "/>
      <sheetName val="Cost Centers"/>
      <sheetName val="cover for tax"/>
      <sheetName val="Form 16"/>
      <sheetName val="MgtRpt Export"/>
      <sheetName val="comp_"/>
      <sheetName val="INFO"/>
      <sheetName val="NOTES "/>
      <sheetName val="MAIN LATEST"/>
      <sheetName val="Cabinet details"/>
      <sheetName val="Pg1"/>
      <sheetName val="Asmp"/>
      <sheetName val="B'Sheet"/>
      <sheetName val="discounts_XP140"/>
      <sheetName val="Retrieve"/>
      <sheetName val="Capex - Hry"/>
      <sheetName val="POLY"/>
      <sheetName val="PACKING"/>
      <sheetName val="Computation - LN 0203"/>
      <sheetName val="BKCSTOCKVAL"/>
      <sheetName val="MAHSTOCKVAL"/>
      <sheetName val="BS"/>
      <sheetName val="Previous Month Accrual"/>
      <sheetName val="Assum SG&amp;A-ROW"/>
      <sheetName val="Assumptions IRMG"/>
      <sheetName val="Assumptions US-Rev"/>
      <sheetName val="Main"/>
      <sheetName val="Currency Rates"/>
      <sheetName val="Sept Payout"/>
      <sheetName val="Oct Issues"/>
      <sheetName val="Salary &amp; Quotas"/>
      <sheetName val="Oct Payout in USD &amp; Native"/>
      <sheetName val="Sheet1"/>
      <sheetName val="old_serial no."/>
      <sheetName val="tot_ass_9697"/>
      <sheetName val="Annexure VI"/>
      <sheetName val="BONUS RECO 2005"/>
      <sheetName val="Cost Assumptions"/>
      <sheetName val="Usage Assumptions"/>
      <sheetName val="EX2_Revenue"/>
      <sheetName val="Tax Movement"/>
      <sheetName val="Reconciliation"/>
      <sheetName val="TB 2004"/>
      <sheetName val="Q3-1"/>
      <sheetName val="31.3.02 "/>
      <sheetName val="__31.3.03"/>
      <sheetName val="Sheet3"/>
      <sheetName val="COST"/>
      <sheetName val="OPERATING HEAD"/>
      <sheetName val="Phase1"/>
      <sheetName val="Site config"/>
      <sheetName val="factors"/>
      <sheetName val="IKB3"/>
      <sheetName val="DEG"/>
      <sheetName val="ifcw"/>
      <sheetName val="#REF"/>
      <sheetName val="NAMES"/>
      <sheetName val="COMICRO ROM"/>
      <sheetName val="A6"/>
      <sheetName val="Packing Norms"/>
      <sheetName val="Cover_"/>
      <sheetName val="Cost_Centers"/>
      <sheetName val="cover_for_tax"/>
      <sheetName val="MgtRpt_Export"/>
      <sheetName val="PCMO_EXP"/>
      <sheetName val="lov-COAct"/>
      <sheetName val="lov-cspl"/>
      <sheetName val="TAX INCOME"/>
      <sheetName val="DATOS INICIALES"/>
      <sheetName val="Setup2"/>
      <sheetName val="factor"/>
      <sheetName val="Aseet1998"/>
      <sheetName val="currency"/>
      <sheetName val="engline"/>
      <sheetName val="Print Menu"/>
      <sheetName val="Forecast-Input"/>
      <sheetName val="Valuation"/>
      <sheetName val="wwww"/>
      <sheetName val="Assume"/>
      <sheetName val="Capital"/>
      <sheetName val="Validation"/>
      <sheetName val="Details"/>
      <sheetName val="Filterkriterien"/>
      <sheetName val="Page 2"/>
      <sheetName val="Purchase Order"/>
      <sheetName val="F&amp;B"/>
      <sheetName val="Maint"/>
      <sheetName val="Kitchen"/>
      <sheetName val="Housek"/>
      <sheetName val="变数"/>
      <sheetName val="五年资产应用"/>
      <sheetName val="CWIP status"/>
      <sheetName val="Corp sep00"/>
      <sheetName val="TRIAL BALANCE"/>
      <sheetName val="List_Information"/>
      <sheetName val="gvl"/>
      <sheetName val="Masters"/>
      <sheetName val="Schedules"/>
      <sheetName val="RepBMR2"/>
      <sheetName val="MSU"/>
      <sheetName val="Sheet2"/>
      <sheetName val="Citri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ANNX - I (A)"/>
      <sheetName val="ANNX - I (B)"/>
      <sheetName val="ANNX -II"/>
      <sheetName val="ANNX-III "/>
      <sheetName val="ANNX - IV"/>
      <sheetName val="ANNX - V"/>
      <sheetName val="Power&amp;Fuel"/>
    </sheetNames>
    <sheetDataSet>
      <sheetData sheetId="0"/>
      <sheetData sheetId="1"/>
      <sheetData sheetId="2"/>
      <sheetData sheetId="3">
        <row r="80">
          <cell r="C80" t="str">
            <v>BISCUIT  Stock</v>
          </cell>
          <cell r="H80" t="str">
            <v>CONF.  Stock</v>
          </cell>
        </row>
        <row r="81">
          <cell r="C81" t="str">
            <v>Opening</v>
          </cell>
          <cell r="D81" t="str">
            <v>Closing</v>
          </cell>
          <cell r="F81" t="str">
            <v>Difference</v>
          </cell>
          <cell r="H81" t="str">
            <v>Opening</v>
          </cell>
          <cell r="I81" t="str">
            <v>Closing</v>
          </cell>
          <cell r="K81" t="str">
            <v>Difference</v>
          </cell>
        </row>
        <row r="82">
          <cell r="F82" t="str">
            <v>Net  Addition</v>
          </cell>
          <cell r="H82">
            <v>38443</v>
          </cell>
          <cell r="I82">
            <v>38717</v>
          </cell>
          <cell r="K82" t="str">
            <v>Net  Addition</v>
          </cell>
        </row>
        <row r="83">
          <cell r="B83" t="str">
            <v xml:space="preserve"> a) Maida (Wheat Flour)</v>
          </cell>
          <cell r="F83">
            <v>0</v>
          </cell>
          <cell r="K83">
            <v>0</v>
          </cell>
        </row>
        <row r="84">
          <cell r="B84" t="str">
            <v xml:space="preserve"> b) Sugar               </v>
          </cell>
          <cell r="F84">
            <v>0</v>
          </cell>
          <cell r="K84">
            <v>0</v>
          </cell>
        </row>
        <row r="85">
          <cell r="B85" t="str">
            <v xml:space="preserve"> c) Vanaspati           </v>
          </cell>
          <cell r="F85">
            <v>0</v>
          </cell>
          <cell r="K85">
            <v>0</v>
          </cell>
        </row>
        <row r="86">
          <cell r="B86" t="str">
            <v xml:space="preserve"> d) Palm Kernel Oil   </v>
          </cell>
          <cell r="F86">
            <v>0</v>
          </cell>
          <cell r="K86">
            <v>0</v>
          </cell>
        </row>
        <row r="87">
          <cell r="B87" t="str">
            <v xml:space="preserve"> e) Liquid Glucose       </v>
          </cell>
          <cell r="F87">
            <v>0</v>
          </cell>
          <cell r="K87">
            <v>0</v>
          </cell>
        </row>
        <row r="88">
          <cell r="B88" t="str">
            <v xml:space="preserve"> f) Skimmed Milk Powder  </v>
          </cell>
          <cell r="F88">
            <v>0</v>
          </cell>
          <cell r="K88">
            <v>0</v>
          </cell>
        </row>
        <row r="89">
          <cell r="B89" t="str">
            <v xml:space="preserve"> g) Others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F90">
            <v>0</v>
          </cell>
          <cell r="K90">
            <v>0</v>
          </cell>
        </row>
        <row r="92">
          <cell r="C92" t="str">
            <v>WIP</v>
          </cell>
        </row>
        <row r="93">
          <cell r="C93" t="str">
            <v>Opening</v>
          </cell>
          <cell r="D93" t="str">
            <v>Closing</v>
          </cell>
          <cell r="F93" t="str">
            <v>Difference</v>
          </cell>
        </row>
        <row r="94">
          <cell r="F94" t="str">
            <v>Net  Addition</v>
          </cell>
        </row>
        <row r="95">
          <cell r="B95" t="str">
            <v>Biscuit</v>
          </cell>
          <cell r="F95">
            <v>0</v>
          </cell>
        </row>
        <row r="96">
          <cell r="B96" t="str">
            <v>Confictionary</v>
          </cell>
          <cell r="F96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L"/>
      <sheetName val="BS"/>
      <sheetName val="CF"/>
      <sheetName val="AssmComp"/>
      <sheetName val="Sens"/>
      <sheetName val="WCap"/>
      <sheetName val="Debt"/>
      <sheetName val="Research"/>
      <sheetName val="Dom ppline"/>
      <sheetName val="BTS Nos"/>
      <sheetName val="Dom Mkt Sh"/>
      <sheetName val="Dom Vol"/>
      <sheetName val="Dom SP"/>
      <sheetName val="Dom Revenue"/>
      <sheetName val="Exp ppline"/>
      <sheetName val="Exp Mkt"/>
      <sheetName val="CCredit"/>
      <sheetName val="Non-Telecom"/>
      <sheetName val="Cost"/>
      <sheetName val="Personnel"/>
      <sheetName val="Capacity"/>
      <sheetName val="FA"/>
      <sheetName val="Tax"/>
      <sheetName val="YTD"/>
      <sheetName val="MSU"/>
      <sheetName val="Main Equ. List"/>
      <sheetName val="SBU"/>
      <sheetName val="TDS200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ore Marketing"/>
      <sheetName val="Budget  by account"/>
      <sheetName val="Budget by Account (Charts)"/>
      <sheetName val="Budget  by Brand"/>
      <sheetName val="Budget by Brand (Charts) "/>
      <sheetName val="Spend  by Month"/>
      <sheetName val="FSU Activity"/>
      <sheetName val="TOP LINE CHECK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A7" t="str">
            <v>Activity</v>
          </cell>
        </row>
        <row r="8">
          <cell r="A8" t="str">
            <v>i. Secondary display</v>
          </cell>
        </row>
        <row r="9">
          <cell r="A9" t="str">
            <v>ii. FSUs</v>
          </cell>
        </row>
        <row r="10">
          <cell r="A10" t="str">
            <v>iii. NPI</v>
          </cell>
        </row>
        <row r="11">
          <cell r="A11" t="str">
            <v>Awareness</v>
          </cell>
        </row>
        <row r="12">
          <cell r="A12" t="str">
            <v>Sampling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hine shift required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_Prods"/>
      <sheetName val="Orders"/>
      <sheetName val="Tetley_Teabags"/>
      <sheetName val="OSA Paste - Actuals"/>
      <sheetName val="OSA Paste - Forecasts"/>
      <sheetName val="Data"/>
      <sheetName val="Invoiced"/>
      <sheetName val="ZV037DAILY"/>
      <sheetName val="Invoiced (2)"/>
    </sheetNames>
    <sheetDataSet>
      <sheetData sheetId="0" refreshError="1"/>
      <sheetData sheetId="1" refreshError="1"/>
      <sheetData sheetId="2" refreshError="1"/>
      <sheetData sheetId="3" refreshError="1">
        <row r="8">
          <cell r="C8" t="str">
            <v>W10A/07</v>
          </cell>
          <cell r="D8" t="str">
            <v>W10B/07</v>
          </cell>
          <cell r="E8" t="str">
            <v>W10C/07</v>
          </cell>
          <cell r="F8" t="str">
            <v>W10D/07</v>
          </cell>
          <cell r="G8" t="str">
            <v>F/P 10/2007</v>
          </cell>
        </row>
        <row r="9">
          <cell r="B9" t="str">
            <v>Total Markets (Less Mults Target Act)</v>
          </cell>
          <cell r="C9">
            <v>429.46</v>
          </cell>
          <cell r="D9">
            <v>592.94000000000005</v>
          </cell>
          <cell r="E9">
            <v>585.29999999999995</v>
          </cell>
          <cell r="F9">
            <v>0</v>
          </cell>
          <cell r="G9">
            <v>1607.7</v>
          </cell>
        </row>
        <row r="10">
          <cell r="B10" t="str">
            <v>TOTAL MAJOR CUSTOMERS</v>
          </cell>
          <cell r="C10">
            <v>290.93</v>
          </cell>
          <cell r="D10">
            <v>409.62</v>
          </cell>
          <cell r="E10">
            <v>392.11</v>
          </cell>
          <cell r="F10">
            <v>0</v>
          </cell>
          <cell r="G10">
            <v>1092.67</v>
          </cell>
        </row>
        <row r="11">
          <cell r="B11" t="str">
            <v>Asda</v>
          </cell>
          <cell r="C11">
            <v>47.82</v>
          </cell>
          <cell r="D11">
            <v>49.23</v>
          </cell>
          <cell r="E11">
            <v>78.180000000000007</v>
          </cell>
          <cell r="F11">
            <v>0</v>
          </cell>
          <cell r="G11">
            <v>175.22</v>
          </cell>
        </row>
        <row r="12">
          <cell r="B12" t="str">
            <v>Coop</v>
          </cell>
          <cell r="C12">
            <v>36.78</v>
          </cell>
          <cell r="D12">
            <v>86.44</v>
          </cell>
          <cell r="E12">
            <v>49.75</v>
          </cell>
          <cell r="F12">
            <v>0</v>
          </cell>
          <cell r="G12">
            <v>172.96</v>
          </cell>
        </row>
        <row r="13">
          <cell r="B13" t="str">
            <v>Iceland</v>
          </cell>
          <cell r="C13">
            <v>8.5</v>
          </cell>
          <cell r="D13">
            <v>7.01</v>
          </cell>
          <cell r="E13">
            <v>26.47</v>
          </cell>
          <cell r="F13">
            <v>0</v>
          </cell>
          <cell r="G13">
            <v>41.98</v>
          </cell>
        </row>
        <row r="14">
          <cell r="B14" t="str">
            <v>Morrisons</v>
          </cell>
          <cell r="C14">
            <v>62.14</v>
          </cell>
          <cell r="D14">
            <v>70.73</v>
          </cell>
          <cell r="E14">
            <v>48.87</v>
          </cell>
          <cell r="F14">
            <v>0</v>
          </cell>
          <cell r="G14">
            <v>181.74</v>
          </cell>
        </row>
        <row r="15">
          <cell r="B15" t="str">
            <v>Multiple Target Account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 t="str">
            <v>Netto</v>
          </cell>
          <cell r="C16">
            <v>3.47</v>
          </cell>
          <cell r="D16">
            <v>20.56</v>
          </cell>
          <cell r="E16">
            <v>4.03</v>
          </cell>
          <cell r="F16">
            <v>0</v>
          </cell>
          <cell r="G16">
            <v>28.06</v>
          </cell>
        </row>
        <row r="17">
          <cell r="B17" t="str">
            <v>Sainsbury/Savacentre</v>
          </cell>
          <cell r="C17">
            <v>0.68</v>
          </cell>
          <cell r="D17">
            <v>74.180000000000007</v>
          </cell>
          <cell r="E17">
            <v>78.17</v>
          </cell>
          <cell r="F17">
            <v>0</v>
          </cell>
          <cell r="G17">
            <v>153.04</v>
          </cell>
        </row>
        <row r="18">
          <cell r="B18" t="str">
            <v>Somerfield</v>
          </cell>
          <cell r="C18">
            <v>37.369999999999997</v>
          </cell>
          <cell r="D18">
            <v>23.43</v>
          </cell>
          <cell r="E18">
            <v>6.84</v>
          </cell>
          <cell r="F18">
            <v>0</v>
          </cell>
          <cell r="G18">
            <v>67.64</v>
          </cell>
        </row>
        <row r="19">
          <cell r="B19" t="str">
            <v>Tesco</v>
          </cell>
          <cell r="C19">
            <v>87.64</v>
          </cell>
          <cell r="D19">
            <v>68.45</v>
          </cell>
          <cell r="E19">
            <v>88.37</v>
          </cell>
          <cell r="F19">
            <v>0</v>
          </cell>
          <cell r="G19">
            <v>244.46</v>
          </cell>
        </row>
        <row r="20">
          <cell r="B20" t="str">
            <v>Waitrose</v>
          </cell>
          <cell r="C20">
            <v>6.53</v>
          </cell>
          <cell r="D20">
            <v>9.6</v>
          </cell>
          <cell r="E20">
            <v>11.43</v>
          </cell>
          <cell r="F20">
            <v>0</v>
          </cell>
          <cell r="G20">
            <v>27.56</v>
          </cell>
        </row>
        <row r="21">
          <cell r="B21" t="str">
            <v>Aldi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B22" t="str">
            <v>GENERAL SALES TOTAL</v>
          </cell>
          <cell r="C22">
            <v>94.79</v>
          </cell>
          <cell r="D22">
            <v>144.03</v>
          </cell>
          <cell r="E22">
            <v>162.01</v>
          </cell>
          <cell r="F22">
            <v>0</v>
          </cell>
          <cell r="G22">
            <v>400.84</v>
          </cell>
        </row>
        <row r="23">
          <cell r="B23" t="str">
            <v>Cash &amp; Carry</v>
          </cell>
          <cell r="C23">
            <v>24.48</v>
          </cell>
          <cell r="D23">
            <v>63.54</v>
          </cell>
          <cell r="E23">
            <v>47.18</v>
          </cell>
          <cell r="F23">
            <v>0</v>
          </cell>
          <cell r="G23">
            <v>135.21</v>
          </cell>
        </row>
        <row r="24">
          <cell r="B24" t="str">
            <v>Hampers</v>
          </cell>
          <cell r="C24">
            <v>0.02</v>
          </cell>
          <cell r="D24">
            <v>0.19</v>
          </cell>
          <cell r="E24">
            <v>0.09</v>
          </cell>
          <cell r="F24">
            <v>0</v>
          </cell>
          <cell r="G24">
            <v>0.3</v>
          </cell>
        </row>
        <row r="25">
          <cell r="B25" t="str">
            <v>Prima Trading</v>
          </cell>
          <cell r="C25">
            <v>44.21</v>
          </cell>
          <cell r="D25">
            <v>48.87</v>
          </cell>
          <cell r="E25">
            <v>37.79</v>
          </cell>
          <cell r="F25">
            <v>0</v>
          </cell>
          <cell r="G25">
            <v>130.88</v>
          </cell>
        </row>
        <row r="26">
          <cell r="B26" t="str">
            <v>Residual Stock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B27" t="str">
            <v>Stafford Lynch</v>
          </cell>
          <cell r="C27">
            <v>10.35</v>
          </cell>
          <cell r="D27">
            <v>0</v>
          </cell>
          <cell r="E27">
            <v>18.88</v>
          </cell>
          <cell r="F27">
            <v>0</v>
          </cell>
          <cell r="G27">
            <v>29.23</v>
          </cell>
        </row>
        <row r="28">
          <cell r="B28" t="str">
            <v>Symbol/Conven/Forecourt</v>
          </cell>
          <cell r="C28">
            <v>15.89</v>
          </cell>
          <cell r="D28">
            <v>31.43</v>
          </cell>
          <cell r="E28">
            <v>40.6</v>
          </cell>
          <cell r="F28">
            <v>0</v>
          </cell>
          <cell r="G28">
            <v>87.92</v>
          </cell>
        </row>
        <row r="29">
          <cell r="B29" t="str">
            <v>Crown Crest</v>
          </cell>
          <cell r="C29">
            <v>-0.17</v>
          </cell>
          <cell r="D29">
            <v>0</v>
          </cell>
          <cell r="E29">
            <v>17.47</v>
          </cell>
          <cell r="F29">
            <v>0</v>
          </cell>
          <cell r="G29">
            <v>17.3</v>
          </cell>
        </row>
        <row r="30">
          <cell r="B30" t="str">
            <v>OUT OF HOME TOTAL</v>
          </cell>
          <cell r="C30">
            <v>43.74</v>
          </cell>
          <cell r="D30">
            <v>39.29</v>
          </cell>
          <cell r="E30">
            <v>31.17</v>
          </cell>
          <cell r="F30">
            <v>0</v>
          </cell>
          <cell r="G30">
            <v>114.2</v>
          </cell>
        </row>
        <row r="31">
          <cell r="B31">
            <v>3663</v>
          </cell>
          <cell r="C31">
            <v>19.399999999999999</v>
          </cell>
          <cell r="D31">
            <v>9.41</v>
          </cell>
          <cell r="E31">
            <v>9.61</v>
          </cell>
          <cell r="F31">
            <v>0</v>
          </cell>
          <cell r="G31">
            <v>38.42</v>
          </cell>
        </row>
        <row r="32">
          <cell r="B32" t="str">
            <v>Brakes</v>
          </cell>
          <cell r="C32">
            <v>2.4300000000000002</v>
          </cell>
          <cell r="D32">
            <v>1.4</v>
          </cell>
          <cell r="E32">
            <v>0.9</v>
          </cell>
          <cell r="F32">
            <v>0</v>
          </cell>
          <cell r="G32">
            <v>4.7300000000000004</v>
          </cell>
        </row>
        <row r="33">
          <cell r="B33" t="str">
            <v>Bunzl Catering</v>
          </cell>
          <cell r="C33">
            <v>8.69</v>
          </cell>
          <cell r="D33">
            <v>1.39</v>
          </cell>
          <cell r="E33">
            <v>1.59</v>
          </cell>
          <cell r="F33">
            <v>0</v>
          </cell>
          <cell r="G33">
            <v>11.67</v>
          </cell>
        </row>
        <row r="34">
          <cell r="B34" t="str">
            <v>Distributors</v>
          </cell>
          <cell r="C34">
            <v>3.67</v>
          </cell>
          <cell r="D34">
            <v>3.25</v>
          </cell>
          <cell r="E34">
            <v>2.68</v>
          </cell>
          <cell r="F34">
            <v>0</v>
          </cell>
          <cell r="G34">
            <v>9.6</v>
          </cell>
        </row>
        <row r="35">
          <cell r="B35" t="str">
            <v>Independent Wholesale</v>
          </cell>
          <cell r="C35">
            <v>6.81</v>
          </cell>
          <cell r="D35">
            <v>19.510000000000002</v>
          </cell>
          <cell r="E35">
            <v>10.85</v>
          </cell>
          <cell r="F35">
            <v>0</v>
          </cell>
          <cell r="G35">
            <v>37.17</v>
          </cell>
        </row>
        <row r="36">
          <cell r="B36" t="str">
            <v>King</v>
          </cell>
          <cell r="C36">
            <v>0.14000000000000001</v>
          </cell>
          <cell r="D36">
            <v>0</v>
          </cell>
          <cell r="E36">
            <v>0</v>
          </cell>
          <cell r="F36">
            <v>0</v>
          </cell>
          <cell r="G36">
            <v>0.14000000000000001</v>
          </cell>
        </row>
        <row r="37">
          <cell r="B37" t="str">
            <v>Office Catalogue</v>
          </cell>
          <cell r="C37">
            <v>2.2400000000000002</v>
          </cell>
          <cell r="D37">
            <v>1.92</v>
          </cell>
          <cell r="E37">
            <v>3.89</v>
          </cell>
          <cell r="F37">
            <v>0</v>
          </cell>
          <cell r="G37">
            <v>8.0500000000000007</v>
          </cell>
        </row>
        <row r="38">
          <cell r="B38" t="str">
            <v>Vending</v>
          </cell>
          <cell r="C38">
            <v>0.36</v>
          </cell>
          <cell r="D38">
            <v>2.4</v>
          </cell>
          <cell r="E38">
            <v>1.66</v>
          </cell>
          <cell r="F38">
            <v>0</v>
          </cell>
          <cell r="G38">
            <v>4.42</v>
          </cell>
        </row>
      </sheetData>
      <sheetData sheetId="4" refreshError="1">
        <row r="4">
          <cell r="C4" t="str">
            <v>W10A/07</v>
          </cell>
          <cell r="D4" t="str">
            <v>W10B/07</v>
          </cell>
          <cell r="E4" t="str">
            <v>W10C/07</v>
          </cell>
          <cell r="F4" t="str">
            <v>W10D/07</v>
          </cell>
          <cell r="G4" t="str">
            <v>F/P 10/2007</v>
          </cell>
        </row>
        <row r="5">
          <cell r="B5" t="str">
            <v>Total Markets (Less Mults Target Act)</v>
          </cell>
          <cell r="C5">
            <v>563.27</v>
          </cell>
          <cell r="D5">
            <v>702.68</v>
          </cell>
          <cell r="E5">
            <v>629.69000000000005</v>
          </cell>
          <cell r="F5">
            <v>574.53</v>
          </cell>
          <cell r="G5">
            <v>2470.17</v>
          </cell>
        </row>
        <row r="6">
          <cell r="B6" t="str">
            <v>TOTAL MAJOR CUSTOMERS</v>
          </cell>
          <cell r="C6">
            <v>316.98</v>
          </cell>
          <cell r="D6">
            <v>454.7</v>
          </cell>
          <cell r="E6">
            <v>381.31</v>
          </cell>
          <cell r="F6">
            <v>315.51</v>
          </cell>
          <cell r="G6">
            <v>1468.5</v>
          </cell>
        </row>
        <row r="7">
          <cell r="B7" t="str">
            <v>Asda</v>
          </cell>
          <cell r="C7">
            <v>32.979999999999997</v>
          </cell>
          <cell r="D7">
            <v>61.55</v>
          </cell>
          <cell r="E7">
            <v>72.88</v>
          </cell>
          <cell r="F7">
            <v>46.52</v>
          </cell>
          <cell r="G7">
            <v>213.93</v>
          </cell>
        </row>
        <row r="8">
          <cell r="B8" t="str">
            <v>Coop</v>
          </cell>
          <cell r="C8">
            <v>48.63</v>
          </cell>
          <cell r="D8">
            <v>48.14</v>
          </cell>
          <cell r="E8">
            <v>48.09</v>
          </cell>
          <cell r="F8">
            <v>36.090000000000003</v>
          </cell>
          <cell r="G8">
            <v>180.94</v>
          </cell>
        </row>
        <row r="9">
          <cell r="B9" t="str">
            <v>Iceland</v>
          </cell>
          <cell r="C9">
            <v>8.09</v>
          </cell>
          <cell r="D9">
            <v>8.6999999999999993</v>
          </cell>
          <cell r="E9">
            <v>9</v>
          </cell>
          <cell r="F9">
            <v>20.11</v>
          </cell>
          <cell r="G9">
            <v>45.9</v>
          </cell>
        </row>
        <row r="10">
          <cell r="B10" t="str">
            <v>Morrisons</v>
          </cell>
          <cell r="C10">
            <v>77.37</v>
          </cell>
          <cell r="D10">
            <v>99.54</v>
          </cell>
          <cell r="E10">
            <v>29</v>
          </cell>
          <cell r="F10">
            <v>29</v>
          </cell>
          <cell r="G10">
            <v>234.9</v>
          </cell>
        </row>
        <row r="11">
          <cell r="B11" t="str">
            <v>Multiple Target Account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 t="str">
            <v>Netto</v>
          </cell>
          <cell r="C12">
            <v>3.02</v>
          </cell>
          <cell r="D12">
            <v>16.52</v>
          </cell>
          <cell r="E12">
            <v>5.05</v>
          </cell>
          <cell r="F12">
            <v>6</v>
          </cell>
          <cell r="G12">
            <v>30.6</v>
          </cell>
        </row>
        <row r="13">
          <cell r="B13" t="str">
            <v>Sainsbury/Savacentre</v>
          </cell>
          <cell r="C13">
            <v>55.99</v>
          </cell>
          <cell r="D13">
            <v>56.13</v>
          </cell>
          <cell r="E13">
            <v>58.15</v>
          </cell>
          <cell r="F13">
            <v>58.2</v>
          </cell>
          <cell r="G13">
            <v>228.46</v>
          </cell>
        </row>
        <row r="14">
          <cell r="B14" t="str">
            <v>Somerfield</v>
          </cell>
          <cell r="C14">
            <v>3.6</v>
          </cell>
          <cell r="D14">
            <v>57.2</v>
          </cell>
          <cell r="E14">
            <v>54.89</v>
          </cell>
          <cell r="F14">
            <v>15.61</v>
          </cell>
          <cell r="G14">
            <v>131.31</v>
          </cell>
        </row>
        <row r="15">
          <cell r="B15" t="str">
            <v>Tesco</v>
          </cell>
          <cell r="C15">
            <v>77.52</v>
          </cell>
          <cell r="D15">
            <v>96.53</v>
          </cell>
          <cell r="E15">
            <v>94.28</v>
          </cell>
          <cell r="F15">
            <v>94.28</v>
          </cell>
          <cell r="G15">
            <v>362.61</v>
          </cell>
        </row>
        <row r="16">
          <cell r="B16" t="str">
            <v>Waitrose</v>
          </cell>
          <cell r="C16">
            <v>8.16</v>
          </cell>
          <cell r="D16">
            <v>7.15</v>
          </cell>
          <cell r="E16">
            <v>6.74</v>
          </cell>
          <cell r="F16">
            <v>6.47</v>
          </cell>
          <cell r="G16">
            <v>28.52</v>
          </cell>
        </row>
        <row r="17">
          <cell r="B17" t="str">
            <v>Aldi</v>
          </cell>
          <cell r="C17">
            <v>1.62</v>
          </cell>
          <cell r="D17">
            <v>3.24</v>
          </cell>
          <cell r="E17">
            <v>3.24</v>
          </cell>
          <cell r="F17">
            <v>3.24</v>
          </cell>
          <cell r="G17">
            <v>11.34</v>
          </cell>
        </row>
        <row r="18">
          <cell r="B18" t="str">
            <v>GENERAL SALES TOTAL</v>
          </cell>
          <cell r="C18">
            <v>191.58</v>
          </cell>
          <cell r="D18">
            <v>211.58</v>
          </cell>
          <cell r="E18">
            <v>210.42</v>
          </cell>
          <cell r="F18">
            <v>217.97</v>
          </cell>
          <cell r="G18">
            <v>831.54</v>
          </cell>
        </row>
        <row r="19">
          <cell r="B19" t="str">
            <v>Cash &amp; Carry</v>
          </cell>
          <cell r="C19">
            <v>68.400000000000006</v>
          </cell>
          <cell r="D19">
            <v>76.400000000000006</v>
          </cell>
          <cell r="E19">
            <v>81.239999999999995</v>
          </cell>
          <cell r="F19">
            <v>77.989999999999995</v>
          </cell>
          <cell r="G19">
            <v>304.02999999999997</v>
          </cell>
        </row>
        <row r="20">
          <cell r="B20" t="str">
            <v>Hampers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B21" t="str">
            <v>Prima Trading</v>
          </cell>
          <cell r="C21">
            <v>52.07</v>
          </cell>
          <cell r="D21">
            <v>64.069999999999993</v>
          </cell>
          <cell r="E21">
            <v>52.07</v>
          </cell>
          <cell r="F21">
            <v>64.069999999999993</v>
          </cell>
          <cell r="G21">
            <v>232.26</v>
          </cell>
        </row>
        <row r="22">
          <cell r="B22" t="str">
            <v>Residual Stock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Stafford Lynch</v>
          </cell>
          <cell r="C23">
            <v>15.07</v>
          </cell>
          <cell r="D23">
            <v>15.07</v>
          </cell>
          <cell r="E23">
            <v>21.07</v>
          </cell>
          <cell r="F23">
            <v>19.87</v>
          </cell>
          <cell r="G23">
            <v>71.09</v>
          </cell>
        </row>
        <row r="24">
          <cell r="B24" t="str">
            <v>Symbol/Conven/Forecourt</v>
          </cell>
          <cell r="C24">
            <v>37.67</v>
          </cell>
          <cell r="D24">
            <v>37.67</v>
          </cell>
          <cell r="E24">
            <v>37.67</v>
          </cell>
          <cell r="F24">
            <v>37.67</v>
          </cell>
          <cell r="G24">
            <v>150.66</v>
          </cell>
        </row>
        <row r="25">
          <cell r="B25" t="str">
            <v>Crown Crest</v>
          </cell>
          <cell r="C25">
            <v>18.38</v>
          </cell>
          <cell r="D25">
            <v>18.38</v>
          </cell>
          <cell r="E25">
            <v>18.38</v>
          </cell>
          <cell r="F25">
            <v>18.38</v>
          </cell>
          <cell r="G25">
            <v>73.5</v>
          </cell>
        </row>
        <row r="26">
          <cell r="B26" t="str">
            <v>OUT OF HOME TOTAL</v>
          </cell>
          <cell r="C26">
            <v>54.71</v>
          </cell>
          <cell r="D26">
            <v>36.39</v>
          </cell>
          <cell r="E26">
            <v>37.96</v>
          </cell>
          <cell r="F26">
            <v>41.06</v>
          </cell>
          <cell r="G26">
            <v>170.12</v>
          </cell>
        </row>
        <row r="27">
          <cell r="B27">
            <v>3663</v>
          </cell>
          <cell r="C27">
            <v>21.78</v>
          </cell>
          <cell r="D27">
            <v>10.46</v>
          </cell>
          <cell r="E27">
            <v>16.16</v>
          </cell>
          <cell r="F27">
            <v>16.239999999999998</v>
          </cell>
          <cell r="G27">
            <v>64.63</v>
          </cell>
        </row>
        <row r="28">
          <cell r="B28" t="str">
            <v>Brakes</v>
          </cell>
          <cell r="C28">
            <v>1.42</v>
          </cell>
          <cell r="D28">
            <v>1.36</v>
          </cell>
          <cell r="E28">
            <v>1.36</v>
          </cell>
          <cell r="F28">
            <v>1.36</v>
          </cell>
          <cell r="G28">
            <v>5.51</v>
          </cell>
        </row>
        <row r="29">
          <cell r="B29" t="str">
            <v>Bunzl Catering</v>
          </cell>
          <cell r="C29">
            <v>2.29</v>
          </cell>
          <cell r="D29">
            <v>2.29</v>
          </cell>
          <cell r="E29">
            <v>2.29</v>
          </cell>
          <cell r="F29">
            <v>2.29</v>
          </cell>
          <cell r="G29">
            <v>9.17</v>
          </cell>
        </row>
        <row r="30">
          <cell r="B30" t="str">
            <v>Distributors</v>
          </cell>
          <cell r="C30">
            <v>3.56</v>
          </cell>
          <cell r="D30">
            <v>3.56</v>
          </cell>
          <cell r="E30">
            <v>3.56</v>
          </cell>
          <cell r="F30">
            <v>3.56</v>
          </cell>
          <cell r="G30">
            <v>14.24</v>
          </cell>
        </row>
        <row r="31">
          <cell r="B31" t="str">
            <v>Independent Wholesale</v>
          </cell>
          <cell r="C31">
            <v>20.45</v>
          </cell>
          <cell r="D31">
            <v>13.51</v>
          </cell>
          <cell r="E31">
            <v>9.36</v>
          </cell>
          <cell r="F31">
            <v>12.39</v>
          </cell>
          <cell r="G31">
            <v>55.71</v>
          </cell>
        </row>
        <row r="32">
          <cell r="B32" t="str">
            <v>King</v>
          </cell>
          <cell r="C32">
            <v>0.52</v>
          </cell>
          <cell r="D32">
            <v>0.52</v>
          </cell>
          <cell r="E32">
            <v>0.52</v>
          </cell>
          <cell r="F32">
            <v>0.52</v>
          </cell>
          <cell r="G32">
            <v>2.06</v>
          </cell>
        </row>
        <row r="33">
          <cell r="B33" t="str">
            <v>Office Catalogue</v>
          </cell>
          <cell r="C33">
            <v>2.62</v>
          </cell>
          <cell r="D33">
            <v>2.62</v>
          </cell>
          <cell r="E33">
            <v>2.62</v>
          </cell>
          <cell r="F33">
            <v>2.62</v>
          </cell>
          <cell r="G33">
            <v>10.47</v>
          </cell>
        </row>
        <row r="34">
          <cell r="B34" t="str">
            <v>Vending</v>
          </cell>
          <cell r="C34">
            <v>2.08</v>
          </cell>
          <cell r="D34">
            <v>2.08</v>
          </cell>
          <cell r="E34">
            <v>2.08</v>
          </cell>
          <cell r="F34">
            <v>2.08</v>
          </cell>
          <cell r="G34">
            <v>8.33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epika's entries"/>
      <sheetName val="Saurabh's Entries"/>
      <sheetName val="tb2002 linked"/>
      <sheetName val="for challans"/>
    </sheetNames>
    <sheetDataSet>
      <sheetData sheetId="0"/>
      <sheetData sheetId="1">
        <row r="30">
          <cell r="H30">
            <v>94655</v>
          </cell>
        </row>
        <row r="35">
          <cell r="H35">
            <v>15522.24</v>
          </cell>
        </row>
        <row r="44">
          <cell r="H44">
            <v>4275</v>
          </cell>
        </row>
        <row r="60">
          <cell r="H60">
            <v>19000</v>
          </cell>
        </row>
        <row r="64">
          <cell r="H64">
            <v>144374</v>
          </cell>
        </row>
        <row r="69">
          <cell r="H69">
            <v>3554</v>
          </cell>
        </row>
        <row r="74">
          <cell r="H74">
            <v>10659</v>
          </cell>
        </row>
        <row r="78">
          <cell r="H78">
            <v>2800</v>
          </cell>
        </row>
        <row r="82">
          <cell r="H82">
            <v>91450</v>
          </cell>
        </row>
        <row r="88">
          <cell r="H88">
            <v>854.78</v>
          </cell>
        </row>
        <row r="92">
          <cell r="H92">
            <v>21296</v>
          </cell>
        </row>
        <row r="96">
          <cell r="H96">
            <v>28179.09</v>
          </cell>
        </row>
        <row r="100">
          <cell r="H100">
            <v>9981.1299999999992</v>
          </cell>
        </row>
        <row r="105">
          <cell r="H105">
            <v>408273</v>
          </cell>
        </row>
        <row r="109">
          <cell r="H109">
            <v>107853.04425395784</v>
          </cell>
        </row>
        <row r="113">
          <cell r="H113">
            <v>72956</v>
          </cell>
        </row>
        <row r="117">
          <cell r="H117">
            <v>5650</v>
          </cell>
        </row>
        <row r="121">
          <cell r="H121">
            <v>11100</v>
          </cell>
        </row>
        <row r="125">
          <cell r="H125">
            <v>293308</v>
          </cell>
        </row>
        <row r="129">
          <cell r="H129">
            <v>49590</v>
          </cell>
        </row>
        <row r="133">
          <cell r="H133">
            <v>1466</v>
          </cell>
        </row>
        <row r="138">
          <cell r="H138">
            <v>284605</v>
          </cell>
        </row>
        <row r="147">
          <cell r="H147">
            <v>40000</v>
          </cell>
        </row>
        <row r="152">
          <cell r="H152">
            <v>329322.8</v>
          </cell>
        </row>
        <row r="156">
          <cell r="H156">
            <v>1755</v>
          </cell>
        </row>
        <row r="161">
          <cell r="H161">
            <v>2326</v>
          </cell>
        </row>
        <row r="165">
          <cell r="H165">
            <v>73722</v>
          </cell>
        </row>
        <row r="174">
          <cell r="H174">
            <v>11000</v>
          </cell>
        </row>
        <row r="179">
          <cell r="H179">
            <v>16640</v>
          </cell>
        </row>
      </sheetData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Account"/>
      <sheetName val="Analysis"/>
      <sheetName val="Entity"/>
      <sheetName val="Trader"/>
      <sheetName val="VERSION"/>
      <sheetName val="Period"/>
      <sheetName val="Journal"/>
      <sheetName val="A-IC"/>
      <sheetName val="L"/>
      <sheetName val="D"/>
      <sheetName val="T-IC"/>
      <sheetName val="External"/>
      <sheetName val="M (2)"/>
      <sheetName val="CurName"/>
      <sheetName val="Sheet1"/>
    </sheetNames>
    <sheetDataSet>
      <sheetData sheetId="0"/>
      <sheetData sheetId="1" refreshError="1">
        <row r="3">
          <cell r="E3" t="str">
            <v>OLYMPIA</v>
          </cell>
        </row>
        <row r="10">
          <cell r="F10" t="str">
            <v>Account</v>
          </cell>
        </row>
        <row r="11">
          <cell r="F11" t="str">
            <v>C:\Zeus</v>
          </cell>
        </row>
        <row r="12">
          <cell r="F12" t="str">
            <v>txt</v>
          </cell>
        </row>
        <row r="13">
          <cell r="F13" t="str">
            <v>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A5" t="str">
            <v>ON</v>
          </cell>
        </row>
        <row r="10">
          <cell r="A10" t="str">
            <v>ALL</v>
          </cell>
        </row>
        <row r="11">
          <cell r="A11" t="str">
            <v>BOTTOM</v>
          </cell>
          <cell r="D11" t="str">
            <v>G&amp;a</v>
          </cell>
          <cell r="E11" t="str">
            <v>G&amp;A</v>
          </cell>
        </row>
        <row r="12">
          <cell r="D12" t="str">
            <v>S&amp;m</v>
          </cell>
          <cell r="E12" t="str">
            <v>S&amp;M</v>
          </cell>
        </row>
        <row r="13">
          <cell r="D13" t="str">
            <v>Cta</v>
          </cell>
          <cell r="E13" t="str">
            <v>CTA</v>
          </cell>
        </row>
        <row r="14">
          <cell r="D14" t="str">
            <v>Vat</v>
          </cell>
          <cell r="E14" t="str">
            <v>VAT</v>
          </cell>
        </row>
        <row r="15">
          <cell r="D15" t="str">
            <v>Uk &amp;</v>
          </cell>
          <cell r="E15" t="str">
            <v>UK &amp;</v>
          </cell>
        </row>
        <row r="16">
          <cell r="D16" t="str">
            <v>Usa</v>
          </cell>
          <cell r="E16" t="str">
            <v>USA</v>
          </cell>
        </row>
        <row r="17">
          <cell r="D17" t="str">
            <v>Us Ssu</v>
          </cell>
          <cell r="E17" t="str">
            <v>US SSU</v>
          </cell>
        </row>
        <row r="18">
          <cell r="D18" t="str">
            <v>Ip</v>
          </cell>
          <cell r="E18" t="str">
            <v>IP</v>
          </cell>
        </row>
        <row r="19">
          <cell r="D19" t="str">
            <v>Lob</v>
          </cell>
          <cell r="E19" t="str">
            <v>LOB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count"/>
      <sheetName val="Chart"/>
      <sheetName val="MTP"/>
      <sheetName val="Business review"/>
      <sheetName val="Phased"/>
      <sheetName val="Period"/>
      <sheetName val="Analysis"/>
      <sheetName val="Analysis 2"/>
      <sheetName val="104010"/>
      <sheetName val="104040"/>
      <sheetName val="104085"/>
      <sheetName val="104210"/>
      <sheetName val="104600"/>
      <sheetName val="104675"/>
      <sheetName val="104910"/>
      <sheetName val="Budget"/>
      <sheetName val="Le Adj"/>
      <sheetName val="Sheet1"/>
      <sheetName val="Current Yr"/>
      <sheetName val="Prior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71">
          <cell r="B171" t="str">
            <v>Cost Centre</v>
          </cell>
          <cell r="D171" t="str">
            <v>Period 01</v>
          </cell>
          <cell r="E171" t="str">
            <v>Period 02</v>
          </cell>
          <cell r="F171" t="str">
            <v>Period 03</v>
          </cell>
          <cell r="G171" t="str">
            <v>Period 04</v>
          </cell>
          <cell r="H171" t="str">
            <v>Period 05</v>
          </cell>
          <cell r="I171" t="str">
            <v>Period 06</v>
          </cell>
          <cell r="J171" t="str">
            <v>Period 07</v>
          </cell>
          <cell r="K171" t="str">
            <v>Period 08</v>
          </cell>
          <cell r="L171" t="str">
            <v>Period 09</v>
          </cell>
          <cell r="M171" t="str">
            <v>Period 10</v>
          </cell>
          <cell r="N171" t="str">
            <v>Period 11</v>
          </cell>
          <cell r="O171" t="str">
            <v>Period 12</v>
          </cell>
          <cell r="Q171" t="str">
            <v>YTD P1</v>
          </cell>
          <cell r="R171" t="str">
            <v>YTD P2</v>
          </cell>
          <cell r="S171" t="str">
            <v>YTD P3</v>
          </cell>
          <cell r="T171" t="str">
            <v>YTD P4</v>
          </cell>
          <cell r="U171" t="str">
            <v>YTD P5</v>
          </cell>
          <cell r="V171" t="str">
            <v>YTD P6</v>
          </cell>
          <cell r="W171" t="str">
            <v>YTD P7</v>
          </cell>
          <cell r="X171" t="str">
            <v>YTD P8</v>
          </cell>
          <cell r="Y171" t="str">
            <v>YTD P9</v>
          </cell>
          <cell r="Z171" t="str">
            <v>YTD P10</v>
          </cell>
          <cell r="AA171" t="str">
            <v>YTD P11</v>
          </cell>
          <cell r="AB171" t="str">
            <v>YTD P12</v>
          </cell>
          <cell r="AD171" t="str">
            <v>Q1</v>
          </cell>
          <cell r="AE171" t="str">
            <v>Q2</v>
          </cell>
          <cell r="AF171" t="str">
            <v>Q3</v>
          </cell>
          <cell r="AG171" t="str">
            <v>Q4</v>
          </cell>
          <cell r="AH171" t="str">
            <v>Full year</v>
          </cell>
          <cell r="AI171" t="str">
            <v>check</v>
          </cell>
        </row>
        <row r="172">
          <cell r="B172" t="str">
            <v>104010</v>
          </cell>
          <cell r="D172">
            <v>60005.789999999994</v>
          </cell>
          <cell r="E172">
            <v>39041.51</v>
          </cell>
          <cell r="F172">
            <v>26280.789999999994</v>
          </cell>
          <cell r="G172">
            <v>15171.039999999999</v>
          </cell>
          <cell r="H172">
            <v>20160.810000000001</v>
          </cell>
          <cell r="I172">
            <v>22527.059999999998</v>
          </cell>
          <cell r="J172">
            <v>13121.499999999998</v>
          </cell>
          <cell r="K172">
            <v>14340.09</v>
          </cell>
          <cell r="L172">
            <v>5833.33</v>
          </cell>
          <cell r="M172">
            <v>6823</v>
          </cell>
          <cell r="N172">
            <v>12531.21</v>
          </cell>
          <cell r="O172">
            <v>7775.01</v>
          </cell>
          <cell r="Q172">
            <v>60005.789999999994</v>
          </cell>
          <cell r="R172">
            <v>99047.3</v>
          </cell>
          <cell r="S172">
            <v>125328.08999999997</v>
          </cell>
          <cell r="T172">
            <v>140499.12999999995</v>
          </cell>
          <cell r="U172">
            <v>160659.93999999997</v>
          </cell>
          <cell r="V172">
            <v>183187.00000000003</v>
          </cell>
          <cell r="W172">
            <v>196308.50000000003</v>
          </cell>
          <cell r="X172">
            <v>210648.59000000005</v>
          </cell>
          <cell r="Y172">
            <v>216481.92000000004</v>
          </cell>
          <cell r="Z172">
            <v>223304.92000000004</v>
          </cell>
          <cell r="AA172">
            <v>235836.13000000003</v>
          </cell>
          <cell r="AB172">
            <v>243611.14000000007</v>
          </cell>
          <cell r="AD172">
            <v>125328.08999999998</v>
          </cell>
          <cell r="AE172">
            <v>57858.909999999996</v>
          </cell>
          <cell r="AF172">
            <v>33294.92</v>
          </cell>
          <cell r="AG172">
            <v>27129.22</v>
          </cell>
          <cell r="AH172">
            <v>243611.13999999996</v>
          </cell>
          <cell r="AI172">
            <v>0</v>
          </cell>
        </row>
        <row r="173">
          <cell r="B173" t="str">
            <v>104025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</row>
        <row r="174">
          <cell r="B174" t="str">
            <v>104040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5">
          <cell r="B175" t="str">
            <v>104060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B176" t="str">
            <v>104070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B177" t="str">
            <v>104085</v>
          </cell>
          <cell r="D177">
            <v>45506.150000000009</v>
          </cell>
          <cell r="E177">
            <v>42005.910000000011</v>
          </cell>
          <cell r="F177">
            <v>92978.79</v>
          </cell>
          <cell r="G177">
            <v>50542.7</v>
          </cell>
          <cell r="H177">
            <v>49910.39</v>
          </cell>
          <cell r="I177">
            <v>43510.919999999991</v>
          </cell>
          <cell r="J177">
            <v>44346.07</v>
          </cell>
          <cell r="K177">
            <v>28455.26</v>
          </cell>
          <cell r="L177">
            <v>27139.919999999998</v>
          </cell>
          <cell r="M177">
            <v>6957.1499999999987</v>
          </cell>
          <cell r="N177">
            <v>4633.17</v>
          </cell>
          <cell r="O177">
            <v>20398.91</v>
          </cell>
          <cell r="Q177">
            <v>45506.150000000009</v>
          </cell>
          <cell r="R177">
            <v>87512.06</v>
          </cell>
          <cell r="S177">
            <v>180490.85000000003</v>
          </cell>
          <cell r="T177">
            <v>231033.55000000002</v>
          </cell>
          <cell r="U177">
            <v>280943.94</v>
          </cell>
          <cell r="V177">
            <v>324454.86000000004</v>
          </cell>
          <cell r="W177">
            <v>368800.93000000011</v>
          </cell>
          <cell r="X177">
            <v>397256.19000000012</v>
          </cell>
          <cell r="Y177">
            <v>424396.11</v>
          </cell>
          <cell r="Z177">
            <v>431353.26</v>
          </cell>
          <cell r="AA177">
            <v>435986.43000000005</v>
          </cell>
          <cell r="AB177">
            <v>456385.34000000014</v>
          </cell>
          <cell r="AD177">
            <v>180490.85000000003</v>
          </cell>
          <cell r="AE177">
            <v>143964.00999999998</v>
          </cell>
          <cell r="AF177">
            <v>99941.25</v>
          </cell>
          <cell r="AG177">
            <v>31989.23</v>
          </cell>
          <cell r="AH177">
            <v>456385.34</v>
          </cell>
          <cell r="AI177">
            <v>0</v>
          </cell>
        </row>
        <row r="178">
          <cell r="B178" t="str">
            <v>104210</v>
          </cell>
          <cell r="D178">
            <v>26622.080000000002</v>
          </cell>
          <cell r="E178">
            <v>30324.039999999997</v>
          </cell>
          <cell r="F178">
            <v>20802.059999999998</v>
          </cell>
          <cell r="G178">
            <v>29605.850000000002</v>
          </cell>
          <cell r="H178">
            <v>30234.510000000002</v>
          </cell>
          <cell r="I178">
            <v>44272.44000000001</v>
          </cell>
          <cell r="J178">
            <v>31637.18</v>
          </cell>
          <cell r="K178">
            <v>10286.84</v>
          </cell>
          <cell r="L178">
            <v>21670.639999999999</v>
          </cell>
          <cell r="M178">
            <v>2423.2000000000003</v>
          </cell>
          <cell r="N178">
            <v>357.3</v>
          </cell>
          <cell r="O178">
            <v>2212.79</v>
          </cell>
          <cell r="Q178">
            <v>26622.080000000002</v>
          </cell>
          <cell r="R178">
            <v>56946.119999999988</v>
          </cell>
          <cell r="S178">
            <v>77748.180000000008</v>
          </cell>
          <cell r="T178">
            <v>107354.03000000001</v>
          </cell>
          <cell r="U178">
            <v>137588.54000000007</v>
          </cell>
          <cell r="V178">
            <v>181860.98000000004</v>
          </cell>
          <cell r="W178">
            <v>213498.16000000009</v>
          </cell>
          <cell r="X178">
            <v>223785.00000000009</v>
          </cell>
          <cell r="Y178">
            <v>245455.64000000007</v>
          </cell>
          <cell r="Z178">
            <v>247878.84000000011</v>
          </cell>
          <cell r="AA178">
            <v>248236.14000000007</v>
          </cell>
          <cell r="AB178">
            <v>250448.93000000005</v>
          </cell>
          <cell r="AD178">
            <v>77748.179999999993</v>
          </cell>
          <cell r="AE178">
            <v>104112.80000000002</v>
          </cell>
          <cell r="AF178">
            <v>63594.66</v>
          </cell>
          <cell r="AG178">
            <v>4993.2900000000009</v>
          </cell>
          <cell r="AH178">
            <v>250448.93000000002</v>
          </cell>
          <cell r="AI178">
            <v>0</v>
          </cell>
        </row>
        <row r="179">
          <cell r="B179" t="str">
            <v>104240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B180" t="str">
            <v>104250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B181" t="str">
            <v>104260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B182" t="str">
            <v>104515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B183" t="str">
            <v>104600</v>
          </cell>
          <cell r="D183">
            <v>19957.349999999995</v>
          </cell>
          <cell r="E183">
            <v>24583.680000000004</v>
          </cell>
          <cell r="F183">
            <v>28982.77</v>
          </cell>
          <cell r="G183">
            <v>28738.85</v>
          </cell>
          <cell r="H183">
            <v>22880.400000000001</v>
          </cell>
          <cell r="I183">
            <v>21170.179999999997</v>
          </cell>
          <cell r="J183">
            <v>24381.109999999997</v>
          </cell>
          <cell r="K183">
            <v>24910.63</v>
          </cell>
          <cell r="L183">
            <v>22941.82</v>
          </cell>
          <cell r="M183">
            <v>22247.910000000003</v>
          </cell>
          <cell r="N183">
            <v>22464.379999999997</v>
          </cell>
          <cell r="O183">
            <v>32820.729999999996</v>
          </cell>
          <cell r="Q183">
            <v>19957.349999999995</v>
          </cell>
          <cell r="R183">
            <v>44541.03</v>
          </cell>
          <cell r="S183">
            <v>73523.8</v>
          </cell>
          <cell r="T183">
            <v>102262.64999999997</v>
          </cell>
          <cell r="U183">
            <v>125143.05</v>
          </cell>
          <cell r="V183">
            <v>146313.23000000004</v>
          </cell>
          <cell r="W183">
            <v>170694.34</v>
          </cell>
          <cell r="X183">
            <v>195604.97</v>
          </cell>
          <cell r="Y183">
            <v>218546.79000000004</v>
          </cell>
          <cell r="Z183">
            <v>240794.7</v>
          </cell>
          <cell r="AA183">
            <v>263259.08</v>
          </cell>
          <cell r="AB183">
            <v>296079.81000000006</v>
          </cell>
          <cell r="AD183">
            <v>73523.8</v>
          </cell>
          <cell r="AE183">
            <v>72789.430000000008</v>
          </cell>
          <cell r="AF183">
            <v>72233.56</v>
          </cell>
          <cell r="AG183">
            <v>77533.01999999999</v>
          </cell>
          <cell r="AH183">
            <v>296079.81000000006</v>
          </cell>
          <cell r="AI183">
            <v>0</v>
          </cell>
        </row>
        <row r="184">
          <cell r="B184" t="str">
            <v>104630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B185" t="str">
            <v>104635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B186" t="str">
            <v>104660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B187" t="str">
            <v>104665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B188" t="str">
            <v>104675</v>
          </cell>
          <cell r="D188">
            <v>39567.370000000003</v>
          </cell>
          <cell r="E188">
            <v>43506.740000000013</v>
          </cell>
          <cell r="F188">
            <v>80339.26999999999</v>
          </cell>
          <cell r="G188">
            <v>39322.05000000001</v>
          </cell>
          <cell r="H188">
            <v>41239.339999999997</v>
          </cell>
          <cell r="I188">
            <v>39155.699999999997</v>
          </cell>
          <cell r="J188">
            <v>38746.019999999997</v>
          </cell>
          <cell r="K188">
            <v>74847.899999999994</v>
          </cell>
          <cell r="L188">
            <v>47750.22</v>
          </cell>
          <cell r="M188">
            <v>52917.259999999995</v>
          </cell>
          <cell r="N188">
            <v>110339.16</v>
          </cell>
          <cell r="O188">
            <v>332427.11</v>
          </cell>
          <cell r="Q188">
            <v>39567.370000000003</v>
          </cell>
          <cell r="R188">
            <v>83074.110000000015</v>
          </cell>
          <cell r="S188">
            <v>163413.38</v>
          </cell>
          <cell r="T188">
            <v>202735.43</v>
          </cell>
          <cell r="U188">
            <v>243974.77</v>
          </cell>
          <cell r="V188">
            <v>283130.47000000003</v>
          </cell>
          <cell r="W188">
            <v>321876.49000000005</v>
          </cell>
          <cell r="X188">
            <v>396724.39000000007</v>
          </cell>
          <cell r="Y188">
            <v>444474.6100000001</v>
          </cell>
          <cell r="Z188">
            <v>497391.87</v>
          </cell>
          <cell r="AA188">
            <v>607731.0299999998</v>
          </cell>
          <cell r="AB188">
            <v>940158.1399999999</v>
          </cell>
          <cell r="AD188">
            <v>163413.38</v>
          </cell>
          <cell r="AE188">
            <v>119717.09000000001</v>
          </cell>
          <cell r="AF188">
            <v>161344.13999999998</v>
          </cell>
          <cell r="AG188">
            <v>495683.52999999997</v>
          </cell>
          <cell r="AH188">
            <v>940158.1399999999</v>
          </cell>
          <cell r="AI188">
            <v>0</v>
          </cell>
        </row>
        <row r="189">
          <cell r="B189" t="str">
            <v>104685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B190" t="str">
            <v>104910</v>
          </cell>
          <cell r="D190">
            <v>316931.19</v>
          </cell>
          <cell r="E190">
            <v>-1386770.2</v>
          </cell>
          <cell r="F190">
            <v>753995.55</v>
          </cell>
          <cell r="G190">
            <v>-232243.22</v>
          </cell>
          <cell r="H190">
            <v>178869.02</v>
          </cell>
          <cell r="I190">
            <v>114660.83</v>
          </cell>
          <cell r="J190">
            <v>142561.01</v>
          </cell>
          <cell r="K190">
            <v>-78148.610000000015</v>
          </cell>
          <cell r="L190">
            <v>-85166.450000000012</v>
          </cell>
          <cell r="M190">
            <v>41108.6</v>
          </cell>
          <cell r="N190">
            <v>-513076.06</v>
          </cell>
          <cell r="O190">
            <v>-455791.48</v>
          </cell>
          <cell r="Q190">
            <v>316931.19</v>
          </cell>
          <cell r="R190">
            <v>-1069839.01</v>
          </cell>
          <cell r="S190">
            <v>-315843.46000000008</v>
          </cell>
          <cell r="T190">
            <v>-548086.68000000005</v>
          </cell>
          <cell r="U190">
            <v>-369217.66000000009</v>
          </cell>
          <cell r="V190">
            <v>-254556.83000000007</v>
          </cell>
          <cell r="W190">
            <v>-111995.82000000005</v>
          </cell>
          <cell r="X190">
            <v>-190144.43</v>
          </cell>
          <cell r="Y190">
            <v>-275310.88000000006</v>
          </cell>
          <cell r="Z190">
            <v>-234202.28000000003</v>
          </cell>
          <cell r="AA190">
            <v>-747278.34000000008</v>
          </cell>
          <cell r="AB190">
            <v>-1203069.82</v>
          </cell>
          <cell r="AD190">
            <v>-315843.46000000008</v>
          </cell>
          <cell r="AE190">
            <v>61286.630000000005</v>
          </cell>
          <cell r="AF190">
            <v>-20754.049999999974</v>
          </cell>
          <cell r="AG190">
            <v>-927758.94</v>
          </cell>
          <cell r="AH190">
            <v>-1203069.82</v>
          </cell>
          <cell r="AI190">
            <v>0</v>
          </cell>
        </row>
        <row r="192">
          <cell r="B192" t="str">
            <v>Total</v>
          </cell>
          <cell r="D192">
            <v>508589.93000000005</v>
          </cell>
          <cell r="E192">
            <v>-1207308.3199999998</v>
          </cell>
          <cell r="F192">
            <v>1003379.23</v>
          </cell>
          <cell r="G192">
            <v>-68862.729999999981</v>
          </cell>
          <cell r="H192">
            <v>343294.47</v>
          </cell>
          <cell r="I192">
            <v>285297.13</v>
          </cell>
          <cell r="J192">
            <v>294792.89</v>
          </cell>
          <cell r="K192">
            <v>74692.109999999986</v>
          </cell>
          <cell r="L192">
            <v>40169.479999999981</v>
          </cell>
          <cell r="M192">
            <v>132477.12</v>
          </cell>
          <cell r="N192">
            <v>-362750.83999999997</v>
          </cell>
          <cell r="O192">
            <v>-60156.929999999993</v>
          </cell>
          <cell r="Q192">
            <v>508589.93000000005</v>
          </cell>
          <cell r="R192">
            <v>-698718.39</v>
          </cell>
          <cell r="S192">
            <v>304660.83999999997</v>
          </cell>
          <cell r="T192">
            <v>235798.10999999975</v>
          </cell>
          <cell r="U192">
            <v>579092.58000000007</v>
          </cell>
          <cell r="V192">
            <v>864389.71</v>
          </cell>
          <cell r="W192">
            <v>1159182.6000000003</v>
          </cell>
          <cell r="X192">
            <v>1233874.7100000004</v>
          </cell>
          <cell r="Y192">
            <v>1274044.1900000002</v>
          </cell>
          <cell r="Z192">
            <v>1406521.3100000003</v>
          </cell>
          <cell r="AA192">
            <v>1043770.47</v>
          </cell>
          <cell r="AB192">
            <v>983613.54000000027</v>
          </cell>
          <cell r="AD192">
            <v>304660.83999999997</v>
          </cell>
          <cell r="AE192">
            <v>559728.87</v>
          </cell>
          <cell r="AF192">
            <v>409654.48000000004</v>
          </cell>
          <cell r="AG192">
            <v>-290430.65000000002</v>
          </cell>
          <cell r="AH192">
            <v>983613.54000000027</v>
          </cell>
          <cell r="AI192">
            <v>0</v>
          </cell>
        </row>
        <row r="193">
          <cell r="B193" t="str">
            <v>check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7">
          <cell r="C197" t="str">
            <v>GL</v>
          </cell>
          <cell r="D197" t="str">
            <v>Period 01</v>
          </cell>
          <cell r="E197" t="str">
            <v>Period 02</v>
          </cell>
          <cell r="F197" t="str">
            <v>Period 03</v>
          </cell>
          <cell r="G197" t="str">
            <v>Period 04</v>
          </cell>
          <cell r="H197" t="str">
            <v>Period 05</v>
          </cell>
          <cell r="I197" t="str">
            <v>Period 06</v>
          </cell>
          <cell r="J197" t="str">
            <v>Period 07</v>
          </cell>
          <cell r="K197" t="str">
            <v>Period 08</v>
          </cell>
          <cell r="L197" t="str">
            <v>Period 09</v>
          </cell>
          <cell r="M197" t="str">
            <v>Period 10</v>
          </cell>
          <cell r="N197" t="str">
            <v>Period 11</v>
          </cell>
          <cell r="O197" t="str">
            <v>Period 12</v>
          </cell>
          <cell r="Q197" t="str">
            <v>YTD P1</v>
          </cell>
          <cell r="R197" t="str">
            <v>YTD P2</v>
          </cell>
          <cell r="S197" t="str">
            <v>YTD P3</v>
          </cell>
          <cell r="T197" t="str">
            <v>YTD P4</v>
          </cell>
          <cell r="U197" t="str">
            <v>YTD P5</v>
          </cell>
          <cell r="V197" t="str">
            <v>YTD P6</v>
          </cell>
          <cell r="W197" t="str">
            <v>YTD P7</v>
          </cell>
          <cell r="X197" t="str">
            <v>YTD P8</v>
          </cell>
          <cell r="Y197" t="str">
            <v>YTD P9</v>
          </cell>
          <cell r="Z197" t="str">
            <v>YTD P10</v>
          </cell>
          <cell r="AA197" t="str">
            <v>YTD P11</v>
          </cell>
          <cell r="AB197" t="str">
            <v>YTD P12</v>
          </cell>
          <cell r="AD197" t="str">
            <v>Q1</v>
          </cell>
          <cell r="AE197" t="str">
            <v>Q2</v>
          </cell>
          <cell r="AF197" t="str">
            <v>Q3</v>
          </cell>
          <cell r="AG197" t="str">
            <v>Q4</v>
          </cell>
          <cell r="AH197" t="str">
            <v>Full year</v>
          </cell>
          <cell r="AI197" t="str">
            <v>check</v>
          </cell>
        </row>
        <row r="198">
          <cell r="C198" t="str">
            <v>211130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C199" t="str">
            <v>211140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C200" t="str">
            <v>211160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C201" t="str">
            <v>214040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C202" t="str">
            <v>220020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C203" t="str">
            <v>220030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C204" t="str">
            <v>220040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C205" t="str">
            <v>220050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C206" t="str">
            <v>220060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C207" t="str">
            <v>230000</v>
          </cell>
          <cell r="D207">
            <v>-230122.15</v>
          </cell>
          <cell r="E207">
            <v>-159918.97</v>
          </cell>
          <cell r="F207">
            <v>-385507.7</v>
          </cell>
          <cell r="G207">
            <v>-63563.86</v>
          </cell>
          <cell r="H207">
            <v>414109.13</v>
          </cell>
          <cell r="I207">
            <v>107657.67</v>
          </cell>
          <cell r="J207">
            <v>53624.82</v>
          </cell>
          <cell r="K207">
            <v>-126522.6</v>
          </cell>
          <cell r="L207">
            <v>16944.97</v>
          </cell>
          <cell r="M207">
            <v>93065.53</v>
          </cell>
          <cell r="N207">
            <v>-192792.13</v>
          </cell>
          <cell r="O207">
            <v>-609094.15</v>
          </cell>
          <cell r="Q207">
            <v>-230122.15</v>
          </cell>
          <cell r="R207">
            <v>-390041.12</v>
          </cell>
          <cell r="S207">
            <v>-775548.82000000007</v>
          </cell>
          <cell r="T207">
            <v>-839112.68</v>
          </cell>
          <cell r="U207">
            <v>-425003.55000000005</v>
          </cell>
          <cell r="V207">
            <v>-317345.88000000006</v>
          </cell>
          <cell r="W207">
            <v>-263721.06000000006</v>
          </cell>
          <cell r="X207">
            <v>-390243.66000000003</v>
          </cell>
          <cell r="Y207">
            <v>-373298.69000000006</v>
          </cell>
          <cell r="Z207">
            <v>-280233.16000000003</v>
          </cell>
          <cell r="AA207">
            <v>-473025.29000000004</v>
          </cell>
          <cell r="AB207">
            <v>-1082119.44</v>
          </cell>
          <cell r="AD207">
            <v>-775548.82000000007</v>
          </cell>
          <cell r="AE207">
            <v>458202.94</v>
          </cell>
          <cell r="AF207">
            <v>-55952.81</v>
          </cell>
          <cell r="AG207">
            <v>-708820.75</v>
          </cell>
          <cell r="AH207">
            <v>-1082119.44</v>
          </cell>
          <cell r="AI207">
            <v>0</v>
          </cell>
        </row>
        <row r="208">
          <cell r="C208" t="str">
            <v>230010</v>
          </cell>
          <cell r="D208">
            <v>118272.4</v>
          </cell>
          <cell r="E208">
            <v>49895.18</v>
          </cell>
          <cell r="F208">
            <v>-95899.74</v>
          </cell>
          <cell r="G208">
            <v>25946.49</v>
          </cell>
          <cell r="H208">
            <v>-22734.38</v>
          </cell>
          <cell r="I208">
            <v>15665.1</v>
          </cell>
          <cell r="J208">
            <v>-10267.73</v>
          </cell>
          <cell r="K208">
            <v>-34561.17</v>
          </cell>
          <cell r="L208">
            <v>-3735.71</v>
          </cell>
          <cell r="M208">
            <v>-64658.37</v>
          </cell>
          <cell r="N208">
            <v>13901.12</v>
          </cell>
          <cell r="O208">
            <v>-22780.74</v>
          </cell>
          <cell r="Q208">
            <v>118272.4</v>
          </cell>
          <cell r="R208">
            <v>168167.58</v>
          </cell>
          <cell r="S208">
            <v>72267.839999999982</v>
          </cell>
          <cell r="T208">
            <v>98214.329999999987</v>
          </cell>
          <cell r="U208">
            <v>75479.949999999983</v>
          </cell>
          <cell r="V208">
            <v>91145.049999999988</v>
          </cell>
          <cell r="W208">
            <v>80877.319999999992</v>
          </cell>
          <cell r="X208">
            <v>46316.149999999994</v>
          </cell>
          <cell r="Y208">
            <v>42580.439999999995</v>
          </cell>
          <cell r="Z208">
            <v>-22077.930000000008</v>
          </cell>
          <cell r="AA208">
            <v>-8176.8100000000068</v>
          </cell>
          <cell r="AB208">
            <v>-30957.55000000001</v>
          </cell>
          <cell r="AD208">
            <v>72267.839999999982</v>
          </cell>
          <cell r="AE208">
            <v>18877.21</v>
          </cell>
          <cell r="AF208">
            <v>-48564.609999999993</v>
          </cell>
          <cell r="AG208">
            <v>-73537.990000000005</v>
          </cell>
          <cell r="AH208">
            <v>-30957.55000000001</v>
          </cell>
          <cell r="AI208">
            <v>0</v>
          </cell>
        </row>
        <row r="209">
          <cell r="C209" t="str">
            <v>230100</v>
          </cell>
          <cell r="D209">
            <v>428780.94</v>
          </cell>
          <cell r="E209">
            <v>-1276746.4099999999</v>
          </cell>
          <cell r="F209">
            <v>1235402.99</v>
          </cell>
          <cell r="G209">
            <v>-194625.85</v>
          </cell>
          <cell r="H209">
            <v>-212505.73</v>
          </cell>
          <cell r="I209">
            <v>-8661.94</v>
          </cell>
          <cell r="J209">
            <v>99203.92</v>
          </cell>
          <cell r="K209">
            <v>82935.16</v>
          </cell>
          <cell r="L209">
            <v>-98375.71</v>
          </cell>
          <cell r="M209">
            <v>12701.44</v>
          </cell>
          <cell r="N209">
            <v>-334185.05</v>
          </cell>
          <cell r="O209">
            <v>176083.41</v>
          </cell>
          <cell r="Q209">
            <v>428780.94</v>
          </cell>
          <cell r="R209">
            <v>-847965.47</v>
          </cell>
          <cell r="S209">
            <v>387437.52</v>
          </cell>
          <cell r="T209">
            <v>192811.67</v>
          </cell>
          <cell r="U209">
            <v>-19694.059999999998</v>
          </cell>
          <cell r="V209">
            <v>-28356</v>
          </cell>
          <cell r="W209">
            <v>70847.92</v>
          </cell>
          <cell r="X209">
            <v>153783.08000000002</v>
          </cell>
          <cell r="Y209">
            <v>55407.37000000001</v>
          </cell>
          <cell r="Z209">
            <v>68108.810000000012</v>
          </cell>
          <cell r="AA209">
            <v>-266076.24</v>
          </cell>
          <cell r="AB209">
            <v>-89992.829999999987</v>
          </cell>
          <cell r="AD209">
            <v>387437.52</v>
          </cell>
          <cell r="AE209">
            <v>-415793.52</v>
          </cell>
          <cell r="AF209">
            <v>83763.37000000001</v>
          </cell>
          <cell r="AG209">
            <v>-145400.19999999998</v>
          </cell>
          <cell r="AH209">
            <v>-89992.829999999987</v>
          </cell>
          <cell r="AI209">
            <v>0</v>
          </cell>
        </row>
        <row r="210">
          <cell r="C210" t="str">
            <v>420000</v>
          </cell>
          <cell r="D210">
            <v>96322.92</v>
          </cell>
          <cell r="E210">
            <v>95493.69</v>
          </cell>
          <cell r="F210">
            <v>100283.68</v>
          </cell>
          <cell r="G210">
            <v>73938.289999999994</v>
          </cell>
          <cell r="H210">
            <v>73938.289999999994</v>
          </cell>
          <cell r="I210">
            <v>73836.459999999992</v>
          </cell>
          <cell r="J210">
            <v>73776.459999999992</v>
          </cell>
          <cell r="K210">
            <v>44224.2</v>
          </cell>
          <cell r="L210">
            <v>37810.19</v>
          </cell>
          <cell r="M210">
            <v>37810.600000000006</v>
          </cell>
          <cell r="N210">
            <v>35522.400000000001</v>
          </cell>
          <cell r="O210">
            <v>18127.849999999999</v>
          </cell>
          <cell r="Q210">
            <v>96322.92</v>
          </cell>
          <cell r="R210">
            <v>191816.61</v>
          </cell>
          <cell r="S210">
            <v>292100.28999999998</v>
          </cell>
          <cell r="T210">
            <v>366038.57999999996</v>
          </cell>
          <cell r="U210">
            <v>439976.87</v>
          </cell>
          <cell r="V210">
            <v>513813.32999999996</v>
          </cell>
          <cell r="W210">
            <v>587589.79</v>
          </cell>
          <cell r="X210">
            <v>631813.99</v>
          </cell>
          <cell r="Y210">
            <v>669624.18000000005</v>
          </cell>
          <cell r="Z210">
            <v>707434.78</v>
          </cell>
          <cell r="AA210">
            <v>742957.18</v>
          </cell>
          <cell r="AB210">
            <v>761085.03</v>
          </cell>
          <cell r="AD210">
            <v>292100.28999999998</v>
          </cell>
          <cell r="AE210">
            <v>221713.03999999998</v>
          </cell>
          <cell r="AF210">
            <v>155810.84999999998</v>
          </cell>
          <cell r="AG210">
            <v>91460.85</v>
          </cell>
          <cell r="AH210">
            <v>761085.02999999991</v>
          </cell>
          <cell r="AI210">
            <v>0</v>
          </cell>
        </row>
        <row r="211">
          <cell r="C211" t="str">
            <v>420010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C212" t="str">
            <v>420030</v>
          </cell>
          <cell r="D212">
            <v>15758.369999999999</v>
          </cell>
          <cell r="E212">
            <v>15586.849999999999</v>
          </cell>
          <cell r="F212">
            <v>28095.629999999997</v>
          </cell>
          <cell r="G212">
            <v>12125.98</v>
          </cell>
          <cell r="H212">
            <v>12229.279999999999</v>
          </cell>
          <cell r="I212">
            <v>12204.3</v>
          </cell>
          <cell r="J212">
            <v>12196</v>
          </cell>
          <cell r="K212">
            <v>13829.09</v>
          </cell>
          <cell r="L212">
            <v>7404.83</v>
          </cell>
          <cell r="M212">
            <v>6567.5599999999995</v>
          </cell>
          <cell r="N212">
            <v>5143.28</v>
          </cell>
          <cell r="O212">
            <v>2660.9300000000003</v>
          </cell>
          <cell r="Q212">
            <v>15758.369999999999</v>
          </cell>
          <cell r="R212">
            <v>31345.22</v>
          </cell>
          <cell r="S212">
            <v>59440.85</v>
          </cell>
          <cell r="T212">
            <v>71566.83</v>
          </cell>
          <cell r="U212">
            <v>83796.11</v>
          </cell>
          <cell r="V212">
            <v>96000.409999999989</v>
          </cell>
          <cell r="W212">
            <v>108196.40999999999</v>
          </cell>
          <cell r="X212">
            <v>122025.49999999997</v>
          </cell>
          <cell r="Y212">
            <v>129430.32999999999</v>
          </cell>
          <cell r="Z212">
            <v>135997.88999999998</v>
          </cell>
          <cell r="AA212">
            <v>141141.16999999998</v>
          </cell>
          <cell r="AB212">
            <v>143802.09999999998</v>
          </cell>
          <cell r="AD212">
            <v>59440.849999999991</v>
          </cell>
          <cell r="AE212">
            <v>36559.56</v>
          </cell>
          <cell r="AF212">
            <v>33429.919999999998</v>
          </cell>
          <cell r="AG212">
            <v>14371.77</v>
          </cell>
          <cell r="AH212">
            <v>143802.09999999998</v>
          </cell>
          <cell r="AI212">
            <v>0</v>
          </cell>
        </row>
        <row r="213">
          <cell r="C213" t="str">
            <v>420040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C214" t="str">
            <v>420060</v>
          </cell>
          <cell r="D214">
            <v>38453.22</v>
          </cell>
          <cell r="E214">
            <v>38287.86</v>
          </cell>
          <cell r="F214">
            <v>79722.290000000008</v>
          </cell>
          <cell r="G214">
            <v>30837.329999999998</v>
          </cell>
          <cell r="H214">
            <v>31585.72</v>
          </cell>
          <cell r="I214">
            <v>31585.71</v>
          </cell>
          <cell r="J214">
            <v>31585.71</v>
          </cell>
          <cell r="K214">
            <v>31585.72</v>
          </cell>
          <cell r="L214">
            <v>19517.46</v>
          </cell>
          <cell r="M214">
            <v>13449.74</v>
          </cell>
          <cell r="N214">
            <v>13449.76</v>
          </cell>
          <cell r="O214">
            <v>2562.8199999999997</v>
          </cell>
          <cell r="Q214">
            <v>38453.22</v>
          </cell>
          <cell r="R214">
            <v>76741.08</v>
          </cell>
          <cell r="S214">
            <v>156463.37</v>
          </cell>
          <cell r="T214">
            <v>187300.7</v>
          </cell>
          <cell r="U214">
            <v>218886.42000000004</v>
          </cell>
          <cell r="V214">
            <v>250472.13</v>
          </cell>
          <cell r="W214">
            <v>282057.84000000003</v>
          </cell>
          <cell r="X214">
            <v>313643.56000000006</v>
          </cell>
          <cell r="Y214">
            <v>333161.02</v>
          </cell>
          <cell r="Z214">
            <v>346610.76</v>
          </cell>
          <cell r="AA214">
            <v>360060.52</v>
          </cell>
          <cell r="AB214">
            <v>362623.33999999997</v>
          </cell>
          <cell r="AD214">
            <v>156463.37</v>
          </cell>
          <cell r="AE214">
            <v>94008.760000000009</v>
          </cell>
          <cell r="AF214">
            <v>82688.89</v>
          </cell>
          <cell r="AG214">
            <v>29462.32</v>
          </cell>
          <cell r="AH214">
            <v>362623.33999999997</v>
          </cell>
          <cell r="AI214">
            <v>0</v>
          </cell>
        </row>
        <row r="215">
          <cell r="C215" t="str">
            <v>420070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-8133.23</v>
          </cell>
          <cell r="O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-8133.23</v>
          </cell>
          <cell r="AB215">
            <v>-8133.23</v>
          </cell>
          <cell r="AD215">
            <v>0</v>
          </cell>
          <cell r="AE215">
            <v>0</v>
          </cell>
          <cell r="AF215">
            <v>0</v>
          </cell>
          <cell r="AG215">
            <v>-8133.23</v>
          </cell>
          <cell r="AH215">
            <v>-8133.23</v>
          </cell>
          <cell r="AI215">
            <v>0</v>
          </cell>
        </row>
        <row r="216">
          <cell r="C216" t="str">
            <v>421000</v>
          </cell>
          <cell r="D216">
            <v>3010.2599999999998</v>
          </cell>
          <cell r="E216">
            <v>3010.2599999999998</v>
          </cell>
          <cell r="F216">
            <v>3010.2599999999998</v>
          </cell>
          <cell r="G216">
            <v>3010.2599999999998</v>
          </cell>
          <cell r="H216">
            <v>3010.2599999999998</v>
          </cell>
          <cell r="I216">
            <v>3210.71</v>
          </cell>
          <cell r="J216">
            <v>3210.71</v>
          </cell>
          <cell r="K216">
            <v>3210.71</v>
          </cell>
          <cell r="L216">
            <v>2779.96</v>
          </cell>
          <cell r="M216">
            <v>2779.96</v>
          </cell>
          <cell r="N216">
            <v>2553.2600000000002</v>
          </cell>
          <cell r="O216">
            <v>273.31</v>
          </cell>
          <cell r="Q216">
            <v>3010.2599999999998</v>
          </cell>
          <cell r="R216">
            <v>6020.5199999999995</v>
          </cell>
          <cell r="S216">
            <v>9030.7799999999988</v>
          </cell>
          <cell r="T216">
            <v>12041.039999999999</v>
          </cell>
          <cell r="U216">
            <v>15051.3</v>
          </cell>
          <cell r="V216">
            <v>18262.009999999998</v>
          </cell>
          <cell r="W216">
            <v>21472.720000000001</v>
          </cell>
          <cell r="X216">
            <v>24683.429999999997</v>
          </cell>
          <cell r="Y216">
            <v>27463.39</v>
          </cell>
          <cell r="Z216">
            <v>30243.350000000002</v>
          </cell>
          <cell r="AA216">
            <v>32796.61</v>
          </cell>
          <cell r="AB216">
            <v>33069.920000000006</v>
          </cell>
          <cell r="AD216">
            <v>9030.7799999999988</v>
          </cell>
          <cell r="AE216">
            <v>9231.23</v>
          </cell>
          <cell r="AF216">
            <v>9201.380000000001</v>
          </cell>
          <cell r="AG216">
            <v>5606.5300000000007</v>
          </cell>
          <cell r="AH216">
            <v>33069.919999999991</v>
          </cell>
          <cell r="AI216">
            <v>0</v>
          </cell>
        </row>
        <row r="217">
          <cell r="C217" t="str">
            <v>421010</v>
          </cell>
          <cell r="D217">
            <v>2446</v>
          </cell>
          <cell r="E217">
            <v>2446</v>
          </cell>
          <cell r="F217">
            <v>2446</v>
          </cell>
          <cell r="G217">
            <v>2446</v>
          </cell>
          <cell r="H217">
            <v>2446</v>
          </cell>
          <cell r="I217">
            <v>2446</v>
          </cell>
          <cell r="J217">
            <v>2446</v>
          </cell>
          <cell r="K217">
            <v>585</v>
          </cell>
          <cell r="L217">
            <v>585</v>
          </cell>
          <cell r="M217">
            <v>585</v>
          </cell>
          <cell r="N217">
            <v>585</v>
          </cell>
          <cell r="O217">
            <v>585</v>
          </cell>
          <cell r="Q217">
            <v>2446</v>
          </cell>
          <cell r="R217">
            <v>4892</v>
          </cell>
          <cell r="S217">
            <v>7338</v>
          </cell>
          <cell r="T217">
            <v>9784</v>
          </cell>
          <cell r="U217">
            <v>12230</v>
          </cell>
          <cell r="V217">
            <v>14676</v>
          </cell>
          <cell r="W217">
            <v>17122</v>
          </cell>
          <cell r="X217">
            <v>17707</v>
          </cell>
          <cell r="Y217">
            <v>18292</v>
          </cell>
          <cell r="Z217">
            <v>18877</v>
          </cell>
          <cell r="AA217">
            <v>19462</v>
          </cell>
          <cell r="AB217">
            <v>20047</v>
          </cell>
          <cell r="AD217">
            <v>7338</v>
          </cell>
          <cell r="AE217">
            <v>7338</v>
          </cell>
          <cell r="AF217">
            <v>3616</v>
          </cell>
          <cell r="AG217">
            <v>1755</v>
          </cell>
          <cell r="AH217">
            <v>20047</v>
          </cell>
          <cell r="AI217">
            <v>0</v>
          </cell>
        </row>
        <row r="218">
          <cell r="C218" t="str">
            <v>421020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</row>
        <row r="219">
          <cell r="C219" t="str">
            <v>421040</v>
          </cell>
          <cell r="D219">
            <v>0</v>
          </cell>
          <cell r="E219">
            <v>0</v>
          </cell>
          <cell r="F219">
            <v>501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  <cell r="R219">
            <v>0</v>
          </cell>
          <cell r="S219">
            <v>501</v>
          </cell>
          <cell r="T219">
            <v>501</v>
          </cell>
          <cell r="U219">
            <v>501</v>
          </cell>
          <cell r="V219">
            <v>501</v>
          </cell>
          <cell r="W219">
            <v>501</v>
          </cell>
          <cell r="X219">
            <v>501</v>
          </cell>
          <cell r="Y219">
            <v>501</v>
          </cell>
          <cell r="Z219">
            <v>501</v>
          </cell>
          <cell r="AA219">
            <v>501</v>
          </cell>
          <cell r="AB219">
            <v>501</v>
          </cell>
          <cell r="AD219">
            <v>501</v>
          </cell>
          <cell r="AE219">
            <v>0</v>
          </cell>
          <cell r="AF219">
            <v>0</v>
          </cell>
          <cell r="AG219">
            <v>0</v>
          </cell>
          <cell r="AH219">
            <v>501</v>
          </cell>
          <cell r="AI219">
            <v>0</v>
          </cell>
        </row>
        <row r="220">
          <cell r="C220" t="str">
            <v>421045</v>
          </cell>
          <cell r="D220">
            <v>2621.44</v>
          </cell>
          <cell r="E220">
            <v>4046.2900000000004</v>
          </cell>
          <cell r="F220">
            <v>5954.1</v>
          </cell>
          <cell r="G220">
            <v>12590.369999999999</v>
          </cell>
          <cell r="H220">
            <v>15429.1</v>
          </cell>
          <cell r="I220">
            <v>4816.45</v>
          </cell>
          <cell r="J220">
            <v>3621.59</v>
          </cell>
          <cell r="K220">
            <v>600</v>
          </cell>
          <cell r="L220">
            <v>23150.89</v>
          </cell>
          <cell r="M220">
            <v>305</v>
          </cell>
          <cell r="N220">
            <v>14670.99</v>
          </cell>
          <cell r="O220">
            <v>179</v>
          </cell>
          <cell r="Q220">
            <v>2621.44</v>
          </cell>
          <cell r="R220">
            <v>6667.73</v>
          </cell>
          <cell r="S220">
            <v>12621.83</v>
          </cell>
          <cell r="T220">
            <v>25212.199999999997</v>
          </cell>
          <cell r="U220">
            <v>40641.299999999996</v>
          </cell>
          <cell r="V220">
            <v>45457.750000000007</v>
          </cell>
          <cell r="W220">
            <v>49079.340000000004</v>
          </cell>
          <cell r="X220">
            <v>49679.340000000004</v>
          </cell>
          <cell r="Y220">
            <v>72830.23000000001</v>
          </cell>
          <cell r="Z220">
            <v>73135.23000000001</v>
          </cell>
          <cell r="AA220">
            <v>87806.22</v>
          </cell>
          <cell r="AB220">
            <v>87985.22</v>
          </cell>
          <cell r="AD220">
            <v>12621.830000000002</v>
          </cell>
          <cell r="AE220">
            <v>32835.919999999998</v>
          </cell>
          <cell r="AF220">
            <v>27372.48</v>
          </cell>
          <cell r="AG220">
            <v>15154.99</v>
          </cell>
          <cell r="AH220">
            <v>87985.22</v>
          </cell>
          <cell r="AI220">
            <v>0</v>
          </cell>
        </row>
        <row r="221">
          <cell r="C221" t="str">
            <v>421050</v>
          </cell>
          <cell r="D221">
            <v>0</v>
          </cell>
          <cell r="E221">
            <v>7.4</v>
          </cell>
          <cell r="F221">
            <v>828</v>
          </cell>
          <cell r="G221">
            <v>0</v>
          </cell>
          <cell r="H221">
            <v>0</v>
          </cell>
          <cell r="I221">
            <v>414</v>
          </cell>
          <cell r="J221">
            <v>17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424</v>
          </cell>
          <cell r="Q221">
            <v>0</v>
          </cell>
          <cell r="R221">
            <v>7.4</v>
          </cell>
          <cell r="S221">
            <v>835.4</v>
          </cell>
          <cell r="T221">
            <v>835.4</v>
          </cell>
          <cell r="U221">
            <v>835.4</v>
          </cell>
          <cell r="V221">
            <v>1249.4000000000001</v>
          </cell>
          <cell r="W221">
            <v>1266.4000000000001</v>
          </cell>
          <cell r="X221">
            <v>1266.4000000000001</v>
          </cell>
          <cell r="Y221">
            <v>1266.4000000000001</v>
          </cell>
          <cell r="Z221">
            <v>1266.4000000000001</v>
          </cell>
          <cell r="AA221">
            <v>1266.4000000000001</v>
          </cell>
          <cell r="AB221">
            <v>1690.4</v>
          </cell>
          <cell r="AD221">
            <v>835.4</v>
          </cell>
          <cell r="AE221">
            <v>414</v>
          </cell>
          <cell r="AF221">
            <v>17</v>
          </cell>
          <cell r="AG221">
            <v>424</v>
          </cell>
          <cell r="AH221">
            <v>1690.4</v>
          </cell>
          <cell r="AI221">
            <v>0</v>
          </cell>
        </row>
        <row r="222">
          <cell r="C222" t="str">
            <v>421055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</row>
        <row r="223">
          <cell r="C223" t="str">
            <v>421060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C224" t="str">
            <v>421070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C225" t="str">
            <v>421090</v>
          </cell>
          <cell r="D225">
            <v>42.78</v>
          </cell>
          <cell r="E225">
            <v>2010.12</v>
          </cell>
          <cell r="F225">
            <v>2255.6799999999998</v>
          </cell>
          <cell r="G225">
            <v>3586.6800000000003</v>
          </cell>
          <cell r="H225">
            <v>15</v>
          </cell>
          <cell r="I225">
            <v>1793.3400000000001</v>
          </cell>
          <cell r="J225">
            <v>1793.3400000000001</v>
          </cell>
          <cell r="K225">
            <v>1805.3400000000001</v>
          </cell>
          <cell r="L225">
            <v>0</v>
          </cell>
          <cell r="M225">
            <v>3586.6800000000003</v>
          </cell>
          <cell r="N225">
            <v>1200.8499999999999</v>
          </cell>
          <cell r="O225">
            <v>2316.1400000000003</v>
          </cell>
          <cell r="Q225">
            <v>42.78</v>
          </cell>
          <cell r="R225">
            <v>2052.9</v>
          </cell>
          <cell r="S225">
            <v>4308.58</v>
          </cell>
          <cell r="T225">
            <v>7895.26</v>
          </cell>
          <cell r="U225">
            <v>7910.26</v>
          </cell>
          <cell r="V225">
            <v>9703.6</v>
          </cell>
          <cell r="W225">
            <v>11496.94</v>
          </cell>
          <cell r="X225">
            <v>13302.28</v>
          </cell>
          <cell r="Y225">
            <v>13302.28</v>
          </cell>
          <cell r="Z225">
            <v>16888.96</v>
          </cell>
          <cell r="AA225">
            <v>18089.810000000001</v>
          </cell>
          <cell r="AB225">
            <v>20405.95</v>
          </cell>
          <cell r="AD225">
            <v>4308.58</v>
          </cell>
          <cell r="AE225">
            <v>5395.02</v>
          </cell>
          <cell r="AF225">
            <v>3598.6800000000003</v>
          </cell>
          <cell r="AG225">
            <v>7103.670000000001</v>
          </cell>
          <cell r="AH225">
            <v>20405.949999999997</v>
          </cell>
          <cell r="AI225">
            <v>0</v>
          </cell>
        </row>
        <row r="226">
          <cell r="C226" t="str">
            <v>421100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</row>
        <row r="227">
          <cell r="C227" t="str">
            <v>430020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C228" t="str">
            <v>450060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C229" t="str">
            <v>450140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C230" t="str">
            <v>473040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C231" t="str">
            <v>473050</v>
          </cell>
          <cell r="D231">
            <v>2673.27</v>
          </cell>
          <cell r="E231">
            <v>0</v>
          </cell>
          <cell r="F231">
            <v>0</v>
          </cell>
          <cell r="G231">
            <v>1884.38</v>
          </cell>
          <cell r="H231">
            <v>0</v>
          </cell>
          <cell r="I231">
            <v>0</v>
          </cell>
          <cell r="J231">
            <v>995.86</v>
          </cell>
          <cell r="K231">
            <v>0</v>
          </cell>
          <cell r="L231">
            <v>0</v>
          </cell>
          <cell r="M231">
            <v>340.91</v>
          </cell>
          <cell r="N231">
            <v>0</v>
          </cell>
          <cell r="O231">
            <v>0</v>
          </cell>
          <cell r="Q231">
            <v>2673.27</v>
          </cell>
          <cell r="R231">
            <v>2673.27</v>
          </cell>
          <cell r="S231">
            <v>2673.27</v>
          </cell>
          <cell r="T231">
            <v>4557.6499999999996</v>
          </cell>
          <cell r="U231">
            <v>4557.6499999999996</v>
          </cell>
          <cell r="V231">
            <v>4557.6499999999996</v>
          </cell>
          <cell r="W231">
            <v>5553.5099999999993</v>
          </cell>
          <cell r="X231">
            <v>5553.5099999999993</v>
          </cell>
          <cell r="Y231">
            <v>5553.5099999999993</v>
          </cell>
          <cell r="Z231">
            <v>5894.4199999999992</v>
          </cell>
          <cell r="AA231">
            <v>5894.4199999999992</v>
          </cell>
          <cell r="AB231">
            <v>5894.4199999999992</v>
          </cell>
          <cell r="AD231">
            <v>2673.27</v>
          </cell>
          <cell r="AE231">
            <v>1884.38</v>
          </cell>
          <cell r="AF231">
            <v>995.86</v>
          </cell>
          <cell r="AG231">
            <v>340.91</v>
          </cell>
          <cell r="AH231">
            <v>5894.4199999999992</v>
          </cell>
          <cell r="AI231">
            <v>0</v>
          </cell>
        </row>
        <row r="232">
          <cell r="C232" t="str">
            <v>473060</v>
          </cell>
          <cell r="D232">
            <v>1202.7200000000003</v>
          </cell>
          <cell r="E232">
            <v>2861.32</v>
          </cell>
          <cell r="F232">
            <v>1172.81</v>
          </cell>
          <cell r="G232">
            <v>0</v>
          </cell>
          <cell r="H232">
            <v>2287.06</v>
          </cell>
          <cell r="I232">
            <v>0</v>
          </cell>
          <cell r="J232">
            <v>2801.0899999999997</v>
          </cell>
          <cell r="K232">
            <v>0</v>
          </cell>
          <cell r="L232">
            <v>0</v>
          </cell>
          <cell r="M232">
            <v>3975.7</v>
          </cell>
          <cell r="N232">
            <v>0</v>
          </cell>
          <cell r="O232">
            <v>4885.8999999999996</v>
          </cell>
          <cell r="Q232">
            <v>1202.7200000000003</v>
          </cell>
          <cell r="R232">
            <v>4064.04</v>
          </cell>
          <cell r="S232">
            <v>5236.8500000000004</v>
          </cell>
          <cell r="T232">
            <v>5236.8500000000004</v>
          </cell>
          <cell r="U232">
            <v>7523.91</v>
          </cell>
          <cell r="V232">
            <v>7523.91</v>
          </cell>
          <cell r="W232">
            <v>10325.000000000002</v>
          </cell>
          <cell r="X232">
            <v>10325.000000000002</v>
          </cell>
          <cell r="Y232">
            <v>10325.000000000002</v>
          </cell>
          <cell r="Z232">
            <v>14300.7</v>
          </cell>
          <cell r="AA232">
            <v>14300.7</v>
          </cell>
          <cell r="AB232">
            <v>19186.599999999999</v>
          </cell>
          <cell r="AD232">
            <v>5236.8500000000004</v>
          </cell>
          <cell r="AE232">
            <v>2287.06</v>
          </cell>
          <cell r="AF232">
            <v>2801.0899999999997</v>
          </cell>
          <cell r="AG232">
            <v>8861.5999999999985</v>
          </cell>
          <cell r="AH232">
            <v>19186.599999999999</v>
          </cell>
          <cell r="AI232">
            <v>0</v>
          </cell>
        </row>
        <row r="233">
          <cell r="C233" t="str">
            <v>473070</v>
          </cell>
          <cell r="D233">
            <v>0</v>
          </cell>
          <cell r="E233">
            <v>0</v>
          </cell>
          <cell r="F233">
            <v>0</v>
          </cell>
          <cell r="G233">
            <v>824</v>
          </cell>
          <cell r="H233">
            <v>1030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71</v>
          </cell>
          <cell r="Q233">
            <v>0</v>
          </cell>
          <cell r="R233">
            <v>0</v>
          </cell>
          <cell r="S233">
            <v>0</v>
          </cell>
          <cell r="T233">
            <v>824</v>
          </cell>
          <cell r="U233">
            <v>1854</v>
          </cell>
          <cell r="V233">
            <v>1854</v>
          </cell>
          <cell r="W233">
            <v>1854</v>
          </cell>
          <cell r="X233">
            <v>1854</v>
          </cell>
          <cell r="Y233">
            <v>1854</v>
          </cell>
          <cell r="Z233">
            <v>1854</v>
          </cell>
          <cell r="AA233">
            <v>1854</v>
          </cell>
          <cell r="AB233">
            <v>1925</v>
          </cell>
          <cell r="AD233">
            <v>0</v>
          </cell>
          <cell r="AE233">
            <v>1854</v>
          </cell>
          <cell r="AF233">
            <v>0</v>
          </cell>
          <cell r="AG233">
            <v>71</v>
          </cell>
          <cell r="AH233">
            <v>1925</v>
          </cell>
          <cell r="AI233">
            <v>0</v>
          </cell>
        </row>
        <row r="234">
          <cell r="C234" t="str">
            <v>473080</v>
          </cell>
          <cell r="D234">
            <v>16.32</v>
          </cell>
          <cell r="E234">
            <v>0</v>
          </cell>
          <cell r="F234">
            <v>0</v>
          </cell>
          <cell r="G234">
            <v>35.74</v>
          </cell>
          <cell r="H234">
            <v>720.92</v>
          </cell>
          <cell r="I234">
            <v>45.48</v>
          </cell>
          <cell r="J234">
            <v>24.36</v>
          </cell>
          <cell r="K234">
            <v>0</v>
          </cell>
          <cell r="L234">
            <v>0</v>
          </cell>
          <cell r="M234">
            <v>-34.85</v>
          </cell>
          <cell r="N234">
            <v>0</v>
          </cell>
          <cell r="O234">
            <v>0</v>
          </cell>
          <cell r="Q234">
            <v>16.32</v>
          </cell>
          <cell r="R234">
            <v>16.32</v>
          </cell>
          <cell r="S234">
            <v>16.32</v>
          </cell>
          <cell r="T234">
            <v>52.06</v>
          </cell>
          <cell r="U234">
            <v>772.98</v>
          </cell>
          <cell r="V234">
            <v>818.46</v>
          </cell>
          <cell r="W234">
            <v>842.82</v>
          </cell>
          <cell r="X234">
            <v>842.82</v>
          </cell>
          <cell r="Y234">
            <v>842.82</v>
          </cell>
          <cell r="Z234">
            <v>807.97</v>
          </cell>
          <cell r="AA234">
            <v>807.97</v>
          </cell>
          <cell r="AB234">
            <v>807.97</v>
          </cell>
          <cell r="AD234">
            <v>16.32</v>
          </cell>
          <cell r="AE234">
            <v>802.14</v>
          </cell>
          <cell r="AF234">
            <v>24.36</v>
          </cell>
          <cell r="AG234">
            <v>-34.85</v>
          </cell>
          <cell r="AH234">
            <v>807.97</v>
          </cell>
          <cell r="AI234">
            <v>0</v>
          </cell>
        </row>
        <row r="235">
          <cell r="C235" t="str">
            <v>473090</v>
          </cell>
          <cell r="D235">
            <v>0</v>
          </cell>
          <cell r="E235">
            <v>293.14</v>
          </cell>
          <cell r="F235">
            <v>0</v>
          </cell>
          <cell r="G235">
            <v>945.57999999999993</v>
          </cell>
          <cell r="H235">
            <v>0</v>
          </cell>
          <cell r="I235">
            <v>406.01000000000005</v>
          </cell>
          <cell r="J235">
            <v>429.24</v>
          </cell>
          <cell r="K235">
            <v>219.27</v>
          </cell>
          <cell r="L235">
            <v>0</v>
          </cell>
          <cell r="M235">
            <v>599.11999999999989</v>
          </cell>
          <cell r="N235">
            <v>123.53</v>
          </cell>
          <cell r="O235">
            <v>418.26000000000005</v>
          </cell>
          <cell r="Q235">
            <v>0</v>
          </cell>
          <cell r="R235">
            <v>293.14</v>
          </cell>
          <cell r="S235">
            <v>293.14</v>
          </cell>
          <cell r="T235">
            <v>1238.7200000000003</v>
          </cell>
          <cell r="U235">
            <v>1238.7200000000003</v>
          </cell>
          <cell r="V235">
            <v>1644.73</v>
          </cell>
          <cell r="W235">
            <v>2073.9699999999998</v>
          </cell>
          <cell r="X235">
            <v>2293.2400000000002</v>
          </cell>
          <cell r="Y235">
            <v>2293.2400000000002</v>
          </cell>
          <cell r="Z235">
            <v>2892.3599999999997</v>
          </cell>
          <cell r="AA235">
            <v>3015.89</v>
          </cell>
          <cell r="AB235">
            <v>3434.1499999999996</v>
          </cell>
          <cell r="AD235">
            <v>293.14</v>
          </cell>
          <cell r="AE235">
            <v>1351.59</v>
          </cell>
          <cell r="AF235">
            <v>648.51</v>
          </cell>
          <cell r="AG235">
            <v>1140.9099999999999</v>
          </cell>
          <cell r="AH235">
            <v>3434.15</v>
          </cell>
          <cell r="AI235">
            <v>0</v>
          </cell>
        </row>
        <row r="236">
          <cell r="C236" t="str">
            <v>473095</v>
          </cell>
          <cell r="D236">
            <v>876.72</v>
          </cell>
          <cell r="E236">
            <v>1884.1799999999998</v>
          </cell>
          <cell r="F236">
            <v>1293.56</v>
          </cell>
          <cell r="G236">
            <v>1177.6000000000001</v>
          </cell>
          <cell r="H236">
            <v>1831.38</v>
          </cell>
          <cell r="I236">
            <v>1572.96</v>
          </cell>
          <cell r="J236">
            <v>4085.32</v>
          </cell>
          <cell r="K236">
            <v>1197.52</v>
          </cell>
          <cell r="L236">
            <v>329.4</v>
          </cell>
          <cell r="M236">
            <v>2218.3199999999997</v>
          </cell>
          <cell r="N236">
            <v>1045.6799999999998</v>
          </cell>
          <cell r="O236">
            <v>2323.1799999999998</v>
          </cell>
          <cell r="Q236">
            <v>876.72</v>
          </cell>
          <cell r="R236">
            <v>2760.8999999999996</v>
          </cell>
          <cell r="S236">
            <v>4054.4599999999996</v>
          </cell>
          <cell r="T236">
            <v>5232.0599999999995</v>
          </cell>
          <cell r="U236">
            <v>7063.4400000000005</v>
          </cell>
          <cell r="V236">
            <v>8636.4000000000015</v>
          </cell>
          <cell r="W236">
            <v>12721.720000000001</v>
          </cell>
          <cell r="X236">
            <v>13919.240000000002</v>
          </cell>
          <cell r="Y236">
            <v>14248.640000000001</v>
          </cell>
          <cell r="Z236">
            <v>16466.960000000003</v>
          </cell>
          <cell r="AA236">
            <v>17512.640000000003</v>
          </cell>
          <cell r="AB236">
            <v>19835.820000000003</v>
          </cell>
          <cell r="AD236">
            <v>4054.4599999999996</v>
          </cell>
          <cell r="AE236">
            <v>4581.9400000000005</v>
          </cell>
          <cell r="AF236">
            <v>5612.24</v>
          </cell>
          <cell r="AG236">
            <v>5587.1799999999994</v>
          </cell>
          <cell r="AH236">
            <v>19835.82</v>
          </cell>
          <cell r="AI236">
            <v>0</v>
          </cell>
        </row>
        <row r="237">
          <cell r="C237" t="str">
            <v>474000</v>
          </cell>
          <cell r="D237">
            <v>646.17000000000007</v>
          </cell>
          <cell r="E237">
            <v>451.96999999999997</v>
          </cell>
          <cell r="F237">
            <v>0</v>
          </cell>
          <cell r="G237">
            <v>359.15999999999997</v>
          </cell>
          <cell r="H237">
            <v>-76</v>
          </cell>
          <cell r="I237">
            <v>1352.88</v>
          </cell>
          <cell r="J237">
            <v>409.75</v>
          </cell>
          <cell r="K237">
            <v>66</v>
          </cell>
          <cell r="L237">
            <v>26</v>
          </cell>
          <cell r="M237">
            <v>0</v>
          </cell>
          <cell r="N237">
            <v>66</v>
          </cell>
          <cell r="O237">
            <v>1345.67</v>
          </cell>
          <cell r="Q237">
            <v>646.17000000000007</v>
          </cell>
          <cell r="R237">
            <v>1098.1400000000001</v>
          </cell>
          <cell r="S237">
            <v>1098.1400000000001</v>
          </cell>
          <cell r="T237">
            <v>1457.3000000000002</v>
          </cell>
          <cell r="U237">
            <v>1381.3000000000002</v>
          </cell>
          <cell r="V237">
            <v>2734.1800000000003</v>
          </cell>
          <cell r="W237">
            <v>3143.9300000000003</v>
          </cell>
          <cell r="X237">
            <v>3209.9300000000003</v>
          </cell>
          <cell r="Y237">
            <v>3235.9300000000003</v>
          </cell>
          <cell r="Z237">
            <v>3235.9300000000003</v>
          </cell>
          <cell r="AA237">
            <v>3301.9300000000003</v>
          </cell>
          <cell r="AB237">
            <v>4647.6000000000004</v>
          </cell>
          <cell r="AD237">
            <v>1098.1400000000001</v>
          </cell>
          <cell r="AE237">
            <v>1636.04</v>
          </cell>
          <cell r="AF237">
            <v>501.75</v>
          </cell>
          <cell r="AG237">
            <v>1411.67</v>
          </cell>
          <cell r="AH237">
            <v>4647.6000000000004</v>
          </cell>
          <cell r="AI237">
            <v>0</v>
          </cell>
        </row>
        <row r="238">
          <cell r="C238" t="str">
            <v>474010</v>
          </cell>
          <cell r="D238">
            <v>417.28</v>
          </cell>
          <cell r="E238">
            <v>346.06</v>
          </cell>
          <cell r="F238">
            <v>0</v>
          </cell>
          <cell r="G238">
            <v>215.07</v>
          </cell>
          <cell r="H238">
            <v>247.14</v>
          </cell>
          <cell r="I238">
            <v>87.18</v>
          </cell>
          <cell r="J238">
            <v>0</v>
          </cell>
          <cell r="K238">
            <v>1701.45</v>
          </cell>
          <cell r="L238">
            <v>0</v>
          </cell>
          <cell r="M238">
            <v>29.03</v>
          </cell>
          <cell r="N238">
            <v>350.99</v>
          </cell>
          <cell r="O238">
            <v>667</v>
          </cell>
          <cell r="Q238">
            <v>417.28</v>
          </cell>
          <cell r="R238">
            <v>763.33999999999992</v>
          </cell>
          <cell r="S238">
            <v>763.33999999999992</v>
          </cell>
          <cell r="T238">
            <v>978.40999999999985</v>
          </cell>
          <cell r="U238">
            <v>1225.55</v>
          </cell>
          <cell r="V238">
            <v>1312.73</v>
          </cell>
          <cell r="W238">
            <v>1312.73</v>
          </cell>
          <cell r="X238">
            <v>3014.1800000000003</v>
          </cell>
          <cell r="Y238">
            <v>3014.1800000000003</v>
          </cell>
          <cell r="Z238">
            <v>3043.21</v>
          </cell>
          <cell r="AA238">
            <v>3394.2</v>
          </cell>
          <cell r="AB238">
            <v>4061.2</v>
          </cell>
          <cell r="AD238">
            <v>763.33999999999992</v>
          </cell>
          <cell r="AE238">
            <v>549.39</v>
          </cell>
          <cell r="AF238">
            <v>1701.45</v>
          </cell>
          <cell r="AG238">
            <v>1047.02</v>
          </cell>
          <cell r="AH238">
            <v>4061.2</v>
          </cell>
          <cell r="AI238">
            <v>0</v>
          </cell>
        </row>
        <row r="239">
          <cell r="C239" t="str">
            <v>474020</v>
          </cell>
          <cell r="D239">
            <v>14800.09</v>
          </cell>
          <cell r="E239">
            <v>14975.16</v>
          </cell>
          <cell r="F239">
            <v>12856.17</v>
          </cell>
          <cell r="G239">
            <v>9390.869999999999</v>
          </cell>
          <cell r="H239">
            <v>5056.08</v>
          </cell>
          <cell r="I239">
            <v>28227.11</v>
          </cell>
          <cell r="J239">
            <v>8026.44</v>
          </cell>
          <cell r="K239">
            <v>5198.34</v>
          </cell>
          <cell r="L239">
            <v>9347.3100000000013</v>
          </cell>
          <cell r="M239">
            <v>3496.31</v>
          </cell>
          <cell r="N239">
            <v>4959.09</v>
          </cell>
          <cell r="O239">
            <v>-2233.92</v>
          </cell>
          <cell r="Q239">
            <v>14800.09</v>
          </cell>
          <cell r="R239">
            <v>29775.250000000004</v>
          </cell>
          <cell r="S239">
            <v>42631.420000000006</v>
          </cell>
          <cell r="T239">
            <v>52022.29</v>
          </cell>
          <cell r="U239">
            <v>57078.37</v>
          </cell>
          <cell r="V239">
            <v>85305.48000000001</v>
          </cell>
          <cell r="W239">
            <v>93331.920000000013</v>
          </cell>
          <cell r="X239">
            <v>98530.260000000009</v>
          </cell>
          <cell r="Y239">
            <v>107877.56999999999</v>
          </cell>
          <cell r="Z239">
            <v>111373.87999999999</v>
          </cell>
          <cell r="AA239">
            <v>116332.97</v>
          </cell>
          <cell r="AB239">
            <v>114099.04999999999</v>
          </cell>
          <cell r="AD239">
            <v>42631.42</v>
          </cell>
          <cell r="AE239">
            <v>42674.06</v>
          </cell>
          <cell r="AF239">
            <v>22572.09</v>
          </cell>
          <cell r="AG239">
            <v>6221.48</v>
          </cell>
          <cell r="AH239">
            <v>114099.04999999999</v>
          </cell>
          <cell r="AI239">
            <v>0</v>
          </cell>
        </row>
        <row r="240">
          <cell r="C240" t="str">
            <v>474030</v>
          </cell>
          <cell r="D240">
            <v>44.05</v>
          </cell>
          <cell r="E240">
            <v>1043.3699999999999</v>
          </cell>
          <cell r="F240">
            <v>0</v>
          </cell>
          <cell r="G240">
            <v>907.06999999999994</v>
          </cell>
          <cell r="H240">
            <v>303.94</v>
          </cell>
          <cell r="I240">
            <v>1518.73</v>
          </cell>
          <cell r="J240">
            <v>0</v>
          </cell>
          <cell r="K240">
            <v>568.03</v>
          </cell>
          <cell r="L240">
            <v>0</v>
          </cell>
          <cell r="M240">
            <v>0</v>
          </cell>
          <cell r="N240">
            <v>675.87</v>
          </cell>
          <cell r="O240">
            <v>1992.04</v>
          </cell>
          <cell r="Q240">
            <v>44.05</v>
          </cell>
          <cell r="R240">
            <v>1087.42</v>
          </cell>
          <cell r="S240">
            <v>1087.42</v>
          </cell>
          <cell r="T240">
            <v>1994.4899999999998</v>
          </cell>
          <cell r="U240">
            <v>2298.4299999999998</v>
          </cell>
          <cell r="V240">
            <v>3817.16</v>
          </cell>
          <cell r="W240">
            <v>3817.16</v>
          </cell>
          <cell r="X240">
            <v>4385.1899999999996</v>
          </cell>
          <cell r="Y240">
            <v>4385.1899999999996</v>
          </cell>
          <cell r="Z240">
            <v>4385.1899999999996</v>
          </cell>
          <cell r="AA240">
            <v>5061.0599999999995</v>
          </cell>
          <cell r="AB240">
            <v>7053.1</v>
          </cell>
          <cell r="AD240">
            <v>1087.4199999999998</v>
          </cell>
          <cell r="AE240">
            <v>2729.74</v>
          </cell>
          <cell r="AF240">
            <v>568.03</v>
          </cell>
          <cell r="AG240">
            <v>2667.91</v>
          </cell>
          <cell r="AH240">
            <v>7053.0999999999995</v>
          </cell>
          <cell r="AI240">
            <v>0</v>
          </cell>
        </row>
        <row r="241">
          <cell r="C241" t="str">
            <v>474040</v>
          </cell>
          <cell r="D241">
            <v>0</v>
          </cell>
          <cell r="E241">
            <v>580.65</v>
          </cell>
          <cell r="F241">
            <v>71.23</v>
          </cell>
          <cell r="G241">
            <v>66.069999999999993</v>
          </cell>
          <cell r="H241">
            <v>207.23999999999998</v>
          </cell>
          <cell r="I241">
            <v>520.93000000000006</v>
          </cell>
          <cell r="J241">
            <v>0</v>
          </cell>
          <cell r="K241">
            <v>260.63</v>
          </cell>
          <cell r="L241">
            <v>182.60000000000002</v>
          </cell>
          <cell r="M241">
            <v>133.16</v>
          </cell>
          <cell r="N241">
            <v>254.81</v>
          </cell>
          <cell r="O241">
            <v>122.3</v>
          </cell>
          <cell r="Q241">
            <v>0</v>
          </cell>
          <cell r="R241">
            <v>580.65</v>
          </cell>
          <cell r="S241">
            <v>651.88</v>
          </cell>
          <cell r="T241">
            <v>717.95</v>
          </cell>
          <cell r="U241">
            <v>925.18999999999994</v>
          </cell>
          <cell r="V241">
            <v>1446.12</v>
          </cell>
          <cell r="W241">
            <v>1446.12</v>
          </cell>
          <cell r="X241">
            <v>1706.75</v>
          </cell>
          <cell r="Y241">
            <v>1889.35</v>
          </cell>
          <cell r="Z241">
            <v>2022.51</v>
          </cell>
          <cell r="AA241">
            <v>2277.3200000000002</v>
          </cell>
          <cell r="AB241">
            <v>2399.62</v>
          </cell>
          <cell r="AD241">
            <v>651.88</v>
          </cell>
          <cell r="AE241">
            <v>794.24</v>
          </cell>
          <cell r="AF241">
            <v>443.23</v>
          </cell>
          <cell r="AG241">
            <v>510.27000000000004</v>
          </cell>
          <cell r="AH241">
            <v>2399.6200000000003</v>
          </cell>
          <cell r="AI241">
            <v>0</v>
          </cell>
        </row>
        <row r="242">
          <cell r="C242" t="str">
            <v>474045</v>
          </cell>
          <cell r="D242">
            <v>86.51</v>
          </cell>
          <cell r="E242">
            <v>847.78</v>
          </cell>
          <cell r="F242">
            <v>95.6</v>
          </cell>
          <cell r="G242">
            <v>71.45</v>
          </cell>
          <cell r="H242">
            <v>261.39999999999998</v>
          </cell>
          <cell r="I242">
            <v>-24.46</v>
          </cell>
          <cell r="J242">
            <v>223.95</v>
          </cell>
          <cell r="K242">
            <v>1970.77</v>
          </cell>
          <cell r="L242">
            <v>130.88999999999999</v>
          </cell>
          <cell r="M242">
            <v>90.5</v>
          </cell>
          <cell r="N242">
            <v>124.03</v>
          </cell>
          <cell r="O242">
            <v>0</v>
          </cell>
          <cell r="Q242">
            <v>86.51</v>
          </cell>
          <cell r="R242">
            <v>934.29</v>
          </cell>
          <cell r="S242">
            <v>1029.8899999999999</v>
          </cell>
          <cell r="T242">
            <v>1101.3399999999999</v>
          </cell>
          <cell r="U242">
            <v>1362.74</v>
          </cell>
          <cell r="V242">
            <v>1338.28</v>
          </cell>
          <cell r="W242">
            <v>1562.23</v>
          </cell>
          <cell r="X242">
            <v>3533.0000000000005</v>
          </cell>
          <cell r="Y242">
            <v>3663.89</v>
          </cell>
          <cell r="Z242">
            <v>3754.39</v>
          </cell>
          <cell r="AA242">
            <v>3878.4200000000005</v>
          </cell>
          <cell r="AB242">
            <v>3878.4200000000005</v>
          </cell>
          <cell r="AD242">
            <v>1029.8899999999999</v>
          </cell>
          <cell r="AE242">
            <v>308.39</v>
          </cell>
          <cell r="AF242">
            <v>2325.6099999999997</v>
          </cell>
          <cell r="AG242">
            <v>214.53</v>
          </cell>
          <cell r="AH242">
            <v>3878.42</v>
          </cell>
          <cell r="AI242">
            <v>0</v>
          </cell>
        </row>
        <row r="243">
          <cell r="C243" t="str">
            <v>474050</v>
          </cell>
          <cell r="D243">
            <v>0</v>
          </cell>
          <cell r="E243">
            <v>674.3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674.3</v>
          </cell>
          <cell r="S243">
            <v>674.3</v>
          </cell>
          <cell r="T243">
            <v>674.3</v>
          </cell>
          <cell r="U243">
            <v>674.3</v>
          </cell>
          <cell r="V243">
            <v>674.3</v>
          </cell>
          <cell r="W243">
            <v>674.3</v>
          </cell>
          <cell r="X243">
            <v>674.3</v>
          </cell>
          <cell r="Y243">
            <v>674.3</v>
          </cell>
          <cell r="Z243">
            <v>674.3</v>
          </cell>
          <cell r="AA243">
            <v>674.3</v>
          </cell>
          <cell r="AB243">
            <v>674.3</v>
          </cell>
          <cell r="AD243">
            <v>674.3</v>
          </cell>
          <cell r="AE243">
            <v>0</v>
          </cell>
          <cell r="AF243">
            <v>0</v>
          </cell>
          <cell r="AG243">
            <v>0</v>
          </cell>
          <cell r="AH243">
            <v>674.3</v>
          </cell>
          <cell r="AI243">
            <v>0</v>
          </cell>
        </row>
        <row r="244">
          <cell r="C244" t="str">
            <v>474500</v>
          </cell>
          <cell r="D244">
            <v>166.88</v>
          </cell>
          <cell r="E244">
            <v>964.1400000000001</v>
          </cell>
          <cell r="F244">
            <v>0</v>
          </cell>
          <cell r="G244">
            <v>195.26999999999998</v>
          </cell>
          <cell r="H244">
            <v>2513.1799999999998</v>
          </cell>
          <cell r="I244">
            <v>1186.3499999999999</v>
          </cell>
          <cell r="J244">
            <v>3151.21</v>
          </cell>
          <cell r="K244">
            <v>0</v>
          </cell>
          <cell r="L244">
            <v>479.15</v>
          </cell>
          <cell r="M244">
            <v>300</v>
          </cell>
          <cell r="N244">
            <v>0</v>
          </cell>
          <cell r="O244">
            <v>1135.4100000000001</v>
          </cell>
          <cell r="Q244">
            <v>166.88</v>
          </cell>
          <cell r="R244">
            <v>1131.02</v>
          </cell>
          <cell r="S244">
            <v>1131.02</v>
          </cell>
          <cell r="T244">
            <v>1326.29</v>
          </cell>
          <cell r="U244">
            <v>3839.4700000000003</v>
          </cell>
          <cell r="V244">
            <v>5025.82</v>
          </cell>
          <cell r="W244">
            <v>8177.03</v>
          </cell>
          <cell r="X244">
            <v>8177.03</v>
          </cell>
          <cell r="Y244">
            <v>8656.18</v>
          </cell>
          <cell r="Z244">
            <v>8956.18</v>
          </cell>
          <cell r="AA244">
            <v>8956.18</v>
          </cell>
          <cell r="AB244">
            <v>10091.59</v>
          </cell>
          <cell r="AD244">
            <v>1131.02</v>
          </cell>
          <cell r="AE244">
            <v>3894.7999999999997</v>
          </cell>
          <cell r="AF244">
            <v>3630.36</v>
          </cell>
          <cell r="AG244">
            <v>1435.41</v>
          </cell>
          <cell r="AH244">
            <v>10091.59</v>
          </cell>
          <cell r="AI244">
            <v>0</v>
          </cell>
        </row>
        <row r="245">
          <cell r="C245" t="str">
            <v>474510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174.19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174.19</v>
          </cell>
          <cell r="X245">
            <v>174.19</v>
          </cell>
          <cell r="Y245">
            <v>174.19</v>
          </cell>
          <cell r="Z245">
            <v>174.19</v>
          </cell>
          <cell r="AA245">
            <v>174.19</v>
          </cell>
          <cell r="AB245">
            <v>174.19</v>
          </cell>
          <cell r="AD245">
            <v>0</v>
          </cell>
          <cell r="AE245">
            <v>0</v>
          </cell>
          <cell r="AF245">
            <v>174.19</v>
          </cell>
          <cell r="AG245">
            <v>0</v>
          </cell>
          <cell r="AH245">
            <v>174.19</v>
          </cell>
          <cell r="AI245">
            <v>0</v>
          </cell>
        </row>
        <row r="246">
          <cell r="C246" t="str">
            <v>474520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76.430000000000007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76.430000000000007</v>
          </cell>
          <cell r="AD246">
            <v>0</v>
          </cell>
          <cell r="AE246">
            <v>0</v>
          </cell>
          <cell r="AF246">
            <v>0</v>
          </cell>
          <cell r="AG246">
            <v>76.430000000000007</v>
          </cell>
          <cell r="AH246">
            <v>76.430000000000007</v>
          </cell>
          <cell r="AI246">
            <v>0</v>
          </cell>
        </row>
        <row r="247">
          <cell r="C247" t="str">
            <v>475060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8">
          <cell r="C248" t="str">
            <v>475100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C249" t="str">
            <v>476000</v>
          </cell>
          <cell r="D249">
            <v>1003.49</v>
          </cell>
          <cell r="E249">
            <v>-220.99</v>
          </cell>
          <cell r="F249">
            <v>2917.58</v>
          </cell>
          <cell r="G249">
            <v>0</v>
          </cell>
          <cell r="H249">
            <v>0</v>
          </cell>
          <cell r="I249">
            <v>2.5</v>
          </cell>
          <cell r="J249">
            <v>23.64</v>
          </cell>
          <cell r="K249">
            <v>8932</v>
          </cell>
          <cell r="L249">
            <v>1576</v>
          </cell>
          <cell r="M249">
            <v>0</v>
          </cell>
          <cell r="N249">
            <v>0</v>
          </cell>
          <cell r="O249">
            <v>15997.18</v>
          </cell>
          <cell r="Q249">
            <v>1003.49</v>
          </cell>
          <cell r="R249">
            <v>782.5</v>
          </cell>
          <cell r="S249">
            <v>3700.08</v>
          </cell>
          <cell r="T249">
            <v>3700.08</v>
          </cell>
          <cell r="U249">
            <v>3700.08</v>
          </cell>
          <cell r="V249">
            <v>3702.58</v>
          </cell>
          <cell r="W249">
            <v>3726.22</v>
          </cell>
          <cell r="X249">
            <v>12658.220000000001</v>
          </cell>
          <cell r="Y249">
            <v>14234.220000000001</v>
          </cell>
          <cell r="Z249">
            <v>14234.220000000001</v>
          </cell>
          <cell r="AA249">
            <v>14234.220000000001</v>
          </cell>
          <cell r="AB249">
            <v>30231.399999999998</v>
          </cell>
          <cell r="AD249">
            <v>3700.08</v>
          </cell>
          <cell r="AE249">
            <v>2.5</v>
          </cell>
          <cell r="AF249">
            <v>10531.64</v>
          </cell>
          <cell r="AG249">
            <v>15997.18</v>
          </cell>
          <cell r="AH249">
            <v>30231.4</v>
          </cell>
          <cell r="AI249">
            <v>0</v>
          </cell>
        </row>
        <row r="250">
          <cell r="C250" t="str">
            <v>476010</v>
          </cell>
          <cell r="D250">
            <v>0</v>
          </cell>
          <cell r="E250">
            <v>0</v>
          </cell>
          <cell r="F250">
            <v>2046.76</v>
          </cell>
          <cell r="G250">
            <v>2290</v>
          </cell>
          <cell r="H250">
            <v>2808</v>
          </cell>
          <cell r="I250">
            <v>38.33</v>
          </cell>
          <cell r="J250">
            <v>-2808</v>
          </cell>
          <cell r="K250">
            <v>0</v>
          </cell>
          <cell r="L250">
            <v>0</v>
          </cell>
          <cell r="M250">
            <v>432</v>
          </cell>
          <cell r="N250">
            <v>750</v>
          </cell>
          <cell r="O250">
            <v>-150</v>
          </cell>
          <cell r="Q250">
            <v>0</v>
          </cell>
          <cell r="R250">
            <v>0</v>
          </cell>
          <cell r="S250">
            <v>2046.76</v>
          </cell>
          <cell r="T250">
            <v>4336.76</v>
          </cell>
          <cell r="U250">
            <v>7144.76</v>
          </cell>
          <cell r="V250">
            <v>7183.09</v>
          </cell>
          <cell r="W250">
            <v>4375.09</v>
          </cell>
          <cell r="X250">
            <v>4375.09</v>
          </cell>
          <cell r="Y250">
            <v>4375.09</v>
          </cell>
          <cell r="Z250">
            <v>4807.09</v>
          </cell>
          <cell r="AA250">
            <v>5557.09</v>
          </cell>
          <cell r="AB250">
            <v>5407.09</v>
          </cell>
          <cell r="AD250">
            <v>2046.76</v>
          </cell>
          <cell r="AE250">
            <v>5136.33</v>
          </cell>
          <cell r="AF250">
            <v>-2808</v>
          </cell>
          <cell r="AG250">
            <v>1032</v>
          </cell>
          <cell r="AH250">
            <v>5407.09</v>
          </cell>
          <cell r="AI250">
            <v>0</v>
          </cell>
        </row>
        <row r="251">
          <cell r="C251" t="str">
            <v>476030</v>
          </cell>
          <cell r="D251">
            <v>147.88999999999999</v>
          </cell>
          <cell r="E251">
            <v>39</v>
          </cell>
          <cell r="F251">
            <v>0</v>
          </cell>
          <cell r="G251">
            <v>51.69</v>
          </cell>
          <cell r="H251">
            <v>0</v>
          </cell>
          <cell r="I251">
            <v>0</v>
          </cell>
          <cell r="J251">
            <v>186.7</v>
          </cell>
          <cell r="K251">
            <v>0</v>
          </cell>
          <cell r="L251">
            <v>0</v>
          </cell>
          <cell r="M251">
            <v>0</v>
          </cell>
          <cell r="N251">
            <v>101.5</v>
          </cell>
          <cell r="O251">
            <v>216</v>
          </cell>
          <cell r="Q251">
            <v>147.88999999999999</v>
          </cell>
          <cell r="R251">
            <v>186.89</v>
          </cell>
          <cell r="S251">
            <v>186.89</v>
          </cell>
          <cell r="T251">
            <v>238.57999999999998</v>
          </cell>
          <cell r="U251">
            <v>238.57999999999998</v>
          </cell>
          <cell r="V251">
            <v>238.57999999999998</v>
          </cell>
          <cell r="W251">
            <v>425.28000000000003</v>
          </cell>
          <cell r="X251">
            <v>425.28000000000003</v>
          </cell>
          <cell r="Y251">
            <v>425.28000000000003</v>
          </cell>
          <cell r="Z251">
            <v>425.28000000000003</v>
          </cell>
          <cell r="AA251">
            <v>526.78</v>
          </cell>
          <cell r="AB251">
            <v>742.78</v>
          </cell>
          <cell r="AD251">
            <v>186.89</v>
          </cell>
          <cell r="AE251">
            <v>51.69</v>
          </cell>
          <cell r="AF251">
            <v>186.7</v>
          </cell>
          <cell r="AG251">
            <v>317.5</v>
          </cell>
          <cell r="AH251">
            <v>742.78</v>
          </cell>
          <cell r="AI251">
            <v>0</v>
          </cell>
        </row>
        <row r="252">
          <cell r="C252" t="str">
            <v>476040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</row>
        <row r="253">
          <cell r="C253" t="str">
            <v>476050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</row>
        <row r="254">
          <cell r="C254" t="str">
            <v>476060</v>
          </cell>
          <cell r="D254">
            <v>0</v>
          </cell>
          <cell r="E254">
            <v>0</v>
          </cell>
          <cell r="F254">
            <v>0</v>
          </cell>
          <cell r="G254">
            <v>6.99</v>
          </cell>
          <cell r="H254">
            <v>86</v>
          </cell>
          <cell r="I254">
            <v>0</v>
          </cell>
          <cell r="J254">
            <v>0</v>
          </cell>
          <cell r="K254">
            <v>0</v>
          </cell>
          <cell r="L254">
            <v>49</v>
          </cell>
          <cell r="M254">
            <v>0</v>
          </cell>
          <cell r="N254">
            <v>1</v>
          </cell>
          <cell r="O254">
            <v>39</v>
          </cell>
          <cell r="Q254">
            <v>0</v>
          </cell>
          <cell r="R254">
            <v>0</v>
          </cell>
          <cell r="S254">
            <v>0</v>
          </cell>
          <cell r="T254">
            <v>6.99</v>
          </cell>
          <cell r="U254">
            <v>92.99</v>
          </cell>
          <cell r="V254">
            <v>92.99</v>
          </cell>
          <cell r="W254">
            <v>92.99</v>
          </cell>
          <cell r="X254">
            <v>92.99</v>
          </cell>
          <cell r="Y254">
            <v>141.99</v>
          </cell>
          <cell r="Z254">
            <v>141.99</v>
          </cell>
          <cell r="AA254">
            <v>142.99</v>
          </cell>
          <cell r="AB254">
            <v>181.99</v>
          </cell>
          <cell r="AD254">
            <v>0</v>
          </cell>
          <cell r="AE254">
            <v>92.99</v>
          </cell>
          <cell r="AF254">
            <v>49</v>
          </cell>
          <cell r="AG254">
            <v>40</v>
          </cell>
          <cell r="AH254">
            <v>181.99</v>
          </cell>
          <cell r="AI254">
            <v>0</v>
          </cell>
        </row>
        <row r="255">
          <cell r="C255" t="str">
            <v>476070</v>
          </cell>
          <cell r="D255">
            <v>0</v>
          </cell>
          <cell r="E255">
            <v>0</v>
          </cell>
          <cell r="F255">
            <v>0</v>
          </cell>
          <cell r="G255">
            <v>508.65</v>
          </cell>
          <cell r="H255">
            <v>1612.13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508.65</v>
          </cell>
          <cell r="U255">
            <v>2120.7800000000002</v>
          </cell>
          <cell r="V255">
            <v>2120.7800000000002</v>
          </cell>
          <cell r="W255">
            <v>2120.7800000000002</v>
          </cell>
          <cell r="X255">
            <v>2120.7800000000002</v>
          </cell>
          <cell r="Y255">
            <v>2120.7800000000002</v>
          </cell>
          <cell r="Z255">
            <v>2120.7800000000002</v>
          </cell>
          <cell r="AA255">
            <v>2120.7800000000002</v>
          </cell>
          <cell r="AB255">
            <v>2120.7800000000002</v>
          </cell>
          <cell r="AD255">
            <v>0</v>
          </cell>
          <cell r="AE255">
            <v>2120.7800000000002</v>
          </cell>
          <cell r="AF255">
            <v>0</v>
          </cell>
          <cell r="AG255">
            <v>0</v>
          </cell>
          <cell r="AH255">
            <v>2120.7800000000002</v>
          </cell>
          <cell r="AI255">
            <v>0</v>
          </cell>
        </row>
        <row r="256">
          <cell r="C256" t="str">
            <v>476080</v>
          </cell>
          <cell r="D256">
            <v>5000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6500</v>
          </cell>
          <cell r="O256">
            <v>0</v>
          </cell>
          <cell r="Q256">
            <v>5000</v>
          </cell>
          <cell r="R256">
            <v>5000</v>
          </cell>
          <cell r="S256">
            <v>5000</v>
          </cell>
          <cell r="T256">
            <v>5000</v>
          </cell>
          <cell r="U256">
            <v>5000</v>
          </cell>
          <cell r="V256">
            <v>5000</v>
          </cell>
          <cell r="W256">
            <v>5000</v>
          </cell>
          <cell r="X256">
            <v>5000</v>
          </cell>
          <cell r="Y256">
            <v>5000</v>
          </cell>
          <cell r="Z256">
            <v>5000</v>
          </cell>
          <cell r="AA256">
            <v>11500</v>
          </cell>
          <cell r="AB256">
            <v>11500</v>
          </cell>
          <cell r="AD256">
            <v>5000</v>
          </cell>
          <cell r="AE256">
            <v>0</v>
          </cell>
          <cell r="AF256">
            <v>0</v>
          </cell>
          <cell r="AG256">
            <v>6500</v>
          </cell>
          <cell r="AH256">
            <v>11500</v>
          </cell>
          <cell r="AI256">
            <v>0</v>
          </cell>
        </row>
        <row r="257">
          <cell r="C257" t="str">
            <v>476360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C258" t="str">
            <v>476700</v>
          </cell>
          <cell r="D258">
            <v>0</v>
          </cell>
          <cell r="E258">
            <v>0</v>
          </cell>
          <cell r="F258">
            <v>0</v>
          </cell>
          <cell r="G258">
            <v>56.67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56.67</v>
          </cell>
          <cell r="U258">
            <v>56.67</v>
          </cell>
          <cell r="V258">
            <v>56.67</v>
          </cell>
          <cell r="W258">
            <v>56.67</v>
          </cell>
          <cell r="X258">
            <v>56.67</v>
          </cell>
          <cell r="Y258">
            <v>56.67</v>
          </cell>
          <cell r="Z258">
            <v>56.67</v>
          </cell>
          <cell r="AA258">
            <v>56.67</v>
          </cell>
          <cell r="AB258">
            <v>56.67</v>
          </cell>
          <cell r="AD258">
            <v>0</v>
          </cell>
          <cell r="AE258">
            <v>56.67</v>
          </cell>
          <cell r="AF258">
            <v>0</v>
          </cell>
          <cell r="AG258">
            <v>0</v>
          </cell>
          <cell r="AH258">
            <v>56.67</v>
          </cell>
          <cell r="AI258">
            <v>0</v>
          </cell>
        </row>
        <row r="259">
          <cell r="C259" t="str">
            <v>477300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C260" t="str">
            <v>478000</v>
          </cell>
          <cell r="D260">
            <v>23.630000000000003</v>
          </cell>
          <cell r="E260">
            <v>-12000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27.99</v>
          </cell>
          <cell r="K260">
            <v>136.5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Q260">
            <v>23.630000000000003</v>
          </cell>
          <cell r="R260">
            <v>-11976.37</v>
          </cell>
          <cell r="S260">
            <v>-11976.37</v>
          </cell>
          <cell r="T260">
            <v>-11976.37</v>
          </cell>
          <cell r="U260">
            <v>-11976.37</v>
          </cell>
          <cell r="V260">
            <v>-11976.37</v>
          </cell>
          <cell r="W260">
            <v>-11948.380000000001</v>
          </cell>
          <cell r="X260">
            <v>-11811.880000000001</v>
          </cell>
          <cell r="Y260">
            <v>-11811.880000000001</v>
          </cell>
          <cell r="Z260">
            <v>-11811.880000000001</v>
          </cell>
          <cell r="AA260">
            <v>-11811.880000000001</v>
          </cell>
          <cell r="AB260">
            <v>-11811.880000000001</v>
          </cell>
          <cell r="AD260">
            <v>-11976.37</v>
          </cell>
          <cell r="AE260">
            <v>0</v>
          </cell>
          <cell r="AF260">
            <v>164.49</v>
          </cell>
          <cell r="AG260">
            <v>0</v>
          </cell>
          <cell r="AH260">
            <v>-11811.880000000001</v>
          </cell>
          <cell r="AI260">
            <v>0</v>
          </cell>
        </row>
        <row r="261">
          <cell r="C261" t="str">
            <v>478200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</row>
        <row r="262">
          <cell r="C262" t="str">
            <v>480000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</row>
        <row r="263">
          <cell r="C263" t="str">
            <v>480030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C264" t="str">
            <v>480060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</row>
        <row r="265">
          <cell r="C265" t="str">
            <v>490000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C266" t="str">
            <v>490010</v>
          </cell>
          <cell r="D266">
            <v>5833.33</v>
          </cell>
          <cell r="E266">
            <v>5833.33</v>
          </cell>
          <cell r="F266">
            <v>5833.33</v>
          </cell>
          <cell r="G266">
            <v>5833.33</v>
          </cell>
          <cell r="H266">
            <v>6883.33</v>
          </cell>
          <cell r="I266">
            <v>4783.33</v>
          </cell>
          <cell r="J266">
            <v>5833.33</v>
          </cell>
          <cell r="K266">
            <v>5833.33</v>
          </cell>
          <cell r="L266">
            <v>5833.33</v>
          </cell>
          <cell r="M266">
            <v>5833.33</v>
          </cell>
          <cell r="N266">
            <v>5833.33</v>
          </cell>
          <cell r="O266">
            <v>7186.77</v>
          </cell>
          <cell r="Q266">
            <v>5833.33</v>
          </cell>
          <cell r="R266">
            <v>11666.66</v>
          </cell>
          <cell r="S266">
            <v>17499.989999999998</v>
          </cell>
          <cell r="T266">
            <v>23333.32</v>
          </cell>
          <cell r="U266">
            <v>30216.65</v>
          </cell>
          <cell r="V266">
            <v>34999.980000000003</v>
          </cell>
          <cell r="W266">
            <v>40833.310000000005</v>
          </cell>
          <cell r="X266">
            <v>46666.640000000007</v>
          </cell>
          <cell r="Y266">
            <v>52499.970000000008</v>
          </cell>
          <cell r="Z266">
            <v>58333.30000000001</v>
          </cell>
          <cell r="AA266">
            <v>64166.630000000012</v>
          </cell>
          <cell r="AB266">
            <v>71353.400000000009</v>
          </cell>
          <cell r="AD266">
            <v>17499.989999999998</v>
          </cell>
          <cell r="AE266">
            <v>17499.989999999998</v>
          </cell>
          <cell r="AF266">
            <v>17499.989999999998</v>
          </cell>
          <cell r="AG266">
            <v>18853.43</v>
          </cell>
          <cell r="AH266">
            <v>71353.400000000009</v>
          </cell>
          <cell r="AI266">
            <v>0</v>
          </cell>
        </row>
        <row r="267">
          <cell r="C267" t="str">
            <v>490020</v>
          </cell>
          <cell r="D267">
            <v>65.400000000000006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612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549</v>
          </cell>
          <cell r="Q267">
            <v>65.400000000000006</v>
          </cell>
          <cell r="R267">
            <v>65.400000000000006</v>
          </cell>
          <cell r="S267">
            <v>65.400000000000006</v>
          </cell>
          <cell r="T267">
            <v>65.400000000000006</v>
          </cell>
          <cell r="U267">
            <v>65.400000000000006</v>
          </cell>
          <cell r="V267">
            <v>677.4</v>
          </cell>
          <cell r="W267">
            <v>677.4</v>
          </cell>
          <cell r="X267">
            <v>677.4</v>
          </cell>
          <cell r="Y267">
            <v>677.4</v>
          </cell>
          <cell r="Z267">
            <v>677.4</v>
          </cell>
          <cell r="AA267">
            <v>677.4</v>
          </cell>
          <cell r="AB267">
            <v>1226.4000000000001</v>
          </cell>
          <cell r="AD267">
            <v>65.400000000000006</v>
          </cell>
          <cell r="AE267">
            <v>612</v>
          </cell>
          <cell r="AF267">
            <v>0</v>
          </cell>
          <cell r="AG267">
            <v>549</v>
          </cell>
          <cell r="AH267">
            <v>1226.4000000000001</v>
          </cell>
          <cell r="AI267">
            <v>0</v>
          </cell>
        </row>
        <row r="268">
          <cell r="C268" t="str">
            <v>490030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</row>
        <row r="269">
          <cell r="C269" t="str">
            <v>490040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C270" t="str">
            <v>490050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30916.82</v>
          </cell>
          <cell r="L270">
            <v>16133.92</v>
          </cell>
          <cell r="M270">
            <v>8870.4500000000007</v>
          </cell>
          <cell r="N270">
            <v>64547.08</v>
          </cell>
          <cell r="O270">
            <v>333561.20999999996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30916.82</v>
          </cell>
          <cell r="Y270">
            <v>47050.74</v>
          </cell>
          <cell r="Z270">
            <v>55921.19</v>
          </cell>
          <cell r="AA270">
            <v>120468.27</v>
          </cell>
          <cell r="AB270">
            <v>454029.48</v>
          </cell>
          <cell r="AD270">
            <v>0</v>
          </cell>
          <cell r="AE270">
            <v>0</v>
          </cell>
          <cell r="AF270">
            <v>47050.74</v>
          </cell>
          <cell r="AG270">
            <v>406978.74</v>
          </cell>
          <cell r="AH270">
            <v>454029.48</v>
          </cell>
          <cell r="AI270">
            <v>0</v>
          </cell>
        </row>
        <row r="271">
          <cell r="C271" t="str">
            <v>490060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303.07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303.07</v>
          </cell>
          <cell r="AD271">
            <v>0</v>
          </cell>
          <cell r="AE271">
            <v>0</v>
          </cell>
          <cell r="AF271">
            <v>0</v>
          </cell>
          <cell r="AG271">
            <v>303.07</v>
          </cell>
          <cell r="AH271">
            <v>303.07</v>
          </cell>
          <cell r="AI271">
            <v>0</v>
          </cell>
        </row>
        <row r="272">
          <cell r="C272" t="str">
            <v>490080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</row>
        <row r="273">
          <cell r="C273" t="str">
            <v>490090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</row>
        <row r="274">
          <cell r="C274" t="str">
            <v>490100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</row>
        <row r="275">
          <cell r="C275" t="str">
            <v>600250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</row>
        <row r="276">
          <cell r="C276" t="str">
            <v>601000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</row>
        <row r="277">
          <cell r="C277" t="str">
            <v>601010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C278" t="str">
            <v>601030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C279" t="str">
            <v>601050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</row>
        <row r="280">
          <cell r="C280" t="str">
            <v>601080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</row>
        <row r="281">
          <cell r="C281" t="str">
            <v>601090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</row>
        <row r="282">
          <cell r="C282" t="str">
            <v>601190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C283">
            <v>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-25.989999999917927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-25.989999999990687</v>
          </cell>
          <cell r="U284">
            <v>-25.989999999874271</v>
          </cell>
          <cell r="V284">
            <v>-25.989999999874271</v>
          </cell>
          <cell r="W284">
            <v>-25.989999999757856</v>
          </cell>
          <cell r="X284">
            <v>-25.989999999757856</v>
          </cell>
          <cell r="Y284">
            <v>-25.989999999525025</v>
          </cell>
          <cell r="Z284">
            <v>-25.990000000456348</v>
          </cell>
          <cell r="AA284">
            <v>-25.989999999874271</v>
          </cell>
          <cell r="AB284">
            <v>-25.989999999525025</v>
          </cell>
          <cell r="AD284">
            <v>0</v>
          </cell>
          <cell r="AE284">
            <v>-25.989999999874271</v>
          </cell>
          <cell r="AF284">
            <v>0</v>
          </cell>
          <cell r="AG284">
            <v>0</v>
          </cell>
          <cell r="AH284">
            <v>-25.989999999641441</v>
          </cell>
          <cell r="AI284">
            <v>0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07-08"/>
      <sheetName val="ADDJV"/>
      <sheetName val="OP BLOCK WORKING"/>
      <sheetName val=" SALE 07-08"/>
      <sheetName val="ASSET TRF 2007-08"/>
      <sheetName val="ORIGINAL"/>
      <sheetName val="MODVAT CMU"/>
      <sheetName val="ALL 07-08"/>
      <sheetName val="ADD 07-08"/>
      <sheetName val="CWIP 07-08"/>
      <sheetName val="LABR HRS"/>
      <sheetName val="CMU"/>
      <sheetName val="Shift Work "/>
      <sheetName val="WORKING"/>
      <sheetName val="Sheet1"/>
      <sheetName val="buyback"/>
      <sheetName val="CWIP0607"/>
      <sheetName val="LOGIC FLOW"/>
      <sheetName val="WIND 2007-08"/>
      <sheetName val="ASSET TR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Sheet"/>
      <sheetName val="Asset Walk"/>
      <sheetName val="ENI GAP Walk"/>
      <sheetName val="Run-Off"/>
      <sheetName val="Graphs"/>
      <sheetName val="Current MF (Treasury)"/>
      <sheetName val="Intang "/>
      <sheetName val="PPE"/>
      <sheetName val="AvgTerms"/>
      <sheetName val="MF Request-GW"/>
      <sheetName val="Sheet1"/>
      <sheetName val="Sens"/>
      <sheetName val="Request "/>
      <sheetName val="Non-Recurring Items Detail"/>
      <sheetName val="Gross Margin by Practice"/>
      <sheetName val="OpServicesDetail"/>
      <sheetName val="JE10310X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 Information"/>
      <sheetName val="Codes"/>
      <sheetName val="MF Request-GW"/>
      <sheetName val="Validation"/>
      <sheetName val="CRITERIA1"/>
      <sheetName val="Operations"/>
      <sheetName val="Sales"/>
      <sheetName val="Credit"/>
      <sheetName val="Sheet1"/>
      <sheetName val="WordData"/>
      <sheetName val="Dir"/>
      <sheetName val="IS Mo"/>
      <sheetName val="Fiscal View"/>
      <sheetName val="All_Information"/>
      <sheetName val="MF_Request-GW"/>
      <sheetName val="ADCT"/>
      <sheetName val="BNET"/>
      <sheetName val="COMS"/>
      <sheetName val="Int'l Data Load Template - All "/>
      <sheetName val="Backup"/>
      <sheetName val="Input"/>
      <sheetName val="Internet"/>
    </sheetNames>
    <sheetDataSet>
      <sheetData sheetId="0" refreshError="1"/>
      <sheetData sheetId="1" refreshError="1">
        <row r="246">
          <cell r="A246" t="str">
            <v>AD</v>
          </cell>
        </row>
        <row r="247">
          <cell r="A247" t="str">
            <v>AE</v>
          </cell>
        </row>
        <row r="248">
          <cell r="A248" t="str">
            <v>AF</v>
          </cell>
        </row>
        <row r="249">
          <cell r="A249" t="str">
            <v>AG</v>
          </cell>
        </row>
        <row r="250">
          <cell r="A250" t="str">
            <v>AI</v>
          </cell>
        </row>
        <row r="251">
          <cell r="A251" t="str">
            <v>AL</v>
          </cell>
        </row>
        <row r="252">
          <cell r="A252" t="str">
            <v>AM</v>
          </cell>
        </row>
        <row r="253">
          <cell r="A253" t="str">
            <v>AN</v>
          </cell>
        </row>
        <row r="254">
          <cell r="A254" t="str">
            <v>AO</v>
          </cell>
        </row>
        <row r="255">
          <cell r="A255" t="str">
            <v>AQ</v>
          </cell>
        </row>
        <row r="256">
          <cell r="A256" t="str">
            <v>AR</v>
          </cell>
        </row>
        <row r="257">
          <cell r="A257" t="str">
            <v>AS</v>
          </cell>
        </row>
        <row r="258">
          <cell r="A258" t="str">
            <v>AT</v>
          </cell>
        </row>
        <row r="259">
          <cell r="A259" t="str">
            <v>AU</v>
          </cell>
        </row>
        <row r="260">
          <cell r="A260" t="str">
            <v>AW</v>
          </cell>
        </row>
        <row r="261">
          <cell r="A261" t="str">
            <v>AZ</v>
          </cell>
        </row>
        <row r="262">
          <cell r="A262" t="str">
            <v>BA</v>
          </cell>
        </row>
        <row r="263">
          <cell r="A263" t="str">
            <v>BB</v>
          </cell>
        </row>
        <row r="264">
          <cell r="A264" t="str">
            <v>BD</v>
          </cell>
        </row>
        <row r="265">
          <cell r="A265" t="str">
            <v>BE</v>
          </cell>
        </row>
        <row r="266">
          <cell r="A266" t="str">
            <v>BF</v>
          </cell>
        </row>
        <row r="267">
          <cell r="A267" t="str">
            <v>BG</v>
          </cell>
        </row>
        <row r="268">
          <cell r="A268" t="str">
            <v>BH</v>
          </cell>
        </row>
        <row r="269">
          <cell r="A269" t="str">
            <v>BI</v>
          </cell>
        </row>
        <row r="270">
          <cell r="A270" t="str">
            <v>BJ</v>
          </cell>
        </row>
        <row r="271">
          <cell r="A271" t="str">
            <v>BM</v>
          </cell>
        </row>
        <row r="272">
          <cell r="A272" t="str">
            <v>BN</v>
          </cell>
        </row>
        <row r="273">
          <cell r="A273" t="str">
            <v>BO</v>
          </cell>
        </row>
        <row r="274">
          <cell r="A274" t="str">
            <v>BR</v>
          </cell>
        </row>
        <row r="275">
          <cell r="A275" t="str">
            <v>BS</v>
          </cell>
        </row>
        <row r="276">
          <cell r="A276" t="str">
            <v>BT</v>
          </cell>
        </row>
        <row r="277">
          <cell r="A277" t="str">
            <v>BV</v>
          </cell>
        </row>
        <row r="278">
          <cell r="A278" t="str">
            <v>BW</v>
          </cell>
        </row>
        <row r="279">
          <cell r="A279" t="str">
            <v>BY</v>
          </cell>
        </row>
        <row r="280">
          <cell r="A280" t="str">
            <v>BZ</v>
          </cell>
        </row>
        <row r="281">
          <cell r="A281" t="str">
            <v>CA</v>
          </cell>
        </row>
        <row r="282">
          <cell r="A282" t="str">
            <v>CC</v>
          </cell>
        </row>
        <row r="283">
          <cell r="A283" t="str">
            <v>CD</v>
          </cell>
        </row>
        <row r="284">
          <cell r="A284" t="str">
            <v>CF</v>
          </cell>
        </row>
        <row r="285">
          <cell r="A285" t="str">
            <v>CG</v>
          </cell>
        </row>
        <row r="286">
          <cell r="A286" t="str">
            <v>CH</v>
          </cell>
        </row>
        <row r="287">
          <cell r="A287" t="str">
            <v>CI</v>
          </cell>
        </row>
        <row r="288">
          <cell r="A288" t="str">
            <v>CK</v>
          </cell>
        </row>
        <row r="289">
          <cell r="A289" t="str">
            <v>CL</v>
          </cell>
        </row>
        <row r="290">
          <cell r="A290" t="str">
            <v>CM</v>
          </cell>
        </row>
        <row r="291">
          <cell r="A291" t="str">
            <v>CN</v>
          </cell>
        </row>
        <row r="292">
          <cell r="A292" t="str">
            <v>CO</v>
          </cell>
        </row>
        <row r="293">
          <cell r="A293" t="str">
            <v>CR</v>
          </cell>
        </row>
        <row r="294">
          <cell r="A294" t="str">
            <v>CU</v>
          </cell>
        </row>
        <row r="295">
          <cell r="A295" t="str">
            <v>CV</v>
          </cell>
        </row>
        <row r="296">
          <cell r="A296" t="str">
            <v>CX</v>
          </cell>
        </row>
        <row r="297">
          <cell r="A297" t="str">
            <v>CY</v>
          </cell>
        </row>
        <row r="298">
          <cell r="A298" t="str">
            <v>CZ</v>
          </cell>
        </row>
        <row r="299">
          <cell r="A299" t="str">
            <v>DE</v>
          </cell>
        </row>
        <row r="300">
          <cell r="A300" t="str">
            <v>DJ</v>
          </cell>
        </row>
        <row r="301">
          <cell r="A301" t="str">
            <v>DK</v>
          </cell>
        </row>
        <row r="302">
          <cell r="A302" t="str">
            <v>DM</v>
          </cell>
        </row>
        <row r="303">
          <cell r="A303" t="str">
            <v>DO</v>
          </cell>
        </row>
        <row r="304">
          <cell r="A304" t="str">
            <v>DZ</v>
          </cell>
        </row>
        <row r="305">
          <cell r="A305" t="str">
            <v>EC</v>
          </cell>
        </row>
        <row r="306">
          <cell r="A306" t="str">
            <v>EE</v>
          </cell>
        </row>
        <row r="307">
          <cell r="A307" t="str">
            <v>EG</v>
          </cell>
        </row>
        <row r="308">
          <cell r="A308" t="str">
            <v>EH</v>
          </cell>
        </row>
        <row r="309">
          <cell r="A309" t="str">
            <v>ER</v>
          </cell>
        </row>
        <row r="310">
          <cell r="A310" t="str">
            <v>ES</v>
          </cell>
        </row>
        <row r="311">
          <cell r="A311" t="str">
            <v>ET</v>
          </cell>
        </row>
        <row r="312">
          <cell r="A312" t="str">
            <v>FI</v>
          </cell>
        </row>
        <row r="313">
          <cell r="A313" t="str">
            <v>FJ</v>
          </cell>
        </row>
        <row r="314">
          <cell r="A314" t="str">
            <v>FK</v>
          </cell>
        </row>
        <row r="315">
          <cell r="A315" t="str">
            <v>FM</v>
          </cell>
        </row>
        <row r="316">
          <cell r="A316" t="str">
            <v>FO</v>
          </cell>
        </row>
        <row r="317">
          <cell r="A317" t="str">
            <v>FR</v>
          </cell>
        </row>
        <row r="318">
          <cell r="A318" t="str">
            <v>FX</v>
          </cell>
        </row>
        <row r="319">
          <cell r="A319" t="str">
            <v>GA</v>
          </cell>
        </row>
        <row r="320">
          <cell r="A320" t="str">
            <v>GB</v>
          </cell>
        </row>
        <row r="321">
          <cell r="A321" t="str">
            <v>GD</v>
          </cell>
        </row>
        <row r="322">
          <cell r="A322" t="str">
            <v>GE</v>
          </cell>
        </row>
        <row r="323">
          <cell r="A323" t="str">
            <v>GF</v>
          </cell>
        </row>
        <row r="324">
          <cell r="A324" t="str">
            <v>GH</v>
          </cell>
        </row>
        <row r="325">
          <cell r="A325" t="str">
            <v>GI</v>
          </cell>
        </row>
        <row r="326">
          <cell r="A326" t="str">
            <v>GL</v>
          </cell>
        </row>
        <row r="327">
          <cell r="A327" t="str">
            <v>GM</v>
          </cell>
        </row>
        <row r="328">
          <cell r="A328" t="str">
            <v>GN</v>
          </cell>
        </row>
        <row r="329">
          <cell r="A329" t="str">
            <v>GP</v>
          </cell>
        </row>
        <row r="330">
          <cell r="A330" t="str">
            <v>GQ</v>
          </cell>
        </row>
        <row r="331">
          <cell r="A331" t="str">
            <v>GR</v>
          </cell>
        </row>
        <row r="332">
          <cell r="A332" t="str">
            <v>GS</v>
          </cell>
        </row>
        <row r="333">
          <cell r="A333" t="str">
            <v>GT</v>
          </cell>
        </row>
        <row r="334">
          <cell r="A334" t="str">
            <v>GU</v>
          </cell>
        </row>
        <row r="335">
          <cell r="A335" t="str">
            <v>GW</v>
          </cell>
        </row>
        <row r="336">
          <cell r="A336" t="str">
            <v>GY</v>
          </cell>
        </row>
        <row r="337">
          <cell r="A337" t="str">
            <v>HK</v>
          </cell>
        </row>
        <row r="338">
          <cell r="A338" t="str">
            <v>HM</v>
          </cell>
        </row>
        <row r="339">
          <cell r="A339" t="str">
            <v>HN</v>
          </cell>
        </row>
        <row r="340">
          <cell r="A340" t="str">
            <v>HR</v>
          </cell>
        </row>
        <row r="341">
          <cell r="A341" t="str">
            <v>HT</v>
          </cell>
        </row>
        <row r="342">
          <cell r="A342" t="str">
            <v>HU</v>
          </cell>
        </row>
        <row r="343">
          <cell r="A343" t="str">
            <v>ID</v>
          </cell>
        </row>
        <row r="344">
          <cell r="A344" t="str">
            <v>IE</v>
          </cell>
        </row>
        <row r="345">
          <cell r="A345" t="str">
            <v>IL</v>
          </cell>
        </row>
        <row r="346">
          <cell r="A346" t="str">
            <v>IN</v>
          </cell>
        </row>
        <row r="347">
          <cell r="A347" t="str">
            <v>IO</v>
          </cell>
        </row>
        <row r="348">
          <cell r="A348" t="str">
            <v>IQ</v>
          </cell>
        </row>
        <row r="349">
          <cell r="A349" t="str">
            <v>IR</v>
          </cell>
        </row>
        <row r="350">
          <cell r="A350" t="str">
            <v>IS</v>
          </cell>
        </row>
        <row r="351">
          <cell r="A351" t="str">
            <v>IT</v>
          </cell>
        </row>
        <row r="352">
          <cell r="A352" t="str">
            <v>JM</v>
          </cell>
        </row>
        <row r="353">
          <cell r="A353" t="str">
            <v>JO</v>
          </cell>
        </row>
        <row r="354">
          <cell r="A354" t="str">
            <v>JP</v>
          </cell>
        </row>
        <row r="355">
          <cell r="A355" t="str">
            <v>KE</v>
          </cell>
        </row>
        <row r="356">
          <cell r="A356" t="str">
            <v>KG</v>
          </cell>
        </row>
        <row r="357">
          <cell r="A357" t="str">
            <v>KH</v>
          </cell>
        </row>
        <row r="358">
          <cell r="A358" t="str">
            <v>KI</v>
          </cell>
        </row>
        <row r="359">
          <cell r="A359" t="str">
            <v>KM</v>
          </cell>
        </row>
        <row r="360">
          <cell r="A360" t="str">
            <v>KN</v>
          </cell>
        </row>
        <row r="361">
          <cell r="A361" t="str">
            <v>KP</v>
          </cell>
        </row>
        <row r="362">
          <cell r="A362" t="str">
            <v>KR</v>
          </cell>
        </row>
        <row r="363">
          <cell r="A363" t="str">
            <v>KW</v>
          </cell>
        </row>
        <row r="364">
          <cell r="A364" t="str">
            <v>KY</v>
          </cell>
        </row>
        <row r="365">
          <cell r="A365" t="str">
            <v>KZ</v>
          </cell>
        </row>
        <row r="366">
          <cell r="A366" t="str">
            <v>LA</v>
          </cell>
        </row>
        <row r="367">
          <cell r="A367" t="str">
            <v>LB</v>
          </cell>
        </row>
        <row r="368">
          <cell r="A368" t="str">
            <v>LC</v>
          </cell>
        </row>
        <row r="369">
          <cell r="A369" t="str">
            <v>LI</v>
          </cell>
        </row>
        <row r="370">
          <cell r="A370" t="str">
            <v>LK</v>
          </cell>
        </row>
        <row r="371">
          <cell r="A371" t="str">
            <v>LR</v>
          </cell>
        </row>
        <row r="372">
          <cell r="A372" t="str">
            <v>LS</v>
          </cell>
        </row>
        <row r="373">
          <cell r="A373" t="str">
            <v>LT</v>
          </cell>
        </row>
        <row r="374">
          <cell r="A374" t="str">
            <v>LU</v>
          </cell>
        </row>
        <row r="375">
          <cell r="A375" t="str">
            <v>LV</v>
          </cell>
        </row>
        <row r="376">
          <cell r="A376" t="str">
            <v>LX</v>
          </cell>
        </row>
        <row r="377">
          <cell r="A377" t="str">
            <v>LY</v>
          </cell>
        </row>
        <row r="378">
          <cell r="A378" t="str">
            <v>MA</v>
          </cell>
        </row>
        <row r="379">
          <cell r="A379" t="str">
            <v>MC</v>
          </cell>
        </row>
        <row r="380">
          <cell r="A380" t="str">
            <v>MD</v>
          </cell>
        </row>
        <row r="381">
          <cell r="A381" t="str">
            <v>MG</v>
          </cell>
        </row>
        <row r="382">
          <cell r="A382" t="str">
            <v>MH</v>
          </cell>
        </row>
        <row r="383">
          <cell r="A383" t="str">
            <v>MK</v>
          </cell>
        </row>
        <row r="384">
          <cell r="A384" t="str">
            <v>ML</v>
          </cell>
        </row>
        <row r="385">
          <cell r="A385" t="str">
            <v>MM</v>
          </cell>
        </row>
        <row r="386">
          <cell r="A386" t="str">
            <v>MN</v>
          </cell>
        </row>
        <row r="387">
          <cell r="A387" t="str">
            <v>MO</v>
          </cell>
        </row>
        <row r="388">
          <cell r="A388" t="str">
            <v>MP</v>
          </cell>
        </row>
        <row r="389">
          <cell r="A389" t="str">
            <v>MQ</v>
          </cell>
        </row>
        <row r="390">
          <cell r="A390" t="str">
            <v>MR</v>
          </cell>
        </row>
        <row r="391">
          <cell r="A391" t="str">
            <v>MS</v>
          </cell>
        </row>
        <row r="392">
          <cell r="A392" t="str">
            <v>MT</v>
          </cell>
        </row>
        <row r="393">
          <cell r="A393" t="str">
            <v>MU</v>
          </cell>
        </row>
        <row r="394">
          <cell r="A394" t="str">
            <v>MV</v>
          </cell>
        </row>
        <row r="395">
          <cell r="A395" t="str">
            <v>MW</v>
          </cell>
        </row>
        <row r="396">
          <cell r="A396" t="str">
            <v>MX</v>
          </cell>
        </row>
        <row r="397">
          <cell r="A397" t="str">
            <v>MY</v>
          </cell>
        </row>
        <row r="398">
          <cell r="A398" t="str">
            <v>MZ</v>
          </cell>
        </row>
        <row r="399">
          <cell r="A399" t="str">
            <v>NA</v>
          </cell>
        </row>
        <row r="400">
          <cell r="A400" t="str">
            <v>NC</v>
          </cell>
        </row>
        <row r="401">
          <cell r="A401" t="str">
            <v>NE</v>
          </cell>
        </row>
        <row r="402">
          <cell r="A402" t="str">
            <v>NF</v>
          </cell>
        </row>
        <row r="403">
          <cell r="A403" t="str">
            <v>NG</v>
          </cell>
        </row>
        <row r="404">
          <cell r="A404" t="str">
            <v>NI</v>
          </cell>
        </row>
        <row r="405">
          <cell r="A405" t="str">
            <v>NL</v>
          </cell>
        </row>
        <row r="406">
          <cell r="A406" t="str">
            <v>NO</v>
          </cell>
        </row>
        <row r="407">
          <cell r="A407" t="str">
            <v>NP</v>
          </cell>
        </row>
        <row r="408">
          <cell r="A408" t="str">
            <v>NR</v>
          </cell>
        </row>
        <row r="409">
          <cell r="A409" t="str">
            <v>NU</v>
          </cell>
        </row>
        <row r="410">
          <cell r="A410" t="str">
            <v>NZ</v>
          </cell>
        </row>
        <row r="411">
          <cell r="A411" t="str">
            <v>OM</v>
          </cell>
        </row>
        <row r="412">
          <cell r="A412" t="str">
            <v>PA</v>
          </cell>
        </row>
        <row r="413">
          <cell r="A413" t="str">
            <v>PE</v>
          </cell>
        </row>
        <row r="414">
          <cell r="A414" t="str">
            <v>PF</v>
          </cell>
        </row>
        <row r="415">
          <cell r="A415" t="str">
            <v>PG</v>
          </cell>
        </row>
        <row r="416">
          <cell r="A416" t="str">
            <v>PH</v>
          </cell>
        </row>
        <row r="417">
          <cell r="A417" t="str">
            <v>PK</v>
          </cell>
        </row>
        <row r="418">
          <cell r="A418" t="str">
            <v>PL</v>
          </cell>
        </row>
        <row r="419">
          <cell r="A419" t="str">
            <v>PM</v>
          </cell>
        </row>
        <row r="420">
          <cell r="A420" t="str">
            <v>PN</v>
          </cell>
        </row>
        <row r="421">
          <cell r="A421" t="str">
            <v>PR</v>
          </cell>
        </row>
        <row r="422">
          <cell r="A422" t="str">
            <v>PS</v>
          </cell>
        </row>
        <row r="423">
          <cell r="A423" t="str">
            <v>PT</v>
          </cell>
        </row>
        <row r="424">
          <cell r="A424" t="str">
            <v>PW</v>
          </cell>
        </row>
        <row r="425">
          <cell r="A425" t="str">
            <v>PY</v>
          </cell>
        </row>
        <row r="426">
          <cell r="A426" t="str">
            <v>QA</v>
          </cell>
        </row>
        <row r="427">
          <cell r="A427" t="str">
            <v>RE</v>
          </cell>
        </row>
        <row r="428">
          <cell r="A428" t="str">
            <v>RO</v>
          </cell>
        </row>
        <row r="429">
          <cell r="A429" t="str">
            <v>RU</v>
          </cell>
        </row>
        <row r="430">
          <cell r="A430" t="str">
            <v>RW</v>
          </cell>
        </row>
        <row r="431">
          <cell r="A431" t="str">
            <v>SA</v>
          </cell>
        </row>
        <row r="432">
          <cell r="A432" t="str">
            <v>SB</v>
          </cell>
        </row>
        <row r="433">
          <cell r="A433" t="str">
            <v>SC</v>
          </cell>
        </row>
        <row r="434">
          <cell r="A434" t="str">
            <v>SD</v>
          </cell>
        </row>
        <row r="435">
          <cell r="A435" t="str">
            <v>SE</v>
          </cell>
        </row>
        <row r="436">
          <cell r="A436" t="str">
            <v>SG</v>
          </cell>
        </row>
        <row r="437">
          <cell r="A437" t="str">
            <v>SH</v>
          </cell>
        </row>
        <row r="438">
          <cell r="A438" t="str">
            <v>SI</v>
          </cell>
        </row>
        <row r="439">
          <cell r="A439" t="str">
            <v>SJ</v>
          </cell>
        </row>
        <row r="440">
          <cell r="A440" t="str">
            <v>SK</v>
          </cell>
        </row>
        <row r="441">
          <cell r="A441" t="str">
            <v>SL</v>
          </cell>
        </row>
        <row r="442">
          <cell r="A442" t="str">
            <v>SM</v>
          </cell>
        </row>
        <row r="443">
          <cell r="A443" t="str">
            <v>SN</v>
          </cell>
        </row>
        <row r="444">
          <cell r="A444" t="str">
            <v>SO</v>
          </cell>
        </row>
        <row r="445">
          <cell r="A445" t="str">
            <v>SR</v>
          </cell>
        </row>
        <row r="446">
          <cell r="A446" t="str">
            <v>ST</v>
          </cell>
        </row>
        <row r="447">
          <cell r="A447" t="str">
            <v>SV</v>
          </cell>
        </row>
        <row r="448">
          <cell r="A448" t="str">
            <v>SY</v>
          </cell>
        </row>
        <row r="449">
          <cell r="A449" t="str">
            <v>SZ</v>
          </cell>
        </row>
        <row r="450">
          <cell r="A450" t="str">
            <v>TC</v>
          </cell>
        </row>
        <row r="451">
          <cell r="A451" t="str">
            <v>TD</v>
          </cell>
        </row>
        <row r="452">
          <cell r="A452" t="str">
            <v>TF</v>
          </cell>
        </row>
        <row r="453">
          <cell r="A453" t="str">
            <v>TG</v>
          </cell>
        </row>
        <row r="454">
          <cell r="A454" t="str">
            <v>TH</v>
          </cell>
        </row>
        <row r="455">
          <cell r="A455" t="str">
            <v>TJ</v>
          </cell>
        </row>
        <row r="456">
          <cell r="A456" t="str">
            <v>TK</v>
          </cell>
        </row>
        <row r="457">
          <cell r="A457" t="str">
            <v>TM</v>
          </cell>
        </row>
        <row r="458">
          <cell r="A458" t="str">
            <v>TN</v>
          </cell>
        </row>
        <row r="459">
          <cell r="A459" t="str">
            <v>TO</v>
          </cell>
        </row>
        <row r="460">
          <cell r="A460" t="str">
            <v>TP</v>
          </cell>
        </row>
        <row r="461">
          <cell r="A461" t="str">
            <v>TR</v>
          </cell>
        </row>
        <row r="462">
          <cell r="A462" t="str">
            <v>TT</v>
          </cell>
        </row>
        <row r="463">
          <cell r="A463" t="str">
            <v>TV</v>
          </cell>
        </row>
        <row r="464">
          <cell r="A464" t="str">
            <v>TW</v>
          </cell>
        </row>
        <row r="465">
          <cell r="A465" t="str">
            <v>TZ</v>
          </cell>
        </row>
        <row r="466">
          <cell r="A466" t="str">
            <v>UA</v>
          </cell>
        </row>
        <row r="467">
          <cell r="A467" t="str">
            <v>UC</v>
          </cell>
        </row>
        <row r="468">
          <cell r="A468" t="str">
            <v>UG</v>
          </cell>
        </row>
        <row r="469">
          <cell r="A469" t="str">
            <v>UM</v>
          </cell>
        </row>
        <row r="470">
          <cell r="A470" t="str">
            <v>US</v>
          </cell>
        </row>
        <row r="471">
          <cell r="A471" t="str">
            <v>UY</v>
          </cell>
        </row>
        <row r="472">
          <cell r="A472" t="str">
            <v>UZ</v>
          </cell>
        </row>
        <row r="473">
          <cell r="A473" t="str">
            <v>VA</v>
          </cell>
        </row>
        <row r="474">
          <cell r="A474" t="str">
            <v>VC</v>
          </cell>
        </row>
        <row r="475">
          <cell r="A475" t="str">
            <v>VE</v>
          </cell>
        </row>
        <row r="476">
          <cell r="A476" t="str">
            <v>VG</v>
          </cell>
        </row>
        <row r="477">
          <cell r="A477" t="str">
            <v>VI</v>
          </cell>
        </row>
        <row r="478">
          <cell r="A478" t="str">
            <v>VN</v>
          </cell>
        </row>
        <row r="479">
          <cell r="A479" t="str">
            <v>VU</v>
          </cell>
        </row>
        <row r="480">
          <cell r="A480" t="str">
            <v>WF</v>
          </cell>
        </row>
        <row r="481">
          <cell r="A481" t="str">
            <v>WS</v>
          </cell>
        </row>
        <row r="482">
          <cell r="A482" t="str">
            <v>XC</v>
          </cell>
        </row>
        <row r="483">
          <cell r="A483" t="str">
            <v>YE</v>
          </cell>
        </row>
        <row r="484">
          <cell r="A484" t="str">
            <v>YT</v>
          </cell>
        </row>
        <row r="485">
          <cell r="A485" t="str">
            <v>YU</v>
          </cell>
        </row>
        <row r="486">
          <cell r="A486" t="str">
            <v>ZA</v>
          </cell>
        </row>
        <row r="487">
          <cell r="A487" t="str">
            <v>ZM</v>
          </cell>
        </row>
        <row r="488">
          <cell r="A488" t="str">
            <v>ZR</v>
          </cell>
        </row>
        <row r="489">
          <cell r="A489" t="str">
            <v>ZW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lco"/>
      <sheetName val="Tisco"/>
      <sheetName val="Chem"/>
      <sheetName val="Power"/>
      <sheetName val="Tea"/>
      <sheetName val="Voltas"/>
      <sheetName val="Rallis"/>
      <sheetName val="Hotels"/>
      <sheetName val="Titan"/>
      <sheetName val="Intl"/>
      <sheetName val="Infotech"/>
      <sheetName val="Form (1)"/>
      <sheetName val="Form (2)"/>
      <sheetName val="DB"/>
      <sheetName val="ALL"/>
      <sheetName val="M&amp;M"/>
      <sheetName val="Sail"/>
      <sheetName val="Ispat"/>
      <sheetName val="Essar"/>
      <sheetName val="NFert"/>
      <sheetName val="BSES"/>
      <sheetName val="A'Elec"/>
      <sheetName val="L&amp;T"/>
      <sheetName val="BASF"/>
      <sheetName val="EIH"/>
      <sheetName val="ITC Hotels"/>
      <sheetName val="Leela"/>
      <sheetName val="Timex"/>
      <sheetName val="Wipro"/>
      <sheetName val="Infy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FORM_16"/>
      <sheetName val="entitlements"/>
      <sheetName val="B.Sheet &amp; P&amp;L"/>
      <sheetName val="Kevin Steele97-98"/>
      <sheetName val="Schedules PL"/>
      <sheetName val="Schedules BS"/>
      <sheetName val="BS"/>
      <sheetName val="DPT-PW"/>
      <sheetName val="POLY"/>
      <sheetName val="E&amp;I"/>
      <sheetName val="Kevin_Steele97-98"/>
      <sheetName val="Sheet2"/>
      <sheetName val="Citrix"/>
      <sheetName val="SC-E-02-03"/>
      <sheetName val="WB0203-OLDLOAN"/>
      <sheetName val="TB-JUNE-2003-18.7.03"/>
      <sheetName val="Cover "/>
      <sheetName val="Cost Centers"/>
      <sheetName val="cover for tax"/>
      <sheetName val="Form 16"/>
      <sheetName val="MgtRpt Export"/>
      <sheetName val="comp_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Cover"/>
      <sheetName val="FORM_16"/>
      <sheetName val="entitlements"/>
      <sheetName val=""/>
      <sheetName val="TW_01-02-Final"/>
      <sheetName val="Sheet2"/>
      <sheetName val="Citrix"/>
      <sheetName val="SC-E-02-03"/>
      <sheetName val="COA-IPCL"/>
      <sheetName val="TB-JUNE-2003-18.7.03"/>
      <sheetName val="#REF"/>
      <sheetName val="BS01"/>
      <sheetName val="summery-FINAL"/>
      <sheetName val="Push Diag on Premise"/>
      <sheetName val="CChannel Attract Input"/>
      <sheetName val="FStratPlan"/>
      <sheetName val="Actual Input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Ops"/>
      <sheetName val="Support"/>
      <sheetName val="TPS"/>
      <sheetName val="Factor_Sheet"/>
      <sheetName val="Main"/>
      <sheetName val="Print Menu"/>
      <sheetName val="Forecast-Input"/>
      <sheetName val="Valuation"/>
      <sheetName val="wwww"/>
      <sheetName val="Assume"/>
      <sheetName val="Capital"/>
      <sheetName val="Validation"/>
      <sheetName val="CY-OS-90-1"/>
      <sheetName val="PART-1 COMPUTATION OF INCOME"/>
      <sheetName val="XREF"/>
      <sheetName val="WGE P&amp;E"/>
      <sheetName val="E.1_Sundry Debtor Lead"/>
      <sheetName val="tb"/>
    </sheetNames>
    <sheetDataSet>
      <sheetData sheetId="0">
        <row r="9">
          <cell r="B9" t="str">
            <v>Name and Address of the Employer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 t="str">
            <v>Name and Designation of the</v>
          </cell>
        </row>
        <row r="10">
          <cell r="I10" t="str">
            <v>Employee</v>
          </cell>
        </row>
        <row r="12">
          <cell r="B12" t="str">
            <v>THE BANK OF NOVA SCOTIA, CANADA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 t="str">
            <v>TERRY WATKINS</v>
          </cell>
        </row>
        <row r="13">
          <cell r="B13" t="str">
            <v>DR. GOPAL DAS BHAWAN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 t="str">
            <v>SENIOR PROJECT MANAGER</v>
          </cell>
        </row>
        <row r="14">
          <cell r="B14" t="str">
            <v>28, BARAKHAMBA ROAD</v>
          </cell>
        </row>
        <row r="15">
          <cell r="B15" t="str">
            <v>PAN/GIR NO.</v>
          </cell>
          <cell r="C15">
            <v>0</v>
          </cell>
          <cell r="D15">
            <v>0</v>
          </cell>
          <cell r="E15" t="str">
            <v>TAN</v>
          </cell>
          <cell r="F15">
            <v>0</v>
          </cell>
          <cell r="G15">
            <v>0</v>
          </cell>
          <cell r="H15">
            <v>0</v>
          </cell>
          <cell r="I15" t="str">
            <v>PAN/GIR NO.</v>
          </cell>
        </row>
        <row r="16">
          <cell r="B16" t="str">
            <v>AAACB 1536H</v>
          </cell>
          <cell r="C16">
            <v>0</v>
          </cell>
          <cell r="D16">
            <v>0</v>
          </cell>
          <cell r="E16" t="str">
            <v>B-3784-E (STI) CRF</v>
          </cell>
          <cell r="F16">
            <v>0</v>
          </cell>
          <cell r="G16">
            <v>0</v>
          </cell>
          <cell r="H16">
            <v>0</v>
          </cell>
          <cell r="I16" t="str">
            <v>AAIPW 4423F</v>
          </cell>
        </row>
        <row r="17">
          <cell r="G17" t="str">
            <v>PERIOD</v>
          </cell>
          <cell r="H17">
            <v>0</v>
          </cell>
          <cell r="I17">
            <v>0</v>
          </cell>
          <cell r="J17" t="str">
            <v>ASSESSMENT</v>
          </cell>
        </row>
        <row r="18">
          <cell r="B18" t="str">
            <v>TDS Circle where Annual Return/Statement under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str">
            <v>FROM</v>
          </cell>
          <cell r="H18">
            <v>0</v>
          </cell>
          <cell r="I18" t="str">
            <v>TO</v>
          </cell>
          <cell r="J18" t="str">
            <v>YEAR</v>
          </cell>
        </row>
        <row r="19">
          <cell r="B19" t="str">
            <v>section 206 is to be filed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 t="str">
            <v>1 April 2001</v>
          </cell>
          <cell r="H19">
            <v>0</v>
          </cell>
          <cell r="I19" t="str">
            <v>31 March 2002</v>
          </cell>
          <cell r="J19" t="str">
            <v>2002-2003</v>
          </cell>
          <cell r="K19" t="str">
            <v/>
          </cell>
        </row>
        <row r="22">
          <cell r="B22" t="str">
            <v>DETAILS OF SALARY PAID AND ANY OTHER INCOME AND TAX DEDUCTED</v>
          </cell>
        </row>
        <row r="24">
          <cell r="J24" t="str">
            <v>Rs.</v>
          </cell>
          <cell r="K24" t="str">
            <v>Rs.</v>
          </cell>
        </row>
        <row r="25">
          <cell r="B25" t="str">
            <v>1.</v>
          </cell>
          <cell r="C25" t="str">
            <v>GROSS SALARY *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9155189.6166619863</v>
          </cell>
        </row>
        <row r="27">
          <cell r="B27" t="str">
            <v>2.</v>
          </cell>
          <cell r="C27" t="str">
            <v>LESS :</v>
          </cell>
          <cell r="D27" t="str">
            <v>Allowance to the extent exempt under</v>
          </cell>
        </row>
        <row r="28">
          <cell r="D28" t="str">
            <v>section 10 :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0">
          <cell r="B30" t="str">
            <v>3.</v>
          </cell>
          <cell r="C30" t="str">
            <v>BALANCE (1-2)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9155189.6166619863</v>
          </cell>
        </row>
        <row r="32">
          <cell r="B32" t="str">
            <v>4.</v>
          </cell>
          <cell r="C32" t="str">
            <v>DEDUCTIONS :</v>
          </cell>
        </row>
        <row r="33">
          <cell r="C33" t="str">
            <v>(a)  Standard deduction</v>
          </cell>
          <cell r="D33">
            <v>0</v>
          </cell>
          <cell r="E33">
            <v>0</v>
          </cell>
          <cell r="F33">
            <v>0</v>
          </cell>
          <cell r="G33" t="str">
            <v/>
          </cell>
          <cell r="H33">
            <v>0</v>
          </cell>
          <cell r="I33">
            <v>0</v>
          </cell>
        </row>
        <row r="34">
          <cell r="C34" t="str">
            <v>(b)  Entertainment allowance</v>
          </cell>
          <cell r="D34">
            <v>0</v>
          </cell>
          <cell r="E34">
            <v>0</v>
          </cell>
          <cell r="F34">
            <v>0</v>
          </cell>
          <cell r="G34" t="str">
            <v/>
          </cell>
        </row>
        <row r="35">
          <cell r="C35" t="str">
            <v>(c)  Tax on Employment</v>
          </cell>
          <cell r="D35">
            <v>0</v>
          </cell>
          <cell r="E35">
            <v>0</v>
          </cell>
          <cell r="F35">
            <v>0</v>
          </cell>
          <cell r="G35" t="str">
            <v/>
          </cell>
        </row>
        <row r="37">
          <cell r="B37" t="str">
            <v>5.</v>
          </cell>
          <cell r="C37" t="str">
            <v>AGGREGATE OF 4 (a to c)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 t="str">
            <v/>
          </cell>
        </row>
        <row r="39">
          <cell r="B39" t="str">
            <v>6.</v>
          </cell>
          <cell r="C39" t="str">
            <v>INCOME CHARGEABLE UNDER</v>
          </cell>
        </row>
        <row r="40">
          <cell r="C40" t="str">
            <v>THE HEAD SALARIES (3-5)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9155189.6166619863</v>
          </cell>
        </row>
        <row r="42">
          <cell r="B42" t="str">
            <v>7.</v>
          </cell>
          <cell r="C42" t="str">
            <v>ADD :</v>
          </cell>
          <cell r="D42" t="str">
            <v>Any other income reported by the</v>
          </cell>
        </row>
        <row r="43">
          <cell r="C43" t="str">
            <v>employee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5">
          <cell r="B45" t="str">
            <v>8.</v>
          </cell>
          <cell r="C45" t="str">
            <v>GROSS TOTAL INCOME (6+7)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9155189.6166619863</v>
          </cell>
        </row>
        <row r="47">
          <cell r="B47" t="str">
            <v>9.</v>
          </cell>
          <cell r="C47" t="str">
            <v>DEDUCTIONS UNDER CHAPTER VI-A</v>
          </cell>
          <cell r="D47">
            <v>0</v>
          </cell>
          <cell r="E47">
            <v>0</v>
          </cell>
          <cell r="F47">
            <v>0</v>
          </cell>
          <cell r="G47" t="str">
            <v>GROSS</v>
          </cell>
          <cell r="H47">
            <v>0</v>
          </cell>
          <cell r="I47" t="str">
            <v>QUALIFYING</v>
          </cell>
          <cell r="J47" t="str">
            <v>DEDUCTIBLE</v>
          </cell>
        </row>
        <row r="48">
          <cell r="G48" t="str">
            <v>AMOUNT</v>
          </cell>
          <cell r="H48">
            <v>0</v>
          </cell>
          <cell r="I48" t="str">
            <v>AMOUNT</v>
          </cell>
          <cell r="J48" t="str">
            <v>AMOUNT</v>
          </cell>
        </row>
        <row r="50">
          <cell r="C50" t="str">
            <v>(a)</v>
          </cell>
          <cell r="D50">
            <v>0</v>
          </cell>
          <cell r="E50">
            <v>0</v>
          </cell>
          <cell r="F50">
            <v>0</v>
          </cell>
          <cell r="G50" t="str">
            <v>Rs.............</v>
          </cell>
          <cell r="H50">
            <v>0</v>
          </cell>
          <cell r="I50" t="str">
            <v>Rs.............</v>
          </cell>
          <cell r="J50" t="str">
            <v>Rs.............</v>
          </cell>
        </row>
        <row r="51">
          <cell r="C51" t="str">
            <v>(b)</v>
          </cell>
          <cell r="D51">
            <v>0</v>
          </cell>
          <cell r="E51">
            <v>0</v>
          </cell>
          <cell r="F51">
            <v>0</v>
          </cell>
          <cell r="G51" t="str">
            <v>Rs.............</v>
          </cell>
          <cell r="H51">
            <v>0</v>
          </cell>
          <cell r="I51" t="str">
            <v>Rs.............</v>
          </cell>
          <cell r="J51" t="str">
            <v>Rs.............</v>
          </cell>
        </row>
        <row r="52">
          <cell r="C52" t="str">
            <v>(c)</v>
          </cell>
          <cell r="D52">
            <v>0</v>
          </cell>
          <cell r="E52">
            <v>0</v>
          </cell>
          <cell r="F52">
            <v>0</v>
          </cell>
          <cell r="G52" t="str">
            <v>Rs.............</v>
          </cell>
          <cell r="H52">
            <v>0</v>
          </cell>
          <cell r="I52" t="str">
            <v>Rs.............</v>
          </cell>
          <cell r="J52" t="str">
            <v>Rs.............</v>
          </cell>
        </row>
        <row r="53">
          <cell r="C53" t="str">
            <v>(d)</v>
          </cell>
          <cell r="D53">
            <v>0</v>
          </cell>
          <cell r="E53">
            <v>0</v>
          </cell>
          <cell r="F53">
            <v>0</v>
          </cell>
          <cell r="G53" t="str">
            <v>Rs.............</v>
          </cell>
          <cell r="H53">
            <v>0</v>
          </cell>
          <cell r="I53" t="str">
            <v>Rs.............</v>
          </cell>
          <cell r="J53" t="str">
            <v>Rs.............</v>
          </cell>
        </row>
        <row r="55">
          <cell r="B55" t="str">
            <v>10.</v>
          </cell>
          <cell r="C55" t="str">
            <v>Aggregate of deductible amount under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str">
            <v/>
          </cell>
        </row>
        <row r="56">
          <cell r="C56" t="str">
            <v>Chapter VI-A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K57" t="str">
            <v/>
          </cell>
        </row>
        <row r="58">
          <cell r="B58" t="str">
            <v>11.</v>
          </cell>
          <cell r="C58" t="str">
            <v>TOTAL INCOME (8-10)</v>
          </cell>
          <cell r="D58">
            <v>0</v>
          </cell>
          <cell r="E58" t="str">
            <v>(rounded off)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9155190</v>
          </cell>
        </row>
        <row r="59">
          <cell r="K59" t="str">
            <v/>
          </cell>
        </row>
        <row r="60">
          <cell r="B60" t="str">
            <v>12.</v>
          </cell>
          <cell r="C60" t="str">
            <v>TAX ON TOTAL INCOME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2720557</v>
          </cell>
        </row>
        <row r="63">
          <cell r="J63" t="str">
            <v>Rs.</v>
          </cell>
          <cell r="K63" t="str">
            <v>Rs.</v>
          </cell>
        </row>
        <row r="64">
          <cell r="B64" t="str">
            <v>13.</v>
          </cell>
          <cell r="C64" t="str">
            <v>REBATE AND RELIEF UNDER CHAPTER VIII</v>
          </cell>
        </row>
        <row r="66">
          <cell r="G66" t="str">
            <v>GROSS</v>
          </cell>
          <cell r="H66">
            <v>0</v>
          </cell>
          <cell r="I66" t="str">
            <v>QUALIFYING</v>
          </cell>
          <cell r="J66" t="str">
            <v>TAX REBATE/</v>
          </cell>
        </row>
        <row r="67">
          <cell r="C67" t="str">
            <v>I.   Under Section 88 (please specify)</v>
          </cell>
          <cell r="D67">
            <v>0</v>
          </cell>
          <cell r="E67">
            <v>0</v>
          </cell>
          <cell r="F67">
            <v>0</v>
          </cell>
          <cell r="G67" t="str">
            <v>AMOUNT</v>
          </cell>
          <cell r="H67">
            <v>0</v>
          </cell>
          <cell r="I67" t="str">
            <v>AMOUNT</v>
          </cell>
          <cell r="J67" t="str">
            <v>RELIEF</v>
          </cell>
        </row>
        <row r="69">
          <cell r="C69" t="str">
            <v>(a) LIC</v>
          </cell>
          <cell r="D69">
            <v>0</v>
          </cell>
          <cell r="E69">
            <v>0</v>
          </cell>
          <cell r="F69">
            <v>0</v>
          </cell>
          <cell r="G69" t="str">
            <v>Rs.</v>
          </cell>
          <cell r="H69">
            <v>0</v>
          </cell>
          <cell r="I69" t="str">
            <v>Rs.</v>
          </cell>
        </row>
        <row r="70">
          <cell r="C70" t="str">
            <v>(b) PPF</v>
          </cell>
          <cell r="D70">
            <v>0</v>
          </cell>
          <cell r="E70">
            <v>0</v>
          </cell>
          <cell r="F70">
            <v>0</v>
          </cell>
          <cell r="G70" t="str">
            <v>Rs.</v>
          </cell>
          <cell r="H70">
            <v>0</v>
          </cell>
          <cell r="I70" t="str">
            <v>Rs.</v>
          </cell>
        </row>
        <row r="71">
          <cell r="C71" t="str">
            <v>(c) National Savings Certificates</v>
          </cell>
          <cell r="D71">
            <v>0</v>
          </cell>
          <cell r="E71">
            <v>0</v>
          </cell>
          <cell r="F71">
            <v>0</v>
          </cell>
          <cell r="G71" t="str">
            <v>Rs.</v>
          </cell>
          <cell r="H71">
            <v>0</v>
          </cell>
          <cell r="I71" t="str">
            <v>Rs.</v>
          </cell>
        </row>
        <row r="72">
          <cell r="C72" t="str">
            <v>(d)UTI(s)</v>
          </cell>
          <cell r="D72">
            <v>0</v>
          </cell>
          <cell r="E72">
            <v>0</v>
          </cell>
          <cell r="F72">
            <v>0</v>
          </cell>
          <cell r="G72" t="str">
            <v>Rs.</v>
          </cell>
          <cell r="H72">
            <v>0</v>
          </cell>
          <cell r="I72" t="str">
            <v>Rs.</v>
          </cell>
        </row>
        <row r="73">
          <cell r="C73" t="str">
            <v>(e)</v>
          </cell>
          <cell r="D73">
            <v>0</v>
          </cell>
          <cell r="E73">
            <v>0</v>
          </cell>
          <cell r="F73">
            <v>0</v>
          </cell>
          <cell r="G73" t="str">
            <v>Rs.</v>
          </cell>
          <cell r="H73">
            <v>0</v>
          </cell>
          <cell r="I73" t="str">
            <v>Rs.</v>
          </cell>
        </row>
        <row r="74">
          <cell r="C74" t="str">
            <v>(f)  TOTAL (a) to (e)</v>
          </cell>
          <cell r="D74">
            <v>0</v>
          </cell>
          <cell r="E74">
            <v>0</v>
          </cell>
          <cell r="F74">
            <v>0</v>
          </cell>
          <cell r="G74" t="str">
            <v>Rs.</v>
          </cell>
          <cell r="H74">
            <v>0</v>
          </cell>
          <cell r="I74" t="str">
            <v>Rs.</v>
          </cell>
          <cell r="J74">
            <v>0</v>
          </cell>
        </row>
        <row r="76">
          <cell r="G76" t="str">
            <v>GROSS</v>
          </cell>
          <cell r="H76">
            <v>0</v>
          </cell>
          <cell r="I76" t="str">
            <v>QUALIFYING</v>
          </cell>
        </row>
        <row r="77">
          <cell r="C77" t="str">
            <v>II.   Under Section 88A (please specify)</v>
          </cell>
          <cell r="D77">
            <v>0</v>
          </cell>
          <cell r="E77">
            <v>0</v>
          </cell>
          <cell r="F77">
            <v>0</v>
          </cell>
          <cell r="G77" t="str">
            <v>AMOUNT</v>
          </cell>
          <cell r="H77">
            <v>0</v>
          </cell>
          <cell r="I77" t="str">
            <v>AMOUNT</v>
          </cell>
        </row>
        <row r="79">
          <cell r="C79" t="str">
            <v>(a)</v>
          </cell>
          <cell r="D79">
            <v>0</v>
          </cell>
          <cell r="E79">
            <v>0</v>
          </cell>
          <cell r="F79">
            <v>0</v>
          </cell>
          <cell r="G79" t="str">
            <v>Rs.............</v>
          </cell>
          <cell r="H79">
            <v>0</v>
          </cell>
          <cell r="I79" t="str">
            <v>Rs.............</v>
          </cell>
        </row>
        <row r="80">
          <cell r="C80" t="str">
            <v>(b)</v>
          </cell>
          <cell r="D80">
            <v>0</v>
          </cell>
          <cell r="E80">
            <v>0</v>
          </cell>
          <cell r="F80">
            <v>0</v>
          </cell>
          <cell r="G80" t="str">
            <v>Rs.............</v>
          </cell>
          <cell r="H80">
            <v>0</v>
          </cell>
          <cell r="I80" t="str">
            <v>Rs.............</v>
          </cell>
        </row>
        <row r="81">
          <cell r="C81" t="str">
            <v>(c)  TOTAL [(a) + (b)]</v>
          </cell>
          <cell r="D81">
            <v>0</v>
          </cell>
          <cell r="E81">
            <v>0</v>
          </cell>
          <cell r="F81">
            <v>0</v>
          </cell>
          <cell r="G81" t="str">
            <v>Rs.............</v>
          </cell>
          <cell r="H81">
            <v>0</v>
          </cell>
          <cell r="I81" t="str">
            <v>Rs.............</v>
          </cell>
          <cell r="J81" t="str">
            <v>Nil</v>
          </cell>
        </row>
        <row r="83">
          <cell r="C83" t="str">
            <v>III.  Under Section 89 (attach details)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 t="str">
            <v>Nil</v>
          </cell>
        </row>
        <row r="85">
          <cell r="B85" t="str">
            <v>14.</v>
          </cell>
          <cell r="C85" t="str">
            <v>AGGREGATE OF TAX REBATES</v>
          </cell>
        </row>
        <row r="86">
          <cell r="C86" t="str">
            <v>AND RELIEF AT 13 ABOVE</v>
          </cell>
        </row>
        <row r="87">
          <cell r="C87" t="str">
            <v>[I(f) + II(c) + III]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9">
          <cell r="B89" t="str">
            <v>15.</v>
          </cell>
          <cell r="C89" t="str">
            <v>TAX PAYABLE (12-14) AND</v>
          </cell>
        </row>
        <row r="90">
          <cell r="C90" t="str">
            <v>SURCHARGE THEREON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2774968.14</v>
          </cell>
        </row>
        <row r="92">
          <cell r="B92" t="str">
            <v>16.</v>
          </cell>
          <cell r="C92" t="str">
            <v>LESS TAX DEDUCTED AT SOURCE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5">
          <cell r="B95" t="str">
            <v>17.</v>
          </cell>
          <cell r="C95" t="str">
            <v>TAX PAYABLE/(REFUNDABLE) (15-16)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2774968.14</v>
          </cell>
        </row>
        <row r="98">
          <cell r="B98" t="str">
            <v>DETAILS OF TAX DEDUCTED AND DEPOSITED INTO CENTRAL GOVERNMENT ACCOUNT</v>
          </cell>
        </row>
        <row r="100">
          <cell r="B100" t="str">
            <v>AMOUNT (Rs.)</v>
          </cell>
          <cell r="C100">
            <v>0</v>
          </cell>
          <cell r="D100" t="str">
            <v>DATE OF PAYMENT</v>
          </cell>
          <cell r="E100">
            <v>0</v>
          </cell>
          <cell r="F100" t="str">
            <v>NAME OF BANK AND BRANCH WHERE TAX DEPOSITED</v>
          </cell>
        </row>
        <row r="117">
          <cell r="C117">
            <v>0</v>
          </cell>
        </row>
        <row r="120">
          <cell r="B120" t="str">
            <v>Certified that a sum of Rs. ………………………………………………………………………………………………………………………………………………………………………………………</v>
          </cell>
        </row>
        <row r="121">
          <cell r="B121" t="str">
            <v>has been deducted and paid to the credit of the Central Government. Further certified that the above information is true and</v>
          </cell>
        </row>
        <row r="122">
          <cell r="B122" t="str">
            <v>correct as per records.</v>
          </cell>
        </row>
        <row r="124">
          <cell r="G124" t="str">
            <v>....................................................................................................</v>
          </cell>
        </row>
        <row r="125">
          <cell r="G125" t="str">
            <v>Signature of the person responsible for deduction of tax</v>
          </cell>
        </row>
        <row r="127">
          <cell r="B127" t="str">
            <v>Place: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 t="str">
            <v>Full Name :</v>
          </cell>
        </row>
        <row r="128">
          <cell r="B128" t="str">
            <v>Date: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 t="str">
            <v>Designation :</v>
          </cell>
        </row>
        <row r="130">
          <cell r="B130" t="str">
            <v>*  See sections 15 and 17 and rule 3. Furnish separate details of value of the perquisites and profits in lieu of or in</v>
          </cell>
        </row>
        <row r="131">
          <cell r="B131" t="str">
            <v>addition to salary or wages.</v>
          </cell>
        </row>
        <row r="134">
          <cell r="B134" t="str">
            <v>As per Income Tax (6th Amendment) Rules, 1991</v>
          </cell>
        </row>
      </sheetData>
      <sheetData sheetId="1">
        <row r="9">
          <cell r="B9" t="str">
            <v>Name and Address of the Employer</v>
          </cell>
        </row>
      </sheetData>
      <sheetData sheetId="2">
        <row r="9">
          <cell r="B9" t="str">
            <v xml:space="preserve">    Name and Address of the Employer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-16"/>
      <sheetName val="master"/>
      <sheetName val="FORM_16"/>
      <sheetName val="entitlements"/>
      <sheetName val="Switch costs lookup"/>
      <sheetName val="Cost Centers"/>
      <sheetName val="MgtRpt Export"/>
      <sheetName val="Codes"/>
      <sheetName val="Notes"/>
      <sheetName val="overseas "/>
      <sheetName val="Indian"/>
      <sheetName val="Cover"/>
      <sheetName val="Ann A"/>
      <sheetName val="Ann B"/>
      <sheetName val="ANN C"/>
      <sheetName val="ann D"/>
      <sheetName val="FORM 3"/>
      <sheetName val="Schedule A"/>
      <sheetName val="Schedule B"/>
      <sheetName val="Schedule C"/>
      <sheetName val="Schedule D"/>
      <sheetName val="Schedule E"/>
      <sheetName val="Schedule F "/>
      <sheetName val="Schedule G"/>
      <sheetName val="Schedule  H"/>
      <sheetName val="Ann E"/>
      <sheetName val="New Form 16"/>
      <sheetName val="Form 12BA"/>
      <sheetName val="Ann-Form 12BA"/>
      <sheetName val="Saral (2)"/>
      <sheetName val="PN_01-02_21May02"/>
      <sheetName val="PLJAN"/>
      <sheetName val="Switch_costs_lookup"/>
      <sheetName val="Expansion needed"/>
      <sheetName val="ALL"/>
      <sheetName val="AR"/>
      <sheetName val="Dels"/>
      <sheetName val="SC-E-02-03"/>
      <sheetName val="TB-JUNE-2003-18.7.03"/>
      <sheetName val="Ref"/>
      <sheetName val="Performance Report"/>
      <sheetName val="Pub Rts 1.5 Standalone"/>
      <sheetName val="ESI"/>
      <sheetName val="JE10310X"/>
      <sheetName val="Prod Anal"/>
      <sheetName val="Form 16"/>
      <sheetName val="Sheet1"/>
      <sheetName val="Tables"/>
      <sheetName val="NOA Quaterly Data"/>
      <sheetName val="for challans"/>
      <sheetName val="Delhi"/>
      <sheetName val="overseas_"/>
      <sheetName val="Ann_A"/>
      <sheetName val="Ann_B"/>
      <sheetName val="ANN_C"/>
      <sheetName val="ann_D"/>
      <sheetName val="Ann_E"/>
      <sheetName val="New_Form_16"/>
      <sheetName val="Form_12BA"/>
      <sheetName val="Ann-Form_12BA"/>
      <sheetName val="Saral_(2)"/>
      <sheetName val="FORM_3"/>
      <sheetName val="Schedule_A"/>
      <sheetName val="Schedule_B"/>
      <sheetName val="Schedule_C"/>
      <sheetName val="Schedule_D"/>
      <sheetName val="Schedule_E"/>
      <sheetName val="Schedule_F_"/>
      <sheetName val="Schedule_G"/>
      <sheetName val="Schedule__H"/>
      <sheetName val="CRITERIA4"/>
      <sheetName val="COA-IPCL"/>
      <sheetName val="SPS DETAIL"/>
      <sheetName val="Expansion"/>
      <sheetName val="Input Form"/>
      <sheetName val="grp "/>
      <sheetName val="Empl Code"/>
      <sheetName val="GL Account"/>
      <sheetName val="Control Sheet"/>
      <sheetName val="Erlang B"/>
      <sheetName val="P&amp;L"/>
      <sheetName val="ACTIVO"/>
      <sheetName val="E.1_Sundry Debtor Lead"/>
      <sheetName val="DSM checkbook"/>
      <sheetName val="RG-A"/>
      <sheetName val="Cost_Centers"/>
      <sheetName val="MgtRpt_Export"/>
      <sheetName val="FORM24"/>
      <sheetName val="Assume"/>
      <sheetName val="X"/>
      <sheetName val="1-8"/>
      <sheetName val="Other notes"/>
      <sheetName val="ebit"/>
      <sheetName val="FINAL"/>
      <sheetName val="PART-1 COMPUTATION OF INCOME"/>
      <sheetName val=""/>
      <sheetName val="Data Tables"/>
      <sheetName val="Perquisites"/>
      <sheetName val="Amortization Table"/>
      <sheetName val="Entities"/>
      <sheetName val="12 31 06 ee data"/>
      <sheetName val="Cost Inputs"/>
    </sheetNames>
    <sheetDataSet>
      <sheetData sheetId="0">
        <row r="9">
          <cell r="A9" t="str">
            <v>Name and Address of the Employer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 t="str">
            <v>Name and Designation of the</v>
          </cell>
        </row>
        <row r="10">
          <cell r="H10" t="str">
            <v>Employee</v>
          </cell>
        </row>
        <row r="12">
          <cell r="A12" t="str">
            <v>BANK OF NOVA SCOTIA,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 t="str">
            <v>PETER NESBITT</v>
          </cell>
        </row>
        <row r="13">
          <cell r="A13" t="str">
            <v>DR. GOPAL DAS BHAWAN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 t="str">
            <v>MANAGER</v>
          </cell>
        </row>
        <row r="14">
          <cell r="A14" t="str">
            <v>28, BARAKHAMBA ROAD</v>
          </cell>
        </row>
        <row r="15">
          <cell r="A15" t="str">
            <v>PAN/GIR NO.</v>
          </cell>
          <cell r="B15">
            <v>0</v>
          </cell>
          <cell r="C15">
            <v>0</v>
          </cell>
          <cell r="D15" t="str">
            <v>TAN</v>
          </cell>
          <cell r="E15">
            <v>0</v>
          </cell>
          <cell r="F15">
            <v>0</v>
          </cell>
          <cell r="G15">
            <v>0</v>
          </cell>
          <cell r="H15" t="str">
            <v>PAN/GIR NO.</v>
          </cell>
        </row>
        <row r="16">
          <cell r="A16" t="str">
            <v>AAACB 1536H</v>
          </cell>
          <cell r="B16">
            <v>0</v>
          </cell>
          <cell r="C16">
            <v>0</v>
          </cell>
          <cell r="D16" t="b">
            <v>0</v>
          </cell>
          <cell r="E16">
            <v>0</v>
          </cell>
          <cell r="F16">
            <v>0</v>
          </cell>
          <cell r="G16">
            <v>0</v>
          </cell>
          <cell r="H16" t="str">
            <v>APPLIED FOR</v>
          </cell>
        </row>
        <row r="17">
          <cell r="F17" t="str">
            <v>PERIOD</v>
          </cell>
          <cell r="G17">
            <v>0</v>
          </cell>
          <cell r="H17">
            <v>0</v>
          </cell>
          <cell r="I17" t="str">
            <v>ASSESSMENT</v>
          </cell>
        </row>
        <row r="18">
          <cell r="A18" t="str">
            <v>TDS Circle where Annual Return/Statement under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 t="str">
            <v>FROM</v>
          </cell>
          <cell r="G18">
            <v>0</v>
          </cell>
          <cell r="H18" t="str">
            <v>TO</v>
          </cell>
          <cell r="I18" t="str">
            <v>YEAR</v>
          </cell>
        </row>
        <row r="19">
          <cell r="A19" t="str">
            <v>section 206 is to be filed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 t="str">
            <v>1 April 2001</v>
          </cell>
          <cell r="G19">
            <v>0</v>
          </cell>
          <cell r="H19" t="str">
            <v>31 March 2002</v>
          </cell>
          <cell r="I19" t="str">
            <v>2002-2003</v>
          </cell>
          <cell r="J19" t="str">
            <v/>
          </cell>
        </row>
        <row r="22">
          <cell r="A22" t="str">
            <v>DETAILS OF SALARY PAID AND ANY OTHER INCOME AND TAX DEDUCTED</v>
          </cell>
        </row>
        <row r="24">
          <cell r="I24" t="str">
            <v>Rs.</v>
          </cell>
          <cell r="J24" t="str">
            <v>Rs.</v>
          </cell>
        </row>
        <row r="25">
          <cell r="A25" t="str">
            <v>1.</v>
          </cell>
          <cell r="B25" t="str">
            <v>GROSS SALARY *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5572880</v>
          </cell>
        </row>
        <row r="27">
          <cell r="A27" t="str">
            <v>2.</v>
          </cell>
          <cell r="B27" t="str">
            <v>LESS :</v>
          </cell>
          <cell r="C27" t="str">
            <v>Allowance to the extent exempt under</v>
          </cell>
        </row>
        <row r="28">
          <cell r="C28" t="str">
            <v>section 10 :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30">
          <cell r="A30" t="str">
            <v>3.</v>
          </cell>
          <cell r="B30" t="str">
            <v>BALANCE (1-2)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5572880</v>
          </cell>
        </row>
        <row r="32">
          <cell r="A32" t="str">
            <v>4.</v>
          </cell>
          <cell r="B32" t="str">
            <v>DEDUCTIONS :</v>
          </cell>
        </row>
        <row r="33">
          <cell r="B33" t="str">
            <v>(a)  Standard deduction</v>
          </cell>
          <cell r="C33">
            <v>0</v>
          </cell>
          <cell r="D33">
            <v>0</v>
          </cell>
          <cell r="E33">
            <v>0</v>
          </cell>
          <cell r="F33" t="str">
            <v/>
          </cell>
          <cell r="G33">
            <v>0</v>
          </cell>
          <cell r="H33">
            <v>0</v>
          </cell>
        </row>
        <row r="34">
          <cell r="B34" t="str">
            <v>(b)  Entertainment allowance</v>
          </cell>
          <cell r="C34">
            <v>0</v>
          </cell>
          <cell r="D34">
            <v>0</v>
          </cell>
          <cell r="E34">
            <v>0</v>
          </cell>
          <cell r="F34" t="str">
            <v/>
          </cell>
        </row>
        <row r="35">
          <cell r="B35" t="str">
            <v>(c)  Tax on Employment</v>
          </cell>
          <cell r="C35">
            <v>0</v>
          </cell>
          <cell r="D35">
            <v>0</v>
          </cell>
          <cell r="E35">
            <v>0</v>
          </cell>
          <cell r="F35" t="str">
            <v/>
          </cell>
        </row>
        <row r="37">
          <cell r="A37" t="str">
            <v>5.</v>
          </cell>
          <cell r="B37" t="str">
            <v>AGGREGATE OF 4 (a to c)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 t="str">
            <v/>
          </cell>
        </row>
        <row r="39">
          <cell r="A39" t="str">
            <v>6.</v>
          </cell>
          <cell r="B39" t="str">
            <v>INCOME CHARGEABLE UNDER</v>
          </cell>
        </row>
        <row r="40">
          <cell r="B40" t="str">
            <v>THE HEAD SALARIES (3-5)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5572880</v>
          </cell>
        </row>
        <row r="42">
          <cell r="A42" t="str">
            <v>7.</v>
          </cell>
          <cell r="B42" t="str">
            <v>ADD :</v>
          </cell>
          <cell r="C42" t="str">
            <v>Any other income reported by the</v>
          </cell>
        </row>
        <row r="43">
          <cell r="B43" t="str">
            <v>employee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5">
          <cell r="A45" t="str">
            <v>8.</v>
          </cell>
          <cell r="B45" t="str">
            <v>GROSS TOTAL INCOME (6+7)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5572880</v>
          </cell>
        </row>
        <row r="47">
          <cell r="A47" t="str">
            <v>9.</v>
          </cell>
          <cell r="B47" t="str">
            <v>DEDUCTIONS UNDER CHAPTER VI-A</v>
          </cell>
          <cell r="C47">
            <v>0</v>
          </cell>
          <cell r="D47">
            <v>0</v>
          </cell>
          <cell r="E47">
            <v>0</v>
          </cell>
          <cell r="F47" t="str">
            <v>GROSS</v>
          </cell>
          <cell r="G47">
            <v>0</v>
          </cell>
          <cell r="H47" t="str">
            <v>QUALIFYING</v>
          </cell>
          <cell r="I47" t="str">
            <v>DEDUCTIBLE</v>
          </cell>
        </row>
        <row r="48">
          <cell r="F48" t="str">
            <v>AMOUNT</v>
          </cell>
          <cell r="G48">
            <v>0</v>
          </cell>
          <cell r="H48" t="str">
            <v>AMOUNT</v>
          </cell>
          <cell r="I48" t="str">
            <v>AMOUNT</v>
          </cell>
        </row>
        <row r="50">
          <cell r="B50" t="str">
            <v>(a)</v>
          </cell>
          <cell r="C50">
            <v>0</v>
          </cell>
          <cell r="D50">
            <v>0</v>
          </cell>
          <cell r="E50">
            <v>0</v>
          </cell>
          <cell r="F50" t="str">
            <v>Rs.............</v>
          </cell>
          <cell r="G50">
            <v>0</v>
          </cell>
          <cell r="H50" t="str">
            <v>Rs.............</v>
          </cell>
          <cell r="I50" t="str">
            <v>Rs.............</v>
          </cell>
        </row>
        <row r="51">
          <cell r="B51" t="str">
            <v>(b)</v>
          </cell>
          <cell r="C51">
            <v>0</v>
          </cell>
          <cell r="D51">
            <v>0</v>
          </cell>
          <cell r="E51">
            <v>0</v>
          </cell>
          <cell r="F51" t="str">
            <v>Rs.............</v>
          </cell>
          <cell r="G51">
            <v>0</v>
          </cell>
          <cell r="H51" t="str">
            <v>Rs.............</v>
          </cell>
          <cell r="I51" t="str">
            <v>Rs.............</v>
          </cell>
        </row>
        <row r="52">
          <cell r="B52" t="str">
            <v>(c)</v>
          </cell>
          <cell r="C52">
            <v>0</v>
          </cell>
          <cell r="D52">
            <v>0</v>
          </cell>
          <cell r="E52">
            <v>0</v>
          </cell>
          <cell r="F52" t="str">
            <v>Rs.............</v>
          </cell>
          <cell r="G52">
            <v>0</v>
          </cell>
          <cell r="H52" t="str">
            <v>Rs.............</v>
          </cell>
          <cell r="I52" t="str">
            <v>Rs.............</v>
          </cell>
        </row>
        <row r="53">
          <cell r="B53" t="str">
            <v>(d)</v>
          </cell>
          <cell r="C53">
            <v>0</v>
          </cell>
          <cell r="D53">
            <v>0</v>
          </cell>
          <cell r="E53">
            <v>0</v>
          </cell>
          <cell r="F53" t="str">
            <v>Rs.............</v>
          </cell>
          <cell r="G53">
            <v>0</v>
          </cell>
          <cell r="H53" t="str">
            <v>Rs.............</v>
          </cell>
          <cell r="I53" t="str">
            <v>Rs.............</v>
          </cell>
        </row>
        <row r="55">
          <cell r="A55" t="str">
            <v>10.</v>
          </cell>
          <cell r="B55" t="str">
            <v>Aggregate of deductible amount under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 t="str">
            <v/>
          </cell>
        </row>
        <row r="56">
          <cell r="B56" t="str">
            <v>Chapter VI-A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J57" t="str">
            <v/>
          </cell>
        </row>
        <row r="58">
          <cell r="A58" t="str">
            <v>11.</v>
          </cell>
          <cell r="B58" t="str">
            <v>TOTAL INCOME (8-10)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5572880</v>
          </cell>
        </row>
        <row r="59">
          <cell r="J59" t="str">
            <v/>
          </cell>
        </row>
        <row r="60">
          <cell r="A60" t="str">
            <v>12.</v>
          </cell>
          <cell r="B60" t="str">
            <v>TAX ON TOTAL INCOME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1645864</v>
          </cell>
        </row>
        <row r="63">
          <cell r="I63" t="str">
            <v>Rs.</v>
          </cell>
          <cell r="J63" t="str">
            <v>Rs.</v>
          </cell>
        </row>
        <row r="64">
          <cell r="A64" t="str">
            <v>13.</v>
          </cell>
          <cell r="B64" t="str">
            <v>REBATE AND RELIEF UNDER CHAPTER VIII</v>
          </cell>
        </row>
        <row r="66">
          <cell r="F66" t="str">
            <v>GROSS</v>
          </cell>
          <cell r="G66">
            <v>0</v>
          </cell>
          <cell r="H66" t="str">
            <v>QUALIFYING</v>
          </cell>
          <cell r="I66" t="str">
            <v>TAX REBATE/</v>
          </cell>
        </row>
        <row r="67">
          <cell r="B67" t="str">
            <v>I.   Under Section 88 (please specify)</v>
          </cell>
          <cell r="C67">
            <v>0</v>
          </cell>
          <cell r="D67">
            <v>0</v>
          </cell>
          <cell r="E67">
            <v>0</v>
          </cell>
          <cell r="F67" t="str">
            <v>AMOUNT</v>
          </cell>
          <cell r="G67">
            <v>0</v>
          </cell>
          <cell r="H67" t="str">
            <v>AMOUNT</v>
          </cell>
          <cell r="I67" t="str">
            <v>RELIEF</v>
          </cell>
        </row>
        <row r="69">
          <cell r="B69" t="str">
            <v>(a) LIC</v>
          </cell>
          <cell r="C69">
            <v>0</v>
          </cell>
          <cell r="D69">
            <v>0</v>
          </cell>
          <cell r="E69">
            <v>0</v>
          </cell>
          <cell r="F69" t="str">
            <v>Rs.</v>
          </cell>
          <cell r="G69">
            <v>0</v>
          </cell>
          <cell r="H69" t="str">
            <v>Rs.</v>
          </cell>
        </row>
        <row r="70">
          <cell r="B70" t="str">
            <v>(b) PPF</v>
          </cell>
          <cell r="C70">
            <v>0</v>
          </cell>
          <cell r="D70">
            <v>0</v>
          </cell>
          <cell r="E70">
            <v>0</v>
          </cell>
          <cell r="F70" t="str">
            <v>Rs.</v>
          </cell>
          <cell r="G70">
            <v>0</v>
          </cell>
          <cell r="H70" t="str">
            <v>Rs.</v>
          </cell>
        </row>
        <row r="71">
          <cell r="B71" t="str">
            <v>(c) National Savings Certificates</v>
          </cell>
          <cell r="C71">
            <v>0</v>
          </cell>
          <cell r="D71">
            <v>0</v>
          </cell>
          <cell r="E71">
            <v>0</v>
          </cell>
          <cell r="F71" t="str">
            <v>Rs.</v>
          </cell>
          <cell r="G71">
            <v>0</v>
          </cell>
          <cell r="H71" t="str">
            <v>Rs.</v>
          </cell>
        </row>
        <row r="72">
          <cell r="B72" t="str">
            <v>(d)UTI(s)</v>
          </cell>
          <cell r="C72">
            <v>0</v>
          </cell>
          <cell r="D72">
            <v>0</v>
          </cell>
          <cell r="E72">
            <v>0</v>
          </cell>
          <cell r="F72" t="str">
            <v>Rs.</v>
          </cell>
          <cell r="G72">
            <v>0</v>
          </cell>
          <cell r="H72" t="str">
            <v>Rs.</v>
          </cell>
        </row>
        <row r="73">
          <cell r="B73" t="str">
            <v>(e)</v>
          </cell>
          <cell r="C73">
            <v>0</v>
          </cell>
          <cell r="D73">
            <v>0</v>
          </cell>
          <cell r="E73">
            <v>0</v>
          </cell>
          <cell r="F73" t="str">
            <v>Rs.</v>
          </cell>
          <cell r="G73">
            <v>0</v>
          </cell>
          <cell r="H73" t="str">
            <v>Rs.</v>
          </cell>
        </row>
        <row r="74">
          <cell r="B74" t="str">
            <v>(f)  TOTAL (a) to (e)</v>
          </cell>
          <cell r="C74">
            <v>0</v>
          </cell>
          <cell r="D74">
            <v>0</v>
          </cell>
          <cell r="E74">
            <v>0</v>
          </cell>
          <cell r="F74" t="str">
            <v>Rs.</v>
          </cell>
          <cell r="G74">
            <v>0</v>
          </cell>
          <cell r="H74" t="str">
            <v>Rs.</v>
          </cell>
          <cell r="I74">
            <v>0</v>
          </cell>
        </row>
        <row r="76">
          <cell r="F76" t="str">
            <v>GROSS</v>
          </cell>
          <cell r="G76">
            <v>0</v>
          </cell>
          <cell r="H76" t="str">
            <v>QUALIFYING</v>
          </cell>
        </row>
        <row r="77">
          <cell r="B77" t="str">
            <v>II.   Under Section 88A (please specify)</v>
          </cell>
          <cell r="C77">
            <v>0</v>
          </cell>
          <cell r="D77">
            <v>0</v>
          </cell>
          <cell r="E77">
            <v>0</v>
          </cell>
          <cell r="F77" t="str">
            <v>AMOUNT</v>
          </cell>
          <cell r="G77">
            <v>0</v>
          </cell>
          <cell r="H77" t="str">
            <v>AMOUNT</v>
          </cell>
        </row>
        <row r="79">
          <cell r="B79" t="str">
            <v>(a)</v>
          </cell>
          <cell r="C79">
            <v>0</v>
          </cell>
          <cell r="D79">
            <v>0</v>
          </cell>
          <cell r="E79">
            <v>0</v>
          </cell>
          <cell r="F79" t="str">
            <v>Rs.............</v>
          </cell>
          <cell r="G79">
            <v>0</v>
          </cell>
          <cell r="H79" t="str">
            <v>Rs.............</v>
          </cell>
        </row>
        <row r="80">
          <cell r="B80" t="str">
            <v>(b)</v>
          </cell>
          <cell r="C80">
            <v>0</v>
          </cell>
          <cell r="D80">
            <v>0</v>
          </cell>
          <cell r="E80">
            <v>0</v>
          </cell>
          <cell r="F80" t="str">
            <v>Rs.............</v>
          </cell>
          <cell r="G80">
            <v>0</v>
          </cell>
          <cell r="H80" t="str">
            <v>Rs.............</v>
          </cell>
        </row>
        <row r="81">
          <cell r="B81" t="str">
            <v>(c)  TOTAL [(a) + (b)]</v>
          </cell>
          <cell r="C81">
            <v>0</v>
          </cell>
          <cell r="D81">
            <v>0</v>
          </cell>
          <cell r="E81">
            <v>0</v>
          </cell>
          <cell r="F81" t="str">
            <v>Rs.............</v>
          </cell>
          <cell r="G81">
            <v>0</v>
          </cell>
          <cell r="H81" t="str">
            <v>Rs.............</v>
          </cell>
          <cell r="I81" t="str">
            <v>Nil</v>
          </cell>
        </row>
        <row r="83">
          <cell r="B83" t="str">
            <v>III.  Under Section 89 (attach details)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 t="str">
            <v>Nil</v>
          </cell>
        </row>
        <row r="85">
          <cell r="A85" t="str">
            <v>14.</v>
          </cell>
          <cell r="B85" t="str">
            <v>AGGREGATE OF TAX REBATES</v>
          </cell>
        </row>
        <row r="86">
          <cell r="B86" t="str">
            <v>AND RELIEF AT 13 ABOVE</v>
          </cell>
        </row>
        <row r="87">
          <cell r="B87" t="str">
            <v>[I(f) + II(c) + III]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9">
          <cell r="A89" t="str">
            <v>15.</v>
          </cell>
          <cell r="B89" t="str">
            <v>TAX PAYABLE (12-14) AND</v>
          </cell>
        </row>
        <row r="90">
          <cell r="B90" t="str">
            <v>SURCHARGE THEREON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1810450.4000000001</v>
          </cell>
        </row>
        <row r="92">
          <cell r="A92" t="str">
            <v>16.</v>
          </cell>
          <cell r="B92" t="str">
            <v>LESS TAX DEDUCTED AT SOURCE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5">
          <cell r="A95" t="str">
            <v>17.</v>
          </cell>
          <cell r="B95" t="str">
            <v>TAX PAYABLE/(REFUNDABLE) (15-16)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1810450.4000000001</v>
          </cell>
        </row>
        <row r="98">
          <cell r="A98" t="str">
            <v>DETAILS OF TAX DEDUCTED AND DEPOSITED INTO CENTRAL GOVERNMENT ACCOUNT</v>
          </cell>
        </row>
        <row r="100">
          <cell r="A100" t="str">
            <v>AMOUNT (Rs.)</v>
          </cell>
          <cell r="B100">
            <v>0</v>
          </cell>
          <cell r="C100" t="str">
            <v>DATE OF PAYMENT</v>
          </cell>
          <cell r="D100">
            <v>0</v>
          </cell>
          <cell r="E100" t="str">
            <v>NAME OF BANK AND BRANCH WHERE TAX DEPOSITED</v>
          </cell>
        </row>
        <row r="117">
          <cell r="B117">
            <v>0</v>
          </cell>
        </row>
        <row r="120">
          <cell r="A120" t="str">
            <v>Certified that a sum of Rs. ………………………………………………………………………………………………………………………………………………………………………………………</v>
          </cell>
        </row>
        <row r="121">
          <cell r="A121" t="str">
            <v>has been deducted and paid to the credit of the Central Government. Further certified that the above information is true and</v>
          </cell>
        </row>
        <row r="122">
          <cell r="A122" t="str">
            <v>correct as per records.</v>
          </cell>
        </row>
        <row r="124">
          <cell r="F124" t="str">
            <v>....................................................................................................</v>
          </cell>
        </row>
        <row r="125">
          <cell r="F125" t="str">
            <v>Signature of the person responsible for deduction of tax</v>
          </cell>
        </row>
        <row r="127">
          <cell r="A127" t="str">
            <v>Place: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 t="str">
            <v>Full Name :</v>
          </cell>
        </row>
        <row r="128">
          <cell r="A128" t="str">
            <v>Date: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 t="str">
            <v>Designation :</v>
          </cell>
        </row>
        <row r="130">
          <cell r="A130" t="str">
            <v>*  See sections 15 and 17 and rule 3. Furnish separate details of value of the perquisites and profits in lieu of or in</v>
          </cell>
        </row>
        <row r="131">
          <cell r="A131" t="str">
            <v>addition to salary or wages.</v>
          </cell>
        </row>
        <row r="134">
          <cell r="A134" t="str">
            <v>As per Income Tax (6th Amendment) Rules, 1991</v>
          </cell>
        </row>
      </sheetData>
      <sheetData sheetId="1">
        <row r="9">
          <cell r="A9" t="str">
            <v>Name and Address of the Employer</v>
          </cell>
        </row>
      </sheetData>
      <sheetData sheetId="2">
        <row r="9">
          <cell r="A9" t="str">
            <v xml:space="preserve">    Name and Address of the Employer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arty"/>
      <sheetName val="sch"/>
      <sheetName val="Sheet2"/>
      <sheetName val="bank"/>
      <sheetName val="bnc"/>
      <sheetName val="Legal"/>
      <sheetName val="other credits"/>
      <sheetName val="bnc-OTHER"/>
      <sheetName val="CURING DEATAILS "/>
      <sheetName val="CURING AMR CR. TO PARTY-31-03-1"/>
      <sheetName val="CURING-SEP01"/>
      <sheetName val="Missing PDC"/>
      <sheetName val="DEUCH BANK -coll"/>
      <sheetName val="DB-BNC"/>
      <sheetName val="Missign PDC- details to WGE"/>
      <sheetName val="Details for WGE"/>
      <sheetName val="DAT DETAILS"/>
      <sheetName val="Design"/>
    </sheetNames>
    <sheetDataSet>
      <sheetData sheetId="0">
        <row r="2">
          <cell r="B2" t="str">
            <v>W00001</v>
          </cell>
        </row>
      </sheetData>
      <sheetData sheetId="1" refreshError="1">
        <row r="2">
          <cell r="B2" t="str">
            <v>W00001</v>
          </cell>
          <cell r="C2" t="str">
            <v>NA</v>
          </cell>
          <cell r="D2" t="str">
            <v>NA</v>
          </cell>
          <cell r="E2" t="str">
            <v>Bahuleyan Charitable Foundation Ltd.</v>
          </cell>
        </row>
        <row r="3">
          <cell r="B3" t="str">
            <v>W00002</v>
          </cell>
          <cell r="C3" t="str">
            <v>R3</v>
          </cell>
          <cell r="D3" t="str">
            <v>R</v>
          </cell>
          <cell r="E3" t="str">
            <v>Devi Scans Pvt Ltd.</v>
          </cell>
        </row>
        <row r="4">
          <cell r="B4" t="str">
            <v>W00003</v>
          </cell>
          <cell r="C4" t="str">
            <v>NA</v>
          </cell>
          <cell r="D4" t="str">
            <v>NA</v>
          </cell>
          <cell r="E4" t="str">
            <v>Apollo Diagnostic Centre</v>
          </cell>
        </row>
        <row r="5">
          <cell r="B5" t="str">
            <v>W00004</v>
          </cell>
          <cell r="C5" t="str">
            <v>R1</v>
          </cell>
          <cell r="D5" t="str">
            <v>R</v>
          </cell>
          <cell r="E5" t="str">
            <v>CDR Medical Industries Ltd.-2</v>
          </cell>
        </row>
        <row r="6">
          <cell r="B6" t="str">
            <v>W00005</v>
          </cell>
          <cell r="C6" t="str">
            <v>R1</v>
          </cell>
          <cell r="D6" t="str">
            <v>R</v>
          </cell>
          <cell r="E6" t="str">
            <v>Amrit Heart Scan &amp; Research Centre Pvt Ltd.-1</v>
          </cell>
        </row>
        <row r="7">
          <cell r="B7" t="str">
            <v>W00006</v>
          </cell>
          <cell r="C7" t="str">
            <v>NA</v>
          </cell>
          <cell r="D7" t="str">
            <v>NA</v>
          </cell>
          <cell r="E7" t="str">
            <v>Cacoon Marketing Pvt Ltd.</v>
          </cell>
        </row>
        <row r="8">
          <cell r="B8" t="str">
            <v>W00007</v>
          </cell>
          <cell r="C8" t="str">
            <v>NA</v>
          </cell>
          <cell r="D8" t="str">
            <v>NA</v>
          </cell>
          <cell r="E8" t="str">
            <v>Cacoon Marketing Pvt Ltd.</v>
          </cell>
        </row>
        <row r="9">
          <cell r="B9" t="str">
            <v>W00008</v>
          </cell>
          <cell r="C9" t="str">
            <v>NA</v>
          </cell>
          <cell r="D9" t="str">
            <v>NA</v>
          </cell>
          <cell r="E9" t="str">
            <v>Cacoon Marketing Pvt Ltd.</v>
          </cell>
        </row>
        <row r="10">
          <cell r="B10" t="str">
            <v>W00009</v>
          </cell>
          <cell r="C10" t="str">
            <v>NA</v>
          </cell>
          <cell r="D10" t="str">
            <v>NA</v>
          </cell>
          <cell r="E10" t="str">
            <v>Cacoon Marketing Pvt Ltd.</v>
          </cell>
        </row>
        <row r="11">
          <cell r="B11" t="str">
            <v>W00010</v>
          </cell>
          <cell r="C11" t="str">
            <v>R3</v>
          </cell>
          <cell r="D11" t="str">
            <v>R</v>
          </cell>
          <cell r="E11" t="str">
            <v>Bhilai Scans &amp; Research Pvt Ltd.-1</v>
          </cell>
        </row>
        <row r="12">
          <cell r="B12" t="str">
            <v>W00011</v>
          </cell>
          <cell r="C12" t="str">
            <v>R1</v>
          </cell>
          <cell r="D12" t="str">
            <v>R</v>
          </cell>
          <cell r="E12" t="str">
            <v>Ratanda X-Ray Clinic &amp; Laboratory</v>
          </cell>
        </row>
        <row r="13">
          <cell r="B13" t="str">
            <v>W00012</v>
          </cell>
          <cell r="C13" t="str">
            <v>NA</v>
          </cell>
          <cell r="D13" t="str">
            <v>NA</v>
          </cell>
          <cell r="E13" t="str">
            <v>Computed Radiodiagnostics-2</v>
          </cell>
        </row>
        <row r="14">
          <cell r="B14" t="str">
            <v>W00012-R</v>
          </cell>
          <cell r="C14" t="str">
            <v>R1</v>
          </cell>
          <cell r="D14" t="str">
            <v>R</v>
          </cell>
          <cell r="E14" t="str">
            <v>Computed Radiodiagnostics-2 ( Reschdued )</v>
          </cell>
        </row>
        <row r="15">
          <cell r="B15" t="str">
            <v>W00013</v>
          </cell>
          <cell r="C15" t="str">
            <v>R3</v>
          </cell>
          <cell r="D15" t="str">
            <v>R</v>
          </cell>
          <cell r="E15" t="str">
            <v>Mangal Anand Hospital</v>
          </cell>
        </row>
        <row r="16">
          <cell r="B16" t="str">
            <v>W00014</v>
          </cell>
          <cell r="C16" t="str">
            <v>R3</v>
          </cell>
          <cell r="D16" t="str">
            <v>R</v>
          </cell>
          <cell r="E16" t="str">
            <v>K Pandian</v>
          </cell>
        </row>
        <row r="17">
          <cell r="B17" t="str">
            <v>W00015</v>
          </cell>
          <cell r="C17" t="str">
            <v>R3</v>
          </cell>
          <cell r="D17" t="str">
            <v>R</v>
          </cell>
          <cell r="E17" t="str">
            <v>City Cardiac Research Centre Ltd.</v>
          </cell>
        </row>
        <row r="18">
          <cell r="B18" t="str">
            <v>W00016</v>
          </cell>
          <cell r="C18" t="str">
            <v>R3</v>
          </cell>
          <cell r="D18" t="str">
            <v>R</v>
          </cell>
          <cell r="E18" t="str">
            <v>CDR Medical Industries Ltd.-1</v>
          </cell>
        </row>
        <row r="19">
          <cell r="B19" t="str">
            <v>W00017</v>
          </cell>
          <cell r="C19" t="str">
            <v>R3</v>
          </cell>
          <cell r="D19" t="str">
            <v>R</v>
          </cell>
          <cell r="E19" t="str">
            <v>Vidya Shikshan Prasarak Manadal's NKP Salve inst. Of Medical Science</v>
          </cell>
        </row>
        <row r="20">
          <cell r="B20" t="str">
            <v>W00018</v>
          </cell>
          <cell r="C20" t="str">
            <v>R3</v>
          </cell>
          <cell r="D20" t="str">
            <v>R</v>
          </cell>
          <cell r="E20" t="str">
            <v>Dhanvantri Diagnostic Research Centre Pvt Ltd.-1</v>
          </cell>
        </row>
        <row r="21">
          <cell r="B21" t="str">
            <v>W00019</v>
          </cell>
          <cell r="C21" t="str">
            <v>R3</v>
          </cell>
          <cell r="D21" t="str">
            <v>R</v>
          </cell>
          <cell r="E21" t="str">
            <v>Hospito India Medical Foundation Ltd.-1</v>
          </cell>
        </row>
        <row r="22">
          <cell r="B22" t="str">
            <v>W00020</v>
          </cell>
          <cell r="C22" t="str">
            <v>R1</v>
          </cell>
          <cell r="D22" t="str">
            <v>NA</v>
          </cell>
          <cell r="E22" t="str">
            <v>R K Diagnostic Services (P) Ltd.</v>
          </cell>
        </row>
        <row r="23">
          <cell r="B23" t="str">
            <v>W00021</v>
          </cell>
          <cell r="C23" t="str">
            <v>R3</v>
          </cell>
          <cell r="D23" t="str">
            <v>R</v>
          </cell>
          <cell r="E23" t="str">
            <v>Geetanjali X-Rays</v>
          </cell>
        </row>
        <row r="24">
          <cell r="B24" t="str">
            <v>W00022</v>
          </cell>
          <cell r="C24" t="str">
            <v>R3</v>
          </cell>
          <cell r="D24" t="str">
            <v>R</v>
          </cell>
          <cell r="E24" t="str">
            <v>Sundaram Arulraj Healthcare Pvt Ltd.</v>
          </cell>
        </row>
        <row r="25">
          <cell r="B25" t="str">
            <v>W00023</v>
          </cell>
          <cell r="C25" t="str">
            <v>R3</v>
          </cell>
          <cell r="D25" t="str">
            <v>R</v>
          </cell>
          <cell r="E25" t="str">
            <v>Modern Medical Institute</v>
          </cell>
        </row>
        <row r="26">
          <cell r="B26" t="str">
            <v>W00024</v>
          </cell>
          <cell r="C26" t="str">
            <v>R3</v>
          </cell>
          <cell r="D26" t="str">
            <v>R</v>
          </cell>
          <cell r="E26" t="str">
            <v>Amar Jawalkar</v>
          </cell>
        </row>
        <row r="27">
          <cell r="B27" t="str">
            <v>W00025</v>
          </cell>
          <cell r="C27" t="str">
            <v>R3</v>
          </cell>
          <cell r="D27" t="str">
            <v>R</v>
          </cell>
          <cell r="E27" t="str">
            <v>Sajida Begum</v>
          </cell>
        </row>
        <row r="28">
          <cell r="B28" t="str">
            <v>W00026</v>
          </cell>
          <cell r="C28" t="str">
            <v>R3</v>
          </cell>
          <cell r="D28" t="str">
            <v>R</v>
          </cell>
          <cell r="E28" t="str">
            <v>Sudhir M Neral</v>
          </cell>
        </row>
        <row r="29">
          <cell r="B29" t="str">
            <v>W00027</v>
          </cell>
          <cell r="C29" t="str">
            <v>NA</v>
          </cell>
          <cell r="D29" t="str">
            <v>NA</v>
          </cell>
          <cell r="E29" t="str">
            <v>Welcome X-Ray &amp; Diagnostic Centre</v>
          </cell>
        </row>
        <row r="30">
          <cell r="B30" t="str">
            <v>W00028</v>
          </cell>
          <cell r="C30" t="str">
            <v>R3</v>
          </cell>
          <cell r="D30" t="str">
            <v>R</v>
          </cell>
          <cell r="E30" t="str">
            <v>Sethi Sonoscan</v>
          </cell>
        </row>
        <row r="31">
          <cell r="B31" t="str">
            <v>W00029</v>
          </cell>
          <cell r="C31" t="str">
            <v>R3</v>
          </cell>
          <cell r="D31" t="str">
            <v>R</v>
          </cell>
          <cell r="E31" t="str">
            <v>Meenakshi Das-1</v>
          </cell>
        </row>
        <row r="32">
          <cell r="B32" t="str">
            <v>W00030</v>
          </cell>
          <cell r="C32" t="str">
            <v>R3</v>
          </cell>
          <cell r="D32" t="str">
            <v>R</v>
          </cell>
          <cell r="E32" t="str">
            <v>Y Mohan Reddy</v>
          </cell>
        </row>
        <row r="33">
          <cell r="B33" t="str">
            <v>W00031</v>
          </cell>
          <cell r="C33" t="str">
            <v>R3</v>
          </cell>
          <cell r="D33" t="str">
            <v>R</v>
          </cell>
          <cell r="E33" t="str">
            <v>M Rama Rao</v>
          </cell>
        </row>
        <row r="34">
          <cell r="B34" t="str">
            <v>W00032</v>
          </cell>
          <cell r="C34" t="str">
            <v>R3</v>
          </cell>
          <cell r="D34" t="str">
            <v>R</v>
          </cell>
          <cell r="E34" t="str">
            <v>St James Hospital</v>
          </cell>
        </row>
        <row r="35">
          <cell r="B35" t="str">
            <v>W00033</v>
          </cell>
          <cell r="C35" t="str">
            <v>NA</v>
          </cell>
          <cell r="D35" t="str">
            <v>NA</v>
          </cell>
          <cell r="E35" t="str">
            <v>Moidu's Medicare Pvt Ltd.</v>
          </cell>
        </row>
        <row r="36">
          <cell r="B36" t="str">
            <v>W00034</v>
          </cell>
          <cell r="C36" t="str">
            <v>R1</v>
          </cell>
          <cell r="D36" t="str">
            <v>R</v>
          </cell>
          <cell r="E36" t="str">
            <v>Amrit Heart Scan &amp; Research Centre Pvt Ltd.-2</v>
          </cell>
        </row>
        <row r="37">
          <cell r="B37" t="str">
            <v>W00036</v>
          </cell>
          <cell r="C37" t="str">
            <v>R3</v>
          </cell>
          <cell r="D37" t="str">
            <v>R</v>
          </cell>
          <cell r="E37" t="str">
            <v>Babua Diagnostic Centre</v>
          </cell>
        </row>
        <row r="38">
          <cell r="B38" t="str">
            <v>W00037</v>
          </cell>
          <cell r="C38" t="str">
            <v>R3</v>
          </cell>
          <cell r="D38" t="str">
            <v>R</v>
          </cell>
          <cell r="E38" t="str">
            <v>Tara Hospital-1</v>
          </cell>
        </row>
        <row r="39">
          <cell r="B39" t="str">
            <v>W00038</v>
          </cell>
          <cell r="C39" t="str">
            <v>R3</v>
          </cell>
          <cell r="D39" t="str">
            <v>R</v>
          </cell>
          <cell r="E39" t="str">
            <v>Baby Memorial Hospital-1</v>
          </cell>
        </row>
        <row r="40">
          <cell r="B40" t="str">
            <v>W00039</v>
          </cell>
          <cell r="C40" t="str">
            <v>R1</v>
          </cell>
          <cell r="D40" t="str">
            <v>R</v>
          </cell>
          <cell r="E40" t="str">
            <v>Sai Mahima Shukla Nursing Home</v>
          </cell>
        </row>
        <row r="41">
          <cell r="B41" t="str">
            <v>W00040</v>
          </cell>
          <cell r="C41" t="str">
            <v>R6</v>
          </cell>
          <cell r="D41" t="str">
            <v>R</v>
          </cell>
          <cell r="E41" t="str">
            <v>Soni Medical Resources Pvt Ltd.-1</v>
          </cell>
        </row>
        <row r="42">
          <cell r="B42" t="str">
            <v>W00041</v>
          </cell>
          <cell r="C42" t="str">
            <v>R3</v>
          </cell>
          <cell r="D42" t="str">
            <v>R</v>
          </cell>
          <cell r="E42" t="str">
            <v>Medinova Diagnostic Services Ltd.-2</v>
          </cell>
        </row>
        <row r="43">
          <cell r="B43" t="str">
            <v>W00042</v>
          </cell>
          <cell r="C43" t="str">
            <v>R3</v>
          </cell>
          <cell r="D43" t="str">
            <v>R</v>
          </cell>
          <cell r="E43" t="str">
            <v>Nivedita Maternity &amp; Nursing Home</v>
          </cell>
        </row>
        <row r="44">
          <cell r="B44" t="str">
            <v>W00043</v>
          </cell>
          <cell r="C44" t="str">
            <v>R3</v>
          </cell>
          <cell r="D44" t="str">
            <v>R</v>
          </cell>
          <cell r="E44" t="str">
            <v>Eko Diagnostic Pvt Ltd.-1</v>
          </cell>
        </row>
        <row r="45">
          <cell r="B45" t="str">
            <v>W00044</v>
          </cell>
          <cell r="C45" t="str">
            <v>R3</v>
          </cell>
          <cell r="D45" t="str">
            <v>R</v>
          </cell>
          <cell r="E45" t="str">
            <v>Paliwal Hospital Pvt Ltd-1</v>
          </cell>
        </row>
        <row r="46">
          <cell r="B46" t="str">
            <v>W00045</v>
          </cell>
          <cell r="C46" t="str">
            <v>R3</v>
          </cell>
          <cell r="D46" t="str">
            <v>R</v>
          </cell>
          <cell r="E46" t="str">
            <v>Central Polyclinic Materity &amp; Nursing Home</v>
          </cell>
        </row>
        <row r="47">
          <cell r="B47" t="str">
            <v>W00046</v>
          </cell>
          <cell r="C47" t="str">
            <v>R3</v>
          </cell>
          <cell r="D47" t="str">
            <v>R</v>
          </cell>
          <cell r="E47" t="str">
            <v>Barthakur Clinic Pvt Ltd.</v>
          </cell>
        </row>
        <row r="48">
          <cell r="B48" t="str">
            <v>W00047</v>
          </cell>
          <cell r="C48" t="str">
            <v>R1</v>
          </cell>
          <cell r="D48" t="str">
            <v>R</v>
          </cell>
          <cell r="E48" t="str">
            <v>Bellary Healthcare Service Pvt Ltd.</v>
          </cell>
        </row>
        <row r="49">
          <cell r="B49" t="str">
            <v>W00048</v>
          </cell>
          <cell r="C49" t="str">
            <v>NA</v>
          </cell>
          <cell r="D49" t="str">
            <v>NA</v>
          </cell>
          <cell r="E49" t="str">
            <v>Madho Hospital</v>
          </cell>
        </row>
        <row r="50">
          <cell r="B50" t="str">
            <v>W00049</v>
          </cell>
          <cell r="C50" t="str">
            <v>RB</v>
          </cell>
          <cell r="D50" t="str">
            <v>RB</v>
          </cell>
          <cell r="E50" t="str">
            <v>Virdi Hospital &amp; Diagnostic Centre</v>
          </cell>
        </row>
        <row r="51">
          <cell r="B51" t="str">
            <v>W00050</v>
          </cell>
          <cell r="C51" t="str">
            <v>R3</v>
          </cell>
          <cell r="D51" t="str">
            <v>R</v>
          </cell>
          <cell r="E51" t="str">
            <v>Hospito India Medical Foundation Ltd.-2</v>
          </cell>
        </row>
        <row r="52">
          <cell r="B52" t="str">
            <v>W00051</v>
          </cell>
          <cell r="C52" t="str">
            <v>R3</v>
          </cell>
          <cell r="D52" t="str">
            <v>R</v>
          </cell>
          <cell r="E52" t="str">
            <v>Alva's Health Centre</v>
          </cell>
        </row>
        <row r="53">
          <cell r="B53" t="str">
            <v>W00052</v>
          </cell>
          <cell r="C53" t="str">
            <v>NA</v>
          </cell>
          <cell r="D53" t="str">
            <v>NA</v>
          </cell>
          <cell r="E53" t="str">
            <v>Ajit Baruah</v>
          </cell>
        </row>
        <row r="54">
          <cell r="B54" t="str">
            <v>W00053</v>
          </cell>
          <cell r="C54" t="str">
            <v>R3</v>
          </cell>
          <cell r="D54" t="str">
            <v>R</v>
          </cell>
          <cell r="E54" t="str">
            <v>Masih X-Ray Centre-1</v>
          </cell>
        </row>
        <row r="55">
          <cell r="B55" t="str">
            <v>W00054</v>
          </cell>
          <cell r="C55" t="str">
            <v>R1</v>
          </cell>
          <cell r="D55" t="str">
            <v>R</v>
          </cell>
          <cell r="E55" t="str">
            <v>Sri Ganganagar CAT-Scan &amp; Heart Centre (P) Ltd.</v>
          </cell>
        </row>
        <row r="56">
          <cell r="B56" t="str">
            <v>W00055</v>
          </cell>
          <cell r="C56" t="str">
            <v>NA</v>
          </cell>
          <cell r="D56" t="str">
            <v>NA</v>
          </cell>
          <cell r="E56" t="str">
            <v>Manipal Academy of Higher Education</v>
          </cell>
        </row>
        <row r="57">
          <cell r="B57" t="str">
            <v>W00056</v>
          </cell>
          <cell r="C57" t="str">
            <v>NA</v>
          </cell>
          <cell r="D57" t="str">
            <v>NA</v>
          </cell>
          <cell r="E57" t="str">
            <v>CT Scan Centre</v>
          </cell>
        </row>
        <row r="58">
          <cell r="B58" t="str">
            <v>W00057</v>
          </cell>
          <cell r="C58" t="str">
            <v>R3</v>
          </cell>
          <cell r="D58" t="str">
            <v>R</v>
          </cell>
          <cell r="E58" t="str">
            <v>Baby Memorial Hospital-3</v>
          </cell>
        </row>
        <row r="59">
          <cell r="B59" t="str">
            <v>W00058</v>
          </cell>
          <cell r="C59" t="str">
            <v>RB</v>
          </cell>
          <cell r="D59" t="str">
            <v>RB</v>
          </cell>
          <cell r="E59" t="str">
            <v>Trichy Premier CT Scans Limited</v>
          </cell>
        </row>
        <row r="60">
          <cell r="B60" t="str">
            <v>W00059</v>
          </cell>
          <cell r="C60" t="str">
            <v>R3</v>
          </cell>
          <cell r="D60" t="str">
            <v>R</v>
          </cell>
          <cell r="E60" t="str">
            <v>R Kanagasabapathy</v>
          </cell>
        </row>
        <row r="61">
          <cell r="B61" t="str">
            <v>W00060</v>
          </cell>
          <cell r="C61" t="str">
            <v>R3</v>
          </cell>
          <cell r="D61" t="str">
            <v>R</v>
          </cell>
          <cell r="E61" t="str">
            <v>AVMM Associates Pvt Ltd.</v>
          </cell>
        </row>
        <row r="62">
          <cell r="B62" t="str">
            <v>W00061</v>
          </cell>
          <cell r="C62" t="str">
            <v>R3</v>
          </cell>
          <cell r="D62" t="str">
            <v>R</v>
          </cell>
          <cell r="E62" t="str">
            <v>Polylab</v>
          </cell>
        </row>
        <row r="63">
          <cell r="B63" t="str">
            <v>W00062</v>
          </cell>
          <cell r="C63" t="str">
            <v>R3</v>
          </cell>
          <cell r="D63" t="str">
            <v>R</v>
          </cell>
          <cell r="E63" t="str">
            <v>Sangeetha Sumanth</v>
          </cell>
        </row>
        <row r="64">
          <cell r="B64" t="str">
            <v>W00063</v>
          </cell>
          <cell r="C64" t="str">
            <v>R3</v>
          </cell>
          <cell r="D64" t="str">
            <v>R</v>
          </cell>
          <cell r="E64" t="str">
            <v>Rukmini Scanning &amp; Diagnostic Centre</v>
          </cell>
        </row>
        <row r="65">
          <cell r="B65" t="str">
            <v>W00064</v>
          </cell>
          <cell r="C65" t="str">
            <v>R3</v>
          </cell>
          <cell r="D65" t="str">
            <v>R</v>
          </cell>
          <cell r="E65" t="str">
            <v>Sai Blood Bank &amp; Clinical Lab &amp; X Rays</v>
          </cell>
        </row>
        <row r="66">
          <cell r="B66" t="str">
            <v>W00065</v>
          </cell>
          <cell r="C66" t="str">
            <v>NA</v>
          </cell>
          <cell r="D66" t="str">
            <v>NA</v>
          </cell>
          <cell r="E66" t="str">
            <v>Body Vision</v>
          </cell>
        </row>
        <row r="67">
          <cell r="B67" t="str">
            <v>W00066</v>
          </cell>
          <cell r="C67" t="str">
            <v>R1</v>
          </cell>
          <cell r="D67" t="str">
            <v>R</v>
          </cell>
          <cell r="E67" t="str">
            <v>Srinivasa Nursing Home</v>
          </cell>
        </row>
        <row r="68">
          <cell r="B68" t="str">
            <v>W00067</v>
          </cell>
          <cell r="C68" t="str">
            <v>R3</v>
          </cell>
          <cell r="D68" t="str">
            <v>R</v>
          </cell>
          <cell r="E68" t="str">
            <v>Sewa Nursing Home</v>
          </cell>
        </row>
        <row r="69">
          <cell r="B69" t="str">
            <v>W00068</v>
          </cell>
          <cell r="C69" t="str">
            <v>NA</v>
          </cell>
          <cell r="D69" t="str">
            <v>NA</v>
          </cell>
          <cell r="E69" t="str">
            <v>Dhandhe Diagnostic Research Inst Pvt Ltd.</v>
          </cell>
        </row>
        <row r="70">
          <cell r="B70" t="str">
            <v>W00069</v>
          </cell>
          <cell r="C70" t="str">
            <v>NA</v>
          </cell>
          <cell r="D70" t="str">
            <v>NA</v>
          </cell>
          <cell r="E70" t="str">
            <v>Erode CT Scan centre &amp; Research Institute</v>
          </cell>
        </row>
        <row r="71">
          <cell r="B71" t="str">
            <v>W00070</v>
          </cell>
          <cell r="C71" t="str">
            <v>R3</v>
          </cell>
          <cell r="D71" t="str">
            <v>R</v>
          </cell>
          <cell r="E71" t="str">
            <v>The Kamala Medico</v>
          </cell>
        </row>
        <row r="72">
          <cell r="B72" t="str">
            <v>W00071</v>
          </cell>
          <cell r="C72" t="str">
            <v>R3</v>
          </cell>
          <cell r="D72" t="str">
            <v>R</v>
          </cell>
          <cell r="E72" t="str">
            <v>Sree Sathya Sai Baba Hospital</v>
          </cell>
        </row>
        <row r="73">
          <cell r="B73" t="str">
            <v>W00072</v>
          </cell>
          <cell r="C73" t="str">
            <v>R3</v>
          </cell>
          <cell r="D73" t="str">
            <v>R</v>
          </cell>
          <cell r="E73" t="str">
            <v>Baby Memorial Hospital-2</v>
          </cell>
        </row>
        <row r="74">
          <cell r="B74" t="str">
            <v>W00073</v>
          </cell>
          <cell r="C74" t="str">
            <v>R3</v>
          </cell>
          <cell r="D74" t="str">
            <v>R</v>
          </cell>
          <cell r="E74" t="str">
            <v>Jeya Sekharan Medical Trust</v>
          </cell>
        </row>
        <row r="75">
          <cell r="B75" t="str">
            <v>W00074</v>
          </cell>
          <cell r="C75" t="str">
            <v>R3</v>
          </cell>
          <cell r="D75" t="str">
            <v>R</v>
          </cell>
          <cell r="E75" t="str">
            <v>Vijaya Medical Centre-2</v>
          </cell>
        </row>
        <row r="76">
          <cell r="B76" t="str">
            <v>W00075</v>
          </cell>
          <cell r="C76" t="str">
            <v>R3</v>
          </cell>
          <cell r="D76" t="str">
            <v>R</v>
          </cell>
          <cell r="E76" t="str">
            <v>R K Chakrabarti</v>
          </cell>
        </row>
        <row r="77">
          <cell r="B77" t="str">
            <v>W00076</v>
          </cell>
          <cell r="C77" t="str">
            <v>NA</v>
          </cell>
          <cell r="D77" t="str">
            <v>NA</v>
          </cell>
          <cell r="E77" t="str">
            <v>Apollo Medical Investigations</v>
          </cell>
        </row>
        <row r="78">
          <cell r="B78" t="str">
            <v>W00077</v>
          </cell>
          <cell r="C78" t="str">
            <v>R3</v>
          </cell>
          <cell r="D78" t="str">
            <v>R</v>
          </cell>
          <cell r="E78" t="str">
            <v>Madhu Scan Centre</v>
          </cell>
        </row>
        <row r="79">
          <cell r="B79" t="str">
            <v>W00078</v>
          </cell>
          <cell r="C79" t="str">
            <v>R3</v>
          </cell>
          <cell r="D79" t="str">
            <v>R</v>
          </cell>
          <cell r="E79" t="str">
            <v>G G Medical Health Care Ltd.</v>
          </cell>
        </row>
        <row r="80">
          <cell r="B80" t="str">
            <v>W00079</v>
          </cell>
          <cell r="C80" t="str">
            <v>R3</v>
          </cell>
          <cell r="D80" t="str">
            <v>R</v>
          </cell>
          <cell r="E80" t="str">
            <v>R B Seth Jessa Ram &amp; Bros Charitable Hospital Trust-1</v>
          </cell>
        </row>
        <row r="81">
          <cell r="B81" t="str">
            <v>W00080</v>
          </cell>
          <cell r="C81" t="str">
            <v>R1</v>
          </cell>
          <cell r="D81" t="str">
            <v>R</v>
          </cell>
          <cell r="E81" t="str">
            <v>Cardio Vascular Specialists Pvt Ltd.</v>
          </cell>
        </row>
        <row r="82">
          <cell r="B82" t="str">
            <v>W00081</v>
          </cell>
          <cell r="C82" t="str">
            <v>R3</v>
          </cell>
          <cell r="D82" t="str">
            <v>R</v>
          </cell>
          <cell r="E82" t="str">
            <v>Dhanvantri Diagnostic Research Centre Pvt Ltd.-2</v>
          </cell>
        </row>
        <row r="83">
          <cell r="B83" t="str">
            <v>W00082</v>
          </cell>
          <cell r="C83" t="str">
            <v>R3</v>
          </cell>
          <cell r="D83" t="str">
            <v>R</v>
          </cell>
          <cell r="E83" t="str">
            <v>Diagnostic Laboratory &amp; X-Ray Clinic</v>
          </cell>
        </row>
        <row r="84">
          <cell r="B84" t="str">
            <v>W00083</v>
          </cell>
          <cell r="C84" t="str">
            <v>R3</v>
          </cell>
          <cell r="D84" t="str">
            <v>R</v>
          </cell>
          <cell r="E84" t="str">
            <v>S R V Thangamani</v>
          </cell>
        </row>
        <row r="85">
          <cell r="B85" t="str">
            <v>W00084</v>
          </cell>
          <cell r="C85" t="str">
            <v>R1</v>
          </cell>
          <cell r="D85" t="str">
            <v>R</v>
          </cell>
          <cell r="E85" t="str">
            <v>Ambala CT Scan &amp; Research Lab Pvt Ltd.</v>
          </cell>
        </row>
        <row r="86">
          <cell r="B86" t="str">
            <v>W00085</v>
          </cell>
          <cell r="C86" t="str">
            <v>R3</v>
          </cell>
          <cell r="D86" t="str">
            <v>R</v>
          </cell>
          <cell r="E86" t="str">
            <v>Kishore Diagnostics Pvt Ltd-1</v>
          </cell>
        </row>
        <row r="87">
          <cell r="B87" t="str">
            <v>W00086</v>
          </cell>
          <cell r="C87" t="str">
            <v>R3</v>
          </cell>
          <cell r="D87" t="str">
            <v>R</v>
          </cell>
          <cell r="E87" t="str">
            <v>S Srinivasa Rao</v>
          </cell>
        </row>
        <row r="88">
          <cell r="B88" t="str">
            <v>W00087</v>
          </cell>
          <cell r="C88" t="str">
            <v>R3</v>
          </cell>
          <cell r="D88" t="str">
            <v>R</v>
          </cell>
          <cell r="E88" t="str">
            <v>G Neuromed Diagnostic Centre Pvt Ltd.-1</v>
          </cell>
        </row>
        <row r="89">
          <cell r="B89" t="str">
            <v>W00088</v>
          </cell>
          <cell r="C89" t="str">
            <v>R1</v>
          </cell>
          <cell r="D89" t="str">
            <v>R</v>
          </cell>
          <cell r="E89" t="str">
            <v>Arputhamary</v>
          </cell>
        </row>
        <row r="90">
          <cell r="B90" t="str">
            <v>W00089</v>
          </cell>
          <cell r="C90" t="str">
            <v>NA</v>
          </cell>
          <cell r="D90" t="str">
            <v>NA</v>
          </cell>
          <cell r="E90" t="str">
            <v>B Bharathi</v>
          </cell>
        </row>
        <row r="91">
          <cell r="B91" t="str">
            <v>W00090</v>
          </cell>
          <cell r="C91" t="str">
            <v>NA</v>
          </cell>
          <cell r="D91" t="str">
            <v>NA</v>
          </cell>
          <cell r="E91" t="str">
            <v>K Venkateshwara Rao</v>
          </cell>
        </row>
        <row r="92">
          <cell r="B92" t="str">
            <v>W00091</v>
          </cell>
          <cell r="C92" t="str">
            <v>R1</v>
          </cell>
          <cell r="D92" t="str">
            <v>R</v>
          </cell>
          <cell r="E92" t="str">
            <v>Balaji Nursing Home</v>
          </cell>
        </row>
        <row r="93">
          <cell r="B93" t="str">
            <v>W00092</v>
          </cell>
          <cell r="C93" t="str">
            <v>R3</v>
          </cell>
          <cell r="D93" t="str">
            <v>R</v>
          </cell>
          <cell r="E93" t="str">
            <v>Jayesh B Solanki</v>
          </cell>
        </row>
        <row r="94">
          <cell r="B94" t="str">
            <v>W00093</v>
          </cell>
          <cell r="C94" t="str">
            <v>NA</v>
          </cell>
          <cell r="D94" t="str">
            <v>NA</v>
          </cell>
          <cell r="E94" t="str">
            <v>Salem Neuro Scan &amp; MRI Centre (P) Ltd</v>
          </cell>
        </row>
        <row r="95">
          <cell r="B95" t="str">
            <v>W00094</v>
          </cell>
          <cell r="C95" t="str">
            <v>NA</v>
          </cell>
          <cell r="D95" t="str">
            <v>NA</v>
          </cell>
          <cell r="E95" t="str">
            <v>Sunil K Agarwal</v>
          </cell>
        </row>
        <row r="96">
          <cell r="B96" t="str">
            <v>W00095</v>
          </cell>
          <cell r="C96" t="str">
            <v>R3</v>
          </cell>
          <cell r="D96" t="str">
            <v>R</v>
          </cell>
          <cell r="E96" t="str">
            <v>Ultralab Diagnostic Centre</v>
          </cell>
        </row>
        <row r="97">
          <cell r="B97" t="str">
            <v>W00096</v>
          </cell>
          <cell r="C97" t="str">
            <v>R1</v>
          </cell>
          <cell r="D97" t="str">
            <v>R</v>
          </cell>
          <cell r="E97" t="str">
            <v>Apollo Medical Investigations</v>
          </cell>
        </row>
        <row r="98">
          <cell r="B98" t="str">
            <v>W00097</v>
          </cell>
          <cell r="C98" t="str">
            <v>R1</v>
          </cell>
          <cell r="D98" t="str">
            <v>R</v>
          </cell>
          <cell r="E98" t="str">
            <v>Ganga Scan &amp; Research Centre</v>
          </cell>
        </row>
        <row r="99">
          <cell r="B99" t="str">
            <v>W00098</v>
          </cell>
          <cell r="C99" t="str">
            <v>R1</v>
          </cell>
          <cell r="D99" t="str">
            <v>R</v>
          </cell>
          <cell r="E99" t="str">
            <v>R Sankar</v>
          </cell>
        </row>
        <row r="100">
          <cell r="B100" t="str">
            <v>W00099</v>
          </cell>
          <cell r="C100" t="str">
            <v>NA</v>
          </cell>
          <cell r="D100" t="str">
            <v>NA</v>
          </cell>
          <cell r="E100" t="str">
            <v>Modern X-Ray Clinic</v>
          </cell>
        </row>
        <row r="101">
          <cell r="B101" t="str">
            <v>W00100</v>
          </cell>
          <cell r="C101" t="str">
            <v>R1</v>
          </cell>
          <cell r="D101" t="str">
            <v>R</v>
          </cell>
          <cell r="E101" t="str">
            <v>Medicave Diagnostic Centre (P) Ltd.-2</v>
          </cell>
        </row>
        <row r="102">
          <cell r="B102" t="str">
            <v>W00101</v>
          </cell>
          <cell r="C102" t="str">
            <v>R3</v>
          </cell>
          <cell r="D102" t="str">
            <v>R</v>
          </cell>
          <cell r="E102" t="str">
            <v>Tara Hospital-2</v>
          </cell>
        </row>
        <row r="103">
          <cell r="B103" t="str">
            <v>W00102</v>
          </cell>
          <cell r="C103" t="str">
            <v>NA</v>
          </cell>
          <cell r="D103" t="str">
            <v>NA</v>
          </cell>
          <cell r="E103" t="str">
            <v>Tanveer Ahmed Khan</v>
          </cell>
        </row>
        <row r="104">
          <cell r="B104" t="str">
            <v>W00103</v>
          </cell>
          <cell r="C104" t="str">
            <v>NA</v>
          </cell>
          <cell r="D104" t="str">
            <v>NA</v>
          </cell>
          <cell r="E104" t="str">
            <v>J N Shori Hospital</v>
          </cell>
        </row>
        <row r="105">
          <cell r="B105" t="str">
            <v>W00104</v>
          </cell>
          <cell r="C105" t="str">
            <v>NA</v>
          </cell>
          <cell r="D105" t="str">
            <v>NA</v>
          </cell>
          <cell r="E105" t="str">
            <v>Shrenik J Patil</v>
          </cell>
        </row>
        <row r="106">
          <cell r="B106" t="str">
            <v>W00105</v>
          </cell>
          <cell r="C106" t="str">
            <v>R3</v>
          </cell>
          <cell r="D106" t="str">
            <v>R</v>
          </cell>
          <cell r="E106" t="str">
            <v>L S Virdi</v>
          </cell>
        </row>
        <row r="107">
          <cell r="B107" t="str">
            <v>W00106</v>
          </cell>
          <cell r="C107" t="str">
            <v>R3</v>
          </cell>
          <cell r="D107" t="str">
            <v>R</v>
          </cell>
          <cell r="E107" t="str">
            <v>Meenakshi Das-3</v>
          </cell>
        </row>
        <row r="108">
          <cell r="B108" t="str">
            <v>W00107</v>
          </cell>
          <cell r="C108" t="str">
            <v>R3</v>
          </cell>
          <cell r="D108" t="str">
            <v>R</v>
          </cell>
          <cell r="E108" t="str">
            <v>North Bengal Nursing Home</v>
          </cell>
        </row>
        <row r="109">
          <cell r="B109" t="str">
            <v>W00108</v>
          </cell>
          <cell r="C109" t="str">
            <v>NA</v>
          </cell>
          <cell r="D109" t="str">
            <v>NA</v>
          </cell>
          <cell r="E109" t="str">
            <v>K Pathmanabhan</v>
          </cell>
        </row>
        <row r="110">
          <cell r="B110" t="str">
            <v>W00109</v>
          </cell>
          <cell r="C110" t="str">
            <v>R3</v>
          </cell>
          <cell r="D110" t="str">
            <v>R</v>
          </cell>
          <cell r="E110" t="str">
            <v>Vijaya Medical Centre-1</v>
          </cell>
        </row>
        <row r="111">
          <cell r="B111" t="str">
            <v>W00110</v>
          </cell>
          <cell r="C111" t="str">
            <v>R3</v>
          </cell>
          <cell r="D111" t="str">
            <v>R</v>
          </cell>
          <cell r="E111" t="str">
            <v>Chawla Scanning Centre</v>
          </cell>
        </row>
        <row r="112">
          <cell r="B112" t="str">
            <v>W00111</v>
          </cell>
          <cell r="C112" t="str">
            <v>R3</v>
          </cell>
          <cell r="D112" t="str">
            <v>R</v>
          </cell>
          <cell r="E112" t="str">
            <v>Medinova Diagnostic Services Ltd.-1</v>
          </cell>
        </row>
        <row r="113">
          <cell r="B113" t="str">
            <v>W00112</v>
          </cell>
          <cell r="C113" t="str">
            <v>NA</v>
          </cell>
          <cell r="D113" t="str">
            <v>NA</v>
          </cell>
          <cell r="E113" t="str">
            <v>Prime MRI Centre</v>
          </cell>
        </row>
        <row r="114">
          <cell r="B114" t="str">
            <v>W00113</v>
          </cell>
          <cell r="C114" t="str">
            <v>NA</v>
          </cell>
          <cell r="D114" t="str">
            <v>NA</v>
          </cell>
          <cell r="E114" t="str">
            <v>Kishore P Kedar</v>
          </cell>
        </row>
        <row r="115">
          <cell r="B115" t="str">
            <v>W00114</v>
          </cell>
          <cell r="C115" t="str">
            <v>NA</v>
          </cell>
          <cell r="D115" t="str">
            <v>NA</v>
          </cell>
          <cell r="E115" t="str">
            <v>S V K Reddy</v>
          </cell>
        </row>
        <row r="116">
          <cell r="B116" t="str">
            <v>W00115</v>
          </cell>
          <cell r="C116" t="str">
            <v>R3</v>
          </cell>
          <cell r="D116" t="str">
            <v>R</v>
          </cell>
          <cell r="E116" t="str">
            <v>Mookambigai Clinical Lab</v>
          </cell>
        </row>
        <row r="117">
          <cell r="B117" t="str">
            <v>W00116</v>
          </cell>
          <cell r="C117" t="str">
            <v>R3</v>
          </cell>
          <cell r="D117" t="str">
            <v>R</v>
          </cell>
          <cell r="E117" t="str">
            <v>Paulraj</v>
          </cell>
        </row>
        <row r="118">
          <cell r="B118" t="str">
            <v>W00117</v>
          </cell>
          <cell r="C118" t="str">
            <v>NA</v>
          </cell>
          <cell r="D118" t="str">
            <v>NA</v>
          </cell>
          <cell r="E118" t="str">
            <v>Solapur Imaging Pvt Ltd.</v>
          </cell>
        </row>
        <row r="119">
          <cell r="B119" t="str">
            <v>W00118</v>
          </cell>
          <cell r="C119" t="str">
            <v>R1</v>
          </cell>
          <cell r="D119" t="str">
            <v>R</v>
          </cell>
          <cell r="E119" t="str">
            <v>Radical X-Rays</v>
          </cell>
        </row>
        <row r="120">
          <cell r="B120" t="str">
            <v>W00119</v>
          </cell>
          <cell r="C120" t="str">
            <v>R3</v>
          </cell>
          <cell r="D120" t="str">
            <v>R</v>
          </cell>
          <cell r="E120" t="str">
            <v>Quest Diagnostic Services Pvt Ltd.</v>
          </cell>
        </row>
        <row r="121">
          <cell r="B121" t="str">
            <v>W00120</v>
          </cell>
          <cell r="C121" t="str">
            <v>R3</v>
          </cell>
          <cell r="D121" t="str">
            <v>R</v>
          </cell>
          <cell r="E121" t="str">
            <v>N Vijayan Nair</v>
          </cell>
        </row>
        <row r="122">
          <cell r="B122" t="str">
            <v>W00121</v>
          </cell>
          <cell r="C122" t="str">
            <v>R3</v>
          </cell>
          <cell r="D122" t="str">
            <v>R</v>
          </cell>
          <cell r="E122" t="str">
            <v>A Saritha</v>
          </cell>
        </row>
        <row r="123">
          <cell r="B123" t="str">
            <v>W00122</v>
          </cell>
          <cell r="C123" t="str">
            <v>R1</v>
          </cell>
          <cell r="D123" t="str">
            <v>R</v>
          </cell>
          <cell r="E123" t="str">
            <v>Mulla Shafi Basha</v>
          </cell>
        </row>
        <row r="124">
          <cell r="B124" t="str">
            <v>W00123</v>
          </cell>
          <cell r="C124" t="str">
            <v>R3</v>
          </cell>
          <cell r="D124" t="str">
            <v>R</v>
          </cell>
          <cell r="E124" t="str">
            <v>Doctor's X-Ray &amp; Medical Diagnostic Centre</v>
          </cell>
        </row>
        <row r="125">
          <cell r="B125" t="str">
            <v>W00124</v>
          </cell>
          <cell r="C125" t="str">
            <v>R3</v>
          </cell>
          <cell r="D125" t="str">
            <v>R</v>
          </cell>
          <cell r="E125" t="str">
            <v>K M Thomas</v>
          </cell>
        </row>
        <row r="126">
          <cell r="B126" t="str">
            <v>W00125</v>
          </cell>
          <cell r="C126" t="str">
            <v>R1</v>
          </cell>
          <cell r="D126" t="str">
            <v>R</v>
          </cell>
          <cell r="E126" t="str">
            <v>L H Kasture</v>
          </cell>
        </row>
        <row r="127">
          <cell r="B127" t="str">
            <v>W00126</v>
          </cell>
          <cell r="C127" t="str">
            <v>NA</v>
          </cell>
          <cell r="D127" t="str">
            <v>NA</v>
          </cell>
          <cell r="E127" t="str">
            <v>Ultrasound Centre</v>
          </cell>
        </row>
        <row r="128">
          <cell r="B128" t="str">
            <v>W00127</v>
          </cell>
          <cell r="C128" t="str">
            <v>R3</v>
          </cell>
          <cell r="D128" t="str">
            <v>R</v>
          </cell>
          <cell r="E128" t="str">
            <v>Pushp Diagnostic Centre-1</v>
          </cell>
        </row>
        <row r="129">
          <cell r="B129" t="str">
            <v>W00128</v>
          </cell>
          <cell r="C129" t="str">
            <v>R3</v>
          </cell>
          <cell r="D129" t="str">
            <v>R</v>
          </cell>
          <cell r="E129" t="str">
            <v>Pushp Diagnostic Centre-2</v>
          </cell>
        </row>
        <row r="130">
          <cell r="B130" t="str">
            <v>W00129</v>
          </cell>
          <cell r="C130" t="str">
            <v>R1</v>
          </cell>
          <cell r="D130" t="str">
            <v>R</v>
          </cell>
          <cell r="E130" t="str">
            <v>D D Ghodke</v>
          </cell>
        </row>
        <row r="131">
          <cell r="B131" t="str">
            <v>W00130</v>
          </cell>
          <cell r="C131" t="str">
            <v>R3</v>
          </cell>
          <cell r="D131" t="str">
            <v>R</v>
          </cell>
          <cell r="E131" t="str">
            <v>Advanced Medicare &amp; Research Institute Ltd.-1</v>
          </cell>
        </row>
        <row r="132">
          <cell r="B132" t="str">
            <v>W00131</v>
          </cell>
          <cell r="C132" t="str">
            <v>R3</v>
          </cell>
          <cell r="D132" t="str">
            <v>R</v>
          </cell>
          <cell r="E132" t="str">
            <v>Eko Diagnostic Pvt Ltd.-2</v>
          </cell>
        </row>
        <row r="133">
          <cell r="B133" t="str">
            <v>W00132</v>
          </cell>
          <cell r="C133" t="str">
            <v>NA</v>
          </cell>
          <cell r="D133" t="str">
            <v>NA</v>
          </cell>
          <cell r="E133" t="str">
            <v>Sandhya Sarmah</v>
          </cell>
        </row>
        <row r="134">
          <cell r="B134" t="str">
            <v>W00133</v>
          </cell>
          <cell r="C134" t="str">
            <v>R6</v>
          </cell>
          <cell r="D134" t="str">
            <v>R</v>
          </cell>
          <cell r="E134" t="str">
            <v>Soni Medical Resources Pvt Ltd.-2</v>
          </cell>
        </row>
        <row r="135">
          <cell r="B135" t="str">
            <v>W00134</v>
          </cell>
          <cell r="C135" t="str">
            <v>R3</v>
          </cell>
          <cell r="D135" t="str">
            <v>R</v>
          </cell>
          <cell r="E135" t="str">
            <v>M V Diabetes Specialities Centre Pvt Ltd</v>
          </cell>
        </row>
        <row r="136">
          <cell r="B136" t="str">
            <v>W00135</v>
          </cell>
          <cell r="C136" t="str">
            <v>NA</v>
          </cell>
          <cell r="D136" t="str">
            <v>NA</v>
          </cell>
          <cell r="E136" t="str">
            <v>Mangal Diagnostic Centre</v>
          </cell>
        </row>
        <row r="137">
          <cell r="B137" t="str">
            <v>W00136</v>
          </cell>
          <cell r="C137" t="str">
            <v>NA</v>
          </cell>
          <cell r="D137" t="str">
            <v>NA</v>
          </cell>
          <cell r="E137" t="str">
            <v>Doctors X-Ray &amp; Pathology Instt Pvt Ltd.</v>
          </cell>
        </row>
        <row r="138">
          <cell r="B138" t="str">
            <v>W00137</v>
          </cell>
          <cell r="C138" t="str">
            <v>R3</v>
          </cell>
          <cell r="D138" t="str">
            <v>R</v>
          </cell>
          <cell r="E138" t="str">
            <v>P V N Murthy</v>
          </cell>
        </row>
        <row r="139">
          <cell r="B139" t="str">
            <v>W00138</v>
          </cell>
          <cell r="C139" t="str">
            <v>R3</v>
          </cell>
          <cell r="D139" t="str">
            <v>R</v>
          </cell>
          <cell r="E139" t="str">
            <v>Nirog MR Diagnostic Centre Pvt Ltd.</v>
          </cell>
        </row>
        <row r="140">
          <cell r="B140" t="str">
            <v>W00139</v>
          </cell>
          <cell r="C140" t="str">
            <v>NA</v>
          </cell>
          <cell r="D140" t="str">
            <v>NA</v>
          </cell>
          <cell r="E140" t="str">
            <v>Search Diagnostic Centre</v>
          </cell>
        </row>
        <row r="141">
          <cell r="B141" t="str">
            <v>W00140</v>
          </cell>
          <cell r="C141" t="str">
            <v>R3</v>
          </cell>
          <cell r="D141" t="str">
            <v>R</v>
          </cell>
          <cell r="E141" t="str">
            <v>Avudaiappan</v>
          </cell>
        </row>
        <row r="142">
          <cell r="B142" t="str">
            <v>W00141</v>
          </cell>
          <cell r="C142" t="str">
            <v>R1</v>
          </cell>
          <cell r="D142" t="str">
            <v>R</v>
          </cell>
          <cell r="E142" t="str">
            <v>Medinova Diagnostic Services Ltd.-2</v>
          </cell>
        </row>
        <row r="143">
          <cell r="B143" t="str">
            <v>W00142</v>
          </cell>
          <cell r="C143" t="str">
            <v>R1</v>
          </cell>
          <cell r="D143" t="str">
            <v>R</v>
          </cell>
          <cell r="E143" t="str">
            <v>Medinova Diagnostic Services Ltd.-1</v>
          </cell>
        </row>
        <row r="144">
          <cell r="B144" t="str">
            <v>W00143</v>
          </cell>
          <cell r="C144" t="str">
            <v>R3</v>
          </cell>
          <cell r="D144" t="str">
            <v>R</v>
          </cell>
          <cell r="E144" t="str">
            <v>N Sethuraman-1</v>
          </cell>
        </row>
        <row r="145">
          <cell r="B145" t="str">
            <v>W00144</v>
          </cell>
          <cell r="C145" t="str">
            <v>R6</v>
          </cell>
          <cell r="D145" t="str">
            <v>R</v>
          </cell>
          <cell r="E145" t="str">
            <v>Soni Medical Resources Pvt Ltd.-4</v>
          </cell>
        </row>
        <row r="146">
          <cell r="B146" t="str">
            <v>W00145</v>
          </cell>
          <cell r="C146" t="str">
            <v>R6</v>
          </cell>
          <cell r="D146" t="str">
            <v>R</v>
          </cell>
          <cell r="E146" t="str">
            <v>Soni Medical Resources Pvt Ltd.-3</v>
          </cell>
        </row>
        <row r="147">
          <cell r="B147" t="str">
            <v>W00146</v>
          </cell>
          <cell r="C147" t="str">
            <v>R3</v>
          </cell>
          <cell r="D147" t="str">
            <v>R</v>
          </cell>
          <cell r="E147" t="str">
            <v>Guwahati Diagnostic centre</v>
          </cell>
        </row>
        <row r="148">
          <cell r="B148" t="str">
            <v>W00147</v>
          </cell>
          <cell r="C148" t="str">
            <v>R3</v>
          </cell>
          <cell r="D148" t="str">
            <v>R</v>
          </cell>
          <cell r="E148" t="str">
            <v>P K Gupta</v>
          </cell>
        </row>
        <row r="149">
          <cell r="B149" t="str">
            <v>W00148</v>
          </cell>
          <cell r="C149" t="str">
            <v>R3</v>
          </cell>
          <cell r="D149" t="str">
            <v>R</v>
          </cell>
          <cell r="E149" t="str">
            <v>Medico Research Imaging (I) Pvt Ltd.</v>
          </cell>
        </row>
        <row r="150">
          <cell r="B150" t="str">
            <v>W00149</v>
          </cell>
          <cell r="C150" t="str">
            <v>R3</v>
          </cell>
          <cell r="D150" t="str">
            <v>R</v>
          </cell>
          <cell r="E150" t="str">
            <v>Bhilai Scans &amp; Research Pvt Ltd.-2</v>
          </cell>
        </row>
        <row r="151">
          <cell r="B151" t="str">
            <v>W00150</v>
          </cell>
          <cell r="C151" t="str">
            <v>R3</v>
          </cell>
          <cell r="D151" t="str">
            <v>R</v>
          </cell>
          <cell r="E151" t="str">
            <v>S I Chelladurai</v>
          </cell>
        </row>
        <row r="152">
          <cell r="B152" t="str">
            <v>W00151</v>
          </cell>
          <cell r="C152" t="str">
            <v>NA</v>
          </cell>
          <cell r="D152" t="str">
            <v>NA</v>
          </cell>
          <cell r="E152" t="str">
            <v>Apollo Diagnostic Centre</v>
          </cell>
        </row>
        <row r="153">
          <cell r="B153" t="str">
            <v>W00152</v>
          </cell>
          <cell r="C153" t="str">
            <v>R3</v>
          </cell>
          <cell r="D153" t="str">
            <v>R</v>
          </cell>
          <cell r="E153" t="str">
            <v>Parul Dewan</v>
          </cell>
        </row>
        <row r="154">
          <cell r="B154" t="str">
            <v>W00153</v>
          </cell>
          <cell r="C154" t="str">
            <v>R3</v>
          </cell>
          <cell r="D154" t="str">
            <v>R</v>
          </cell>
          <cell r="E154" t="str">
            <v>Subarban Sono Clinic</v>
          </cell>
        </row>
        <row r="155">
          <cell r="B155" t="str">
            <v>W00154</v>
          </cell>
          <cell r="C155" t="str">
            <v>R1</v>
          </cell>
          <cell r="D155" t="str">
            <v>R</v>
          </cell>
          <cell r="E155" t="str">
            <v>Moidu's Medicare Pvt Ltd.-3</v>
          </cell>
        </row>
        <row r="156">
          <cell r="B156" t="str">
            <v>W00155</v>
          </cell>
          <cell r="C156" t="str">
            <v>R3</v>
          </cell>
          <cell r="D156" t="str">
            <v>R</v>
          </cell>
          <cell r="E156" t="str">
            <v>Neet Hospital Pvt Ltd.</v>
          </cell>
        </row>
        <row r="157">
          <cell r="B157" t="str">
            <v>W00156</v>
          </cell>
          <cell r="C157" t="str">
            <v>NA</v>
          </cell>
          <cell r="D157" t="str">
            <v>NA</v>
          </cell>
          <cell r="E157" t="str">
            <v>Fernandez Maternity Hospital Pvt Ltd.</v>
          </cell>
        </row>
        <row r="158">
          <cell r="B158" t="str">
            <v>W00157</v>
          </cell>
          <cell r="C158" t="str">
            <v>R3</v>
          </cell>
          <cell r="D158" t="str">
            <v>R</v>
          </cell>
          <cell r="E158" t="str">
            <v>R B Seth Jessa Ram &amp; Bros Charitable Hospital-2</v>
          </cell>
        </row>
        <row r="159">
          <cell r="B159" t="str">
            <v>W00158</v>
          </cell>
          <cell r="C159" t="str">
            <v>RB</v>
          </cell>
          <cell r="D159" t="str">
            <v>RB</v>
          </cell>
          <cell r="E159" t="str">
            <v>Vijaya Medical &amp; Educational Trust</v>
          </cell>
        </row>
        <row r="160">
          <cell r="B160" t="str">
            <v>W00159</v>
          </cell>
          <cell r="C160" t="str">
            <v>R1</v>
          </cell>
          <cell r="D160" t="str">
            <v>R</v>
          </cell>
          <cell r="E160" t="str">
            <v>S Kalavathy</v>
          </cell>
        </row>
        <row r="161">
          <cell r="B161" t="str">
            <v>W00160</v>
          </cell>
          <cell r="C161" t="str">
            <v>R3</v>
          </cell>
          <cell r="D161" t="str">
            <v>R</v>
          </cell>
          <cell r="E161" t="str">
            <v>Bombay Magnetic Resonance Imaging Pvt Ltd</v>
          </cell>
        </row>
        <row r="162">
          <cell r="B162" t="str">
            <v>W00161</v>
          </cell>
          <cell r="C162" t="str">
            <v>R3</v>
          </cell>
          <cell r="D162" t="str">
            <v>R</v>
          </cell>
          <cell r="E162" t="str">
            <v>H R Nandini Devi</v>
          </cell>
        </row>
        <row r="163">
          <cell r="B163" t="str">
            <v>W00162</v>
          </cell>
          <cell r="C163" t="str">
            <v>NA</v>
          </cell>
          <cell r="D163" t="str">
            <v>NA</v>
          </cell>
          <cell r="E163" t="str">
            <v>Shirish Valsangkar</v>
          </cell>
        </row>
        <row r="164">
          <cell r="B164" t="str">
            <v>W00163</v>
          </cell>
          <cell r="C164" t="str">
            <v>R1</v>
          </cell>
          <cell r="D164" t="str">
            <v>R</v>
          </cell>
          <cell r="E164" t="str">
            <v>Anand's Ultrasound &amp; CT Scan Neurological Research Centre</v>
          </cell>
        </row>
        <row r="165">
          <cell r="B165" t="str">
            <v>W00164</v>
          </cell>
          <cell r="C165" t="str">
            <v>R3</v>
          </cell>
          <cell r="D165" t="str">
            <v>R</v>
          </cell>
          <cell r="E165" t="str">
            <v>Maya Shenoy</v>
          </cell>
        </row>
        <row r="166">
          <cell r="B166" t="str">
            <v>W00165</v>
          </cell>
          <cell r="C166" t="str">
            <v>R1</v>
          </cell>
          <cell r="D166" t="str">
            <v>R</v>
          </cell>
          <cell r="E166" t="str">
            <v>Shankar Medical Store</v>
          </cell>
        </row>
        <row r="167">
          <cell r="B167" t="str">
            <v>W00166</v>
          </cell>
          <cell r="C167" t="str">
            <v>R3</v>
          </cell>
          <cell r="D167" t="str">
            <v>R</v>
          </cell>
          <cell r="E167" t="str">
            <v>Apex Hospital</v>
          </cell>
        </row>
        <row r="168">
          <cell r="B168" t="str">
            <v>W00167</v>
          </cell>
          <cell r="C168" t="str">
            <v>NA</v>
          </cell>
          <cell r="D168" t="str">
            <v>NA</v>
          </cell>
          <cell r="E168" t="str">
            <v>The Mary Calvert Holdsworth Memorial Hospital</v>
          </cell>
        </row>
        <row r="169">
          <cell r="B169" t="str">
            <v>W00168</v>
          </cell>
          <cell r="C169" t="str">
            <v>R3</v>
          </cell>
          <cell r="D169" t="str">
            <v>R</v>
          </cell>
          <cell r="E169" t="str">
            <v>Tuticorin Medical Imaging System (P) Ltd-1</v>
          </cell>
        </row>
        <row r="170">
          <cell r="B170" t="str">
            <v>W00169</v>
          </cell>
          <cell r="C170" t="str">
            <v>R3</v>
          </cell>
          <cell r="D170" t="str">
            <v>R</v>
          </cell>
          <cell r="E170" t="str">
            <v>S Suja</v>
          </cell>
        </row>
        <row r="171">
          <cell r="B171" t="str">
            <v>W00170</v>
          </cell>
          <cell r="C171" t="str">
            <v>R3</v>
          </cell>
          <cell r="D171" t="str">
            <v>R</v>
          </cell>
          <cell r="E171" t="str">
            <v>A Chella Sagayaraj</v>
          </cell>
        </row>
        <row r="172">
          <cell r="B172" t="str">
            <v>W00172</v>
          </cell>
          <cell r="C172" t="str">
            <v>R3</v>
          </cell>
          <cell r="D172" t="str">
            <v>R</v>
          </cell>
          <cell r="E172" t="str">
            <v>Sharad Jain</v>
          </cell>
        </row>
        <row r="173">
          <cell r="B173" t="str">
            <v>W00173</v>
          </cell>
          <cell r="C173" t="str">
            <v>R3</v>
          </cell>
          <cell r="D173" t="str">
            <v>R</v>
          </cell>
          <cell r="E173" t="str">
            <v>J R C Godfrey</v>
          </cell>
        </row>
        <row r="174">
          <cell r="B174" t="str">
            <v>W00174</v>
          </cell>
          <cell r="C174" t="str">
            <v>H</v>
          </cell>
          <cell r="D174" t="str">
            <v>H</v>
          </cell>
          <cell r="E174" t="str">
            <v>Sankshema Sushruta Cancer Hospital</v>
          </cell>
        </row>
        <row r="175">
          <cell r="B175" t="str">
            <v>W00177</v>
          </cell>
          <cell r="C175" t="str">
            <v>NA</v>
          </cell>
          <cell r="D175" t="str">
            <v>NA</v>
          </cell>
          <cell r="E175" t="str">
            <v>A G Neuro Hospital (P) Ltd.</v>
          </cell>
        </row>
        <row r="176">
          <cell r="B176" t="str">
            <v>W00178</v>
          </cell>
          <cell r="C176" t="str">
            <v>NA</v>
          </cell>
          <cell r="D176" t="str">
            <v>NA</v>
          </cell>
          <cell r="E176" t="str">
            <v>Woodlands CT Scan Centre</v>
          </cell>
        </row>
        <row r="177">
          <cell r="B177" t="str">
            <v>W00179</v>
          </cell>
          <cell r="C177" t="str">
            <v>R3</v>
          </cell>
          <cell r="D177" t="str">
            <v>R</v>
          </cell>
          <cell r="E177" t="str">
            <v>Joshi Nursing Home</v>
          </cell>
        </row>
        <row r="178">
          <cell r="B178" t="str">
            <v>W00180</v>
          </cell>
          <cell r="C178" t="str">
            <v>R3</v>
          </cell>
          <cell r="D178" t="str">
            <v>R</v>
          </cell>
          <cell r="E178" t="str">
            <v>Basant Kumar Pattanaik</v>
          </cell>
        </row>
        <row r="179">
          <cell r="B179" t="str">
            <v>W00181</v>
          </cell>
          <cell r="C179" t="str">
            <v>R1</v>
          </cell>
          <cell r="D179" t="str">
            <v>R</v>
          </cell>
          <cell r="E179" t="str">
            <v>Medinova Diagnostic Services Ltd.-4</v>
          </cell>
        </row>
        <row r="180">
          <cell r="B180" t="str">
            <v>W00182</v>
          </cell>
          <cell r="C180" t="str">
            <v>R3</v>
          </cell>
          <cell r="D180" t="str">
            <v>R</v>
          </cell>
          <cell r="E180" t="str">
            <v>Haryana Ultrasound Centre</v>
          </cell>
        </row>
        <row r="181">
          <cell r="B181" t="str">
            <v>W00183</v>
          </cell>
          <cell r="C181" t="str">
            <v>R3</v>
          </cell>
          <cell r="D181" t="str">
            <v>R</v>
          </cell>
          <cell r="E181" t="str">
            <v>Okay Diagnostics Research Centre Pvt Ltd.</v>
          </cell>
        </row>
        <row r="182">
          <cell r="B182" t="str">
            <v>W00184</v>
          </cell>
          <cell r="C182" t="str">
            <v>R3</v>
          </cell>
          <cell r="D182" t="str">
            <v>R</v>
          </cell>
          <cell r="E182" t="str">
            <v>Sangeetha Hospital</v>
          </cell>
        </row>
        <row r="183">
          <cell r="B183" t="str">
            <v>W00185</v>
          </cell>
          <cell r="C183" t="str">
            <v>R3</v>
          </cell>
          <cell r="D183" t="str">
            <v>R</v>
          </cell>
          <cell r="E183" t="str">
            <v>X Labs Hospital &amp; Diagnosis Centre Pvt Ltd.</v>
          </cell>
        </row>
        <row r="184">
          <cell r="B184" t="str">
            <v>W00186</v>
          </cell>
          <cell r="C184" t="str">
            <v>R3</v>
          </cell>
          <cell r="D184" t="str">
            <v>R</v>
          </cell>
          <cell r="E184" t="str">
            <v>Gulab Nursing Home</v>
          </cell>
        </row>
        <row r="185">
          <cell r="B185" t="str">
            <v>W00187</v>
          </cell>
          <cell r="C185" t="str">
            <v>NA</v>
          </cell>
          <cell r="D185" t="str">
            <v>NA</v>
          </cell>
          <cell r="E185" t="str">
            <v>R N Panda</v>
          </cell>
        </row>
        <row r="186">
          <cell r="B186" t="str">
            <v>W00189</v>
          </cell>
          <cell r="C186" t="str">
            <v>R1</v>
          </cell>
          <cell r="D186" t="str">
            <v>R</v>
          </cell>
          <cell r="E186" t="str">
            <v>Kovai Scan Centre</v>
          </cell>
        </row>
        <row r="187">
          <cell r="B187" t="str">
            <v>W00190</v>
          </cell>
          <cell r="C187" t="str">
            <v>R1</v>
          </cell>
          <cell r="D187" t="str">
            <v>R</v>
          </cell>
          <cell r="E187" t="str">
            <v>Medicave Diagnostic Centre (P) Ltd.-1</v>
          </cell>
        </row>
        <row r="188">
          <cell r="B188" t="str">
            <v>W00191</v>
          </cell>
          <cell r="C188" t="str">
            <v>R1</v>
          </cell>
          <cell r="D188" t="str">
            <v>R</v>
          </cell>
          <cell r="E188" t="str">
            <v>Canray</v>
          </cell>
        </row>
        <row r="189">
          <cell r="B189" t="str">
            <v>W00192</v>
          </cell>
          <cell r="C189" t="str">
            <v>R3</v>
          </cell>
          <cell r="D189" t="str">
            <v>R</v>
          </cell>
          <cell r="E189" t="str">
            <v>Medinova Diagnostic Services Ltd.-3</v>
          </cell>
        </row>
        <row r="190">
          <cell r="B190" t="str">
            <v>W00193</v>
          </cell>
          <cell r="C190" t="str">
            <v>R1</v>
          </cell>
          <cell r="D190" t="str">
            <v>R</v>
          </cell>
          <cell r="E190" t="str">
            <v>Travancore Scans Pvt Ltd.-1</v>
          </cell>
        </row>
        <row r="191">
          <cell r="B191" t="str">
            <v>W00194</v>
          </cell>
          <cell r="C191" t="str">
            <v>NA</v>
          </cell>
          <cell r="D191" t="str">
            <v>NA</v>
          </cell>
          <cell r="E191" t="str">
            <v>Medwin Diagnostic</v>
          </cell>
        </row>
        <row r="192">
          <cell r="B192" t="str">
            <v>W00195</v>
          </cell>
          <cell r="C192" t="str">
            <v>R3</v>
          </cell>
          <cell r="D192" t="str">
            <v>R</v>
          </cell>
          <cell r="E192" t="str">
            <v>Eko Diagnostic Pvt Ltd.-3</v>
          </cell>
        </row>
        <row r="193">
          <cell r="B193" t="str">
            <v>W00196</v>
          </cell>
          <cell r="C193" t="str">
            <v>R3</v>
          </cell>
          <cell r="D193" t="str">
            <v>R</v>
          </cell>
          <cell r="E193" t="str">
            <v>Masih X-Ray &amp; Sonography, Ujjain-2</v>
          </cell>
        </row>
        <row r="194">
          <cell r="B194" t="str">
            <v>W00197</v>
          </cell>
          <cell r="C194" t="str">
            <v>R3</v>
          </cell>
          <cell r="D194" t="str">
            <v>R</v>
          </cell>
          <cell r="E194" t="str">
            <v>Amba Diagnostic Centre</v>
          </cell>
        </row>
        <row r="195">
          <cell r="B195" t="str">
            <v>W00198</v>
          </cell>
          <cell r="C195" t="str">
            <v>NA</v>
          </cell>
          <cell r="D195" t="str">
            <v>NA</v>
          </cell>
          <cell r="E195" t="str">
            <v>Life Medical Centre</v>
          </cell>
        </row>
        <row r="196">
          <cell r="B196" t="str">
            <v>W00199</v>
          </cell>
          <cell r="C196" t="str">
            <v>H</v>
          </cell>
          <cell r="D196" t="str">
            <v>H</v>
          </cell>
          <cell r="E196" t="str">
            <v>Pravara Medical Trust</v>
          </cell>
        </row>
        <row r="197">
          <cell r="B197" t="str">
            <v>W00200</v>
          </cell>
          <cell r="C197" t="str">
            <v>R3</v>
          </cell>
          <cell r="D197" t="str">
            <v>R</v>
          </cell>
          <cell r="E197" t="str">
            <v>New Nightingale Nursing Home</v>
          </cell>
        </row>
        <row r="198">
          <cell r="B198" t="str">
            <v>W00201</v>
          </cell>
          <cell r="C198" t="str">
            <v>R3</v>
          </cell>
          <cell r="D198" t="str">
            <v>R</v>
          </cell>
          <cell r="E198" t="str">
            <v>K G Healthcare Ltd.</v>
          </cell>
        </row>
        <row r="199">
          <cell r="B199" t="str">
            <v>W00202</v>
          </cell>
          <cell r="C199" t="str">
            <v>C</v>
          </cell>
          <cell r="D199" t="str">
            <v>R</v>
          </cell>
          <cell r="E199" t="str">
            <v>Infertility Clinic &amp; Research Centre</v>
          </cell>
        </row>
        <row r="200">
          <cell r="B200" t="str">
            <v>W00203</v>
          </cell>
          <cell r="C200" t="str">
            <v>NA</v>
          </cell>
          <cell r="D200" t="str">
            <v>NA</v>
          </cell>
          <cell r="E200" t="str">
            <v>Moidu's Medicare Pvt Ltd.</v>
          </cell>
        </row>
        <row r="201">
          <cell r="B201" t="str">
            <v>W00204</v>
          </cell>
          <cell r="C201" t="str">
            <v>H</v>
          </cell>
          <cell r="D201" t="str">
            <v>H</v>
          </cell>
          <cell r="E201" t="str">
            <v>Vidarbha 3D Scan Centre</v>
          </cell>
        </row>
        <row r="202">
          <cell r="B202" t="str">
            <v>W00205</v>
          </cell>
          <cell r="C202" t="str">
            <v>C</v>
          </cell>
          <cell r="D202" t="str">
            <v>R</v>
          </cell>
          <cell r="E202" t="str">
            <v>Kalpana Nursing Home</v>
          </cell>
        </row>
        <row r="203">
          <cell r="B203" t="str">
            <v>W00206</v>
          </cell>
          <cell r="C203" t="str">
            <v>NA</v>
          </cell>
          <cell r="D203" t="str">
            <v>NA</v>
          </cell>
          <cell r="E203" t="str">
            <v>Berean Medical Centre</v>
          </cell>
        </row>
        <row r="204">
          <cell r="B204" t="str">
            <v>W00207</v>
          </cell>
          <cell r="C204" t="str">
            <v>R3</v>
          </cell>
          <cell r="D204" t="str">
            <v>R</v>
          </cell>
          <cell r="E204" t="str">
            <v>Meenakshi Das-2</v>
          </cell>
        </row>
        <row r="205">
          <cell r="B205" t="str">
            <v>W00208</v>
          </cell>
          <cell r="C205" t="str">
            <v>R3</v>
          </cell>
          <cell r="D205" t="str">
            <v>R</v>
          </cell>
          <cell r="E205" t="str">
            <v>Vijay Kulshreshtra</v>
          </cell>
        </row>
        <row r="206">
          <cell r="B206" t="str">
            <v>W00209</v>
          </cell>
          <cell r="C206" t="str">
            <v>NA</v>
          </cell>
          <cell r="D206" t="str">
            <v>NA</v>
          </cell>
          <cell r="E206" t="str">
            <v>Jay Pee Ultrasound &amp; X-Ray Centre</v>
          </cell>
        </row>
        <row r="207">
          <cell r="B207" t="str">
            <v>W00210</v>
          </cell>
          <cell r="C207" t="str">
            <v>R3</v>
          </cell>
          <cell r="D207" t="str">
            <v>R</v>
          </cell>
          <cell r="E207" t="str">
            <v>Sewa Polyclinic &amp; Diagnostic Centre</v>
          </cell>
        </row>
        <row r="208">
          <cell r="B208" t="str">
            <v>W00211</v>
          </cell>
          <cell r="C208" t="str">
            <v>R1</v>
          </cell>
          <cell r="D208" t="str">
            <v>R</v>
          </cell>
          <cell r="E208" t="str">
            <v>K Jayaram Naidu</v>
          </cell>
        </row>
        <row r="209">
          <cell r="B209" t="str">
            <v>W00212</v>
          </cell>
          <cell r="C209" t="str">
            <v>R3</v>
          </cell>
          <cell r="D209" t="str">
            <v>R</v>
          </cell>
          <cell r="E209" t="str">
            <v>Karthik Scans &amp; Diagnostic Centre</v>
          </cell>
        </row>
        <row r="210">
          <cell r="B210" t="str">
            <v>W00213</v>
          </cell>
          <cell r="C210" t="str">
            <v>R3</v>
          </cell>
          <cell r="D210" t="str">
            <v>R</v>
          </cell>
          <cell r="E210" t="str">
            <v>Popular X-Ray Centre</v>
          </cell>
        </row>
        <row r="211">
          <cell r="B211" t="str">
            <v>W00214</v>
          </cell>
          <cell r="C211" t="str">
            <v>R3</v>
          </cell>
          <cell r="D211" t="str">
            <v>R</v>
          </cell>
          <cell r="E211" t="str">
            <v>Moulana Hospital &amp; Scanning Centre</v>
          </cell>
        </row>
        <row r="212">
          <cell r="B212" t="str">
            <v>W00215</v>
          </cell>
          <cell r="C212" t="str">
            <v>R1</v>
          </cell>
          <cell r="D212" t="str">
            <v>R</v>
          </cell>
          <cell r="E212" t="str">
            <v>Prayag Scanning Pvt Ltd.</v>
          </cell>
        </row>
        <row r="213">
          <cell r="B213" t="str">
            <v>W00216</v>
          </cell>
          <cell r="C213" t="str">
            <v>NA</v>
          </cell>
          <cell r="D213" t="str">
            <v>NA</v>
          </cell>
          <cell r="E213" t="str">
            <v>Ashwini Childrens Hospital</v>
          </cell>
        </row>
        <row r="214">
          <cell r="B214" t="str">
            <v>W00217</v>
          </cell>
          <cell r="C214" t="str">
            <v>R3</v>
          </cell>
          <cell r="D214" t="str">
            <v>R</v>
          </cell>
          <cell r="E214" t="str">
            <v>Sandeep Healthcare Services</v>
          </cell>
        </row>
        <row r="215">
          <cell r="B215" t="str">
            <v>W00218</v>
          </cell>
          <cell r="C215" t="str">
            <v>NA</v>
          </cell>
          <cell r="D215" t="str">
            <v>NA</v>
          </cell>
          <cell r="E215" t="str">
            <v>Ultrasonix-1</v>
          </cell>
        </row>
        <row r="216">
          <cell r="B216" t="str">
            <v>W00220</v>
          </cell>
          <cell r="C216" t="str">
            <v>NA</v>
          </cell>
          <cell r="D216" t="str">
            <v>NA</v>
          </cell>
          <cell r="E216" t="str">
            <v>Fort Scan Limited</v>
          </cell>
        </row>
        <row r="217">
          <cell r="B217" t="str">
            <v>W00221</v>
          </cell>
          <cell r="C217" t="str">
            <v>R1</v>
          </cell>
          <cell r="D217" t="str">
            <v>R</v>
          </cell>
          <cell r="E217" t="str">
            <v>Medinova Diagnostic Services Ltd.-5</v>
          </cell>
        </row>
        <row r="218">
          <cell r="B218" t="str">
            <v>W00222</v>
          </cell>
          <cell r="C218" t="str">
            <v>R1</v>
          </cell>
          <cell r="D218" t="str">
            <v>R</v>
          </cell>
          <cell r="E218" t="str">
            <v>Marathwada Cancer Hospital &amp; Research Centre (P) Ltd.</v>
          </cell>
        </row>
        <row r="219">
          <cell r="B219" t="str">
            <v>W00223</v>
          </cell>
          <cell r="C219" t="str">
            <v>R3</v>
          </cell>
          <cell r="D219" t="str">
            <v>R</v>
          </cell>
          <cell r="E219" t="str">
            <v>Priya Scans</v>
          </cell>
        </row>
        <row r="220">
          <cell r="B220" t="str">
            <v>W00224</v>
          </cell>
          <cell r="C220" t="str">
            <v>R3</v>
          </cell>
          <cell r="D220" t="str">
            <v>R</v>
          </cell>
          <cell r="E220" t="str">
            <v>D K Subramanya Reddy</v>
          </cell>
        </row>
        <row r="221">
          <cell r="B221" t="str">
            <v>W00225</v>
          </cell>
          <cell r="C221" t="str">
            <v>R3</v>
          </cell>
          <cell r="D221" t="str">
            <v>R</v>
          </cell>
          <cell r="E221" t="str">
            <v>G Neuromed Diagnostic Centre Pvt Ltd.-2</v>
          </cell>
        </row>
        <row r="222">
          <cell r="B222" t="str">
            <v>W00226</v>
          </cell>
          <cell r="C222" t="str">
            <v>R1</v>
          </cell>
          <cell r="D222" t="str">
            <v>R</v>
          </cell>
          <cell r="E222" t="str">
            <v>N Sethuraman-2</v>
          </cell>
        </row>
        <row r="223">
          <cell r="B223" t="str">
            <v>W00227</v>
          </cell>
          <cell r="C223" t="str">
            <v>R1</v>
          </cell>
          <cell r="D223" t="str">
            <v>R</v>
          </cell>
          <cell r="E223" t="str">
            <v>N Sethuraman-3</v>
          </cell>
        </row>
        <row r="224">
          <cell r="B224" t="str">
            <v>W00228</v>
          </cell>
          <cell r="C224" t="str">
            <v>NA</v>
          </cell>
          <cell r="D224" t="str">
            <v>NA</v>
          </cell>
          <cell r="E224" t="str">
            <v>Usmanpura CT Scan Centre</v>
          </cell>
        </row>
        <row r="225">
          <cell r="B225" t="str">
            <v>W00229</v>
          </cell>
          <cell r="C225" t="str">
            <v>R1</v>
          </cell>
          <cell r="D225" t="str">
            <v>R</v>
          </cell>
          <cell r="E225" t="str">
            <v>Care Home &amp; Diagnostic Centre</v>
          </cell>
        </row>
        <row r="226">
          <cell r="B226" t="str">
            <v>W00230</v>
          </cell>
          <cell r="C226" t="str">
            <v>R1</v>
          </cell>
          <cell r="D226" t="str">
            <v>R</v>
          </cell>
          <cell r="E226" t="str">
            <v>Siddayya Kundlamath</v>
          </cell>
        </row>
        <row r="227">
          <cell r="B227" t="str">
            <v>W00231</v>
          </cell>
          <cell r="C227" t="str">
            <v>R1</v>
          </cell>
          <cell r="D227" t="str">
            <v>R</v>
          </cell>
          <cell r="E227" t="str">
            <v>Murari Prasad Mishra</v>
          </cell>
        </row>
        <row r="228">
          <cell r="B228" t="str">
            <v>W00232</v>
          </cell>
          <cell r="C228" t="str">
            <v>R3</v>
          </cell>
          <cell r="D228" t="str">
            <v>R</v>
          </cell>
          <cell r="E228" t="str">
            <v>O S Rajendran</v>
          </cell>
        </row>
        <row r="229">
          <cell r="B229" t="str">
            <v>W00233</v>
          </cell>
          <cell r="C229" t="str">
            <v>R1</v>
          </cell>
          <cell r="D229" t="str">
            <v>R</v>
          </cell>
          <cell r="E229" t="str">
            <v>Kalpana Jakhu (Mrs)</v>
          </cell>
        </row>
        <row r="230">
          <cell r="B230" t="str">
            <v>W00234</v>
          </cell>
          <cell r="C230" t="str">
            <v>NA</v>
          </cell>
          <cell r="D230" t="str">
            <v>NA</v>
          </cell>
          <cell r="E230" t="str">
            <v>Medimark Health Services Pvt Ltd.</v>
          </cell>
        </row>
        <row r="231">
          <cell r="B231" t="str">
            <v>W00235</v>
          </cell>
          <cell r="C231" t="str">
            <v>R1</v>
          </cell>
          <cell r="D231" t="str">
            <v>R</v>
          </cell>
          <cell r="E231" t="str">
            <v>CDR Medical Industries Ltd.</v>
          </cell>
        </row>
        <row r="232">
          <cell r="B232" t="str">
            <v>W00236</v>
          </cell>
          <cell r="C232" t="str">
            <v>R3</v>
          </cell>
          <cell r="D232" t="str">
            <v>R</v>
          </cell>
          <cell r="E232" t="str">
            <v>B I Jaffery</v>
          </cell>
        </row>
        <row r="233">
          <cell r="B233" t="str">
            <v>W00237</v>
          </cell>
          <cell r="C233" t="str">
            <v>R3</v>
          </cell>
          <cell r="D233" t="str">
            <v>R</v>
          </cell>
          <cell r="E233" t="str">
            <v>Verdict Diagnostic Ltd.-1</v>
          </cell>
        </row>
        <row r="234">
          <cell r="B234" t="str">
            <v>W00239</v>
          </cell>
          <cell r="C234" t="str">
            <v>NA</v>
          </cell>
          <cell r="D234" t="str">
            <v>NA</v>
          </cell>
          <cell r="E234" t="str">
            <v>Mangal Anand Healthcare Ltd.</v>
          </cell>
        </row>
        <row r="235">
          <cell r="B235" t="str">
            <v>W00240</v>
          </cell>
          <cell r="C235" t="str">
            <v>R1</v>
          </cell>
          <cell r="D235" t="str">
            <v>R</v>
          </cell>
          <cell r="E235" t="str">
            <v>Kamal Narain</v>
          </cell>
        </row>
        <row r="236">
          <cell r="B236" t="str">
            <v>W00241</v>
          </cell>
          <cell r="C236" t="str">
            <v>R1</v>
          </cell>
          <cell r="D236" t="str">
            <v>R</v>
          </cell>
          <cell r="E236" t="str">
            <v>Dilip Chana Parija</v>
          </cell>
        </row>
        <row r="237">
          <cell r="B237" t="str">
            <v>W00242</v>
          </cell>
          <cell r="C237" t="str">
            <v>R1</v>
          </cell>
          <cell r="D237" t="str">
            <v>R</v>
          </cell>
          <cell r="E237" t="str">
            <v>Bharat Scans Pvt Ltd.-1</v>
          </cell>
        </row>
        <row r="238">
          <cell r="B238" t="str">
            <v>W00243</v>
          </cell>
          <cell r="C238" t="str">
            <v>R1</v>
          </cell>
          <cell r="D238" t="str">
            <v>R</v>
          </cell>
          <cell r="E238" t="str">
            <v>Zia-Ul-Hasan Rizvi</v>
          </cell>
        </row>
        <row r="239">
          <cell r="B239" t="str">
            <v>W00244</v>
          </cell>
          <cell r="C239" t="str">
            <v>R1</v>
          </cell>
          <cell r="D239" t="str">
            <v>R</v>
          </cell>
          <cell r="E239" t="str">
            <v>Rekha Mishra</v>
          </cell>
        </row>
        <row r="240">
          <cell r="B240" t="str">
            <v>W00245</v>
          </cell>
          <cell r="C240" t="str">
            <v>R1</v>
          </cell>
          <cell r="D240" t="str">
            <v>R</v>
          </cell>
          <cell r="E240" t="str">
            <v>G Bakthavathsalam</v>
          </cell>
        </row>
        <row r="241">
          <cell r="B241" t="str">
            <v>W00246</v>
          </cell>
          <cell r="C241" t="str">
            <v>R1</v>
          </cell>
          <cell r="D241" t="str">
            <v>R</v>
          </cell>
          <cell r="E241" t="str">
            <v>Vijaya Medical Centre-3</v>
          </cell>
        </row>
        <row r="242">
          <cell r="B242" t="str">
            <v>W00247</v>
          </cell>
          <cell r="C242" t="str">
            <v>R1</v>
          </cell>
          <cell r="D242" t="str">
            <v>R</v>
          </cell>
          <cell r="E242" t="str">
            <v>Sri Venkateswara Diagnostics Pvt Ltd.</v>
          </cell>
        </row>
        <row r="243">
          <cell r="B243" t="str">
            <v>W00248</v>
          </cell>
          <cell r="C243" t="str">
            <v>NA</v>
          </cell>
          <cell r="D243" t="str">
            <v>NA</v>
          </cell>
          <cell r="E243" t="str">
            <v>Tellicherry Co-Operative Hospital</v>
          </cell>
        </row>
        <row r="244">
          <cell r="B244" t="str">
            <v>W00249</v>
          </cell>
          <cell r="C244" t="str">
            <v>NA</v>
          </cell>
          <cell r="D244" t="str">
            <v>NA</v>
          </cell>
          <cell r="E244" t="str">
            <v>Cochin Cooperative Hospital Society Ltd.</v>
          </cell>
        </row>
        <row r="245">
          <cell r="B245" t="str">
            <v>W00250</v>
          </cell>
          <cell r="C245" t="str">
            <v>R1</v>
          </cell>
          <cell r="D245" t="str">
            <v>R</v>
          </cell>
          <cell r="E245" t="str">
            <v>Assam Hospitals Ltd.</v>
          </cell>
        </row>
        <row r="246">
          <cell r="B246" t="str">
            <v>W00251</v>
          </cell>
          <cell r="C246" t="str">
            <v>R1</v>
          </cell>
          <cell r="D246" t="str">
            <v>R</v>
          </cell>
          <cell r="E246" t="str">
            <v>Assam Hospitals Ltd.</v>
          </cell>
        </row>
        <row r="247">
          <cell r="B247" t="str">
            <v>W00252</v>
          </cell>
          <cell r="C247" t="str">
            <v>R1</v>
          </cell>
          <cell r="D247" t="str">
            <v>R</v>
          </cell>
          <cell r="E247" t="str">
            <v>Assam Hospitals Ltd.</v>
          </cell>
        </row>
        <row r="248">
          <cell r="B248" t="str">
            <v>W00253</v>
          </cell>
          <cell r="C248" t="str">
            <v>R1</v>
          </cell>
          <cell r="D248" t="str">
            <v>R</v>
          </cell>
          <cell r="E248" t="str">
            <v>Ajit Kumar Tyagi</v>
          </cell>
        </row>
        <row r="249">
          <cell r="B249" t="str">
            <v>W00254</v>
          </cell>
          <cell r="C249" t="str">
            <v>H</v>
          </cell>
          <cell r="D249" t="str">
            <v>H</v>
          </cell>
          <cell r="E249" t="str">
            <v>Spandan Diagnostic &amp; Research Centre (P) Ltd-1</v>
          </cell>
        </row>
        <row r="250">
          <cell r="B250" t="str">
            <v>W00255</v>
          </cell>
          <cell r="C250" t="str">
            <v>R1</v>
          </cell>
          <cell r="D250" t="str">
            <v>R</v>
          </cell>
          <cell r="E250" t="str">
            <v>Kamala Shanmugam</v>
          </cell>
        </row>
        <row r="251">
          <cell r="B251" t="str">
            <v>W00256</v>
          </cell>
          <cell r="C251" t="str">
            <v>R1</v>
          </cell>
          <cell r="D251" t="str">
            <v>R</v>
          </cell>
          <cell r="E251" t="str">
            <v>United Scan Centre</v>
          </cell>
        </row>
        <row r="252">
          <cell r="B252" t="str">
            <v>W00257</v>
          </cell>
          <cell r="C252" t="str">
            <v>R1</v>
          </cell>
          <cell r="D252" t="str">
            <v>R</v>
          </cell>
          <cell r="E252" t="str">
            <v>Shri Mukandi Lal Memorial Foundation for Heart &amp; Medical Care</v>
          </cell>
        </row>
        <row r="253">
          <cell r="B253" t="str">
            <v>W00258</v>
          </cell>
          <cell r="C253" t="str">
            <v>R1</v>
          </cell>
          <cell r="D253" t="str">
            <v>R</v>
          </cell>
          <cell r="E253" t="str">
            <v>Agnes M P Rayal</v>
          </cell>
        </row>
        <row r="254">
          <cell r="B254" t="str">
            <v>W00259</v>
          </cell>
          <cell r="C254" t="str">
            <v>R1</v>
          </cell>
          <cell r="D254" t="str">
            <v>R</v>
          </cell>
          <cell r="E254" t="str">
            <v>Hemant Thakkar</v>
          </cell>
        </row>
        <row r="255">
          <cell r="B255" t="str">
            <v>W00260</v>
          </cell>
          <cell r="C255" t="str">
            <v>NA</v>
          </cell>
          <cell r="D255" t="str">
            <v>NA</v>
          </cell>
          <cell r="E255" t="str">
            <v>S N Kuchhal</v>
          </cell>
        </row>
        <row r="256">
          <cell r="B256" t="str">
            <v>W00261</v>
          </cell>
          <cell r="C256" t="str">
            <v>R1</v>
          </cell>
          <cell r="D256" t="str">
            <v>R</v>
          </cell>
          <cell r="E256" t="str">
            <v>Infertility Institute &amp; Research Centre Pvt Limited</v>
          </cell>
        </row>
        <row r="257">
          <cell r="B257" t="str">
            <v>W00262</v>
          </cell>
          <cell r="C257" t="str">
            <v>R1</v>
          </cell>
          <cell r="D257" t="str">
            <v>R</v>
          </cell>
          <cell r="E257" t="str">
            <v>Anil Patil</v>
          </cell>
        </row>
        <row r="258">
          <cell r="B258" t="str">
            <v>W00263</v>
          </cell>
          <cell r="C258" t="str">
            <v>R1</v>
          </cell>
          <cell r="D258" t="str">
            <v>R</v>
          </cell>
          <cell r="E258" t="str">
            <v>B C Choubey</v>
          </cell>
        </row>
        <row r="259">
          <cell r="B259" t="str">
            <v>W00264</v>
          </cell>
          <cell r="C259" t="str">
            <v>R1</v>
          </cell>
          <cell r="D259" t="str">
            <v>R</v>
          </cell>
          <cell r="E259" t="str">
            <v>Rai Memorial Medical Centre</v>
          </cell>
        </row>
        <row r="260">
          <cell r="B260" t="str">
            <v>W00265</v>
          </cell>
          <cell r="C260" t="str">
            <v>R3</v>
          </cell>
          <cell r="D260" t="str">
            <v>R</v>
          </cell>
          <cell r="E260" t="str">
            <v>Little Flower Religious &amp; Charitable Society</v>
          </cell>
        </row>
        <row r="261">
          <cell r="B261" t="str">
            <v>W00266</v>
          </cell>
          <cell r="C261" t="str">
            <v>R1</v>
          </cell>
          <cell r="D261" t="str">
            <v>R</v>
          </cell>
          <cell r="E261" t="str">
            <v>Gurmail Singh</v>
          </cell>
        </row>
        <row r="262">
          <cell r="B262" t="str">
            <v>W00268</v>
          </cell>
          <cell r="C262" t="str">
            <v>R1</v>
          </cell>
          <cell r="D262" t="str">
            <v>R</v>
          </cell>
          <cell r="E262" t="str">
            <v>Ganesh Scan Centre</v>
          </cell>
        </row>
        <row r="263">
          <cell r="B263" t="str">
            <v>W00269</v>
          </cell>
          <cell r="C263" t="str">
            <v>R1</v>
          </cell>
          <cell r="D263" t="str">
            <v>R</v>
          </cell>
          <cell r="E263" t="str">
            <v>Sunil Bhatia</v>
          </cell>
        </row>
        <row r="264">
          <cell r="B264" t="str">
            <v>W00270</v>
          </cell>
          <cell r="C264" t="str">
            <v>R1</v>
          </cell>
          <cell r="D264" t="str">
            <v>R</v>
          </cell>
          <cell r="E264" t="str">
            <v>M K Saraogi</v>
          </cell>
        </row>
        <row r="265">
          <cell r="B265" t="str">
            <v>W00501</v>
          </cell>
          <cell r="C265" t="str">
            <v>R3</v>
          </cell>
          <cell r="D265" t="str">
            <v>R</v>
          </cell>
          <cell r="E265" t="str">
            <v>Positive Health Care</v>
          </cell>
        </row>
        <row r="266">
          <cell r="B266" t="str">
            <v>W00502</v>
          </cell>
          <cell r="C266" t="str">
            <v>H</v>
          </cell>
          <cell r="D266" t="str">
            <v>H</v>
          </cell>
          <cell r="E266" t="str">
            <v>Bhuvan X-ray</v>
          </cell>
        </row>
        <row r="267">
          <cell r="B267" t="str">
            <v>W00503</v>
          </cell>
          <cell r="C267" t="str">
            <v>R3</v>
          </cell>
          <cell r="D267" t="str">
            <v>R</v>
          </cell>
          <cell r="E267" t="str">
            <v>Galav Scan Centre</v>
          </cell>
        </row>
        <row r="268">
          <cell r="B268" t="str">
            <v>W00505</v>
          </cell>
          <cell r="C268" t="str">
            <v>R3</v>
          </cell>
          <cell r="D268" t="str">
            <v>R</v>
          </cell>
          <cell r="E268" t="str">
            <v>Hospito India Medical Foundation Ltd.-3</v>
          </cell>
        </row>
        <row r="269">
          <cell r="B269" t="str">
            <v>W00506</v>
          </cell>
          <cell r="C269" t="str">
            <v>R1</v>
          </cell>
          <cell r="D269" t="str">
            <v>R</v>
          </cell>
          <cell r="E269" t="str">
            <v>Modiu's Medicare-2</v>
          </cell>
        </row>
        <row r="270">
          <cell r="B270" t="str">
            <v>W10001</v>
          </cell>
          <cell r="C270" t="str">
            <v>R1</v>
          </cell>
          <cell r="D270" t="str">
            <v>R</v>
          </cell>
          <cell r="E270" t="str">
            <v>R.N. Bagga</v>
          </cell>
        </row>
        <row r="271">
          <cell r="B271" t="str">
            <v>W10002</v>
          </cell>
          <cell r="C271" t="str">
            <v>R1</v>
          </cell>
          <cell r="D271" t="str">
            <v>R</v>
          </cell>
          <cell r="E271" t="str">
            <v>Harbans K. Singh</v>
          </cell>
        </row>
        <row r="272">
          <cell r="B272" t="str">
            <v>W10003</v>
          </cell>
          <cell r="C272" t="str">
            <v>R1</v>
          </cell>
          <cell r="D272" t="str">
            <v>R</v>
          </cell>
          <cell r="E272" t="str">
            <v>Raj Kumar Gupta</v>
          </cell>
        </row>
        <row r="273">
          <cell r="B273" t="str">
            <v>W10004</v>
          </cell>
          <cell r="C273" t="str">
            <v>R1</v>
          </cell>
          <cell r="D273" t="str">
            <v>R</v>
          </cell>
          <cell r="E273" t="str">
            <v>Ultrasonix-2</v>
          </cell>
        </row>
        <row r="274">
          <cell r="B274" t="str">
            <v>W10005</v>
          </cell>
          <cell r="C274" t="str">
            <v>R1</v>
          </cell>
          <cell r="D274" t="str">
            <v>R</v>
          </cell>
          <cell r="E274" t="str">
            <v>Kishore Diagnostic (P) L.-2</v>
          </cell>
        </row>
        <row r="275">
          <cell r="B275" t="str">
            <v>W10006</v>
          </cell>
          <cell r="C275" t="str">
            <v>R1</v>
          </cell>
          <cell r="D275" t="str">
            <v>R</v>
          </cell>
          <cell r="E275" t="str">
            <v>Saral Advanced Diagn..</v>
          </cell>
        </row>
        <row r="276">
          <cell r="B276" t="str">
            <v>W10007</v>
          </cell>
          <cell r="C276" t="str">
            <v>RB</v>
          </cell>
          <cell r="D276" t="str">
            <v>RB</v>
          </cell>
          <cell r="E276" t="str">
            <v>Sheel Nursing Home P.L.</v>
          </cell>
        </row>
        <row r="277">
          <cell r="B277" t="str">
            <v>W10008</v>
          </cell>
          <cell r="C277" t="str">
            <v>R1</v>
          </cell>
          <cell r="D277" t="str">
            <v>R</v>
          </cell>
          <cell r="E277" t="str">
            <v>Christraj Hospital</v>
          </cell>
        </row>
        <row r="278">
          <cell r="B278" t="str">
            <v>W10009</v>
          </cell>
          <cell r="C278" t="str">
            <v>R1</v>
          </cell>
          <cell r="D278" t="str">
            <v>R</v>
          </cell>
          <cell r="E278" t="str">
            <v>Thankam Panose</v>
          </cell>
        </row>
        <row r="279">
          <cell r="B279" t="str">
            <v>W10010</v>
          </cell>
          <cell r="C279" t="str">
            <v>R1</v>
          </cell>
          <cell r="D279" t="str">
            <v>R</v>
          </cell>
          <cell r="E279" t="str">
            <v>Sriniwasa Untrasound Sca..</v>
          </cell>
        </row>
        <row r="280">
          <cell r="B280" t="str">
            <v>W10011</v>
          </cell>
          <cell r="C280" t="str">
            <v>R1</v>
          </cell>
          <cell r="D280" t="str">
            <v>R</v>
          </cell>
          <cell r="E280" t="str">
            <v>Shubham Diagnostic Centre</v>
          </cell>
        </row>
        <row r="281">
          <cell r="B281" t="str">
            <v>W10012</v>
          </cell>
          <cell r="C281" t="str">
            <v>R1</v>
          </cell>
          <cell r="D281" t="str">
            <v>R</v>
          </cell>
          <cell r="E281" t="str">
            <v>Y K Diagnostic</v>
          </cell>
        </row>
        <row r="282">
          <cell r="B282" t="str">
            <v>W10013</v>
          </cell>
          <cell r="C282" t="str">
            <v>R3</v>
          </cell>
          <cell r="D282" t="str">
            <v>R</v>
          </cell>
          <cell r="E282" t="str">
            <v>BBS Mediscanners P.L.</v>
          </cell>
        </row>
        <row r="283">
          <cell r="B283" t="str">
            <v>W10014</v>
          </cell>
          <cell r="C283" t="str">
            <v>R1</v>
          </cell>
          <cell r="D283" t="str">
            <v>R</v>
          </cell>
          <cell r="E283" t="str">
            <v>Kartiayani Nursing Home</v>
          </cell>
        </row>
        <row r="284">
          <cell r="B284" t="str">
            <v>W10015</v>
          </cell>
          <cell r="C284" t="str">
            <v>R1</v>
          </cell>
          <cell r="D284" t="str">
            <v>R</v>
          </cell>
          <cell r="E284" t="str">
            <v>Duljeet Yadav</v>
          </cell>
        </row>
        <row r="285">
          <cell r="B285" t="str">
            <v>W10016</v>
          </cell>
          <cell r="C285" t="str">
            <v>R1</v>
          </cell>
          <cell r="D285" t="str">
            <v>R</v>
          </cell>
          <cell r="E285" t="str">
            <v>Neena Kwatra</v>
          </cell>
        </row>
        <row r="286">
          <cell r="B286" t="str">
            <v>W10017</v>
          </cell>
          <cell r="C286" t="str">
            <v>R1</v>
          </cell>
          <cell r="D286" t="str">
            <v>R</v>
          </cell>
          <cell r="E286" t="str">
            <v>V.B. Rajavel</v>
          </cell>
        </row>
        <row r="287">
          <cell r="B287" t="str">
            <v>W10018</v>
          </cell>
          <cell r="C287" t="str">
            <v>R3</v>
          </cell>
          <cell r="D287" t="str">
            <v>R</v>
          </cell>
          <cell r="E287" t="str">
            <v>Verdict Diagnostics -2</v>
          </cell>
        </row>
        <row r="288">
          <cell r="B288" t="str">
            <v>W10019</v>
          </cell>
          <cell r="C288" t="str">
            <v>R1</v>
          </cell>
          <cell r="D288" t="str">
            <v>R</v>
          </cell>
          <cell r="E288" t="str">
            <v>Sri Gangacharan Hospital</v>
          </cell>
        </row>
        <row r="289">
          <cell r="B289" t="str">
            <v>W10020</v>
          </cell>
          <cell r="C289" t="str">
            <v>R1</v>
          </cell>
          <cell r="D289" t="str">
            <v>R</v>
          </cell>
          <cell r="E289" t="str">
            <v>N.S. Thakur</v>
          </cell>
        </row>
        <row r="290">
          <cell r="B290" t="str">
            <v>W10021</v>
          </cell>
          <cell r="C290" t="str">
            <v>R1</v>
          </cell>
          <cell r="D290" t="str">
            <v>R</v>
          </cell>
          <cell r="E290" t="str">
            <v>Lakshmi Scan &amp; Color..</v>
          </cell>
        </row>
        <row r="291">
          <cell r="B291" t="str">
            <v>W10022</v>
          </cell>
          <cell r="C291" t="str">
            <v>R1</v>
          </cell>
          <cell r="D291" t="str">
            <v>R</v>
          </cell>
          <cell r="E291" t="str">
            <v>Nikit P. Mehta-1</v>
          </cell>
        </row>
        <row r="292">
          <cell r="B292" t="str">
            <v>W10023</v>
          </cell>
          <cell r="C292" t="str">
            <v>R1</v>
          </cell>
          <cell r="D292" t="str">
            <v>R</v>
          </cell>
          <cell r="E292" t="str">
            <v>Peter B Aloysious Navamani</v>
          </cell>
        </row>
        <row r="293">
          <cell r="B293" t="str">
            <v>W10024</v>
          </cell>
          <cell r="C293" t="str">
            <v>R1</v>
          </cell>
          <cell r="D293" t="str">
            <v>R</v>
          </cell>
          <cell r="E293" t="str">
            <v>Ajay Wahi</v>
          </cell>
        </row>
        <row r="294">
          <cell r="B294" t="str">
            <v>W10025</v>
          </cell>
          <cell r="C294" t="str">
            <v>R1</v>
          </cell>
          <cell r="D294" t="str">
            <v>R</v>
          </cell>
          <cell r="E294" t="str">
            <v>G Surendran</v>
          </cell>
        </row>
        <row r="295">
          <cell r="B295" t="str">
            <v>W10026</v>
          </cell>
          <cell r="C295" t="str">
            <v>R1</v>
          </cell>
          <cell r="D295" t="str">
            <v>R</v>
          </cell>
          <cell r="E295" t="str">
            <v>Gopal Maheshwari</v>
          </cell>
        </row>
        <row r="296">
          <cell r="B296" t="str">
            <v>W10027</v>
          </cell>
          <cell r="C296" t="str">
            <v>R1</v>
          </cell>
          <cell r="D296" t="str">
            <v>R</v>
          </cell>
          <cell r="E296" t="str">
            <v>V Padmaja</v>
          </cell>
        </row>
        <row r="297">
          <cell r="B297" t="str">
            <v>W10028</v>
          </cell>
          <cell r="C297" t="str">
            <v>R1</v>
          </cell>
          <cell r="D297" t="str">
            <v>R</v>
          </cell>
          <cell r="E297" t="str">
            <v>R. K. Prakash</v>
          </cell>
        </row>
        <row r="298">
          <cell r="B298" t="str">
            <v>W10029</v>
          </cell>
          <cell r="C298" t="str">
            <v>R1</v>
          </cell>
          <cell r="D298" t="str">
            <v>R</v>
          </cell>
          <cell r="E298" t="str">
            <v>Vivek Sondhi</v>
          </cell>
        </row>
        <row r="299">
          <cell r="B299" t="str">
            <v>W10030</v>
          </cell>
          <cell r="C299" t="str">
            <v>R1</v>
          </cell>
          <cell r="D299" t="str">
            <v>R</v>
          </cell>
          <cell r="E299" t="str">
            <v>Kalpana Alexander</v>
          </cell>
        </row>
        <row r="300">
          <cell r="B300" t="str">
            <v>W10031</v>
          </cell>
          <cell r="C300" t="str">
            <v>R1</v>
          </cell>
          <cell r="D300" t="str">
            <v>R</v>
          </cell>
          <cell r="E300" t="str">
            <v>Surendranath Reddy</v>
          </cell>
        </row>
        <row r="301">
          <cell r="B301" t="str">
            <v>W10032</v>
          </cell>
          <cell r="C301" t="str">
            <v>R1</v>
          </cell>
          <cell r="D301" t="str">
            <v>R</v>
          </cell>
          <cell r="E301" t="str">
            <v>Christian Mission Hospital</v>
          </cell>
        </row>
        <row r="302">
          <cell r="B302" t="str">
            <v>W10033</v>
          </cell>
          <cell r="C302" t="str">
            <v>R3</v>
          </cell>
          <cell r="D302" t="str">
            <v>R</v>
          </cell>
          <cell r="E302" t="str">
            <v>Clarity MRI Centre Pvt. Ltd.</v>
          </cell>
        </row>
        <row r="303">
          <cell r="B303" t="str">
            <v>W10034</v>
          </cell>
          <cell r="C303" t="str">
            <v>R1</v>
          </cell>
          <cell r="D303" t="str">
            <v>R</v>
          </cell>
          <cell r="E303" t="str">
            <v>MOIT Hospital</v>
          </cell>
        </row>
        <row r="304">
          <cell r="B304" t="str">
            <v>W10035</v>
          </cell>
          <cell r="C304" t="str">
            <v>R1</v>
          </cell>
          <cell r="D304" t="str">
            <v>R</v>
          </cell>
          <cell r="E304" t="str">
            <v>HH Raj Dadiji Badan Kanwar</v>
          </cell>
        </row>
        <row r="305">
          <cell r="B305" t="str">
            <v>W10036</v>
          </cell>
          <cell r="C305" t="str">
            <v>R1</v>
          </cell>
          <cell r="D305" t="str">
            <v>R</v>
          </cell>
          <cell r="E305" t="str">
            <v>Vidya Scan &amp; Echo Centre</v>
          </cell>
        </row>
        <row r="306">
          <cell r="B306" t="str">
            <v>W10037</v>
          </cell>
          <cell r="C306" t="str">
            <v>R1</v>
          </cell>
          <cell r="D306" t="str">
            <v>R</v>
          </cell>
          <cell r="E306" t="str">
            <v>S. Ramakrishnan</v>
          </cell>
        </row>
        <row r="307">
          <cell r="B307" t="str">
            <v>W10038</v>
          </cell>
          <cell r="C307" t="str">
            <v>R1</v>
          </cell>
          <cell r="D307" t="str">
            <v>R</v>
          </cell>
          <cell r="E307" t="str">
            <v>C G Lakshmi Devi</v>
          </cell>
        </row>
        <row r="308">
          <cell r="B308" t="str">
            <v>W10039</v>
          </cell>
          <cell r="C308" t="str">
            <v>R1</v>
          </cell>
          <cell r="D308" t="str">
            <v>R</v>
          </cell>
          <cell r="E308" t="str">
            <v>Raghuvanshi</v>
          </cell>
        </row>
        <row r="309">
          <cell r="B309" t="str">
            <v>W10040</v>
          </cell>
          <cell r="C309" t="str">
            <v>R1</v>
          </cell>
          <cell r="D309" t="str">
            <v>R</v>
          </cell>
          <cell r="E309" t="str">
            <v>Pratima X Ray</v>
          </cell>
        </row>
        <row r="310">
          <cell r="B310" t="str">
            <v>W10041</v>
          </cell>
          <cell r="C310" t="str">
            <v>R3</v>
          </cell>
          <cell r="D310" t="str">
            <v>R</v>
          </cell>
          <cell r="E310" t="str">
            <v>Computed Radiodiagnostics-3</v>
          </cell>
        </row>
        <row r="311">
          <cell r="B311" t="str">
            <v>W10042</v>
          </cell>
          <cell r="C311" t="str">
            <v>R1</v>
          </cell>
          <cell r="D311" t="str">
            <v>R</v>
          </cell>
          <cell r="E311" t="str">
            <v>Ashok D Vora</v>
          </cell>
        </row>
        <row r="312">
          <cell r="B312" t="str">
            <v>W10043</v>
          </cell>
          <cell r="C312" t="str">
            <v>R1</v>
          </cell>
          <cell r="D312" t="str">
            <v>R</v>
          </cell>
          <cell r="E312" t="str">
            <v>Imtiaz H Shaikh</v>
          </cell>
        </row>
        <row r="313">
          <cell r="B313" t="str">
            <v>W10044</v>
          </cell>
          <cell r="C313" t="str">
            <v>R1</v>
          </cell>
          <cell r="D313" t="str">
            <v>R</v>
          </cell>
          <cell r="E313" t="str">
            <v>Paliwal Hospital P Ltd.-2</v>
          </cell>
        </row>
        <row r="314">
          <cell r="B314" t="str">
            <v>W10045</v>
          </cell>
          <cell r="C314" t="str">
            <v>R1</v>
          </cell>
          <cell r="D314" t="str">
            <v>R</v>
          </cell>
          <cell r="E314" t="str">
            <v>Subhash Jain-1</v>
          </cell>
        </row>
        <row r="315">
          <cell r="B315" t="str">
            <v>W10046</v>
          </cell>
          <cell r="C315" t="str">
            <v>R1</v>
          </cell>
          <cell r="D315" t="str">
            <v>R</v>
          </cell>
          <cell r="E315" t="str">
            <v>Vasan Medical Hall-1</v>
          </cell>
        </row>
        <row r="316">
          <cell r="B316" t="str">
            <v>W10047</v>
          </cell>
          <cell r="C316" t="str">
            <v>R3</v>
          </cell>
          <cell r="D316" t="str">
            <v>R</v>
          </cell>
          <cell r="E316" t="str">
            <v>Nikit P Mehta-2</v>
          </cell>
        </row>
        <row r="317">
          <cell r="B317" t="str">
            <v>W10048</v>
          </cell>
          <cell r="C317" t="str">
            <v>R1</v>
          </cell>
          <cell r="D317" t="str">
            <v>R</v>
          </cell>
          <cell r="E317" t="str">
            <v>Parakh Diagnostic Centre</v>
          </cell>
        </row>
        <row r="318">
          <cell r="B318" t="str">
            <v>W10049</v>
          </cell>
          <cell r="C318" t="str">
            <v>R1</v>
          </cell>
          <cell r="D318" t="str">
            <v>R</v>
          </cell>
          <cell r="E318" t="str">
            <v>Vasan Medical Hall-2</v>
          </cell>
        </row>
        <row r="319">
          <cell r="B319" t="str">
            <v>W10050</v>
          </cell>
          <cell r="C319" t="str">
            <v>R3</v>
          </cell>
          <cell r="D319" t="str">
            <v>R</v>
          </cell>
          <cell r="E319" t="str">
            <v>Mukul Mehta</v>
          </cell>
        </row>
        <row r="320">
          <cell r="B320" t="str">
            <v>W10051</v>
          </cell>
          <cell r="C320" t="str">
            <v>R1</v>
          </cell>
          <cell r="D320" t="str">
            <v>R</v>
          </cell>
          <cell r="E320" t="str">
            <v>Spandan Diagnostic &amp; Research Centre (P) Ltd-2</v>
          </cell>
        </row>
        <row r="321">
          <cell r="B321" t="str">
            <v>W10052</v>
          </cell>
          <cell r="C321" t="str">
            <v>R1</v>
          </cell>
          <cell r="D321" t="str">
            <v>R</v>
          </cell>
          <cell r="E321" t="str">
            <v>S.K. Bose</v>
          </cell>
        </row>
        <row r="322">
          <cell r="B322" t="str">
            <v>W10053</v>
          </cell>
          <cell r="C322" t="str">
            <v>R3</v>
          </cell>
          <cell r="E322" t="str">
            <v>Mangal Anand Healthcare 1</v>
          </cell>
        </row>
        <row r="323">
          <cell r="B323" t="str">
            <v>W10054</v>
          </cell>
          <cell r="C323" t="str">
            <v>R1</v>
          </cell>
          <cell r="E323" t="str">
            <v>K. C. Jain</v>
          </cell>
        </row>
        <row r="324">
          <cell r="B324" t="str">
            <v>W10055</v>
          </cell>
          <cell r="C324" t="str">
            <v>R1</v>
          </cell>
          <cell r="E324" t="str">
            <v>S. Mohd. Akram</v>
          </cell>
        </row>
        <row r="325">
          <cell r="B325" t="str">
            <v>W10056</v>
          </cell>
          <cell r="C325" t="str">
            <v>R1</v>
          </cell>
          <cell r="E325" t="str">
            <v>Jagdish Cancer &amp; Research-1</v>
          </cell>
        </row>
        <row r="326">
          <cell r="B326" t="str">
            <v>W10057</v>
          </cell>
          <cell r="C326" t="str">
            <v>R3</v>
          </cell>
          <cell r="E326" t="str">
            <v>Mangal Anand Healthcare L.</v>
          </cell>
        </row>
        <row r="327">
          <cell r="B327" t="str">
            <v>W10058</v>
          </cell>
          <cell r="C327" t="str">
            <v>R3</v>
          </cell>
          <cell r="E327" t="str">
            <v>Nagpur Nuclear Medicine</v>
          </cell>
        </row>
        <row r="328">
          <cell r="B328" t="str">
            <v>W10059</v>
          </cell>
          <cell r="C328" t="str">
            <v>R1</v>
          </cell>
          <cell r="E328" t="str">
            <v>Begusarai Diagnostic (P) L.</v>
          </cell>
        </row>
        <row r="329">
          <cell r="B329" t="str">
            <v>W10060</v>
          </cell>
          <cell r="C329" t="str">
            <v>R1</v>
          </cell>
          <cell r="D329" t="str">
            <v>R</v>
          </cell>
          <cell r="E329" t="str">
            <v>Vishakha Hospital &amp; Diagnostic P. Ltd.-1</v>
          </cell>
        </row>
        <row r="330">
          <cell r="B330" t="str">
            <v>W10061</v>
          </cell>
          <cell r="C330" t="str">
            <v>R1</v>
          </cell>
          <cell r="D330" t="str">
            <v>R</v>
          </cell>
          <cell r="E330" t="str">
            <v>Sethu Scan Service</v>
          </cell>
        </row>
        <row r="331">
          <cell r="B331" t="str">
            <v>W10062</v>
          </cell>
          <cell r="C331" t="str">
            <v>R1</v>
          </cell>
          <cell r="D331" t="str">
            <v>R</v>
          </cell>
          <cell r="E331" t="str">
            <v>Subhash Jain-2</v>
          </cell>
        </row>
        <row r="332">
          <cell r="B332" t="str">
            <v>W10063</v>
          </cell>
          <cell r="C332" t="str">
            <v>R1</v>
          </cell>
          <cell r="D332" t="str">
            <v>R</v>
          </cell>
          <cell r="E332" t="str">
            <v>Advance medical Research Institute-2</v>
          </cell>
        </row>
        <row r="333">
          <cell r="B333" t="str">
            <v>W10064</v>
          </cell>
          <cell r="C333" t="str">
            <v>R1</v>
          </cell>
          <cell r="D333" t="str">
            <v>R</v>
          </cell>
          <cell r="E333" t="str">
            <v>Debashish Pandhi</v>
          </cell>
        </row>
        <row r="334">
          <cell r="B334" t="str">
            <v>W10065</v>
          </cell>
          <cell r="C334" t="str">
            <v>R1</v>
          </cell>
          <cell r="D334" t="str">
            <v>R</v>
          </cell>
          <cell r="E334" t="str">
            <v>Ashok G Joshi</v>
          </cell>
        </row>
        <row r="335">
          <cell r="B335" t="str">
            <v>W10066</v>
          </cell>
          <cell r="C335" t="str">
            <v>R1</v>
          </cell>
          <cell r="D335" t="str">
            <v>R</v>
          </cell>
          <cell r="E335" t="str">
            <v>Hosmat Hospital</v>
          </cell>
        </row>
        <row r="336">
          <cell r="B336" t="str">
            <v>W10067</v>
          </cell>
          <cell r="C336" t="str">
            <v>R1</v>
          </cell>
          <cell r="D336" t="str">
            <v>R</v>
          </cell>
          <cell r="E336" t="str">
            <v>Mohan Lal Sindhi</v>
          </cell>
        </row>
        <row r="337">
          <cell r="B337" t="str">
            <v>W10068</v>
          </cell>
          <cell r="C337" t="str">
            <v>R1</v>
          </cell>
          <cell r="D337" t="str">
            <v>R</v>
          </cell>
          <cell r="E337" t="str">
            <v>A.K. Tyagi</v>
          </cell>
        </row>
        <row r="338">
          <cell r="B338" t="str">
            <v>W10069</v>
          </cell>
          <cell r="C338" t="str">
            <v>R1</v>
          </cell>
          <cell r="D338" t="str">
            <v>R</v>
          </cell>
          <cell r="E338" t="str">
            <v>S.P. Singh</v>
          </cell>
        </row>
        <row r="339">
          <cell r="B339" t="str">
            <v>W10070</v>
          </cell>
          <cell r="C339" t="str">
            <v>R1</v>
          </cell>
          <cell r="D339" t="str">
            <v>R</v>
          </cell>
          <cell r="E339" t="str">
            <v>North Bengal Neuro Research</v>
          </cell>
        </row>
        <row r="340">
          <cell r="B340" t="str">
            <v>W10071</v>
          </cell>
          <cell r="C340" t="str">
            <v>R1</v>
          </cell>
          <cell r="D340" t="str">
            <v>R</v>
          </cell>
          <cell r="E340" t="str">
            <v>Jai Mahakali Ultrasound &amp; X-ray Pathology Centre</v>
          </cell>
        </row>
        <row r="341">
          <cell r="B341" t="str">
            <v>W10072</v>
          </cell>
          <cell r="C341" t="str">
            <v>R1</v>
          </cell>
          <cell r="E341" t="str">
            <v>Jagdish Cancer &amp; Research-2</v>
          </cell>
        </row>
        <row r="342">
          <cell r="B342" t="str">
            <v>W10073</v>
          </cell>
          <cell r="C342" t="str">
            <v>R1</v>
          </cell>
          <cell r="E342" t="str">
            <v>Jagdish Cancer &amp; Research-3</v>
          </cell>
        </row>
        <row r="343">
          <cell r="B343" t="str">
            <v>W10074</v>
          </cell>
          <cell r="C343" t="str">
            <v>R1</v>
          </cell>
          <cell r="D343" t="str">
            <v>R</v>
          </cell>
          <cell r="E343" t="str">
            <v>Sanjukta Pattnaik</v>
          </cell>
        </row>
        <row r="344">
          <cell r="B344" t="str">
            <v>W10075</v>
          </cell>
          <cell r="C344" t="str">
            <v>R1</v>
          </cell>
          <cell r="D344" t="str">
            <v>R</v>
          </cell>
          <cell r="E344" t="str">
            <v>Advance medical Research Institute-3</v>
          </cell>
        </row>
        <row r="345">
          <cell r="B345" t="str">
            <v>W10076</v>
          </cell>
          <cell r="C345" t="str">
            <v>R1</v>
          </cell>
          <cell r="D345" t="str">
            <v>R</v>
          </cell>
          <cell r="E345" t="str">
            <v>Skylab ( Assam ) Pvt. Ltd.</v>
          </cell>
        </row>
        <row r="346">
          <cell r="B346" t="str">
            <v>W10077</v>
          </cell>
          <cell r="C346" t="str">
            <v>R1</v>
          </cell>
          <cell r="D346" t="str">
            <v>R</v>
          </cell>
          <cell r="E346" t="str">
            <v>M Thilangabama</v>
          </cell>
        </row>
        <row r="347">
          <cell r="B347" t="str">
            <v>W10078</v>
          </cell>
          <cell r="C347" t="str">
            <v>R1</v>
          </cell>
          <cell r="D347" t="str">
            <v>R</v>
          </cell>
          <cell r="E347" t="str">
            <v>Diagnosis</v>
          </cell>
        </row>
        <row r="348">
          <cell r="B348" t="str">
            <v>W10079</v>
          </cell>
          <cell r="C348" t="str">
            <v>R1</v>
          </cell>
          <cell r="D348" t="str">
            <v>R</v>
          </cell>
          <cell r="E348" t="str">
            <v>Subhra Jha</v>
          </cell>
        </row>
        <row r="349">
          <cell r="B349" t="str">
            <v>W10080</v>
          </cell>
          <cell r="C349" t="str">
            <v>R1</v>
          </cell>
          <cell r="D349" t="str">
            <v>R</v>
          </cell>
          <cell r="E349" t="str">
            <v>Sri  Chennai Scans &amp; research Centre ( P ) Ltd.</v>
          </cell>
        </row>
        <row r="350">
          <cell r="B350" t="str">
            <v>W10081</v>
          </cell>
          <cell r="C350" t="str">
            <v>R1</v>
          </cell>
          <cell r="D350" t="str">
            <v>R</v>
          </cell>
          <cell r="E350" t="str">
            <v>Susheela Johny</v>
          </cell>
        </row>
        <row r="351">
          <cell r="B351" t="str">
            <v>W10082</v>
          </cell>
          <cell r="C351" t="str">
            <v>R1</v>
          </cell>
          <cell r="D351" t="str">
            <v>R</v>
          </cell>
          <cell r="E351" t="str">
            <v>X-Ray Centre Guwahati (P) Ltd.</v>
          </cell>
        </row>
        <row r="352">
          <cell r="B352" t="str">
            <v>W10083</v>
          </cell>
          <cell r="C352" t="str">
            <v>R1</v>
          </cell>
          <cell r="D352" t="str">
            <v>R</v>
          </cell>
          <cell r="E352" t="str">
            <v>T. Jayaraman</v>
          </cell>
        </row>
        <row r="353">
          <cell r="B353" t="str">
            <v>W10084</v>
          </cell>
          <cell r="C353" t="str">
            <v>R1</v>
          </cell>
          <cell r="D353" t="str">
            <v>R</v>
          </cell>
          <cell r="E353" t="str">
            <v>Anju Gupta</v>
          </cell>
        </row>
        <row r="354">
          <cell r="B354" t="str">
            <v>W10085</v>
          </cell>
          <cell r="C354" t="str">
            <v>R1</v>
          </cell>
          <cell r="D354" t="str">
            <v>R</v>
          </cell>
          <cell r="E354" t="str">
            <v>K.M. Jothiraj</v>
          </cell>
        </row>
        <row r="355">
          <cell r="B355" t="str">
            <v>W10086</v>
          </cell>
          <cell r="C355" t="str">
            <v>R1</v>
          </cell>
          <cell r="D355" t="str">
            <v>R</v>
          </cell>
          <cell r="E355" t="str">
            <v>Ramesh Verma</v>
          </cell>
        </row>
        <row r="356">
          <cell r="B356" t="str">
            <v>W10087</v>
          </cell>
          <cell r="C356" t="str">
            <v>R1</v>
          </cell>
          <cell r="D356" t="str">
            <v>R</v>
          </cell>
          <cell r="E356" t="str">
            <v>Jay Kishore</v>
          </cell>
        </row>
        <row r="357">
          <cell r="B357" t="str">
            <v>W10088</v>
          </cell>
          <cell r="C357" t="str">
            <v>R1</v>
          </cell>
          <cell r="D357" t="str">
            <v>R</v>
          </cell>
          <cell r="E357" t="str">
            <v>Vishakha Hospital &amp; Diagnostic P. Ltd.-2</v>
          </cell>
        </row>
        <row r="358">
          <cell r="B358" t="str">
            <v>W10089</v>
          </cell>
          <cell r="C358" t="str">
            <v>R3</v>
          </cell>
          <cell r="D358" t="str">
            <v>R</v>
          </cell>
          <cell r="E358" t="str">
            <v>S. S. Todkari</v>
          </cell>
        </row>
        <row r="359">
          <cell r="B359" t="str">
            <v>W10090</v>
          </cell>
          <cell r="C359" t="str">
            <v>R1</v>
          </cell>
          <cell r="D359" t="str">
            <v>R</v>
          </cell>
          <cell r="E359" t="str">
            <v>P. Murati Sankar</v>
          </cell>
        </row>
        <row r="360">
          <cell r="B360" t="str">
            <v>W10091</v>
          </cell>
          <cell r="C360" t="str">
            <v>R1</v>
          </cell>
          <cell r="D360" t="str">
            <v>R</v>
          </cell>
          <cell r="E360" t="str">
            <v>Tuticorin CT Scan &amp; Research-2</v>
          </cell>
        </row>
        <row r="361">
          <cell r="B361" t="str">
            <v>W10092</v>
          </cell>
          <cell r="C361" t="str">
            <v>R1</v>
          </cell>
          <cell r="D361" t="str">
            <v>R</v>
          </cell>
          <cell r="E361" t="str">
            <v>Prakash Kanwar</v>
          </cell>
        </row>
        <row r="362">
          <cell r="B362" t="str">
            <v>W10093</v>
          </cell>
          <cell r="C362" t="str">
            <v>R1</v>
          </cell>
          <cell r="D362" t="str">
            <v>R</v>
          </cell>
          <cell r="E362" t="str">
            <v>Shija Clinic Pvt. Ltd.</v>
          </cell>
        </row>
        <row r="363">
          <cell r="B363" t="str">
            <v>W10094</v>
          </cell>
          <cell r="C363" t="str">
            <v>R1</v>
          </cell>
          <cell r="D363" t="str">
            <v>R</v>
          </cell>
          <cell r="E363" t="str">
            <v>Rashmi Garg</v>
          </cell>
        </row>
        <row r="364">
          <cell r="B364" t="str">
            <v>W10095</v>
          </cell>
          <cell r="C364" t="str">
            <v>R1</v>
          </cell>
          <cell r="D364" t="str">
            <v>R</v>
          </cell>
          <cell r="E364" t="str">
            <v>Bankura Scan Centre</v>
          </cell>
        </row>
        <row r="365">
          <cell r="B365" t="str">
            <v>W10096</v>
          </cell>
          <cell r="C365" t="str">
            <v>R3</v>
          </cell>
          <cell r="D365" t="str">
            <v>R</v>
          </cell>
          <cell r="E365" t="str">
            <v>Gopal Surendran</v>
          </cell>
        </row>
        <row r="366">
          <cell r="B366" t="str">
            <v>W10097</v>
          </cell>
          <cell r="C366" t="str">
            <v>R1</v>
          </cell>
          <cell r="D366" t="str">
            <v>R</v>
          </cell>
          <cell r="E366" t="str">
            <v>Prateeksha Tolambia</v>
          </cell>
        </row>
        <row r="367">
          <cell r="B367" t="str">
            <v>W10098</v>
          </cell>
          <cell r="C367" t="str">
            <v>R1</v>
          </cell>
          <cell r="D367" t="str">
            <v>R</v>
          </cell>
          <cell r="E367" t="str">
            <v>K. Velluswamy</v>
          </cell>
        </row>
        <row r="368">
          <cell r="B368" t="str">
            <v>W10099</v>
          </cell>
          <cell r="C368" t="str">
            <v>R3</v>
          </cell>
          <cell r="D368" t="str">
            <v>R</v>
          </cell>
          <cell r="E368" t="str">
            <v>Shilpa Phadkule</v>
          </cell>
        </row>
        <row r="369">
          <cell r="B369" t="str">
            <v>W10100</v>
          </cell>
          <cell r="C369" t="str">
            <v>NA</v>
          </cell>
          <cell r="D369" t="str">
            <v>NA</v>
          </cell>
          <cell r="E369" t="str">
            <v>The Chotanagpur Regional Handloom Weaver Coop Union Ltd.</v>
          </cell>
        </row>
        <row r="370">
          <cell r="B370" t="str">
            <v>W10101</v>
          </cell>
          <cell r="C370" t="str">
            <v>R1</v>
          </cell>
          <cell r="D370" t="str">
            <v>R</v>
          </cell>
          <cell r="E370" t="str">
            <v>North Bangalore Diagnostic Pvt. Ltd.</v>
          </cell>
        </row>
        <row r="371">
          <cell r="B371" t="str">
            <v>W10102</v>
          </cell>
          <cell r="C371" t="str">
            <v>R1</v>
          </cell>
          <cell r="D371" t="str">
            <v>R</v>
          </cell>
          <cell r="E371" t="str">
            <v>A.K. Gupta</v>
          </cell>
        </row>
        <row r="372">
          <cell r="B372" t="str">
            <v>W10103</v>
          </cell>
          <cell r="C372" t="str">
            <v>R1</v>
          </cell>
          <cell r="D372" t="str">
            <v>R</v>
          </cell>
          <cell r="E372" t="str">
            <v>Naresh Suri</v>
          </cell>
        </row>
        <row r="373">
          <cell r="B373" t="str">
            <v>W10104</v>
          </cell>
        </row>
        <row r="374">
          <cell r="B374" t="str">
            <v>W10105</v>
          </cell>
          <cell r="C374" t="str">
            <v>R1</v>
          </cell>
          <cell r="D374" t="str">
            <v>R</v>
          </cell>
          <cell r="E374" t="str">
            <v>The Heart Centre</v>
          </cell>
        </row>
        <row r="375">
          <cell r="B375" t="str">
            <v>W10106</v>
          </cell>
          <cell r="C375" t="str">
            <v>R1</v>
          </cell>
          <cell r="D375" t="str">
            <v>R</v>
          </cell>
          <cell r="E375" t="str">
            <v>Atul  Seth</v>
          </cell>
        </row>
        <row r="376">
          <cell r="B376" t="str">
            <v>W10107</v>
          </cell>
          <cell r="C376" t="str">
            <v>R1</v>
          </cell>
          <cell r="D376" t="str">
            <v>R</v>
          </cell>
          <cell r="E376" t="str">
            <v>B. Radhika</v>
          </cell>
        </row>
        <row r="377">
          <cell r="B377" t="str">
            <v>W10108</v>
          </cell>
          <cell r="C377" t="str">
            <v>R1</v>
          </cell>
          <cell r="D377" t="str">
            <v>R</v>
          </cell>
          <cell r="E377" t="str">
            <v>Shirish Valsangkar</v>
          </cell>
        </row>
        <row r="378">
          <cell r="B378" t="str">
            <v>W10109</v>
          </cell>
          <cell r="C378" t="str">
            <v>R1</v>
          </cell>
          <cell r="D378" t="str">
            <v>R</v>
          </cell>
          <cell r="E378" t="str">
            <v>P. Raghu Ramaiah</v>
          </cell>
        </row>
        <row r="379">
          <cell r="B379" t="str">
            <v>W10110</v>
          </cell>
          <cell r="C379" t="str">
            <v>R1</v>
          </cell>
          <cell r="D379" t="str">
            <v>R</v>
          </cell>
          <cell r="E379" t="str">
            <v>Swati Dileep Bhale</v>
          </cell>
        </row>
        <row r="380">
          <cell r="B380" t="str">
            <v>W10111</v>
          </cell>
          <cell r="C380" t="str">
            <v>R3</v>
          </cell>
          <cell r="D380" t="str">
            <v>R</v>
          </cell>
          <cell r="E380" t="str">
            <v>Ajit Scanning &amp; Diagnostic Centre Pvt. Ltd.</v>
          </cell>
        </row>
        <row r="381">
          <cell r="B381" t="str">
            <v>W10112</v>
          </cell>
          <cell r="C381" t="str">
            <v>R1</v>
          </cell>
          <cell r="D381" t="str">
            <v>R</v>
          </cell>
          <cell r="E381" t="str">
            <v>Life Line Diagnostic Centre</v>
          </cell>
        </row>
        <row r="382">
          <cell r="B382" t="str">
            <v>W10113</v>
          </cell>
          <cell r="C382" t="str">
            <v>R1</v>
          </cell>
          <cell r="D382" t="str">
            <v>R</v>
          </cell>
          <cell r="E382" t="str">
            <v>V. Shanmugam</v>
          </cell>
        </row>
        <row r="383">
          <cell r="B383" t="str">
            <v>W10114</v>
          </cell>
          <cell r="C383" t="str">
            <v>R1</v>
          </cell>
          <cell r="D383" t="str">
            <v>R</v>
          </cell>
          <cell r="E383" t="str">
            <v>Ramalakshmi</v>
          </cell>
        </row>
        <row r="384">
          <cell r="B384" t="str">
            <v>W10115</v>
          </cell>
          <cell r="C384" t="str">
            <v>R3</v>
          </cell>
          <cell r="D384" t="str">
            <v>R</v>
          </cell>
          <cell r="E384" t="str">
            <v>Ram Kumar Gupta</v>
          </cell>
        </row>
        <row r="385">
          <cell r="B385" t="str">
            <v>W10116</v>
          </cell>
          <cell r="C385" t="str">
            <v>R1</v>
          </cell>
          <cell r="D385" t="str">
            <v>R</v>
          </cell>
          <cell r="E385" t="str">
            <v>Ongole CT Scan Centre Pvt. Ltd.</v>
          </cell>
        </row>
        <row r="386">
          <cell r="B386" t="str">
            <v>W10117</v>
          </cell>
          <cell r="C386" t="str">
            <v>R1</v>
          </cell>
          <cell r="D386" t="str">
            <v>R</v>
          </cell>
          <cell r="E386" t="str">
            <v>R. K. Gupta ( Sukhda )</v>
          </cell>
        </row>
        <row r="387">
          <cell r="B387" t="str">
            <v>W10118</v>
          </cell>
          <cell r="C387" t="str">
            <v>R1</v>
          </cell>
          <cell r="D387" t="str">
            <v>R</v>
          </cell>
          <cell r="E387" t="str">
            <v>Madanapalle Hospital Pvt. Ltd.</v>
          </cell>
        </row>
        <row r="388">
          <cell r="B388" t="str">
            <v>W10119</v>
          </cell>
          <cell r="C388" t="str">
            <v>R1</v>
          </cell>
          <cell r="D388" t="str">
            <v>R</v>
          </cell>
          <cell r="E388" t="str">
            <v>Bharat Scans Pvt. Ltd.-2</v>
          </cell>
        </row>
        <row r="389">
          <cell r="B389" t="str">
            <v>W10120</v>
          </cell>
          <cell r="C389" t="str">
            <v>R1</v>
          </cell>
          <cell r="D389" t="str">
            <v>R</v>
          </cell>
          <cell r="E389" t="str">
            <v>R. R. Rai</v>
          </cell>
        </row>
        <row r="390">
          <cell r="B390" t="str">
            <v>W10121</v>
          </cell>
          <cell r="C390" t="str">
            <v>R1</v>
          </cell>
          <cell r="D390" t="str">
            <v>R</v>
          </cell>
          <cell r="E390" t="str">
            <v>Advanced Medicare &amp; research Institute Ltd.-4</v>
          </cell>
        </row>
        <row r="391">
          <cell r="B391" t="str">
            <v>W10122</v>
          </cell>
          <cell r="C391" t="str">
            <v>R1</v>
          </cell>
          <cell r="D391" t="str">
            <v>R</v>
          </cell>
          <cell r="E391" t="str">
            <v>Raj Arora</v>
          </cell>
        </row>
        <row r="392">
          <cell r="B392" t="str">
            <v>W10123</v>
          </cell>
          <cell r="C392" t="str">
            <v>R1</v>
          </cell>
          <cell r="D392" t="str">
            <v>R</v>
          </cell>
          <cell r="E392" t="str">
            <v>Travancore Diagnostic Pvt. Ltd.-2</v>
          </cell>
        </row>
        <row r="393">
          <cell r="B393" t="str">
            <v>W10124</v>
          </cell>
          <cell r="C393" t="str">
            <v>R1</v>
          </cell>
          <cell r="D393" t="str">
            <v>R</v>
          </cell>
          <cell r="E393" t="str">
            <v>Ram Ratan Rai</v>
          </cell>
        </row>
        <row r="394">
          <cell r="B394" t="str">
            <v>W10125</v>
          </cell>
          <cell r="C394" t="str">
            <v>R1</v>
          </cell>
          <cell r="D394" t="str">
            <v>R</v>
          </cell>
          <cell r="E394" t="str">
            <v>Noida Medicare Centre Ltd.-1</v>
          </cell>
        </row>
        <row r="395">
          <cell r="B395" t="str">
            <v>W10126</v>
          </cell>
          <cell r="C395" t="str">
            <v>R1</v>
          </cell>
          <cell r="D395" t="str">
            <v>R</v>
          </cell>
          <cell r="E395" t="str">
            <v>Jeewan Jyoti Medical Care</v>
          </cell>
        </row>
        <row r="396">
          <cell r="B396" t="str">
            <v>W10127</v>
          </cell>
          <cell r="C396" t="str">
            <v>R1</v>
          </cell>
          <cell r="D396" t="str">
            <v>R</v>
          </cell>
          <cell r="E396" t="str">
            <v>BBR Hospital</v>
          </cell>
        </row>
        <row r="397">
          <cell r="B397" t="str">
            <v>W10128</v>
          </cell>
          <cell r="C397" t="str">
            <v>R1</v>
          </cell>
          <cell r="D397" t="str">
            <v>R</v>
          </cell>
          <cell r="E397" t="str">
            <v>Rajvir Singh</v>
          </cell>
        </row>
        <row r="398">
          <cell r="B398" t="str">
            <v>W10129</v>
          </cell>
          <cell r="C398" t="str">
            <v>NA</v>
          </cell>
          <cell r="D398" t="str">
            <v>NA</v>
          </cell>
          <cell r="E398" t="str">
            <v>Manipal Academy of Higher -1</v>
          </cell>
        </row>
        <row r="399">
          <cell r="B399" t="str">
            <v>W10130</v>
          </cell>
          <cell r="C399" t="str">
            <v>R3</v>
          </cell>
          <cell r="D399" t="str">
            <v>R</v>
          </cell>
          <cell r="E399" t="str">
            <v>K G Healthcare ( CT)</v>
          </cell>
        </row>
        <row r="400">
          <cell r="B400" t="str">
            <v>W10131</v>
          </cell>
          <cell r="C400" t="str">
            <v>R1</v>
          </cell>
          <cell r="D400" t="str">
            <v>R</v>
          </cell>
          <cell r="E400" t="str">
            <v>Dynamic Scan &amp; Research Centre Pvt. Ltd.</v>
          </cell>
        </row>
        <row r="401">
          <cell r="B401" t="str">
            <v>W10132</v>
          </cell>
          <cell r="C401" t="str">
            <v>R1</v>
          </cell>
          <cell r="D401" t="str">
            <v>R</v>
          </cell>
          <cell r="E401" t="str">
            <v>BBR Multi Speciality Hospital</v>
          </cell>
        </row>
        <row r="402">
          <cell r="B402" t="str">
            <v>W10133</v>
          </cell>
          <cell r="C402" t="str">
            <v>R1</v>
          </cell>
          <cell r="D402" t="str">
            <v>R</v>
          </cell>
          <cell r="E402" t="str">
            <v>Medisewa Scanning Centre</v>
          </cell>
        </row>
        <row r="403">
          <cell r="B403" t="str">
            <v>W10134</v>
          </cell>
          <cell r="C403" t="str">
            <v>R1</v>
          </cell>
          <cell r="D403" t="str">
            <v>R</v>
          </cell>
          <cell r="E403" t="str">
            <v>Mahajan Imaging Pvt. Ltd.</v>
          </cell>
        </row>
        <row r="404">
          <cell r="B404" t="str">
            <v>W10135</v>
          </cell>
          <cell r="C404" t="str">
            <v>R1</v>
          </cell>
          <cell r="D404" t="str">
            <v>R</v>
          </cell>
          <cell r="E404" t="str">
            <v>Anita's Diagnostic Pvt. Ltd.</v>
          </cell>
        </row>
        <row r="405">
          <cell r="B405" t="str">
            <v>W10136</v>
          </cell>
          <cell r="C405" t="str">
            <v>R1</v>
          </cell>
          <cell r="D405" t="str">
            <v>R</v>
          </cell>
          <cell r="E405" t="str">
            <v>Meenakshi Mission</v>
          </cell>
        </row>
        <row r="406">
          <cell r="B406" t="str">
            <v>W10137</v>
          </cell>
          <cell r="C406" t="str">
            <v>R3</v>
          </cell>
          <cell r="D406" t="str">
            <v>R</v>
          </cell>
          <cell r="E406" t="str">
            <v>K Govinduswamy Naidu Medical Trust</v>
          </cell>
        </row>
        <row r="407">
          <cell r="B407" t="str">
            <v>W10138</v>
          </cell>
          <cell r="C407" t="str">
            <v>NA</v>
          </cell>
          <cell r="D407" t="str">
            <v>NA</v>
          </cell>
          <cell r="E407" t="str">
            <v>Manipal Academy of Higher -2</v>
          </cell>
        </row>
        <row r="408">
          <cell r="B408" t="str">
            <v>W10139</v>
          </cell>
          <cell r="C408" t="str">
            <v>R1</v>
          </cell>
          <cell r="D408" t="str">
            <v>R</v>
          </cell>
          <cell r="E408" t="str">
            <v>Sriniwasa Cardiology Centre</v>
          </cell>
        </row>
        <row r="409">
          <cell r="B409" t="str">
            <v>W10140</v>
          </cell>
          <cell r="C409" t="str">
            <v>R1</v>
          </cell>
          <cell r="D409" t="str">
            <v>R</v>
          </cell>
          <cell r="E409" t="str">
            <v>Sriniwasa Cardiology Centre</v>
          </cell>
        </row>
        <row r="410">
          <cell r="B410" t="str">
            <v>W10141</v>
          </cell>
          <cell r="C410" t="str">
            <v>R1</v>
          </cell>
          <cell r="D410" t="str">
            <v>R</v>
          </cell>
          <cell r="E410" t="str">
            <v>Sriniwasa Cardiology Centre</v>
          </cell>
        </row>
        <row r="411">
          <cell r="B411" t="str">
            <v>W10142</v>
          </cell>
          <cell r="C411" t="str">
            <v>R1</v>
          </cell>
          <cell r="D411" t="str">
            <v>R</v>
          </cell>
          <cell r="E411" t="str">
            <v>Sriniwasa Cardiology Centre</v>
          </cell>
        </row>
        <row r="412">
          <cell r="B412" t="str">
            <v>W10143</v>
          </cell>
          <cell r="C412" t="str">
            <v>R1</v>
          </cell>
          <cell r="D412" t="str">
            <v>R</v>
          </cell>
          <cell r="E412" t="str">
            <v>Shubham Deo Health Care</v>
          </cell>
        </row>
        <row r="413">
          <cell r="B413" t="str">
            <v>W10144</v>
          </cell>
          <cell r="C413" t="str">
            <v>R1</v>
          </cell>
          <cell r="D413" t="str">
            <v>R</v>
          </cell>
          <cell r="E413" t="str">
            <v>Sidhartha Health Care Ltd.</v>
          </cell>
        </row>
        <row r="414">
          <cell r="B414" t="str">
            <v>W10145</v>
          </cell>
          <cell r="C414" t="str">
            <v>R3</v>
          </cell>
          <cell r="D414" t="str">
            <v>R</v>
          </cell>
          <cell r="E414" t="str">
            <v>Mohan Singh Bhati-1</v>
          </cell>
        </row>
        <row r="415">
          <cell r="B415" t="str">
            <v>W10146</v>
          </cell>
          <cell r="C415" t="str">
            <v>R3</v>
          </cell>
          <cell r="D415" t="str">
            <v>R</v>
          </cell>
          <cell r="E415" t="str">
            <v>Mohan Singh Bhati-2</v>
          </cell>
        </row>
        <row r="416">
          <cell r="B416" t="str">
            <v>W10147</v>
          </cell>
          <cell r="C416" t="str">
            <v>R1</v>
          </cell>
          <cell r="D416" t="str">
            <v>R</v>
          </cell>
          <cell r="E416" t="str">
            <v>Vijendra Kumar</v>
          </cell>
        </row>
        <row r="417">
          <cell r="B417" t="str">
            <v>W10148</v>
          </cell>
          <cell r="C417" t="str">
            <v>R1</v>
          </cell>
          <cell r="D417" t="str">
            <v>R</v>
          </cell>
          <cell r="E417" t="str">
            <v>Healing Touch Hospital Pvt. Ltd.</v>
          </cell>
        </row>
        <row r="418">
          <cell r="B418" t="str">
            <v>W10149</v>
          </cell>
          <cell r="C418" t="str">
            <v>R1</v>
          </cell>
          <cell r="D418" t="str">
            <v>R</v>
          </cell>
          <cell r="E418" t="str">
            <v>Inderjit Singh</v>
          </cell>
        </row>
        <row r="419">
          <cell r="B419" t="str">
            <v>W10150</v>
          </cell>
          <cell r="C419" t="str">
            <v>R1</v>
          </cell>
          <cell r="D419" t="str">
            <v>R</v>
          </cell>
          <cell r="E419" t="str">
            <v>Jitendra Kumar Palvia</v>
          </cell>
        </row>
        <row r="420">
          <cell r="B420" t="str">
            <v>W10151</v>
          </cell>
          <cell r="C420" t="str">
            <v>NA</v>
          </cell>
          <cell r="D420" t="str">
            <v>NA</v>
          </cell>
          <cell r="E420" t="str">
            <v>The Cochin Coop Hospital</v>
          </cell>
        </row>
        <row r="421">
          <cell r="B421" t="str">
            <v>W10152</v>
          </cell>
          <cell r="C421" t="str">
            <v>R1</v>
          </cell>
          <cell r="D421" t="str">
            <v>R</v>
          </cell>
          <cell r="E421" t="str">
            <v>A C Tripathi</v>
          </cell>
        </row>
        <row r="422">
          <cell r="B422" t="str">
            <v>W10153</v>
          </cell>
          <cell r="C422" t="str">
            <v>R1</v>
          </cell>
          <cell r="D422" t="str">
            <v>R</v>
          </cell>
          <cell r="E422" t="str">
            <v>Shivam Ultrasound</v>
          </cell>
        </row>
        <row r="423">
          <cell r="B423" t="str">
            <v>W10154</v>
          </cell>
          <cell r="C423" t="str">
            <v>R1</v>
          </cell>
          <cell r="D423" t="str">
            <v>R</v>
          </cell>
          <cell r="E423" t="str">
            <v>Parul Sharma</v>
          </cell>
        </row>
        <row r="424">
          <cell r="B424" t="str">
            <v>W10155</v>
          </cell>
          <cell r="C424" t="str">
            <v>R1</v>
          </cell>
          <cell r="D424" t="str">
            <v>R</v>
          </cell>
          <cell r="E424" t="str">
            <v>Bimla Bhateja</v>
          </cell>
        </row>
        <row r="425">
          <cell r="B425" t="str">
            <v>W10156</v>
          </cell>
          <cell r="C425" t="str">
            <v>R3</v>
          </cell>
          <cell r="D425" t="str">
            <v>R</v>
          </cell>
          <cell r="E425" t="str">
            <v>Mahagujrat</v>
          </cell>
        </row>
        <row r="426">
          <cell r="B426" t="str">
            <v>W10157</v>
          </cell>
          <cell r="C426" t="str">
            <v>R1</v>
          </cell>
          <cell r="D426" t="str">
            <v>R</v>
          </cell>
          <cell r="E426" t="str">
            <v>Bharat Scans Pvt. Ltd.-3</v>
          </cell>
        </row>
        <row r="427">
          <cell r="B427" t="str">
            <v>W10158</v>
          </cell>
          <cell r="C427" t="str">
            <v>R1</v>
          </cell>
          <cell r="D427" t="str">
            <v>R</v>
          </cell>
          <cell r="E427" t="str">
            <v>Shatabadi Mediscans</v>
          </cell>
        </row>
        <row r="428">
          <cell r="B428" t="str">
            <v>W10159</v>
          </cell>
          <cell r="C428" t="str">
            <v>R1</v>
          </cell>
          <cell r="D428" t="str">
            <v>R</v>
          </cell>
          <cell r="E428" t="str">
            <v>Rabindra Prasad</v>
          </cell>
        </row>
        <row r="429">
          <cell r="B429" t="str">
            <v>W10160</v>
          </cell>
          <cell r="C429" t="str">
            <v>R1</v>
          </cell>
          <cell r="D429" t="str">
            <v>R</v>
          </cell>
          <cell r="E429" t="str">
            <v>Bharat Scans Pvt. Ltd.-4</v>
          </cell>
        </row>
        <row r="430">
          <cell r="B430" t="str">
            <v>W10161</v>
          </cell>
          <cell r="C430" t="str">
            <v>R1</v>
          </cell>
          <cell r="D430" t="str">
            <v>R</v>
          </cell>
          <cell r="E430" t="str">
            <v>M K Selveyraj Children Hospital</v>
          </cell>
        </row>
        <row r="431">
          <cell r="B431" t="str">
            <v>W10162</v>
          </cell>
          <cell r="C431" t="str">
            <v>RI</v>
          </cell>
          <cell r="D431" t="str">
            <v>R</v>
          </cell>
          <cell r="E431" t="str">
            <v>Sant Nischal Singh</v>
          </cell>
        </row>
        <row r="432">
          <cell r="B432" t="str">
            <v>W10163</v>
          </cell>
          <cell r="C432" t="str">
            <v>R1</v>
          </cell>
          <cell r="D432" t="str">
            <v>R</v>
          </cell>
          <cell r="E432" t="str">
            <v>Sai Medical Imaging</v>
          </cell>
        </row>
        <row r="433">
          <cell r="B433" t="str">
            <v>W10164</v>
          </cell>
          <cell r="C433" t="str">
            <v>RI</v>
          </cell>
          <cell r="D433" t="str">
            <v>R</v>
          </cell>
          <cell r="E433" t="str">
            <v>K.S Shanmugam</v>
          </cell>
        </row>
        <row r="434">
          <cell r="B434" t="str">
            <v>W10165</v>
          </cell>
          <cell r="C434" t="str">
            <v>R1</v>
          </cell>
          <cell r="D434" t="str">
            <v>R</v>
          </cell>
          <cell r="E434" t="str">
            <v>K.S Shanmugam</v>
          </cell>
        </row>
        <row r="435">
          <cell r="B435" t="str">
            <v>W10166</v>
          </cell>
          <cell r="C435" t="str">
            <v>R1</v>
          </cell>
          <cell r="D435" t="str">
            <v>R</v>
          </cell>
          <cell r="E435" t="str">
            <v>Daljit Singh Saini</v>
          </cell>
        </row>
        <row r="436">
          <cell r="B436" t="str">
            <v>W10167</v>
          </cell>
          <cell r="C436" t="str">
            <v>R1</v>
          </cell>
          <cell r="D436" t="str">
            <v>R</v>
          </cell>
          <cell r="E436" t="str">
            <v>Raj Kumar</v>
          </cell>
        </row>
        <row r="437">
          <cell r="B437" t="str">
            <v>W10168</v>
          </cell>
          <cell r="C437" t="str">
            <v>R1</v>
          </cell>
          <cell r="D437" t="str">
            <v>R</v>
          </cell>
          <cell r="E437" t="str">
            <v>MM Vasudevan</v>
          </cell>
        </row>
        <row r="438">
          <cell r="B438" t="str">
            <v>W10169</v>
          </cell>
          <cell r="C438" t="str">
            <v>R1</v>
          </cell>
          <cell r="D438" t="str">
            <v>R</v>
          </cell>
          <cell r="E438" t="str">
            <v>Vikram Scan &amp; Diagnostic Centre</v>
          </cell>
        </row>
        <row r="439">
          <cell r="B439" t="str">
            <v>W10170</v>
          </cell>
          <cell r="C439" t="str">
            <v>R1</v>
          </cell>
          <cell r="D439" t="str">
            <v>R</v>
          </cell>
          <cell r="E439" t="str">
            <v>H S Maan</v>
          </cell>
        </row>
        <row r="440">
          <cell r="B440" t="str">
            <v>W10171</v>
          </cell>
          <cell r="C440" t="str">
            <v>R1</v>
          </cell>
          <cell r="D440" t="str">
            <v>R</v>
          </cell>
          <cell r="E440" t="str">
            <v>Health Care Services (P) Ltd.</v>
          </cell>
        </row>
        <row r="441">
          <cell r="B441" t="str">
            <v>W10172</v>
          </cell>
          <cell r="C441" t="str">
            <v>R1</v>
          </cell>
          <cell r="D441" t="str">
            <v>R</v>
          </cell>
          <cell r="E441" t="str">
            <v>Garima Nagori</v>
          </cell>
        </row>
        <row r="442">
          <cell r="B442" t="str">
            <v>W10173</v>
          </cell>
          <cell r="C442" t="str">
            <v>R1</v>
          </cell>
          <cell r="D442" t="str">
            <v>R</v>
          </cell>
          <cell r="E442" t="str">
            <v>Raminder Kaur</v>
          </cell>
        </row>
        <row r="443">
          <cell r="B443" t="str">
            <v>W10174</v>
          </cell>
          <cell r="C443" t="str">
            <v>R1</v>
          </cell>
          <cell r="D443" t="str">
            <v>R</v>
          </cell>
          <cell r="E443" t="str">
            <v>Kota CT Scan Centre Pvt Ltd</v>
          </cell>
        </row>
        <row r="444">
          <cell r="B444" t="str">
            <v>W10175</v>
          </cell>
          <cell r="C444" t="str">
            <v>R1</v>
          </cell>
          <cell r="D444" t="str">
            <v>R</v>
          </cell>
          <cell r="E444" t="str">
            <v>Supereme CT Scan Pct Ltd</v>
          </cell>
        </row>
        <row r="445">
          <cell r="B445" t="str">
            <v>W10176</v>
          </cell>
          <cell r="C445" t="str">
            <v>R1</v>
          </cell>
          <cell r="D445" t="str">
            <v>R</v>
          </cell>
          <cell r="E445" t="str">
            <v>Body Care Diagnostics</v>
          </cell>
        </row>
        <row r="446">
          <cell r="B446" t="str">
            <v>W10177</v>
          </cell>
          <cell r="C446" t="str">
            <v>R1</v>
          </cell>
          <cell r="D446" t="str">
            <v>R</v>
          </cell>
          <cell r="E446" t="str">
            <v>R N Bagga</v>
          </cell>
        </row>
        <row r="447">
          <cell r="B447" t="str">
            <v>W10178</v>
          </cell>
          <cell r="C447" t="str">
            <v>R1</v>
          </cell>
          <cell r="D447" t="str">
            <v>R</v>
          </cell>
          <cell r="E447" t="str">
            <v>Pankaj Diagnostics</v>
          </cell>
        </row>
        <row r="448">
          <cell r="B448" t="str">
            <v>WGE-LOAN-1</v>
          </cell>
          <cell r="E448" t="str">
            <v>Wipro GE Medical Systems Ltd-1</v>
          </cell>
        </row>
        <row r="449">
          <cell r="B449" t="str">
            <v>W10179</v>
          </cell>
          <cell r="C449" t="str">
            <v>R1</v>
          </cell>
          <cell r="D449" t="str">
            <v>R</v>
          </cell>
          <cell r="E449" t="str">
            <v>Prakash Patil</v>
          </cell>
        </row>
        <row r="450">
          <cell r="B450" t="str">
            <v>W10180</v>
          </cell>
          <cell r="C450" t="str">
            <v>R1</v>
          </cell>
          <cell r="D450" t="str">
            <v>R</v>
          </cell>
          <cell r="E450" t="str">
            <v>Cancer Centre Welfare Home &amp; Research Centre</v>
          </cell>
        </row>
        <row r="451">
          <cell r="B451" t="str">
            <v>W10181</v>
          </cell>
          <cell r="C451" t="str">
            <v>R1</v>
          </cell>
          <cell r="D451" t="str">
            <v>R</v>
          </cell>
          <cell r="E451" t="str">
            <v>Mercury Neuro</v>
          </cell>
        </row>
        <row r="452">
          <cell r="B452" t="str">
            <v>W10182</v>
          </cell>
          <cell r="C452" t="str">
            <v>R1</v>
          </cell>
          <cell r="D452" t="str">
            <v>R</v>
          </cell>
          <cell r="E452" t="str">
            <v>Meenakshi Mission Hospital, S R Trust</v>
          </cell>
        </row>
        <row r="453">
          <cell r="B453" t="str">
            <v>W10183</v>
          </cell>
          <cell r="C453" t="str">
            <v>R1</v>
          </cell>
          <cell r="D453" t="str">
            <v>R</v>
          </cell>
          <cell r="E453" t="str">
            <v>Graham Danial</v>
          </cell>
        </row>
        <row r="454">
          <cell r="B454" t="str">
            <v>W10184</v>
          </cell>
          <cell r="C454" t="str">
            <v>R1</v>
          </cell>
          <cell r="D454" t="str">
            <v>R</v>
          </cell>
          <cell r="E454" t="str">
            <v>Seema Kamaluddin</v>
          </cell>
        </row>
        <row r="455">
          <cell r="B455" t="str">
            <v>W10185</v>
          </cell>
          <cell r="C455" t="str">
            <v>R1</v>
          </cell>
          <cell r="D455" t="str">
            <v>R</v>
          </cell>
          <cell r="E455" t="str">
            <v>A K Sinha</v>
          </cell>
        </row>
        <row r="456">
          <cell r="B456" t="str">
            <v>W10186</v>
          </cell>
          <cell r="C456" t="str">
            <v>R1</v>
          </cell>
          <cell r="D456" t="str">
            <v>R</v>
          </cell>
          <cell r="E456" t="str">
            <v>Sethu Madhvan</v>
          </cell>
        </row>
        <row r="457">
          <cell r="B457" t="str">
            <v>W10187</v>
          </cell>
          <cell r="C457" t="str">
            <v>R1</v>
          </cell>
          <cell r="D457" t="str">
            <v>R</v>
          </cell>
          <cell r="E457" t="str">
            <v>Bhaskar Rao</v>
          </cell>
        </row>
        <row r="458">
          <cell r="B458" t="str">
            <v>W10188</v>
          </cell>
          <cell r="C458" t="str">
            <v>R1</v>
          </cell>
          <cell r="D458" t="str">
            <v>R</v>
          </cell>
          <cell r="E458" t="str">
            <v>Raj Scans</v>
          </cell>
        </row>
        <row r="459">
          <cell r="B459" t="str">
            <v>W10189</v>
          </cell>
          <cell r="C459" t="str">
            <v>R1</v>
          </cell>
          <cell r="D459" t="str">
            <v>R</v>
          </cell>
          <cell r="E459" t="str">
            <v>Thillai Rajan</v>
          </cell>
        </row>
        <row r="460">
          <cell r="B460" t="str">
            <v>W10190</v>
          </cell>
          <cell r="C460" t="str">
            <v>R1</v>
          </cell>
          <cell r="D460" t="str">
            <v>R</v>
          </cell>
          <cell r="E460" t="str">
            <v>K N B Unni</v>
          </cell>
        </row>
        <row r="461">
          <cell r="B461" t="str">
            <v>W10191</v>
          </cell>
          <cell r="C461" t="str">
            <v>R1</v>
          </cell>
          <cell r="D461" t="str">
            <v>R</v>
          </cell>
          <cell r="E461" t="str">
            <v>Madanapalle Hospital Pvt. Ltd.-2</v>
          </cell>
        </row>
        <row r="462">
          <cell r="B462" t="str">
            <v>WGE-LOAN-2</v>
          </cell>
          <cell r="E462" t="str">
            <v>Wipro GE Medical Systems Ltd-2</v>
          </cell>
        </row>
        <row r="463">
          <cell r="B463" t="str">
            <v>W10192</v>
          </cell>
          <cell r="C463" t="str">
            <v>R1</v>
          </cell>
          <cell r="D463" t="str">
            <v>R</v>
          </cell>
          <cell r="E463" t="str">
            <v>Maan Diagnostic &amp; Research Sentre Pvt Ltd.</v>
          </cell>
        </row>
        <row r="464">
          <cell r="B464" t="str">
            <v>W10193</v>
          </cell>
          <cell r="C464" t="str">
            <v>R1</v>
          </cell>
          <cell r="D464" t="str">
            <v>R</v>
          </cell>
          <cell r="E464" t="str">
            <v>Roop Narayan Meena</v>
          </cell>
        </row>
        <row r="465">
          <cell r="B465" t="str">
            <v>W10194</v>
          </cell>
          <cell r="C465" t="str">
            <v>R1</v>
          </cell>
          <cell r="D465" t="str">
            <v>R</v>
          </cell>
          <cell r="E465" t="str">
            <v>Umesh Jindal</v>
          </cell>
        </row>
        <row r="466">
          <cell r="B466" t="str">
            <v>W10195</v>
          </cell>
          <cell r="C466" t="str">
            <v>R1</v>
          </cell>
          <cell r="D466" t="str">
            <v>R</v>
          </cell>
          <cell r="E466" t="str">
            <v>Medicare Diagnostic-1</v>
          </cell>
        </row>
        <row r="467">
          <cell r="B467" t="str">
            <v>W10196</v>
          </cell>
          <cell r="C467" t="str">
            <v>R1</v>
          </cell>
          <cell r="D467" t="str">
            <v>R</v>
          </cell>
          <cell r="E467" t="str">
            <v>Medicare Diagnostic-2</v>
          </cell>
        </row>
        <row r="468">
          <cell r="B468" t="str">
            <v>W10197</v>
          </cell>
          <cell r="C468" t="str">
            <v>R1</v>
          </cell>
          <cell r="D468" t="str">
            <v>R</v>
          </cell>
          <cell r="E468" t="str">
            <v xml:space="preserve">R K Mitra </v>
          </cell>
        </row>
        <row r="469">
          <cell r="B469" t="str">
            <v>W10198</v>
          </cell>
          <cell r="C469" t="str">
            <v>R1</v>
          </cell>
          <cell r="D469" t="str">
            <v>R</v>
          </cell>
          <cell r="E469" t="str">
            <v>Anjhaneyaa Hospitals Pvt Ltd</v>
          </cell>
        </row>
        <row r="470">
          <cell r="B470" t="str">
            <v>W10199</v>
          </cell>
          <cell r="C470" t="str">
            <v>R3</v>
          </cell>
          <cell r="D470" t="str">
            <v>R</v>
          </cell>
          <cell r="E470" t="str">
            <v>H S Hiremath</v>
          </cell>
        </row>
        <row r="471">
          <cell r="B471" t="str">
            <v>W10200</v>
          </cell>
          <cell r="C471" t="str">
            <v>R1</v>
          </cell>
          <cell r="D471" t="str">
            <v>R</v>
          </cell>
          <cell r="E471" t="str">
            <v>Malti Char</v>
          </cell>
        </row>
        <row r="472">
          <cell r="B472" t="str">
            <v>W10201</v>
          </cell>
          <cell r="C472" t="str">
            <v>R1</v>
          </cell>
          <cell r="D472" t="str">
            <v>R</v>
          </cell>
          <cell r="E472" t="str">
            <v>Ashok Gowda</v>
          </cell>
        </row>
        <row r="473">
          <cell r="B473" t="str">
            <v>W10202</v>
          </cell>
          <cell r="C473" t="str">
            <v>R1</v>
          </cell>
          <cell r="D473" t="str">
            <v>R</v>
          </cell>
          <cell r="E473" t="str">
            <v>Siddhartha Health Care Ltd.-Lease-1</v>
          </cell>
        </row>
        <row r="474">
          <cell r="B474" t="str">
            <v>W10203</v>
          </cell>
          <cell r="C474" t="str">
            <v>R1</v>
          </cell>
          <cell r="D474" t="str">
            <v>R</v>
          </cell>
          <cell r="E474" t="str">
            <v>Siddhartha Health Care Ltd-Lease-2</v>
          </cell>
        </row>
        <row r="475">
          <cell r="B475" t="str">
            <v>W10204</v>
          </cell>
          <cell r="C475" t="str">
            <v>R1</v>
          </cell>
          <cell r="D475" t="str">
            <v>R</v>
          </cell>
          <cell r="E475" t="str">
            <v>Quality Care India Ltd</v>
          </cell>
        </row>
        <row r="476">
          <cell r="B476" t="str">
            <v>W10205</v>
          </cell>
          <cell r="C476" t="str">
            <v>R1</v>
          </cell>
          <cell r="D476" t="str">
            <v>R</v>
          </cell>
          <cell r="E476" t="str">
            <v>Trivandrum Scans &amp; Diagnostic Centre</v>
          </cell>
        </row>
        <row r="477">
          <cell r="B477" t="str">
            <v>W10206</v>
          </cell>
          <cell r="C477" t="str">
            <v>R1</v>
          </cell>
          <cell r="D477" t="str">
            <v>R</v>
          </cell>
          <cell r="E477" t="str">
            <v>Sree Janpriya Hospitals (P) ltd.</v>
          </cell>
        </row>
        <row r="478">
          <cell r="B478" t="str">
            <v>W10207</v>
          </cell>
          <cell r="C478" t="str">
            <v>R1</v>
          </cell>
          <cell r="D478" t="str">
            <v>R</v>
          </cell>
          <cell r="E478" t="str">
            <v>Krishna CT Scan centre</v>
          </cell>
        </row>
        <row r="479">
          <cell r="B479" t="str">
            <v>W10208</v>
          </cell>
          <cell r="C479" t="str">
            <v>R1</v>
          </cell>
          <cell r="D479" t="str">
            <v>R</v>
          </cell>
          <cell r="E479" t="str">
            <v>Apporva Radocs Diagnostic Services</v>
          </cell>
        </row>
        <row r="480">
          <cell r="B480" t="str">
            <v>W10209</v>
          </cell>
          <cell r="C480" t="str">
            <v>R1</v>
          </cell>
          <cell r="D480" t="str">
            <v>R</v>
          </cell>
          <cell r="E480" t="str">
            <v>A K Verma</v>
          </cell>
        </row>
        <row r="481">
          <cell r="B481" t="str">
            <v>W10210</v>
          </cell>
          <cell r="C481" t="str">
            <v>R1</v>
          </cell>
          <cell r="D481" t="str">
            <v>R</v>
          </cell>
          <cell r="E481" t="str">
            <v>Kalpana Gupta</v>
          </cell>
        </row>
        <row r="482">
          <cell r="B482" t="str">
            <v>W10211</v>
          </cell>
          <cell r="C482" t="str">
            <v>R1</v>
          </cell>
          <cell r="D482" t="str">
            <v>R</v>
          </cell>
          <cell r="E482" t="str">
            <v>Suman Lata Jaiswal</v>
          </cell>
        </row>
        <row r="483">
          <cell r="B483" t="str">
            <v>W10212</v>
          </cell>
          <cell r="C483" t="str">
            <v>R1</v>
          </cell>
          <cell r="D483" t="str">
            <v>R</v>
          </cell>
          <cell r="E483" t="str">
            <v>Pramod Bharadwaj</v>
          </cell>
        </row>
        <row r="484">
          <cell r="B484" t="str">
            <v>W10213</v>
          </cell>
          <cell r="C484" t="str">
            <v>R1</v>
          </cell>
          <cell r="D484" t="str">
            <v>R</v>
          </cell>
          <cell r="E484" t="str">
            <v>Rajnesh Choubey</v>
          </cell>
        </row>
        <row r="485">
          <cell r="B485" t="str">
            <v>W10214</v>
          </cell>
          <cell r="C485" t="str">
            <v>R1</v>
          </cell>
          <cell r="D485" t="str">
            <v>R</v>
          </cell>
          <cell r="E485" t="str">
            <v>A K Jaiswal</v>
          </cell>
        </row>
        <row r="486">
          <cell r="B486" t="str">
            <v>W10215</v>
          </cell>
          <cell r="C486" t="str">
            <v>R1</v>
          </cell>
          <cell r="D486" t="str">
            <v>R</v>
          </cell>
          <cell r="E486" t="str">
            <v>Darbhanga Diagnostic</v>
          </cell>
        </row>
        <row r="487">
          <cell r="B487" t="str">
            <v>W10216</v>
          </cell>
          <cell r="C487" t="str">
            <v>R1</v>
          </cell>
          <cell r="D487" t="str">
            <v>R</v>
          </cell>
          <cell r="E487" t="str">
            <v>Harikrishnan D I</v>
          </cell>
        </row>
        <row r="488">
          <cell r="B488" t="str">
            <v>W10217</v>
          </cell>
          <cell r="C488" t="str">
            <v>R1</v>
          </cell>
          <cell r="D488" t="str">
            <v>R</v>
          </cell>
          <cell r="E488" t="str">
            <v>Quality Care India ltd.</v>
          </cell>
        </row>
        <row r="489">
          <cell r="B489" t="str">
            <v>WGE-LOAN-3</v>
          </cell>
          <cell r="C489" t="str">
            <v>NA</v>
          </cell>
          <cell r="D489" t="str">
            <v>NA</v>
          </cell>
          <cell r="E489" t="str">
            <v>Wipro GE Medical Systems Ltd-3</v>
          </cell>
        </row>
        <row r="490">
          <cell r="B490" t="str">
            <v>W10218</v>
          </cell>
          <cell r="C490" t="str">
            <v>R3</v>
          </cell>
          <cell r="D490" t="str">
            <v>R</v>
          </cell>
          <cell r="E490" t="str">
            <v>Bhatia General Hospital</v>
          </cell>
        </row>
        <row r="491">
          <cell r="B491" t="str">
            <v>W10219</v>
          </cell>
          <cell r="C491" t="str">
            <v>R1</v>
          </cell>
          <cell r="D491" t="str">
            <v>R</v>
          </cell>
          <cell r="E491" t="str">
            <v>A Sreeniwasan</v>
          </cell>
        </row>
        <row r="492">
          <cell r="B492" t="str">
            <v>W10220</v>
          </cell>
          <cell r="C492" t="str">
            <v>R1</v>
          </cell>
          <cell r="D492" t="str">
            <v>R</v>
          </cell>
          <cell r="E492" t="str">
            <v>Arvind Kumar</v>
          </cell>
        </row>
        <row r="493">
          <cell r="B493" t="str">
            <v>W10221</v>
          </cell>
          <cell r="C493" t="str">
            <v>R1</v>
          </cell>
          <cell r="D493" t="str">
            <v>R</v>
          </cell>
          <cell r="E493" t="str">
            <v>Uday Kumar</v>
          </cell>
        </row>
        <row r="494">
          <cell r="B494" t="str">
            <v>W10222</v>
          </cell>
          <cell r="C494" t="str">
            <v>R1</v>
          </cell>
          <cell r="D494" t="str">
            <v>R</v>
          </cell>
          <cell r="E494" t="str">
            <v>Sivakami Gopinath</v>
          </cell>
        </row>
        <row r="495">
          <cell r="B495" t="str">
            <v>W10223</v>
          </cell>
          <cell r="C495" t="str">
            <v>R1</v>
          </cell>
          <cell r="D495" t="str">
            <v>R</v>
          </cell>
          <cell r="E495" t="str">
            <v>BI Jaffrey</v>
          </cell>
        </row>
        <row r="496">
          <cell r="B496" t="str">
            <v>W10224</v>
          </cell>
          <cell r="C496" t="str">
            <v>R1</v>
          </cell>
          <cell r="D496" t="str">
            <v>R</v>
          </cell>
          <cell r="E496" t="str">
            <v>MNRI Scans Pvt. Ltd.</v>
          </cell>
        </row>
        <row r="497">
          <cell r="B497" t="str">
            <v>W10225</v>
          </cell>
          <cell r="C497" t="str">
            <v>R1</v>
          </cell>
          <cell r="D497" t="str">
            <v>R</v>
          </cell>
          <cell r="E497" t="str">
            <v>Lata Devi</v>
          </cell>
        </row>
        <row r="498">
          <cell r="B498" t="str">
            <v>W10226</v>
          </cell>
          <cell r="C498" t="str">
            <v>R1</v>
          </cell>
          <cell r="D498" t="str">
            <v>R</v>
          </cell>
          <cell r="E498" t="str">
            <v>Haldia Medicare Pvt Ltd.-1</v>
          </cell>
        </row>
        <row r="499">
          <cell r="B499" t="str">
            <v>W10227</v>
          </cell>
          <cell r="C499" t="str">
            <v>R1</v>
          </cell>
          <cell r="D499" t="str">
            <v>R</v>
          </cell>
          <cell r="E499" t="str">
            <v>Haldia Medicare Pvt Ltd.-2</v>
          </cell>
        </row>
        <row r="500">
          <cell r="B500" t="str">
            <v>W10228</v>
          </cell>
          <cell r="C500" t="str">
            <v>R1</v>
          </cell>
          <cell r="D500" t="str">
            <v>R</v>
          </cell>
          <cell r="E500" t="str">
            <v>Haldia Medicare Pvt Ltd.-3</v>
          </cell>
        </row>
        <row r="501">
          <cell r="B501" t="str">
            <v>W10229</v>
          </cell>
          <cell r="C501" t="str">
            <v>R1</v>
          </cell>
          <cell r="D501" t="str">
            <v>R</v>
          </cell>
          <cell r="E501" t="str">
            <v>Manasa Medical Centre</v>
          </cell>
        </row>
        <row r="502">
          <cell r="B502" t="str">
            <v>W10230</v>
          </cell>
          <cell r="C502" t="str">
            <v>R1</v>
          </cell>
          <cell r="D502" t="str">
            <v>R</v>
          </cell>
          <cell r="E502" t="str">
            <v>Devaki Hospitals</v>
          </cell>
        </row>
        <row r="503">
          <cell r="B503" t="str">
            <v>W10231</v>
          </cell>
          <cell r="C503" t="str">
            <v>R1</v>
          </cell>
          <cell r="D503" t="str">
            <v>R</v>
          </cell>
          <cell r="E503" t="str">
            <v>Nitin Gawande</v>
          </cell>
        </row>
        <row r="504">
          <cell r="B504" t="str">
            <v>W10232</v>
          </cell>
          <cell r="C504" t="str">
            <v>R1</v>
          </cell>
          <cell r="D504" t="str">
            <v>R</v>
          </cell>
          <cell r="E504" t="str">
            <v>Gautam Allahbadia</v>
          </cell>
        </row>
        <row r="505">
          <cell r="B505" t="str">
            <v>W10233</v>
          </cell>
          <cell r="C505" t="str">
            <v>R1</v>
          </cell>
          <cell r="D505" t="str">
            <v>R</v>
          </cell>
          <cell r="E505" t="str">
            <v>TM Suresh Babu</v>
          </cell>
        </row>
        <row r="506">
          <cell r="B506" t="str">
            <v>W10234</v>
          </cell>
          <cell r="C506" t="str">
            <v>R1</v>
          </cell>
          <cell r="D506" t="str">
            <v>R</v>
          </cell>
          <cell r="E506" t="str">
            <v>Shri Ram Singh Memorial Hospital</v>
          </cell>
        </row>
        <row r="507">
          <cell r="B507" t="str">
            <v>W10235</v>
          </cell>
          <cell r="C507" t="str">
            <v>R1</v>
          </cell>
          <cell r="D507" t="str">
            <v>R</v>
          </cell>
          <cell r="E507" t="str">
            <v>Anwar Lakdawala (Fauziya Nursing Home)</v>
          </cell>
        </row>
        <row r="508">
          <cell r="B508" t="str">
            <v>W10236</v>
          </cell>
          <cell r="C508" t="str">
            <v>R1</v>
          </cell>
          <cell r="D508" t="str">
            <v>R</v>
          </cell>
          <cell r="E508" t="str">
            <v>VSSN Murthy</v>
          </cell>
        </row>
        <row r="509">
          <cell r="B509" t="str">
            <v>W10237</v>
          </cell>
          <cell r="C509" t="str">
            <v>NA</v>
          </cell>
          <cell r="D509" t="str">
            <v>NA</v>
          </cell>
          <cell r="E509" t="str">
            <v>Manipal Academy of Higher Education</v>
          </cell>
        </row>
        <row r="510">
          <cell r="B510" t="str">
            <v>W10238</v>
          </cell>
          <cell r="C510" t="str">
            <v>NA</v>
          </cell>
          <cell r="D510" t="str">
            <v>NA</v>
          </cell>
          <cell r="E510" t="str">
            <v>Manipal Academy of Higher Education</v>
          </cell>
        </row>
        <row r="511">
          <cell r="B511" t="str">
            <v>W10239</v>
          </cell>
          <cell r="C511" t="str">
            <v>R1</v>
          </cell>
          <cell r="D511" t="str">
            <v>R</v>
          </cell>
          <cell r="E511" t="str">
            <v>Satabdi Mediscanners</v>
          </cell>
        </row>
        <row r="512">
          <cell r="B512" t="str">
            <v>W10240</v>
          </cell>
          <cell r="C512" t="str">
            <v>R1</v>
          </cell>
          <cell r="D512" t="str">
            <v>R</v>
          </cell>
          <cell r="E512" t="str">
            <v>BBR Multispeciality Hospital</v>
          </cell>
        </row>
        <row r="513">
          <cell r="B513" t="str">
            <v>W10241</v>
          </cell>
          <cell r="C513" t="str">
            <v>R1</v>
          </cell>
          <cell r="D513" t="str">
            <v>R</v>
          </cell>
          <cell r="E513" t="str">
            <v>SR Trust-Meenakshi Mission Hospital</v>
          </cell>
        </row>
        <row r="514">
          <cell r="B514" t="str">
            <v>W10242</v>
          </cell>
          <cell r="C514" t="str">
            <v>R1</v>
          </cell>
          <cell r="D514" t="str">
            <v>R</v>
          </cell>
          <cell r="E514" t="str">
            <v>Bharat Scans Pvt Ltd</v>
          </cell>
        </row>
        <row r="515">
          <cell r="B515" t="str">
            <v>W10243</v>
          </cell>
          <cell r="C515" t="str">
            <v>R1</v>
          </cell>
          <cell r="D515" t="str">
            <v>R</v>
          </cell>
          <cell r="E515" t="str">
            <v>OKAY DIAGNOSTICS</v>
          </cell>
        </row>
        <row r="516">
          <cell r="B516" t="str">
            <v>W10244</v>
          </cell>
          <cell r="C516" t="str">
            <v>R1</v>
          </cell>
          <cell r="D516" t="str">
            <v>R</v>
          </cell>
          <cell r="E516" t="str">
            <v>Eastern Fertility&amp; Genetic Research Centre Pvt Ltd</v>
          </cell>
        </row>
        <row r="517">
          <cell r="B517" t="str">
            <v>W10245</v>
          </cell>
          <cell r="C517" t="str">
            <v>R1</v>
          </cell>
          <cell r="D517" t="str">
            <v>R</v>
          </cell>
          <cell r="E517" t="str">
            <v>Poonam Verma</v>
          </cell>
        </row>
        <row r="518">
          <cell r="B518" t="str">
            <v>W10246</v>
          </cell>
          <cell r="C518" t="str">
            <v>R1</v>
          </cell>
          <cell r="D518" t="str">
            <v>R</v>
          </cell>
          <cell r="E518" t="str">
            <v>R Prabhakar Rao</v>
          </cell>
        </row>
        <row r="519">
          <cell r="B519" t="str">
            <v>W10247</v>
          </cell>
          <cell r="C519" t="str">
            <v>R1</v>
          </cell>
          <cell r="D519" t="str">
            <v>R</v>
          </cell>
          <cell r="E519" t="str">
            <v>Y.Thamizhselvi Masilamani</v>
          </cell>
        </row>
        <row r="520">
          <cell r="B520" t="str">
            <v>W10248</v>
          </cell>
          <cell r="C520" t="str">
            <v>R1</v>
          </cell>
          <cell r="D520" t="str">
            <v>R</v>
          </cell>
          <cell r="E520" t="str">
            <v>R V Rajesuwari</v>
          </cell>
        </row>
        <row r="521">
          <cell r="B521" t="str">
            <v>W10249</v>
          </cell>
          <cell r="C521" t="str">
            <v>R1</v>
          </cell>
          <cell r="D521" t="str">
            <v>R</v>
          </cell>
          <cell r="E521" t="str">
            <v>Vardhman Scanners</v>
          </cell>
        </row>
        <row r="522">
          <cell r="B522" t="str">
            <v>W10250</v>
          </cell>
          <cell r="E522" t="str">
            <v>Eastern Diagnostics &amp; Research Centre</v>
          </cell>
        </row>
        <row r="523">
          <cell r="B523" t="str">
            <v>W10251</v>
          </cell>
          <cell r="E523" t="str">
            <v>Medical Relief Society - Manipal Hospital</v>
          </cell>
        </row>
        <row r="524">
          <cell r="B524" t="str">
            <v>W10252</v>
          </cell>
          <cell r="C524" t="str">
            <v>R1</v>
          </cell>
          <cell r="D524" t="str">
            <v>R</v>
          </cell>
          <cell r="E524" t="str">
            <v>Pandian Hospital &amp; Medical Research Foundation</v>
          </cell>
        </row>
        <row r="525">
          <cell r="B525" t="str">
            <v>W10253</v>
          </cell>
          <cell r="E525" t="str">
            <v>Cantonment Polyclinic &amp; Nursing Home</v>
          </cell>
        </row>
        <row r="526">
          <cell r="B526" t="str">
            <v>W10254</v>
          </cell>
          <cell r="E526" t="str">
            <v>S.V. Savant</v>
          </cell>
        </row>
        <row r="527">
          <cell r="B527" t="str">
            <v>W10255</v>
          </cell>
          <cell r="E527" t="str">
            <v>Poongothai Selvaraj</v>
          </cell>
        </row>
        <row r="528">
          <cell r="B528" t="str">
            <v>W10256</v>
          </cell>
          <cell r="C528" t="str">
            <v>R1</v>
          </cell>
          <cell r="D528" t="str">
            <v>R</v>
          </cell>
          <cell r="E528" t="str">
            <v>Noida Medicare Centre Ltd.-2</v>
          </cell>
        </row>
        <row r="529">
          <cell r="B529" t="str">
            <v>W10257</v>
          </cell>
          <cell r="C529" t="str">
            <v>R1</v>
          </cell>
          <cell r="D529" t="str">
            <v>R</v>
          </cell>
          <cell r="E529" t="str">
            <v>City X ray Ultrasound &amp; CT Scan Centre-2</v>
          </cell>
        </row>
        <row r="530">
          <cell r="B530" t="str">
            <v>W10258</v>
          </cell>
          <cell r="C530" t="str">
            <v>R1</v>
          </cell>
          <cell r="D530" t="str">
            <v>R</v>
          </cell>
          <cell r="E530" t="str">
            <v>Pushpagiri Medical Society</v>
          </cell>
        </row>
        <row r="531">
          <cell r="B531" t="str">
            <v>W10259</v>
          </cell>
          <cell r="C531" t="str">
            <v>R1</v>
          </cell>
          <cell r="D531" t="str">
            <v>R</v>
          </cell>
          <cell r="E531" t="str">
            <v>Sapthagiri Digital Imaging Centre Pvt Ltd</v>
          </cell>
        </row>
        <row r="532">
          <cell r="B532" t="str">
            <v>W10260</v>
          </cell>
          <cell r="C532" t="str">
            <v>R1</v>
          </cell>
          <cell r="D532" t="str">
            <v>R</v>
          </cell>
          <cell r="E532" t="str">
            <v>R Suresh</v>
          </cell>
        </row>
        <row r="533">
          <cell r="B533" t="str">
            <v>WGE- LEASE</v>
          </cell>
          <cell r="C533" t="str">
            <v>NA</v>
          </cell>
          <cell r="D533" t="str">
            <v>NA</v>
          </cell>
          <cell r="E533" t="str">
            <v>Wipro GE Medical Systems Ltd</v>
          </cell>
        </row>
        <row r="534">
          <cell r="B534" t="str">
            <v>W10261</v>
          </cell>
          <cell r="C534" t="str">
            <v>R1</v>
          </cell>
          <cell r="D534" t="str">
            <v>R</v>
          </cell>
          <cell r="E534" t="str">
            <v>Spiral Diagnostics P Ltd-1</v>
          </cell>
        </row>
        <row r="535">
          <cell r="B535" t="str">
            <v>W10262</v>
          </cell>
          <cell r="C535" t="str">
            <v>R1</v>
          </cell>
          <cell r="D535" t="str">
            <v>R</v>
          </cell>
          <cell r="E535" t="str">
            <v>Spiral Diagnostics P Ltd-2</v>
          </cell>
        </row>
        <row r="536">
          <cell r="B536" t="str">
            <v>W10263</v>
          </cell>
          <cell r="C536" t="str">
            <v>R1</v>
          </cell>
          <cell r="D536" t="str">
            <v>R</v>
          </cell>
          <cell r="E536" t="str">
            <v>Spiral Diagnostics P Ltd-3</v>
          </cell>
        </row>
        <row r="537">
          <cell r="B537" t="str">
            <v>W10264</v>
          </cell>
          <cell r="C537" t="str">
            <v>R1</v>
          </cell>
          <cell r="D537" t="str">
            <v>R</v>
          </cell>
          <cell r="E537" t="str">
            <v>P Mohan</v>
          </cell>
        </row>
        <row r="538">
          <cell r="B538" t="str">
            <v>W10265</v>
          </cell>
          <cell r="C538" t="str">
            <v>R1</v>
          </cell>
          <cell r="D538" t="str">
            <v>R</v>
          </cell>
          <cell r="E538" t="str">
            <v>Harvey Healthcare Ltd</v>
          </cell>
        </row>
        <row r="539">
          <cell r="B539" t="str">
            <v>W10266</v>
          </cell>
          <cell r="C539" t="str">
            <v>R1</v>
          </cell>
          <cell r="D539" t="str">
            <v>R</v>
          </cell>
          <cell r="E539" t="str">
            <v>Nitya Diagnostic Centre</v>
          </cell>
        </row>
        <row r="540">
          <cell r="B540" t="str">
            <v>W10267</v>
          </cell>
          <cell r="C540" t="str">
            <v>R1</v>
          </cell>
          <cell r="D540" t="str">
            <v>R</v>
          </cell>
          <cell r="E540" t="str">
            <v xml:space="preserve">Dilip Kumar </v>
          </cell>
        </row>
        <row r="541">
          <cell r="B541" t="str">
            <v>W10268</v>
          </cell>
          <cell r="C541" t="str">
            <v>R1</v>
          </cell>
          <cell r="D541" t="str">
            <v>R</v>
          </cell>
          <cell r="E541" t="str">
            <v>K Sarojamma</v>
          </cell>
        </row>
        <row r="542">
          <cell r="B542" t="str">
            <v>W10269</v>
          </cell>
          <cell r="C542" t="str">
            <v>R1</v>
          </cell>
          <cell r="D542" t="str">
            <v>R</v>
          </cell>
          <cell r="E542" t="str">
            <v>J Chitra Ramani</v>
          </cell>
        </row>
        <row r="543">
          <cell r="B543" t="str">
            <v>W10270</v>
          </cell>
          <cell r="C543" t="str">
            <v>R1</v>
          </cell>
          <cell r="D543" t="str">
            <v>R</v>
          </cell>
          <cell r="E543" t="str">
            <v>Surendernath Reddy-2</v>
          </cell>
        </row>
        <row r="544">
          <cell r="B544" t="str">
            <v>W10271</v>
          </cell>
          <cell r="C544" t="str">
            <v>R1</v>
          </cell>
          <cell r="D544" t="str">
            <v>R</v>
          </cell>
          <cell r="E544" t="str">
            <v>Pandian Hospital &amp; Medical Research Foundation</v>
          </cell>
        </row>
        <row r="545">
          <cell r="B545" t="str">
            <v>W10272</v>
          </cell>
          <cell r="C545" t="str">
            <v>R1</v>
          </cell>
          <cell r="D545" t="str">
            <v>R</v>
          </cell>
          <cell r="E545" t="str">
            <v>G Bhaskar Rao</v>
          </cell>
        </row>
        <row r="546">
          <cell r="B546" t="str">
            <v>W10273</v>
          </cell>
          <cell r="C546" t="str">
            <v>R1</v>
          </cell>
          <cell r="D546" t="str">
            <v>R</v>
          </cell>
          <cell r="E546" t="str">
            <v>MSR Hospital Pvt Ltd</v>
          </cell>
        </row>
        <row r="547">
          <cell r="B547" t="str">
            <v>W10274</v>
          </cell>
          <cell r="C547" t="str">
            <v>R1</v>
          </cell>
          <cell r="D547" t="str">
            <v>R</v>
          </cell>
          <cell r="E547" t="str">
            <v>Travancore Diagnostic-3</v>
          </cell>
        </row>
        <row r="548">
          <cell r="B548" t="str">
            <v>W10275</v>
          </cell>
          <cell r="C548" t="str">
            <v>R1</v>
          </cell>
          <cell r="D548" t="str">
            <v>R</v>
          </cell>
          <cell r="E548" t="str">
            <v>Bollineni Ramaniah Memorial ( BRM -hospitals )</v>
          </cell>
        </row>
        <row r="549">
          <cell r="B549" t="str">
            <v>W10276</v>
          </cell>
          <cell r="C549" t="str">
            <v>R1</v>
          </cell>
          <cell r="D549" t="str">
            <v>R</v>
          </cell>
          <cell r="E549" t="str">
            <v>PVN Murthy</v>
          </cell>
        </row>
        <row r="550">
          <cell r="B550" t="str">
            <v>W10277</v>
          </cell>
          <cell r="C550" t="str">
            <v>R1</v>
          </cell>
          <cell r="D550" t="str">
            <v>R</v>
          </cell>
          <cell r="E550" t="str">
            <v>Anoop Kumar</v>
          </cell>
        </row>
        <row r="551">
          <cell r="B551" t="str">
            <v>W10278</v>
          </cell>
          <cell r="C551" t="str">
            <v>R1</v>
          </cell>
          <cell r="D551" t="str">
            <v>R</v>
          </cell>
          <cell r="E551" t="str">
            <v>L Arunan</v>
          </cell>
        </row>
        <row r="552">
          <cell r="B552" t="str">
            <v>W10279</v>
          </cell>
          <cell r="C552" t="str">
            <v>R1</v>
          </cell>
          <cell r="D552" t="str">
            <v>R</v>
          </cell>
          <cell r="E552" t="str">
            <v>Chandrika Thangapandian</v>
          </cell>
        </row>
        <row r="553">
          <cell r="B553" t="str">
            <v>W10280</v>
          </cell>
          <cell r="C553" t="str">
            <v>R1</v>
          </cell>
          <cell r="D553" t="str">
            <v>R</v>
          </cell>
          <cell r="E553" t="str">
            <v>E Ravinder Reddy-SVR Multispeciality Hospital</v>
          </cell>
        </row>
        <row r="554">
          <cell r="B554" t="str">
            <v>W10281</v>
          </cell>
          <cell r="C554" t="str">
            <v>R1</v>
          </cell>
          <cell r="D554" t="str">
            <v>R</v>
          </cell>
          <cell r="E554" t="str">
            <v>Apollo Diagnostics</v>
          </cell>
        </row>
        <row r="555">
          <cell r="B555" t="str">
            <v>W10282</v>
          </cell>
          <cell r="C555" t="str">
            <v>NA</v>
          </cell>
          <cell r="D555" t="str">
            <v>NA</v>
          </cell>
          <cell r="E555" t="str">
            <v>Sikkim Manipal University</v>
          </cell>
        </row>
        <row r="556">
          <cell r="B556" t="str">
            <v>W10283</v>
          </cell>
          <cell r="C556" t="str">
            <v>R3</v>
          </cell>
          <cell r="D556" t="str">
            <v>R</v>
          </cell>
          <cell r="E556" t="str">
            <v>BGS Apollo</v>
          </cell>
        </row>
        <row r="557">
          <cell r="B557" t="str">
            <v>W10284</v>
          </cell>
          <cell r="C557" t="str">
            <v>R1</v>
          </cell>
          <cell r="D557" t="str">
            <v>R</v>
          </cell>
          <cell r="E557" t="str">
            <v>Sethi Diagnostic &amp; Medicare Pvt Ltd</v>
          </cell>
        </row>
        <row r="558">
          <cell r="B558" t="str">
            <v>W10285</v>
          </cell>
          <cell r="C558" t="str">
            <v>R1</v>
          </cell>
          <cell r="D558" t="str">
            <v>R</v>
          </cell>
          <cell r="E558" t="str">
            <v>B. Pandu</v>
          </cell>
        </row>
        <row r="559">
          <cell r="B559" t="str">
            <v>W10286</v>
          </cell>
          <cell r="C559" t="str">
            <v>R1</v>
          </cell>
          <cell r="D559" t="str">
            <v>R</v>
          </cell>
          <cell r="E559" t="str">
            <v>City X-ray , U/S &amp; CT Scan Centre-2</v>
          </cell>
        </row>
        <row r="560">
          <cell r="B560" t="str">
            <v>W10287</v>
          </cell>
          <cell r="C560" t="str">
            <v>R1</v>
          </cell>
          <cell r="D560" t="str">
            <v>R</v>
          </cell>
          <cell r="E560" t="str">
            <v>Metropolitan Scan Centre</v>
          </cell>
        </row>
        <row r="561">
          <cell r="B561" t="str">
            <v>W10288</v>
          </cell>
          <cell r="C561" t="str">
            <v>R1</v>
          </cell>
          <cell r="D561" t="str">
            <v>R</v>
          </cell>
          <cell r="E561" t="str">
            <v>P D Singh - Pilibhit</v>
          </cell>
        </row>
        <row r="562">
          <cell r="B562" t="str">
            <v>W10289</v>
          </cell>
          <cell r="C562" t="str">
            <v>R1</v>
          </cell>
          <cell r="D562" t="str">
            <v>R</v>
          </cell>
          <cell r="E562" t="str">
            <v>Sanjay Tomar</v>
          </cell>
        </row>
        <row r="563">
          <cell r="B563" t="str">
            <v>W10290</v>
          </cell>
          <cell r="C563" t="str">
            <v>R1</v>
          </cell>
          <cell r="D563" t="str">
            <v>R</v>
          </cell>
          <cell r="E563" t="str">
            <v>Serene Diagnostic Services P. Ltd</v>
          </cell>
        </row>
        <row r="564">
          <cell r="B564" t="str">
            <v>W10291</v>
          </cell>
          <cell r="E564" t="str">
            <v>Devaki Hospitals Ltd.</v>
          </cell>
        </row>
        <row r="565">
          <cell r="B565" t="str">
            <v>W10292</v>
          </cell>
          <cell r="C565" t="str">
            <v>R1</v>
          </cell>
          <cell r="D565" t="str">
            <v>R</v>
          </cell>
          <cell r="E565" t="str">
            <v>Advanced Medicare Research Institute-5</v>
          </cell>
        </row>
        <row r="566">
          <cell r="B566" t="str">
            <v>W10293</v>
          </cell>
          <cell r="E566" t="str">
            <v>Haldia Medicare-4</v>
          </cell>
        </row>
        <row r="567">
          <cell r="B567" t="str">
            <v>W10294</v>
          </cell>
          <cell r="C567" t="str">
            <v>R1</v>
          </cell>
          <cell r="D567" t="str">
            <v>R</v>
          </cell>
          <cell r="E567" t="str">
            <v>Yazhini Selvaraj</v>
          </cell>
        </row>
        <row r="568">
          <cell r="B568" t="str">
            <v>W10295</v>
          </cell>
          <cell r="C568" t="str">
            <v>R1</v>
          </cell>
          <cell r="D568" t="str">
            <v>R</v>
          </cell>
          <cell r="E568" t="str">
            <v>Surendranath Reddy- Vijaya Diagnostic Centre-3</v>
          </cell>
        </row>
        <row r="569">
          <cell r="B569" t="str">
            <v>W10296</v>
          </cell>
          <cell r="C569" t="str">
            <v>R1</v>
          </cell>
          <cell r="D569" t="str">
            <v>R</v>
          </cell>
          <cell r="E569" t="str">
            <v>T. Thiraviam</v>
          </cell>
        </row>
        <row r="570">
          <cell r="B570" t="str">
            <v>W10297</v>
          </cell>
          <cell r="C570" t="str">
            <v>R1</v>
          </cell>
          <cell r="D570" t="str">
            <v>R</v>
          </cell>
          <cell r="E570" t="str">
            <v>Indira Diagnostic Centre &amp; Blood Bank Ltd</v>
          </cell>
        </row>
        <row r="571">
          <cell r="B571" t="str">
            <v>W10298</v>
          </cell>
          <cell r="C571" t="str">
            <v>R1</v>
          </cell>
          <cell r="D571" t="str">
            <v>R</v>
          </cell>
          <cell r="E571" t="str">
            <v>Vasantham Health Centre Pvt Ltd.</v>
          </cell>
        </row>
        <row r="572">
          <cell r="B572" t="str">
            <v>W10299</v>
          </cell>
          <cell r="C572" t="str">
            <v>R1</v>
          </cell>
          <cell r="D572" t="str">
            <v>R</v>
          </cell>
          <cell r="E572" t="str">
            <v>Decision Diagnostic Centre Pvt Ltd</v>
          </cell>
        </row>
        <row r="573">
          <cell r="B573" t="str">
            <v>W10300</v>
          </cell>
          <cell r="C573" t="str">
            <v>R1</v>
          </cell>
          <cell r="D573" t="str">
            <v>R</v>
          </cell>
          <cell r="E573" t="str">
            <v>DOON MRI</v>
          </cell>
        </row>
        <row r="574">
          <cell r="B574" t="str">
            <v>W10301</v>
          </cell>
          <cell r="C574" t="str">
            <v>R1</v>
          </cell>
          <cell r="D574" t="str">
            <v>R</v>
          </cell>
          <cell r="E574" t="str">
            <v>Y. Radhika</v>
          </cell>
        </row>
        <row r="575">
          <cell r="B575" t="str">
            <v>W10302</v>
          </cell>
          <cell r="C575" t="str">
            <v>R1</v>
          </cell>
          <cell r="D575" t="str">
            <v>R</v>
          </cell>
          <cell r="E575" t="str">
            <v>Muhabeen Shaikh</v>
          </cell>
        </row>
        <row r="576">
          <cell r="B576" t="str">
            <v>W10303</v>
          </cell>
          <cell r="C576" t="str">
            <v>R1</v>
          </cell>
          <cell r="D576" t="str">
            <v>R</v>
          </cell>
          <cell r="E576" t="str">
            <v>Saleem Ahmed</v>
          </cell>
        </row>
        <row r="577">
          <cell r="B577" t="str">
            <v>W10304</v>
          </cell>
          <cell r="C577" t="str">
            <v>R1</v>
          </cell>
          <cell r="D577" t="str">
            <v>R</v>
          </cell>
          <cell r="E577" t="str">
            <v>Noshina Sarfaraz</v>
          </cell>
        </row>
        <row r="578">
          <cell r="B578" t="str">
            <v>W10305</v>
          </cell>
          <cell r="C578" t="str">
            <v>R1</v>
          </cell>
          <cell r="D578" t="str">
            <v>R</v>
          </cell>
          <cell r="E578" t="str">
            <v>A. J. Bensam</v>
          </cell>
        </row>
        <row r="579">
          <cell r="B579" t="str">
            <v>W10306</v>
          </cell>
          <cell r="C579" t="str">
            <v>R1</v>
          </cell>
          <cell r="D579" t="str">
            <v>R</v>
          </cell>
          <cell r="E579" t="str">
            <v>Rosalind Rani Rajendran</v>
          </cell>
        </row>
        <row r="580">
          <cell r="B580" t="str">
            <v>W10307</v>
          </cell>
          <cell r="C580" t="str">
            <v>R1</v>
          </cell>
          <cell r="D580" t="str">
            <v>R</v>
          </cell>
          <cell r="E580" t="str">
            <v>SR Trust- Meenakshi Mission Hospital</v>
          </cell>
        </row>
        <row r="581">
          <cell r="B581" t="str">
            <v>W10308</v>
          </cell>
          <cell r="C581" t="str">
            <v>R1</v>
          </cell>
          <cell r="D581" t="str">
            <v>R</v>
          </cell>
          <cell r="E581" t="str">
            <v>Chitra Scan &amp; Imaging Centre Pvt. Ltd.</v>
          </cell>
        </row>
        <row r="582">
          <cell r="B582" t="str">
            <v>W10309</v>
          </cell>
          <cell r="C582" t="str">
            <v>R1</v>
          </cell>
          <cell r="D582" t="str">
            <v>R</v>
          </cell>
          <cell r="E582" t="str">
            <v>Krishna Hospital &amp; Research Foundation-Cuddalore</v>
          </cell>
        </row>
        <row r="583">
          <cell r="B583" t="str">
            <v>W10310</v>
          </cell>
          <cell r="C583" t="str">
            <v>R1</v>
          </cell>
          <cell r="D583" t="str">
            <v>R</v>
          </cell>
          <cell r="E583" t="str">
            <v>Vrindha Diagnostic Centre P. Ltd</v>
          </cell>
        </row>
        <row r="584">
          <cell r="B584" t="str">
            <v>W10311</v>
          </cell>
          <cell r="C584" t="str">
            <v>R1</v>
          </cell>
          <cell r="D584" t="str">
            <v>R</v>
          </cell>
          <cell r="E584" t="str">
            <v>PM Baruah</v>
          </cell>
        </row>
        <row r="585">
          <cell r="B585" t="str">
            <v>W10312</v>
          </cell>
          <cell r="C585" t="str">
            <v>R1</v>
          </cell>
          <cell r="D585" t="str">
            <v>R</v>
          </cell>
          <cell r="E585" t="str">
            <v>A R Santhini</v>
          </cell>
        </row>
        <row r="586">
          <cell r="B586" t="str">
            <v>W10313</v>
          </cell>
          <cell r="C586" t="str">
            <v>R1</v>
          </cell>
          <cell r="D586" t="str">
            <v>R</v>
          </cell>
          <cell r="E586" t="str">
            <v>Subhash Jain-AMIT CAT SCAN Centre</v>
          </cell>
        </row>
        <row r="587">
          <cell r="B587" t="str">
            <v>W10314</v>
          </cell>
          <cell r="C587" t="str">
            <v>R1</v>
          </cell>
          <cell r="D587" t="str">
            <v>R</v>
          </cell>
          <cell r="E587" t="str">
            <v>Smt B Rajya Sri-Bollineni  Heart Centre</v>
          </cell>
        </row>
        <row r="588">
          <cell r="B588" t="str">
            <v>W10315</v>
          </cell>
          <cell r="C588" t="str">
            <v>R1</v>
          </cell>
          <cell r="D588" t="str">
            <v>R</v>
          </cell>
          <cell r="E588" t="str">
            <v>S Sumitha</v>
          </cell>
        </row>
        <row r="589">
          <cell r="B589" t="str">
            <v>W10316</v>
          </cell>
          <cell r="C589" t="str">
            <v>R1</v>
          </cell>
          <cell r="D589" t="str">
            <v>R</v>
          </cell>
          <cell r="E589" t="str">
            <v>R Ravi</v>
          </cell>
        </row>
        <row r="590">
          <cell r="B590" t="str">
            <v>W10317</v>
          </cell>
          <cell r="C590" t="str">
            <v>R1</v>
          </cell>
          <cell r="D590" t="str">
            <v>R</v>
          </cell>
          <cell r="E590" t="str">
            <v>Peace Enterprises ( India) Pvt Ltd</v>
          </cell>
        </row>
        <row r="591">
          <cell r="B591" t="str">
            <v>W10318</v>
          </cell>
          <cell r="C591" t="str">
            <v>R1</v>
          </cell>
          <cell r="D591" t="str">
            <v>R</v>
          </cell>
          <cell r="E591" t="str">
            <v>D Srinivas Rao-Sri Vijaya Diagnostics</v>
          </cell>
        </row>
        <row r="592">
          <cell r="B592" t="str">
            <v>W10319</v>
          </cell>
          <cell r="C592" t="str">
            <v>R1</v>
          </cell>
          <cell r="D592" t="str">
            <v>R</v>
          </cell>
          <cell r="E592" t="str">
            <v xml:space="preserve">V Rambabu </v>
          </cell>
        </row>
        <row r="593">
          <cell r="B593" t="str">
            <v>W10320</v>
          </cell>
          <cell r="C593" t="str">
            <v>R1</v>
          </cell>
          <cell r="D593" t="str">
            <v>R</v>
          </cell>
          <cell r="E593" t="str">
            <v>S Rajalakshmi</v>
          </cell>
        </row>
        <row r="594">
          <cell r="B594" t="str">
            <v>W10321</v>
          </cell>
          <cell r="C594" t="str">
            <v>R3</v>
          </cell>
          <cell r="D594" t="str">
            <v>NA</v>
          </cell>
          <cell r="E594" t="str">
            <v>Manipal Academy of Higher Education-MAHE</v>
          </cell>
        </row>
        <row r="595">
          <cell r="B595" t="str">
            <v>W10322</v>
          </cell>
          <cell r="C595" t="str">
            <v>R1</v>
          </cell>
          <cell r="D595" t="str">
            <v>R</v>
          </cell>
          <cell r="E595" t="str">
            <v>Nivedita Bakshi</v>
          </cell>
        </row>
        <row r="596">
          <cell r="B596" t="str">
            <v>W10323</v>
          </cell>
          <cell r="C596" t="str">
            <v>R1</v>
          </cell>
          <cell r="D596" t="str">
            <v>R</v>
          </cell>
          <cell r="E596" t="str">
            <v>K Varaprasad</v>
          </cell>
        </row>
        <row r="597">
          <cell r="B597" t="str">
            <v>W10324</v>
          </cell>
          <cell r="C597" t="str">
            <v>R1</v>
          </cell>
          <cell r="D597" t="str">
            <v>R</v>
          </cell>
          <cell r="E597" t="str">
            <v>Chitra Devi</v>
          </cell>
        </row>
        <row r="598">
          <cell r="B598" t="str">
            <v>W10325</v>
          </cell>
          <cell r="C598" t="str">
            <v>R1</v>
          </cell>
          <cell r="D598" t="str">
            <v>R</v>
          </cell>
          <cell r="E598" t="str">
            <v>Peace Enterprises ( India) Pvt Ltd</v>
          </cell>
        </row>
        <row r="599">
          <cell r="B599" t="str">
            <v>W10326</v>
          </cell>
          <cell r="C599" t="str">
            <v>R1</v>
          </cell>
          <cell r="D599" t="str">
            <v>R</v>
          </cell>
          <cell r="E599" t="str">
            <v>Suman Ultrasound Scanning Centre</v>
          </cell>
        </row>
        <row r="600">
          <cell r="B600" t="str">
            <v>W10327</v>
          </cell>
          <cell r="C600" t="str">
            <v>R1</v>
          </cell>
          <cell r="D600" t="str">
            <v>R</v>
          </cell>
          <cell r="E600" t="str">
            <v>Manoj D Pritnani - Maitri Imaging Centre</v>
          </cell>
        </row>
        <row r="601">
          <cell r="B601" t="str">
            <v>W10328</v>
          </cell>
          <cell r="C601" t="str">
            <v>R1</v>
          </cell>
          <cell r="D601" t="str">
            <v>R</v>
          </cell>
          <cell r="E601" t="str">
            <v>Parakh X-ray &amp; US Clinic</v>
          </cell>
        </row>
        <row r="602">
          <cell r="B602" t="str">
            <v>W10329</v>
          </cell>
          <cell r="C602" t="str">
            <v>R1</v>
          </cell>
          <cell r="D602" t="str">
            <v>R</v>
          </cell>
          <cell r="E602" t="str">
            <v>Infertility Institute &amp; Research Centre Pvt Ltd-Mamta Shenoy</v>
          </cell>
        </row>
        <row r="603">
          <cell r="B603" t="str">
            <v>W10330</v>
          </cell>
          <cell r="C603" t="str">
            <v>R1</v>
          </cell>
          <cell r="D603" t="str">
            <v>R</v>
          </cell>
          <cell r="E603" t="str">
            <v>Asha Laad</v>
          </cell>
        </row>
        <row r="604">
          <cell r="B604" t="str">
            <v>W10331</v>
          </cell>
          <cell r="C604" t="str">
            <v>R1</v>
          </cell>
          <cell r="D604" t="str">
            <v>R</v>
          </cell>
          <cell r="E604" t="str">
            <v>Govind Reddy</v>
          </cell>
        </row>
        <row r="605">
          <cell r="B605" t="str">
            <v>W10332</v>
          </cell>
          <cell r="C605" t="str">
            <v>R1</v>
          </cell>
          <cell r="D605" t="str">
            <v>R</v>
          </cell>
          <cell r="E605" t="str">
            <v>Udit Avashia</v>
          </cell>
        </row>
        <row r="606">
          <cell r="B606" t="str">
            <v>W10333</v>
          </cell>
          <cell r="C606" t="str">
            <v>R1</v>
          </cell>
          <cell r="D606" t="str">
            <v>R</v>
          </cell>
          <cell r="E606" t="str">
            <v>Srinivasa Cardiology Centre Pvt Ltd</v>
          </cell>
        </row>
        <row r="607">
          <cell r="B607" t="str">
            <v>W10334</v>
          </cell>
          <cell r="C607" t="str">
            <v>R1</v>
          </cell>
          <cell r="D607" t="str">
            <v>R</v>
          </cell>
          <cell r="E607" t="str">
            <v>Durgabai Heart Centre Pvt Ltd-Andhra Mahila Sabha</v>
          </cell>
        </row>
        <row r="608">
          <cell r="B608" t="str">
            <v>W10335</v>
          </cell>
          <cell r="C608" t="str">
            <v>R1</v>
          </cell>
          <cell r="D608" t="str">
            <v>R</v>
          </cell>
          <cell r="E608" t="str">
            <v xml:space="preserve">Tuticorin CT Scan &amp; Research Institute Ltd </v>
          </cell>
        </row>
        <row r="609">
          <cell r="B609" t="str">
            <v>W10336</v>
          </cell>
          <cell r="C609" t="str">
            <v>R1</v>
          </cell>
          <cell r="D609" t="str">
            <v>R</v>
          </cell>
          <cell r="E609" t="str">
            <v>Sapthagiri Digital Imaging Centre Pvt Ltd</v>
          </cell>
        </row>
        <row r="610">
          <cell r="B610" t="str">
            <v>W10337</v>
          </cell>
          <cell r="C610" t="str">
            <v>R1</v>
          </cell>
          <cell r="D610" t="str">
            <v>R</v>
          </cell>
          <cell r="E610" t="str">
            <v>Siddhartha Healthcare Ltd</v>
          </cell>
        </row>
        <row r="611">
          <cell r="B611" t="str">
            <v>W10338</v>
          </cell>
          <cell r="C611" t="str">
            <v>R1</v>
          </cell>
          <cell r="D611" t="str">
            <v>R</v>
          </cell>
          <cell r="E611" t="str">
            <v>Anita Chaudhary</v>
          </cell>
        </row>
        <row r="612">
          <cell r="B612" t="str">
            <v>W10339</v>
          </cell>
          <cell r="C612" t="str">
            <v>R1</v>
          </cell>
          <cell r="D612" t="str">
            <v>R</v>
          </cell>
          <cell r="E612" t="str">
            <v>Usha Cardiac Centre Limited</v>
          </cell>
        </row>
        <row r="613">
          <cell r="B613" t="str">
            <v>W10340</v>
          </cell>
          <cell r="C613" t="str">
            <v>R1</v>
          </cell>
          <cell r="D613" t="str">
            <v>R</v>
          </cell>
          <cell r="E613" t="str">
            <v>Sovereign Scanners Pvt Ltd</v>
          </cell>
        </row>
        <row r="614">
          <cell r="B614" t="str">
            <v>W10341</v>
          </cell>
          <cell r="C614" t="str">
            <v>R1</v>
          </cell>
          <cell r="D614" t="str">
            <v>R</v>
          </cell>
          <cell r="E614" t="str">
            <v>Tirupal Reddy</v>
          </cell>
        </row>
        <row r="615">
          <cell r="B615" t="str">
            <v>W10342</v>
          </cell>
          <cell r="C615" t="str">
            <v>R1</v>
          </cell>
          <cell r="D615" t="str">
            <v>R</v>
          </cell>
          <cell r="E615" t="str">
            <v>S Thanaraj</v>
          </cell>
        </row>
        <row r="616">
          <cell r="B616" t="str">
            <v>W10343</v>
          </cell>
          <cell r="C616" t="str">
            <v>R1</v>
          </cell>
          <cell r="D616" t="str">
            <v>R</v>
          </cell>
          <cell r="E616" t="str">
            <v>Dora Edward</v>
          </cell>
        </row>
        <row r="617">
          <cell r="B617" t="str">
            <v>W10344</v>
          </cell>
          <cell r="C617" t="str">
            <v>R1</v>
          </cell>
          <cell r="D617" t="str">
            <v>R</v>
          </cell>
          <cell r="E617" t="str">
            <v>Ashok Kamble- Yavatmal  CT Scan Centre</v>
          </cell>
        </row>
        <row r="618">
          <cell r="B618" t="str">
            <v>W10345</v>
          </cell>
          <cell r="C618" t="str">
            <v>R1</v>
          </cell>
          <cell r="D618" t="str">
            <v>R</v>
          </cell>
          <cell r="E618" t="str">
            <v>Millenum Imaging Pvt Ltd</v>
          </cell>
        </row>
        <row r="619">
          <cell r="B619" t="str">
            <v>W10346</v>
          </cell>
          <cell r="C619" t="str">
            <v>R1</v>
          </cell>
          <cell r="D619" t="str">
            <v>R</v>
          </cell>
          <cell r="E619" t="str">
            <v>Kamala Shanmugam</v>
          </cell>
        </row>
        <row r="620">
          <cell r="B620" t="str">
            <v>W10347</v>
          </cell>
          <cell r="C620" t="str">
            <v>R1</v>
          </cell>
          <cell r="D620" t="str">
            <v>R</v>
          </cell>
          <cell r="E620" t="str">
            <v>Sanjay Dhawane</v>
          </cell>
        </row>
        <row r="621">
          <cell r="B621" t="str">
            <v>W10348</v>
          </cell>
          <cell r="C621" t="str">
            <v>R1</v>
          </cell>
          <cell r="D621" t="str">
            <v>R</v>
          </cell>
          <cell r="E621" t="str">
            <v>Ameen Kitekar</v>
          </cell>
        </row>
        <row r="622">
          <cell r="B622" t="str">
            <v>W10349</v>
          </cell>
          <cell r="C622" t="str">
            <v>R1</v>
          </cell>
          <cell r="D622" t="str">
            <v>R</v>
          </cell>
          <cell r="E622" t="str">
            <v>Mamta Bhomiya</v>
          </cell>
        </row>
        <row r="623">
          <cell r="B623" t="str">
            <v>W10350</v>
          </cell>
          <cell r="C623" t="str">
            <v>R1</v>
          </cell>
          <cell r="D623" t="str">
            <v>R</v>
          </cell>
          <cell r="E623" t="str">
            <v>Okay Diagnostic Centre Pvt Ltd</v>
          </cell>
        </row>
        <row r="624">
          <cell r="B624" t="str">
            <v>W10351</v>
          </cell>
          <cell r="E624" t="str">
            <v>CMC -Ludhiana</v>
          </cell>
        </row>
        <row r="625">
          <cell r="B625" t="str">
            <v>W10352</v>
          </cell>
          <cell r="E625" t="str">
            <v>K Raju-RK Hospital</v>
          </cell>
        </row>
        <row r="626">
          <cell r="B626" t="str">
            <v>W10353</v>
          </cell>
          <cell r="E626" t="str">
            <v>Surya Scans &amp; Color Doppler Centre</v>
          </cell>
        </row>
        <row r="627">
          <cell r="B627" t="str">
            <v>W10354</v>
          </cell>
          <cell r="E627" t="str">
            <v>Chiranjeev Enterprises Pvt Ltd-Dr.Ninad Naphde</v>
          </cell>
        </row>
        <row r="628">
          <cell r="B628" t="str">
            <v>W10355</v>
          </cell>
          <cell r="E628" t="str">
            <v>Sewa Polyclinic &amp; Diagnostic Centre</v>
          </cell>
        </row>
        <row r="629">
          <cell r="B629" t="str">
            <v>W10356</v>
          </cell>
          <cell r="E629" t="str">
            <v>Shrikant Solav</v>
          </cell>
        </row>
        <row r="630">
          <cell r="B630" t="str">
            <v>W10357</v>
          </cell>
          <cell r="E630" t="str">
            <v>UMKAL Hospital Pvt Ltd</v>
          </cell>
        </row>
        <row r="631">
          <cell r="B631" t="str">
            <v>W10358</v>
          </cell>
          <cell r="E631" t="str">
            <v>C-Well Lasik Pvt Ltd</v>
          </cell>
        </row>
        <row r="632">
          <cell r="B632" t="str">
            <v>W10359</v>
          </cell>
          <cell r="E632" t="str">
            <v>Vinayaka Medical Care Centre Pvt Ltd</v>
          </cell>
        </row>
        <row r="633">
          <cell r="B633" t="str">
            <v>W10360</v>
          </cell>
          <cell r="E633" t="str">
            <v>Vrindha Diagnostic Centre P. Ltd</v>
          </cell>
        </row>
        <row r="634">
          <cell r="B634" t="str">
            <v>W10361</v>
          </cell>
          <cell r="E634" t="str">
            <v>Anoop Kumar Dewan -Accuscan</v>
          </cell>
        </row>
        <row r="635">
          <cell r="B635" t="str">
            <v>W10362</v>
          </cell>
          <cell r="E635" t="str">
            <v>Rajendra Patel</v>
          </cell>
        </row>
        <row r="636">
          <cell r="B636" t="str">
            <v>W10363</v>
          </cell>
          <cell r="E636" t="str">
            <v>Shailaja Ballal</v>
          </cell>
        </row>
        <row r="637">
          <cell r="B637" t="str">
            <v>W10364</v>
          </cell>
        </row>
        <row r="638">
          <cell r="B638" t="str">
            <v>W10365</v>
          </cell>
          <cell r="E638" t="str">
            <v>Vrindha Diagnostic Centre P. Ltd</v>
          </cell>
        </row>
        <row r="639">
          <cell r="B639" t="str">
            <v>W10366</v>
          </cell>
          <cell r="E639" t="str">
            <v>K Raju-RK Hospital</v>
          </cell>
        </row>
        <row r="640">
          <cell r="B640" t="str">
            <v>W10367</v>
          </cell>
          <cell r="E640" t="str">
            <v>Kasturi Medical Research Centre (P) Ltd</v>
          </cell>
        </row>
        <row r="641">
          <cell r="B641" t="str">
            <v>W10368</v>
          </cell>
          <cell r="E641" t="str">
            <v>AMA Medical Centre</v>
          </cell>
        </row>
        <row r="642">
          <cell r="B642" t="str">
            <v>W10369</v>
          </cell>
          <cell r="E642" t="str">
            <v>Narayana Hrudalaya Pvt Ltd-Dr Devi Shetty Prasad-Lease deal</v>
          </cell>
        </row>
        <row r="643">
          <cell r="B643" t="str">
            <v>W10370</v>
          </cell>
          <cell r="E643" t="str">
            <v>North City Diagnostic &amp; Research Centre Pvt Ltd</v>
          </cell>
        </row>
        <row r="644">
          <cell r="B644" t="str">
            <v>W10371</v>
          </cell>
          <cell r="E644" t="str">
            <v>Bhagalpur Diagnostic Centre Pvt Ltd</v>
          </cell>
        </row>
        <row r="645">
          <cell r="B645" t="str">
            <v>W10372</v>
          </cell>
          <cell r="E645" t="str">
            <v>Mediview Diagnostic Services Pvt Ltd</v>
          </cell>
        </row>
        <row r="646">
          <cell r="B646" t="str">
            <v>W10373</v>
          </cell>
          <cell r="E646" t="str">
            <v>Kanpur Scans Pvt Ltd</v>
          </cell>
        </row>
        <row r="647">
          <cell r="B647" t="str">
            <v>W10374</v>
          </cell>
          <cell r="E647" t="str">
            <v>Mary Jenova</v>
          </cell>
        </row>
        <row r="648">
          <cell r="B648" t="str">
            <v>W10375</v>
          </cell>
          <cell r="E648" t="str">
            <v>John Titus</v>
          </cell>
        </row>
        <row r="649">
          <cell r="B649" t="str">
            <v>W10376</v>
          </cell>
          <cell r="E649" t="str">
            <v>Ameen Kitekar</v>
          </cell>
        </row>
        <row r="650">
          <cell r="B650" t="str">
            <v>W10377</v>
          </cell>
          <cell r="E650" t="str">
            <v>Mayur Medical Devices</v>
          </cell>
        </row>
        <row r="651">
          <cell r="B651" t="str">
            <v>W10378</v>
          </cell>
          <cell r="C651" t="str">
            <v>Not yet recd</v>
          </cell>
          <cell r="E651" t="str">
            <v>KIMS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kro1"/>
      <sheetName val="101"/>
      <sheetName val="102"/>
      <sheetName val="103"/>
      <sheetName val="199"/>
      <sheetName val="201"/>
      <sheetName val="202"/>
      <sheetName val="203"/>
      <sheetName val="204"/>
      <sheetName val="205"/>
      <sheetName val="249"/>
      <sheetName val="250"/>
      <sheetName val="260"/>
      <sheetName val="270"/>
      <sheetName val="280"/>
      <sheetName val="299"/>
      <sheetName val="300"/>
      <sheetName val="400"/>
      <sheetName val="600"/>
      <sheetName val="700"/>
      <sheetName val="800"/>
      <sheetName val="999"/>
      <sheetName val="211"/>
      <sheetName val="212"/>
      <sheetName val="213"/>
      <sheetName val="214"/>
      <sheetName val="215"/>
      <sheetName val="216"/>
      <sheetName val="217"/>
      <sheetName val="218"/>
      <sheetName val="219"/>
      <sheetName val="220"/>
      <sheetName val="221"/>
      <sheetName val="222"/>
      <sheetName val="223"/>
      <sheetName val="224"/>
      <sheetName val="225"/>
      <sheetName val="226"/>
      <sheetName val="227"/>
      <sheetName val="228"/>
      <sheetName val="229"/>
      <sheetName val="230"/>
      <sheetName val="231"/>
      <sheetName val="232"/>
      <sheetName val="233"/>
      <sheetName val="234"/>
      <sheetName val="235"/>
      <sheetName val="236"/>
      <sheetName val="237"/>
      <sheetName val="238"/>
      <sheetName val="239"/>
      <sheetName val="240"/>
      <sheetName val="241"/>
      <sheetName val="242"/>
      <sheetName val="243"/>
      <sheetName val="244"/>
      <sheetName val="245"/>
      <sheetName val="Module1"/>
      <sheetName val="Module3"/>
      <sheetName val="Module4"/>
      <sheetName val="Module5"/>
      <sheetName val="DPIN KEY"/>
      <sheetName val="Steuerung"/>
      <sheetName val="Daten_GER_VW"/>
      <sheetName val="Daten_PlanVW_2006"/>
      <sheetName val="CY-OS-90-1"/>
      <sheetName val="Aseet1998"/>
      <sheetName val="Data"/>
      <sheetName val="REC-EDIT"/>
      <sheetName val="Fichiers"/>
      <sheetName val="Listes de Sélection"/>
      <sheetName val="data 3A|6A"/>
      <sheetName val="ProC Files - ADD"/>
      <sheetName val="ProC Files - IN "/>
      <sheetName val="Sheet3"/>
      <sheetName val="Sheet2"/>
      <sheetName val="A"/>
      <sheetName val="Sheet1 (2)"/>
      <sheetName val="ATT5"/>
      <sheetName val="Control"/>
      <sheetName val="405"/>
      <sheetName val="427"/>
      <sheetName val="403"/>
      <sheetName val="Sheet1"/>
      <sheetName val="Grouping"/>
      <sheetName val="usage Post Old"/>
      <sheetName val="Detail"/>
      <sheetName val="Design"/>
      <sheetName val="boq"/>
      <sheetName val="Detail In Door Stad"/>
      <sheetName val="PRECAST lightconc-II"/>
      <sheetName val="Assumptions 1"/>
      <sheetName val="RiskData"/>
      <sheetName val="??J"/>
      <sheetName val="PNT-QUOT-#3"/>
      <sheetName val="COAT&amp;WRAP-QIOT-#3"/>
      <sheetName val="FORM-16"/>
      <sheetName val="party"/>
      <sheetName val="Sub-lead"/>
      <sheetName val="CostCentres"/>
      <sheetName val="E_Control sheet"/>
      <sheetName val="Staircase workout"/>
      <sheetName val="Stress Calculation"/>
      <sheetName val="Basic"/>
      <sheetName val="#REF"/>
      <sheetName val="IO List"/>
      <sheetName val="p&amp;m"/>
      <sheetName val="PointNo.5"/>
      <sheetName val="Staff Forecast spread"/>
      <sheetName val="Stress_Calculation"/>
      <sheetName val="IO_List"/>
      <sheetName val="PRECAST_lightconc-II"/>
      <sheetName val="2gii"/>
      <sheetName val="Deduction of assets"/>
      <sheetName val="Costing"/>
      <sheetName val="SITE OVERHEADS"/>
      <sheetName val="선수금"/>
      <sheetName val="공장별판관비배부"/>
      <sheetName val="STAFFSCHED "/>
      <sheetName val="Cleaning &amp; Grubbing"/>
      <sheetName val="Costing-blk-B"/>
      <sheetName val="Rate analysis"/>
      <sheetName val="office"/>
      <sheetName val="Lab"/>
      <sheetName val="Kenflo"/>
      <sheetName val="Phasing"/>
      <sheetName val="Factors"/>
      <sheetName val="PMT_DETAILS"/>
      <sheetName val="OV-HEAD"/>
      <sheetName val="GRTB-30.06"/>
      <sheetName val="FEB-2006"/>
      <sheetName val="Annexure-F2(iii) (2)"/>
      <sheetName val="Basic Assumptions"/>
      <sheetName val="cfdatabase"/>
      <sheetName val="Citrix"/>
      <sheetName val="Overheads"/>
      <sheetName val="AIL 600 Dec 05"/>
      <sheetName val="SepCosting"/>
      <sheetName val="AERS"/>
      <sheetName val="Sens"/>
      <sheetName val="Overheads01"/>
      <sheetName val="Statistics {pbc}"/>
      <sheetName val="Saurabh's Entries"/>
      <sheetName val="._3_08_xls_._3_08_xls_._3_08_xl"/>
      <sheetName val="Final TB-Oracle"/>
      <sheetName val="PMS"/>
      <sheetName val="chiet tinh"/>
      <sheetName val="Summary_Local"/>
      <sheetName val="Lists"/>
      <sheetName val="CF"/>
      <sheetName val="ProSum"/>
      <sheetName val="AE 97"/>
      <sheetName val="FA TB 28-2-2006"/>
      <sheetName val="CA_and_CL_2002_proj_opn(2001-0)"/>
      <sheetName val="Project Cost"/>
      <sheetName val="Input"/>
      <sheetName val="LedMast"/>
      <sheetName val="wkg cflo"/>
      <sheetName val="MSU"/>
      <sheetName val="Requirements"/>
      <sheetName val="COMMON"/>
      <sheetName val="Storage"/>
      <sheetName val="Financial"/>
      <sheetName val="Main Equ. List"/>
      <sheetName val="SPT vs PHI"/>
      <sheetName val="VCH-SLC"/>
      <sheetName val="환율"/>
      <sheetName val="Tender Summary"/>
      <sheetName val="Administrative Prices"/>
      <sheetName val="Summary"/>
      <sheetName val="PC Master List"/>
      <sheetName val="BLOCK-A (MEA.SHEET)"/>
      <sheetName val="analysis"/>
      <sheetName val="Material"/>
      <sheetName val="Basis"/>
      <sheetName val="K.Ajeet"/>
      <sheetName val="Assumptions"/>
      <sheetName val="detail'02"/>
      <sheetName val="KSt - Analysis "/>
      <sheetName val="Cover"/>
      <sheetName val="Insurance Ext"/>
      <sheetName val="Prelims"/>
      <sheetName val="upa"/>
      <sheetName val="Eingabe"/>
    </sheetNames>
    <sheetDataSet>
      <sheetData sheetId="0" refreshError="1">
        <row r="1">
          <cell r="A1" t="str">
            <v>Umlage</v>
          </cell>
          <cell r="B1" t="str">
            <v>Aktualisiere_KoAr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 Notes"/>
      <sheetName val="START"/>
      <sheetName val="SUBJECTCO"/>
      <sheetName val="Advance Forecast Yrs"/>
      <sheetName val="Guideline Co Financials"/>
      <sheetName val="Checks"/>
      <sheetName val="PRINT FROM HERE&gt;&gt;&gt;"/>
      <sheetName val="&lt;&lt;&lt;END PRINT"/>
      <sheetName val="Issue Identification"/>
      <sheetName val="A Value Summary"/>
      <sheetName val="B Income Statement"/>
      <sheetName val="C Balance Sheet"/>
      <sheetName val="D DCF"/>
      <sheetName val="E Sensitivities"/>
      <sheetName val="F Tax Amort Benefit"/>
      <sheetName val="G WACC"/>
      <sheetName val="H EV TIC"/>
      <sheetName val="I EV TIC Multiples"/>
      <sheetName val="J EV TIC Multiples (2)"/>
      <sheetName val="K Value by EV TIC"/>
      <sheetName val="L Margins and Growth"/>
      <sheetName val="M Rankings"/>
      <sheetName val="N Equity Multiples"/>
      <sheetName val="O Value by Equity"/>
      <sheetName val="P Selected Transx"/>
      <sheetName val="Q Transactions"/>
      <sheetName val="W1 Metrics"/>
      <sheetName val="W2 Guideline Company Index"/>
      <sheetName val="W3 DuPont ROE"/>
      <sheetName val="W4 DuPont ROI"/>
      <sheetName val="W5 Growth IS"/>
      <sheetName val="W6 Growth BS"/>
      <sheetName val="W7 Common Size IS"/>
      <sheetName val="W8 Common Size BS"/>
      <sheetName val="W9 Market Cap Recon"/>
      <sheetName val="W10 WC%Sales"/>
      <sheetName val="W11  Depreciation%Sales"/>
      <sheetName val="W12 Capex%Sales"/>
      <sheetName val="W13 Hist Debt Equity"/>
      <sheetName val="W14 Company Descriptions"/>
      <sheetName val="W15 Multiples Regression"/>
      <sheetName val="BLANK"/>
      <sheetName val="Storage"/>
      <sheetName val="INT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6">
          <cell r="C6" t="b">
            <v>1</v>
          </cell>
        </row>
      </sheetData>
      <sheetData sheetId="4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'04"/>
      <sheetName val="MAY'04"/>
      <sheetName val="JUN'04"/>
      <sheetName val="JUL'04"/>
      <sheetName val="AUG'04"/>
      <sheetName val="SEPT'04"/>
      <sheetName val="OCT'04"/>
      <sheetName val="NOV'04"/>
      <sheetName val="DEC'04"/>
      <sheetName val="JAN'05"/>
      <sheetName val="FEB'05"/>
      <sheetName val="MAR'05"/>
      <sheetName val="VAR DEVRA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ets"/>
      <sheetName val="Special write down"/>
      <sheetName val="Deduction of assets"/>
      <sheetName val="Init"/>
      <sheetName val="LedMast"/>
      <sheetName val="Makro1"/>
      <sheetName val="ALLOY"/>
      <sheetName val="SETNO"/>
      <sheetName val="SALES-VAL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 challans"/>
      <sheetName val="Designations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-F.A.-01 (2)"/>
      <sheetName val="F.A.Detail-01 (2)"/>
      <sheetName val="Bal_Sheet-00"/>
      <sheetName val="Sched's-00"/>
      <sheetName val="Annex_A1-A28"/>
      <sheetName val="Sundry Debtors-00"/>
      <sheetName val="loans-Unsec-00"/>
      <sheetName val="Anx-1_(145A)"/>
      <sheetName val="Anx-2_Dep"/>
      <sheetName val="Anx-3A_EPF-00"/>
      <sheetName val="Anx-3B_ESIC-00"/>
      <sheetName val="Anx-4_40A(2)(b)"/>
      <sheetName val="Anx-5A_EPF-00"/>
      <sheetName val="Anx-5B_ESIC-00"/>
      <sheetName val="Anx -6(MOD)"/>
      <sheetName val="Anx-7(loans)"/>
      <sheetName val="Anx-8_TDS-00"/>
      <sheetName val="Anx-9_Trd_Cls_Stk-00"/>
      <sheetName val="Anx-9b_Mfg_cls_stk-00"/>
      <sheetName val="Anx-9d_WIP_Cls_Stk-00"/>
      <sheetName val="Anx-9c_Fin_Goods-00"/>
      <sheetName val="anx -10(ratios)"/>
      <sheetName val="MOD_145A-00"/>
      <sheetName val="Excise_Reco-20"/>
      <sheetName val="detail_TDS_Deposit-00"/>
      <sheetName val="EMD-00"/>
      <sheetName val="Dir_Remu-00"/>
      <sheetName val="ICD-00"/>
      <sheetName val="FDR-00"/>
      <sheetName val="Security_Dp-00"/>
      <sheetName val="Exp_Payb-00"/>
      <sheetName val="Prepaid-00"/>
      <sheetName val="Sal_Wag-00"/>
      <sheetName val="Foren_Out-00"/>
      <sheetName val="Foren_In-00"/>
      <sheetName val="Fr_Exg_Payable-00"/>
      <sheetName val="LIST OF CONTENTS IN "/>
      <sheetName val="Bal_Sheet_00"/>
      <sheetName val="Sched_s_00"/>
      <sheetName val="Annex_A1_A28"/>
      <sheetName val="Usage Assumptions"/>
      <sheetName val="MIS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"/>
      <sheetName val="COMP"/>
      <sheetName val="Ack (1)"/>
      <sheetName val="Ack (2)"/>
      <sheetName val="Page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BANK"/>
      <sheetName val="DIRECTORS"/>
      <sheetName val="2266957"/>
      <sheetName val="CY-OS-90-1"/>
      <sheetName val="tb"/>
      <sheetName val="Deduction of assets"/>
      <sheetName val="form 1 - 2000 revised- hanil le"/>
      <sheetName val="Sheet3"/>
      <sheetName val="NN"/>
      <sheetName val="15"/>
      <sheetName val="Ack_(1)"/>
      <sheetName val="Ack_(2)"/>
      <sheetName val="Total Haryana POs AMC Sheet 3%"/>
      <sheetName val="delhi 03-04AMC @ 3%"/>
      <sheetName val="itemsdetails"/>
      <sheetName val="gl"/>
      <sheetName val="IBA&amp;HP"/>
      <sheetName val="Sheet4"/>
      <sheetName val="for challans"/>
      <sheetName val="Aseet1998"/>
      <sheetName val="FURNI"/>
      <sheetName val="Drop_Down Controls"/>
      <sheetName val="BSHEET"/>
      <sheetName val="Makro1"/>
      <sheetName val="DSLP"/>
      <sheetName val="Push Diag on Premise"/>
      <sheetName val="CChannel Attract Input"/>
      <sheetName val="FStratPlan"/>
      <sheetName val="Filling Line Detail"/>
      <sheetName val="CDIMAG"/>
      <sheetName val="Demand Points"/>
      <sheetName val="MRC to ML conversion"/>
      <sheetName val="Plants"/>
      <sheetName val="B.Sheet &amp; P&amp;L"/>
      <sheetName val="analisis de incrementos"/>
      <sheetName val="proy"/>
      <sheetName val="bandas ene2010"/>
      <sheetName val="Data"/>
      <sheetName val="Assum SG&amp;A-ROW"/>
      <sheetName val="Assumptions IRMG"/>
      <sheetName val="Assumptions US-Rev"/>
      <sheetName val="Assumptions"/>
      <sheetName val="Contract_Analysis"/>
      <sheetName val="TIME"/>
      <sheetName val="REGION"/>
      <sheetName val="INTRO"/>
      <sheetName val="Telval"/>
      <sheetName val="Sens"/>
      <sheetName val="COST1_12FINAL"/>
      <sheetName val="Lead"/>
      <sheetName val="Links"/>
      <sheetName val="CSG Listing"/>
      <sheetName val="AEB Snapshot"/>
      <sheetName val="Platform"/>
      <sheetName val="Software"/>
      <sheetName val="Header"/>
      <sheetName val="General"/>
      <sheetName val="PriceList"/>
      <sheetName val="Data2"/>
      <sheetName val="Revisions"/>
      <sheetName val="Hardware"/>
      <sheetName val="SVC_table"/>
      <sheetName val="Service"/>
      <sheetName val="ALLOY"/>
      <sheetName val="SETNO"/>
      <sheetName val="MS Parameters"/>
      <sheetName val="MS Inc"/>
      <sheetName val="Q2 YTD OG Sales Analysis"/>
      <sheetName val="Sheet1"/>
      <sheetName val="FINANCIALS"/>
      <sheetName val="Article"/>
      <sheetName val="CUMAA"/>
      <sheetName val="Cost Assumptions"/>
      <sheetName val="MASTER_LIST"/>
      <sheetName val="Annex_A1-A28"/>
      <sheetName val="Bal_Sheet-00"/>
      <sheetName val="Sched's-00"/>
      <sheetName val="Deduction_of_assets"/>
      <sheetName val="DDT_TDS_TCS"/>
      <sheetName val="NATUREOFBUSINESS"/>
      <sheetName val="GENERAL2"/>
      <sheetName val="SUBSIDIARY DETAILS"/>
      <sheetName val="PART_C"/>
      <sheetName val="3CD"/>
      <sheetName val="Lookups"/>
      <sheetName val="FORM-16"/>
      <sheetName val="AN_Input"/>
      <sheetName val="DVC Allocation 2017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"/>
      <sheetName val="entitlements"/>
      <sheetName val="MAT"/>
      <sheetName val="FORM_16"/>
      <sheetName val="INDORAMA Group June 02"/>
      <sheetName val="Total Haryana POs AMC Sheet 3%"/>
      <sheetName val="delhi 03-04AMC @ 3%"/>
      <sheetName val="itemsdetails"/>
      <sheetName val="Form 16"/>
      <sheetName val="Ann B1"/>
      <sheetName val="Cover_"/>
      <sheetName val="Sheet4"/>
      <sheetName val="Sheet3"/>
      <sheetName val="Site wise NADs"/>
      <sheetName val="Sheet2"/>
      <sheetName val="L.L Rates"/>
      <sheetName val="MODEL"/>
      <sheetName val="Total_Haryana_POs_AMC_Sheet_3%"/>
      <sheetName val="delhi_03-04AMC_@_3%"/>
      <sheetName val="Site_wise_NADs"/>
      <sheetName val="L_L_Rates"/>
      <sheetName val="Adjustment"/>
      <sheetName val="NW RTU"/>
      <sheetName val="factor"/>
      <sheetName val="InputVariables"/>
      <sheetName val="NOTES "/>
      <sheetName val="INFO"/>
      <sheetName val="Formulae"/>
      <sheetName val="Final"/>
      <sheetName val="Summary-Price_New"/>
      <sheetName val="AN-2K"/>
      <sheetName val="Switch V16"/>
      <sheetName val="FORM-16"/>
      <sheetName val="Interface"/>
      <sheetName val="Database_ECCS"/>
      <sheetName val="for challans"/>
      <sheetName val="Ann_B1"/>
      <sheetName val="@Report Control"/>
    </sheetNames>
    <sheetDataSet>
      <sheetData sheetId="0" refreshError="1">
        <row r="2">
          <cell r="B2" t="str">
            <v>PAN : AAGPP8387B</v>
          </cell>
        </row>
        <row r="4">
          <cell r="B4" t="str">
            <v>TUSHAR KIRIT PATEL</v>
          </cell>
        </row>
        <row r="6">
          <cell r="B6" t="str">
            <v>Statement of Total Income for the Assessment Year 2001-2002</v>
          </cell>
        </row>
        <row r="8">
          <cell r="B8" t="str">
            <v xml:space="preserve">Period : 1 April, 2000 to 31 March, 2001 </v>
          </cell>
        </row>
        <row r="10">
          <cell r="B10" t="str">
            <v>Status : Individual</v>
          </cell>
        </row>
        <row r="11">
          <cell r="B11" t="str">
            <v>Residence    : Not Ordinarily Resident</v>
          </cell>
        </row>
        <row r="13">
          <cell r="B13" t="str">
            <v>COMPUTATION OF TOTAL INCOME</v>
          </cell>
        </row>
        <row r="15">
          <cell r="C15" t="str">
            <v>PARTICULARS</v>
          </cell>
          <cell r="D15" t="str">
            <v>ANNEXURE</v>
          </cell>
          <cell r="E15" t="str">
            <v>AMOUNT      Rs.</v>
          </cell>
          <cell r="F15" t="str">
            <v>AMOUNT     Rs.</v>
          </cell>
        </row>
        <row r="16">
          <cell r="C16" t="str">
            <v>INCOME FROM SALARY :</v>
          </cell>
        </row>
        <row r="18">
          <cell r="C18" t="str">
            <v>SALARY AND ALLOWANCES</v>
          </cell>
        </row>
        <row r="20">
          <cell r="C20" t="str">
            <v>Net Base Salary</v>
          </cell>
          <cell r="D20" t="str">
            <v>A2</v>
          </cell>
          <cell r="E20">
            <v>3118853.9726285716</v>
          </cell>
        </row>
        <row r="21">
          <cell r="C21" t="str">
            <v>Employee Referral</v>
          </cell>
          <cell r="D21" t="str">
            <v>A2</v>
          </cell>
          <cell r="E21">
            <v>0</v>
          </cell>
        </row>
        <row r="22">
          <cell r="C22" t="str">
            <v>Expat allowance (estimated)</v>
          </cell>
          <cell r="D22" t="str">
            <v>A2</v>
          </cell>
          <cell r="E22">
            <v>120236.15720000002</v>
          </cell>
        </row>
        <row r="23">
          <cell r="C23" t="str">
            <v>Reimbursement T&amp;E</v>
          </cell>
          <cell r="D23" t="str">
            <v>A2</v>
          </cell>
          <cell r="E23">
            <v>0</v>
          </cell>
        </row>
        <row r="24">
          <cell r="C24" t="str">
            <v>AIA(Bonus) (estimated)</v>
          </cell>
          <cell r="D24" t="str">
            <v>A2</v>
          </cell>
          <cell r="E24">
            <v>464900</v>
          </cell>
        </row>
        <row r="25">
          <cell r="C25" t="str">
            <v>Employers contribution to Stock</v>
          </cell>
          <cell r="D25" t="str">
            <v>A2</v>
          </cell>
          <cell r="E25">
            <v>0</v>
          </cell>
        </row>
        <row r="26">
          <cell r="C26" t="str">
            <v>Company Matching Contribution</v>
          </cell>
          <cell r="D26" t="str">
            <v>A2</v>
          </cell>
          <cell r="E26">
            <v>145632.84749999997</v>
          </cell>
        </row>
        <row r="27">
          <cell r="C27" t="str">
            <v>Amex Card Income</v>
          </cell>
          <cell r="D27" t="str">
            <v>A2</v>
          </cell>
          <cell r="E27">
            <v>29.499166666666596</v>
          </cell>
        </row>
        <row r="29">
          <cell r="C29" t="str">
            <v>TOTAL SALARY AND ALLOWANCES</v>
          </cell>
          <cell r="D29">
            <v>0</v>
          </cell>
          <cell r="E29">
            <v>0</v>
          </cell>
          <cell r="F29">
            <v>3849652.476495238</v>
          </cell>
        </row>
        <row r="31">
          <cell r="B31" t="str">
            <v>LESS</v>
          </cell>
          <cell r="C31" t="str">
            <v>Standard Deduction u/s 16 (i)</v>
          </cell>
          <cell r="D31">
            <v>0</v>
          </cell>
          <cell r="E31">
            <v>0</v>
          </cell>
          <cell r="F31">
            <v>0</v>
          </cell>
        </row>
        <row r="33">
          <cell r="C33" t="str">
            <v>NET TAXABLE SALARY (I)</v>
          </cell>
          <cell r="D33">
            <v>0</v>
          </cell>
          <cell r="E33">
            <v>0</v>
          </cell>
          <cell r="F33">
            <v>3849652.476495238</v>
          </cell>
        </row>
        <row r="35">
          <cell r="C35" t="str">
            <v>INCOME FROM OTHER SOURCES :</v>
          </cell>
        </row>
        <row r="37">
          <cell r="C37" t="str">
            <v>Lease rental paid</v>
          </cell>
          <cell r="D37" t="str">
            <v>A3</v>
          </cell>
          <cell r="E37">
            <v>1200000</v>
          </cell>
        </row>
        <row r="38">
          <cell r="C38" t="str">
            <v>Assets at residence</v>
          </cell>
          <cell r="D38" t="str">
            <v>A4 &amp; C</v>
          </cell>
          <cell r="E38">
            <v>30927</v>
          </cell>
        </row>
        <row r="39">
          <cell r="C39" t="str">
            <v>Company Car with Driver</v>
          </cell>
          <cell r="D39" t="str">
            <v>A5</v>
          </cell>
          <cell r="E39">
            <v>13200</v>
          </cell>
        </row>
        <row r="40">
          <cell r="C40" t="str">
            <v xml:space="preserve">Security Guards </v>
          </cell>
          <cell r="D40" t="str">
            <v>A6</v>
          </cell>
          <cell r="E40">
            <v>112863.36430940595</v>
          </cell>
        </row>
        <row r="41">
          <cell r="C41" t="str">
            <v>Soft Furnishings</v>
          </cell>
          <cell r="D41" t="str">
            <v>A7</v>
          </cell>
          <cell r="E41">
            <v>45486</v>
          </cell>
        </row>
        <row r="42">
          <cell r="C42" t="str">
            <v xml:space="preserve">Gas/Electricity/Water supply </v>
          </cell>
          <cell r="D42" t="str">
            <v>A7</v>
          </cell>
          <cell r="E42">
            <v>41189</v>
          </cell>
        </row>
        <row r="43">
          <cell r="C43" t="str">
            <v xml:space="preserve">Miscellaneous Expenses </v>
          </cell>
          <cell r="D43" t="str">
            <v>A7</v>
          </cell>
          <cell r="E43">
            <v>174234</v>
          </cell>
        </row>
        <row r="44">
          <cell r="C44" t="str">
            <v xml:space="preserve">Rest &amp; Recreation </v>
          </cell>
          <cell r="D44" t="str">
            <v>A7</v>
          </cell>
          <cell r="E44">
            <v>5084</v>
          </cell>
        </row>
        <row r="45">
          <cell r="C45" t="str">
            <v>Gross Payments by American Express India</v>
          </cell>
        </row>
        <row r="46">
          <cell r="C46" t="str">
            <v>Limited</v>
          </cell>
          <cell r="D46">
            <v>0</v>
          </cell>
          <cell r="E46">
            <v>3108875</v>
          </cell>
        </row>
        <row r="48">
          <cell r="C48" t="str">
            <v>TOTAL PROFESSIONAL INCOME</v>
          </cell>
          <cell r="D48">
            <v>0</v>
          </cell>
          <cell r="E48">
            <v>0</v>
          </cell>
          <cell r="F48">
            <v>4731858.3643094059</v>
          </cell>
        </row>
        <row r="50">
          <cell r="C50" t="str">
            <v>INTEREST INCOME</v>
          </cell>
          <cell r="D50" t="str">
            <v>A8 &amp; D</v>
          </cell>
          <cell r="E50">
            <v>0</v>
          </cell>
          <cell r="F50">
            <v>37016</v>
          </cell>
        </row>
        <row r="52">
          <cell r="C52" t="str">
            <v xml:space="preserve">INCOME FROM OTHER SOURCES </v>
          </cell>
          <cell r="D52">
            <v>0</v>
          </cell>
          <cell r="E52">
            <v>0</v>
          </cell>
          <cell r="F52">
            <v>4768874.3643094059</v>
          </cell>
        </row>
        <row r="54">
          <cell r="C54" t="str">
            <v>GROSS TOTAL INCOME</v>
          </cell>
          <cell r="D54">
            <v>0</v>
          </cell>
          <cell r="E54">
            <v>0</v>
          </cell>
          <cell r="F54">
            <v>8618525.8408046439</v>
          </cell>
        </row>
        <row r="56">
          <cell r="B56" t="str">
            <v>LESS</v>
          </cell>
          <cell r="C56" t="str">
            <v>DEDUCTIONS UNDER CHAPTER VI A</v>
          </cell>
          <cell r="D56">
            <v>0</v>
          </cell>
          <cell r="E56">
            <v>0</v>
          </cell>
          <cell r="F56">
            <v>12000</v>
          </cell>
        </row>
        <row r="57">
          <cell r="C57" t="str">
            <v>( SECTION  80L )</v>
          </cell>
        </row>
        <row r="59">
          <cell r="C59" t="str">
            <v>TOTAL INCOME</v>
          </cell>
          <cell r="D59">
            <v>0</v>
          </cell>
          <cell r="E59">
            <v>0</v>
          </cell>
          <cell r="F59">
            <v>8606525.8408046439</v>
          </cell>
        </row>
        <row r="61">
          <cell r="C61" t="str">
            <v>TOTAL INCOME ROUNDED OFF U/S 288 A</v>
          </cell>
          <cell r="D61">
            <v>0</v>
          </cell>
          <cell r="E61">
            <v>0</v>
          </cell>
          <cell r="F61">
            <v>8606530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Queries"/>
      <sheetName val="Inventories_Leadsheet"/>
      <sheetName val="Stockchange_Leadsheet"/>
      <sheetName val="Finished Goods"/>
      <sheetName val="Stock in Process"/>
      <sheetName val="Excise Duty"/>
      <sheetName val="Sheet2"/>
      <sheetName val="FG Variance"/>
      <sheetName val="Components"/>
      <sheetName val="Valuation"/>
      <sheetName val="Stock-Process"/>
      <sheetName val="ByeProduct_Gain"/>
      <sheetName val="Allocation{PBC}"/>
      <sheetName val="Stock-RM"/>
      <sheetName val="SALT{PBC}"/>
      <sheetName val="FUEL{PBC}"/>
      <sheetName val="CHEM{PBC}"/>
      <sheetName val="Gross Profit Analysis"/>
      <sheetName val="Cost Allocation {PBC}"/>
      <sheetName val="Note"/>
      <sheetName val="XREF"/>
      <sheetName val="Tickmarks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DR-Jan-99 "/>
      <sheetName val="FDR-Jan-99  (R)"/>
      <sheetName val="FDR-Jan-99  (R) (2)"/>
      <sheetName val="Jan 99"/>
      <sheetName val="MAT"/>
      <sheetName val="Annexure-I"/>
      <sheetName val="gl"/>
      <sheetName val="A0744339"/>
      <sheetName val="PBCLIST"/>
      <sheetName val="Assumptions"/>
      <sheetName val="Sheet2"/>
      <sheetName val="FROM2"/>
    </sheetNames>
    <sheetDataSet>
      <sheetData sheetId="0">
        <row r="1">
          <cell r="A1" t="str">
            <v>Input Trial Balance -Jan 99</v>
          </cell>
        </row>
        <row r="2">
          <cell r="A2" t="str">
            <v>(31st Jan 1999 )</v>
          </cell>
          <cell r="N2">
            <v>2.3501762632197415E-2</v>
          </cell>
        </row>
        <row r="3">
          <cell r="L3" t="str">
            <v>( IN INR )</v>
          </cell>
          <cell r="O3" t="str">
            <v>( IN USD )</v>
          </cell>
        </row>
        <row r="4">
          <cell r="D4" t="str">
            <v>Nasik</v>
          </cell>
          <cell r="F4" t="str">
            <v>Mumbai</v>
          </cell>
          <cell r="H4" t="str">
            <v>Engineering</v>
          </cell>
          <cell r="J4" t="str">
            <v>M &amp; M Project Consolidated</v>
          </cell>
        </row>
        <row r="5">
          <cell r="J5" t="str">
            <v>Dr.</v>
          </cell>
          <cell r="L5" t="str">
            <v>Cr.</v>
          </cell>
          <cell r="N5" t="str">
            <v>Dr.</v>
          </cell>
          <cell r="O5" t="str">
            <v>Cr.</v>
          </cell>
        </row>
        <row r="6">
          <cell r="J6" t="str">
            <v>Amount</v>
          </cell>
          <cell r="L6" t="str">
            <v>Amount</v>
          </cell>
          <cell r="N6" t="str">
            <v>Amount</v>
          </cell>
          <cell r="O6" t="str">
            <v>Amount</v>
          </cell>
        </row>
        <row r="9">
          <cell r="B9" t="str">
            <v>Income</v>
          </cell>
          <cell r="D9">
            <v>20092404</v>
          </cell>
          <cell r="F9">
            <v>16756220.23</v>
          </cell>
          <cell r="H9">
            <v>0</v>
          </cell>
          <cell r="L9">
            <v>36848624.230000004</v>
          </cell>
          <cell r="N9">
            <v>0</v>
          </cell>
          <cell r="O9">
            <v>866007.6199764983</v>
          </cell>
        </row>
        <row r="10">
          <cell r="B10" t="str">
            <v>M&amp;M Sales A/c</v>
          </cell>
          <cell r="D10">
            <v>20092404</v>
          </cell>
          <cell r="F10">
            <v>16756220.23</v>
          </cell>
          <cell r="H10">
            <v>0</v>
          </cell>
          <cell r="L10">
            <v>36848624.230000004</v>
          </cell>
          <cell r="O10">
            <v>866007.6199764983</v>
          </cell>
        </row>
        <row r="11">
          <cell r="B11" t="str">
            <v>Interest earned</v>
          </cell>
          <cell r="D11">
            <v>0</v>
          </cell>
          <cell r="F11">
            <v>0</v>
          </cell>
          <cell r="L11">
            <v>0</v>
          </cell>
          <cell r="O11">
            <v>0</v>
          </cell>
        </row>
        <row r="15">
          <cell r="B15" t="str">
            <v>Cash</v>
          </cell>
          <cell r="D15">
            <v>1786112.72</v>
          </cell>
          <cell r="F15">
            <v>1151774.23</v>
          </cell>
          <cell r="H15">
            <v>296950.09999999998</v>
          </cell>
          <cell r="J15">
            <v>3234837.05</v>
          </cell>
          <cell r="N15">
            <v>76024.372502937724</v>
          </cell>
          <cell r="O15">
            <v>0</v>
          </cell>
        </row>
        <row r="16">
          <cell r="B16" t="str">
            <v>Petty Cash</v>
          </cell>
          <cell r="D16">
            <v>14562.75</v>
          </cell>
          <cell r="F16">
            <v>49095.05</v>
          </cell>
          <cell r="H16">
            <v>11159.75</v>
          </cell>
          <cell r="J16">
            <v>74817.55</v>
          </cell>
          <cell r="N16">
            <v>1758.3443008225618</v>
          </cell>
        </row>
        <row r="17">
          <cell r="B17" t="str">
            <v>Short-term Investment</v>
          </cell>
          <cell r="F17">
            <v>0</v>
          </cell>
          <cell r="J17">
            <v>0</v>
          </cell>
          <cell r="N17">
            <v>0</v>
          </cell>
        </row>
        <row r="18">
          <cell r="B18" t="str">
            <v>Bank -ICICI</v>
          </cell>
          <cell r="D18">
            <v>1771549.97</v>
          </cell>
          <cell r="F18">
            <v>1102679.18</v>
          </cell>
          <cell r="H18">
            <v>285790.34999999998</v>
          </cell>
          <cell r="J18">
            <v>3160019.5</v>
          </cell>
          <cell r="N18">
            <v>74266.028202115165</v>
          </cell>
        </row>
        <row r="19">
          <cell r="N19">
            <v>0</v>
          </cell>
        </row>
        <row r="21">
          <cell r="B21" t="str">
            <v>Accounts Receivables</v>
          </cell>
          <cell r="D21">
            <v>51270496.939999998</v>
          </cell>
          <cell r="F21">
            <v>47450915.880000003</v>
          </cell>
          <cell r="H21">
            <v>0</v>
          </cell>
          <cell r="J21">
            <v>98721412.819999993</v>
          </cell>
          <cell r="N21">
            <v>2320127.2108108108</v>
          </cell>
          <cell r="O21">
            <v>0</v>
          </cell>
        </row>
        <row r="22">
          <cell r="B22" t="str">
            <v>Mahindra &amp; Mahindra</v>
          </cell>
          <cell r="D22">
            <v>51270496.939999998</v>
          </cell>
          <cell r="F22">
            <v>47450915.880000003</v>
          </cell>
          <cell r="H22">
            <v>0</v>
          </cell>
          <cell r="J22">
            <v>98721412.819999993</v>
          </cell>
          <cell r="N22">
            <v>2320127.2108108108</v>
          </cell>
        </row>
        <row r="23">
          <cell r="J23">
            <v>0</v>
          </cell>
          <cell r="N23">
            <v>0</v>
          </cell>
        </row>
        <row r="25">
          <cell r="B25" t="str">
            <v>Inventory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N25">
            <v>0</v>
          </cell>
          <cell r="O25">
            <v>0</v>
          </cell>
        </row>
        <row r="26">
          <cell r="B26" t="str">
            <v>Raw Material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N26">
            <v>0</v>
          </cell>
        </row>
        <row r="27">
          <cell r="B27" t="str">
            <v>Work In progress</v>
          </cell>
          <cell r="D27">
            <v>0</v>
          </cell>
          <cell r="F27">
            <v>0</v>
          </cell>
          <cell r="J27">
            <v>0</v>
          </cell>
          <cell r="N27">
            <v>0</v>
          </cell>
        </row>
        <row r="28">
          <cell r="B28" t="str">
            <v>Finished Goods</v>
          </cell>
          <cell r="D28">
            <v>0</v>
          </cell>
          <cell r="F28">
            <v>0</v>
          </cell>
          <cell r="J28">
            <v>0</v>
          </cell>
          <cell r="N28">
            <v>0</v>
          </cell>
        </row>
        <row r="31">
          <cell r="B31" t="str">
            <v>Other Current Assets</v>
          </cell>
          <cell r="D31">
            <v>1517788.01</v>
          </cell>
          <cell r="F31">
            <v>3173553.29</v>
          </cell>
          <cell r="H31">
            <v>3034736.81</v>
          </cell>
          <cell r="J31">
            <v>7726078.1099999994</v>
          </cell>
          <cell r="N31">
            <v>181576.45381903643</v>
          </cell>
          <cell r="O31">
            <v>0</v>
          </cell>
        </row>
        <row r="32">
          <cell r="B32" t="str">
            <v>Prepaid Expenses</v>
          </cell>
          <cell r="D32">
            <v>50000</v>
          </cell>
          <cell r="F32">
            <v>3173553.29</v>
          </cell>
          <cell r="J32">
            <v>3223553.29</v>
          </cell>
          <cell r="N32">
            <v>75759.184253819039</v>
          </cell>
        </row>
        <row r="33">
          <cell r="B33" t="str">
            <v>Non Trade Receivables</v>
          </cell>
          <cell r="D33">
            <v>1305319.96</v>
          </cell>
          <cell r="J33">
            <v>1305319.96</v>
          </cell>
          <cell r="N33">
            <v>30677.319858989424</v>
          </cell>
        </row>
        <row r="34">
          <cell r="B34" t="str">
            <v>Creditors Advance</v>
          </cell>
          <cell r="F34">
            <v>0</v>
          </cell>
          <cell r="J34">
            <v>0</v>
          </cell>
          <cell r="N34">
            <v>0</v>
          </cell>
        </row>
        <row r="35">
          <cell r="B35" t="str">
            <v>Loans Advances &amp; Others</v>
          </cell>
          <cell r="D35">
            <v>162468.04999999999</v>
          </cell>
          <cell r="H35">
            <v>3034736.81</v>
          </cell>
          <cell r="J35">
            <v>3197204.86</v>
          </cell>
          <cell r="N35">
            <v>75139.94970622797</v>
          </cell>
        </row>
        <row r="38">
          <cell r="B38" t="str">
            <v>Excise Credits( Modvats)</v>
          </cell>
          <cell r="D38">
            <v>-1532757.15</v>
          </cell>
          <cell r="J38">
            <v>-1532757.15</v>
          </cell>
        </row>
        <row r="39">
          <cell r="B39" t="str">
            <v>Employee Advance for Exp.</v>
          </cell>
          <cell r="D39">
            <v>144000</v>
          </cell>
          <cell r="H39">
            <v>0</v>
          </cell>
          <cell r="J39">
            <v>144000</v>
          </cell>
        </row>
        <row r="40">
          <cell r="B40" t="str">
            <v xml:space="preserve">Emp. Personal Advance </v>
          </cell>
          <cell r="D40">
            <v>25000</v>
          </cell>
          <cell r="J40">
            <v>25000</v>
          </cell>
        </row>
        <row r="42">
          <cell r="B42" t="str">
            <v>Lear - Mumabi</v>
          </cell>
          <cell r="D42">
            <v>101037.18</v>
          </cell>
          <cell r="F42">
            <v>1607477.5</v>
          </cell>
          <cell r="J42">
            <v>1708514.68</v>
          </cell>
        </row>
        <row r="43">
          <cell r="B43" t="str">
            <v>Other</v>
          </cell>
          <cell r="D43">
            <v>198032.14999999991</v>
          </cell>
          <cell r="J43">
            <v>198032.14999999991</v>
          </cell>
        </row>
        <row r="44">
          <cell r="B44" t="str">
            <v>Rent Deposit</v>
          </cell>
          <cell r="D44">
            <v>1299000</v>
          </cell>
          <cell r="H44">
            <v>2182507.4500000002</v>
          </cell>
          <cell r="J44">
            <v>3481507.45</v>
          </cell>
        </row>
        <row r="47">
          <cell r="B47" t="str">
            <v>Buildings</v>
          </cell>
          <cell r="D47">
            <v>1417076.19</v>
          </cell>
          <cell r="F47">
            <v>694909</v>
          </cell>
          <cell r="H47">
            <v>0</v>
          </cell>
          <cell r="J47">
            <v>2111985.19</v>
          </cell>
          <cell r="N47">
            <v>49635.374618096357</v>
          </cell>
          <cell r="O47">
            <v>0</v>
          </cell>
        </row>
        <row r="48">
          <cell r="B48" t="str">
            <v>Factory Building</v>
          </cell>
          <cell r="F48">
            <v>0</v>
          </cell>
          <cell r="J48">
            <v>0</v>
          </cell>
          <cell r="N48">
            <v>0</v>
          </cell>
        </row>
        <row r="49">
          <cell r="B49" t="str">
            <v>Building Modification</v>
          </cell>
          <cell r="D49">
            <v>1417076.19</v>
          </cell>
          <cell r="F49">
            <v>694909</v>
          </cell>
          <cell r="J49">
            <v>2111985.19</v>
          </cell>
          <cell r="N49">
            <v>49635.374618096357</v>
          </cell>
        </row>
        <row r="50">
          <cell r="B50" t="str">
            <v>Others</v>
          </cell>
          <cell r="D50">
            <v>0</v>
          </cell>
          <cell r="F50">
            <v>0</v>
          </cell>
          <cell r="J50">
            <v>0</v>
          </cell>
          <cell r="N50">
            <v>0</v>
          </cell>
        </row>
        <row r="53">
          <cell r="B53" t="str">
            <v>Machinery &amp; Equipment</v>
          </cell>
          <cell r="D53">
            <v>3941541.4000000004</v>
          </cell>
          <cell r="F53">
            <v>2315459.66</v>
          </cell>
          <cell r="H53">
            <v>0</v>
          </cell>
          <cell r="J53">
            <v>6257001.0599999996</v>
          </cell>
          <cell r="N53">
            <v>147050.55370152762</v>
          </cell>
          <cell r="O53">
            <v>0</v>
          </cell>
        </row>
        <row r="54">
          <cell r="B54" t="str">
            <v>Plant &amp; Machinery</v>
          </cell>
          <cell r="D54">
            <v>1295586.6499999999</v>
          </cell>
          <cell r="F54">
            <v>788095.85</v>
          </cell>
          <cell r="J54">
            <v>2083682.5</v>
          </cell>
          <cell r="N54">
            <v>48970.211515863688</v>
          </cell>
        </row>
        <row r="55">
          <cell r="B55" t="str">
            <v>Computer Hardware</v>
          </cell>
          <cell r="D55">
            <v>720972.08</v>
          </cell>
          <cell r="F55">
            <v>296550</v>
          </cell>
          <cell r="J55">
            <v>1017522.08</v>
          </cell>
          <cell r="N55">
            <v>23913.562397179787</v>
          </cell>
        </row>
        <row r="56">
          <cell r="B56" t="str">
            <v>Electrical Fittings</v>
          </cell>
          <cell r="D56">
            <v>446177.23</v>
          </cell>
          <cell r="F56">
            <v>214105.35</v>
          </cell>
          <cell r="J56">
            <v>660282.57999999996</v>
          </cell>
          <cell r="N56">
            <v>15517.804465334899</v>
          </cell>
        </row>
        <row r="57">
          <cell r="B57" t="str">
            <v>Office Equipments</v>
          </cell>
          <cell r="D57">
            <v>137994.85</v>
          </cell>
          <cell r="F57">
            <v>463457.86</v>
          </cell>
          <cell r="J57">
            <v>601452.71</v>
          </cell>
          <cell r="N57">
            <v>14135.198824911868</v>
          </cell>
        </row>
        <row r="58">
          <cell r="B58" t="str">
            <v>Lab &amp; Mesuring Instruments</v>
          </cell>
          <cell r="D58">
            <v>43779</v>
          </cell>
          <cell r="J58">
            <v>43779</v>
          </cell>
          <cell r="N58">
            <v>1028.8836662749707</v>
          </cell>
        </row>
        <row r="59">
          <cell r="B59" t="str">
            <v>Furniture</v>
          </cell>
          <cell r="D59">
            <v>752903.08</v>
          </cell>
          <cell r="F59">
            <v>272677.59999999998</v>
          </cell>
          <cell r="J59">
            <v>1025580.6799999999</v>
          </cell>
          <cell r="N59">
            <v>24102.953701527615</v>
          </cell>
        </row>
        <row r="60">
          <cell r="B60" t="str">
            <v>Vehicle</v>
          </cell>
          <cell r="D60">
            <v>218426</v>
          </cell>
          <cell r="F60">
            <v>234646</v>
          </cell>
          <cell r="J60">
            <v>453072</v>
          </cell>
          <cell r="N60">
            <v>10647.990599294948</v>
          </cell>
        </row>
        <row r="61">
          <cell r="B61" t="str">
            <v>Others</v>
          </cell>
          <cell r="D61">
            <v>325702.51</v>
          </cell>
          <cell r="F61">
            <v>45927</v>
          </cell>
          <cell r="J61">
            <v>371629.51</v>
          </cell>
          <cell r="N61">
            <v>8733.9485311398366</v>
          </cell>
        </row>
        <row r="63">
          <cell r="B63" t="str">
            <v>Research &amp; Development</v>
          </cell>
          <cell r="D63">
            <v>0</v>
          </cell>
          <cell r="F63">
            <v>0</v>
          </cell>
          <cell r="H63">
            <v>4303473.8899999997</v>
          </cell>
          <cell r="J63">
            <v>4303473.8899999997</v>
          </cell>
          <cell r="N63">
            <v>101139.22185663924</v>
          </cell>
          <cell r="O63">
            <v>0</v>
          </cell>
        </row>
        <row r="64">
          <cell r="B64" t="str">
            <v>Computer &amp; CAD</v>
          </cell>
          <cell r="J64">
            <v>0</v>
          </cell>
          <cell r="N64">
            <v>0</v>
          </cell>
        </row>
        <row r="65">
          <cell r="B65" t="str">
            <v>Engineering Office</v>
          </cell>
          <cell r="J65">
            <v>0</v>
          </cell>
          <cell r="N65">
            <v>0</v>
          </cell>
        </row>
        <row r="66">
          <cell r="B66" t="str">
            <v>Engineering Expenses</v>
          </cell>
          <cell r="H66">
            <v>4303473.8899999997</v>
          </cell>
          <cell r="J66">
            <v>4303473.8899999997</v>
          </cell>
          <cell r="N66">
            <v>101139.22185663924</v>
          </cell>
        </row>
        <row r="67">
          <cell r="B67" t="str">
            <v>Other</v>
          </cell>
          <cell r="J67">
            <v>0</v>
          </cell>
          <cell r="N67">
            <v>0</v>
          </cell>
        </row>
        <row r="69">
          <cell r="B69" t="str">
            <v>Accounts Payable</v>
          </cell>
          <cell r="D69">
            <v>8898095.4800000004</v>
          </cell>
          <cell r="F69">
            <v>51907397.640000001</v>
          </cell>
          <cell r="H69">
            <v>2149517.8699999992</v>
          </cell>
          <cell r="L69">
            <v>62955010.989999995</v>
          </cell>
          <cell r="N69">
            <v>0</v>
          </cell>
          <cell r="O69">
            <v>1479553.7247943594</v>
          </cell>
        </row>
        <row r="70">
          <cell r="B70" t="str">
            <v>Creditors for R.M</v>
          </cell>
          <cell r="D70">
            <v>8705361.5800000001</v>
          </cell>
          <cell r="F70">
            <v>51907397.640000001</v>
          </cell>
          <cell r="L70">
            <v>60612759.219999999</v>
          </cell>
          <cell r="O70">
            <v>1424506.6796709753</v>
          </cell>
        </row>
        <row r="71">
          <cell r="B71" t="str">
            <v>Creditors for Other</v>
          </cell>
          <cell r="D71">
            <v>192733.90000000037</v>
          </cell>
          <cell r="H71">
            <v>9068098.8699999992</v>
          </cell>
          <cell r="L71">
            <v>9260832.7699999996</v>
          </cell>
          <cell r="O71">
            <v>217645.89353701528</v>
          </cell>
        </row>
        <row r="72">
          <cell r="B72" t="str">
            <v>Others</v>
          </cell>
          <cell r="H72">
            <v>-6918581</v>
          </cell>
          <cell r="L72">
            <v>-6918581</v>
          </cell>
          <cell r="O72">
            <v>-162598.84841363103</v>
          </cell>
        </row>
        <row r="73">
          <cell r="L73">
            <v>0</v>
          </cell>
          <cell r="O73">
            <v>0</v>
          </cell>
        </row>
        <row r="75">
          <cell r="B75" t="str">
            <v>Sundry Liabilities</v>
          </cell>
          <cell r="D75">
            <v>360768.67</v>
          </cell>
          <cell r="F75">
            <v>0</v>
          </cell>
          <cell r="H75">
            <v>770931.17</v>
          </cell>
          <cell r="L75">
            <v>1131699.8400000001</v>
          </cell>
          <cell r="N75">
            <v>0</v>
          </cell>
          <cell r="O75">
            <v>26596.941010575796</v>
          </cell>
        </row>
        <row r="76">
          <cell r="B76" t="str">
            <v>Other Payables</v>
          </cell>
          <cell r="D76">
            <v>12368.669999999998</v>
          </cell>
          <cell r="H76">
            <v>770931.17</v>
          </cell>
          <cell r="L76">
            <v>783299.84000000008</v>
          </cell>
          <cell r="O76">
            <v>18408.926909518217</v>
          </cell>
        </row>
        <row r="77">
          <cell r="B77" t="str">
            <v>Expenses payable</v>
          </cell>
          <cell r="D77">
            <v>348400</v>
          </cell>
          <cell r="L77">
            <v>348400</v>
          </cell>
          <cell r="O77">
            <v>8188.014101057579</v>
          </cell>
        </row>
        <row r="78">
          <cell r="L78">
            <v>0</v>
          </cell>
        </row>
        <row r="79">
          <cell r="B79" t="str">
            <v>Page Total</v>
          </cell>
          <cell r="J79">
            <v>122354788.11999999</v>
          </cell>
          <cell r="L79">
            <v>100935335.06</v>
          </cell>
          <cell r="N79">
            <v>2875553.1873090481</v>
          </cell>
          <cell r="O79">
            <v>2372158.2857814333</v>
          </cell>
        </row>
        <row r="84">
          <cell r="B84" t="str">
            <v>Salaries, Wages, Comm</v>
          </cell>
          <cell r="D84">
            <v>0</v>
          </cell>
          <cell r="F84">
            <v>0</v>
          </cell>
          <cell r="H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B85" t="str">
            <v>Salary Payable</v>
          </cell>
          <cell r="F85">
            <v>0</v>
          </cell>
          <cell r="L85">
            <v>0</v>
          </cell>
          <cell r="O85">
            <v>0</v>
          </cell>
        </row>
        <row r="86">
          <cell r="B86" t="str">
            <v xml:space="preserve">Labour Contractor </v>
          </cell>
          <cell r="L86">
            <v>0</v>
          </cell>
          <cell r="O86">
            <v>0</v>
          </cell>
        </row>
        <row r="87">
          <cell r="B87" t="str">
            <v xml:space="preserve">Security Charges </v>
          </cell>
          <cell r="L87">
            <v>0</v>
          </cell>
          <cell r="O87">
            <v>0</v>
          </cell>
        </row>
        <row r="88">
          <cell r="B88" t="str">
            <v>Other Payables</v>
          </cell>
          <cell r="F88">
            <v>0</v>
          </cell>
          <cell r="H88">
            <v>0</v>
          </cell>
          <cell r="L88">
            <v>0</v>
          </cell>
          <cell r="O88">
            <v>0</v>
          </cell>
        </row>
        <row r="90">
          <cell r="B90" t="str">
            <v>Taxes Other than Income</v>
          </cell>
          <cell r="D90">
            <v>0</v>
          </cell>
          <cell r="F90">
            <v>0</v>
          </cell>
          <cell r="H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B91" t="str">
            <v>ESIC Payable</v>
          </cell>
          <cell r="L91">
            <v>0</v>
          </cell>
          <cell r="O91">
            <v>0</v>
          </cell>
        </row>
        <row r="92">
          <cell r="B92" t="str">
            <v>PF Payable</v>
          </cell>
          <cell r="F92">
            <v>0</v>
          </cell>
          <cell r="L92">
            <v>0</v>
          </cell>
          <cell r="O92">
            <v>0</v>
          </cell>
        </row>
        <row r="93">
          <cell r="B93" t="str">
            <v>PT Payable</v>
          </cell>
          <cell r="L93">
            <v>0</v>
          </cell>
          <cell r="O93">
            <v>0</v>
          </cell>
        </row>
        <row r="94">
          <cell r="B94" t="str">
            <v>Sales Tax Payable</v>
          </cell>
          <cell r="L94">
            <v>0</v>
          </cell>
          <cell r="O94">
            <v>0</v>
          </cell>
        </row>
        <row r="95">
          <cell r="B95" t="str">
            <v>TDS Payable</v>
          </cell>
          <cell r="L95">
            <v>0</v>
          </cell>
          <cell r="O95">
            <v>0</v>
          </cell>
        </row>
        <row r="96">
          <cell r="B96" t="str">
            <v>Provisions</v>
          </cell>
        </row>
        <row r="98">
          <cell r="B98" t="str">
            <v>Other Long Term Debts</v>
          </cell>
          <cell r="D98">
            <v>0</v>
          </cell>
          <cell r="F98">
            <v>21000000</v>
          </cell>
          <cell r="H98">
            <v>4500000</v>
          </cell>
          <cell r="L98">
            <v>25500000</v>
          </cell>
          <cell r="O98">
            <v>599294.94712103403</v>
          </cell>
        </row>
        <row r="99">
          <cell r="L99">
            <v>0</v>
          </cell>
          <cell r="O99">
            <v>0</v>
          </cell>
        </row>
        <row r="100">
          <cell r="B100" t="str">
            <v>Citibank Loan</v>
          </cell>
          <cell r="F100">
            <v>21000000</v>
          </cell>
          <cell r="H100">
            <v>4500000</v>
          </cell>
          <cell r="L100">
            <v>25500000</v>
          </cell>
          <cell r="O100">
            <v>599294.94712103403</v>
          </cell>
        </row>
        <row r="104">
          <cell r="B104" t="str">
            <v>Due from Other Plants</v>
          </cell>
          <cell r="D104">
            <v>33206710.82</v>
          </cell>
          <cell r="F104">
            <v>3658366</v>
          </cell>
          <cell r="H104">
            <v>84600734.828813553</v>
          </cell>
          <cell r="L104">
            <v>121465811.64881355</v>
          </cell>
          <cell r="N104">
            <v>0</v>
          </cell>
          <cell r="O104">
            <v>2854660.6732976157</v>
          </cell>
        </row>
        <row r="105">
          <cell r="B105" t="str">
            <v>Lear- Nasik /Engg.</v>
          </cell>
          <cell r="D105">
            <v>-15636896.130000001</v>
          </cell>
          <cell r="H105">
            <v>15634816.1</v>
          </cell>
          <cell r="L105">
            <v>-2080.0300000011921</v>
          </cell>
          <cell r="O105">
            <v>-48.884371327877602</v>
          </cell>
        </row>
        <row r="106">
          <cell r="B106" t="str">
            <v>Lear- Mumbai /Nasik</v>
          </cell>
          <cell r="D106">
            <v>-3428130.88</v>
          </cell>
          <cell r="F106">
            <v>3273979</v>
          </cell>
          <cell r="L106">
            <v>-154151.87999999989</v>
          </cell>
          <cell r="O106">
            <v>-3622.8408930669775</v>
          </cell>
        </row>
        <row r="107">
          <cell r="B107" t="str">
            <v>Lear- Engg. /Mumbai</v>
          </cell>
          <cell r="F107">
            <v>384387</v>
          </cell>
          <cell r="H107">
            <v>385495</v>
          </cell>
          <cell r="L107">
            <v>769882</v>
          </cell>
          <cell r="O107">
            <v>18093.584018801412</v>
          </cell>
        </row>
        <row r="108">
          <cell r="B108" t="str">
            <v>Lear- APO</v>
          </cell>
          <cell r="D108">
            <v>35997000</v>
          </cell>
          <cell r="L108">
            <v>35997000</v>
          </cell>
          <cell r="O108">
            <v>845992.94947121036</v>
          </cell>
        </row>
        <row r="109">
          <cell r="B109" t="str">
            <v>Lear- Halol</v>
          </cell>
          <cell r="D109">
            <v>16274737.83</v>
          </cell>
          <cell r="F109">
            <v>0</v>
          </cell>
          <cell r="L109">
            <v>16274737.83</v>
          </cell>
          <cell r="O109">
            <v>382485.02538190363</v>
          </cell>
        </row>
        <row r="110">
          <cell r="B110" t="str">
            <v>Lear- Delhi</v>
          </cell>
          <cell r="D110">
            <v>0</v>
          </cell>
          <cell r="F110">
            <v>0</v>
          </cell>
          <cell r="L110">
            <v>0</v>
          </cell>
          <cell r="O110">
            <v>0</v>
          </cell>
        </row>
        <row r="111">
          <cell r="B111" t="str">
            <v>Provisions</v>
          </cell>
          <cell r="H111">
            <v>68580423.728813559</v>
          </cell>
          <cell r="L111">
            <v>68580423.728813559</v>
          </cell>
          <cell r="O111">
            <v>1611760.8396900955</v>
          </cell>
        </row>
        <row r="117">
          <cell r="B117" t="str">
            <v>Expenses</v>
          </cell>
          <cell r="D117">
            <v>17023754.410000004</v>
          </cell>
          <cell r="F117">
            <v>15971167.530000001</v>
          </cell>
          <cell r="J117">
            <v>32994921.940000005</v>
          </cell>
          <cell r="N117">
            <v>775438.82350176282</v>
          </cell>
          <cell r="O117">
            <v>0</v>
          </cell>
        </row>
        <row r="118">
          <cell r="B118" t="str">
            <v>R.M  Consumption</v>
          </cell>
          <cell r="D118">
            <v>16082686.240000002</v>
          </cell>
          <cell r="F118">
            <v>14255972.490000002</v>
          </cell>
          <cell r="G118">
            <v>14432915</v>
          </cell>
          <cell r="J118">
            <v>30338658.730000004</v>
          </cell>
          <cell r="N118">
            <v>713011.95605170401</v>
          </cell>
          <cell r="O118">
            <v>0</v>
          </cell>
        </row>
        <row r="119">
          <cell r="B119" t="str">
            <v>Salary &amp; Wages</v>
          </cell>
          <cell r="D119">
            <v>283484</v>
          </cell>
          <cell r="F119">
            <v>292778</v>
          </cell>
          <cell r="J119">
            <v>576262</v>
          </cell>
          <cell r="N119">
            <v>13543.172737955347</v>
          </cell>
          <cell r="O119">
            <v>0</v>
          </cell>
        </row>
        <row r="120">
          <cell r="B120" t="str">
            <v>Overheads</v>
          </cell>
          <cell r="D120">
            <v>657584.16999999993</v>
          </cell>
          <cell r="F120">
            <v>1422417.04</v>
          </cell>
          <cell r="J120">
            <v>2080001.21</v>
          </cell>
          <cell r="N120">
            <v>48883.69471210341</v>
          </cell>
          <cell r="O120">
            <v>0</v>
          </cell>
        </row>
        <row r="121">
          <cell r="B121" t="str">
            <v>Sales Expenses</v>
          </cell>
          <cell r="D121">
            <v>0</v>
          </cell>
          <cell r="F121">
            <v>0</v>
          </cell>
          <cell r="J121">
            <v>0</v>
          </cell>
          <cell r="N121">
            <v>0</v>
          </cell>
          <cell r="O121">
            <v>0</v>
          </cell>
        </row>
        <row r="122">
          <cell r="B122" t="str">
            <v>Provision for Expenses</v>
          </cell>
        </row>
        <row r="124">
          <cell r="B124" t="str">
            <v>Profit &amp; Loss</v>
          </cell>
          <cell r="J124">
            <v>92551437</v>
          </cell>
        </row>
        <row r="127">
          <cell r="B127" t="str">
            <v>Grand Total</v>
          </cell>
          <cell r="J127">
            <v>247901147.06</v>
          </cell>
          <cell r="L127">
            <v>247901146.70881355</v>
          </cell>
          <cell r="N127">
            <v>3650992.0108108111</v>
          </cell>
          <cell r="O127">
            <v>5826113.906200083</v>
          </cell>
        </row>
        <row r="129">
          <cell r="J129">
            <v>0</v>
          </cell>
        </row>
        <row r="136">
          <cell r="A136" t="str">
            <v xml:space="preserve">Profit &amp; Loss Statement </v>
          </cell>
        </row>
        <row r="137">
          <cell r="A137" t="str">
            <v>(31st Jan 1999 )</v>
          </cell>
        </row>
        <row r="139">
          <cell r="B139" t="str">
            <v>INCOME</v>
          </cell>
          <cell r="D139">
            <v>20092404</v>
          </cell>
          <cell r="F139">
            <v>16756220.23</v>
          </cell>
          <cell r="L139">
            <v>36848624.230000004</v>
          </cell>
          <cell r="N139">
            <v>0</v>
          </cell>
          <cell r="O139">
            <v>866007.6199764983</v>
          </cell>
        </row>
        <row r="140">
          <cell r="B140" t="str">
            <v>Commercial Sales</v>
          </cell>
          <cell r="D140">
            <v>20092404</v>
          </cell>
          <cell r="F140">
            <v>16756220.23</v>
          </cell>
          <cell r="L140">
            <v>36848624.230000004</v>
          </cell>
          <cell r="O140">
            <v>866007.6199764983</v>
          </cell>
        </row>
        <row r="141">
          <cell r="B141" t="str">
            <v>Other Income</v>
          </cell>
          <cell r="D141">
            <v>0</v>
          </cell>
          <cell r="F141">
            <v>0</v>
          </cell>
          <cell r="L141">
            <v>0</v>
          </cell>
          <cell r="O141">
            <v>0</v>
          </cell>
        </row>
        <row r="145">
          <cell r="B145" t="str">
            <v>Raw Material Consumption</v>
          </cell>
          <cell r="D145">
            <v>16082686.240000002</v>
          </cell>
          <cell r="F145">
            <v>14255972.490000002</v>
          </cell>
          <cell r="L145">
            <v>30338658.730000004</v>
          </cell>
          <cell r="N145">
            <v>0</v>
          </cell>
          <cell r="O145">
            <v>713011.95605170401</v>
          </cell>
        </row>
        <row r="146">
          <cell r="B146" t="str">
            <v>Opening Stock</v>
          </cell>
          <cell r="D146">
            <v>6813794</v>
          </cell>
          <cell r="F146">
            <v>6231317</v>
          </cell>
          <cell r="L146">
            <v>13045111</v>
          </cell>
          <cell r="O146">
            <v>306583.10223266744</v>
          </cell>
        </row>
        <row r="147">
          <cell r="B147" t="str">
            <v>Add   : Purchases</v>
          </cell>
          <cell r="D147">
            <v>15990600.24</v>
          </cell>
          <cell r="F147">
            <v>12623810.49</v>
          </cell>
          <cell r="L147">
            <v>28614410.73</v>
          </cell>
          <cell r="O147">
            <v>672489.08883666282</v>
          </cell>
        </row>
        <row r="148">
          <cell r="B148" t="str">
            <v>Closing Stock</v>
          </cell>
          <cell r="D148">
            <v>6813794</v>
          </cell>
          <cell r="F148">
            <v>4631317</v>
          </cell>
          <cell r="L148">
            <v>11445111</v>
          </cell>
          <cell r="O148">
            <v>268980.28202115156</v>
          </cell>
        </row>
        <row r="149">
          <cell r="B149" t="str">
            <v>Duty &amp; Taxes</v>
          </cell>
          <cell r="F149">
            <v>0</v>
          </cell>
          <cell r="L149">
            <v>0</v>
          </cell>
          <cell r="O149">
            <v>0</v>
          </cell>
        </row>
        <row r="150">
          <cell r="B150" t="str">
            <v>Freight Inward</v>
          </cell>
          <cell r="D150">
            <v>92086</v>
          </cell>
          <cell r="F150">
            <v>32162</v>
          </cell>
          <cell r="L150">
            <v>124248</v>
          </cell>
          <cell r="O150">
            <v>2920.0470035252642</v>
          </cell>
        </row>
        <row r="152">
          <cell r="B152" t="str">
            <v>GROSS MARGIN</v>
          </cell>
          <cell r="D152">
            <v>4009717.7599999979</v>
          </cell>
          <cell r="F152">
            <v>2500247.7399999984</v>
          </cell>
          <cell r="L152">
            <v>6509965.5</v>
          </cell>
          <cell r="N152">
            <v>0</v>
          </cell>
          <cell r="O152">
            <v>152995.66392479429</v>
          </cell>
        </row>
        <row r="155">
          <cell r="B155" t="str">
            <v>Labour Cost</v>
          </cell>
          <cell r="D155">
            <v>283484</v>
          </cell>
          <cell r="F155">
            <v>292778</v>
          </cell>
          <cell r="L155">
            <v>576262</v>
          </cell>
          <cell r="N155">
            <v>0</v>
          </cell>
          <cell r="O155">
            <v>13543.172737955347</v>
          </cell>
        </row>
        <row r="156">
          <cell r="B156" t="str">
            <v>Direct Labour</v>
          </cell>
          <cell r="D156">
            <v>283484</v>
          </cell>
          <cell r="F156">
            <v>166861</v>
          </cell>
          <cell r="L156">
            <v>450345</v>
          </cell>
          <cell r="O156">
            <v>10583.901292596945</v>
          </cell>
        </row>
        <row r="157">
          <cell r="B157" t="str">
            <v>Indirect Labour</v>
          </cell>
          <cell r="F157">
            <v>93397</v>
          </cell>
          <cell r="L157">
            <v>93397</v>
          </cell>
          <cell r="O157">
            <v>2194.9941245593418</v>
          </cell>
        </row>
        <row r="158">
          <cell r="B158" t="str">
            <v>Salaried</v>
          </cell>
          <cell r="L158">
            <v>0</v>
          </cell>
          <cell r="O158">
            <v>0</v>
          </cell>
        </row>
        <row r="159">
          <cell r="B159" t="str">
            <v>Fringe Benefit</v>
          </cell>
          <cell r="L159">
            <v>0</v>
          </cell>
          <cell r="O159">
            <v>0</v>
          </cell>
        </row>
        <row r="160">
          <cell r="B160" t="str">
            <v>Employee Welfare</v>
          </cell>
          <cell r="F160">
            <v>32520</v>
          </cell>
          <cell r="L160">
            <v>32520</v>
          </cell>
          <cell r="O160">
            <v>764.27732079905991</v>
          </cell>
        </row>
        <row r="162">
          <cell r="B162" t="str">
            <v>Overheads</v>
          </cell>
          <cell r="D162">
            <v>657584.16999999993</v>
          </cell>
          <cell r="F162">
            <v>1096917.04</v>
          </cell>
          <cell r="L162">
            <v>1754501.2100000002</v>
          </cell>
          <cell r="N162">
            <v>0</v>
          </cell>
          <cell r="O162">
            <v>41233.870975323152</v>
          </cell>
        </row>
        <row r="163">
          <cell r="B163" t="str">
            <v xml:space="preserve">Rent </v>
          </cell>
          <cell r="D163">
            <v>93000</v>
          </cell>
          <cell r="F163">
            <v>450000</v>
          </cell>
          <cell r="L163">
            <v>543000</v>
          </cell>
          <cell r="O163">
            <v>12761.457109283196</v>
          </cell>
        </row>
        <row r="164">
          <cell r="B164" t="str">
            <v>Power &amp; Fuel</v>
          </cell>
          <cell r="L164">
            <v>0</v>
          </cell>
          <cell r="O164">
            <v>0</v>
          </cell>
        </row>
        <row r="165">
          <cell r="B165" t="str">
            <v>Stores &amp; Consumables</v>
          </cell>
          <cell r="L165">
            <v>0</v>
          </cell>
          <cell r="O165">
            <v>0</v>
          </cell>
        </row>
        <row r="166">
          <cell r="B166" t="str">
            <v>Factory Expenses</v>
          </cell>
          <cell r="D166">
            <v>54154.32</v>
          </cell>
          <cell r="F166">
            <v>439388</v>
          </cell>
          <cell r="L166">
            <v>493542.32</v>
          </cell>
          <cell r="O166">
            <v>11599.114453584019</v>
          </cell>
        </row>
        <row r="167">
          <cell r="B167" t="str">
            <v>Telephone</v>
          </cell>
          <cell r="F167">
            <v>19502.5</v>
          </cell>
          <cell r="L167">
            <v>19502.5</v>
          </cell>
          <cell r="O167">
            <v>458.34312573443009</v>
          </cell>
        </row>
        <row r="168">
          <cell r="B168" t="str">
            <v>Printing &amp; Stationery</v>
          </cell>
          <cell r="D168">
            <v>200000</v>
          </cell>
          <cell r="L168">
            <v>200000</v>
          </cell>
          <cell r="O168">
            <v>4700.352526439483</v>
          </cell>
        </row>
        <row r="169">
          <cell r="B169" t="str">
            <v>Office Expenses</v>
          </cell>
          <cell r="D169">
            <v>310429.84999999998</v>
          </cell>
          <cell r="F169">
            <v>86778.240000000005</v>
          </cell>
          <cell r="L169">
            <v>397208.08999999997</v>
          </cell>
          <cell r="O169">
            <v>9335.0902467685064</v>
          </cell>
        </row>
        <row r="170">
          <cell r="B170" t="str">
            <v>Repairs &amp; Maintance</v>
          </cell>
          <cell r="F170">
            <v>7020.3</v>
          </cell>
          <cell r="L170">
            <v>7020.3</v>
          </cell>
          <cell r="O170">
            <v>164.98942420681553</v>
          </cell>
        </row>
        <row r="171">
          <cell r="B171" t="str">
            <v>Material Outward</v>
          </cell>
          <cell r="L171">
            <v>0</v>
          </cell>
          <cell r="O171">
            <v>0</v>
          </cell>
        </row>
        <row r="172">
          <cell r="B172" t="str">
            <v>Other</v>
          </cell>
          <cell r="F172">
            <v>94228</v>
          </cell>
          <cell r="L172">
            <v>94228</v>
          </cell>
          <cell r="O172">
            <v>2214.524089306698</v>
          </cell>
        </row>
        <row r="176">
          <cell r="B176" t="str">
            <v>Engineering R&amp;D</v>
          </cell>
          <cell r="H176">
            <v>4303473.8899999997</v>
          </cell>
          <cell r="L176">
            <v>4303473.8899999997</v>
          </cell>
          <cell r="O176">
            <v>101139.22185663924</v>
          </cell>
        </row>
        <row r="178">
          <cell r="B178" t="str">
            <v>PBDIT</v>
          </cell>
          <cell r="D178">
            <v>3068649.589999998</v>
          </cell>
          <cell r="F178">
            <v>1110552.6999999983</v>
          </cell>
          <cell r="H178">
            <v>-4303473.8899999997</v>
          </cell>
          <cell r="L178">
            <v>-124271.59999999963</v>
          </cell>
          <cell r="O178">
            <v>-2920.6016451234464</v>
          </cell>
        </row>
        <row r="180">
          <cell r="B180" t="str">
            <v>Depreciation</v>
          </cell>
          <cell r="D180">
            <v>89310.293166666655</v>
          </cell>
          <cell r="F180">
            <v>50172.811000000009</v>
          </cell>
          <cell r="L180">
            <v>139483.10416666666</v>
          </cell>
          <cell r="O180">
            <v>3278.0988053270662</v>
          </cell>
        </row>
        <row r="181">
          <cell r="B181" t="str">
            <v>Interest On Citibank Loan</v>
          </cell>
          <cell r="F181">
            <v>325500</v>
          </cell>
          <cell r="L181">
            <v>325500</v>
          </cell>
          <cell r="O181">
            <v>7649.8237367802585</v>
          </cell>
        </row>
        <row r="183">
          <cell r="B183" t="str">
            <v>Net Margin ( PBT )</v>
          </cell>
          <cell r="D183">
            <v>2979339.2968333312</v>
          </cell>
          <cell r="F183">
            <v>734879.88899999834</v>
          </cell>
          <cell r="H183">
            <v>-4303473.8899999997</v>
          </cell>
          <cell r="L183">
            <v>-589254.70416666626</v>
          </cell>
          <cell r="O183">
            <v>-13848.524187230771</v>
          </cell>
        </row>
        <row r="185">
          <cell r="B185" t="str">
            <v>US$ @ Rs.42.55</v>
          </cell>
          <cell r="D185">
            <v>70.01972495495491</v>
          </cell>
          <cell r="F185">
            <v>17.270972714453546</v>
          </cell>
          <cell r="H185">
            <v>-101.13922185663924</v>
          </cell>
          <cell r="L185">
            <v>-13.8485241872307</v>
          </cell>
        </row>
        <row r="187">
          <cell r="H187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JV- Tax Computation 1999-2000"/>
      <sheetName val="FORM-16"/>
      <sheetName val="Leasehold imp A30"/>
      <sheetName val="Output"/>
      <sheetName val="FDR-Jan-99 "/>
      <sheetName val="SPS DETAIL"/>
      <sheetName val="CFJV-_Tax_Computation_1999-2000"/>
      <sheetName val="SPS_DETAIL"/>
      <sheetName val="Sheet1"/>
      <sheetName val="A0744339"/>
      <sheetName val="Apparel"/>
      <sheetName val="Bodega"/>
      <sheetName val="CCA"/>
      <sheetName val="CashNCarry"/>
      <sheetName val="Membership"/>
      <sheetName val="SoftDiscount"/>
      <sheetName val="Total Haryana POs AMC Sheet 3%"/>
      <sheetName val="delhi 03-04AMC @ 3%"/>
      <sheetName val="itemsdetails"/>
      <sheetName val="MAPSHEET"/>
      <sheetName val="Cover "/>
      <sheetName val="CFJV-%20Tax%20Computation%20199"/>
      <sheetName val="SSC Plaisir"/>
      <sheetName val="entitlements"/>
      <sheetName val="DB"/>
      <sheetName val="BSLA"/>
      <sheetName val="Volume Trend Data"/>
      <sheetName val="ETD"/>
      <sheetName val="Cons"/>
      <sheetName val="Matrices"/>
      <sheetName val="tables"/>
      <sheetName val="Uploading Status"/>
      <sheetName val="Sept-03"/>
      <sheetName val="IBA&amp;HP"/>
      <sheetName val="Phy-4301"/>
      <sheetName val="for challans"/>
      <sheetName val="FORM24"/>
      <sheetName val="BS Grouping"/>
      <sheetName val="Trial"/>
      <sheetName val="\\Dlmaheshjk\vishal\CFJV- Tax C"/>
      <sheetName val="PEDESB"/>
      <sheetName val="NAR-Pistons (2)"/>
      <sheetName val="MASTER-PIN "/>
      <sheetName val="SCRAP-PISTON"/>
      <sheetName val="key"/>
      <sheetName val="Annex - 8"/>
      <sheetName val="RELACION REFERENCIAS"/>
      <sheetName val="Calc"/>
      <sheetName val="Ref"/>
      <sheetName val="SCM"/>
      <sheetName val="Sub Lead"/>
      <sheetName val="Lead"/>
      <sheetName val="Deposits"/>
      <sheetName val="Sheet2"/>
      <sheetName val="FDR-Jan-99_"/>
      <sheetName val="Ann B1"/>
      <sheetName val="Rates"/>
      <sheetName val="TOC"/>
      <sheetName val="Segregated"/>
      <sheetName val="TB (Local)"/>
      <sheetName val="TB (USD)"/>
      <sheetName val="Sheet1 (2)"/>
      <sheetName val="lookup"/>
      <sheetName val="Deduction of assets"/>
      <sheetName val="LINE 운영안"/>
      <sheetName val="전력계획"/>
      <sheetName val="Volume_Trend_Data"/>
      <sheetName val="__Dlmaheshjk_vishal_CFJV- Tax C"/>
      <sheetName val="computation"/>
      <sheetName val="APR"/>
      <sheetName val="AUG"/>
      <sheetName val="JULY"/>
      <sheetName val="JUNE"/>
      <sheetName val="MAY"/>
      <sheetName val="OCT"/>
      <sheetName val="SEP"/>
      <sheetName val="Directors"/>
      <sheetName val="Comp"/>
      <sheetName val="基PLBS"/>
      <sheetName val="80G"/>
      <sheetName val="TR_FA"/>
      <sheetName val="FSI"/>
      <sheetName val="PART A - GENERAL"/>
      <sheetName val="SAL'07"/>
      <sheetName val="Exchange"/>
      <sheetName val="ActualAR"/>
      <sheetName val="System"/>
      <sheetName val="ScoreCardMgmtRev"/>
      <sheetName val="Links"/>
      <sheetName val="23 Aug"/>
      <sheetName val="A.O.R r1Str"/>
      <sheetName val="A.O.R r1"/>
      <sheetName val="A.O.R (2)"/>
      <sheetName val="A.O.R"/>
      <sheetName val="Leasehold_imp_A30"/>
      <sheetName val="Assumptions"/>
      <sheetName val="[CFJV- Tax Computation 1999-200"/>
      <sheetName val="ING"/>
      <sheetName val="MAT"/>
      <sheetName val="1-11"/>
      <sheetName val="SFS(BUDGET)"/>
      <sheetName val="CONTENTS"/>
      <sheetName val="OTHER(FLASH)"/>
      <sheetName val="WORKING"/>
      <sheetName val="B-4_2"/>
      <sheetName val="PERIODO DE USO"/>
      <sheetName val="INPC"/>
      <sheetName val="DATA"/>
      <sheetName val="final sheet "/>
      <sheetName val="NEWMASTER"/>
      <sheetName val="CF"/>
      <sheetName val="Sheet4"/>
      <sheetName val="illustration"/>
      <sheetName val="LIC 94-96 (2)"/>
      <sheetName val="Sheet1 (5)"/>
      <sheetName val="Acapulco301102"/>
      <sheetName val="Input"/>
      <sheetName val="Valuation"/>
      <sheetName val="IRR"/>
      <sheetName val="DAILY"/>
      <sheetName val="BALANCE"/>
      <sheetName val="REV_1702"/>
      <sheetName val="E.1_Sundry Debtor Lead"/>
      <sheetName val="a-4"/>
      <sheetName val="Dec"/>
      <sheetName val="Feb"/>
      <sheetName val="Jan"/>
      <sheetName val="Jul"/>
      <sheetName val="Jun"/>
      <sheetName val="Mar"/>
      <sheetName val="Nov"/>
      <sheetName val="API"/>
      <sheetName val="NCE"/>
      <sheetName val="EU"/>
      <sheetName val="Latam"/>
      <sheetName val="ROW"/>
      <sheetName val="Cons Balance Sheet"/>
      <sheetName val="Cons P&amp;L"/>
      <sheetName val="Sheet9"/>
      <sheetName val="Co. Code"/>
    </sheetNames>
    <definedNames>
      <definedName name="word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u.cess"/>
      <sheetName val="ED_PROV_PNQ"/>
      <sheetName val="4230488"/>
      <sheetName val="STK_uncovered"/>
      <sheetName val="PUNE"/>
      <sheetName val="Sheet2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_LIST_NGR"/>
      <sheetName val="CHK_LIST_KHD"/>
      <sheetName val="zero"/>
      <sheetName val="PUNE"/>
      <sheetName val="SEP-04"/>
      <sheetName val="AUG-04(Rates-PPV)"/>
      <sheetName val="NAGA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bs"/>
      <sheetName val="sch 5"/>
      <sheetName val=" BS-sch 1-4"/>
      <sheetName val="BS-sch 6 &amp; 7"/>
      <sheetName val="BS-sch 8 &amp; 9"/>
      <sheetName val="PL-sch 10, 11 &amp; 12"/>
      <sheetName val="PL-sch 13, 14 &amp; 15"/>
      <sheetName val="GP Margin"/>
      <sheetName val="TRIAL BALANCE"/>
      <sheetName val="Clause 12 (b)"/>
      <sheetName val="pl-excl"/>
      <sheetName val="pl-incl"/>
      <sheetName val="download"/>
      <sheetName val="Validation"/>
      <sheetName val="Sheet1"/>
      <sheetName val="working"/>
      <sheetName val="#REF"/>
      <sheetName val="TB WORLI"/>
      <sheetName val="TB APJ"/>
      <sheetName val="Mappings"/>
      <sheetName val="Mapping"/>
      <sheetName val=""/>
      <sheetName val="Measurement-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JV- Tax Computation 1999-2000"/>
      <sheetName val="FORM-16"/>
      <sheetName val="SPS DETAIL"/>
      <sheetName val="DGP-2002"/>
      <sheetName val="entitlements"/>
      <sheetName val="CFJV-%20Tax%20Computation%20199"/>
      <sheetName val="CFJV-_Tax_Computation_1999-2000"/>
      <sheetName val="final sheet "/>
      <sheetName val="SPS_DETAIL"/>
      <sheetName val="final_sheet_"/>
      <sheetName val="NOIDA"/>
      <sheetName val="A0744339"/>
      <sheetName val="NOTES "/>
      <sheetName val="INFO"/>
      <sheetName val="List_ratios"/>
      <sheetName val="\\Dlmaheshjk\vishal\CFJV- Tax C"/>
      <sheetName val="Setup"/>
      <sheetName val="Other Operating Expenses "/>
      <sheetName val="FD'S DETAILS &amp; INTEREST THEREON"/>
      <sheetName val="Revised Return (Annex)"/>
      <sheetName val="Detail Grouping"/>
      <sheetName val="Cover "/>
      <sheetName val="__Dlmaheshjk_vishal_CFJV- Tax C"/>
      <sheetName val="Inputs"/>
      <sheetName val="Cash flow map"/>
      <sheetName val="VaRdelta"/>
      <sheetName val="Provision for Tax"/>
    </sheetNames>
    <definedNames>
      <definedName name="word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ANNX - I (A)"/>
      <sheetName val="ANNX - I (B)"/>
      <sheetName val="ANNX -II"/>
      <sheetName val="ANNX-III "/>
      <sheetName val="ANNX - IV"/>
      <sheetName val="ANNX - V"/>
      <sheetName val="Power&amp;Fuel"/>
    </sheetNames>
    <sheetDataSet>
      <sheetData sheetId="0"/>
      <sheetData sheetId="1"/>
      <sheetData sheetId="2"/>
      <sheetData sheetId="3">
        <row r="20">
          <cell r="X20" t="str">
            <v>FERMENTATION LOSS</v>
          </cell>
        </row>
        <row r="21">
          <cell r="Z21" t="str">
            <v>OUTPUT</v>
          </cell>
          <cell r="AB21" t="str">
            <v>TOTAL</v>
          </cell>
          <cell r="AD21" t="str">
            <v>LOSS</v>
          </cell>
          <cell r="AF21" t="str">
            <v xml:space="preserve">TOTAL </v>
          </cell>
        </row>
        <row r="22">
          <cell r="X22" t="str">
            <v>PRODUCTS</v>
          </cell>
          <cell r="Y22" t="str">
            <v>PROD'N</v>
          </cell>
          <cell r="Z22" t="str">
            <v>PER BATCH</v>
          </cell>
          <cell r="AB22" t="str">
            <v>BATCHES</v>
          </cell>
          <cell r="AD22" t="str">
            <v>PER BATCH</v>
          </cell>
          <cell r="AF22" t="str">
            <v>LOSS</v>
          </cell>
        </row>
        <row r="23">
          <cell r="X23" t="str">
            <v>-</v>
          </cell>
          <cell r="Y23" t="str">
            <v>-</v>
          </cell>
          <cell r="Z23" t="str">
            <v>-</v>
          </cell>
          <cell r="AB23" t="str">
            <v>-</v>
          </cell>
          <cell r="AD23" t="str">
            <v>-</v>
          </cell>
          <cell r="AF23" t="str">
            <v>-</v>
          </cell>
        </row>
        <row r="24">
          <cell r="X24" t="str">
            <v>MONACO</v>
          </cell>
          <cell r="AB24" t="e">
            <v>#DIV/0!</v>
          </cell>
          <cell r="AF24" t="e">
            <v>#DIV/0!</v>
          </cell>
        </row>
        <row r="27">
          <cell r="AF27" t="str">
            <v/>
          </cell>
        </row>
        <row r="28">
          <cell r="X28" t="str">
            <v>K-JACK</v>
          </cell>
          <cell r="AB28" t="e">
            <v>#DIV/0!</v>
          </cell>
          <cell r="AF28" t="e">
            <v>#DIV/0!</v>
          </cell>
        </row>
        <row r="30">
          <cell r="AF30" t="str">
            <v/>
          </cell>
        </row>
        <row r="31">
          <cell r="X31" t="str">
            <v>CHEESLING</v>
          </cell>
          <cell r="AB31" t="e">
            <v>#DIV/0!</v>
          </cell>
          <cell r="AF31" t="e">
            <v>#DIV/0!</v>
          </cell>
        </row>
        <row r="36">
          <cell r="X36" t="str">
            <v>JEFFS</v>
          </cell>
          <cell r="AB36" t="e">
            <v>#DIV/0!</v>
          </cell>
          <cell r="AF36" t="e">
            <v>#DIV/0!</v>
          </cell>
        </row>
        <row r="38">
          <cell r="AF38" t="str">
            <v>-</v>
          </cell>
        </row>
        <row r="39">
          <cell r="AD39" t="str">
            <v>TOTAL-&gt;</v>
          </cell>
          <cell r="AF39" t="e">
            <v>#DIV/0!</v>
          </cell>
        </row>
        <row r="41">
          <cell r="AF41" t="str">
            <v>=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_serial no."/>
      <sheetName val="Sheet1"/>
      <sheetName val="tot_ass_9697"/>
      <sheetName val="Tax Computation"/>
    </sheetNames>
    <sheetDataSet>
      <sheetData sheetId="0">
        <row r="1">
          <cell r="A1" t="str">
            <v>Main number</v>
          </cell>
          <cell r="B1" t="str">
            <v>SNo.</v>
          </cell>
          <cell r="C1" t="str">
            <v>Asset class</v>
          </cell>
          <cell r="D1" t="str">
            <v>Cap.date</v>
          </cell>
          <cell r="E1" t="str">
            <v>Quantity</v>
          </cell>
          <cell r="F1" t="str">
            <v>Old_serial no.</v>
          </cell>
        </row>
        <row r="2">
          <cell r="A2">
            <v>3400004910</v>
          </cell>
          <cell r="B2">
            <v>0</v>
          </cell>
          <cell r="C2">
            <v>5801</v>
          </cell>
          <cell r="D2" t="str">
            <v>31.12.1997</v>
          </cell>
          <cell r="E2">
            <v>1</v>
          </cell>
          <cell r="F2">
            <v>60980001</v>
          </cell>
        </row>
        <row r="3">
          <cell r="A3">
            <v>3400004911</v>
          </cell>
          <cell r="B3">
            <v>0</v>
          </cell>
          <cell r="C3">
            <v>5801</v>
          </cell>
          <cell r="D3" t="str">
            <v>31.12.1997</v>
          </cell>
          <cell r="E3">
            <v>2</v>
          </cell>
          <cell r="F3">
            <v>60980002</v>
          </cell>
        </row>
        <row r="4">
          <cell r="A4">
            <v>3400004913</v>
          </cell>
          <cell r="B4">
            <v>0</v>
          </cell>
          <cell r="C4">
            <v>5801</v>
          </cell>
          <cell r="D4" t="str">
            <v>31.12.1997</v>
          </cell>
          <cell r="E4">
            <v>1</v>
          </cell>
          <cell r="F4">
            <v>60980004</v>
          </cell>
        </row>
        <row r="5">
          <cell r="A5">
            <v>3400004915</v>
          </cell>
          <cell r="B5">
            <v>0</v>
          </cell>
          <cell r="C5">
            <v>6601</v>
          </cell>
          <cell r="D5" t="str">
            <v>10.01.1998</v>
          </cell>
          <cell r="E5">
            <v>1</v>
          </cell>
          <cell r="F5">
            <v>60980005</v>
          </cell>
        </row>
        <row r="6">
          <cell r="A6">
            <v>3400004915</v>
          </cell>
          <cell r="B6">
            <v>1</v>
          </cell>
          <cell r="C6">
            <v>6601</v>
          </cell>
          <cell r="D6" t="str">
            <v>10.01.1998</v>
          </cell>
          <cell r="E6">
            <v>1</v>
          </cell>
          <cell r="F6">
            <v>60980006</v>
          </cell>
        </row>
        <row r="7">
          <cell r="A7">
            <v>3400004917</v>
          </cell>
          <cell r="B7">
            <v>0</v>
          </cell>
          <cell r="C7">
            <v>6601</v>
          </cell>
          <cell r="D7" t="str">
            <v>27.03.1998</v>
          </cell>
          <cell r="E7">
            <v>1</v>
          </cell>
          <cell r="F7">
            <v>60980007</v>
          </cell>
        </row>
        <row r="8">
          <cell r="A8">
            <v>3400004918</v>
          </cell>
          <cell r="B8">
            <v>0</v>
          </cell>
          <cell r="C8">
            <v>5800</v>
          </cell>
          <cell r="D8" t="str">
            <v>27.03.1998</v>
          </cell>
          <cell r="E8">
            <v>1</v>
          </cell>
          <cell r="F8">
            <v>60980008</v>
          </cell>
        </row>
        <row r="9">
          <cell r="A9">
            <v>3400004919</v>
          </cell>
          <cell r="B9">
            <v>0</v>
          </cell>
          <cell r="C9">
            <v>5800</v>
          </cell>
          <cell r="D9" t="str">
            <v>27.03.1998</v>
          </cell>
          <cell r="E9">
            <v>1</v>
          </cell>
          <cell r="F9">
            <v>60980009</v>
          </cell>
        </row>
        <row r="10">
          <cell r="A10">
            <v>3400004920</v>
          </cell>
          <cell r="B10">
            <v>0</v>
          </cell>
          <cell r="C10">
            <v>5800</v>
          </cell>
          <cell r="D10" t="str">
            <v>27.03.1998</v>
          </cell>
          <cell r="E10">
            <v>1</v>
          </cell>
          <cell r="F10">
            <v>60980010</v>
          </cell>
        </row>
        <row r="11">
          <cell r="A11">
            <v>3400004921</v>
          </cell>
          <cell r="B11">
            <v>0</v>
          </cell>
          <cell r="C11">
            <v>6901</v>
          </cell>
          <cell r="D11" t="str">
            <v>27.03.1998</v>
          </cell>
          <cell r="E11">
            <v>45</v>
          </cell>
          <cell r="F11">
            <v>60980011</v>
          </cell>
        </row>
        <row r="12">
          <cell r="A12">
            <v>3400004922</v>
          </cell>
          <cell r="B12">
            <v>0</v>
          </cell>
          <cell r="C12">
            <v>5800</v>
          </cell>
          <cell r="D12" t="str">
            <v>27.03.1998</v>
          </cell>
          <cell r="E12">
            <v>1</v>
          </cell>
          <cell r="F12">
            <v>60980012</v>
          </cell>
        </row>
        <row r="13">
          <cell r="A13">
            <v>3400004930</v>
          </cell>
          <cell r="B13">
            <v>0</v>
          </cell>
          <cell r="C13">
            <v>5800</v>
          </cell>
          <cell r="D13" t="str">
            <v>23.01.1998</v>
          </cell>
          <cell r="E13">
            <v>1</v>
          </cell>
          <cell r="F13">
            <v>60980013</v>
          </cell>
        </row>
        <row r="14">
          <cell r="A14">
            <v>3400004931</v>
          </cell>
          <cell r="B14">
            <v>0</v>
          </cell>
          <cell r="C14">
            <v>6500</v>
          </cell>
          <cell r="D14" t="str">
            <v>09.01.1998</v>
          </cell>
          <cell r="E14">
            <v>1</v>
          </cell>
          <cell r="F14">
            <v>60980014</v>
          </cell>
        </row>
        <row r="15">
          <cell r="A15">
            <v>3400004932</v>
          </cell>
          <cell r="B15">
            <v>0</v>
          </cell>
          <cell r="C15">
            <v>6500</v>
          </cell>
          <cell r="D15" t="str">
            <v>09.01.1998</v>
          </cell>
          <cell r="E15">
            <v>1</v>
          </cell>
          <cell r="F15">
            <v>60980015</v>
          </cell>
        </row>
        <row r="16">
          <cell r="A16">
            <v>3400004933</v>
          </cell>
          <cell r="B16">
            <v>0</v>
          </cell>
          <cell r="C16">
            <v>6500</v>
          </cell>
          <cell r="D16" t="str">
            <v>09.01.1998</v>
          </cell>
          <cell r="E16">
            <v>1</v>
          </cell>
          <cell r="F16">
            <v>60980016</v>
          </cell>
        </row>
        <row r="17">
          <cell r="A17">
            <v>3400004934</v>
          </cell>
          <cell r="B17">
            <v>0</v>
          </cell>
          <cell r="C17">
            <v>6500</v>
          </cell>
          <cell r="D17" t="str">
            <v>09.01.1998</v>
          </cell>
          <cell r="E17">
            <v>1</v>
          </cell>
          <cell r="F17">
            <v>60980017</v>
          </cell>
        </row>
        <row r="18">
          <cell r="A18">
            <v>3400004935</v>
          </cell>
          <cell r="B18">
            <v>0</v>
          </cell>
          <cell r="C18">
            <v>5800</v>
          </cell>
          <cell r="D18" t="str">
            <v>20.01.1998</v>
          </cell>
          <cell r="E18">
            <v>1</v>
          </cell>
          <cell r="F18">
            <v>60980018</v>
          </cell>
        </row>
        <row r="19">
          <cell r="A19">
            <v>3400004936</v>
          </cell>
          <cell r="B19">
            <v>0</v>
          </cell>
          <cell r="C19">
            <v>5800</v>
          </cell>
          <cell r="D19" t="str">
            <v>20.01.1998</v>
          </cell>
          <cell r="E19">
            <v>1</v>
          </cell>
          <cell r="F19">
            <v>60980019</v>
          </cell>
        </row>
        <row r="20">
          <cell r="A20">
            <v>3400004937</v>
          </cell>
          <cell r="B20">
            <v>0</v>
          </cell>
          <cell r="C20">
            <v>5800</v>
          </cell>
          <cell r="D20" t="str">
            <v>20.01.1998</v>
          </cell>
          <cell r="E20">
            <v>1</v>
          </cell>
          <cell r="F20">
            <v>60980020</v>
          </cell>
        </row>
        <row r="21">
          <cell r="A21">
            <v>3400004939</v>
          </cell>
          <cell r="B21">
            <v>0</v>
          </cell>
          <cell r="C21">
            <v>5800</v>
          </cell>
          <cell r="D21" t="str">
            <v>20.01.1998</v>
          </cell>
          <cell r="E21">
            <v>40</v>
          </cell>
          <cell r="F21">
            <v>60980022</v>
          </cell>
        </row>
        <row r="22">
          <cell r="A22">
            <v>3400004940</v>
          </cell>
          <cell r="B22">
            <v>0</v>
          </cell>
          <cell r="C22">
            <v>6500</v>
          </cell>
          <cell r="D22" t="str">
            <v>03.02.1998</v>
          </cell>
          <cell r="E22">
            <v>1</v>
          </cell>
          <cell r="F22">
            <v>60980023</v>
          </cell>
        </row>
        <row r="23">
          <cell r="A23">
            <v>3400004941</v>
          </cell>
          <cell r="B23">
            <v>0</v>
          </cell>
          <cell r="C23">
            <v>6800</v>
          </cell>
          <cell r="D23" t="str">
            <v>10.02.1998</v>
          </cell>
          <cell r="E23">
            <v>1</v>
          </cell>
          <cell r="F23">
            <v>60980023</v>
          </cell>
        </row>
        <row r="24">
          <cell r="A24">
            <v>3400004942</v>
          </cell>
          <cell r="B24">
            <v>0</v>
          </cell>
          <cell r="C24">
            <v>6800</v>
          </cell>
          <cell r="D24" t="str">
            <v>10.02.1998</v>
          </cell>
          <cell r="E24">
            <v>1</v>
          </cell>
          <cell r="F24">
            <v>60980024</v>
          </cell>
        </row>
        <row r="25">
          <cell r="A25">
            <v>3400004943</v>
          </cell>
          <cell r="B25">
            <v>0</v>
          </cell>
          <cell r="C25">
            <v>6800</v>
          </cell>
          <cell r="D25" t="str">
            <v>10.02.1998</v>
          </cell>
          <cell r="E25">
            <v>1</v>
          </cell>
          <cell r="F25">
            <v>60980025</v>
          </cell>
        </row>
        <row r="26">
          <cell r="A26">
            <v>3400004944</v>
          </cell>
          <cell r="B26">
            <v>0</v>
          </cell>
          <cell r="C26">
            <v>5800</v>
          </cell>
          <cell r="D26" t="str">
            <v>18.02.1998</v>
          </cell>
          <cell r="E26">
            <v>1</v>
          </cell>
          <cell r="F26">
            <v>60980026</v>
          </cell>
        </row>
        <row r="27">
          <cell r="A27">
            <v>3400004945</v>
          </cell>
          <cell r="B27">
            <v>0</v>
          </cell>
          <cell r="C27">
            <v>5800</v>
          </cell>
          <cell r="D27" t="str">
            <v>18.02.1998</v>
          </cell>
          <cell r="E27">
            <v>1</v>
          </cell>
          <cell r="F27">
            <v>60980027</v>
          </cell>
        </row>
        <row r="28">
          <cell r="A28">
            <v>3400004946</v>
          </cell>
          <cell r="B28">
            <v>0</v>
          </cell>
          <cell r="C28">
            <v>5800</v>
          </cell>
          <cell r="D28" t="str">
            <v>18.02.1998</v>
          </cell>
          <cell r="E28">
            <v>1</v>
          </cell>
          <cell r="F28">
            <v>60980028</v>
          </cell>
        </row>
        <row r="29">
          <cell r="A29">
            <v>3400004947</v>
          </cell>
          <cell r="B29">
            <v>0</v>
          </cell>
          <cell r="C29">
            <v>5800</v>
          </cell>
          <cell r="D29" t="str">
            <v>18.02.1998</v>
          </cell>
          <cell r="E29">
            <v>1</v>
          </cell>
          <cell r="F29">
            <v>60980029</v>
          </cell>
        </row>
        <row r="30">
          <cell r="A30">
            <v>3400004948</v>
          </cell>
          <cell r="B30">
            <v>0</v>
          </cell>
          <cell r="C30">
            <v>5800</v>
          </cell>
          <cell r="D30" t="str">
            <v>07.02.1998</v>
          </cell>
          <cell r="E30">
            <v>1</v>
          </cell>
          <cell r="F30">
            <v>60980030</v>
          </cell>
        </row>
        <row r="31">
          <cell r="A31">
            <v>3400004949</v>
          </cell>
          <cell r="B31">
            <v>0</v>
          </cell>
          <cell r="C31">
            <v>5800</v>
          </cell>
          <cell r="D31" t="str">
            <v>07.02.1998</v>
          </cell>
          <cell r="E31">
            <v>1</v>
          </cell>
          <cell r="F31">
            <v>60980031</v>
          </cell>
        </row>
        <row r="32">
          <cell r="A32">
            <v>3400004950</v>
          </cell>
          <cell r="B32">
            <v>0</v>
          </cell>
          <cell r="C32">
            <v>5800</v>
          </cell>
          <cell r="D32" t="str">
            <v>07.02.1998</v>
          </cell>
          <cell r="E32">
            <v>1</v>
          </cell>
          <cell r="F32">
            <v>60980032</v>
          </cell>
        </row>
        <row r="33">
          <cell r="A33">
            <v>3400004951</v>
          </cell>
          <cell r="B33">
            <v>0</v>
          </cell>
          <cell r="C33">
            <v>5800</v>
          </cell>
          <cell r="D33" t="str">
            <v>07.02.1998</v>
          </cell>
          <cell r="E33">
            <v>1</v>
          </cell>
          <cell r="F33">
            <v>60980033</v>
          </cell>
        </row>
        <row r="34">
          <cell r="A34">
            <v>3400004952</v>
          </cell>
          <cell r="B34">
            <v>0</v>
          </cell>
          <cell r="C34">
            <v>5800</v>
          </cell>
          <cell r="D34" t="str">
            <v>03.03.1998</v>
          </cell>
          <cell r="E34">
            <v>1</v>
          </cell>
          <cell r="F34">
            <v>60980034</v>
          </cell>
        </row>
        <row r="35">
          <cell r="A35">
            <v>3400004953</v>
          </cell>
          <cell r="B35">
            <v>0</v>
          </cell>
          <cell r="C35">
            <v>6901</v>
          </cell>
          <cell r="D35" t="str">
            <v>03.03.1998</v>
          </cell>
          <cell r="E35">
            <v>25</v>
          </cell>
          <cell r="F35">
            <v>60980035</v>
          </cell>
        </row>
        <row r="36">
          <cell r="A36">
            <v>3400004954</v>
          </cell>
          <cell r="B36">
            <v>0</v>
          </cell>
          <cell r="C36">
            <v>5800</v>
          </cell>
          <cell r="D36" t="str">
            <v>25.03.1998</v>
          </cell>
          <cell r="E36">
            <v>1</v>
          </cell>
          <cell r="F36">
            <v>60980036</v>
          </cell>
        </row>
        <row r="37">
          <cell r="A37">
            <v>3400004956</v>
          </cell>
          <cell r="B37">
            <v>0</v>
          </cell>
          <cell r="C37">
            <v>5800</v>
          </cell>
          <cell r="D37" t="str">
            <v>19.03.1998</v>
          </cell>
          <cell r="E37">
            <v>1</v>
          </cell>
          <cell r="F37">
            <v>60980038</v>
          </cell>
        </row>
        <row r="38">
          <cell r="A38">
            <v>3400004938</v>
          </cell>
          <cell r="B38">
            <v>0</v>
          </cell>
          <cell r="C38">
            <v>5800</v>
          </cell>
          <cell r="D38" t="str">
            <v>20.01.1998</v>
          </cell>
          <cell r="E38">
            <v>1</v>
          </cell>
          <cell r="F38">
            <v>60980038</v>
          </cell>
        </row>
        <row r="39">
          <cell r="A39">
            <v>3400004957</v>
          </cell>
          <cell r="B39">
            <v>0</v>
          </cell>
          <cell r="C39">
            <v>5800</v>
          </cell>
          <cell r="D39" t="str">
            <v>19.03.1998</v>
          </cell>
          <cell r="E39">
            <v>1</v>
          </cell>
          <cell r="F39">
            <v>60980039</v>
          </cell>
        </row>
        <row r="40">
          <cell r="A40">
            <v>3400005126</v>
          </cell>
          <cell r="B40">
            <v>0</v>
          </cell>
          <cell r="C40">
            <v>6220</v>
          </cell>
          <cell r="D40" t="str">
            <v>11.08.1998</v>
          </cell>
          <cell r="E40">
            <v>1</v>
          </cell>
          <cell r="F40">
            <v>61007200</v>
          </cell>
        </row>
        <row r="41">
          <cell r="A41">
            <v>3400002473</v>
          </cell>
          <cell r="B41">
            <v>0</v>
          </cell>
          <cell r="C41">
            <v>6103</v>
          </cell>
          <cell r="D41" t="str">
            <v>01.04.1995</v>
          </cell>
          <cell r="E41">
            <v>1</v>
          </cell>
          <cell r="F41">
            <v>6195000019</v>
          </cell>
        </row>
        <row r="42">
          <cell r="A42">
            <v>3400002474</v>
          </cell>
          <cell r="B42">
            <v>0</v>
          </cell>
          <cell r="C42">
            <v>6801</v>
          </cell>
          <cell r="D42" t="str">
            <v>01.10.1996</v>
          </cell>
          <cell r="E42">
            <v>1</v>
          </cell>
          <cell r="F42">
            <v>6195000035</v>
          </cell>
        </row>
        <row r="43">
          <cell r="A43">
            <v>3400002475</v>
          </cell>
          <cell r="B43">
            <v>0</v>
          </cell>
          <cell r="C43">
            <v>6901</v>
          </cell>
          <cell r="D43" t="str">
            <v>01.04.1995</v>
          </cell>
          <cell r="E43">
            <v>1</v>
          </cell>
          <cell r="F43">
            <v>6195000043</v>
          </cell>
        </row>
        <row r="44">
          <cell r="A44">
            <v>3400002476</v>
          </cell>
          <cell r="B44">
            <v>0</v>
          </cell>
          <cell r="C44">
            <v>6901</v>
          </cell>
          <cell r="D44" t="str">
            <v>01.04.1995</v>
          </cell>
          <cell r="E44">
            <v>2</v>
          </cell>
          <cell r="F44">
            <v>6195000051</v>
          </cell>
        </row>
        <row r="45">
          <cell r="A45">
            <v>3400002477</v>
          </cell>
          <cell r="B45">
            <v>0</v>
          </cell>
          <cell r="C45">
            <v>6901</v>
          </cell>
          <cell r="D45" t="str">
            <v>01.04.1995</v>
          </cell>
          <cell r="E45">
            <v>36</v>
          </cell>
          <cell r="F45">
            <v>6195000072</v>
          </cell>
        </row>
        <row r="46">
          <cell r="A46">
            <v>3400002478</v>
          </cell>
          <cell r="B46">
            <v>0</v>
          </cell>
          <cell r="C46">
            <v>6801</v>
          </cell>
          <cell r="D46" t="str">
            <v>01.10.1996</v>
          </cell>
          <cell r="E46">
            <v>1</v>
          </cell>
          <cell r="F46">
            <v>6195000084</v>
          </cell>
        </row>
        <row r="47">
          <cell r="A47">
            <v>3400002479</v>
          </cell>
          <cell r="B47">
            <v>0</v>
          </cell>
          <cell r="C47">
            <v>6801</v>
          </cell>
          <cell r="D47" t="str">
            <v>01.10.1996</v>
          </cell>
          <cell r="E47">
            <v>1</v>
          </cell>
          <cell r="F47">
            <v>6195000096</v>
          </cell>
        </row>
        <row r="48">
          <cell r="A48">
            <v>3400002480</v>
          </cell>
          <cell r="B48">
            <v>0</v>
          </cell>
          <cell r="C48">
            <v>6901</v>
          </cell>
          <cell r="D48" t="str">
            <v>01.04.1995</v>
          </cell>
          <cell r="E48">
            <v>1</v>
          </cell>
          <cell r="F48">
            <v>6195000108</v>
          </cell>
        </row>
        <row r="49">
          <cell r="A49">
            <v>3400002481</v>
          </cell>
          <cell r="B49">
            <v>0</v>
          </cell>
          <cell r="C49">
            <v>6901</v>
          </cell>
          <cell r="D49" t="str">
            <v>01.04.1995</v>
          </cell>
          <cell r="E49">
            <v>14</v>
          </cell>
          <cell r="F49">
            <v>6195000116</v>
          </cell>
        </row>
        <row r="50">
          <cell r="A50">
            <v>3400002482</v>
          </cell>
          <cell r="B50">
            <v>0</v>
          </cell>
          <cell r="C50">
            <v>6801</v>
          </cell>
          <cell r="D50" t="str">
            <v>01.10.1996</v>
          </cell>
          <cell r="E50">
            <v>0</v>
          </cell>
          <cell r="F50">
            <v>6195000124</v>
          </cell>
        </row>
        <row r="51">
          <cell r="A51">
            <v>3400002483</v>
          </cell>
          <cell r="B51">
            <v>0</v>
          </cell>
          <cell r="C51">
            <v>6801</v>
          </cell>
          <cell r="D51" t="str">
            <v>01.10.1996</v>
          </cell>
          <cell r="E51">
            <v>1</v>
          </cell>
          <cell r="F51">
            <v>6195000132</v>
          </cell>
        </row>
        <row r="52">
          <cell r="A52">
            <v>3400002484</v>
          </cell>
          <cell r="B52">
            <v>0</v>
          </cell>
          <cell r="C52">
            <v>6801</v>
          </cell>
          <cell r="D52" t="str">
            <v>01.10.1996</v>
          </cell>
          <cell r="E52">
            <v>1</v>
          </cell>
          <cell r="F52">
            <v>6195000149</v>
          </cell>
        </row>
        <row r="53">
          <cell r="A53">
            <v>3400002485</v>
          </cell>
          <cell r="B53">
            <v>0</v>
          </cell>
          <cell r="C53">
            <v>6901</v>
          </cell>
          <cell r="D53" t="str">
            <v>01.04.1995</v>
          </cell>
          <cell r="E53">
            <v>1</v>
          </cell>
          <cell r="F53">
            <v>6195000151</v>
          </cell>
        </row>
        <row r="54">
          <cell r="A54">
            <v>3400002486</v>
          </cell>
          <cell r="B54">
            <v>0</v>
          </cell>
          <cell r="C54">
            <v>6901</v>
          </cell>
          <cell r="D54" t="str">
            <v>01.04.1995</v>
          </cell>
          <cell r="E54">
            <v>1</v>
          </cell>
          <cell r="F54">
            <v>6195000163</v>
          </cell>
        </row>
        <row r="55">
          <cell r="A55">
            <v>3400002487</v>
          </cell>
          <cell r="B55">
            <v>0</v>
          </cell>
          <cell r="C55">
            <v>6801</v>
          </cell>
          <cell r="D55" t="str">
            <v>01.10.1996</v>
          </cell>
          <cell r="E55">
            <v>1</v>
          </cell>
          <cell r="F55">
            <v>6195000175</v>
          </cell>
        </row>
        <row r="56">
          <cell r="A56">
            <v>3400002488</v>
          </cell>
          <cell r="B56">
            <v>0</v>
          </cell>
          <cell r="C56">
            <v>6801</v>
          </cell>
          <cell r="D56" t="str">
            <v>01.10.1996</v>
          </cell>
          <cell r="E56">
            <v>1</v>
          </cell>
          <cell r="F56">
            <v>6195000187</v>
          </cell>
        </row>
        <row r="57">
          <cell r="A57">
            <v>3400002489</v>
          </cell>
          <cell r="B57">
            <v>0</v>
          </cell>
          <cell r="C57">
            <v>6801</v>
          </cell>
          <cell r="D57" t="str">
            <v>01.10.1996</v>
          </cell>
          <cell r="E57">
            <v>1</v>
          </cell>
          <cell r="F57">
            <v>6195000199</v>
          </cell>
        </row>
        <row r="58">
          <cell r="A58">
            <v>3400002490</v>
          </cell>
          <cell r="B58">
            <v>0</v>
          </cell>
          <cell r="C58">
            <v>6801</v>
          </cell>
          <cell r="D58" t="str">
            <v>01.10.1996</v>
          </cell>
          <cell r="E58">
            <v>1</v>
          </cell>
          <cell r="F58">
            <v>6195000213</v>
          </cell>
        </row>
        <row r="59">
          <cell r="A59">
            <v>3400002491</v>
          </cell>
          <cell r="B59">
            <v>0</v>
          </cell>
          <cell r="C59">
            <v>6901</v>
          </cell>
          <cell r="D59" t="str">
            <v>01.04.1995</v>
          </cell>
          <cell r="E59">
            <v>1</v>
          </cell>
          <cell r="F59">
            <v>6195000221</v>
          </cell>
        </row>
        <row r="60">
          <cell r="A60">
            <v>3400002492</v>
          </cell>
          <cell r="B60">
            <v>0</v>
          </cell>
          <cell r="C60">
            <v>6901</v>
          </cell>
          <cell r="D60" t="str">
            <v>01.04.1995</v>
          </cell>
          <cell r="E60">
            <v>58</v>
          </cell>
          <cell r="F60">
            <v>6195000230</v>
          </cell>
        </row>
        <row r="61">
          <cell r="A61">
            <v>3400002493</v>
          </cell>
          <cell r="B61">
            <v>0</v>
          </cell>
          <cell r="C61">
            <v>6901</v>
          </cell>
          <cell r="D61" t="str">
            <v>01.04.1995</v>
          </cell>
          <cell r="E61">
            <v>25</v>
          </cell>
          <cell r="F61">
            <v>6195000266</v>
          </cell>
        </row>
        <row r="62">
          <cell r="A62">
            <v>3400002494</v>
          </cell>
          <cell r="B62">
            <v>0</v>
          </cell>
          <cell r="C62">
            <v>6901</v>
          </cell>
          <cell r="D62" t="str">
            <v>01.04.1995</v>
          </cell>
          <cell r="E62">
            <v>1</v>
          </cell>
          <cell r="F62">
            <v>6195000278</v>
          </cell>
        </row>
        <row r="63">
          <cell r="A63">
            <v>3400002495</v>
          </cell>
          <cell r="B63">
            <v>0</v>
          </cell>
          <cell r="C63">
            <v>6801</v>
          </cell>
          <cell r="D63" t="str">
            <v>01.10.1996</v>
          </cell>
          <cell r="E63">
            <v>1</v>
          </cell>
          <cell r="F63">
            <v>6195000289</v>
          </cell>
        </row>
        <row r="64">
          <cell r="A64">
            <v>3400002496</v>
          </cell>
          <cell r="B64">
            <v>0</v>
          </cell>
          <cell r="C64">
            <v>6901</v>
          </cell>
          <cell r="D64" t="str">
            <v>01.04.1995</v>
          </cell>
          <cell r="E64">
            <v>36</v>
          </cell>
          <cell r="F64">
            <v>6195000302</v>
          </cell>
        </row>
        <row r="65">
          <cell r="A65">
            <v>3400002497</v>
          </cell>
          <cell r="B65">
            <v>0</v>
          </cell>
          <cell r="C65">
            <v>6801</v>
          </cell>
          <cell r="D65" t="str">
            <v>01.10.1996</v>
          </cell>
          <cell r="E65">
            <v>0</v>
          </cell>
          <cell r="F65">
            <v>6195000319</v>
          </cell>
        </row>
        <row r="66">
          <cell r="A66">
            <v>3400002498</v>
          </cell>
          <cell r="B66">
            <v>0</v>
          </cell>
          <cell r="C66">
            <v>6901</v>
          </cell>
          <cell r="D66" t="str">
            <v>01.04.1995</v>
          </cell>
          <cell r="E66">
            <v>1</v>
          </cell>
          <cell r="F66">
            <v>6195000321</v>
          </cell>
        </row>
        <row r="67">
          <cell r="A67">
            <v>3400002499</v>
          </cell>
          <cell r="B67">
            <v>0</v>
          </cell>
          <cell r="C67">
            <v>6801</v>
          </cell>
          <cell r="D67" t="str">
            <v>01.10.1996</v>
          </cell>
          <cell r="E67">
            <v>1</v>
          </cell>
          <cell r="F67">
            <v>6195000357</v>
          </cell>
        </row>
        <row r="68">
          <cell r="A68">
            <v>3400002500</v>
          </cell>
          <cell r="B68">
            <v>0</v>
          </cell>
          <cell r="C68">
            <v>6801</v>
          </cell>
          <cell r="D68" t="str">
            <v>01.10.1996</v>
          </cell>
          <cell r="E68">
            <v>1</v>
          </cell>
          <cell r="F68">
            <v>6195000369</v>
          </cell>
        </row>
        <row r="69">
          <cell r="A69">
            <v>3400002501</v>
          </cell>
          <cell r="B69">
            <v>0</v>
          </cell>
          <cell r="C69">
            <v>6901</v>
          </cell>
          <cell r="D69" t="str">
            <v>01.04.1995</v>
          </cell>
          <cell r="E69">
            <v>1</v>
          </cell>
          <cell r="F69">
            <v>6195000370</v>
          </cell>
        </row>
        <row r="70">
          <cell r="A70">
            <v>3400002502</v>
          </cell>
          <cell r="B70">
            <v>0</v>
          </cell>
          <cell r="C70">
            <v>6801</v>
          </cell>
          <cell r="D70" t="str">
            <v>01.10.1996</v>
          </cell>
          <cell r="E70">
            <v>1</v>
          </cell>
          <cell r="F70">
            <v>6195000382</v>
          </cell>
        </row>
        <row r="71">
          <cell r="A71">
            <v>3400002503</v>
          </cell>
          <cell r="B71">
            <v>0</v>
          </cell>
          <cell r="C71">
            <v>6901</v>
          </cell>
          <cell r="D71" t="str">
            <v>01.04.1995</v>
          </cell>
          <cell r="E71">
            <v>0</v>
          </cell>
          <cell r="F71">
            <v>6195000394</v>
          </cell>
        </row>
        <row r="72">
          <cell r="A72">
            <v>3400002504</v>
          </cell>
          <cell r="B72">
            <v>0</v>
          </cell>
          <cell r="C72">
            <v>6901</v>
          </cell>
          <cell r="D72" t="str">
            <v>01.04.1995</v>
          </cell>
          <cell r="E72">
            <v>1</v>
          </cell>
          <cell r="F72">
            <v>6195000400</v>
          </cell>
        </row>
        <row r="73">
          <cell r="A73">
            <v>3400002505</v>
          </cell>
          <cell r="B73">
            <v>0</v>
          </cell>
          <cell r="C73">
            <v>6901</v>
          </cell>
          <cell r="D73" t="str">
            <v>01.04.1995</v>
          </cell>
          <cell r="E73">
            <v>3</v>
          </cell>
          <cell r="F73">
            <v>6195000412</v>
          </cell>
        </row>
        <row r="74">
          <cell r="A74">
            <v>3400002506</v>
          </cell>
          <cell r="B74">
            <v>0</v>
          </cell>
          <cell r="C74">
            <v>6901</v>
          </cell>
          <cell r="D74" t="str">
            <v>01.04.1995</v>
          </cell>
          <cell r="E74">
            <v>38</v>
          </cell>
          <cell r="F74">
            <v>6195000424</v>
          </cell>
        </row>
        <row r="75">
          <cell r="A75">
            <v>3400002507</v>
          </cell>
          <cell r="B75">
            <v>0</v>
          </cell>
          <cell r="C75">
            <v>6801</v>
          </cell>
          <cell r="D75" t="str">
            <v>01.10.1996</v>
          </cell>
          <cell r="E75">
            <v>1</v>
          </cell>
          <cell r="F75">
            <v>6195000436</v>
          </cell>
        </row>
        <row r="76">
          <cell r="A76">
            <v>3400002508</v>
          </cell>
          <cell r="B76">
            <v>0</v>
          </cell>
          <cell r="C76">
            <v>6901</v>
          </cell>
          <cell r="D76" t="str">
            <v>01.04.1995</v>
          </cell>
          <cell r="E76">
            <v>11</v>
          </cell>
          <cell r="F76">
            <v>6195000448</v>
          </cell>
        </row>
        <row r="77">
          <cell r="A77">
            <v>3400002509</v>
          </cell>
          <cell r="B77">
            <v>0</v>
          </cell>
          <cell r="C77">
            <v>6901</v>
          </cell>
          <cell r="D77" t="str">
            <v>01.04.1995</v>
          </cell>
          <cell r="E77">
            <v>16</v>
          </cell>
          <cell r="F77">
            <v>6195000459</v>
          </cell>
        </row>
        <row r="78">
          <cell r="A78">
            <v>3400002510</v>
          </cell>
          <cell r="B78">
            <v>0</v>
          </cell>
          <cell r="C78">
            <v>6901</v>
          </cell>
          <cell r="D78" t="str">
            <v>01.04.1995</v>
          </cell>
          <cell r="E78">
            <v>5</v>
          </cell>
          <cell r="F78">
            <v>6195000461</v>
          </cell>
        </row>
        <row r="79">
          <cell r="A79">
            <v>3400002511</v>
          </cell>
          <cell r="B79">
            <v>0</v>
          </cell>
          <cell r="C79">
            <v>6901</v>
          </cell>
          <cell r="D79" t="str">
            <v>01.04.1995</v>
          </cell>
          <cell r="E79">
            <v>1</v>
          </cell>
          <cell r="F79">
            <v>6195000473</v>
          </cell>
        </row>
        <row r="80">
          <cell r="A80">
            <v>3400002512</v>
          </cell>
          <cell r="B80">
            <v>0</v>
          </cell>
          <cell r="C80">
            <v>6901</v>
          </cell>
          <cell r="D80" t="str">
            <v>01.04.1995</v>
          </cell>
          <cell r="E80">
            <v>20</v>
          </cell>
          <cell r="F80">
            <v>6195000485</v>
          </cell>
        </row>
        <row r="81">
          <cell r="A81">
            <v>3400002513</v>
          </cell>
          <cell r="B81">
            <v>0</v>
          </cell>
          <cell r="C81">
            <v>6801</v>
          </cell>
          <cell r="D81" t="str">
            <v>01.10.1996</v>
          </cell>
          <cell r="E81">
            <v>1</v>
          </cell>
          <cell r="F81">
            <v>6195000497</v>
          </cell>
        </row>
        <row r="82">
          <cell r="A82">
            <v>3400002514</v>
          </cell>
          <cell r="B82">
            <v>0</v>
          </cell>
          <cell r="C82">
            <v>6801</v>
          </cell>
          <cell r="D82" t="str">
            <v>01.10.1996</v>
          </cell>
          <cell r="E82">
            <v>1</v>
          </cell>
          <cell r="F82">
            <v>6195000503</v>
          </cell>
        </row>
        <row r="83">
          <cell r="A83">
            <v>3400002515</v>
          </cell>
          <cell r="B83">
            <v>0</v>
          </cell>
          <cell r="C83">
            <v>6901</v>
          </cell>
          <cell r="D83" t="str">
            <v>01.04.1995</v>
          </cell>
          <cell r="E83">
            <v>6</v>
          </cell>
          <cell r="F83">
            <v>6195000515</v>
          </cell>
        </row>
        <row r="84">
          <cell r="A84">
            <v>3400002516</v>
          </cell>
          <cell r="B84">
            <v>0</v>
          </cell>
          <cell r="C84">
            <v>6901</v>
          </cell>
          <cell r="D84" t="str">
            <v>01.04.1995</v>
          </cell>
          <cell r="E84">
            <v>2</v>
          </cell>
          <cell r="F84">
            <v>6195000527</v>
          </cell>
        </row>
        <row r="85">
          <cell r="A85">
            <v>3400002517</v>
          </cell>
          <cell r="B85">
            <v>0</v>
          </cell>
          <cell r="C85">
            <v>6801</v>
          </cell>
          <cell r="D85" t="str">
            <v>01.10.1996</v>
          </cell>
          <cell r="E85">
            <v>1</v>
          </cell>
          <cell r="F85">
            <v>6195000539</v>
          </cell>
        </row>
        <row r="86">
          <cell r="A86">
            <v>3400002518</v>
          </cell>
          <cell r="B86">
            <v>0</v>
          </cell>
          <cell r="C86">
            <v>6901</v>
          </cell>
          <cell r="D86" t="str">
            <v>01.04.1995</v>
          </cell>
          <cell r="E86">
            <v>2</v>
          </cell>
          <cell r="F86">
            <v>6195000540</v>
          </cell>
        </row>
        <row r="87">
          <cell r="A87">
            <v>3400002519</v>
          </cell>
          <cell r="B87">
            <v>0</v>
          </cell>
          <cell r="C87">
            <v>6901</v>
          </cell>
          <cell r="D87" t="str">
            <v>01.04.1995</v>
          </cell>
          <cell r="E87">
            <v>2</v>
          </cell>
          <cell r="F87">
            <v>6195000552</v>
          </cell>
        </row>
        <row r="88">
          <cell r="A88">
            <v>3400002520</v>
          </cell>
          <cell r="B88">
            <v>0</v>
          </cell>
          <cell r="C88">
            <v>6901</v>
          </cell>
          <cell r="D88" t="str">
            <v>01.04.1995</v>
          </cell>
          <cell r="E88">
            <v>1</v>
          </cell>
          <cell r="F88">
            <v>6195000564</v>
          </cell>
        </row>
        <row r="89">
          <cell r="A89">
            <v>3400002521</v>
          </cell>
          <cell r="B89">
            <v>0</v>
          </cell>
          <cell r="C89">
            <v>6901</v>
          </cell>
          <cell r="D89" t="str">
            <v>01.04.1995</v>
          </cell>
          <cell r="E89">
            <v>1</v>
          </cell>
          <cell r="F89">
            <v>6195000576</v>
          </cell>
        </row>
        <row r="90">
          <cell r="A90">
            <v>3400002522</v>
          </cell>
          <cell r="B90">
            <v>0</v>
          </cell>
          <cell r="C90">
            <v>6801</v>
          </cell>
          <cell r="D90" t="str">
            <v>01.10.1996</v>
          </cell>
          <cell r="E90">
            <v>1</v>
          </cell>
          <cell r="F90">
            <v>6195000588</v>
          </cell>
        </row>
        <row r="91">
          <cell r="A91">
            <v>3400002523</v>
          </cell>
          <cell r="B91">
            <v>0</v>
          </cell>
          <cell r="C91">
            <v>6901</v>
          </cell>
          <cell r="D91" t="str">
            <v>01.04.1995</v>
          </cell>
          <cell r="E91">
            <v>1</v>
          </cell>
          <cell r="F91">
            <v>6195000599</v>
          </cell>
        </row>
        <row r="92">
          <cell r="A92">
            <v>3400002524</v>
          </cell>
          <cell r="B92">
            <v>0</v>
          </cell>
          <cell r="C92">
            <v>6801</v>
          </cell>
          <cell r="D92" t="str">
            <v>01.10.1996</v>
          </cell>
          <cell r="E92">
            <v>0</v>
          </cell>
          <cell r="F92">
            <v>6195000606</v>
          </cell>
        </row>
        <row r="93">
          <cell r="A93">
            <v>3400002525</v>
          </cell>
          <cell r="B93">
            <v>0</v>
          </cell>
          <cell r="C93">
            <v>6901</v>
          </cell>
          <cell r="D93" t="str">
            <v>01.04.1995</v>
          </cell>
          <cell r="E93">
            <v>1</v>
          </cell>
          <cell r="F93">
            <v>6195000618</v>
          </cell>
        </row>
        <row r="94">
          <cell r="A94">
            <v>3400002526</v>
          </cell>
          <cell r="B94">
            <v>0</v>
          </cell>
          <cell r="C94">
            <v>6801</v>
          </cell>
          <cell r="D94" t="str">
            <v>01.10.1996</v>
          </cell>
          <cell r="E94">
            <v>1</v>
          </cell>
          <cell r="F94">
            <v>6195000629</v>
          </cell>
        </row>
        <row r="95">
          <cell r="A95">
            <v>3400002527</v>
          </cell>
          <cell r="B95">
            <v>0</v>
          </cell>
          <cell r="C95">
            <v>6801</v>
          </cell>
          <cell r="D95" t="str">
            <v>01.10.1996</v>
          </cell>
          <cell r="E95">
            <v>1</v>
          </cell>
          <cell r="F95">
            <v>6195000631</v>
          </cell>
        </row>
        <row r="96">
          <cell r="A96">
            <v>3400002528</v>
          </cell>
          <cell r="B96">
            <v>0</v>
          </cell>
          <cell r="C96">
            <v>6801</v>
          </cell>
          <cell r="D96" t="str">
            <v>01.10.1996</v>
          </cell>
          <cell r="E96">
            <v>1</v>
          </cell>
          <cell r="F96">
            <v>6195000643</v>
          </cell>
        </row>
        <row r="97">
          <cell r="A97">
            <v>3400002529</v>
          </cell>
          <cell r="B97">
            <v>0</v>
          </cell>
          <cell r="C97">
            <v>6901</v>
          </cell>
          <cell r="D97" t="str">
            <v>01.04.1995</v>
          </cell>
          <cell r="E97">
            <v>1</v>
          </cell>
          <cell r="F97">
            <v>6195000655</v>
          </cell>
        </row>
        <row r="98">
          <cell r="A98">
            <v>3400002530</v>
          </cell>
          <cell r="B98">
            <v>0</v>
          </cell>
          <cell r="C98">
            <v>6901</v>
          </cell>
          <cell r="D98" t="str">
            <v>01.04.1995</v>
          </cell>
          <cell r="E98">
            <v>1</v>
          </cell>
          <cell r="F98">
            <v>6195000667</v>
          </cell>
        </row>
        <row r="99">
          <cell r="A99">
            <v>3400002531</v>
          </cell>
          <cell r="B99">
            <v>0</v>
          </cell>
          <cell r="C99">
            <v>6901</v>
          </cell>
          <cell r="D99" t="str">
            <v>01.04.1995</v>
          </cell>
          <cell r="E99">
            <v>2</v>
          </cell>
          <cell r="F99">
            <v>6195000679</v>
          </cell>
        </row>
        <row r="100">
          <cell r="A100">
            <v>3400002532</v>
          </cell>
          <cell r="B100">
            <v>0</v>
          </cell>
          <cell r="C100">
            <v>6901</v>
          </cell>
          <cell r="D100" t="str">
            <v>01.04.1995</v>
          </cell>
          <cell r="E100">
            <v>1</v>
          </cell>
          <cell r="F100">
            <v>6195000680</v>
          </cell>
        </row>
        <row r="101">
          <cell r="A101">
            <v>3400002533</v>
          </cell>
          <cell r="B101">
            <v>0</v>
          </cell>
          <cell r="C101">
            <v>6901</v>
          </cell>
          <cell r="D101" t="str">
            <v>01.04.1995</v>
          </cell>
          <cell r="E101">
            <v>2</v>
          </cell>
          <cell r="F101">
            <v>6195000692</v>
          </cell>
        </row>
        <row r="102">
          <cell r="A102">
            <v>3400002534</v>
          </cell>
          <cell r="B102">
            <v>0</v>
          </cell>
          <cell r="C102">
            <v>6901</v>
          </cell>
          <cell r="D102" t="str">
            <v>01.04.1995</v>
          </cell>
          <cell r="E102">
            <v>37</v>
          </cell>
          <cell r="F102">
            <v>6195000709</v>
          </cell>
        </row>
        <row r="103">
          <cell r="A103">
            <v>3400002535</v>
          </cell>
          <cell r="B103">
            <v>0</v>
          </cell>
          <cell r="C103">
            <v>6901</v>
          </cell>
          <cell r="D103" t="str">
            <v>01.04.1995</v>
          </cell>
          <cell r="E103">
            <v>1</v>
          </cell>
          <cell r="F103">
            <v>6195000710</v>
          </cell>
        </row>
        <row r="104">
          <cell r="A104">
            <v>3400002536</v>
          </cell>
          <cell r="B104">
            <v>0</v>
          </cell>
          <cell r="C104">
            <v>6901</v>
          </cell>
          <cell r="D104" t="str">
            <v>01.04.1995</v>
          </cell>
          <cell r="E104">
            <v>1</v>
          </cell>
          <cell r="F104">
            <v>6195000722</v>
          </cell>
        </row>
        <row r="105">
          <cell r="A105">
            <v>3400002537</v>
          </cell>
          <cell r="B105">
            <v>0</v>
          </cell>
          <cell r="C105">
            <v>6901</v>
          </cell>
          <cell r="D105" t="str">
            <v>01.04.1995</v>
          </cell>
          <cell r="E105">
            <v>9</v>
          </cell>
          <cell r="F105">
            <v>6195000734</v>
          </cell>
        </row>
        <row r="106">
          <cell r="A106">
            <v>3400002538</v>
          </cell>
          <cell r="B106">
            <v>0</v>
          </cell>
          <cell r="C106">
            <v>6901</v>
          </cell>
          <cell r="D106" t="str">
            <v>01.04.1995</v>
          </cell>
          <cell r="E106">
            <v>2</v>
          </cell>
          <cell r="F106">
            <v>6195000746</v>
          </cell>
        </row>
        <row r="107">
          <cell r="A107">
            <v>3400002539</v>
          </cell>
          <cell r="B107">
            <v>0</v>
          </cell>
          <cell r="C107">
            <v>6901</v>
          </cell>
          <cell r="D107" t="str">
            <v>01.04.1995</v>
          </cell>
          <cell r="E107">
            <v>29</v>
          </cell>
          <cell r="F107">
            <v>6195000758</v>
          </cell>
        </row>
        <row r="108">
          <cell r="A108">
            <v>3400002540</v>
          </cell>
          <cell r="B108">
            <v>0</v>
          </cell>
          <cell r="C108">
            <v>6801</v>
          </cell>
          <cell r="D108" t="str">
            <v>01.10.1996</v>
          </cell>
          <cell r="E108">
            <v>0</v>
          </cell>
          <cell r="F108">
            <v>6195000769</v>
          </cell>
        </row>
        <row r="109">
          <cell r="A109">
            <v>3400002541</v>
          </cell>
          <cell r="B109">
            <v>0</v>
          </cell>
          <cell r="C109">
            <v>6801</v>
          </cell>
          <cell r="D109" t="str">
            <v>01.10.1996</v>
          </cell>
          <cell r="E109">
            <v>1</v>
          </cell>
          <cell r="F109">
            <v>6195000771</v>
          </cell>
        </row>
        <row r="110">
          <cell r="A110">
            <v>3400002542</v>
          </cell>
          <cell r="B110">
            <v>0</v>
          </cell>
          <cell r="C110">
            <v>6801</v>
          </cell>
          <cell r="D110" t="str">
            <v>01.10.1996</v>
          </cell>
          <cell r="E110">
            <v>0</v>
          </cell>
          <cell r="F110">
            <v>6195000783</v>
          </cell>
        </row>
        <row r="111">
          <cell r="A111">
            <v>3400002543</v>
          </cell>
          <cell r="B111">
            <v>0</v>
          </cell>
          <cell r="C111">
            <v>6801</v>
          </cell>
          <cell r="D111" t="str">
            <v>01.10.1996</v>
          </cell>
          <cell r="E111">
            <v>0</v>
          </cell>
          <cell r="F111">
            <v>6195000795</v>
          </cell>
        </row>
        <row r="112">
          <cell r="A112">
            <v>3400002544</v>
          </cell>
          <cell r="B112">
            <v>0</v>
          </cell>
          <cell r="C112">
            <v>6801</v>
          </cell>
          <cell r="D112" t="str">
            <v>01.10.1996</v>
          </cell>
          <cell r="E112">
            <v>0</v>
          </cell>
          <cell r="F112">
            <v>6195000801</v>
          </cell>
        </row>
        <row r="113">
          <cell r="A113">
            <v>3400002545</v>
          </cell>
          <cell r="B113">
            <v>0</v>
          </cell>
          <cell r="C113">
            <v>6801</v>
          </cell>
          <cell r="D113" t="str">
            <v>01.10.1996</v>
          </cell>
          <cell r="E113">
            <v>0</v>
          </cell>
          <cell r="F113">
            <v>6195000813</v>
          </cell>
        </row>
        <row r="114">
          <cell r="A114">
            <v>3400002546</v>
          </cell>
          <cell r="B114">
            <v>0</v>
          </cell>
          <cell r="C114">
            <v>6801</v>
          </cell>
          <cell r="D114" t="str">
            <v>01.10.1996</v>
          </cell>
          <cell r="E114">
            <v>0</v>
          </cell>
          <cell r="F114">
            <v>6195000825</v>
          </cell>
        </row>
        <row r="115">
          <cell r="A115">
            <v>3400002547</v>
          </cell>
          <cell r="B115">
            <v>0</v>
          </cell>
          <cell r="C115">
            <v>6801</v>
          </cell>
          <cell r="D115" t="str">
            <v>01.10.1996</v>
          </cell>
          <cell r="E115">
            <v>1</v>
          </cell>
          <cell r="F115">
            <v>6195000837</v>
          </cell>
        </row>
        <row r="116">
          <cell r="A116">
            <v>3400002548</v>
          </cell>
          <cell r="B116">
            <v>0</v>
          </cell>
          <cell r="C116">
            <v>6801</v>
          </cell>
          <cell r="D116" t="str">
            <v>01.10.1996</v>
          </cell>
          <cell r="E116">
            <v>1</v>
          </cell>
          <cell r="F116">
            <v>6195000849</v>
          </cell>
        </row>
        <row r="117">
          <cell r="A117">
            <v>3400002549</v>
          </cell>
          <cell r="B117">
            <v>0</v>
          </cell>
          <cell r="C117">
            <v>6801</v>
          </cell>
          <cell r="D117" t="str">
            <v>01.10.1996</v>
          </cell>
          <cell r="E117">
            <v>1</v>
          </cell>
          <cell r="F117">
            <v>6195000850</v>
          </cell>
        </row>
        <row r="118">
          <cell r="A118">
            <v>3400002550</v>
          </cell>
          <cell r="B118">
            <v>0</v>
          </cell>
          <cell r="C118">
            <v>6901</v>
          </cell>
          <cell r="D118" t="str">
            <v>01.04.1995</v>
          </cell>
          <cell r="E118">
            <v>0</v>
          </cell>
          <cell r="F118">
            <v>6195000862</v>
          </cell>
        </row>
        <row r="119">
          <cell r="A119">
            <v>3400002551</v>
          </cell>
          <cell r="B119">
            <v>0</v>
          </cell>
          <cell r="C119">
            <v>6801</v>
          </cell>
          <cell r="D119" t="str">
            <v>01.10.1996</v>
          </cell>
          <cell r="E119">
            <v>1</v>
          </cell>
          <cell r="F119">
            <v>6195000874</v>
          </cell>
        </row>
        <row r="120">
          <cell r="A120">
            <v>3400004786</v>
          </cell>
          <cell r="B120">
            <v>0</v>
          </cell>
          <cell r="C120">
            <v>6801</v>
          </cell>
          <cell r="D120" t="str">
            <v>01.10.1996</v>
          </cell>
          <cell r="E120">
            <v>1</v>
          </cell>
          <cell r="F120">
            <v>6195000886</v>
          </cell>
        </row>
        <row r="121">
          <cell r="A121">
            <v>3400002552</v>
          </cell>
          <cell r="B121">
            <v>0</v>
          </cell>
          <cell r="C121">
            <v>6801</v>
          </cell>
          <cell r="D121" t="str">
            <v>01.10.1996</v>
          </cell>
          <cell r="E121">
            <v>1</v>
          </cell>
          <cell r="F121">
            <v>6195000898</v>
          </cell>
        </row>
        <row r="122">
          <cell r="A122">
            <v>3400002553</v>
          </cell>
          <cell r="B122">
            <v>0</v>
          </cell>
          <cell r="C122">
            <v>6801</v>
          </cell>
          <cell r="D122" t="str">
            <v>01.10.1996</v>
          </cell>
          <cell r="E122">
            <v>1</v>
          </cell>
          <cell r="F122">
            <v>6195000904</v>
          </cell>
        </row>
        <row r="123">
          <cell r="A123">
            <v>3400002554</v>
          </cell>
          <cell r="B123">
            <v>0</v>
          </cell>
          <cell r="C123">
            <v>6801</v>
          </cell>
          <cell r="D123" t="str">
            <v>01.10.1996</v>
          </cell>
          <cell r="E123">
            <v>1</v>
          </cell>
          <cell r="F123">
            <v>6195000916</v>
          </cell>
        </row>
        <row r="124">
          <cell r="A124">
            <v>3400002555</v>
          </cell>
          <cell r="B124">
            <v>0</v>
          </cell>
          <cell r="C124">
            <v>6801</v>
          </cell>
          <cell r="D124" t="str">
            <v>01.10.1996</v>
          </cell>
          <cell r="E124">
            <v>1</v>
          </cell>
          <cell r="F124">
            <v>6195000928</v>
          </cell>
        </row>
        <row r="125">
          <cell r="A125">
            <v>3400002556</v>
          </cell>
          <cell r="B125">
            <v>0</v>
          </cell>
          <cell r="C125">
            <v>6901</v>
          </cell>
          <cell r="D125" t="str">
            <v>01.04.1995</v>
          </cell>
          <cell r="E125">
            <v>3</v>
          </cell>
          <cell r="F125">
            <v>6195000939</v>
          </cell>
        </row>
        <row r="126">
          <cell r="A126">
            <v>3400002557</v>
          </cell>
          <cell r="B126">
            <v>0</v>
          </cell>
          <cell r="C126">
            <v>6901</v>
          </cell>
          <cell r="D126" t="str">
            <v>01.04.1995</v>
          </cell>
          <cell r="E126">
            <v>3</v>
          </cell>
          <cell r="F126">
            <v>6195000941</v>
          </cell>
        </row>
        <row r="127">
          <cell r="A127">
            <v>3400002558</v>
          </cell>
          <cell r="B127">
            <v>0</v>
          </cell>
          <cell r="C127">
            <v>6901</v>
          </cell>
          <cell r="D127" t="str">
            <v>01.04.1995</v>
          </cell>
          <cell r="E127">
            <v>1</v>
          </cell>
          <cell r="F127">
            <v>6195000953</v>
          </cell>
        </row>
        <row r="128">
          <cell r="A128">
            <v>3400002559</v>
          </cell>
          <cell r="B128">
            <v>0</v>
          </cell>
          <cell r="C128">
            <v>6901</v>
          </cell>
          <cell r="D128" t="str">
            <v>01.04.1995</v>
          </cell>
          <cell r="E128">
            <v>2</v>
          </cell>
          <cell r="F128">
            <v>6195000965</v>
          </cell>
        </row>
        <row r="129">
          <cell r="A129">
            <v>3400002560</v>
          </cell>
          <cell r="B129">
            <v>0</v>
          </cell>
          <cell r="C129">
            <v>6901</v>
          </cell>
          <cell r="D129" t="str">
            <v>01.04.1995</v>
          </cell>
          <cell r="E129">
            <v>11</v>
          </cell>
          <cell r="F129">
            <v>6195000977</v>
          </cell>
        </row>
        <row r="130">
          <cell r="A130">
            <v>3400002561</v>
          </cell>
          <cell r="B130">
            <v>0</v>
          </cell>
          <cell r="C130">
            <v>6901</v>
          </cell>
          <cell r="D130" t="str">
            <v>01.04.1995</v>
          </cell>
          <cell r="E130">
            <v>33</v>
          </cell>
          <cell r="F130">
            <v>6195000989</v>
          </cell>
        </row>
        <row r="131">
          <cell r="A131">
            <v>3400002562</v>
          </cell>
          <cell r="B131">
            <v>0</v>
          </cell>
          <cell r="C131">
            <v>6901</v>
          </cell>
          <cell r="D131" t="str">
            <v>01.04.1995</v>
          </cell>
          <cell r="E131">
            <v>21</v>
          </cell>
          <cell r="F131">
            <v>6195000990</v>
          </cell>
        </row>
        <row r="132">
          <cell r="A132">
            <v>3400002563</v>
          </cell>
          <cell r="B132">
            <v>0</v>
          </cell>
          <cell r="C132">
            <v>6901</v>
          </cell>
          <cell r="D132" t="str">
            <v>01.04.1995</v>
          </cell>
          <cell r="E132">
            <v>4</v>
          </cell>
          <cell r="F132">
            <v>6195001007</v>
          </cell>
        </row>
        <row r="133">
          <cell r="A133">
            <v>3400002564</v>
          </cell>
          <cell r="B133">
            <v>0</v>
          </cell>
          <cell r="C133">
            <v>6801</v>
          </cell>
          <cell r="D133" t="str">
            <v>01.10.1996</v>
          </cell>
          <cell r="E133">
            <v>1</v>
          </cell>
          <cell r="F133">
            <v>6195001015</v>
          </cell>
        </row>
        <row r="134">
          <cell r="A134">
            <v>3400002565</v>
          </cell>
          <cell r="B134">
            <v>0</v>
          </cell>
          <cell r="C134">
            <v>6901</v>
          </cell>
          <cell r="D134" t="str">
            <v>01.04.1995</v>
          </cell>
          <cell r="E134">
            <v>1</v>
          </cell>
          <cell r="F134">
            <v>6195001023</v>
          </cell>
        </row>
        <row r="135">
          <cell r="A135">
            <v>3400002566</v>
          </cell>
          <cell r="B135">
            <v>0</v>
          </cell>
          <cell r="C135">
            <v>6901</v>
          </cell>
          <cell r="D135" t="str">
            <v>01.04.1995</v>
          </cell>
          <cell r="E135">
            <v>1</v>
          </cell>
          <cell r="F135">
            <v>6195001031</v>
          </cell>
        </row>
        <row r="136">
          <cell r="A136">
            <v>3400002567</v>
          </cell>
          <cell r="B136">
            <v>0</v>
          </cell>
          <cell r="C136">
            <v>6901</v>
          </cell>
          <cell r="D136" t="str">
            <v>01.09.1995</v>
          </cell>
          <cell r="E136">
            <v>58</v>
          </cell>
          <cell r="F136">
            <v>6195001040</v>
          </cell>
        </row>
        <row r="137">
          <cell r="A137">
            <v>3400005590</v>
          </cell>
          <cell r="B137">
            <v>0</v>
          </cell>
          <cell r="C137">
            <v>6230</v>
          </cell>
          <cell r="D137" t="str">
            <v>01.10.1996</v>
          </cell>
          <cell r="E137">
            <v>2</v>
          </cell>
          <cell r="F137">
            <v>6195001052</v>
          </cell>
        </row>
        <row r="138">
          <cell r="A138">
            <v>3400002568</v>
          </cell>
          <cell r="B138">
            <v>0</v>
          </cell>
          <cell r="C138">
            <v>6801</v>
          </cell>
          <cell r="D138" t="str">
            <v>01.10.1996</v>
          </cell>
          <cell r="E138">
            <v>0</v>
          </cell>
          <cell r="F138">
            <v>6195001052</v>
          </cell>
        </row>
        <row r="139">
          <cell r="A139">
            <v>3400002569</v>
          </cell>
          <cell r="B139">
            <v>0</v>
          </cell>
          <cell r="C139">
            <v>6801</v>
          </cell>
          <cell r="D139" t="str">
            <v>01.10.1996</v>
          </cell>
          <cell r="E139">
            <v>0</v>
          </cell>
          <cell r="F139">
            <v>6195001064</v>
          </cell>
        </row>
        <row r="140">
          <cell r="A140">
            <v>3400002570</v>
          </cell>
          <cell r="B140">
            <v>0</v>
          </cell>
          <cell r="C140">
            <v>6801</v>
          </cell>
          <cell r="D140" t="str">
            <v>01.10.1996</v>
          </cell>
          <cell r="E140">
            <v>0</v>
          </cell>
          <cell r="F140">
            <v>6195001088</v>
          </cell>
        </row>
        <row r="141">
          <cell r="A141">
            <v>3400005591</v>
          </cell>
          <cell r="B141">
            <v>0</v>
          </cell>
          <cell r="C141">
            <v>6230</v>
          </cell>
          <cell r="D141" t="str">
            <v>01.10.1996</v>
          </cell>
          <cell r="E141">
            <v>2</v>
          </cell>
          <cell r="F141">
            <v>6195001088</v>
          </cell>
        </row>
        <row r="142">
          <cell r="A142">
            <v>3400005592</v>
          </cell>
          <cell r="B142">
            <v>0</v>
          </cell>
          <cell r="C142">
            <v>6230</v>
          </cell>
          <cell r="D142" t="str">
            <v>01.10.1996</v>
          </cell>
          <cell r="E142">
            <v>2</v>
          </cell>
          <cell r="F142">
            <v>6195001099</v>
          </cell>
        </row>
        <row r="143">
          <cell r="A143">
            <v>3400002571</v>
          </cell>
          <cell r="B143">
            <v>0</v>
          </cell>
          <cell r="C143">
            <v>6801</v>
          </cell>
          <cell r="D143" t="str">
            <v>01.10.1996</v>
          </cell>
          <cell r="E143">
            <v>0</v>
          </cell>
          <cell r="F143">
            <v>6195001099</v>
          </cell>
        </row>
        <row r="144">
          <cell r="A144">
            <v>3400002572</v>
          </cell>
          <cell r="B144">
            <v>0</v>
          </cell>
          <cell r="C144">
            <v>6801</v>
          </cell>
          <cell r="D144" t="str">
            <v>01.10.1996</v>
          </cell>
          <cell r="E144">
            <v>0</v>
          </cell>
          <cell r="F144">
            <v>6195001104</v>
          </cell>
        </row>
        <row r="145">
          <cell r="A145">
            <v>3400002573</v>
          </cell>
          <cell r="B145">
            <v>0</v>
          </cell>
          <cell r="C145">
            <v>6801</v>
          </cell>
          <cell r="D145" t="str">
            <v>01.10.1996</v>
          </cell>
          <cell r="E145">
            <v>0</v>
          </cell>
          <cell r="F145">
            <v>6195001112</v>
          </cell>
        </row>
        <row r="146">
          <cell r="A146">
            <v>3400002574</v>
          </cell>
          <cell r="B146">
            <v>0</v>
          </cell>
          <cell r="C146">
            <v>6801</v>
          </cell>
          <cell r="D146" t="str">
            <v>01.10.1996</v>
          </cell>
          <cell r="E146">
            <v>0</v>
          </cell>
          <cell r="F146">
            <v>6195001129</v>
          </cell>
        </row>
        <row r="147">
          <cell r="A147">
            <v>3400002575</v>
          </cell>
          <cell r="B147">
            <v>0</v>
          </cell>
          <cell r="C147">
            <v>6801</v>
          </cell>
          <cell r="D147" t="str">
            <v>01.10.1996</v>
          </cell>
          <cell r="E147">
            <v>0</v>
          </cell>
          <cell r="F147">
            <v>6195001131</v>
          </cell>
        </row>
        <row r="148">
          <cell r="A148">
            <v>3400002576</v>
          </cell>
          <cell r="B148">
            <v>0</v>
          </cell>
          <cell r="C148">
            <v>6801</v>
          </cell>
          <cell r="D148" t="str">
            <v>01.10.1996</v>
          </cell>
          <cell r="E148">
            <v>0</v>
          </cell>
          <cell r="F148">
            <v>6195001143</v>
          </cell>
        </row>
        <row r="149">
          <cell r="A149">
            <v>3400005593</v>
          </cell>
          <cell r="B149">
            <v>0</v>
          </cell>
          <cell r="C149">
            <v>6230</v>
          </cell>
          <cell r="D149" t="str">
            <v>01.10.1996</v>
          </cell>
          <cell r="E149">
            <v>2</v>
          </cell>
          <cell r="F149">
            <v>6195001143</v>
          </cell>
        </row>
        <row r="150">
          <cell r="A150">
            <v>3400002577</v>
          </cell>
          <cell r="B150">
            <v>0</v>
          </cell>
          <cell r="C150">
            <v>6801</v>
          </cell>
          <cell r="D150" t="str">
            <v>01.10.1996</v>
          </cell>
          <cell r="E150">
            <v>0</v>
          </cell>
          <cell r="F150">
            <v>6195001155</v>
          </cell>
        </row>
        <row r="151">
          <cell r="A151">
            <v>3400005594</v>
          </cell>
          <cell r="B151">
            <v>0</v>
          </cell>
          <cell r="C151">
            <v>6230</v>
          </cell>
          <cell r="D151" t="str">
            <v>01.10.1996</v>
          </cell>
          <cell r="E151">
            <v>2</v>
          </cell>
          <cell r="F151">
            <v>6195001155</v>
          </cell>
        </row>
        <row r="152">
          <cell r="A152">
            <v>3400002578</v>
          </cell>
          <cell r="B152">
            <v>0</v>
          </cell>
          <cell r="C152">
            <v>6801</v>
          </cell>
          <cell r="D152" t="str">
            <v>01.10.1996</v>
          </cell>
          <cell r="E152">
            <v>0</v>
          </cell>
          <cell r="F152">
            <v>6195001167</v>
          </cell>
        </row>
        <row r="153">
          <cell r="A153">
            <v>3400005595</v>
          </cell>
          <cell r="B153">
            <v>0</v>
          </cell>
          <cell r="C153">
            <v>6230</v>
          </cell>
          <cell r="D153" t="str">
            <v>01.10.1996</v>
          </cell>
          <cell r="E153">
            <v>2</v>
          </cell>
          <cell r="F153">
            <v>6195001167</v>
          </cell>
        </row>
        <row r="154">
          <cell r="A154">
            <v>3400005596</v>
          </cell>
          <cell r="B154">
            <v>0</v>
          </cell>
          <cell r="C154">
            <v>6230</v>
          </cell>
          <cell r="D154" t="str">
            <v>01.10.1996</v>
          </cell>
          <cell r="E154">
            <v>2</v>
          </cell>
          <cell r="F154">
            <v>6195001179</v>
          </cell>
        </row>
        <row r="155">
          <cell r="A155">
            <v>3400002579</v>
          </cell>
          <cell r="B155">
            <v>0</v>
          </cell>
          <cell r="C155">
            <v>6801</v>
          </cell>
          <cell r="D155" t="str">
            <v>01.10.1996</v>
          </cell>
          <cell r="E155">
            <v>0</v>
          </cell>
          <cell r="F155">
            <v>6195001179</v>
          </cell>
        </row>
        <row r="156">
          <cell r="A156">
            <v>3400002580</v>
          </cell>
          <cell r="B156">
            <v>0</v>
          </cell>
          <cell r="C156">
            <v>6901</v>
          </cell>
          <cell r="D156" t="str">
            <v>01.04.1995</v>
          </cell>
          <cell r="E156">
            <v>86</v>
          </cell>
          <cell r="F156">
            <v>6195001180</v>
          </cell>
        </row>
        <row r="157">
          <cell r="A157">
            <v>3400002581</v>
          </cell>
          <cell r="B157">
            <v>0</v>
          </cell>
          <cell r="C157">
            <v>6901</v>
          </cell>
          <cell r="D157" t="str">
            <v>01.04.1995</v>
          </cell>
          <cell r="E157">
            <v>3</v>
          </cell>
          <cell r="F157">
            <v>6195001192</v>
          </cell>
        </row>
        <row r="158">
          <cell r="A158">
            <v>3400002582</v>
          </cell>
          <cell r="B158">
            <v>0</v>
          </cell>
          <cell r="C158">
            <v>6801</v>
          </cell>
          <cell r="D158" t="str">
            <v>01.10.1996</v>
          </cell>
          <cell r="E158">
            <v>0</v>
          </cell>
          <cell r="F158">
            <v>6195001201</v>
          </cell>
        </row>
        <row r="159">
          <cell r="A159">
            <v>3400005597</v>
          </cell>
          <cell r="B159">
            <v>0</v>
          </cell>
          <cell r="C159">
            <v>6230</v>
          </cell>
          <cell r="D159" t="str">
            <v>01.10.1996</v>
          </cell>
          <cell r="E159">
            <v>2</v>
          </cell>
          <cell r="F159">
            <v>6195001201</v>
          </cell>
        </row>
        <row r="160">
          <cell r="A160">
            <v>3400002583</v>
          </cell>
          <cell r="B160">
            <v>0</v>
          </cell>
          <cell r="C160">
            <v>6901</v>
          </cell>
          <cell r="D160" t="str">
            <v>01.04.1995</v>
          </cell>
          <cell r="E160">
            <v>1</v>
          </cell>
          <cell r="F160">
            <v>6195001210</v>
          </cell>
        </row>
        <row r="161">
          <cell r="A161">
            <v>3400002584</v>
          </cell>
          <cell r="B161">
            <v>0</v>
          </cell>
          <cell r="C161">
            <v>6901</v>
          </cell>
          <cell r="D161" t="str">
            <v>01.04.1995</v>
          </cell>
          <cell r="E161">
            <v>0</v>
          </cell>
          <cell r="F161">
            <v>6195001222</v>
          </cell>
        </row>
        <row r="162">
          <cell r="A162">
            <v>3400002585</v>
          </cell>
          <cell r="B162">
            <v>0</v>
          </cell>
          <cell r="C162">
            <v>6801</v>
          </cell>
          <cell r="D162" t="str">
            <v>01.10.1996</v>
          </cell>
          <cell r="E162">
            <v>0</v>
          </cell>
          <cell r="F162">
            <v>6195001234</v>
          </cell>
        </row>
        <row r="163">
          <cell r="A163">
            <v>3400002586</v>
          </cell>
          <cell r="B163">
            <v>0</v>
          </cell>
          <cell r="C163">
            <v>6801</v>
          </cell>
          <cell r="D163" t="str">
            <v>01.10.1996</v>
          </cell>
          <cell r="E163">
            <v>0</v>
          </cell>
          <cell r="F163">
            <v>6195001246</v>
          </cell>
        </row>
        <row r="164">
          <cell r="A164">
            <v>3400002587</v>
          </cell>
          <cell r="B164">
            <v>0</v>
          </cell>
          <cell r="C164">
            <v>6801</v>
          </cell>
          <cell r="D164" t="str">
            <v>01.10.1996</v>
          </cell>
          <cell r="E164">
            <v>1</v>
          </cell>
          <cell r="F164">
            <v>6195001258</v>
          </cell>
        </row>
        <row r="165">
          <cell r="A165">
            <v>3400002588</v>
          </cell>
          <cell r="B165">
            <v>0</v>
          </cell>
          <cell r="C165">
            <v>6801</v>
          </cell>
          <cell r="D165" t="str">
            <v>01.10.1996</v>
          </cell>
          <cell r="E165">
            <v>1</v>
          </cell>
          <cell r="F165">
            <v>6195001269</v>
          </cell>
        </row>
        <row r="166">
          <cell r="A166">
            <v>3400002589</v>
          </cell>
          <cell r="B166">
            <v>0</v>
          </cell>
          <cell r="C166">
            <v>6901</v>
          </cell>
          <cell r="D166" t="str">
            <v>01.04.1995</v>
          </cell>
          <cell r="E166">
            <v>10</v>
          </cell>
          <cell r="F166">
            <v>6195001271</v>
          </cell>
        </row>
        <row r="167">
          <cell r="A167">
            <v>3400002590</v>
          </cell>
          <cell r="B167">
            <v>0</v>
          </cell>
          <cell r="C167">
            <v>6801</v>
          </cell>
          <cell r="D167" t="str">
            <v>01.10.1996</v>
          </cell>
          <cell r="E167">
            <v>1</v>
          </cell>
          <cell r="F167">
            <v>6195001283</v>
          </cell>
        </row>
        <row r="168">
          <cell r="A168">
            <v>3400002591</v>
          </cell>
          <cell r="B168">
            <v>0</v>
          </cell>
          <cell r="C168">
            <v>6901</v>
          </cell>
          <cell r="D168" t="str">
            <v>01.04.1995</v>
          </cell>
          <cell r="E168">
            <v>3</v>
          </cell>
          <cell r="F168">
            <v>6195001295</v>
          </cell>
        </row>
        <row r="169">
          <cell r="A169">
            <v>3400002592</v>
          </cell>
          <cell r="B169">
            <v>0</v>
          </cell>
          <cell r="C169">
            <v>6801</v>
          </cell>
          <cell r="D169" t="str">
            <v>01.10.1996</v>
          </cell>
          <cell r="E169">
            <v>1</v>
          </cell>
          <cell r="F169">
            <v>6195001301</v>
          </cell>
        </row>
        <row r="170">
          <cell r="A170">
            <v>3400002593</v>
          </cell>
          <cell r="B170">
            <v>0</v>
          </cell>
          <cell r="C170">
            <v>6801</v>
          </cell>
          <cell r="D170" t="str">
            <v>01.10.1996</v>
          </cell>
          <cell r="E170">
            <v>1</v>
          </cell>
          <cell r="F170">
            <v>6195001313</v>
          </cell>
        </row>
        <row r="171">
          <cell r="A171">
            <v>3400002594</v>
          </cell>
          <cell r="B171">
            <v>0</v>
          </cell>
          <cell r="C171">
            <v>6901</v>
          </cell>
          <cell r="D171" t="str">
            <v>01.04.1995</v>
          </cell>
          <cell r="E171">
            <v>1</v>
          </cell>
          <cell r="F171">
            <v>6195001325</v>
          </cell>
        </row>
        <row r="172">
          <cell r="A172">
            <v>3400002595</v>
          </cell>
          <cell r="B172">
            <v>0</v>
          </cell>
          <cell r="C172">
            <v>6901</v>
          </cell>
          <cell r="D172" t="str">
            <v>01.04.1995</v>
          </cell>
          <cell r="E172">
            <v>9</v>
          </cell>
          <cell r="F172">
            <v>6195001337</v>
          </cell>
        </row>
        <row r="173">
          <cell r="A173">
            <v>3400002596</v>
          </cell>
          <cell r="B173">
            <v>0</v>
          </cell>
          <cell r="C173">
            <v>6801</v>
          </cell>
          <cell r="D173" t="str">
            <v>01.10.1996</v>
          </cell>
          <cell r="E173">
            <v>1</v>
          </cell>
          <cell r="F173">
            <v>6195001349</v>
          </cell>
        </row>
        <row r="174">
          <cell r="A174">
            <v>3400002597</v>
          </cell>
          <cell r="B174">
            <v>0</v>
          </cell>
          <cell r="C174">
            <v>6901</v>
          </cell>
          <cell r="D174" t="str">
            <v>01.04.1995</v>
          </cell>
          <cell r="E174">
            <v>19</v>
          </cell>
          <cell r="F174">
            <v>6195001350</v>
          </cell>
        </row>
        <row r="175">
          <cell r="A175">
            <v>3400002598</v>
          </cell>
          <cell r="B175">
            <v>0</v>
          </cell>
          <cell r="C175">
            <v>6801</v>
          </cell>
          <cell r="D175" t="str">
            <v>01.10.1996</v>
          </cell>
          <cell r="E175">
            <v>1</v>
          </cell>
          <cell r="F175">
            <v>6195001441</v>
          </cell>
        </row>
        <row r="176">
          <cell r="A176">
            <v>3400002599</v>
          </cell>
          <cell r="B176">
            <v>0</v>
          </cell>
          <cell r="C176">
            <v>6801</v>
          </cell>
          <cell r="D176" t="str">
            <v>01.10.1996</v>
          </cell>
          <cell r="E176">
            <v>1</v>
          </cell>
          <cell r="F176">
            <v>6195001453</v>
          </cell>
        </row>
        <row r="177">
          <cell r="A177">
            <v>3400002600</v>
          </cell>
          <cell r="B177">
            <v>0</v>
          </cell>
          <cell r="C177">
            <v>6801</v>
          </cell>
          <cell r="D177" t="str">
            <v>01.10.1996</v>
          </cell>
          <cell r="E177">
            <v>1</v>
          </cell>
          <cell r="F177">
            <v>6195001465</v>
          </cell>
        </row>
        <row r="178">
          <cell r="A178">
            <v>3400002601</v>
          </cell>
          <cell r="B178">
            <v>0</v>
          </cell>
          <cell r="C178">
            <v>6901</v>
          </cell>
          <cell r="D178" t="str">
            <v>01.04.1995</v>
          </cell>
          <cell r="E178">
            <v>1</v>
          </cell>
          <cell r="F178">
            <v>6195001477</v>
          </cell>
        </row>
        <row r="179">
          <cell r="A179">
            <v>3400002602</v>
          </cell>
          <cell r="B179">
            <v>0</v>
          </cell>
          <cell r="C179">
            <v>6901</v>
          </cell>
          <cell r="D179" t="str">
            <v>01.04.1995</v>
          </cell>
          <cell r="E179">
            <v>1</v>
          </cell>
          <cell r="F179">
            <v>6195001489</v>
          </cell>
        </row>
        <row r="180">
          <cell r="A180">
            <v>3400002603</v>
          </cell>
          <cell r="B180">
            <v>0</v>
          </cell>
          <cell r="C180">
            <v>6901</v>
          </cell>
          <cell r="D180" t="str">
            <v>01.04.1995</v>
          </cell>
          <cell r="E180">
            <v>1</v>
          </cell>
          <cell r="F180">
            <v>6195001490</v>
          </cell>
        </row>
        <row r="181">
          <cell r="A181">
            <v>3400002604</v>
          </cell>
          <cell r="B181">
            <v>0</v>
          </cell>
          <cell r="C181">
            <v>6901</v>
          </cell>
          <cell r="D181" t="str">
            <v>01.04.1995</v>
          </cell>
          <cell r="E181">
            <v>1</v>
          </cell>
          <cell r="F181">
            <v>6195001507</v>
          </cell>
        </row>
        <row r="182">
          <cell r="A182">
            <v>3400002605</v>
          </cell>
          <cell r="B182">
            <v>0</v>
          </cell>
          <cell r="C182">
            <v>6801</v>
          </cell>
          <cell r="D182" t="str">
            <v>01.10.1996</v>
          </cell>
          <cell r="E182">
            <v>1</v>
          </cell>
          <cell r="F182">
            <v>6195001519</v>
          </cell>
        </row>
        <row r="183">
          <cell r="A183">
            <v>3400002606</v>
          </cell>
          <cell r="B183">
            <v>0</v>
          </cell>
          <cell r="C183">
            <v>6801</v>
          </cell>
          <cell r="D183" t="str">
            <v>01.10.1996</v>
          </cell>
          <cell r="E183">
            <v>1</v>
          </cell>
          <cell r="F183">
            <v>6195001520</v>
          </cell>
        </row>
        <row r="184">
          <cell r="A184">
            <v>3400002607</v>
          </cell>
          <cell r="B184">
            <v>0</v>
          </cell>
          <cell r="C184">
            <v>6901</v>
          </cell>
          <cell r="D184" t="str">
            <v>01.04.1995</v>
          </cell>
          <cell r="E184">
            <v>1</v>
          </cell>
          <cell r="F184">
            <v>6195001532</v>
          </cell>
        </row>
        <row r="185">
          <cell r="A185">
            <v>3400002608</v>
          </cell>
          <cell r="B185">
            <v>0</v>
          </cell>
          <cell r="C185">
            <v>6801</v>
          </cell>
          <cell r="D185" t="str">
            <v>01.10.1996</v>
          </cell>
          <cell r="E185">
            <v>1</v>
          </cell>
          <cell r="F185">
            <v>6195001544</v>
          </cell>
        </row>
        <row r="186">
          <cell r="A186">
            <v>3400005598</v>
          </cell>
          <cell r="B186">
            <v>0</v>
          </cell>
          <cell r="C186">
            <v>6230</v>
          </cell>
          <cell r="D186" t="str">
            <v>01.10.1996</v>
          </cell>
          <cell r="E186">
            <v>2</v>
          </cell>
          <cell r="F186">
            <v>6195001556</v>
          </cell>
        </row>
        <row r="187">
          <cell r="A187">
            <v>3400002609</v>
          </cell>
          <cell r="B187">
            <v>0</v>
          </cell>
          <cell r="C187">
            <v>6801</v>
          </cell>
          <cell r="D187" t="str">
            <v>01.10.1996</v>
          </cell>
          <cell r="E187">
            <v>0</v>
          </cell>
          <cell r="F187">
            <v>6195001556</v>
          </cell>
        </row>
        <row r="188">
          <cell r="A188">
            <v>3400002610</v>
          </cell>
          <cell r="B188">
            <v>0</v>
          </cell>
          <cell r="C188">
            <v>6901</v>
          </cell>
          <cell r="D188" t="str">
            <v>01.04.1995</v>
          </cell>
          <cell r="E188">
            <v>1</v>
          </cell>
          <cell r="F188">
            <v>6195001568</v>
          </cell>
        </row>
        <row r="189">
          <cell r="A189">
            <v>3400002611</v>
          </cell>
          <cell r="B189">
            <v>0</v>
          </cell>
          <cell r="C189">
            <v>6901</v>
          </cell>
          <cell r="D189" t="str">
            <v>01.04.1995</v>
          </cell>
          <cell r="E189">
            <v>1</v>
          </cell>
          <cell r="F189">
            <v>6195001579</v>
          </cell>
        </row>
        <row r="190">
          <cell r="A190">
            <v>3400002612</v>
          </cell>
          <cell r="B190">
            <v>0</v>
          </cell>
          <cell r="C190">
            <v>6901</v>
          </cell>
          <cell r="D190" t="str">
            <v>01.04.1995</v>
          </cell>
          <cell r="E190">
            <v>16</v>
          </cell>
          <cell r="F190">
            <v>6195001581</v>
          </cell>
        </row>
        <row r="191">
          <cell r="A191">
            <v>3400002613</v>
          </cell>
          <cell r="B191">
            <v>0</v>
          </cell>
          <cell r="C191">
            <v>6901</v>
          </cell>
          <cell r="D191" t="str">
            <v>01.04.1995</v>
          </cell>
          <cell r="E191">
            <v>1</v>
          </cell>
          <cell r="F191">
            <v>6195001593</v>
          </cell>
        </row>
        <row r="192">
          <cell r="A192">
            <v>3400002614</v>
          </cell>
          <cell r="B192">
            <v>0</v>
          </cell>
          <cell r="C192">
            <v>6901</v>
          </cell>
          <cell r="D192" t="str">
            <v>01.04.1995</v>
          </cell>
          <cell r="E192">
            <v>46</v>
          </cell>
          <cell r="F192">
            <v>6195001609</v>
          </cell>
        </row>
        <row r="193">
          <cell r="A193">
            <v>3400002615</v>
          </cell>
          <cell r="B193">
            <v>0</v>
          </cell>
          <cell r="C193">
            <v>6901</v>
          </cell>
          <cell r="D193" t="str">
            <v>01.04.1995</v>
          </cell>
          <cell r="E193">
            <v>6</v>
          </cell>
          <cell r="F193">
            <v>6195001611</v>
          </cell>
        </row>
        <row r="194">
          <cell r="A194">
            <v>3400002616</v>
          </cell>
          <cell r="B194">
            <v>0</v>
          </cell>
          <cell r="C194">
            <v>6901</v>
          </cell>
          <cell r="D194" t="str">
            <v>01.04.1995</v>
          </cell>
          <cell r="E194">
            <v>6</v>
          </cell>
          <cell r="F194">
            <v>6195001623</v>
          </cell>
        </row>
        <row r="195">
          <cell r="A195">
            <v>3400002617</v>
          </cell>
          <cell r="B195">
            <v>0</v>
          </cell>
          <cell r="C195">
            <v>6901</v>
          </cell>
          <cell r="D195" t="str">
            <v>01.04.1995</v>
          </cell>
          <cell r="E195">
            <v>5</v>
          </cell>
          <cell r="F195">
            <v>6195001635</v>
          </cell>
        </row>
        <row r="196">
          <cell r="A196">
            <v>3400002618</v>
          </cell>
          <cell r="B196">
            <v>0</v>
          </cell>
          <cell r="C196">
            <v>6801</v>
          </cell>
          <cell r="D196" t="str">
            <v>01.10.1996</v>
          </cell>
          <cell r="E196">
            <v>1</v>
          </cell>
          <cell r="F196">
            <v>6195001647</v>
          </cell>
        </row>
        <row r="197">
          <cell r="A197">
            <v>3400002619</v>
          </cell>
          <cell r="B197">
            <v>0</v>
          </cell>
          <cell r="C197">
            <v>6801</v>
          </cell>
          <cell r="D197" t="str">
            <v>01.10.1996</v>
          </cell>
          <cell r="E197">
            <v>1</v>
          </cell>
          <cell r="F197">
            <v>6195001659</v>
          </cell>
        </row>
        <row r="198">
          <cell r="A198">
            <v>3400002620</v>
          </cell>
          <cell r="B198">
            <v>0</v>
          </cell>
          <cell r="C198">
            <v>6901</v>
          </cell>
          <cell r="D198" t="str">
            <v>01.04.1995</v>
          </cell>
          <cell r="E198">
            <v>3</v>
          </cell>
          <cell r="F198">
            <v>6195001660</v>
          </cell>
        </row>
        <row r="199">
          <cell r="A199">
            <v>3400002621</v>
          </cell>
          <cell r="B199">
            <v>0</v>
          </cell>
          <cell r="C199">
            <v>6901</v>
          </cell>
          <cell r="D199" t="str">
            <v>01.04.1995</v>
          </cell>
          <cell r="E199">
            <v>32</v>
          </cell>
          <cell r="F199">
            <v>6195001672</v>
          </cell>
        </row>
        <row r="200">
          <cell r="A200">
            <v>3400002622</v>
          </cell>
          <cell r="B200">
            <v>0</v>
          </cell>
          <cell r="C200">
            <v>6801</v>
          </cell>
          <cell r="D200" t="str">
            <v>01.10.1996</v>
          </cell>
          <cell r="E200">
            <v>0</v>
          </cell>
          <cell r="F200">
            <v>6195001684</v>
          </cell>
        </row>
        <row r="201">
          <cell r="A201">
            <v>3400002623</v>
          </cell>
          <cell r="B201">
            <v>0</v>
          </cell>
          <cell r="C201">
            <v>6801</v>
          </cell>
          <cell r="D201" t="str">
            <v>01.10.1996</v>
          </cell>
          <cell r="E201">
            <v>1</v>
          </cell>
          <cell r="F201">
            <v>6195001696</v>
          </cell>
        </row>
        <row r="202">
          <cell r="A202">
            <v>3400002624</v>
          </cell>
          <cell r="B202">
            <v>0</v>
          </cell>
          <cell r="C202">
            <v>6901</v>
          </cell>
          <cell r="D202" t="str">
            <v>01.04.1995</v>
          </cell>
          <cell r="E202">
            <v>1</v>
          </cell>
          <cell r="F202">
            <v>6195001702</v>
          </cell>
        </row>
        <row r="203">
          <cell r="A203">
            <v>3400002625</v>
          </cell>
          <cell r="B203">
            <v>0</v>
          </cell>
          <cell r="C203">
            <v>6801</v>
          </cell>
          <cell r="D203" t="str">
            <v>01.10.1996</v>
          </cell>
          <cell r="E203">
            <v>0</v>
          </cell>
          <cell r="F203">
            <v>6195001714</v>
          </cell>
        </row>
        <row r="204">
          <cell r="A204">
            <v>3400002626</v>
          </cell>
          <cell r="B204">
            <v>0</v>
          </cell>
          <cell r="C204">
            <v>6901</v>
          </cell>
          <cell r="D204" t="str">
            <v>01.04.1995</v>
          </cell>
          <cell r="E204">
            <v>5</v>
          </cell>
          <cell r="F204">
            <v>6195001726</v>
          </cell>
        </row>
        <row r="205">
          <cell r="A205">
            <v>3400002627</v>
          </cell>
          <cell r="B205">
            <v>0</v>
          </cell>
          <cell r="C205">
            <v>6801</v>
          </cell>
          <cell r="D205" t="str">
            <v>01.10.1996</v>
          </cell>
          <cell r="E205">
            <v>1</v>
          </cell>
          <cell r="F205">
            <v>6195001738</v>
          </cell>
        </row>
        <row r="206">
          <cell r="A206">
            <v>3400002628</v>
          </cell>
          <cell r="B206">
            <v>0</v>
          </cell>
          <cell r="C206">
            <v>6801</v>
          </cell>
          <cell r="D206" t="str">
            <v>01.10.1996</v>
          </cell>
          <cell r="E206">
            <v>1</v>
          </cell>
          <cell r="F206">
            <v>6195001749</v>
          </cell>
        </row>
        <row r="207">
          <cell r="A207">
            <v>3400002629</v>
          </cell>
          <cell r="B207">
            <v>0</v>
          </cell>
          <cell r="C207">
            <v>6901</v>
          </cell>
          <cell r="D207" t="str">
            <v>01.04.1995</v>
          </cell>
          <cell r="E207">
            <v>7</v>
          </cell>
          <cell r="F207">
            <v>6195001751</v>
          </cell>
        </row>
        <row r="208">
          <cell r="A208">
            <v>3400002630</v>
          </cell>
          <cell r="B208">
            <v>0</v>
          </cell>
          <cell r="C208">
            <v>6901</v>
          </cell>
          <cell r="D208" t="str">
            <v>01.04.1995</v>
          </cell>
          <cell r="E208">
            <v>152</v>
          </cell>
          <cell r="F208">
            <v>6195001763</v>
          </cell>
        </row>
        <row r="209">
          <cell r="A209">
            <v>3400002631</v>
          </cell>
          <cell r="B209">
            <v>0</v>
          </cell>
          <cell r="C209">
            <v>6901</v>
          </cell>
          <cell r="D209" t="str">
            <v>01.04.1995</v>
          </cell>
          <cell r="E209">
            <v>1</v>
          </cell>
          <cell r="F209">
            <v>6195001775</v>
          </cell>
        </row>
        <row r="210">
          <cell r="A210">
            <v>3400005600</v>
          </cell>
          <cell r="B210">
            <v>0</v>
          </cell>
          <cell r="C210">
            <v>6230</v>
          </cell>
          <cell r="D210" t="str">
            <v>01.10.1996</v>
          </cell>
          <cell r="E210">
            <v>2</v>
          </cell>
          <cell r="F210">
            <v>6195001787</v>
          </cell>
        </row>
        <row r="211">
          <cell r="A211">
            <v>3400002632</v>
          </cell>
          <cell r="B211">
            <v>0</v>
          </cell>
          <cell r="C211">
            <v>6801</v>
          </cell>
          <cell r="D211" t="str">
            <v>01.10.1996</v>
          </cell>
          <cell r="E211">
            <v>0</v>
          </cell>
          <cell r="F211">
            <v>6195001787</v>
          </cell>
        </row>
        <row r="212">
          <cell r="A212">
            <v>3400002633</v>
          </cell>
          <cell r="B212">
            <v>0</v>
          </cell>
          <cell r="C212">
            <v>6801</v>
          </cell>
          <cell r="D212" t="str">
            <v>01.10.1996</v>
          </cell>
          <cell r="E212">
            <v>0</v>
          </cell>
          <cell r="F212">
            <v>6195001799</v>
          </cell>
        </row>
        <row r="213">
          <cell r="A213">
            <v>3400002634</v>
          </cell>
          <cell r="B213">
            <v>0</v>
          </cell>
          <cell r="C213">
            <v>6901</v>
          </cell>
          <cell r="D213" t="str">
            <v>01.04.1995</v>
          </cell>
          <cell r="E213">
            <v>1</v>
          </cell>
          <cell r="F213">
            <v>6195001805</v>
          </cell>
        </row>
        <row r="214">
          <cell r="A214">
            <v>3400002635</v>
          </cell>
          <cell r="B214">
            <v>0</v>
          </cell>
          <cell r="C214">
            <v>6801</v>
          </cell>
          <cell r="D214" t="str">
            <v>01.10.1996</v>
          </cell>
          <cell r="E214">
            <v>1</v>
          </cell>
          <cell r="F214">
            <v>6195001817</v>
          </cell>
        </row>
        <row r="215">
          <cell r="A215">
            <v>3400002636</v>
          </cell>
          <cell r="B215">
            <v>0</v>
          </cell>
          <cell r="C215">
            <v>6801</v>
          </cell>
          <cell r="D215" t="str">
            <v>01.10.1996</v>
          </cell>
          <cell r="E215">
            <v>1</v>
          </cell>
          <cell r="F215">
            <v>6195001829</v>
          </cell>
        </row>
        <row r="216">
          <cell r="A216">
            <v>3400002637</v>
          </cell>
          <cell r="B216">
            <v>0</v>
          </cell>
          <cell r="C216">
            <v>6801</v>
          </cell>
          <cell r="D216" t="str">
            <v>01.10.1996</v>
          </cell>
          <cell r="E216">
            <v>1</v>
          </cell>
          <cell r="F216">
            <v>6195001830</v>
          </cell>
        </row>
        <row r="217">
          <cell r="A217">
            <v>3400002638</v>
          </cell>
          <cell r="B217">
            <v>0</v>
          </cell>
          <cell r="C217">
            <v>6801</v>
          </cell>
          <cell r="D217" t="str">
            <v>01.10.1996</v>
          </cell>
          <cell r="E217">
            <v>1</v>
          </cell>
          <cell r="F217">
            <v>6195001842</v>
          </cell>
        </row>
        <row r="218">
          <cell r="A218">
            <v>3400002639</v>
          </cell>
          <cell r="B218">
            <v>0</v>
          </cell>
          <cell r="C218">
            <v>6801</v>
          </cell>
          <cell r="D218" t="str">
            <v>01.10.1996</v>
          </cell>
          <cell r="E218">
            <v>1</v>
          </cell>
          <cell r="F218">
            <v>6195001854</v>
          </cell>
        </row>
        <row r="219">
          <cell r="A219">
            <v>3400002640</v>
          </cell>
          <cell r="B219">
            <v>0</v>
          </cell>
          <cell r="C219">
            <v>6801</v>
          </cell>
          <cell r="D219" t="str">
            <v>01.10.1996</v>
          </cell>
          <cell r="E219">
            <v>0</v>
          </cell>
          <cell r="F219">
            <v>6195001866</v>
          </cell>
        </row>
        <row r="220">
          <cell r="A220">
            <v>3400002641</v>
          </cell>
          <cell r="B220">
            <v>0</v>
          </cell>
          <cell r="C220">
            <v>6901</v>
          </cell>
          <cell r="D220" t="str">
            <v>01.04.1995</v>
          </cell>
          <cell r="E220">
            <v>13</v>
          </cell>
          <cell r="F220">
            <v>6195001878</v>
          </cell>
        </row>
        <row r="221">
          <cell r="A221">
            <v>3400002642</v>
          </cell>
          <cell r="B221">
            <v>0</v>
          </cell>
          <cell r="C221">
            <v>6801</v>
          </cell>
          <cell r="D221" t="str">
            <v>01.10.1996</v>
          </cell>
          <cell r="E221">
            <v>0</v>
          </cell>
          <cell r="F221">
            <v>6195001889</v>
          </cell>
        </row>
        <row r="222">
          <cell r="A222">
            <v>3400002643</v>
          </cell>
          <cell r="B222">
            <v>0</v>
          </cell>
          <cell r="C222">
            <v>6901</v>
          </cell>
          <cell r="D222" t="str">
            <v>01.04.1995</v>
          </cell>
          <cell r="E222">
            <v>1</v>
          </cell>
          <cell r="F222">
            <v>6195001891</v>
          </cell>
        </row>
        <row r="223">
          <cell r="A223">
            <v>3400002644</v>
          </cell>
          <cell r="B223">
            <v>0</v>
          </cell>
          <cell r="C223">
            <v>6901</v>
          </cell>
          <cell r="D223" t="str">
            <v>01.04.1995</v>
          </cell>
          <cell r="E223">
            <v>81</v>
          </cell>
          <cell r="F223">
            <v>6195001908</v>
          </cell>
        </row>
        <row r="224">
          <cell r="A224">
            <v>3400002645</v>
          </cell>
          <cell r="B224">
            <v>0</v>
          </cell>
          <cell r="C224">
            <v>6901</v>
          </cell>
          <cell r="D224" t="str">
            <v>01.04.1995</v>
          </cell>
          <cell r="E224">
            <v>1</v>
          </cell>
          <cell r="F224">
            <v>6195001919</v>
          </cell>
        </row>
        <row r="225">
          <cell r="A225">
            <v>3400002646</v>
          </cell>
          <cell r="B225">
            <v>0</v>
          </cell>
          <cell r="C225">
            <v>6801</v>
          </cell>
          <cell r="D225" t="str">
            <v>01.10.1996</v>
          </cell>
          <cell r="E225">
            <v>1</v>
          </cell>
          <cell r="F225">
            <v>6195001921</v>
          </cell>
        </row>
        <row r="226">
          <cell r="A226">
            <v>3400002647</v>
          </cell>
          <cell r="B226">
            <v>0</v>
          </cell>
          <cell r="C226">
            <v>6801</v>
          </cell>
          <cell r="D226" t="str">
            <v>01.10.1996</v>
          </cell>
          <cell r="E226">
            <v>1</v>
          </cell>
          <cell r="F226">
            <v>6195001933</v>
          </cell>
        </row>
        <row r="227">
          <cell r="A227">
            <v>3400002648</v>
          </cell>
          <cell r="B227">
            <v>0</v>
          </cell>
          <cell r="C227">
            <v>6801</v>
          </cell>
          <cell r="D227" t="str">
            <v>01.10.1996</v>
          </cell>
          <cell r="E227">
            <v>1</v>
          </cell>
          <cell r="F227">
            <v>6195001945</v>
          </cell>
        </row>
        <row r="228">
          <cell r="A228">
            <v>3400002649</v>
          </cell>
          <cell r="B228">
            <v>0</v>
          </cell>
          <cell r="C228">
            <v>6801</v>
          </cell>
          <cell r="D228" t="str">
            <v>01.10.1996</v>
          </cell>
          <cell r="E228">
            <v>1</v>
          </cell>
          <cell r="F228">
            <v>6195001957</v>
          </cell>
        </row>
        <row r="229">
          <cell r="A229">
            <v>3400002650</v>
          </cell>
          <cell r="B229">
            <v>0</v>
          </cell>
          <cell r="C229">
            <v>6801</v>
          </cell>
          <cell r="D229" t="str">
            <v>01.10.1996</v>
          </cell>
          <cell r="E229">
            <v>1</v>
          </cell>
          <cell r="F229">
            <v>6195001969</v>
          </cell>
        </row>
        <row r="230">
          <cell r="A230">
            <v>3400002651</v>
          </cell>
          <cell r="B230">
            <v>0</v>
          </cell>
          <cell r="C230">
            <v>6801</v>
          </cell>
          <cell r="D230" t="str">
            <v>01.10.1996</v>
          </cell>
          <cell r="E230">
            <v>1</v>
          </cell>
          <cell r="F230">
            <v>6195001970</v>
          </cell>
        </row>
        <row r="231">
          <cell r="A231">
            <v>3400002652</v>
          </cell>
          <cell r="B231">
            <v>0</v>
          </cell>
          <cell r="C231">
            <v>6901</v>
          </cell>
          <cell r="D231" t="str">
            <v>01.04.1995</v>
          </cell>
          <cell r="E231">
            <v>1</v>
          </cell>
          <cell r="F231">
            <v>6195001982</v>
          </cell>
        </row>
        <row r="232">
          <cell r="A232">
            <v>3400002653</v>
          </cell>
          <cell r="B232">
            <v>0</v>
          </cell>
          <cell r="C232">
            <v>6901</v>
          </cell>
          <cell r="D232" t="str">
            <v>01.04.1995</v>
          </cell>
          <cell r="E232">
            <v>14</v>
          </cell>
          <cell r="F232">
            <v>6195001994</v>
          </cell>
        </row>
        <row r="233">
          <cell r="A233">
            <v>3400002654</v>
          </cell>
          <cell r="B233">
            <v>0</v>
          </cell>
          <cell r="C233">
            <v>6801</v>
          </cell>
          <cell r="D233" t="str">
            <v>01.10.1996</v>
          </cell>
          <cell r="E233">
            <v>1</v>
          </cell>
          <cell r="F233">
            <v>6195002003</v>
          </cell>
        </row>
        <row r="234">
          <cell r="A234">
            <v>3400002655</v>
          </cell>
          <cell r="B234">
            <v>0</v>
          </cell>
          <cell r="C234">
            <v>6901</v>
          </cell>
          <cell r="D234" t="str">
            <v>01.04.1995</v>
          </cell>
          <cell r="E234">
            <v>1</v>
          </cell>
          <cell r="F234">
            <v>6195002011</v>
          </cell>
        </row>
        <row r="235">
          <cell r="A235">
            <v>3400002656</v>
          </cell>
          <cell r="B235">
            <v>0</v>
          </cell>
          <cell r="C235">
            <v>6801</v>
          </cell>
          <cell r="D235" t="str">
            <v>01.10.1996</v>
          </cell>
          <cell r="E235">
            <v>1</v>
          </cell>
          <cell r="F235">
            <v>6195002020</v>
          </cell>
        </row>
        <row r="236">
          <cell r="A236">
            <v>3400002657</v>
          </cell>
          <cell r="B236">
            <v>0</v>
          </cell>
          <cell r="C236">
            <v>6901</v>
          </cell>
          <cell r="D236" t="str">
            <v>01.04.1995</v>
          </cell>
          <cell r="E236">
            <v>1</v>
          </cell>
          <cell r="F236">
            <v>6195002032</v>
          </cell>
        </row>
        <row r="237">
          <cell r="A237">
            <v>3400002658</v>
          </cell>
          <cell r="B237">
            <v>0</v>
          </cell>
          <cell r="C237">
            <v>6901</v>
          </cell>
          <cell r="D237" t="str">
            <v>01.04.1995</v>
          </cell>
          <cell r="E237">
            <v>4</v>
          </cell>
          <cell r="F237">
            <v>6195002044</v>
          </cell>
        </row>
        <row r="238">
          <cell r="A238">
            <v>3400002659</v>
          </cell>
          <cell r="B238">
            <v>0</v>
          </cell>
          <cell r="C238">
            <v>6901</v>
          </cell>
          <cell r="D238" t="str">
            <v>01.09.1995</v>
          </cell>
          <cell r="E238">
            <v>2</v>
          </cell>
          <cell r="F238">
            <v>6195002056</v>
          </cell>
        </row>
        <row r="239">
          <cell r="A239">
            <v>3400002660</v>
          </cell>
          <cell r="B239">
            <v>0</v>
          </cell>
          <cell r="C239">
            <v>6901</v>
          </cell>
          <cell r="D239" t="str">
            <v>01.04.1995</v>
          </cell>
          <cell r="E239">
            <v>2</v>
          </cell>
          <cell r="F239">
            <v>6195002068</v>
          </cell>
        </row>
        <row r="240">
          <cell r="A240">
            <v>3400002661</v>
          </cell>
          <cell r="B240">
            <v>0</v>
          </cell>
          <cell r="C240">
            <v>6901</v>
          </cell>
          <cell r="D240" t="str">
            <v>01.04.1995</v>
          </cell>
          <cell r="E240">
            <v>2</v>
          </cell>
          <cell r="F240">
            <v>6195002079</v>
          </cell>
        </row>
        <row r="241">
          <cell r="A241">
            <v>3400002662</v>
          </cell>
          <cell r="B241">
            <v>0</v>
          </cell>
          <cell r="C241">
            <v>6801</v>
          </cell>
          <cell r="D241" t="str">
            <v>01.10.1996</v>
          </cell>
          <cell r="E241">
            <v>1</v>
          </cell>
          <cell r="F241">
            <v>6195002081</v>
          </cell>
        </row>
        <row r="242">
          <cell r="A242">
            <v>3400002663</v>
          </cell>
          <cell r="B242">
            <v>0</v>
          </cell>
          <cell r="C242">
            <v>6801</v>
          </cell>
          <cell r="D242" t="str">
            <v>01.10.1996</v>
          </cell>
          <cell r="E242">
            <v>1</v>
          </cell>
          <cell r="F242">
            <v>6195002093</v>
          </cell>
        </row>
        <row r="243">
          <cell r="A243">
            <v>3400002664</v>
          </cell>
          <cell r="B243">
            <v>0</v>
          </cell>
          <cell r="C243">
            <v>6801</v>
          </cell>
          <cell r="D243" t="str">
            <v>01.10.1996</v>
          </cell>
          <cell r="E243">
            <v>1</v>
          </cell>
          <cell r="F243">
            <v>6195002109</v>
          </cell>
        </row>
        <row r="244">
          <cell r="A244">
            <v>3400002665</v>
          </cell>
          <cell r="B244">
            <v>0</v>
          </cell>
          <cell r="C244">
            <v>6801</v>
          </cell>
          <cell r="D244" t="str">
            <v>01.10.1996</v>
          </cell>
          <cell r="E244">
            <v>1</v>
          </cell>
          <cell r="F244">
            <v>6195002111</v>
          </cell>
        </row>
        <row r="245">
          <cell r="A245">
            <v>3400002666</v>
          </cell>
          <cell r="B245">
            <v>0</v>
          </cell>
          <cell r="C245">
            <v>6801</v>
          </cell>
          <cell r="D245" t="str">
            <v>01.10.1996</v>
          </cell>
          <cell r="E245">
            <v>1</v>
          </cell>
          <cell r="F245">
            <v>6195002123</v>
          </cell>
        </row>
        <row r="246">
          <cell r="A246">
            <v>3400002667</v>
          </cell>
          <cell r="B246">
            <v>0</v>
          </cell>
          <cell r="C246">
            <v>6801</v>
          </cell>
          <cell r="D246" t="str">
            <v>01.10.1996</v>
          </cell>
          <cell r="E246">
            <v>1</v>
          </cell>
          <cell r="F246">
            <v>6195002135</v>
          </cell>
        </row>
        <row r="247">
          <cell r="A247">
            <v>3400002668</v>
          </cell>
          <cell r="B247">
            <v>0</v>
          </cell>
          <cell r="C247">
            <v>6901</v>
          </cell>
          <cell r="D247" t="str">
            <v>01.04.1995</v>
          </cell>
          <cell r="E247">
            <v>0</v>
          </cell>
          <cell r="F247">
            <v>6195002147</v>
          </cell>
        </row>
        <row r="248">
          <cell r="A248">
            <v>3400002669</v>
          </cell>
          <cell r="B248">
            <v>0</v>
          </cell>
          <cell r="C248">
            <v>6901</v>
          </cell>
          <cell r="D248" t="str">
            <v>01.04.1995</v>
          </cell>
          <cell r="E248">
            <v>1</v>
          </cell>
          <cell r="F248">
            <v>6195002159</v>
          </cell>
        </row>
        <row r="249">
          <cell r="A249">
            <v>3400002670</v>
          </cell>
          <cell r="B249">
            <v>0</v>
          </cell>
          <cell r="C249">
            <v>6901</v>
          </cell>
          <cell r="D249" t="str">
            <v>01.09.1995</v>
          </cell>
          <cell r="E249">
            <v>2</v>
          </cell>
          <cell r="F249">
            <v>6195002160</v>
          </cell>
        </row>
        <row r="250">
          <cell r="A250">
            <v>3400002671</v>
          </cell>
          <cell r="B250">
            <v>0</v>
          </cell>
          <cell r="C250">
            <v>6901</v>
          </cell>
          <cell r="D250" t="str">
            <v>01.04.1995</v>
          </cell>
          <cell r="E250">
            <v>2</v>
          </cell>
          <cell r="F250">
            <v>6195002172</v>
          </cell>
        </row>
        <row r="251">
          <cell r="A251">
            <v>3400002672</v>
          </cell>
          <cell r="B251">
            <v>0</v>
          </cell>
          <cell r="C251">
            <v>6901</v>
          </cell>
          <cell r="D251" t="str">
            <v>01.04.1995</v>
          </cell>
          <cell r="E251">
            <v>199</v>
          </cell>
          <cell r="F251">
            <v>6195002184</v>
          </cell>
        </row>
        <row r="252">
          <cell r="A252">
            <v>3400002673</v>
          </cell>
          <cell r="B252">
            <v>0</v>
          </cell>
          <cell r="C252">
            <v>6901</v>
          </cell>
          <cell r="D252" t="str">
            <v>01.04.1995</v>
          </cell>
          <cell r="E252">
            <v>7</v>
          </cell>
          <cell r="F252">
            <v>6195002196</v>
          </cell>
        </row>
        <row r="253">
          <cell r="A253">
            <v>3400005614</v>
          </cell>
          <cell r="B253">
            <v>0</v>
          </cell>
          <cell r="C253">
            <v>6230</v>
          </cell>
          <cell r="D253" t="str">
            <v>01.10.1996</v>
          </cell>
          <cell r="E253">
            <v>2</v>
          </cell>
          <cell r="F253">
            <v>6195002202</v>
          </cell>
        </row>
        <row r="254">
          <cell r="A254">
            <v>3400002674</v>
          </cell>
          <cell r="B254">
            <v>0</v>
          </cell>
          <cell r="C254">
            <v>6801</v>
          </cell>
          <cell r="D254" t="str">
            <v>01.10.1996</v>
          </cell>
          <cell r="E254">
            <v>0</v>
          </cell>
          <cell r="F254">
            <v>6195002202</v>
          </cell>
        </row>
        <row r="255">
          <cell r="A255">
            <v>3400005615</v>
          </cell>
          <cell r="B255">
            <v>0</v>
          </cell>
          <cell r="C255">
            <v>6230</v>
          </cell>
          <cell r="D255" t="str">
            <v>01.10.1996</v>
          </cell>
          <cell r="E255">
            <v>2</v>
          </cell>
          <cell r="F255">
            <v>6195002214</v>
          </cell>
        </row>
        <row r="256">
          <cell r="A256">
            <v>3400002675</v>
          </cell>
          <cell r="B256">
            <v>0</v>
          </cell>
          <cell r="C256">
            <v>6801</v>
          </cell>
          <cell r="D256" t="str">
            <v>01.10.1996</v>
          </cell>
          <cell r="E256">
            <v>0</v>
          </cell>
          <cell r="F256">
            <v>6195002214</v>
          </cell>
        </row>
        <row r="257">
          <cell r="A257">
            <v>3400004787</v>
          </cell>
          <cell r="B257">
            <v>0</v>
          </cell>
          <cell r="C257">
            <v>6901</v>
          </cell>
          <cell r="D257" t="str">
            <v>01.04.1995</v>
          </cell>
          <cell r="E257">
            <v>64</v>
          </cell>
          <cell r="F257">
            <v>6195002226</v>
          </cell>
        </row>
        <row r="258">
          <cell r="A258">
            <v>3400002676</v>
          </cell>
          <cell r="B258">
            <v>0</v>
          </cell>
          <cell r="C258">
            <v>6901</v>
          </cell>
          <cell r="D258" t="str">
            <v>01.04.1995</v>
          </cell>
          <cell r="E258">
            <v>69</v>
          </cell>
          <cell r="F258">
            <v>6195002238</v>
          </cell>
        </row>
        <row r="259">
          <cell r="A259">
            <v>3400002677</v>
          </cell>
          <cell r="B259">
            <v>0</v>
          </cell>
          <cell r="C259">
            <v>6901</v>
          </cell>
          <cell r="D259" t="str">
            <v>01.04.1995</v>
          </cell>
          <cell r="E259">
            <v>4</v>
          </cell>
          <cell r="F259">
            <v>6195002249</v>
          </cell>
        </row>
        <row r="260">
          <cell r="A260">
            <v>3400002678</v>
          </cell>
          <cell r="B260">
            <v>0</v>
          </cell>
          <cell r="C260">
            <v>6901</v>
          </cell>
          <cell r="D260" t="str">
            <v>01.04.1995</v>
          </cell>
          <cell r="E260">
            <v>362</v>
          </cell>
          <cell r="F260">
            <v>6195002251</v>
          </cell>
        </row>
        <row r="261">
          <cell r="A261">
            <v>3400002679</v>
          </cell>
          <cell r="B261">
            <v>0</v>
          </cell>
          <cell r="C261">
            <v>6901</v>
          </cell>
          <cell r="D261" t="str">
            <v>01.04.1995</v>
          </cell>
          <cell r="E261">
            <v>125</v>
          </cell>
          <cell r="F261">
            <v>6195002263</v>
          </cell>
        </row>
        <row r="262">
          <cell r="A262">
            <v>3400002680</v>
          </cell>
          <cell r="B262">
            <v>0</v>
          </cell>
          <cell r="C262">
            <v>6901</v>
          </cell>
          <cell r="D262" t="str">
            <v>01.04.1995</v>
          </cell>
          <cell r="E262">
            <v>12</v>
          </cell>
          <cell r="F262">
            <v>6195002275</v>
          </cell>
        </row>
        <row r="263">
          <cell r="A263">
            <v>3400002681</v>
          </cell>
          <cell r="B263">
            <v>0</v>
          </cell>
          <cell r="C263">
            <v>6901</v>
          </cell>
          <cell r="D263" t="str">
            <v>01.04.1995</v>
          </cell>
          <cell r="E263">
            <v>3</v>
          </cell>
          <cell r="F263">
            <v>6195002287</v>
          </cell>
        </row>
        <row r="264">
          <cell r="A264">
            <v>3400002682</v>
          </cell>
          <cell r="B264">
            <v>0</v>
          </cell>
          <cell r="C264">
            <v>6801</v>
          </cell>
          <cell r="D264" t="str">
            <v>01.10.1996</v>
          </cell>
          <cell r="E264">
            <v>1</v>
          </cell>
          <cell r="F264">
            <v>6195002299</v>
          </cell>
        </row>
        <row r="265">
          <cell r="A265">
            <v>3400002683</v>
          </cell>
          <cell r="B265">
            <v>0</v>
          </cell>
          <cell r="C265">
            <v>6801</v>
          </cell>
          <cell r="D265" t="str">
            <v>01.10.1996</v>
          </cell>
          <cell r="E265">
            <v>1</v>
          </cell>
          <cell r="F265">
            <v>6195002305</v>
          </cell>
        </row>
        <row r="266">
          <cell r="A266">
            <v>3400002684</v>
          </cell>
          <cell r="B266">
            <v>0</v>
          </cell>
          <cell r="C266">
            <v>6901</v>
          </cell>
          <cell r="D266" t="str">
            <v>01.04.1995</v>
          </cell>
          <cell r="E266">
            <v>1</v>
          </cell>
          <cell r="F266">
            <v>6195002317</v>
          </cell>
        </row>
        <row r="267">
          <cell r="A267">
            <v>3400005617</v>
          </cell>
          <cell r="B267">
            <v>0</v>
          </cell>
          <cell r="C267">
            <v>6230</v>
          </cell>
          <cell r="D267" t="str">
            <v>01.10.1996</v>
          </cell>
          <cell r="E267">
            <v>2</v>
          </cell>
          <cell r="F267">
            <v>6195002329</v>
          </cell>
        </row>
        <row r="268">
          <cell r="A268">
            <v>3400002685</v>
          </cell>
          <cell r="B268">
            <v>0</v>
          </cell>
          <cell r="C268">
            <v>6801</v>
          </cell>
          <cell r="D268" t="str">
            <v>01.10.1996</v>
          </cell>
          <cell r="E268">
            <v>0</v>
          </cell>
          <cell r="F268">
            <v>6195002329</v>
          </cell>
        </row>
        <row r="269">
          <cell r="A269">
            <v>3400002686</v>
          </cell>
          <cell r="B269">
            <v>0</v>
          </cell>
          <cell r="C269">
            <v>6801</v>
          </cell>
          <cell r="D269" t="str">
            <v>01.10.1996</v>
          </cell>
          <cell r="E269">
            <v>0</v>
          </cell>
          <cell r="F269">
            <v>6195002330</v>
          </cell>
        </row>
        <row r="270">
          <cell r="A270">
            <v>3400005618</v>
          </cell>
          <cell r="B270">
            <v>0</v>
          </cell>
          <cell r="C270">
            <v>6230</v>
          </cell>
          <cell r="D270" t="str">
            <v>01.10.1996</v>
          </cell>
          <cell r="E270">
            <v>2</v>
          </cell>
          <cell r="F270">
            <v>6195002330</v>
          </cell>
        </row>
        <row r="271">
          <cell r="A271">
            <v>3400002687</v>
          </cell>
          <cell r="B271">
            <v>0</v>
          </cell>
          <cell r="C271">
            <v>6801</v>
          </cell>
          <cell r="D271" t="str">
            <v>01.10.1996</v>
          </cell>
          <cell r="E271">
            <v>0</v>
          </cell>
          <cell r="F271">
            <v>6195002342</v>
          </cell>
        </row>
        <row r="272">
          <cell r="A272">
            <v>3400002688</v>
          </cell>
          <cell r="B272">
            <v>0</v>
          </cell>
          <cell r="C272">
            <v>6901</v>
          </cell>
          <cell r="D272" t="str">
            <v>01.04.1995</v>
          </cell>
          <cell r="E272">
            <v>5</v>
          </cell>
          <cell r="F272">
            <v>6195002354</v>
          </cell>
        </row>
        <row r="273">
          <cell r="A273">
            <v>3400002689</v>
          </cell>
          <cell r="B273">
            <v>0</v>
          </cell>
          <cell r="C273">
            <v>6901</v>
          </cell>
          <cell r="D273" t="str">
            <v>01.04.1995</v>
          </cell>
          <cell r="E273">
            <v>1</v>
          </cell>
          <cell r="F273">
            <v>6195002366</v>
          </cell>
        </row>
        <row r="274">
          <cell r="A274">
            <v>3400002690</v>
          </cell>
          <cell r="B274">
            <v>0</v>
          </cell>
          <cell r="C274">
            <v>6901</v>
          </cell>
          <cell r="D274" t="str">
            <v>01.04.1995</v>
          </cell>
          <cell r="E274">
            <v>2</v>
          </cell>
          <cell r="F274">
            <v>6195002378</v>
          </cell>
        </row>
        <row r="275">
          <cell r="A275">
            <v>3400002691</v>
          </cell>
          <cell r="B275">
            <v>0</v>
          </cell>
          <cell r="C275">
            <v>6901</v>
          </cell>
          <cell r="D275" t="str">
            <v>01.04.1995</v>
          </cell>
          <cell r="E275">
            <v>1</v>
          </cell>
          <cell r="F275">
            <v>6195002389</v>
          </cell>
        </row>
        <row r="276">
          <cell r="A276">
            <v>3400002692</v>
          </cell>
          <cell r="B276">
            <v>0</v>
          </cell>
          <cell r="C276">
            <v>6801</v>
          </cell>
          <cell r="D276" t="str">
            <v>01.10.1996</v>
          </cell>
          <cell r="E276">
            <v>1</v>
          </cell>
          <cell r="F276">
            <v>6195002391</v>
          </cell>
        </row>
        <row r="277">
          <cell r="A277">
            <v>3400002693</v>
          </cell>
          <cell r="B277">
            <v>0</v>
          </cell>
          <cell r="C277">
            <v>6801</v>
          </cell>
          <cell r="D277" t="str">
            <v>01.10.1996</v>
          </cell>
          <cell r="E277">
            <v>1</v>
          </cell>
          <cell r="F277">
            <v>6195002408</v>
          </cell>
        </row>
        <row r="278">
          <cell r="A278">
            <v>3400002694</v>
          </cell>
          <cell r="B278">
            <v>0</v>
          </cell>
          <cell r="C278">
            <v>6801</v>
          </cell>
          <cell r="D278" t="str">
            <v>01.10.1996</v>
          </cell>
          <cell r="E278">
            <v>1</v>
          </cell>
          <cell r="F278">
            <v>6195002419</v>
          </cell>
        </row>
        <row r="279">
          <cell r="A279">
            <v>3400002695</v>
          </cell>
          <cell r="B279">
            <v>0</v>
          </cell>
          <cell r="C279">
            <v>6901</v>
          </cell>
          <cell r="D279" t="str">
            <v>01.09.1995</v>
          </cell>
          <cell r="E279">
            <v>1844</v>
          </cell>
          <cell r="F279">
            <v>6195002421</v>
          </cell>
        </row>
        <row r="280">
          <cell r="A280">
            <v>3400002696</v>
          </cell>
          <cell r="B280">
            <v>0</v>
          </cell>
          <cell r="C280">
            <v>6901</v>
          </cell>
          <cell r="D280" t="str">
            <v>01.04.1995</v>
          </cell>
          <cell r="E280">
            <v>275</v>
          </cell>
          <cell r="F280">
            <v>6195002433</v>
          </cell>
        </row>
        <row r="281">
          <cell r="A281">
            <v>3400002697</v>
          </cell>
          <cell r="B281">
            <v>0</v>
          </cell>
          <cell r="C281">
            <v>6901</v>
          </cell>
          <cell r="D281" t="str">
            <v>01.04.1995</v>
          </cell>
          <cell r="E281">
            <v>260</v>
          </cell>
          <cell r="F281">
            <v>6195002445</v>
          </cell>
        </row>
        <row r="282">
          <cell r="A282">
            <v>3400002698</v>
          </cell>
          <cell r="B282">
            <v>0</v>
          </cell>
          <cell r="C282">
            <v>6901</v>
          </cell>
          <cell r="D282" t="str">
            <v>01.04.1995</v>
          </cell>
          <cell r="E282">
            <v>30</v>
          </cell>
          <cell r="F282">
            <v>6195002457</v>
          </cell>
        </row>
        <row r="283">
          <cell r="A283">
            <v>3400002699</v>
          </cell>
          <cell r="B283">
            <v>0</v>
          </cell>
          <cell r="C283">
            <v>6901</v>
          </cell>
          <cell r="D283" t="str">
            <v>01.04.1995</v>
          </cell>
          <cell r="E283">
            <v>4</v>
          </cell>
          <cell r="F283">
            <v>6195002469</v>
          </cell>
        </row>
        <row r="284">
          <cell r="A284">
            <v>3400002700</v>
          </cell>
          <cell r="B284">
            <v>0</v>
          </cell>
          <cell r="C284">
            <v>6801</v>
          </cell>
          <cell r="D284" t="str">
            <v>01.10.1996</v>
          </cell>
          <cell r="E284">
            <v>1</v>
          </cell>
          <cell r="F284">
            <v>6195002470</v>
          </cell>
        </row>
        <row r="285">
          <cell r="A285">
            <v>3400002701</v>
          </cell>
          <cell r="B285">
            <v>0</v>
          </cell>
          <cell r="C285">
            <v>6901</v>
          </cell>
          <cell r="D285" t="str">
            <v>01.10.1996</v>
          </cell>
          <cell r="E285">
            <v>8</v>
          </cell>
          <cell r="F285">
            <v>6195002482</v>
          </cell>
        </row>
        <row r="286">
          <cell r="A286">
            <v>3400002702</v>
          </cell>
          <cell r="B286">
            <v>0</v>
          </cell>
          <cell r="C286">
            <v>6901</v>
          </cell>
          <cell r="D286" t="str">
            <v>01.10.1996</v>
          </cell>
          <cell r="E286">
            <v>3</v>
          </cell>
          <cell r="F286">
            <v>6195002494</v>
          </cell>
        </row>
        <row r="287">
          <cell r="A287">
            <v>3400002703</v>
          </cell>
          <cell r="B287">
            <v>0</v>
          </cell>
          <cell r="C287">
            <v>6901</v>
          </cell>
          <cell r="D287" t="str">
            <v>01.10.1996</v>
          </cell>
          <cell r="E287">
            <v>2</v>
          </cell>
          <cell r="F287">
            <v>6195002500</v>
          </cell>
        </row>
        <row r="288">
          <cell r="A288">
            <v>3400002704</v>
          </cell>
          <cell r="B288">
            <v>0</v>
          </cell>
          <cell r="C288">
            <v>6901</v>
          </cell>
          <cell r="D288" t="str">
            <v>01.10.1996</v>
          </cell>
          <cell r="E288">
            <v>1</v>
          </cell>
          <cell r="F288">
            <v>6195002512</v>
          </cell>
        </row>
        <row r="289">
          <cell r="A289">
            <v>3400002705</v>
          </cell>
          <cell r="B289">
            <v>0</v>
          </cell>
          <cell r="C289">
            <v>6901</v>
          </cell>
          <cell r="D289" t="str">
            <v>01.10.1996</v>
          </cell>
          <cell r="E289">
            <v>1</v>
          </cell>
          <cell r="F289">
            <v>6195002524</v>
          </cell>
        </row>
        <row r="290">
          <cell r="A290">
            <v>3400002706</v>
          </cell>
          <cell r="B290">
            <v>0</v>
          </cell>
          <cell r="C290">
            <v>6801</v>
          </cell>
          <cell r="D290" t="str">
            <v>01.10.1996</v>
          </cell>
          <cell r="E290">
            <v>1</v>
          </cell>
          <cell r="F290">
            <v>6195002536</v>
          </cell>
        </row>
        <row r="291">
          <cell r="A291">
            <v>3400002707</v>
          </cell>
          <cell r="B291">
            <v>0</v>
          </cell>
          <cell r="C291">
            <v>6901</v>
          </cell>
          <cell r="D291" t="str">
            <v>01.10.1996</v>
          </cell>
          <cell r="E291">
            <v>6</v>
          </cell>
          <cell r="F291">
            <v>6195002548</v>
          </cell>
        </row>
        <row r="292">
          <cell r="A292">
            <v>3400002708</v>
          </cell>
          <cell r="B292">
            <v>0</v>
          </cell>
          <cell r="C292">
            <v>6901</v>
          </cell>
          <cell r="D292" t="str">
            <v>01.10.1996</v>
          </cell>
          <cell r="E292">
            <v>39</v>
          </cell>
          <cell r="F292">
            <v>6195002559</v>
          </cell>
        </row>
        <row r="293">
          <cell r="A293">
            <v>3400002709</v>
          </cell>
          <cell r="B293">
            <v>0</v>
          </cell>
          <cell r="C293">
            <v>6802</v>
          </cell>
          <cell r="D293" t="str">
            <v>01.10.1996</v>
          </cell>
          <cell r="E293">
            <v>1</v>
          </cell>
          <cell r="F293">
            <v>6195002561</v>
          </cell>
        </row>
        <row r="294">
          <cell r="A294">
            <v>3400004788</v>
          </cell>
          <cell r="B294">
            <v>0</v>
          </cell>
          <cell r="C294">
            <v>4131</v>
          </cell>
          <cell r="D294" t="str">
            <v>01.10.1996</v>
          </cell>
          <cell r="E294">
            <v>1</v>
          </cell>
          <cell r="F294">
            <v>6195002573</v>
          </cell>
        </row>
        <row r="295">
          <cell r="A295">
            <v>3400002710</v>
          </cell>
          <cell r="B295">
            <v>0</v>
          </cell>
          <cell r="C295">
            <v>4420</v>
          </cell>
          <cell r="D295" t="str">
            <v>01.10.1996</v>
          </cell>
          <cell r="E295">
            <v>1</v>
          </cell>
          <cell r="F295">
            <v>6195002585</v>
          </cell>
        </row>
        <row r="296">
          <cell r="A296">
            <v>3400002711</v>
          </cell>
          <cell r="B296">
            <v>0</v>
          </cell>
          <cell r="C296">
            <v>4420</v>
          </cell>
          <cell r="D296" t="str">
            <v>01.10.1996</v>
          </cell>
          <cell r="E296">
            <v>1</v>
          </cell>
          <cell r="F296">
            <v>6195002597</v>
          </cell>
        </row>
        <row r="297">
          <cell r="A297">
            <v>3400002712</v>
          </cell>
          <cell r="B297">
            <v>0</v>
          </cell>
          <cell r="C297">
            <v>4420</v>
          </cell>
          <cell r="D297" t="str">
            <v>01.10.1996</v>
          </cell>
          <cell r="E297">
            <v>1</v>
          </cell>
          <cell r="F297">
            <v>6195002603</v>
          </cell>
        </row>
        <row r="298">
          <cell r="A298">
            <v>3400002713</v>
          </cell>
          <cell r="B298">
            <v>0</v>
          </cell>
          <cell r="C298">
            <v>4420</v>
          </cell>
          <cell r="D298" t="str">
            <v>01.10.1996</v>
          </cell>
          <cell r="E298">
            <v>1</v>
          </cell>
          <cell r="F298">
            <v>6195002615</v>
          </cell>
        </row>
        <row r="299">
          <cell r="A299">
            <v>3400002714</v>
          </cell>
          <cell r="B299">
            <v>0</v>
          </cell>
          <cell r="C299">
            <v>4410</v>
          </cell>
          <cell r="D299" t="str">
            <v>01.10.1996</v>
          </cell>
          <cell r="E299">
            <v>1</v>
          </cell>
          <cell r="F299">
            <v>6195002627</v>
          </cell>
        </row>
        <row r="300">
          <cell r="A300">
            <v>3400002715</v>
          </cell>
          <cell r="B300">
            <v>0</v>
          </cell>
          <cell r="C300">
            <v>6602</v>
          </cell>
          <cell r="D300" t="str">
            <v>01.10.1996</v>
          </cell>
          <cell r="E300">
            <v>0</v>
          </cell>
          <cell r="F300">
            <v>6195002639</v>
          </cell>
        </row>
        <row r="301">
          <cell r="A301">
            <v>3400002716</v>
          </cell>
          <cell r="B301">
            <v>0</v>
          </cell>
          <cell r="C301">
            <v>6602</v>
          </cell>
          <cell r="D301" t="str">
            <v>01.10.1996</v>
          </cell>
          <cell r="E301">
            <v>1</v>
          </cell>
          <cell r="F301">
            <v>6195002640</v>
          </cell>
        </row>
        <row r="302">
          <cell r="A302">
            <v>3400002717</v>
          </cell>
          <cell r="B302">
            <v>0</v>
          </cell>
          <cell r="C302">
            <v>6602</v>
          </cell>
          <cell r="D302" t="str">
            <v>01.10.1996</v>
          </cell>
          <cell r="E302">
            <v>1</v>
          </cell>
          <cell r="F302">
            <v>6195002664</v>
          </cell>
        </row>
        <row r="303">
          <cell r="A303">
            <v>3400002718</v>
          </cell>
          <cell r="B303">
            <v>0</v>
          </cell>
          <cell r="C303">
            <v>6600</v>
          </cell>
          <cell r="D303" t="str">
            <v>01.10.1996</v>
          </cell>
          <cell r="E303">
            <v>0</v>
          </cell>
          <cell r="F303">
            <v>6195002688</v>
          </cell>
        </row>
        <row r="304">
          <cell r="A304">
            <v>3400002719</v>
          </cell>
          <cell r="B304">
            <v>0</v>
          </cell>
          <cell r="C304">
            <v>6600</v>
          </cell>
          <cell r="D304" t="str">
            <v>01.10.1996</v>
          </cell>
          <cell r="E304">
            <v>1</v>
          </cell>
          <cell r="F304">
            <v>6195002706</v>
          </cell>
        </row>
        <row r="305">
          <cell r="A305">
            <v>3400002720</v>
          </cell>
          <cell r="B305">
            <v>0</v>
          </cell>
          <cell r="C305">
            <v>5302</v>
          </cell>
          <cell r="D305" t="str">
            <v>01.10.1996</v>
          </cell>
          <cell r="E305">
            <v>1</v>
          </cell>
          <cell r="F305">
            <v>6195002718</v>
          </cell>
        </row>
        <row r="306">
          <cell r="A306">
            <v>3400002721</v>
          </cell>
          <cell r="B306">
            <v>0</v>
          </cell>
          <cell r="C306">
            <v>5302</v>
          </cell>
          <cell r="D306" t="str">
            <v>01.10.1996</v>
          </cell>
          <cell r="E306">
            <v>1</v>
          </cell>
          <cell r="F306">
            <v>6195002729</v>
          </cell>
        </row>
        <row r="307">
          <cell r="A307">
            <v>3400002722</v>
          </cell>
          <cell r="B307">
            <v>0</v>
          </cell>
          <cell r="C307">
            <v>5302</v>
          </cell>
          <cell r="D307" t="str">
            <v>01.10.1996</v>
          </cell>
          <cell r="E307">
            <v>1</v>
          </cell>
          <cell r="F307">
            <v>6195002731</v>
          </cell>
        </row>
        <row r="308">
          <cell r="A308">
            <v>3400002723</v>
          </cell>
          <cell r="B308">
            <v>0</v>
          </cell>
          <cell r="C308">
            <v>5302</v>
          </cell>
          <cell r="D308" t="str">
            <v>01.10.1996</v>
          </cell>
          <cell r="E308">
            <v>1</v>
          </cell>
          <cell r="F308">
            <v>6195002743</v>
          </cell>
        </row>
        <row r="309">
          <cell r="A309">
            <v>3400002724</v>
          </cell>
          <cell r="B309">
            <v>0</v>
          </cell>
          <cell r="C309">
            <v>5302</v>
          </cell>
          <cell r="D309" t="str">
            <v>01.10.1996</v>
          </cell>
          <cell r="E309">
            <v>1</v>
          </cell>
          <cell r="F309">
            <v>6195002755</v>
          </cell>
        </row>
        <row r="310">
          <cell r="A310">
            <v>3400002725</v>
          </cell>
          <cell r="B310">
            <v>0</v>
          </cell>
          <cell r="C310">
            <v>5302</v>
          </cell>
          <cell r="D310" t="str">
            <v>01.10.1996</v>
          </cell>
          <cell r="E310">
            <v>1</v>
          </cell>
          <cell r="F310">
            <v>6195002767</v>
          </cell>
        </row>
        <row r="311">
          <cell r="A311">
            <v>3400002726</v>
          </cell>
          <cell r="B311">
            <v>0</v>
          </cell>
          <cell r="C311">
            <v>5302</v>
          </cell>
          <cell r="D311" t="str">
            <v>01.10.1996</v>
          </cell>
          <cell r="E311">
            <v>1</v>
          </cell>
          <cell r="F311">
            <v>6195002779</v>
          </cell>
        </row>
        <row r="312">
          <cell r="A312">
            <v>3400002727</v>
          </cell>
          <cell r="B312">
            <v>0</v>
          </cell>
          <cell r="C312">
            <v>5302</v>
          </cell>
          <cell r="D312" t="str">
            <v>01.10.1996</v>
          </cell>
          <cell r="E312">
            <v>1</v>
          </cell>
          <cell r="F312">
            <v>6195002780</v>
          </cell>
        </row>
        <row r="313">
          <cell r="A313">
            <v>3400002728</v>
          </cell>
          <cell r="B313">
            <v>0</v>
          </cell>
          <cell r="C313">
            <v>5301</v>
          </cell>
          <cell r="D313" t="str">
            <v>01.10.1996</v>
          </cell>
          <cell r="E313">
            <v>1</v>
          </cell>
          <cell r="F313">
            <v>6195002792</v>
          </cell>
        </row>
        <row r="314">
          <cell r="A314">
            <v>3400002729</v>
          </cell>
          <cell r="B314">
            <v>0</v>
          </cell>
          <cell r="C314">
            <v>5301</v>
          </cell>
          <cell r="D314" t="str">
            <v>01.10.1996</v>
          </cell>
          <cell r="E314">
            <v>1</v>
          </cell>
          <cell r="F314">
            <v>6195002809</v>
          </cell>
        </row>
        <row r="315">
          <cell r="A315">
            <v>3400002730</v>
          </cell>
          <cell r="B315">
            <v>0</v>
          </cell>
          <cell r="C315">
            <v>5301</v>
          </cell>
          <cell r="D315" t="str">
            <v>01.10.1996</v>
          </cell>
          <cell r="E315">
            <v>1</v>
          </cell>
          <cell r="F315">
            <v>6195002810</v>
          </cell>
        </row>
        <row r="316">
          <cell r="A316">
            <v>3400002731</v>
          </cell>
          <cell r="B316">
            <v>0</v>
          </cell>
          <cell r="C316">
            <v>5301</v>
          </cell>
          <cell r="D316" t="str">
            <v>01.10.1996</v>
          </cell>
          <cell r="E316">
            <v>1</v>
          </cell>
          <cell r="F316">
            <v>6195002822</v>
          </cell>
        </row>
        <row r="317">
          <cell r="A317">
            <v>3400002732</v>
          </cell>
          <cell r="B317">
            <v>0</v>
          </cell>
          <cell r="C317">
            <v>5301</v>
          </cell>
          <cell r="D317" t="str">
            <v>01.10.1996</v>
          </cell>
          <cell r="E317">
            <v>1</v>
          </cell>
          <cell r="F317">
            <v>6195002834</v>
          </cell>
        </row>
        <row r="318">
          <cell r="A318">
            <v>3400002733</v>
          </cell>
          <cell r="B318">
            <v>0</v>
          </cell>
          <cell r="C318">
            <v>5301</v>
          </cell>
          <cell r="D318" t="str">
            <v>01.10.1996</v>
          </cell>
          <cell r="E318">
            <v>1</v>
          </cell>
          <cell r="F318">
            <v>6195002846</v>
          </cell>
        </row>
        <row r="319">
          <cell r="A319">
            <v>3400002734</v>
          </cell>
          <cell r="B319">
            <v>0</v>
          </cell>
          <cell r="C319">
            <v>5304</v>
          </cell>
          <cell r="D319" t="str">
            <v>01.10.1996</v>
          </cell>
          <cell r="E319">
            <v>2</v>
          </cell>
          <cell r="F319">
            <v>6195002858</v>
          </cell>
        </row>
        <row r="320">
          <cell r="A320">
            <v>3400002735</v>
          </cell>
          <cell r="B320">
            <v>0</v>
          </cell>
          <cell r="C320">
            <v>5301</v>
          </cell>
          <cell r="D320" t="str">
            <v>01.10.1996</v>
          </cell>
          <cell r="E320">
            <v>1</v>
          </cell>
          <cell r="F320">
            <v>6195002869</v>
          </cell>
        </row>
        <row r="321">
          <cell r="A321">
            <v>3400002736</v>
          </cell>
          <cell r="B321">
            <v>0</v>
          </cell>
          <cell r="C321">
            <v>5304</v>
          </cell>
          <cell r="D321" t="str">
            <v>01.10.1996</v>
          </cell>
          <cell r="E321">
            <v>1</v>
          </cell>
          <cell r="F321">
            <v>6195002871</v>
          </cell>
        </row>
        <row r="322">
          <cell r="A322">
            <v>3400002737</v>
          </cell>
          <cell r="B322">
            <v>0</v>
          </cell>
          <cell r="C322">
            <v>5301</v>
          </cell>
          <cell r="D322" t="str">
            <v>01.10.1996</v>
          </cell>
          <cell r="E322">
            <v>1</v>
          </cell>
          <cell r="F322">
            <v>6195002883</v>
          </cell>
        </row>
        <row r="323">
          <cell r="A323">
            <v>3400002738</v>
          </cell>
          <cell r="B323">
            <v>0</v>
          </cell>
          <cell r="C323">
            <v>5303</v>
          </cell>
          <cell r="D323" t="str">
            <v>01.10.1996</v>
          </cell>
          <cell r="E323">
            <v>0</v>
          </cell>
          <cell r="F323">
            <v>6195002895</v>
          </cell>
        </row>
        <row r="324">
          <cell r="A324">
            <v>3400002739</v>
          </cell>
          <cell r="B324">
            <v>0</v>
          </cell>
          <cell r="C324">
            <v>5303</v>
          </cell>
          <cell r="D324" t="str">
            <v>01.10.1996</v>
          </cell>
          <cell r="E324">
            <v>1</v>
          </cell>
          <cell r="F324">
            <v>6195002901</v>
          </cell>
        </row>
        <row r="325">
          <cell r="A325">
            <v>3400002740</v>
          </cell>
          <cell r="B325">
            <v>0</v>
          </cell>
          <cell r="C325">
            <v>5301</v>
          </cell>
          <cell r="D325" t="str">
            <v>01.10.1996</v>
          </cell>
          <cell r="E325">
            <v>0</v>
          </cell>
          <cell r="F325">
            <v>6195002913</v>
          </cell>
        </row>
        <row r="326">
          <cell r="A326">
            <v>3400002741</v>
          </cell>
          <cell r="B326">
            <v>0</v>
          </cell>
          <cell r="C326">
            <v>6600</v>
          </cell>
          <cell r="D326" t="str">
            <v>01.10.1996</v>
          </cell>
          <cell r="E326">
            <v>0</v>
          </cell>
          <cell r="F326">
            <v>6195002950</v>
          </cell>
        </row>
        <row r="327">
          <cell r="A327">
            <v>3400002742</v>
          </cell>
          <cell r="B327">
            <v>0</v>
          </cell>
          <cell r="C327">
            <v>6600</v>
          </cell>
          <cell r="D327" t="str">
            <v>01.10.1996</v>
          </cell>
          <cell r="E327">
            <v>0</v>
          </cell>
          <cell r="F327">
            <v>6195002974</v>
          </cell>
        </row>
        <row r="328">
          <cell r="A328">
            <v>3400002743</v>
          </cell>
          <cell r="B328">
            <v>0</v>
          </cell>
          <cell r="C328">
            <v>6600</v>
          </cell>
          <cell r="D328" t="str">
            <v>01.10.1996</v>
          </cell>
          <cell r="E328">
            <v>0</v>
          </cell>
          <cell r="F328">
            <v>6195002986</v>
          </cell>
        </row>
        <row r="329">
          <cell r="A329">
            <v>3400002744</v>
          </cell>
          <cell r="B329">
            <v>0</v>
          </cell>
          <cell r="C329">
            <v>6602</v>
          </cell>
          <cell r="D329" t="str">
            <v>01.10.1996</v>
          </cell>
          <cell r="E329">
            <v>1</v>
          </cell>
          <cell r="F329">
            <v>6195003085</v>
          </cell>
        </row>
        <row r="330">
          <cell r="A330">
            <v>3400002745</v>
          </cell>
          <cell r="B330">
            <v>0</v>
          </cell>
          <cell r="C330">
            <v>6602</v>
          </cell>
          <cell r="D330" t="str">
            <v>01.10.1996</v>
          </cell>
          <cell r="E330">
            <v>2</v>
          </cell>
          <cell r="F330">
            <v>6195003097</v>
          </cell>
        </row>
        <row r="331">
          <cell r="A331">
            <v>3400002746</v>
          </cell>
          <cell r="B331">
            <v>0</v>
          </cell>
          <cell r="C331">
            <v>6602</v>
          </cell>
          <cell r="D331" t="str">
            <v>01.10.1996</v>
          </cell>
          <cell r="E331">
            <v>3</v>
          </cell>
          <cell r="F331">
            <v>6195003218</v>
          </cell>
        </row>
        <row r="332">
          <cell r="A332">
            <v>3400002747</v>
          </cell>
          <cell r="B332">
            <v>0</v>
          </cell>
          <cell r="C332">
            <v>6602</v>
          </cell>
          <cell r="D332" t="str">
            <v>01.10.1996</v>
          </cell>
          <cell r="E332">
            <v>0</v>
          </cell>
          <cell r="F332">
            <v>6195003334</v>
          </cell>
        </row>
        <row r="333">
          <cell r="A333">
            <v>3400002748</v>
          </cell>
          <cell r="B333">
            <v>0</v>
          </cell>
          <cell r="C333">
            <v>6602</v>
          </cell>
          <cell r="D333" t="str">
            <v>01.10.1996</v>
          </cell>
          <cell r="E333">
            <v>1</v>
          </cell>
          <cell r="F333">
            <v>6195003401</v>
          </cell>
        </row>
        <row r="334">
          <cell r="A334">
            <v>3400002749</v>
          </cell>
          <cell r="B334">
            <v>0</v>
          </cell>
          <cell r="C334">
            <v>6602</v>
          </cell>
          <cell r="D334" t="str">
            <v>01.10.1996</v>
          </cell>
          <cell r="E334">
            <v>0</v>
          </cell>
          <cell r="F334">
            <v>6195003449</v>
          </cell>
        </row>
        <row r="335">
          <cell r="A335">
            <v>3400002750</v>
          </cell>
          <cell r="B335">
            <v>0</v>
          </cell>
          <cell r="C335">
            <v>6602</v>
          </cell>
          <cell r="D335" t="str">
            <v>01.10.1996</v>
          </cell>
          <cell r="E335">
            <v>4</v>
          </cell>
          <cell r="F335">
            <v>6195003516</v>
          </cell>
        </row>
        <row r="336">
          <cell r="A336">
            <v>3400002751</v>
          </cell>
          <cell r="B336">
            <v>0</v>
          </cell>
          <cell r="C336">
            <v>6602</v>
          </cell>
          <cell r="D336" t="str">
            <v>01.10.1996</v>
          </cell>
          <cell r="E336">
            <v>1</v>
          </cell>
          <cell r="F336">
            <v>6195003539</v>
          </cell>
        </row>
        <row r="337">
          <cell r="A337">
            <v>3400002752</v>
          </cell>
          <cell r="B337">
            <v>0</v>
          </cell>
          <cell r="C337">
            <v>6602</v>
          </cell>
          <cell r="D337" t="str">
            <v>01.10.1996</v>
          </cell>
          <cell r="E337">
            <v>2</v>
          </cell>
          <cell r="F337">
            <v>6195003577</v>
          </cell>
        </row>
        <row r="338">
          <cell r="A338">
            <v>3400002753</v>
          </cell>
          <cell r="B338">
            <v>0</v>
          </cell>
          <cell r="C338">
            <v>6600</v>
          </cell>
          <cell r="D338" t="str">
            <v>01.10.1996</v>
          </cell>
          <cell r="E338">
            <v>1</v>
          </cell>
          <cell r="F338">
            <v>6195003589</v>
          </cell>
        </row>
        <row r="339">
          <cell r="A339">
            <v>3400002754</v>
          </cell>
          <cell r="B339">
            <v>0</v>
          </cell>
          <cell r="C339">
            <v>6602</v>
          </cell>
          <cell r="D339" t="str">
            <v>01.10.1996</v>
          </cell>
          <cell r="E339">
            <v>1</v>
          </cell>
          <cell r="F339">
            <v>6195003590</v>
          </cell>
        </row>
        <row r="340">
          <cell r="A340">
            <v>3400002755</v>
          </cell>
          <cell r="B340">
            <v>0</v>
          </cell>
          <cell r="C340">
            <v>6602</v>
          </cell>
          <cell r="D340" t="str">
            <v>01.10.1996</v>
          </cell>
          <cell r="E340">
            <v>3</v>
          </cell>
          <cell r="F340">
            <v>6195003607</v>
          </cell>
        </row>
        <row r="341">
          <cell r="A341">
            <v>3400002756</v>
          </cell>
          <cell r="B341">
            <v>0</v>
          </cell>
          <cell r="C341">
            <v>6600</v>
          </cell>
          <cell r="D341" t="str">
            <v>01.10.1996</v>
          </cell>
          <cell r="E341">
            <v>0</v>
          </cell>
          <cell r="F341">
            <v>6195003632</v>
          </cell>
        </row>
        <row r="342">
          <cell r="A342">
            <v>3400002757</v>
          </cell>
          <cell r="B342">
            <v>0</v>
          </cell>
          <cell r="C342">
            <v>6600</v>
          </cell>
          <cell r="D342" t="str">
            <v>01.10.1996</v>
          </cell>
          <cell r="E342">
            <v>1</v>
          </cell>
          <cell r="F342">
            <v>6195003644</v>
          </cell>
        </row>
        <row r="343">
          <cell r="A343">
            <v>3400002758</v>
          </cell>
          <cell r="B343">
            <v>0</v>
          </cell>
          <cell r="C343">
            <v>6602</v>
          </cell>
          <cell r="D343" t="str">
            <v>01.10.1996</v>
          </cell>
          <cell r="E343">
            <v>1</v>
          </cell>
          <cell r="F343">
            <v>6195003693</v>
          </cell>
        </row>
        <row r="344">
          <cell r="A344">
            <v>3400004789</v>
          </cell>
          <cell r="B344">
            <v>0</v>
          </cell>
          <cell r="C344">
            <v>6600</v>
          </cell>
          <cell r="D344" t="str">
            <v>01.10.1996</v>
          </cell>
          <cell r="E344">
            <v>1</v>
          </cell>
          <cell r="F344">
            <v>6195003747</v>
          </cell>
        </row>
        <row r="345">
          <cell r="A345">
            <v>3400002759</v>
          </cell>
          <cell r="B345">
            <v>0</v>
          </cell>
          <cell r="C345">
            <v>6600</v>
          </cell>
          <cell r="D345" t="str">
            <v>01.10.1996</v>
          </cell>
          <cell r="E345">
            <v>0</v>
          </cell>
          <cell r="F345">
            <v>6195003802</v>
          </cell>
        </row>
        <row r="346">
          <cell r="A346">
            <v>3400002760</v>
          </cell>
          <cell r="B346">
            <v>0</v>
          </cell>
          <cell r="C346">
            <v>6600</v>
          </cell>
          <cell r="D346" t="str">
            <v>01.10.1996</v>
          </cell>
          <cell r="E346">
            <v>1</v>
          </cell>
          <cell r="F346">
            <v>6195004004</v>
          </cell>
        </row>
        <row r="347">
          <cell r="A347">
            <v>3400002761</v>
          </cell>
          <cell r="B347">
            <v>0</v>
          </cell>
          <cell r="C347">
            <v>6600</v>
          </cell>
          <cell r="D347" t="str">
            <v>01.10.1996</v>
          </cell>
          <cell r="E347">
            <v>0</v>
          </cell>
          <cell r="F347">
            <v>6195004028</v>
          </cell>
        </row>
        <row r="348">
          <cell r="A348">
            <v>3400004790</v>
          </cell>
          <cell r="B348">
            <v>0</v>
          </cell>
          <cell r="C348">
            <v>6600</v>
          </cell>
          <cell r="D348" t="str">
            <v>01.10.1996</v>
          </cell>
          <cell r="E348">
            <v>1</v>
          </cell>
          <cell r="F348">
            <v>6195004090</v>
          </cell>
        </row>
        <row r="349">
          <cell r="A349">
            <v>3400002762</v>
          </cell>
          <cell r="B349">
            <v>0</v>
          </cell>
          <cell r="C349">
            <v>6600</v>
          </cell>
          <cell r="D349" t="str">
            <v>01.10.1996</v>
          </cell>
          <cell r="E349">
            <v>1</v>
          </cell>
          <cell r="F349">
            <v>6195004181</v>
          </cell>
        </row>
        <row r="350">
          <cell r="A350">
            <v>3400002763</v>
          </cell>
          <cell r="B350">
            <v>0</v>
          </cell>
          <cell r="C350">
            <v>6600</v>
          </cell>
          <cell r="D350" t="str">
            <v>01.10.1996</v>
          </cell>
          <cell r="E350">
            <v>1</v>
          </cell>
          <cell r="F350">
            <v>6195004209</v>
          </cell>
        </row>
        <row r="351">
          <cell r="A351">
            <v>3400002764</v>
          </cell>
          <cell r="B351">
            <v>0</v>
          </cell>
          <cell r="C351">
            <v>6602</v>
          </cell>
          <cell r="D351" t="str">
            <v>01.10.1996</v>
          </cell>
          <cell r="E351">
            <v>6</v>
          </cell>
          <cell r="F351">
            <v>6195004211</v>
          </cell>
        </row>
        <row r="352">
          <cell r="A352">
            <v>3400002765</v>
          </cell>
          <cell r="B352">
            <v>0</v>
          </cell>
          <cell r="C352">
            <v>6602</v>
          </cell>
          <cell r="D352" t="str">
            <v>01.10.1996</v>
          </cell>
          <cell r="E352">
            <v>1</v>
          </cell>
          <cell r="F352">
            <v>6195004235</v>
          </cell>
        </row>
        <row r="353">
          <cell r="A353">
            <v>3400002766</v>
          </cell>
          <cell r="B353">
            <v>0</v>
          </cell>
          <cell r="C353">
            <v>6602</v>
          </cell>
          <cell r="D353" t="str">
            <v>01.10.1996</v>
          </cell>
          <cell r="E353">
            <v>1</v>
          </cell>
          <cell r="F353">
            <v>6195004247</v>
          </cell>
        </row>
        <row r="354">
          <cell r="A354">
            <v>3400002767</v>
          </cell>
          <cell r="B354">
            <v>0</v>
          </cell>
          <cell r="C354">
            <v>6602</v>
          </cell>
          <cell r="D354" t="str">
            <v>01.10.1996</v>
          </cell>
          <cell r="E354">
            <v>1</v>
          </cell>
          <cell r="F354">
            <v>6195004259</v>
          </cell>
        </row>
        <row r="355">
          <cell r="A355">
            <v>3400002768</v>
          </cell>
          <cell r="B355">
            <v>0</v>
          </cell>
          <cell r="C355">
            <v>6602</v>
          </cell>
          <cell r="D355" t="str">
            <v>01.10.1996</v>
          </cell>
          <cell r="E355">
            <v>2</v>
          </cell>
          <cell r="F355">
            <v>6195004363</v>
          </cell>
        </row>
        <row r="356">
          <cell r="A356">
            <v>3400002769</v>
          </cell>
          <cell r="B356">
            <v>0</v>
          </cell>
          <cell r="C356">
            <v>6602</v>
          </cell>
          <cell r="D356" t="str">
            <v>01.10.1996</v>
          </cell>
          <cell r="E356">
            <v>1</v>
          </cell>
          <cell r="F356">
            <v>6195004491</v>
          </cell>
        </row>
        <row r="357">
          <cell r="A357">
            <v>3400002770</v>
          </cell>
          <cell r="B357">
            <v>0</v>
          </cell>
          <cell r="C357">
            <v>6600</v>
          </cell>
          <cell r="D357" t="str">
            <v>01.10.1996</v>
          </cell>
          <cell r="E357">
            <v>1</v>
          </cell>
          <cell r="F357">
            <v>6195004570</v>
          </cell>
        </row>
        <row r="358">
          <cell r="A358">
            <v>3400002771</v>
          </cell>
          <cell r="B358">
            <v>0</v>
          </cell>
          <cell r="C358">
            <v>6600</v>
          </cell>
          <cell r="D358" t="str">
            <v>01.10.1996</v>
          </cell>
          <cell r="E358">
            <v>1</v>
          </cell>
          <cell r="F358">
            <v>6195004582</v>
          </cell>
        </row>
        <row r="359">
          <cell r="A359">
            <v>3400002772</v>
          </cell>
          <cell r="B359">
            <v>0</v>
          </cell>
          <cell r="C359">
            <v>6600</v>
          </cell>
          <cell r="D359" t="str">
            <v>01.10.1996</v>
          </cell>
          <cell r="E359">
            <v>0</v>
          </cell>
          <cell r="F359">
            <v>6195004818</v>
          </cell>
        </row>
        <row r="360">
          <cell r="A360">
            <v>3400002773</v>
          </cell>
          <cell r="B360">
            <v>0</v>
          </cell>
          <cell r="C360">
            <v>5900</v>
          </cell>
          <cell r="D360" t="str">
            <v>01.10.1996</v>
          </cell>
          <cell r="E360">
            <v>1</v>
          </cell>
          <cell r="F360">
            <v>6195004922</v>
          </cell>
        </row>
        <row r="361">
          <cell r="A361">
            <v>3400002774</v>
          </cell>
          <cell r="B361">
            <v>0</v>
          </cell>
          <cell r="C361">
            <v>5900</v>
          </cell>
          <cell r="D361" t="str">
            <v>01.10.1996</v>
          </cell>
          <cell r="E361">
            <v>14</v>
          </cell>
          <cell r="F361">
            <v>6195004934</v>
          </cell>
        </row>
        <row r="362">
          <cell r="A362">
            <v>3400002775</v>
          </cell>
          <cell r="B362">
            <v>0</v>
          </cell>
          <cell r="C362">
            <v>5801</v>
          </cell>
          <cell r="D362" t="str">
            <v>01.10.1996</v>
          </cell>
          <cell r="E362">
            <v>1</v>
          </cell>
          <cell r="F362">
            <v>6195004969</v>
          </cell>
        </row>
        <row r="363">
          <cell r="A363">
            <v>3400002776</v>
          </cell>
          <cell r="B363">
            <v>0</v>
          </cell>
          <cell r="C363">
            <v>5801</v>
          </cell>
          <cell r="D363" t="str">
            <v>01.10.1996</v>
          </cell>
          <cell r="E363">
            <v>1</v>
          </cell>
          <cell r="F363">
            <v>6195004971</v>
          </cell>
        </row>
        <row r="364">
          <cell r="A364">
            <v>3400002777</v>
          </cell>
          <cell r="B364">
            <v>0</v>
          </cell>
          <cell r="C364">
            <v>5801</v>
          </cell>
          <cell r="D364" t="str">
            <v>01.10.1996</v>
          </cell>
          <cell r="E364">
            <v>1</v>
          </cell>
          <cell r="F364">
            <v>6195004983</v>
          </cell>
        </row>
        <row r="365">
          <cell r="A365">
            <v>3400002778</v>
          </cell>
          <cell r="B365">
            <v>0</v>
          </cell>
          <cell r="C365">
            <v>5801</v>
          </cell>
          <cell r="D365" t="str">
            <v>01.10.1996</v>
          </cell>
          <cell r="E365">
            <v>1</v>
          </cell>
          <cell r="F365">
            <v>6195004995</v>
          </cell>
        </row>
        <row r="366">
          <cell r="A366">
            <v>3400002779</v>
          </cell>
          <cell r="B366">
            <v>0</v>
          </cell>
          <cell r="C366">
            <v>5801</v>
          </cell>
          <cell r="D366" t="str">
            <v>01.10.1996</v>
          </cell>
          <cell r="E366">
            <v>1</v>
          </cell>
          <cell r="F366">
            <v>6195005008</v>
          </cell>
        </row>
        <row r="367">
          <cell r="A367">
            <v>3400002780</v>
          </cell>
          <cell r="B367">
            <v>0</v>
          </cell>
          <cell r="C367">
            <v>5801</v>
          </cell>
          <cell r="D367" t="str">
            <v>01.10.1996</v>
          </cell>
          <cell r="E367">
            <v>1</v>
          </cell>
          <cell r="F367">
            <v>6195005019</v>
          </cell>
        </row>
        <row r="368">
          <cell r="A368">
            <v>3400002781</v>
          </cell>
          <cell r="B368">
            <v>0</v>
          </cell>
          <cell r="C368">
            <v>5801</v>
          </cell>
          <cell r="D368" t="str">
            <v>01.10.1996</v>
          </cell>
          <cell r="E368">
            <v>1</v>
          </cell>
          <cell r="F368">
            <v>6195005021</v>
          </cell>
        </row>
        <row r="369">
          <cell r="A369">
            <v>3400002782</v>
          </cell>
          <cell r="B369">
            <v>0</v>
          </cell>
          <cell r="C369">
            <v>5801</v>
          </cell>
          <cell r="D369" t="str">
            <v>01.10.1996</v>
          </cell>
          <cell r="E369">
            <v>1</v>
          </cell>
          <cell r="F369">
            <v>6195005033</v>
          </cell>
        </row>
        <row r="370">
          <cell r="A370">
            <v>3400002783</v>
          </cell>
          <cell r="B370">
            <v>0</v>
          </cell>
          <cell r="C370">
            <v>5801</v>
          </cell>
          <cell r="D370" t="str">
            <v>01.10.1996</v>
          </cell>
          <cell r="E370">
            <v>1</v>
          </cell>
          <cell r="F370">
            <v>6195005045</v>
          </cell>
        </row>
        <row r="371">
          <cell r="A371">
            <v>3400002784</v>
          </cell>
          <cell r="B371">
            <v>0</v>
          </cell>
          <cell r="C371">
            <v>5801</v>
          </cell>
          <cell r="D371" t="str">
            <v>01.10.1996</v>
          </cell>
          <cell r="E371">
            <v>1</v>
          </cell>
          <cell r="F371">
            <v>6195005057</v>
          </cell>
        </row>
        <row r="372">
          <cell r="A372">
            <v>3400002785</v>
          </cell>
          <cell r="B372">
            <v>0</v>
          </cell>
          <cell r="C372">
            <v>6600</v>
          </cell>
          <cell r="D372" t="str">
            <v>01.10.1996</v>
          </cell>
          <cell r="E372">
            <v>0</v>
          </cell>
          <cell r="F372">
            <v>6195005069</v>
          </cell>
        </row>
        <row r="373">
          <cell r="A373">
            <v>3400002786</v>
          </cell>
          <cell r="B373">
            <v>0</v>
          </cell>
          <cell r="C373">
            <v>6602</v>
          </cell>
          <cell r="D373" t="str">
            <v>01.10.1996</v>
          </cell>
          <cell r="E373">
            <v>0</v>
          </cell>
          <cell r="F373">
            <v>6195005070</v>
          </cell>
        </row>
        <row r="374">
          <cell r="A374">
            <v>3400002787</v>
          </cell>
          <cell r="B374">
            <v>0</v>
          </cell>
          <cell r="C374">
            <v>6600</v>
          </cell>
          <cell r="D374" t="str">
            <v>01.10.1996</v>
          </cell>
          <cell r="E374">
            <v>0</v>
          </cell>
          <cell r="F374">
            <v>6195005082</v>
          </cell>
        </row>
        <row r="375">
          <cell r="A375">
            <v>3400002788</v>
          </cell>
          <cell r="B375">
            <v>0</v>
          </cell>
          <cell r="C375">
            <v>6600</v>
          </cell>
          <cell r="D375" t="str">
            <v>01.10.1996</v>
          </cell>
          <cell r="E375">
            <v>1</v>
          </cell>
          <cell r="F375">
            <v>6195005094</v>
          </cell>
        </row>
        <row r="376">
          <cell r="A376">
            <v>3400002789</v>
          </cell>
          <cell r="B376">
            <v>0</v>
          </cell>
          <cell r="C376">
            <v>6600</v>
          </cell>
          <cell r="D376" t="str">
            <v>01.10.1996</v>
          </cell>
          <cell r="E376">
            <v>1</v>
          </cell>
          <cell r="F376">
            <v>6195005100</v>
          </cell>
        </row>
        <row r="377">
          <cell r="A377">
            <v>3400002790</v>
          </cell>
          <cell r="B377">
            <v>0</v>
          </cell>
          <cell r="C377">
            <v>6600</v>
          </cell>
          <cell r="D377" t="str">
            <v>01.10.1996</v>
          </cell>
          <cell r="E377">
            <v>1</v>
          </cell>
          <cell r="F377">
            <v>6195005112</v>
          </cell>
        </row>
        <row r="378">
          <cell r="A378">
            <v>3400002791</v>
          </cell>
          <cell r="B378">
            <v>0</v>
          </cell>
          <cell r="C378">
            <v>6602</v>
          </cell>
          <cell r="D378" t="str">
            <v>01.10.1996</v>
          </cell>
          <cell r="E378">
            <v>1</v>
          </cell>
          <cell r="F378">
            <v>6195005124</v>
          </cell>
        </row>
        <row r="379">
          <cell r="A379">
            <v>3400002792</v>
          </cell>
          <cell r="B379">
            <v>0</v>
          </cell>
          <cell r="C379">
            <v>6602</v>
          </cell>
          <cell r="D379" t="str">
            <v>01.10.1996</v>
          </cell>
          <cell r="E379">
            <v>1</v>
          </cell>
          <cell r="F379">
            <v>6195005159</v>
          </cell>
        </row>
        <row r="380">
          <cell r="A380">
            <v>3400002793</v>
          </cell>
          <cell r="B380">
            <v>0</v>
          </cell>
          <cell r="C380">
            <v>6602</v>
          </cell>
          <cell r="D380" t="str">
            <v>01.10.1996</v>
          </cell>
          <cell r="E380">
            <v>3</v>
          </cell>
          <cell r="F380">
            <v>6195005161</v>
          </cell>
        </row>
        <row r="381">
          <cell r="A381">
            <v>3400002794</v>
          </cell>
          <cell r="B381">
            <v>0</v>
          </cell>
          <cell r="C381">
            <v>6602</v>
          </cell>
          <cell r="D381" t="str">
            <v>01.10.1996</v>
          </cell>
          <cell r="E381">
            <v>1</v>
          </cell>
          <cell r="F381">
            <v>6195005173</v>
          </cell>
        </row>
        <row r="382">
          <cell r="A382">
            <v>3400002795</v>
          </cell>
          <cell r="B382">
            <v>0</v>
          </cell>
          <cell r="C382">
            <v>6600</v>
          </cell>
          <cell r="D382" t="str">
            <v>01.10.1996</v>
          </cell>
          <cell r="E382">
            <v>1</v>
          </cell>
          <cell r="F382">
            <v>6195005185</v>
          </cell>
        </row>
        <row r="383">
          <cell r="A383">
            <v>3400002796</v>
          </cell>
          <cell r="B383">
            <v>0</v>
          </cell>
          <cell r="C383">
            <v>6600</v>
          </cell>
          <cell r="D383" t="str">
            <v>01.10.1996</v>
          </cell>
          <cell r="E383">
            <v>1</v>
          </cell>
          <cell r="F383">
            <v>6195005203</v>
          </cell>
        </row>
        <row r="384">
          <cell r="A384">
            <v>3400002797</v>
          </cell>
          <cell r="B384">
            <v>0</v>
          </cell>
          <cell r="C384">
            <v>6602</v>
          </cell>
          <cell r="D384" t="str">
            <v>01.10.1996</v>
          </cell>
          <cell r="E384">
            <v>2</v>
          </cell>
          <cell r="F384">
            <v>6195005215</v>
          </cell>
        </row>
        <row r="385">
          <cell r="A385">
            <v>3400002798</v>
          </cell>
          <cell r="B385">
            <v>0</v>
          </cell>
          <cell r="C385">
            <v>6600</v>
          </cell>
          <cell r="D385" t="str">
            <v>01.10.1996</v>
          </cell>
          <cell r="E385">
            <v>0</v>
          </cell>
          <cell r="F385">
            <v>6195005227</v>
          </cell>
        </row>
        <row r="386">
          <cell r="A386">
            <v>3400002799</v>
          </cell>
          <cell r="B386">
            <v>0</v>
          </cell>
          <cell r="C386">
            <v>6602</v>
          </cell>
          <cell r="D386" t="str">
            <v>01.10.1996</v>
          </cell>
          <cell r="E386">
            <v>1</v>
          </cell>
          <cell r="F386">
            <v>6195005252</v>
          </cell>
        </row>
        <row r="387">
          <cell r="A387">
            <v>3400002800</v>
          </cell>
          <cell r="B387">
            <v>0</v>
          </cell>
          <cell r="C387">
            <v>5900</v>
          </cell>
          <cell r="D387" t="str">
            <v>01.10.1996</v>
          </cell>
          <cell r="E387">
            <v>2</v>
          </cell>
          <cell r="F387">
            <v>6195005318</v>
          </cell>
        </row>
        <row r="388">
          <cell r="A388">
            <v>3400002801</v>
          </cell>
          <cell r="B388">
            <v>0</v>
          </cell>
          <cell r="C388">
            <v>5801</v>
          </cell>
          <cell r="D388" t="str">
            <v>01.10.1996</v>
          </cell>
          <cell r="E388">
            <v>0</v>
          </cell>
          <cell r="F388">
            <v>6195005331</v>
          </cell>
        </row>
        <row r="389">
          <cell r="A389">
            <v>3400005568</v>
          </cell>
          <cell r="B389">
            <v>0</v>
          </cell>
          <cell r="C389">
            <v>6230</v>
          </cell>
          <cell r="D389" t="str">
            <v>01.10.1996</v>
          </cell>
          <cell r="E389">
            <v>2</v>
          </cell>
          <cell r="F389">
            <v>6195005343</v>
          </cell>
        </row>
        <row r="390">
          <cell r="A390">
            <v>3400002802</v>
          </cell>
          <cell r="B390">
            <v>0</v>
          </cell>
          <cell r="C390">
            <v>5900</v>
          </cell>
          <cell r="D390" t="str">
            <v>01.10.1996</v>
          </cell>
          <cell r="E390">
            <v>0</v>
          </cell>
          <cell r="F390">
            <v>6195005343</v>
          </cell>
        </row>
        <row r="391">
          <cell r="A391">
            <v>3400002803</v>
          </cell>
          <cell r="B391">
            <v>0</v>
          </cell>
          <cell r="C391">
            <v>5801</v>
          </cell>
          <cell r="D391" t="str">
            <v>01.10.1996</v>
          </cell>
          <cell r="E391">
            <v>1</v>
          </cell>
          <cell r="F391">
            <v>6195005355</v>
          </cell>
        </row>
        <row r="392">
          <cell r="A392">
            <v>3400002804</v>
          </cell>
          <cell r="B392">
            <v>0</v>
          </cell>
          <cell r="C392">
            <v>5900</v>
          </cell>
          <cell r="D392" t="str">
            <v>01.10.1996</v>
          </cell>
          <cell r="E392">
            <v>15</v>
          </cell>
          <cell r="F392">
            <v>6195005367</v>
          </cell>
        </row>
        <row r="393">
          <cell r="A393">
            <v>3400002805</v>
          </cell>
          <cell r="B393">
            <v>0</v>
          </cell>
          <cell r="C393">
            <v>5801</v>
          </cell>
          <cell r="D393" t="str">
            <v>01.10.1996</v>
          </cell>
          <cell r="E393">
            <v>1</v>
          </cell>
          <cell r="F393">
            <v>6195005409</v>
          </cell>
        </row>
        <row r="394">
          <cell r="A394">
            <v>3400002806</v>
          </cell>
          <cell r="B394">
            <v>0</v>
          </cell>
          <cell r="C394">
            <v>5900</v>
          </cell>
          <cell r="D394" t="str">
            <v>01.10.1996</v>
          </cell>
          <cell r="E394">
            <v>10</v>
          </cell>
          <cell r="F394">
            <v>6195005410</v>
          </cell>
        </row>
        <row r="395">
          <cell r="A395">
            <v>3400002807</v>
          </cell>
          <cell r="B395">
            <v>0</v>
          </cell>
          <cell r="C395">
            <v>5801</v>
          </cell>
          <cell r="D395" t="str">
            <v>01.10.1996</v>
          </cell>
          <cell r="E395">
            <v>1</v>
          </cell>
          <cell r="F395">
            <v>6195005422</v>
          </cell>
        </row>
        <row r="396">
          <cell r="A396">
            <v>3400002808</v>
          </cell>
          <cell r="B396">
            <v>0</v>
          </cell>
          <cell r="C396">
            <v>5801</v>
          </cell>
          <cell r="D396" t="str">
            <v>01.10.1996</v>
          </cell>
          <cell r="E396">
            <v>0</v>
          </cell>
          <cell r="F396">
            <v>6195005446</v>
          </cell>
        </row>
        <row r="397">
          <cell r="A397">
            <v>3400002809</v>
          </cell>
          <cell r="B397">
            <v>0</v>
          </cell>
          <cell r="C397">
            <v>5801</v>
          </cell>
          <cell r="D397" t="str">
            <v>01.10.1996</v>
          </cell>
          <cell r="E397">
            <v>0</v>
          </cell>
          <cell r="F397">
            <v>6195005469</v>
          </cell>
        </row>
        <row r="398">
          <cell r="A398">
            <v>3400005570</v>
          </cell>
          <cell r="B398">
            <v>0</v>
          </cell>
          <cell r="C398">
            <v>6230</v>
          </cell>
          <cell r="D398" t="str">
            <v>01.10.1996</v>
          </cell>
          <cell r="E398">
            <v>2</v>
          </cell>
          <cell r="F398">
            <v>6195005469</v>
          </cell>
        </row>
        <row r="399">
          <cell r="A399">
            <v>3400002810</v>
          </cell>
          <cell r="B399">
            <v>0</v>
          </cell>
          <cell r="C399">
            <v>5801</v>
          </cell>
          <cell r="D399" t="str">
            <v>01.10.1996</v>
          </cell>
          <cell r="E399">
            <v>0</v>
          </cell>
          <cell r="F399">
            <v>6195005483</v>
          </cell>
        </row>
        <row r="400">
          <cell r="A400">
            <v>3400002811</v>
          </cell>
          <cell r="B400">
            <v>0</v>
          </cell>
          <cell r="C400">
            <v>5801</v>
          </cell>
          <cell r="D400" t="str">
            <v>01.10.1996</v>
          </cell>
          <cell r="E400">
            <v>0</v>
          </cell>
          <cell r="F400">
            <v>6195005495</v>
          </cell>
        </row>
        <row r="401">
          <cell r="A401">
            <v>3400002812</v>
          </cell>
          <cell r="B401">
            <v>0</v>
          </cell>
          <cell r="C401">
            <v>5801</v>
          </cell>
          <cell r="D401" t="str">
            <v>01.10.1996</v>
          </cell>
          <cell r="E401">
            <v>1</v>
          </cell>
          <cell r="F401">
            <v>6195005513</v>
          </cell>
        </row>
        <row r="402">
          <cell r="A402">
            <v>3400002813</v>
          </cell>
          <cell r="B402">
            <v>0</v>
          </cell>
          <cell r="C402">
            <v>5801</v>
          </cell>
          <cell r="D402" t="str">
            <v>01.10.1996</v>
          </cell>
          <cell r="E402">
            <v>1</v>
          </cell>
          <cell r="F402">
            <v>6195005604</v>
          </cell>
        </row>
        <row r="403">
          <cell r="A403">
            <v>3400002814</v>
          </cell>
          <cell r="B403">
            <v>0</v>
          </cell>
          <cell r="C403">
            <v>5900</v>
          </cell>
          <cell r="D403" t="str">
            <v>01.10.1996</v>
          </cell>
          <cell r="E403">
            <v>3</v>
          </cell>
          <cell r="F403">
            <v>6195005616</v>
          </cell>
        </row>
        <row r="404">
          <cell r="A404">
            <v>3400002815</v>
          </cell>
          <cell r="B404">
            <v>0</v>
          </cell>
          <cell r="C404">
            <v>5801</v>
          </cell>
          <cell r="D404" t="str">
            <v>01.10.1996</v>
          </cell>
          <cell r="E404">
            <v>0</v>
          </cell>
          <cell r="F404">
            <v>6195005628</v>
          </cell>
        </row>
        <row r="405">
          <cell r="A405">
            <v>3400002816</v>
          </cell>
          <cell r="B405">
            <v>0</v>
          </cell>
          <cell r="C405">
            <v>5900</v>
          </cell>
          <cell r="D405" t="str">
            <v>01.10.1996</v>
          </cell>
          <cell r="E405">
            <v>0</v>
          </cell>
          <cell r="F405">
            <v>6195005639</v>
          </cell>
        </row>
        <row r="406">
          <cell r="A406">
            <v>3400002817</v>
          </cell>
          <cell r="B406">
            <v>0</v>
          </cell>
          <cell r="C406">
            <v>5900</v>
          </cell>
          <cell r="D406" t="str">
            <v>01.10.1996</v>
          </cell>
          <cell r="E406">
            <v>0</v>
          </cell>
          <cell r="F406">
            <v>6195005641</v>
          </cell>
        </row>
        <row r="407">
          <cell r="A407">
            <v>3400002818</v>
          </cell>
          <cell r="B407">
            <v>0</v>
          </cell>
          <cell r="C407">
            <v>5900</v>
          </cell>
          <cell r="D407" t="str">
            <v>01.10.1996</v>
          </cell>
          <cell r="E407">
            <v>0</v>
          </cell>
          <cell r="F407">
            <v>6195005653</v>
          </cell>
        </row>
        <row r="408">
          <cell r="A408">
            <v>3400002819</v>
          </cell>
          <cell r="B408">
            <v>0</v>
          </cell>
          <cell r="C408">
            <v>5801</v>
          </cell>
          <cell r="D408" t="str">
            <v>01.10.1996</v>
          </cell>
          <cell r="E408">
            <v>1</v>
          </cell>
          <cell r="F408">
            <v>6195005665</v>
          </cell>
        </row>
        <row r="409">
          <cell r="A409">
            <v>3400002820</v>
          </cell>
          <cell r="B409">
            <v>0</v>
          </cell>
          <cell r="C409">
            <v>5801</v>
          </cell>
          <cell r="D409" t="str">
            <v>01.10.1996</v>
          </cell>
          <cell r="E409">
            <v>1</v>
          </cell>
          <cell r="F409">
            <v>6195005677</v>
          </cell>
        </row>
        <row r="410">
          <cell r="A410">
            <v>3400002821</v>
          </cell>
          <cell r="B410">
            <v>0</v>
          </cell>
          <cell r="C410">
            <v>5801</v>
          </cell>
          <cell r="D410" t="str">
            <v>01.10.1996</v>
          </cell>
          <cell r="E410">
            <v>1</v>
          </cell>
          <cell r="F410">
            <v>6195005689</v>
          </cell>
        </row>
        <row r="411">
          <cell r="A411">
            <v>3400002822</v>
          </cell>
          <cell r="B411">
            <v>0</v>
          </cell>
          <cell r="C411">
            <v>5801</v>
          </cell>
          <cell r="D411" t="str">
            <v>01.10.1996</v>
          </cell>
          <cell r="E411">
            <v>1</v>
          </cell>
          <cell r="F411">
            <v>6195005690</v>
          </cell>
        </row>
        <row r="412">
          <cell r="A412">
            <v>3400002823</v>
          </cell>
          <cell r="B412">
            <v>0</v>
          </cell>
          <cell r="C412">
            <v>5801</v>
          </cell>
          <cell r="D412" t="str">
            <v>01.10.1996</v>
          </cell>
          <cell r="E412">
            <v>1</v>
          </cell>
          <cell r="F412">
            <v>6195005707</v>
          </cell>
        </row>
        <row r="413">
          <cell r="A413">
            <v>3400002824</v>
          </cell>
          <cell r="B413">
            <v>0</v>
          </cell>
          <cell r="C413">
            <v>5900</v>
          </cell>
          <cell r="D413" t="str">
            <v>01.10.1996</v>
          </cell>
          <cell r="E413">
            <v>1</v>
          </cell>
          <cell r="F413">
            <v>6195005719</v>
          </cell>
        </row>
        <row r="414">
          <cell r="A414">
            <v>3400002825</v>
          </cell>
          <cell r="B414">
            <v>0</v>
          </cell>
          <cell r="C414">
            <v>5900</v>
          </cell>
          <cell r="D414" t="str">
            <v>01.10.1996</v>
          </cell>
          <cell r="E414">
            <v>1</v>
          </cell>
          <cell r="F414">
            <v>6195005768</v>
          </cell>
        </row>
        <row r="415">
          <cell r="A415">
            <v>3400002826</v>
          </cell>
          <cell r="B415">
            <v>0</v>
          </cell>
          <cell r="C415">
            <v>5900</v>
          </cell>
          <cell r="D415" t="str">
            <v>01.10.1996</v>
          </cell>
          <cell r="E415">
            <v>1</v>
          </cell>
          <cell r="F415">
            <v>6195005779</v>
          </cell>
        </row>
        <row r="416">
          <cell r="A416">
            <v>3400002827</v>
          </cell>
          <cell r="B416">
            <v>0</v>
          </cell>
          <cell r="C416">
            <v>5800</v>
          </cell>
          <cell r="D416" t="str">
            <v>01.10.1996</v>
          </cell>
          <cell r="E416">
            <v>0</v>
          </cell>
          <cell r="F416">
            <v>6195005781</v>
          </cell>
        </row>
        <row r="417">
          <cell r="A417">
            <v>3400002828</v>
          </cell>
          <cell r="B417">
            <v>0</v>
          </cell>
          <cell r="C417">
            <v>5800</v>
          </cell>
          <cell r="D417" t="str">
            <v>01.10.1996</v>
          </cell>
          <cell r="E417">
            <v>1</v>
          </cell>
          <cell r="F417">
            <v>6195005793</v>
          </cell>
        </row>
        <row r="418">
          <cell r="A418">
            <v>3400002829</v>
          </cell>
          <cell r="B418">
            <v>0</v>
          </cell>
          <cell r="C418">
            <v>5900</v>
          </cell>
          <cell r="D418" t="str">
            <v>01.10.1996</v>
          </cell>
          <cell r="E418">
            <v>35</v>
          </cell>
          <cell r="F418">
            <v>6195005811</v>
          </cell>
        </row>
        <row r="419">
          <cell r="A419">
            <v>3400002830</v>
          </cell>
          <cell r="B419">
            <v>0</v>
          </cell>
          <cell r="C419">
            <v>5900</v>
          </cell>
          <cell r="D419" t="str">
            <v>01.10.1996</v>
          </cell>
          <cell r="E419">
            <v>1</v>
          </cell>
          <cell r="F419">
            <v>6195005823</v>
          </cell>
        </row>
        <row r="420">
          <cell r="A420">
            <v>3400002831</v>
          </cell>
          <cell r="B420">
            <v>0</v>
          </cell>
          <cell r="C420">
            <v>5900</v>
          </cell>
          <cell r="D420" t="str">
            <v>01.04.1995</v>
          </cell>
          <cell r="E420">
            <v>0</v>
          </cell>
          <cell r="F420">
            <v>6195005860</v>
          </cell>
        </row>
        <row r="421">
          <cell r="A421">
            <v>3400002832</v>
          </cell>
          <cell r="B421">
            <v>0</v>
          </cell>
          <cell r="C421">
            <v>5801</v>
          </cell>
          <cell r="D421" t="str">
            <v>01.10.1996</v>
          </cell>
          <cell r="E421">
            <v>0</v>
          </cell>
          <cell r="F421">
            <v>6195005896</v>
          </cell>
        </row>
        <row r="422">
          <cell r="A422">
            <v>3400002833</v>
          </cell>
          <cell r="B422">
            <v>0</v>
          </cell>
          <cell r="C422">
            <v>5800</v>
          </cell>
          <cell r="D422" t="str">
            <v>01.10.1996</v>
          </cell>
          <cell r="E422">
            <v>1</v>
          </cell>
          <cell r="F422">
            <v>6195005914</v>
          </cell>
        </row>
        <row r="423">
          <cell r="A423">
            <v>3400002834</v>
          </cell>
          <cell r="B423">
            <v>0</v>
          </cell>
          <cell r="C423">
            <v>5800</v>
          </cell>
          <cell r="D423" t="str">
            <v>01.10.1996</v>
          </cell>
          <cell r="E423">
            <v>1</v>
          </cell>
          <cell r="F423">
            <v>6195005926</v>
          </cell>
        </row>
        <row r="424">
          <cell r="A424">
            <v>3400002835</v>
          </cell>
          <cell r="B424">
            <v>0</v>
          </cell>
          <cell r="C424">
            <v>5801</v>
          </cell>
          <cell r="D424" t="str">
            <v>01.10.1996</v>
          </cell>
          <cell r="E424">
            <v>1</v>
          </cell>
          <cell r="F424">
            <v>6195005938</v>
          </cell>
        </row>
        <row r="425">
          <cell r="A425">
            <v>3400004791</v>
          </cell>
          <cell r="B425">
            <v>0</v>
          </cell>
          <cell r="C425">
            <v>5900</v>
          </cell>
          <cell r="D425" t="str">
            <v>01.04.1995</v>
          </cell>
          <cell r="E425">
            <v>1</v>
          </cell>
          <cell r="F425">
            <v>6195005975</v>
          </cell>
        </row>
        <row r="426">
          <cell r="A426">
            <v>3400002836</v>
          </cell>
          <cell r="B426">
            <v>0</v>
          </cell>
          <cell r="C426">
            <v>5900</v>
          </cell>
          <cell r="D426" t="str">
            <v>01.04.1995</v>
          </cell>
          <cell r="E426">
            <v>0</v>
          </cell>
          <cell r="F426">
            <v>6195005987</v>
          </cell>
        </row>
        <row r="427">
          <cell r="A427">
            <v>3400002837</v>
          </cell>
          <cell r="B427">
            <v>0</v>
          </cell>
          <cell r="C427">
            <v>5801</v>
          </cell>
          <cell r="D427" t="str">
            <v>01.10.1996</v>
          </cell>
          <cell r="E427">
            <v>1</v>
          </cell>
          <cell r="F427">
            <v>6195006025</v>
          </cell>
        </row>
        <row r="428">
          <cell r="A428">
            <v>3400002838</v>
          </cell>
          <cell r="B428">
            <v>0</v>
          </cell>
          <cell r="C428">
            <v>5800</v>
          </cell>
          <cell r="D428" t="str">
            <v>01.10.1996</v>
          </cell>
          <cell r="E428">
            <v>1</v>
          </cell>
          <cell r="F428">
            <v>6195006050</v>
          </cell>
        </row>
        <row r="429">
          <cell r="A429">
            <v>3400002839</v>
          </cell>
          <cell r="B429">
            <v>0</v>
          </cell>
          <cell r="C429">
            <v>5800</v>
          </cell>
          <cell r="D429" t="str">
            <v>01.10.1996</v>
          </cell>
          <cell r="E429">
            <v>1</v>
          </cell>
          <cell r="F429">
            <v>6195006062</v>
          </cell>
        </row>
        <row r="430">
          <cell r="A430">
            <v>3400002840</v>
          </cell>
          <cell r="B430">
            <v>0</v>
          </cell>
          <cell r="C430">
            <v>5801</v>
          </cell>
          <cell r="D430" t="str">
            <v>01.10.1996</v>
          </cell>
          <cell r="E430">
            <v>1</v>
          </cell>
          <cell r="F430">
            <v>6195006104</v>
          </cell>
        </row>
        <row r="431">
          <cell r="A431">
            <v>3400002841</v>
          </cell>
          <cell r="B431">
            <v>0</v>
          </cell>
          <cell r="C431">
            <v>5801</v>
          </cell>
          <cell r="D431" t="str">
            <v>01.10.1996</v>
          </cell>
          <cell r="E431">
            <v>1</v>
          </cell>
          <cell r="F431">
            <v>6195006116</v>
          </cell>
        </row>
        <row r="432">
          <cell r="A432">
            <v>3400002842</v>
          </cell>
          <cell r="B432">
            <v>0</v>
          </cell>
          <cell r="C432">
            <v>5801</v>
          </cell>
          <cell r="D432" t="str">
            <v>01.10.1996</v>
          </cell>
          <cell r="E432">
            <v>0</v>
          </cell>
          <cell r="F432">
            <v>6195006128</v>
          </cell>
        </row>
        <row r="433">
          <cell r="A433">
            <v>3400002843</v>
          </cell>
          <cell r="B433">
            <v>0</v>
          </cell>
          <cell r="C433">
            <v>5801</v>
          </cell>
          <cell r="D433" t="str">
            <v>01.10.1996</v>
          </cell>
          <cell r="E433">
            <v>0</v>
          </cell>
          <cell r="F433">
            <v>6195006165</v>
          </cell>
        </row>
        <row r="434">
          <cell r="A434">
            <v>3400002844</v>
          </cell>
          <cell r="B434">
            <v>0</v>
          </cell>
          <cell r="C434">
            <v>5801</v>
          </cell>
          <cell r="D434" t="str">
            <v>01.10.1996</v>
          </cell>
          <cell r="E434">
            <v>0</v>
          </cell>
          <cell r="F434">
            <v>6195006207</v>
          </cell>
        </row>
        <row r="435">
          <cell r="A435">
            <v>3400002845</v>
          </cell>
          <cell r="B435">
            <v>0</v>
          </cell>
          <cell r="C435">
            <v>5801</v>
          </cell>
          <cell r="D435" t="str">
            <v>01.10.1996</v>
          </cell>
          <cell r="E435">
            <v>0</v>
          </cell>
          <cell r="F435">
            <v>6195006220</v>
          </cell>
        </row>
        <row r="436">
          <cell r="A436">
            <v>3400002846</v>
          </cell>
          <cell r="B436">
            <v>0</v>
          </cell>
          <cell r="C436">
            <v>5801</v>
          </cell>
          <cell r="D436" t="str">
            <v>01.10.1996</v>
          </cell>
          <cell r="E436">
            <v>0</v>
          </cell>
          <cell r="F436">
            <v>6195006232</v>
          </cell>
        </row>
        <row r="437">
          <cell r="A437">
            <v>3400002847</v>
          </cell>
          <cell r="B437">
            <v>0</v>
          </cell>
          <cell r="C437">
            <v>5801</v>
          </cell>
          <cell r="D437" t="str">
            <v>01.10.1996</v>
          </cell>
          <cell r="E437">
            <v>0</v>
          </cell>
          <cell r="F437">
            <v>6195006256</v>
          </cell>
        </row>
        <row r="438">
          <cell r="A438">
            <v>3400002848</v>
          </cell>
          <cell r="B438">
            <v>0</v>
          </cell>
          <cell r="C438">
            <v>5801</v>
          </cell>
          <cell r="D438" t="str">
            <v>01.10.1996</v>
          </cell>
          <cell r="E438">
            <v>0</v>
          </cell>
          <cell r="F438">
            <v>6195006268</v>
          </cell>
        </row>
        <row r="439">
          <cell r="A439">
            <v>3400002849</v>
          </cell>
          <cell r="B439">
            <v>0</v>
          </cell>
          <cell r="C439">
            <v>5801</v>
          </cell>
          <cell r="D439" t="str">
            <v>01.10.1996</v>
          </cell>
          <cell r="E439">
            <v>1</v>
          </cell>
          <cell r="F439">
            <v>6195006279</v>
          </cell>
        </row>
        <row r="440">
          <cell r="A440">
            <v>3400002850</v>
          </cell>
          <cell r="B440">
            <v>0</v>
          </cell>
          <cell r="C440">
            <v>5900</v>
          </cell>
          <cell r="D440" t="str">
            <v>01.04.1995</v>
          </cell>
          <cell r="E440">
            <v>1</v>
          </cell>
          <cell r="F440">
            <v>6195006281</v>
          </cell>
        </row>
        <row r="441">
          <cell r="A441">
            <v>3400002851</v>
          </cell>
          <cell r="B441">
            <v>0</v>
          </cell>
          <cell r="C441">
            <v>5801</v>
          </cell>
          <cell r="D441" t="str">
            <v>01.10.1996</v>
          </cell>
          <cell r="E441">
            <v>2</v>
          </cell>
          <cell r="F441">
            <v>6195006309</v>
          </cell>
        </row>
        <row r="442">
          <cell r="A442">
            <v>3400002852</v>
          </cell>
          <cell r="B442">
            <v>0</v>
          </cell>
          <cell r="C442">
            <v>5900</v>
          </cell>
          <cell r="D442" t="str">
            <v>01.04.1995</v>
          </cell>
          <cell r="E442">
            <v>3</v>
          </cell>
          <cell r="F442">
            <v>6195006311</v>
          </cell>
        </row>
        <row r="443">
          <cell r="A443">
            <v>3400002853</v>
          </cell>
          <cell r="B443">
            <v>0</v>
          </cell>
          <cell r="C443">
            <v>5800</v>
          </cell>
          <cell r="D443" t="str">
            <v>01.10.1996</v>
          </cell>
          <cell r="E443">
            <v>0</v>
          </cell>
          <cell r="F443">
            <v>6195006323</v>
          </cell>
        </row>
        <row r="444">
          <cell r="A444">
            <v>3400002854</v>
          </cell>
          <cell r="B444">
            <v>0</v>
          </cell>
          <cell r="C444">
            <v>5900</v>
          </cell>
          <cell r="D444" t="str">
            <v>01.04.1995</v>
          </cell>
          <cell r="E444">
            <v>2</v>
          </cell>
          <cell r="F444">
            <v>6195006335</v>
          </cell>
        </row>
        <row r="445">
          <cell r="A445">
            <v>3400002855</v>
          </cell>
          <cell r="B445">
            <v>0</v>
          </cell>
          <cell r="C445">
            <v>5900</v>
          </cell>
          <cell r="D445" t="str">
            <v>01.04.1995</v>
          </cell>
          <cell r="E445">
            <v>3</v>
          </cell>
          <cell r="F445">
            <v>6195006347</v>
          </cell>
        </row>
        <row r="446">
          <cell r="A446">
            <v>3400002856</v>
          </cell>
          <cell r="B446">
            <v>0</v>
          </cell>
          <cell r="C446">
            <v>5900</v>
          </cell>
          <cell r="D446" t="str">
            <v>01.04.1995</v>
          </cell>
          <cell r="E446">
            <v>1</v>
          </cell>
          <cell r="F446">
            <v>6195006359</v>
          </cell>
        </row>
        <row r="447">
          <cell r="A447">
            <v>3400002857</v>
          </cell>
          <cell r="B447">
            <v>0</v>
          </cell>
          <cell r="C447">
            <v>5900</v>
          </cell>
          <cell r="D447" t="str">
            <v>01.04.1995</v>
          </cell>
          <cell r="E447">
            <v>1</v>
          </cell>
          <cell r="F447">
            <v>6195006372</v>
          </cell>
        </row>
        <row r="448">
          <cell r="A448">
            <v>3400002858</v>
          </cell>
          <cell r="B448">
            <v>0</v>
          </cell>
          <cell r="C448">
            <v>5900</v>
          </cell>
          <cell r="D448" t="str">
            <v>01.04.1995</v>
          </cell>
          <cell r="E448">
            <v>0</v>
          </cell>
          <cell r="F448">
            <v>6195006384</v>
          </cell>
        </row>
        <row r="449">
          <cell r="A449">
            <v>3400002859</v>
          </cell>
          <cell r="B449">
            <v>0</v>
          </cell>
          <cell r="C449">
            <v>5801</v>
          </cell>
          <cell r="D449" t="str">
            <v>01.10.1996</v>
          </cell>
          <cell r="E449">
            <v>1</v>
          </cell>
          <cell r="F449">
            <v>6195006402</v>
          </cell>
        </row>
        <row r="450">
          <cell r="A450">
            <v>3400002860</v>
          </cell>
          <cell r="B450">
            <v>0</v>
          </cell>
          <cell r="C450">
            <v>5900</v>
          </cell>
          <cell r="D450" t="str">
            <v>01.04.1995</v>
          </cell>
          <cell r="E450">
            <v>2</v>
          </cell>
          <cell r="F450">
            <v>6195006414</v>
          </cell>
        </row>
        <row r="451">
          <cell r="A451">
            <v>3400002861</v>
          </cell>
          <cell r="B451">
            <v>0</v>
          </cell>
          <cell r="C451">
            <v>5801</v>
          </cell>
          <cell r="D451" t="str">
            <v>01.10.1996</v>
          </cell>
          <cell r="E451">
            <v>1</v>
          </cell>
          <cell r="F451">
            <v>6195006426</v>
          </cell>
        </row>
        <row r="452">
          <cell r="A452">
            <v>3400002862</v>
          </cell>
          <cell r="B452">
            <v>0</v>
          </cell>
          <cell r="C452">
            <v>5801</v>
          </cell>
          <cell r="D452" t="str">
            <v>01.10.1996</v>
          </cell>
          <cell r="E452">
            <v>1</v>
          </cell>
          <cell r="F452">
            <v>6195006438</v>
          </cell>
        </row>
        <row r="453">
          <cell r="A453">
            <v>3400002863</v>
          </cell>
          <cell r="B453">
            <v>0</v>
          </cell>
          <cell r="C453">
            <v>5900</v>
          </cell>
          <cell r="D453" t="str">
            <v>01.04.1995</v>
          </cell>
          <cell r="E453">
            <v>0</v>
          </cell>
          <cell r="F453">
            <v>6195006449</v>
          </cell>
        </row>
        <row r="454">
          <cell r="A454">
            <v>3400002864</v>
          </cell>
          <cell r="B454">
            <v>0</v>
          </cell>
          <cell r="C454">
            <v>5801</v>
          </cell>
          <cell r="D454" t="str">
            <v>01.10.1996</v>
          </cell>
          <cell r="E454">
            <v>0</v>
          </cell>
          <cell r="F454">
            <v>6195006463</v>
          </cell>
        </row>
        <row r="455">
          <cell r="A455">
            <v>3400002865</v>
          </cell>
          <cell r="B455">
            <v>0</v>
          </cell>
          <cell r="C455">
            <v>5801</v>
          </cell>
          <cell r="D455" t="str">
            <v>01.10.1996</v>
          </cell>
          <cell r="E455">
            <v>0</v>
          </cell>
          <cell r="F455">
            <v>6195006475</v>
          </cell>
        </row>
        <row r="456">
          <cell r="A456">
            <v>3400002866</v>
          </cell>
          <cell r="B456">
            <v>0</v>
          </cell>
          <cell r="C456">
            <v>5801</v>
          </cell>
          <cell r="D456" t="str">
            <v>01.10.1996</v>
          </cell>
          <cell r="E456">
            <v>0</v>
          </cell>
          <cell r="F456">
            <v>6195006499</v>
          </cell>
        </row>
        <row r="457">
          <cell r="A457">
            <v>3400002867</v>
          </cell>
          <cell r="B457">
            <v>0</v>
          </cell>
          <cell r="C457">
            <v>5801</v>
          </cell>
          <cell r="D457" t="str">
            <v>01.10.1996</v>
          </cell>
          <cell r="E457">
            <v>1</v>
          </cell>
          <cell r="F457">
            <v>6195006505</v>
          </cell>
        </row>
        <row r="458">
          <cell r="A458">
            <v>3400002868</v>
          </cell>
          <cell r="B458">
            <v>0</v>
          </cell>
          <cell r="C458">
            <v>5801</v>
          </cell>
          <cell r="D458" t="str">
            <v>01.10.1996</v>
          </cell>
          <cell r="E458">
            <v>1</v>
          </cell>
          <cell r="F458">
            <v>6195006517</v>
          </cell>
        </row>
        <row r="459">
          <cell r="A459">
            <v>3400002869</v>
          </cell>
          <cell r="B459">
            <v>0</v>
          </cell>
          <cell r="C459">
            <v>5801</v>
          </cell>
          <cell r="D459" t="str">
            <v>01.10.1996</v>
          </cell>
          <cell r="E459">
            <v>1</v>
          </cell>
          <cell r="F459">
            <v>6195006529</v>
          </cell>
        </row>
        <row r="460">
          <cell r="A460">
            <v>3400002870</v>
          </cell>
          <cell r="B460">
            <v>0</v>
          </cell>
          <cell r="C460">
            <v>5801</v>
          </cell>
          <cell r="D460" t="str">
            <v>01.10.1996</v>
          </cell>
          <cell r="E460">
            <v>0</v>
          </cell>
          <cell r="F460">
            <v>6195006608</v>
          </cell>
        </row>
        <row r="461">
          <cell r="A461">
            <v>3400002871</v>
          </cell>
          <cell r="B461">
            <v>0</v>
          </cell>
          <cell r="C461">
            <v>5801</v>
          </cell>
          <cell r="D461" t="str">
            <v>01.10.1996</v>
          </cell>
          <cell r="E461">
            <v>0</v>
          </cell>
          <cell r="F461">
            <v>6195006619</v>
          </cell>
        </row>
        <row r="462">
          <cell r="A462">
            <v>3400002872</v>
          </cell>
          <cell r="B462">
            <v>0</v>
          </cell>
          <cell r="C462">
            <v>5801</v>
          </cell>
          <cell r="D462" t="str">
            <v>01.10.1996</v>
          </cell>
          <cell r="E462">
            <v>0</v>
          </cell>
          <cell r="F462">
            <v>6195006633</v>
          </cell>
        </row>
        <row r="463">
          <cell r="A463">
            <v>3400002873</v>
          </cell>
          <cell r="B463">
            <v>0</v>
          </cell>
          <cell r="C463">
            <v>5800</v>
          </cell>
          <cell r="D463" t="str">
            <v>01.10.1996</v>
          </cell>
          <cell r="E463">
            <v>1</v>
          </cell>
          <cell r="F463">
            <v>6195006645</v>
          </cell>
        </row>
        <row r="464">
          <cell r="A464">
            <v>3400002874</v>
          </cell>
          <cell r="B464">
            <v>0</v>
          </cell>
          <cell r="C464">
            <v>5800</v>
          </cell>
          <cell r="D464" t="str">
            <v>01.10.1996</v>
          </cell>
          <cell r="E464">
            <v>1</v>
          </cell>
          <cell r="F464">
            <v>6195006657</v>
          </cell>
        </row>
        <row r="465">
          <cell r="A465">
            <v>3400002875</v>
          </cell>
          <cell r="B465">
            <v>0</v>
          </cell>
          <cell r="C465">
            <v>5900</v>
          </cell>
          <cell r="D465" t="str">
            <v>01.04.1995</v>
          </cell>
          <cell r="E465">
            <v>1</v>
          </cell>
          <cell r="F465">
            <v>6195006669</v>
          </cell>
        </row>
        <row r="466">
          <cell r="A466">
            <v>3400002876</v>
          </cell>
          <cell r="B466">
            <v>0</v>
          </cell>
          <cell r="C466">
            <v>5801</v>
          </cell>
          <cell r="D466" t="str">
            <v>01.10.1996</v>
          </cell>
          <cell r="E466">
            <v>0</v>
          </cell>
          <cell r="F466">
            <v>6195006785</v>
          </cell>
        </row>
        <row r="467">
          <cell r="A467">
            <v>3400002877</v>
          </cell>
          <cell r="B467">
            <v>0</v>
          </cell>
          <cell r="C467">
            <v>5801</v>
          </cell>
          <cell r="D467" t="str">
            <v>01.10.1996</v>
          </cell>
          <cell r="E467">
            <v>0</v>
          </cell>
          <cell r="F467">
            <v>6195006815</v>
          </cell>
        </row>
        <row r="468">
          <cell r="A468">
            <v>3400002878</v>
          </cell>
          <cell r="B468">
            <v>0</v>
          </cell>
          <cell r="C468">
            <v>5801</v>
          </cell>
          <cell r="D468" t="str">
            <v>01.10.1996</v>
          </cell>
          <cell r="E468">
            <v>0</v>
          </cell>
          <cell r="F468">
            <v>6195006840</v>
          </cell>
        </row>
        <row r="469">
          <cell r="A469">
            <v>3400002879</v>
          </cell>
          <cell r="B469">
            <v>0</v>
          </cell>
          <cell r="C469">
            <v>5801</v>
          </cell>
          <cell r="D469" t="str">
            <v>01.10.1996</v>
          </cell>
          <cell r="E469">
            <v>0</v>
          </cell>
          <cell r="F469">
            <v>6195006864</v>
          </cell>
        </row>
        <row r="470">
          <cell r="A470">
            <v>3400002880</v>
          </cell>
          <cell r="B470">
            <v>0</v>
          </cell>
          <cell r="C470">
            <v>5900</v>
          </cell>
          <cell r="D470" t="str">
            <v>01.04.1995</v>
          </cell>
          <cell r="E470">
            <v>2</v>
          </cell>
          <cell r="F470">
            <v>6195006906</v>
          </cell>
        </row>
        <row r="471">
          <cell r="A471">
            <v>3400002881</v>
          </cell>
          <cell r="B471">
            <v>0</v>
          </cell>
          <cell r="C471">
            <v>5303</v>
          </cell>
          <cell r="D471" t="str">
            <v>01.10.1996</v>
          </cell>
          <cell r="E471">
            <v>1</v>
          </cell>
          <cell r="F471">
            <v>6195007017</v>
          </cell>
        </row>
        <row r="472">
          <cell r="A472">
            <v>3400002882</v>
          </cell>
          <cell r="B472">
            <v>0</v>
          </cell>
          <cell r="C472">
            <v>6900</v>
          </cell>
          <cell r="D472" t="str">
            <v>01.05.1995</v>
          </cell>
          <cell r="E472">
            <v>1</v>
          </cell>
          <cell r="F472">
            <v>6195007029</v>
          </cell>
        </row>
        <row r="473">
          <cell r="A473">
            <v>3400002883</v>
          </cell>
          <cell r="B473">
            <v>0</v>
          </cell>
          <cell r="C473">
            <v>6901</v>
          </cell>
          <cell r="D473" t="str">
            <v>01.05.1995</v>
          </cell>
          <cell r="E473">
            <v>2</v>
          </cell>
          <cell r="F473">
            <v>6195007030</v>
          </cell>
        </row>
        <row r="474">
          <cell r="A474">
            <v>3400002884</v>
          </cell>
          <cell r="B474">
            <v>0</v>
          </cell>
          <cell r="C474">
            <v>6901</v>
          </cell>
          <cell r="D474" t="str">
            <v>01.04.1995</v>
          </cell>
          <cell r="E474">
            <v>4</v>
          </cell>
          <cell r="F474">
            <v>6195007042</v>
          </cell>
        </row>
        <row r="475">
          <cell r="A475">
            <v>3400002885</v>
          </cell>
          <cell r="B475">
            <v>0</v>
          </cell>
          <cell r="C475">
            <v>6801</v>
          </cell>
          <cell r="D475" t="str">
            <v>01.10.1996</v>
          </cell>
          <cell r="E475">
            <v>1</v>
          </cell>
          <cell r="F475">
            <v>6195007054</v>
          </cell>
        </row>
        <row r="476">
          <cell r="A476">
            <v>3400002886</v>
          </cell>
          <cell r="B476">
            <v>0</v>
          </cell>
          <cell r="C476">
            <v>6801</v>
          </cell>
          <cell r="D476" t="str">
            <v>01.10.1996</v>
          </cell>
          <cell r="E476">
            <v>1</v>
          </cell>
          <cell r="F476">
            <v>6195007066</v>
          </cell>
        </row>
        <row r="477">
          <cell r="A477">
            <v>3400002887</v>
          </cell>
          <cell r="B477">
            <v>0</v>
          </cell>
          <cell r="C477">
            <v>6801</v>
          </cell>
          <cell r="D477" t="str">
            <v>01.10.1996</v>
          </cell>
          <cell r="E477">
            <v>1</v>
          </cell>
          <cell r="F477">
            <v>6195007078</v>
          </cell>
        </row>
        <row r="478">
          <cell r="A478">
            <v>3400002888</v>
          </cell>
          <cell r="B478">
            <v>0</v>
          </cell>
          <cell r="C478">
            <v>6230</v>
          </cell>
          <cell r="D478" t="str">
            <v>01.10.1996</v>
          </cell>
          <cell r="E478">
            <v>0</v>
          </cell>
          <cell r="F478">
            <v>6195007089</v>
          </cell>
        </row>
        <row r="479">
          <cell r="A479">
            <v>3400002889</v>
          </cell>
          <cell r="B479">
            <v>0</v>
          </cell>
          <cell r="C479">
            <v>6230</v>
          </cell>
          <cell r="D479" t="str">
            <v>01.10.1996</v>
          </cell>
          <cell r="E479">
            <v>0</v>
          </cell>
          <cell r="F479">
            <v>6195007091</v>
          </cell>
        </row>
        <row r="480">
          <cell r="A480">
            <v>3400002890</v>
          </cell>
          <cell r="B480">
            <v>0</v>
          </cell>
          <cell r="C480">
            <v>6900</v>
          </cell>
          <cell r="D480" t="str">
            <v>01.04.1995</v>
          </cell>
          <cell r="E480">
            <v>1</v>
          </cell>
          <cell r="F480">
            <v>6195007108</v>
          </cell>
        </row>
        <row r="481">
          <cell r="A481">
            <v>3400002891</v>
          </cell>
          <cell r="B481">
            <v>0</v>
          </cell>
          <cell r="C481">
            <v>6230</v>
          </cell>
          <cell r="D481" t="str">
            <v>01.10.1996</v>
          </cell>
          <cell r="E481">
            <v>0</v>
          </cell>
          <cell r="F481">
            <v>6195007119</v>
          </cell>
        </row>
        <row r="482">
          <cell r="A482">
            <v>3400002892</v>
          </cell>
          <cell r="B482">
            <v>0</v>
          </cell>
          <cell r="C482">
            <v>6230</v>
          </cell>
          <cell r="D482" t="str">
            <v>01.10.1996</v>
          </cell>
          <cell r="E482">
            <v>0</v>
          </cell>
          <cell r="F482">
            <v>6195007121</v>
          </cell>
        </row>
        <row r="483">
          <cell r="A483">
            <v>3400002893</v>
          </cell>
          <cell r="B483">
            <v>0</v>
          </cell>
          <cell r="C483">
            <v>6801</v>
          </cell>
          <cell r="D483" t="str">
            <v>01.10.1996</v>
          </cell>
          <cell r="E483">
            <v>1</v>
          </cell>
          <cell r="F483">
            <v>6195007133</v>
          </cell>
        </row>
        <row r="484">
          <cell r="A484">
            <v>3400002894</v>
          </cell>
          <cell r="B484">
            <v>0</v>
          </cell>
          <cell r="C484">
            <v>6801</v>
          </cell>
          <cell r="D484" t="str">
            <v>01.10.1996</v>
          </cell>
          <cell r="E484">
            <v>1</v>
          </cell>
          <cell r="F484">
            <v>6195007145</v>
          </cell>
        </row>
        <row r="485">
          <cell r="A485">
            <v>3400002895</v>
          </cell>
          <cell r="B485">
            <v>0</v>
          </cell>
          <cell r="C485">
            <v>6801</v>
          </cell>
          <cell r="D485" t="str">
            <v>01.10.1996</v>
          </cell>
          <cell r="E485">
            <v>1</v>
          </cell>
          <cell r="F485">
            <v>6195007157</v>
          </cell>
        </row>
        <row r="486">
          <cell r="A486">
            <v>3400002896</v>
          </cell>
          <cell r="B486">
            <v>0</v>
          </cell>
          <cell r="C486">
            <v>6801</v>
          </cell>
          <cell r="D486" t="str">
            <v>01.10.1996</v>
          </cell>
          <cell r="E486">
            <v>1</v>
          </cell>
          <cell r="F486">
            <v>6195007169</v>
          </cell>
        </row>
        <row r="487">
          <cell r="A487">
            <v>3400002897</v>
          </cell>
          <cell r="B487">
            <v>0</v>
          </cell>
          <cell r="C487">
            <v>6900</v>
          </cell>
          <cell r="D487" t="str">
            <v>01.06.1995</v>
          </cell>
          <cell r="E487">
            <v>2</v>
          </cell>
          <cell r="F487">
            <v>6195007170</v>
          </cell>
        </row>
        <row r="488">
          <cell r="A488">
            <v>3400002898</v>
          </cell>
          <cell r="B488">
            <v>0</v>
          </cell>
          <cell r="C488">
            <v>6800</v>
          </cell>
          <cell r="D488" t="str">
            <v>01.10.1996</v>
          </cell>
          <cell r="E488">
            <v>1</v>
          </cell>
          <cell r="F488">
            <v>6195007182</v>
          </cell>
        </row>
        <row r="489">
          <cell r="A489">
            <v>3400002899</v>
          </cell>
          <cell r="B489">
            <v>0</v>
          </cell>
          <cell r="C489">
            <v>6800</v>
          </cell>
          <cell r="D489" t="str">
            <v>01.10.1996</v>
          </cell>
          <cell r="E489">
            <v>1</v>
          </cell>
          <cell r="F489">
            <v>6195007194</v>
          </cell>
        </row>
        <row r="490">
          <cell r="A490">
            <v>3400002900</v>
          </cell>
          <cell r="B490">
            <v>0</v>
          </cell>
          <cell r="C490">
            <v>6230</v>
          </cell>
          <cell r="D490" t="str">
            <v>01.10.1996</v>
          </cell>
          <cell r="E490">
            <v>0</v>
          </cell>
          <cell r="F490">
            <v>6195007200</v>
          </cell>
        </row>
        <row r="491">
          <cell r="A491">
            <v>3400002901</v>
          </cell>
          <cell r="B491">
            <v>0</v>
          </cell>
          <cell r="C491">
            <v>6901</v>
          </cell>
          <cell r="D491" t="str">
            <v>01.04.1995</v>
          </cell>
          <cell r="E491">
            <v>30</v>
          </cell>
          <cell r="F491">
            <v>6195007212</v>
          </cell>
        </row>
        <row r="492">
          <cell r="A492">
            <v>3400002902</v>
          </cell>
          <cell r="B492">
            <v>0</v>
          </cell>
          <cell r="C492">
            <v>6602</v>
          </cell>
          <cell r="D492" t="str">
            <v>01.04.1995</v>
          </cell>
          <cell r="E492">
            <v>3</v>
          </cell>
          <cell r="F492">
            <v>6195007224</v>
          </cell>
        </row>
        <row r="493">
          <cell r="A493">
            <v>3400002903</v>
          </cell>
          <cell r="B493">
            <v>0</v>
          </cell>
          <cell r="C493">
            <v>6602</v>
          </cell>
          <cell r="D493" t="str">
            <v>01.04.1995</v>
          </cell>
          <cell r="E493">
            <v>1</v>
          </cell>
          <cell r="F493">
            <v>6195007236</v>
          </cell>
        </row>
        <row r="494">
          <cell r="A494">
            <v>3400002904</v>
          </cell>
          <cell r="B494">
            <v>0</v>
          </cell>
          <cell r="C494">
            <v>6230</v>
          </cell>
          <cell r="D494" t="str">
            <v>01.10.1996</v>
          </cell>
          <cell r="E494">
            <v>0</v>
          </cell>
          <cell r="F494">
            <v>6196000001</v>
          </cell>
        </row>
        <row r="495">
          <cell r="A495">
            <v>3400002905</v>
          </cell>
          <cell r="B495">
            <v>0</v>
          </cell>
          <cell r="C495">
            <v>6230</v>
          </cell>
          <cell r="D495" t="str">
            <v>01.10.1996</v>
          </cell>
          <cell r="E495">
            <v>0</v>
          </cell>
          <cell r="F495">
            <v>6196000002</v>
          </cell>
        </row>
        <row r="496">
          <cell r="A496">
            <v>3400002906</v>
          </cell>
          <cell r="B496">
            <v>0</v>
          </cell>
          <cell r="C496">
            <v>6230</v>
          </cell>
          <cell r="D496" t="str">
            <v>01.10.1996</v>
          </cell>
          <cell r="E496">
            <v>0</v>
          </cell>
          <cell r="F496">
            <v>6196000003</v>
          </cell>
        </row>
        <row r="497">
          <cell r="A497">
            <v>3400002907</v>
          </cell>
          <cell r="B497">
            <v>0</v>
          </cell>
          <cell r="C497">
            <v>6230</v>
          </cell>
          <cell r="D497" t="str">
            <v>01.10.1996</v>
          </cell>
          <cell r="E497">
            <v>0</v>
          </cell>
          <cell r="F497">
            <v>6196000004</v>
          </cell>
        </row>
        <row r="498">
          <cell r="A498">
            <v>3400002908</v>
          </cell>
          <cell r="B498">
            <v>0</v>
          </cell>
          <cell r="C498">
            <v>6210</v>
          </cell>
          <cell r="D498" t="str">
            <v>01.10.1996</v>
          </cell>
          <cell r="E498">
            <v>0</v>
          </cell>
          <cell r="F498">
            <v>6196000005</v>
          </cell>
        </row>
        <row r="499">
          <cell r="A499">
            <v>3400002909</v>
          </cell>
          <cell r="B499">
            <v>0</v>
          </cell>
          <cell r="C499">
            <v>6210</v>
          </cell>
          <cell r="D499" t="str">
            <v>01.10.1996</v>
          </cell>
          <cell r="E499">
            <v>0</v>
          </cell>
          <cell r="F499">
            <v>6196000006</v>
          </cell>
        </row>
        <row r="500">
          <cell r="A500">
            <v>3400002910</v>
          </cell>
          <cell r="B500">
            <v>0</v>
          </cell>
          <cell r="C500">
            <v>6210</v>
          </cell>
          <cell r="D500" t="str">
            <v>01.10.1996</v>
          </cell>
          <cell r="E500">
            <v>0</v>
          </cell>
          <cell r="F500">
            <v>6196000007</v>
          </cell>
        </row>
        <row r="501">
          <cell r="A501">
            <v>3400002911</v>
          </cell>
          <cell r="B501">
            <v>0</v>
          </cell>
          <cell r="C501">
            <v>5300</v>
          </cell>
          <cell r="D501" t="str">
            <v>01.10.1996</v>
          </cell>
          <cell r="E501">
            <v>1</v>
          </cell>
          <cell r="F501">
            <v>6196000008</v>
          </cell>
        </row>
        <row r="502">
          <cell r="A502">
            <v>3400002912</v>
          </cell>
          <cell r="B502">
            <v>0</v>
          </cell>
          <cell r="C502">
            <v>6210</v>
          </cell>
          <cell r="D502" t="str">
            <v>01.10.1996</v>
          </cell>
          <cell r="E502">
            <v>0</v>
          </cell>
          <cell r="F502">
            <v>6196000009</v>
          </cell>
        </row>
        <row r="503">
          <cell r="A503">
            <v>3400002913</v>
          </cell>
          <cell r="B503">
            <v>1</v>
          </cell>
          <cell r="C503">
            <v>5301</v>
          </cell>
          <cell r="D503" t="str">
            <v>01.10.1996</v>
          </cell>
          <cell r="E503">
            <v>1</v>
          </cell>
          <cell r="F503">
            <v>6196000010</v>
          </cell>
        </row>
        <row r="504">
          <cell r="A504">
            <v>3400002913</v>
          </cell>
          <cell r="B504">
            <v>0</v>
          </cell>
          <cell r="C504">
            <v>5301</v>
          </cell>
          <cell r="D504" t="str">
            <v>01.10.1996</v>
          </cell>
          <cell r="E504">
            <v>0</v>
          </cell>
          <cell r="F504">
            <v>6196000010</v>
          </cell>
        </row>
        <row r="505">
          <cell r="A505">
            <v>3400002914</v>
          </cell>
          <cell r="B505">
            <v>0</v>
          </cell>
          <cell r="C505">
            <v>5400</v>
          </cell>
          <cell r="D505" t="str">
            <v>01.10.1996</v>
          </cell>
          <cell r="E505">
            <v>0</v>
          </cell>
          <cell r="F505">
            <v>6196000011</v>
          </cell>
        </row>
        <row r="506">
          <cell r="A506">
            <v>3400002915</v>
          </cell>
          <cell r="B506">
            <v>0</v>
          </cell>
          <cell r="C506">
            <v>6600</v>
          </cell>
          <cell r="D506" t="str">
            <v>01.10.1996</v>
          </cell>
          <cell r="E506">
            <v>1</v>
          </cell>
          <cell r="F506">
            <v>6196000012</v>
          </cell>
        </row>
        <row r="507">
          <cell r="A507">
            <v>3400002916</v>
          </cell>
          <cell r="B507">
            <v>0</v>
          </cell>
          <cell r="C507">
            <v>5302</v>
          </cell>
          <cell r="D507" t="str">
            <v>01.10.1996</v>
          </cell>
          <cell r="E507">
            <v>1</v>
          </cell>
          <cell r="F507">
            <v>6196000013</v>
          </cell>
        </row>
        <row r="508">
          <cell r="A508">
            <v>3400002917</v>
          </cell>
          <cell r="B508">
            <v>0</v>
          </cell>
          <cell r="C508">
            <v>5302</v>
          </cell>
          <cell r="D508" t="str">
            <v>01.10.1996</v>
          </cell>
          <cell r="E508">
            <v>1</v>
          </cell>
          <cell r="F508">
            <v>6196000014</v>
          </cell>
        </row>
        <row r="509">
          <cell r="A509">
            <v>3400002918</v>
          </cell>
          <cell r="B509">
            <v>0</v>
          </cell>
          <cell r="C509">
            <v>5302</v>
          </cell>
          <cell r="D509" t="str">
            <v>01.10.1996</v>
          </cell>
          <cell r="E509">
            <v>1</v>
          </cell>
          <cell r="F509">
            <v>6196000015</v>
          </cell>
        </row>
        <row r="510">
          <cell r="A510">
            <v>3400002919</v>
          </cell>
          <cell r="B510">
            <v>0</v>
          </cell>
          <cell r="C510">
            <v>5302</v>
          </cell>
          <cell r="D510" t="str">
            <v>01.10.1996</v>
          </cell>
          <cell r="E510">
            <v>1</v>
          </cell>
          <cell r="F510">
            <v>6196000016</v>
          </cell>
        </row>
        <row r="511">
          <cell r="A511">
            <v>3400002920</v>
          </cell>
          <cell r="B511">
            <v>0</v>
          </cell>
          <cell r="C511">
            <v>5302</v>
          </cell>
          <cell r="D511" t="str">
            <v>01.10.1996</v>
          </cell>
          <cell r="E511">
            <v>1</v>
          </cell>
          <cell r="F511">
            <v>6196000017</v>
          </cell>
        </row>
        <row r="512">
          <cell r="A512">
            <v>3400002921</v>
          </cell>
          <cell r="B512">
            <v>0</v>
          </cell>
          <cell r="C512">
            <v>5302</v>
          </cell>
          <cell r="D512" t="str">
            <v>01.10.1996</v>
          </cell>
          <cell r="E512">
            <v>0</v>
          </cell>
          <cell r="F512">
            <v>6196000018</v>
          </cell>
        </row>
        <row r="513">
          <cell r="A513">
            <v>3400002922</v>
          </cell>
          <cell r="B513">
            <v>0</v>
          </cell>
          <cell r="C513">
            <v>6210</v>
          </cell>
          <cell r="D513" t="str">
            <v>01.10.1996</v>
          </cell>
          <cell r="E513">
            <v>0</v>
          </cell>
          <cell r="F513">
            <v>6196000019</v>
          </cell>
        </row>
        <row r="514">
          <cell r="A514">
            <v>3400002923</v>
          </cell>
          <cell r="B514">
            <v>0</v>
          </cell>
          <cell r="C514">
            <v>5300</v>
          </cell>
          <cell r="D514" t="str">
            <v>01.10.1996</v>
          </cell>
          <cell r="E514">
            <v>1</v>
          </cell>
          <cell r="F514">
            <v>6196000020</v>
          </cell>
        </row>
        <row r="515">
          <cell r="A515">
            <v>3400002924</v>
          </cell>
          <cell r="B515">
            <v>0</v>
          </cell>
          <cell r="C515">
            <v>5300</v>
          </cell>
          <cell r="D515" t="str">
            <v>01.10.1996</v>
          </cell>
          <cell r="E515">
            <v>1</v>
          </cell>
          <cell r="F515">
            <v>6196000021</v>
          </cell>
        </row>
        <row r="516">
          <cell r="A516">
            <v>3400002925</v>
          </cell>
          <cell r="B516">
            <v>0</v>
          </cell>
          <cell r="C516">
            <v>6230</v>
          </cell>
          <cell r="D516" t="str">
            <v>01.10.1996</v>
          </cell>
          <cell r="E516">
            <v>0</v>
          </cell>
          <cell r="F516">
            <v>6196000023</v>
          </cell>
        </row>
        <row r="517">
          <cell r="A517">
            <v>3400002926</v>
          </cell>
          <cell r="B517">
            <v>0</v>
          </cell>
          <cell r="C517">
            <v>6601</v>
          </cell>
          <cell r="D517" t="str">
            <v>01.10.1996</v>
          </cell>
          <cell r="E517">
            <v>1</v>
          </cell>
          <cell r="F517">
            <v>6196000024</v>
          </cell>
        </row>
        <row r="518">
          <cell r="A518">
            <v>3400002927</v>
          </cell>
          <cell r="B518">
            <v>0</v>
          </cell>
          <cell r="C518">
            <v>6901</v>
          </cell>
          <cell r="D518" t="str">
            <v>03.01.1996</v>
          </cell>
          <cell r="E518">
            <v>25</v>
          </cell>
          <cell r="F518">
            <v>6196000025</v>
          </cell>
        </row>
        <row r="519">
          <cell r="A519">
            <v>3400002928</v>
          </cell>
          <cell r="B519">
            <v>0</v>
          </cell>
          <cell r="C519">
            <v>6230</v>
          </cell>
          <cell r="D519" t="str">
            <v>01.10.1996</v>
          </cell>
          <cell r="E519">
            <v>0</v>
          </cell>
          <cell r="F519">
            <v>6196000027</v>
          </cell>
        </row>
        <row r="520">
          <cell r="A520">
            <v>3400002929</v>
          </cell>
          <cell r="B520">
            <v>0</v>
          </cell>
          <cell r="C520">
            <v>6230</v>
          </cell>
          <cell r="D520" t="str">
            <v>01.10.1996</v>
          </cell>
          <cell r="E520">
            <v>0</v>
          </cell>
          <cell r="F520">
            <v>6196000028</v>
          </cell>
        </row>
        <row r="521">
          <cell r="A521">
            <v>3400002930</v>
          </cell>
          <cell r="B521">
            <v>0</v>
          </cell>
          <cell r="C521">
            <v>6230</v>
          </cell>
          <cell r="D521" t="str">
            <v>01.10.1996</v>
          </cell>
          <cell r="E521">
            <v>0</v>
          </cell>
          <cell r="F521">
            <v>6196000029</v>
          </cell>
        </row>
        <row r="522">
          <cell r="A522">
            <v>3400002931</v>
          </cell>
          <cell r="B522">
            <v>0</v>
          </cell>
          <cell r="C522">
            <v>6230</v>
          </cell>
          <cell r="D522" t="str">
            <v>01.10.1996</v>
          </cell>
          <cell r="E522">
            <v>0</v>
          </cell>
          <cell r="F522">
            <v>6196000030</v>
          </cell>
        </row>
        <row r="523">
          <cell r="A523">
            <v>3400002931</v>
          </cell>
          <cell r="B523">
            <v>1</v>
          </cell>
          <cell r="C523">
            <v>6230</v>
          </cell>
          <cell r="D523" t="str">
            <v>01.10.1996</v>
          </cell>
          <cell r="E523">
            <v>0</v>
          </cell>
          <cell r="F523">
            <v>6196000030</v>
          </cell>
        </row>
        <row r="524">
          <cell r="A524">
            <v>3400002932</v>
          </cell>
          <cell r="B524">
            <v>0</v>
          </cell>
          <cell r="C524">
            <v>5400</v>
          </cell>
          <cell r="D524" t="str">
            <v>01.10.1996</v>
          </cell>
          <cell r="E524">
            <v>1</v>
          </cell>
          <cell r="F524">
            <v>6196000031</v>
          </cell>
        </row>
        <row r="525">
          <cell r="A525">
            <v>3400002933</v>
          </cell>
          <cell r="B525">
            <v>0</v>
          </cell>
          <cell r="C525">
            <v>6901</v>
          </cell>
          <cell r="D525" t="str">
            <v>09.01.1996</v>
          </cell>
          <cell r="E525">
            <v>2</v>
          </cell>
          <cell r="F525">
            <v>6196000032</v>
          </cell>
        </row>
        <row r="526">
          <cell r="A526">
            <v>3400002934</v>
          </cell>
          <cell r="B526">
            <v>0</v>
          </cell>
          <cell r="C526">
            <v>6230</v>
          </cell>
          <cell r="D526" t="str">
            <v>01.10.1996</v>
          </cell>
          <cell r="E526">
            <v>0</v>
          </cell>
          <cell r="F526">
            <v>6196000033</v>
          </cell>
        </row>
        <row r="527">
          <cell r="A527">
            <v>3400002935</v>
          </cell>
          <cell r="B527">
            <v>0</v>
          </cell>
          <cell r="C527">
            <v>6230</v>
          </cell>
          <cell r="D527" t="str">
            <v>01.10.1996</v>
          </cell>
          <cell r="E527">
            <v>0</v>
          </cell>
          <cell r="F527">
            <v>6196000034</v>
          </cell>
        </row>
        <row r="528">
          <cell r="A528">
            <v>3400002936</v>
          </cell>
          <cell r="B528">
            <v>0</v>
          </cell>
          <cell r="C528">
            <v>5400</v>
          </cell>
          <cell r="D528" t="str">
            <v>01.10.1996</v>
          </cell>
          <cell r="E528">
            <v>0</v>
          </cell>
          <cell r="F528">
            <v>6196000035</v>
          </cell>
        </row>
        <row r="529">
          <cell r="A529">
            <v>3400002937</v>
          </cell>
          <cell r="B529">
            <v>0</v>
          </cell>
          <cell r="C529">
            <v>6901</v>
          </cell>
          <cell r="D529" t="str">
            <v>12.01.1996</v>
          </cell>
          <cell r="E529">
            <v>7</v>
          </cell>
          <cell r="F529">
            <v>6196000036</v>
          </cell>
        </row>
        <row r="530">
          <cell r="A530">
            <v>3400002938</v>
          </cell>
          <cell r="B530">
            <v>0</v>
          </cell>
          <cell r="C530">
            <v>6901</v>
          </cell>
          <cell r="D530" t="str">
            <v>06.01.1996</v>
          </cell>
          <cell r="E530">
            <v>1</v>
          </cell>
          <cell r="F530">
            <v>6196000037</v>
          </cell>
        </row>
        <row r="531">
          <cell r="A531">
            <v>3400002939</v>
          </cell>
          <cell r="B531">
            <v>0</v>
          </cell>
          <cell r="C531">
            <v>6901</v>
          </cell>
          <cell r="D531" t="str">
            <v>06.01.1996</v>
          </cell>
          <cell r="E531">
            <v>1</v>
          </cell>
          <cell r="F531">
            <v>6196000038</v>
          </cell>
        </row>
        <row r="532">
          <cell r="A532">
            <v>3400002940</v>
          </cell>
          <cell r="B532">
            <v>0</v>
          </cell>
          <cell r="C532">
            <v>6600</v>
          </cell>
          <cell r="D532" t="str">
            <v>01.10.1996</v>
          </cell>
          <cell r="E532">
            <v>1</v>
          </cell>
          <cell r="F532">
            <v>6196000039</v>
          </cell>
        </row>
        <row r="533">
          <cell r="A533">
            <v>3400002941</v>
          </cell>
          <cell r="B533">
            <v>0</v>
          </cell>
          <cell r="C533">
            <v>6900</v>
          </cell>
          <cell r="D533" t="str">
            <v>27.12.1995</v>
          </cell>
          <cell r="E533">
            <v>6</v>
          </cell>
          <cell r="F533">
            <v>6196000040</v>
          </cell>
        </row>
        <row r="534">
          <cell r="A534">
            <v>3400002942</v>
          </cell>
          <cell r="B534">
            <v>0</v>
          </cell>
          <cell r="C534">
            <v>6901</v>
          </cell>
          <cell r="D534" t="str">
            <v>04.09.1995</v>
          </cell>
          <cell r="E534">
            <v>5</v>
          </cell>
          <cell r="F534">
            <v>6196000041</v>
          </cell>
        </row>
        <row r="535">
          <cell r="A535">
            <v>3400002943</v>
          </cell>
          <cell r="B535">
            <v>0</v>
          </cell>
          <cell r="C535">
            <v>6901</v>
          </cell>
          <cell r="D535" t="str">
            <v>04.09.1995</v>
          </cell>
          <cell r="E535">
            <v>3</v>
          </cell>
          <cell r="F535">
            <v>6196000042</v>
          </cell>
        </row>
        <row r="536">
          <cell r="A536">
            <v>3400002944</v>
          </cell>
          <cell r="B536">
            <v>0</v>
          </cell>
          <cell r="C536">
            <v>6901</v>
          </cell>
          <cell r="D536" t="str">
            <v>04.09.1995</v>
          </cell>
          <cell r="E536">
            <v>2</v>
          </cell>
          <cell r="F536">
            <v>6196000043</v>
          </cell>
        </row>
        <row r="537">
          <cell r="A537">
            <v>3400002945</v>
          </cell>
          <cell r="B537">
            <v>0</v>
          </cell>
          <cell r="C537">
            <v>5300</v>
          </cell>
          <cell r="D537" t="str">
            <v>01.10.1996</v>
          </cell>
          <cell r="E537">
            <v>1</v>
          </cell>
          <cell r="F537">
            <v>6196000044</v>
          </cell>
        </row>
        <row r="538">
          <cell r="A538">
            <v>3400002946</v>
          </cell>
          <cell r="B538">
            <v>0</v>
          </cell>
          <cell r="C538">
            <v>6801</v>
          </cell>
          <cell r="D538" t="str">
            <v>01.10.1996</v>
          </cell>
          <cell r="E538">
            <v>1</v>
          </cell>
          <cell r="F538">
            <v>6196000045</v>
          </cell>
        </row>
        <row r="539">
          <cell r="A539">
            <v>3400002947</v>
          </cell>
          <cell r="B539">
            <v>0</v>
          </cell>
          <cell r="C539">
            <v>6901</v>
          </cell>
          <cell r="D539" t="str">
            <v>13.09.1995</v>
          </cell>
          <cell r="E539">
            <v>2</v>
          </cell>
          <cell r="F539">
            <v>6196000046</v>
          </cell>
        </row>
        <row r="540">
          <cell r="A540">
            <v>3400002948</v>
          </cell>
          <cell r="B540">
            <v>0</v>
          </cell>
          <cell r="C540">
            <v>6901</v>
          </cell>
          <cell r="D540" t="str">
            <v>13.09.1995</v>
          </cell>
          <cell r="E540">
            <v>0</v>
          </cell>
          <cell r="F540">
            <v>6196000047</v>
          </cell>
        </row>
        <row r="541">
          <cell r="A541">
            <v>3400002949</v>
          </cell>
          <cell r="B541">
            <v>0</v>
          </cell>
          <cell r="C541">
            <v>6901</v>
          </cell>
          <cell r="D541" t="str">
            <v>26.09.1995</v>
          </cell>
          <cell r="E541">
            <v>8</v>
          </cell>
          <cell r="F541">
            <v>6196000048</v>
          </cell>
        </row>
        <row r="542">
          <cell r="A542">
            <v>3400004792</v>
          </cell>
          <cell r="B542">
            <v>0</v>
          </cell>
          <cell r="C542">
            <v>6901</v>
          </cell>
          <cell r="D542" t="str">
            <v>12.10.1995</v>
          </cell>
          <cell r="E542">
            <v>1</v>
          </cell>
          <cell r="F542">
            <v>6196000049</v>
          </cell>
        </row>
        <row r="543">
          <cell r="A543">
            <v>3400002950</v>
          </cell>
          <cell r="B543">
            <v>0</v>
          </cell>
          <cell r="C543">
            <v>5801</v>
          </cell>
          <cell r="D543" t="str">
            <v>01.10.1996</v>
          </cell>
          <cell r="E543">
            <v>0</v>
          </cell>
          <cell r="F543">
            <v>6196000050</v>
          </cell>
        </row>
        <row r="544">
          <cell r="A544">
            <v>3400002951</v>
          </cell>
          <cell r="B544">
            <v>0</v>
          </cell>
          <cell r="C544">
            <v>5801</v>
          </cell>
          <cell r="D544" t="str">
            <v>01.10.1996</v>
          </cell>
          <cell r="E544">
            <v>0</v>
          </cell>
          <cell r="F544">
            <v>6196000051</v>
          </cell>
        </row>
        <row r="545">
          <cell r="A545">
            <v>3400002952</v>
          </cell>
          <cell r="B545">
            <v>0</v>
          </cell>
          <cell r="C545">
            <v>5600</v>
          </cell>
          <cell r="D545" t="str">
            <v>01.10.1996</v>
          </cell>
          <cell r="E545">
            <v>1</v>
          </cell>
          <cell r="F545">
            <v>6196000052</v>
          </cell>
        </row>
        <row r="546">
          <cell r="A546">
            <v>3400002953</v>
          </cell>
          <cell r="B546">
            <v>0</v>
          </cell>
          <cell r="C546">
            <v>6900</v>
          </cell>
          <cell r="D546" t="str">
            <v>12.11.1995</v>
          </cell>
          <cell r="E546">
            <v>10</v>
          </cell>
          <cell r="F546">
            <v>6196000053</v>
          </cell>
        </row>
        <row r="547">
          <cell r="A547">
            <v>3400002954</v>
          </cell>
          <cell r="B547">
            <v>0</v>
          </cell>
          <cell r="C547">
            <v>6901</v>
          </cell>
          <cell r="D547" t="str">
            <v>31.10.1995</v>
          </cell>
          <cell r="E547">
            <v>3</v>
          </cell>
          <cell r="F547">
            <v>6196000054</v>
          </cell>
        </row>
        <row r="548">
          <cell r="A548">
            <v>3400002955</v>
          </cell>
          <cell r="B548">
            <v>0</v>
          </cell>
          <cell r="C548">
            <v>5400</v>
          </cell>
          <cell r="D548" t="str">
            <v>01.10.1996</v>
          </cell>
          <cell r="E548">
            <v>0</v>
          </cell>
          <cell r="F548">
            <v>6196000055</v>
          </cell>
        </row>
        <row r="549">
          <cell r="A549">
            <v>3400002956</v>
          </cell>
          <cell r="B549">
            <v>0</v>
          </cell>
          <cell r="C549">
            <v>5801</v>
          </cell>
          <cell r="D549" t="str">
            <v>01.10.1996</v>
          </cell>
          <cell r="E549">
            <v>1</v>
          </cell>
          <cell r="F549">
            <v>6196000056</v>
          </cell>
        </row>
        <row r="550">
          <cell r="A550">
            <v>3400002957</v>
          </cell>
          <cell r="B550">
            <v>0</v>
          </cell>
          <cell r="C550">
            <v>5300</v>
          </cell>
          <cell r="D550" t="str">
            <v>01.10.1996</v>
          </cell>
          <cell r="E550">
            <v>1</v>
          </cell>
          <cell r="F550">
            <v>6196000057</v>
          </cell>
        </row>
        <row r="551">
          <cell r="A551">
            <v>3400002958</v>
          </cell>
          <cell r="B551">
            <v>0</v>
          </cell>
          <cell r="C551">
            <v>6801</v>
          </cell>
          <cell r="D551" t="str">
            <v>01.10.1996</v>
          </cell>
          <cell r="E551">
            <v>1</v>
          </cell>
          <cell r="F551">
            <v>6196000058</v>
          </cell>
        </row>
        <row r="552">
          <cell r="A552">
            <v>3400002959</v>
          </cell>
          <cell r="B552">
            <v>0</v>
          </cell>
          <cell r="C552">
            <v>6801</v>
          </cell>
          <cell r="D552" t="str">
            <v>01.10.1996</v>
          </cell>
          <cell r="E552">
            <v>1</v>
          </cell>
          <cell r="F552">
            <v>6196000059</v>
          </cell>
        </row>
        <row r="553">
          <cell r="A553">
            <v>3400002960</v>
          </cell>
          <cell r="B553">
            <v>0</v>
          </cell>
          <cell r="C553">
            <v>6801</v>
          </cell>
          <cell r="D553" t="str">
            <v>01.10.1996</v>
          </cell>
          <cell r="E553">
            <v>1</v>
          </cell>
          <cell r="F553">
            <v>6196000060</v>
          </cell>
        </row>
        <row r="554">
          <cell r="A554">
            <v>3400002961</v>
          </cell>
          <cell r="B554">
            <v>0</v>
          </cell>
          <cell r="C554">
            <v>6901</v>
          </cell>
          <cell r="D554" t="str">
            <v>16.11.1995</v>
          </cell>
          <cell r="E554">
            <v>2</v>
          </cell>
          <cell r="F554">
            <v>6196000061</v>
          </cell>
        </row>
        <row r="555">
          <cell r="A555">
            <v>3400002962</v>
          </cell>
          <cell r="B555">
            <v>0</v>
          </cell>
          <cell r="C555">
            <v>6801</v>
          </cell>
          <cell r="D555" t="str">
            <v>01.10.1996</v>
          </cell>
          <cell r="E555">
            <v>1</v>
          </cell>
          <cell r="F555">
            <v>6196000062</v>
          </cell>
        </row>
        <row r="556">
          <cell r="A556">
            <v>3400002963</v>
          </cell>
          <cell r="B556">
            <v>0</v>
          </cell>
          <cell r="C556">
            <v>6801</v>
          </cell>
          <cell r="D556" t="str">
            <v>01.10.1996</v>
          </cell>
          <cell r="E556">
            <v>1</v>
          </cell>
          <cell r="F556">
            <v>6196000063</v>
          </cell>
        </row>
        <row r="557">
          <cell r="A557">
            <v>3400002964</v>
          </cell>
          <cell r="B557">
            <v>0</v>
          </cell>
          <cell r="C557">
            <v>6801</v>
          </cell>
          <cell r="D557" t="str">
            <v>01.10.1996</v>
          </cell>
          <cell r="E557">
            <v>1</v>
          </cell>
          <cell r="F557">
            <v>6196000064</v>
          </cell>
        </row>
        <row r="558">
          <cell r="A558">
            <v>3400002965</v>
          </cell>
          <cell r="B558">
            <v>0</v>
          </cell>
          <cell r="C558">
            <v>6801</v>
          </cell>
          <cell r="D558" t="str">
            <v>22.11.1995</v>
          </cell>
          <cell r="E558">
            <v>1</v>
          </cell>
          <cell r="F558">
            <v>6196000065</v>
          </cell>
        </row>
        <row r="559">
          <cell r="A559">
            <v>3400002966</v>
          </cell>
          <cell r="B559">
            <v>0</v>
          </cell>
          <cell r="C559">
            <v>6230</v>
          </cell>
          <cell r="D559" t="str">
            <v>01.10.1996</v>
          </cell>
          <cell r="E559">
            <v>0</v>
          </cell>
          <cell r="F559">
            <v>6196000066</v>
          </cell>
        </row>
        <row r="560">
          <cell r="A560">
            <v>3400002967</v>
          </cell>
          <cell r="B560">
            <v>0</v>
          </cell>
          <cell r="C560">
            <v>6901</v>
          </cell>
          <cell r="D560" t="str">
            <v>28.08.1995</v>
          </cell>
          <cell r="E560">
            <v>2</v>
          </cell>
          <cell r="F560">
            <v>6196000067</v>
          </cell>
        </row>
        <row r="561">
          <cell r="A561">
            <v>3400002968</v>
          </cell>
          <cell r="B561">
            <v>0</v>
          </cell>
          <cell r="C561">
            <v>5400</v>
          </cell>
          <cell r="D561" t="str">
            <v>01.10.1996</v>
          </cell>
          <cell r="E561">
            <v>0</v>
          </cell>
          <cell r="F561">
            <v>6196000068</v>
          </cell>
        </row>
        <row r="562">
          <cell r="A562">
            <v>3400002969</v>
          </cell>
          <cell r="B562">
            <v>0</v>
          </cell>
          <cell r="C562">
            <v>5400</v>
          </cell>
          <cell r="D562" t="str">
            <v>01.10.1996</v>
          </cell>
          <cell r="E562">
            <v>0</v>
          </cell>
          <cell r="F562">
            <v>6196000069</v>
          </cell>
        </row>
        <row r="563">
          <cell r="A563">
            <v>3400002970</v>
          </cell>
          <cell r="B563">
            <v>0</v>
          </cell>
          <cell r="C563">
            <v>5400</v>
          </cell>
          <cell r="D563" t="str">
            <v>01.10.1996</v>
          </cell>
          <cell r="E563">
            <v>0</v>
          </cell>
          <cell r="F563">
            <v>6196000070</v>
          </cell>
        </row>
        <row r="564">
          <cell r="A564">
            <v>3400002971</v>
          </cell>
          <cell r="B564">
            <v>0</v>
          </cell>
          <cell r="C564">
            <v>5400</v>
          </cell>
          <cell r="D564" t="str">
            <v>01.10.1996</v>
          </cell>
          <cell r="E564">
            <v>0</v>
          </cell>
          <cell r="F564">
            <v>6196000071</v>
          </cell>
        </row>
        <row r="565">
          <cell r="A565">
            <v>3400002972</v>
          </cell>
          <cell r="B565">
            <v>0</v>
          </cell>
          <cell r="C565">
            <v>5300</v>
          </cell>
          <cell r="D565" t="str">
            <v>01.10.1996</v>
          </cell>
          <cell r="E565">
            <v>1</v>
          </cell>
          <cell r="F565">
            <v>6196000072</v>
          </cell>
        </row>
        <row r="566">
          <cell r="A566">
            <v>3400002973</v>
          </cell>
          <cell r="B566">
            <v>0</v>
          </cell>
          <cell r="C566">
            <v>6901</v>
          </cell>
          <cell r="D566" t="str">
            <v>22.11.1995</v>
          </cell>
          <cell r="E566">
            <v>4</v>
          </cell>
          <cell r="F566">
            <v>6196000073</v>
          </cell>
        </row>
        <row r="567">
          <cell r="A567">
            <v>3400002974</v>
          </cell>
          <cell r="B567">
            <v>0</v>
          </cell>
          <cell r="C567">
            <v>5302</v>
          </cell>
          <cell r="D567" t="str">
            <v>01.10.1996</v>
          </cell>
          <cell r="E567">
            <v>1</v>
          </cell>
          <cell r="F567">
            <v>6196000074</v>
          </cell>
        </row>
        <row r="568">
          <cell r="A568">
            <v>3400002975</v>
          </cell>
          <cell r="B568">
            <v>0</v>
          </cell>
          <cell r="C568">
            <v>5302</v>
          </cell>
          <cell r="D568" t="str">
            <v>01.10.1996</v>
          </cell>
          <cell r="E568">
            <v>1</v>
          </cell>
          <cell r="F568">
            <v>6196000075</v>
          </cell>
        </row>
        <row r="569">
          <cell r="A569">
            <v>3400002976</v>
          </cell>
          <cell r="B569">
            <v>0</v>
          </cell>
          <cell r="C569">
            <v>5302</v>
          </cell>
          <cell r="D569" t="str">
            <v>01.10.1996</v>
          </cell>
          <cell r="E569">
            <v>1</v>
          </cell>
          <cell r="F569">
            <v>6196000076</v>
          </cell>
        </row>
        <row r="570">
          <cell r="A570">
            <v>3400002977</v>
          </cell>
          <cell r="B570">
            <v>0</v>
          </cell>
          <cell r="C570">
            <v>5302</v>
          </cell>
          <cell r="D570" t="str">
            <v>01.10.1996</v>
          </cell>
          <cell r="E570">
            <v>1</v>
          </cell>
          <cell r="F570">
            <v>6196000077</v>
          </cell>
        </row>
        <row r="571">
          <cell r="A571">
            <v>3400002978</v>
          </cell>
          <cell r="B571">
            <v>0</v>
          </cell>
          <cell r="C571">
            <v>5302</v>
          </cell>
          <cell r="D571" t="str">
            <v>01.10.1996</v>
          </cell>
          <cell r="E571">
            <v>1</v>
          </cell>
          <cell r="F571">
            <v>6196000078</v>
          </cell>
        </row>
        <row r="572">
          <cell r="A572">
            <v>3400002979</v>
          </cell>
          <cell r="B572">
            <v>0</v>
          </cell>
          <cell r="C572">
            <v>5302</v>
          </cell>
          <cell r="D572" t="str">
            <v>01.10.1996</v>
          </cell>
          <cell r="E572">
            <v>1</v>
          </cell>
          <cell r="F572">
            <v>6196000079</v>
          </cell>
        </row>
        <row r="573">
          <cell r="A573">
            <v>3400002980</v>
          </cell>
          <cell r="B573">
            <v>0</v>
          </cell>
          <cell r="C573">
            <v>5302</v>
          </cell>
          <cell r="D573" t="str">
            <v>01.10.1996</v>
          </cell>
          <cell r="E573">
            <v>1</v>
          </cell>
          <cell r="F573">
            <v>6196000080</v>
          </cell>
        </row>
        <row r="574">
          <cell r="A574">
            <v>3400002981</v>
          </cell>
          <cell r="B574">
            <v>0</v>
          </cell>
          <cell r="C574">
            <v>5303</v>
          </cell>
          <cell r="D574" t="str">
            <v>01.10.1996</v>
          </cell>
          <cell r="E574">
            <v>1</v>
          </cell>
          <cell r="F574">
            <v>6196000081</v>
          </cell>
        </row>
        <row r="575">
          <cell r="A575">
            <v>3400002982</v>
          </cell>
          <cell r="B575">
            <v>0</v>
          </cell>
          <cell r="C575">
            <v>5303</v>
          </cell>
          <cell r="D575" t="str">
            <v>01.10.1996</v>
          </cell>
          <cell r="E575">
            <v>1</v>
          </cell>
          <cell r="F575">
            <v>6196000082</v>
          </cell>
        </row>
        <row r="576">
          <cell r="A576">
            <v>3400004793</v>
          </cell>
          <cell r="B576">
            <v>0</v>
          </cell>
          <cell r="C576">
            <v>6901</v>
          </cell>
          <cell r="D576" t="str">
            <v>06.10.1995</v>
          </cell>
          <cell r="E576">
            <v>15</v>
          </cell>
          <cell r="F576">
            <v>6196000083</v>
          </cell>
        </row>
        <row r="577">
          <cell r="A577">
            <v>3400004794</v>
          </cell>
          <cell r="B577">
            <v>0</v>
          </cell>
          <cell r="C577">
            <v>6901</v>
          </cell>
          <cell r="D577" t="str">
            <v>06.10.1995</v>
          </cell>
          <cell r="E577">
            <v>25</v>
          </cell>
          <cell r="F577">
            <v>6196000084</v>
          </cell>
        </row>
        <row r="578">
          <cell r="A578">
            <v>3400002983</v>
          </cell>
          <cell r="B578">
            <v>0</v>
          </cell>
          <cell r="C578">
            <v>6600</v>
          </cell>
          <cell r="D578" t="str">
            <v>01.10.1996</v>
          </cell>
          <cell r="E578">
            <v>0</v>
          </cell>
          <cell r="F578">
            <v>6196000085</v>
          </cell>
        </row>
        <row r="579">
          <cell r="A579">
            <v>3400002984</v>
          </cell>
          <cell r="B579">
            <v>0</v>
          </cell>
          <cell r="C579">
            <v>6500</v>
          </cell>
          <cell r="D579" t="str">
            <v>01.10.1996</v>
          </cell>
          <cell r="E579">
            <v>0</v>
          </cell>
          <cell r="F579">
            <v>6196000086</v>
          </cell>
        </row>
        <row r="580">
          <cell r="A580">
            <v>3400002985</v>
          </cell>
          <cell r="B580">
            <v>0</v>
          </cell>
          <cell r="C580">
            <v>6500</v>
          </cell>
          <cell r="D580" t="str">
            <v>01.10.1996</v>
          </cell>
          <cell r="E580">
            <v>0</v>
          </cell>
          <cell r="F580">
            <v>6196000087</v>
          </cell>
        </row>
        <row r="581">
          <cell r="A581">
            <v>3400002986</v>
          </cell>
          <cell r="B581">
            <v>0</v>
          </cell>
          <cell r="C581">
            <v>5400</v>
          </cell>
          <cell r="D581" t="str">
            <v>01.10.1996</v>
          </cell>
          <cell r="E581">
            <v>0</v>
          </cell>
          <cell r="F581">
            <v>6196000089</v>
          </cell>
        </row>
        <row r="582">
          <cell r="A582">
            <v>3400002987</v>
          </cell>
          <cell r="B582">
            <v>0</v>
          </cell>
          <cell r="C582">
            <v>5301</v>
          </cell>
          <cell r="D582" t="str">
            <v>01.10.1996</v>
          </cell>
          <cell r="E582">
            <v>1</v>
          </cell>
          <cell r="F582">
            <v>6196000090</v>
          </cell>
        </row>
        <row r="583">
          <cell r="A583">
            <v>3400002988</v>
          </cell>
          <cell r="B583">
            <v>0</v>
          </cell>
          <cell r="C583">
            <v>5301</v>
          </cell>
          <cell r="D583" t="str">
            <v>01.10.1996</v>
          </cell>
          <cell r="E583">
            <v>1</v>
          </cell>
          <cell r="F583">
            <v>6196000091</v>
          </cell>
        </row>
        <row r="584">
          <cell r="A584">
            <v>3400002989</v>
          </cell>
          <cell r="B584">
            <v>0</v>
          </cell>
          <cell r="C584">
            <v>5400</v>
          </cell>
          <cell r="D584" t="str">
            <v>01.10.1996</v>
          </cell>
          <cell r="E584">
            <v>2</v>
          </cell>
          <cell r="F584">
            <v>6196000092</v>
          </cell>
        </row>
        <row r="585">
          <cell r="A585">
            <v>3400002990</v>
          </cell>
          <cell r="B585">
            <v>0</v>
          </cell>
          <cell r="C585">
            <v>5400</v>
          </cell>
          <cell r="D585" t="str">
            <v>01.10.1996</v>
          </cell>
          <cell r="E585">
            <v>1</v>
          </cell>
          <cell r="F585">
            <v>6196000093</v>
          </cell>
        </row>
        <row r="586">
          <cell r="A586">
            <v>3400002991</v>
          </cell>
          <cell r="B586">
            <v>0</v>
          </cell>
          <cell r="C586">
            <v>5400</v>
          </cell>
          <cell r="D586" t="str">
            <v>01.10.1996</v>
          </cell>
          <cell r="E586">
            <v>0</v>
          </cell>
          <cell r="F586">
            <v>6196000094</v>
          </cell>
        </row>
        <row r="587">
          <cell r="A587">
            <v>3400002992</v>
          </cell>
          <cell r="B587">
            <v>0</v>
          </cell>
          <cell r="C587">
            <v>6230</v>
          </cell>
          <cell r="D587" t="str">
            <v>01.10.1996</v>
          </cell>
          <cell r="E587">
            <v>0</v>
          </cell>
          <cell r="F587">
            <v>6196000095</v>
          </cell>
        </row>
        <row r="588">
          <cell r="A588">
            <v>3400002993</v>
          </cell>
          <cell r="B588">
            <v>0</v>
          </cell>
          <cell r="C588">
            <v>6230</v>
          </cell>
          <cell r="D588" t="str">
            <v>01.10.1996</v>
          </cell>
          <cell r="E588">
            <v>0</v>
          </cell>
          <cell r="F588">
            <v>6196000096</v>
          </cell>
        </row>
        <row r="589">
          <cell r="A589">
            <v>3400002994</v>
          </cell>
          <cell r="B589">
            <v>0</v>
          </cell>
          <cell r="C589">
            <v>6901</v>
          </cell>
          <cell r="D589" t="str">
            <v>08.09.1995</v>
          </cell>
          <cell r="E589">
            <v>30</v>
          </cell>
          <cell r="F589">
            <v>6196000097</v>
          </cell>
        </row>
        <row r="590">
          <cell r="A590">
            <v>3400002995</v>
          </cell>
          <cell r="B590">
            <v>0</v>
          </cell>
          <cell r="C590">
            <v>6901</v>
          </cell>
          <cell r="D590" t="str">
            <v>08.09.1995</v>
          </cell>
          <cell r="E590">
            <v>1</v>
          </cell>
          <cell r="F590">
            <v>6196000098</v>
          </cell>
        </row>
        <row r="591">
          <cell r="A591">
            <v>3400002996</v>
          </cell>
          <cell r="B591">
            <v>0</v>
          </cell>
          <cell r="C591">
            <v>5100</v>
          </cell>
          <cell r="D591" t="str">
            <v>01.10.1996</v>
          </cell>
          <cell r="E591">
            <v>0</v>
          </cell>
          <cell r="F591">
            <v>6196000099</v>
          </cell>
        </row>
        <row r="592">
          <cell r="A592">
            <v>3400002997</v>
          </cell>
          <cell r="B592">
            <v>0</v>
          </cell>
          <cell r="C592">
            <v>6901</v>
          </cell>
          <cell r="D592" t="str">
            <v>21.09.1995</v>
          </cell>
          <cell r="E592">
            <v>35</v>
          </cell>
          <cell r="F592">
            <v>6196000100</v>
          </cell>
        </row>
        <row r="593">
          <cell r="A593">
            <v>3400002998</v>
          </cell>
          <cell r="B593">
            <v>0</v>
          </cell>
          <cell r="C593">
            <v>6600</v>
          </cell>
          <cell r="D593" t="str">
            <v>01.10.1996</v>
          </cell>
          <cell r="E593">
            <v>2</v>
          </cell>
          <cell r="F593">
            <v>6196000101</v>
          </cell>
        </row>
        <row r="594">
          <cell r="A594">
            <v>3400002999</v>
          </cell>
          <cell r="B594">
            <v>0</v>
          </cell>
          <cell r="C594">
            <v>5100</v>
          </cell>
          <cell r="D594" t="str">
            <v>01.10.1996</v>
          </cell>
          <cell r="E594">
            <v>1</v>
          </cell>
          <cell r="F594">
            <v>6196000102</v>
          </cell>
        </row>
        <row r="595">
          <cell r="A595">
            <v>3400003000</v>
          </cell>
          <cell r="B595">
            <v>0</v>
          </cell>
          <cell r="C595">
            <v>5100</v>
          </cell>
          <cell r="D595" t="str">
            <v>01.10.1996</v>
          </cell>
          <cell r="E595">
            <v>1</v>
          </cell>
          <cell r="F595">
            <v>6196000103</v>
          </cell>
        </row>
        <row r="596">
          <cell r="A596">
            <v>3400003001</v>
          </cell>
          <cell r="B596">
            <v>0</v>
          </cell>
          <cell r="C596">
            <v>5100</v>
          </cell>
          <cell r="D596" t="str">
            <v>01.10.1996</v>
          </cell>
          <cell r="E596">
            <v>1</v>
          </cell>
          <cell r="F596">
            <v>6196000104</v>
          </cell>
        </row>
        <row r="597">
          <cell r="A597">
            <v>3400003002</v>
          </cell>
          <cell r="B597">
            <v>0</v>
          </cell>
          <cell r="C597">
            <v>5100</v>
          </cell>
          <cell r="D597" t="str">
            <v>01.10.1996</v>
          </cell>
          <cell r="E597">
            <v>1</v>
          </cell>
          <cell r="F597">
            <v>6196000105</v>
          </cell>
        </row>
        <row r="598">
          <cell r="A598">
            <v>3400003003</v>
          </cell>
          <cell r="B598">
            <v>0</v>
          </cell>
          <cell r="C598">
            <v>6801</v>
          </cell>
          <cell r="D598" t="str">
            <v>01.10.1996</v>
          </cell>
          <cell r="E598">
            <v>0</v>
          </cell>
          <cell r="F598">
            <v>6196000106</v>
          </cell>
        </row>
        <row r="599">
          <cell r="A599">
            <v>3400003004</v>
          </cell>
          <cell r="B599">
            <v>0</v>
          </cell>
          <cell r="C599">
            <v>6801</v>
          </cell>
          <cell r="D599" t="str">
            <v>01.10.1996</v>
          </cell>
          <cell r="E599">
            <v>0</v>
          </cell>
          <cell r="F599">
            <v>6196000107</v>
          </cell>
        </row>
        <row r="600">
          <cell r="A600">
            <v>3400003005</v>
          </cell>
          <cell r="B600">
            <v>0</v>
          </cell>
          <cell r="C600">
            <v>6901</v>
          </cell>
          <cell r="D600" t="str">
            <v>15.09.1995</v>
          </cell>
          <cell r="E600">
            <v>100</v>
          </cell>
          <cell r="F600">
            <v>6196000108</v>
          </cell>
        </row>
        <row r="601">
          <cell r="A601">
            <v>3400003006</v>
          </cell>
          <cell r="B601">
            <v>0</v>
          </cell>
          <cell r="C601">
            <v>6801</v>
          </cell>
          <cell r="D601" t="str">
            <v>01.10.1996</v>
          </cell>
          <cell r="E601">
            <v>0</v>
          </cell>
          <cell r="F601">
            <v>6196000109</v>
          </cell>
        </row>
        <row r="602">
          <cell r="A602">
            <v>3400003007</v>
          </cell>
          <cell r="B602">
            <v>0</v>
          </cell>
          <cell r="C602">
            <v>6901</v>
          </cell>
          <cell r="D602" t="str">
            <v>03.11.1995</v>
          </cell>
          <cell r="E602">
            <v>0</v>
          </cell>
          <cell r="F602">
            <v>6196000110</v>
          </cell>
        </row>
        <row r="603">
          <cell r="A603">
            <v>3400003008</v>
          </cell>
          <cell r="B603">
            <v>0</v>
          </cell>
          <cell r="C603">
            <v>6801</v>
          </cell>
          <cell r="D603" t="str">
            <v>01.10.1996</v>
          </cell>
          <cell r="E603">
            <v>1</v>
          </cell>
          <cell r="F603">
            <v>6196000111</v>
          </cell>
        </row>
        <row r="604">
          <cell r="A604">
            <v>3400003009</v>
          </cell>
          <cell r="B604">
            <v>0</v>
          </cell>
          <cell r="C604">
            <v>5301</v>
          </cell>
          <cell r="D604" t="str">
            <v>01.10.1996</v>
          </cell>
          <cell r="E604">
            <v>1</v>
          </cell>
          <cell r="F604">
            <v>6196000112</v>
          </cell>
        </row>
        <row r="605">
          <cell r="A605">
            <v>3400003010</v>
          </cell>
          <cell r="B605">
            <v>0</v>
          </cell>
          <cell r="C605">
            <v>5400</v>
          </cell>
          <cell r="D605" t="str">
            <v>01.10.1996</v>
          </cell>
          <cell r="E605">
            <v>1</v>
          </cell>
          <cell r="F605">
            <v>6196000113</v>
          </cell>
        </row>
        <row r="606">
          <cell r="A606">
            <v>3400003011</v>
          </cell>
          <cell r="B606">
            <v>0</v>
          </cell>
          <cell r="C606">
            <v>5400</v>
          </cell>
          <cell r="D606" t="str">
            <v>01.10.1996</v>
          </cell>
          <cell r="E606">
            <v>1</v>
          </cell>
          <cell r="F606">
            <v>6196000114</v>
          </cell>
        </row>
        <row r="607">
          <cell r="A607">
            <v>3400003012</v>
          </cell>
          <cell r="B607">
            <v>0</v>
          </cell>
          <cell r="C607">
            <v>6801</v>
          </cell>
          <cell r="D607" t="str">
            <v>01.10.1996</v>
          </cell>
          <cell r="E607">
            <v>0</v>
          </cell>
          <cell r="F607">
            <v>6196000115</v>
          </cell>
        </row>
        <row r="608">
          <cell r="A608">
            <v>3400003013</v>
          </cell>
          <cell r="B608">
            <v>0</v>
          </cell>
          <cell r="C608">
            <v>6230</v>
          </cell>
          <cell r="D608" t="str">
            <v>01.10.1996</v>
          </cell>
          <cell r="E608">
            <v>0</v>
          </cell>
          <cell r="F608">
            <v>6196000116</v>
          </cell>
        </row>
        <row r="609">
          <cell r="A609">
            <v>3400003014</v>
          </cell>
          <cell r="B609">
            <v>0</v>
          </cell>
          <cell r="C609">
            <v>6901</v>
          </cell>
          <cell r="D609" t="str">
            <v>06.11.1995</v>
          </cell>
          <cell r="E609">
            <v>15</v>
          </cell>
          <cell r="F609">
            <v>6196000117</v>
          </cell>
        </row>
        <row r="610">
          <cell r="A610">
            <v>3400003015</v>
          </cell>
          <cell r="B610">
            <v>0</v>
          </cell>
          <cell r="C610">
            <v>6210</v>
          </cell>
          <cell r="D610" t="str">
            <v>01.10.1996</v>
          </cell>
          <cell r="E610">
            <v>0</v>
          </cell>
          <cell r="F610">
            <v>6196000118</v>
          </cell>
        </row>
        <row r="611">
          <cell r="A611">
            <v>3400003016</v>
          </cell>
          <cell r="B611">
            <v>0</v>
          </cell>
          <cell r="C611">
            <v>6901</v>
          </cell>
          <cell r="D611" t="str">
            <v>06.11.1995</v>
          </cell>
          <cell r="E611">
            <v>20</v>
          </cell>
          <cell r="F611">
            <v>6196000119</v>
          </cell>
        </row>
        <row r="612">
          <cell r="A612">
            <v>3400003017</v>
          </cell>
          <cell r="B612">
            <v>0</v>
          </cell>
          <cell r="C612">
            <v>6901</v>
          </cell>
          <cell r="D612" t="str">
            <v>04.11.1995</v>
          </cell>
          <cell r="E612">
            <v>0</v>
          </cell>
          <cell r="F612">
            <v>6196000120</v>
          </cell>
        </row>
        <row r="613">
          <cell r="A613">
            <v>3400005202</v>
          </cell>
          <cell r="B613">
            <v>0</v>
          </cell>
          <cell r="C613">
            <v>6230</v>
          </cell>
          <cell r="D613" t="str">
            <v>01.10.1996</v>
          </cell>
          <cell r="E613">
            <v>2</v>
          </cell>
          <cell r="F613">
            <v>6196000121</v>
          </cell>
        </row>
        <row r="614">
          <cell r="A614">
            <v>3400003018</v>
          </cell>
          <cell r="B614">
            <v>0</v>
          </cell>
          <cell r="C614">
            <v>6230</v>
          </cell>
          <cell r="D614" t="str">
            <v>01.10.1996</v>
          </cell>
          <cell r="E614">
            <v>0</v>
          </cell>
          <cell r="F614">
            <v>6196000121</v>
          </cell>
        </row>
        <row r="615">
          <cell r="A615">
            <v>3400003019</v>
          </cell>
          <cell r="B615">
            <v>0</v>
          </cell>
          <cell r="C615">
            <v>6801</v>
          </cell>
          <cell r="D615" t="str">
            <v>01.10.1996</v>
          </cell>
          <cell r="E615">
            <v>1</v>
          </cell>
          <cell r="F615">
            <v>6196000122</v>
          </cell>
        </row>
        <row r="616">
          <cell r="A616">
            <v>3400003020</v>
          </cell>
          <cell r="B616">
            <v>0</v>
          </cell>
          <cell r="C616">
            <v>6801</v>
          </cell>
          <cell r="D616" t="str">
            <v>01.10.1996</v>
          </cell>
          <cell r="E616">
            <v>1</v>
          </cell>
          <cell r="F616">
            <v>6196000123</v>
          </cell>
        </row>
        <row r="617">
          <cell r="A617">
            <v>3400003021</v>
          </cell>
          <cell r="B617">
            <v>0</v>
          </cell>
          <cell r="C617">
            <v>6801</v>
          </cell>
          <cell r="D617" t="str">
            <v>01.10.1996</v>
          </cell>
          <cell r="E617">
            <v>1</v>
          </cell>
          <cell r="F617">
            <v>6196000124</v>
          </cell>
        </row>
        <row r="618">
          <cell r="A618">
            <v>3400003022</v>
          </cell>
          <cell r="B618">
            <v>0</v>
          </cell>
          <cell r="C618">
            <v>6801</v>
          </cell>
          <cell r="D618" t="str">
            <v>01.10.1996</v>
          </cell>
          <cell r="E618">
            <v>1</v>
          </cell>
          <cell r="F618">
            <v>6196000125</v>
          </cell>
        </row>
        <row r="619">
          <cell r="A619">
            <v>3400003023</v>
          </cell>
          <cell r="B619">
            <v>0</v>
          </cell>
          <cell r="C619">
            <v>5300</v>
          </cell>
          <cell r="D619" t="str">
            <v>01.10.1996</v>
          </cell>
          <cell r="E619">
            <v>1</v>
          </cell>
          <cell r="F619">
            <v>6196000126</v>
          </cell>
        </row>
        <row r="620">
          <cell r="A620">
            <v>3400003024</v>
          </cell>
          <cell r="B620">
            <v>0</v>
          </cell>
          <cell r="C620">
            <v>6901</v>
          </cell>
          <cell r="D620" t="str">
            <v>14.11.1995</v>
          </cell>
          <cell r="E620">
            <v>3</v>
          </cell>
          <cell r="F620">
            <v>6196000127</v>
          </cell>
        </row>
        <row r="621">
          <cell r="A621">
            <v>3400003025</v>
          </cell>
          <cell r="B621">
            <v>0</v>
          </cell>
          <cell r="C621">
            <v>6901</v>
          </cell>
          <cell r="D621" t="str">
            <v>08.11.1995</v>
          </cell>
          <cell r="E621">
            <v>2</v>
          </cell>
          <cell r="F621">
            <v>6196000128</v>
          </cell>
        </row>
        <row r="622">
          <cell r="A622">
            <v>3400003026</v>
          </cell>
          <cell r="B622">
            <v>0</v>
          </cell>
          <cell r="C622">
            <v>6801</v>
          </cell>
          <cell r="D622" t="str">
            <v>01.10.1996</v>
          </cell>
          <cell r="E622">
            <v>1</v>
          </cell>
          <cell r="F622">
            <v>6196000129</v>
          </cell>
        </row>
        <row r="623">
          <cell r="A623">
            <v>3400003027</v>
          </cell>
          <cell r="B623">
            <v>0</v>
          </cell>
          <cell r="C623">
            <v>6210</v>
          </cell>
          <cell r="D623" t="str">
            <v>01.10.1996</v>
          </cell>
          <cell r="E623">
            <v>0</v>
          </cell>
          <cell r="F623">
            <v>6196000130</v>
          </cell>
        </row>
        <row r="624">
          <cell r="A624">
            <v>3400003028</v>
          </cell>
          <cell r="B624">
            <v>0</v>
          </cell>
          <cell r="C624">
            <v>6210</v>
          </cell>
          <cell r="D624" t="str">
            <v>01.10.1996</v>
          </cell>
          <cell r="E624">
            <v>0</v>
          </cell>
          <cell r="F624">
            <v>6196000131</v>
          </cell>
        </row>
        <row r="625">
          <cell r="A625">
            <v>3400003029</v>
          </cell>
          <cell r="B625">
            <v>0</v>
          </cell>
          <cell r="C625">
            <v>6210</v>
          </cell>
          <cell r="D625" t="str">
            <v>01.10.1996</v>
          </cell>
          <cell r="E625">
            <v>0</v>
          </cell>
          <cell r="F625">
            <v>6196000132</v>
          </cell>
        </row>
        <row r="626">
          <cell r="A626">
            <v>3400003030</v>
          </cell>
          <cell r="B626">
            <v>0</v>
          </cell>
          <cell r="C626">
            <v>5300</v>
          </cell>
          <cell r="D626" t="str">
            <v>01.10.1996</v>
          </cell>
          <cell r="E626">
            <v>1</v>
          </cell>
          <cell r="F626">
            <v>6196000133</v>
          </cell>
        </row>
        <row r="627">
          <cell r="A627">
            <v>3400003031</v>
          </cell>
          <cell r="B627">
            <v>0</v>
          </cell>
          <cell r="C627">
            <v>5300</v>
          </cell>
          <cell r="D627" t="str">
            <v>01.10.1996</v>
          </cell>
          <cell r="E627">
            <v>0</v>
          </cell>
          <cell r="F627">
            <v>6196000134</v>
          </cell>
        </row>
        <row r="628">
          <cell r="A628">
            <v>3400003032</v>
          </cell>
          <cell r="B628">
            <v>0</v>
          </cell>
          <cell r="C628">
            <v>6600</v>
          </cell>
          <cell r="D628" t="str">
            <v>01.10.1996</v>
          </cell>
          <cell r="E628">
            <v>0</v>
          </cell>
          <cell r="F628">
            <v>6196000135</v>
          </cell>
        </row>
        <row r="629">
          <cell r="A629">
            <v>3400003033</v>
          </cell>
          <cell r="B629">
            <v>0</v>
          </cell>
          <cell r="C629">
            <v>6600</v>
          </cell>
          <cell r="D629" t="str">
            <v>01.10.1996</v>
          </cell>
          <cell r="E629">
            <v>1</v>
          </cell>
          <cell r="F629">
            <v>6196000136</v>
          </cell>
        </row>
        <row r="630">
          <cell r="A630">
            <v>3400003034</v>
          </cell>
          <cell r="B630">
            <v>0</v>
          </cell>
          <cell r="C630">
            <v>6600</v>
          </cell>
          <cell r="D630" t="str">
            <v>01.10.1996</v>
          </cell>
          <cell r="E630">
            <v>1</v>
          </cell>
          <cell r="F630">
            <v>6196000137</v>
          </cell>
        </row>
        <row r="631">
          <cell r="A631">
            <v>3400003035</v>
          </cell>
          <cell r="B631">
            <v>0</v>
          </cell>
          <cell r="C631">
            <v>6901</v>
          </cell>
          <cell r="D631" t="str">
            <v>31.01.1996</v>
          </cell>
          <cell r="E631">
            <v>25</v>
          </cell>
          <cell r="F631">
            <v>6196000138</v>
          </cell>
        </row>
        <row r="632">
          <cell r="A632">
            <v>3400003036</v>
          </cell>
          <cell r="B632">
            <v>0</v>
          </cell>
          <cell r="C632">
            <v>5400</v>
          </cell>
          <cell r="D632" t="str">
            <v>01.10.1996</v>
          </cell>
          <cell r="E632">
            <v>1</v>
          </cell>
          <cell r="F632">
            <v>6196000139</v>
          </cell>
        </row>
        <row r="633">
          <cell r="A633">
            <v>3400003037</v>
          </cell>
          <cell r="B633">
            <v>0</v>
          </cell>
          <cell r="C633">
            <v>6901</v>
          </cell>
          <cell r="D633" t="str">
            <v>02.02.1996</v>
          </cell>
          <cell r="E633">
            <v>2</v>
          </cell>
          <cell r="F633">
            <v>6196000140</v>
          </cell>
        </row>
        <row r="634">
          <cell r="A634">
            <v>3400003038</v>
          </cell>
          <cell r="B634">
            <v>0</v>
          </cell>
          <cell r="C634">
            <v>6500</v>
          </cell>
          <cell r="D634" t="str">
            <v>01.10.1996</v>
          </cell>
          <cell r="E634">
            <v>0</v>
          </cell>
          <cell r="F634">
            <v>6196000141</v>
          </cell>
        </row>
        <row r="635">
          <cell r="A635">
            <v>3400003039</v>
          </cell>
          <cell r="B635">
            <v>0</v>
          </cell>
          <cell r="C635">
            <v>6500</v>
          </cell>
          <cell r="D635" t="str">
            <v>01.10.1996</v>
          </cell>
          <cell r="E635">
            <v>0</v>
          </cell>
          <cell r="F635">
            <v>6196000142</v>
          </cell>
        </row>
        <row r="636">
          <cell r="A636">
            <v>3400003040</v>
          </cell>
          <cell r="B636">
            <v>0</v>
          </cell>
          <cell r="C636">
            <v>6500</v>
          </cell>
          <cell r="D636" t="str">
            <v>01.10.1996</v>
          </cell>
          <cell r="E636">
            <v>0</v>
          </cell>
          <cell r="F636">
            <v>6196000143</v>
          </cell>
        </row>
        <row r="637">
          <cell r="A637">
            <v>3400003041</v>
          </cell>
          <cell r="B637">
            <v>0</v>
          </cell>
          <cell r="C637">
            <v>6901</v>
          </cell>
          <cell r="D637" t="str">
            <v>06.02.1996</v>
          </cell>
          <cell r="E637">
            <v>1</v>
          </cell>
          <cell r="F637">
            <v>6196000144</v>
          </cell>
        </row>
        <row r="638">
          <cell r="A638">
            <v>3400003042</v>
          </cell>
          <cell r="B638">
            <v>0</v>
          </cell>
          <cell r="C638">
            <v>6901</v>
          </cell>
          <cell r="D638" t="str">
            <v>20.01.1996</v>
          </cell>
          <cell r="E638">
            <v>0</v>
          </cell>
          <cell r="F638">
            <v>6196000145</v>
          </cell>
        </row>
        <row r="639">
          <cell r="A639">
            <v>3400003043</v>
          </cell>
          <cell r="B639">
            <v>0</v>
          </cell>
          <cell r="C639">
            <v>5801</v>
          </cell>
          <cell r="D639" t="str">
            <v>01.10.1996</v>
          </cell>
          <cell r="E639">
            <v>0</v>
          </cell>
          <cell r="F639">
            <v>6196000146</v>
          </cell>
        </row>
        <row r="640">
          <cell r="A640">
            <v>3400003044</v>
          </cell>
          <cell r="B640">
            <v>0</v>
          </cell>
          <cell r="C640">
            <v>5801</v>
          </cell>
          <cell r="D640" t="str">
            <v>01.10.1996</v>
          </cell>
          <cell r="E640">
            <v>0</v>
          </cell>
          <cell r="F640">
            <v>6196000147</v>
          </cell>
        </row>
        <row r="641">
          <cell r="A641">
            <v>3400003045</v>
          </cell>
          <cell r="B641">
            <v>0</v>
          </cell>
          <cell r="C641">
            <v>5801</v>
          </cell>
          <cell r="D641" t="str">
            <v>01.10.1996</v>
          </cell>
          <cell r="E641">
            <v>0</v>
          </cell>
          <cell r="F641">
            <v>6196000148</v>
          </cell>
        </row>
        <row r="642">
          <cell r="A642">
            <v>3400003046</v>
          </cell>
          <cell r="B642">
            <v>0</v>
          </cell>
          <cell r="C642">
            <v>5100</v>
          </cell>
          <cell r="D642" t="str">
            <v>01.10.1996</v>
          </cell>
          <cell r="E642">
            <v>1</v>
          </cell>
          <cell r="F642">
            <v>6196000149</v>
          </cell>
        </row>
        <row r="643">
          <cell r="A643">
            <v>3400003047</v>
          </cell>
          <cell r="B643">
            <v>0</v>
          </cell>
          <cell r="C643">
            <v>5100</v>
          </cell>
          <cell r="D643" t="str">
            <v>01.10.1996</v>
          </cell>
          <cell r="E643">
            <v>1</v>
          </cell>
          <cell r="F643">
            <v>6196000150</v>
          </cell>
        </row>
        <row r="644">
          <cell r="A644">
            <v>3400003048</v>
          </cell>
          <cell r="B644">
            <v>0</v>
          </cell>
          <cell r="C644">
            <v>5100</v>
          </cell>
          <cell r="D644" t="str">
            <v>01.10.1996</v>
          </cell>
          <cell r="E644">
            <v>1</v>
          </cell>
          <cell r="F644">
            <v>6196000151</v>
          </cell>
        </row>
        <row r="645">
          <cell r="A645">
            <v>3400003049</v>
          </cell>
          <cell r="B645">
            <v>0</v>
          </cell>
          <cell r="C645">
            <v>5100</v>
          </cell>
          <cell r="D645" t="str">
            <v>01.10.1996</v>
          </cell>
          <cell r="E645">
            <v>1</v>
          </cell>
          <cell r="F645">
            <v>6196000152</v>
          </cell>
        </row>
        <row r="646">
          <cell r="A646">
            <v>3400003050</v>
          </cell>
          <cell r="B646">
            <v>0</v>
          </cell>
          <cell r="C646">
            <v>5801</v>
          </cell>
          <cell r="D646" t="str">
            <v>01.10.1996</v>
          </cell>
          <cell r="E646">
            <v>0</v>
          </cell>
          <cell r="F646">
            <v>6196000153</v>
          </cell>
        </row>
        <row r="647">
          <cell r="A647">
            <v>3400003051</v>
          </cell>
          <cell r="B647">
            <v>0</v>
          </cell>
          <cell r="C647">
            <v>5801</v>
          </cell>
          <cell r="D647" t="str">
            <v>01.10.1996</v>
          </cell>
          <cell r="E647">
            <v>0</v>
          </cell>
          <cell r="F647">
            <v>6196000154</v>
          </cell>
        </row>
        <row r="648">
          <cell r="A648">
            <v>3400003052</v>
          </cell>
          <cell r="B648">
            <v>0</v>
          </cell>
          <cell r="C648">
            <v>5801</v>
          </cell>
          <cell r="D648" t="str">
            <v>01.10.1996</v>
          </cell>
          <cell r="E648">
            <v>0</v>
          </cell>
          <cell r="F648">
            <v>6196000155</v>
          </cell>
        </row>
        <row r="649">
          <cell r="A649">
            <v>3400003053</v>
          </cell>
          <cell r="B649">
            <v>0</v>
          </cell>
          <cell r="C649">
            <v>5801</v>
          </cell>
          <cell r="D649" t="str">
            <v>01.10.1996</v>
          </cell>
          <cell r="E649">
            <v>0</v>
          </cell>
          <cell r="F649">
            <v>6196000156</v>
          </cell>
        </row>
        <row r="650">
          <cell r="A650">
            <v>3400003054</v>
          </cell>
          <cell r="B650">
            <v>0</v>
          </cell>
          <cell r="C650">
            <v>5801</v>
          </cell>
          <cell r="D650" t="str">
            <v>01.10.1996</v>
          </cell>
          <cell r="E650">
            <v>0</v>
          </cell>
          <cell r="F650">
            <v>6196000157</v>
          </cell>
        </row>
        <row r="651">
          <cell r="A651">
            <v>3400003055</v>
          </cell>
          <cell r="B651">
            <v>0</v>
          </cell>
          <cell r="C651">
            <v>5801</v>
          </cell>
          <cell r="D651" t="str">
            <v>01.10.1996</v>
          </cell>
          <cell r="E651">
            <v>0</v>
          </cell>
          <cell r="F651">
            <v>6196000158</v>
          </cell>
        </row>
        <row r="652">
          <cell r="A652">
            <v>3400003056</v>
          </cell>
          <cell r="B652">
            <v>0</v>
          </cell>
          <cell r="C652">
            <v>5801</v>
          </cell>
          <cell r="D652" t="str">
            <v>01.10.1996</v>
          </cell>
          <cell r="E652">
            <v>0</v>
          </cell>
          <cell r="F652">
            <v>6196000159</v>
          </cell>
        </row>
        <row r="653">
          <cell r="A653">
            <v>3400003057</v>
          </cell>
          <cell r="B653">
            <v>0</v>
          </cell>
          <cell r="C653">
            <v>5801</v>
          </cell>
          <cell r="D653" t="str">
            <v>01.10.1996</v>
          </cell>
          <cell r="E653">
            <v>0</v>
          </cell>
          <cell r="F653">
            <v>6196000160</v>
          </cell>
        </row>
        <row r="654">
          <cell r="A654">
            <v>3400003058</v>
          </cell>
          <cell r="B654">
            <v>0</v>
          </cell>
          <cell r="C654">
            <v>5801</v>
          </cell>
          <cell r="D654" t="str">
            <v>01.10.1996</v>
          </cell>
          <cell r="E654">
            <v>0</v>
          </cell>
          <cell r="F654">
            <v>6196000161</v>
          </cell>
        </row>
        <row r="655">
          <cell r="A655">
            <v>3400003059</v>
          </cell>
          <cell r="B655">
            <v>0</v>
          </cell>
          <cell r="C655">
            <v>5801</v>
          </cell>
          <cell r="D655" t="str">
            <v>01.10.1996</v>
          </cell>
          <cell r="E655">
            <v>0</v>
          </cell>
          <cell r="F655">
            <v>6196000162</v>
          </cell>
        </row>
        <row r="656">
          <cell r="A656">
            <v>3400003060</v>
          </cell>
          <cell r="B656">
            <v>0</v>
          </cell>
          <cell r="C656">
            <v>5801</v>
          </cell>
          <cell r="D656" t="str">
            <v>01.10.1996</v>
          </cell>
          <cell r="E656">
            <v>0</v>
          </cell>
          <cell r="F656">
            <v>6196000163</v>
          </cell>
        </row>
        <row r="657">
          <cell r="A657">
            <v>3400003061</v>
          </cell>
          <cell r="B657">
            <v>0</v>
          </cell>
          <cell r="C657">
            <v>5801</v>
          </cell>
          <cell r="D657" t="str">
            <v>01.10.1996</v>
          </cell>
          <cell r="E657">
            <v>0</v>
          </cell>
          <cell r="F657">
            <v>6196000164</v>
          </cell>
        </row>
        <row r="658">
          <cell r="A658">
            <v>3400003062</v>
          </cell>
          <cell r="B658">
            <v>0</v>
          </cell>
          <cell r="C658">
            <v>5801</v>
          </cell>
          <cell r="D658" t="str">
            <v>01.10.1996</v>
          </cell>
          <cell r="E658">
            <v>0</v>
          </cell>
          <cell r="F658">
            <v>6196000165</v>
          </cell>
        </row>
        <row r="659">
          <cell r="A659">
            <v>3400003063</v>
          </cell>
          <cell r="B659">
            <v>0</v>
          </cell>
          <cell r="C659">
            <v>5801</v>
          </cell>
          <cell r="D659" t="str">
            <v>01.10.1996</v>
          </cell>
          <cell r="E659">
            <v>0</v>
          </cell>
          <cell r="F659">
            <v>6196000166</v>
          </cell>
        </row>
        <row r="660">
          <cell r="A660">
            <v>3400003064</v>
          </cell>
          <cell r="B660">
            <v>0</v>
          </cell>
          <cell r="C660">
            <v>5801</v>
          </cell>
          <cell r="D660" t="str">
            <v>01.10.1996</v>
          </cell>
          <cell r="E660">
            <v>0</v>
          </cell>
          <cell r="F660">
            <v>6196000167</v>
          </cell>
        </row>
        <row r="661">
          <cell r="A661">
            <v>3400003065</v>
          </cell>
          <cell r="B661">
            <v>0</v>
          </cell>
          <cell r="C661">
            <v>5801</v>
          </cell>
          <cell r="D661" t="str">
            <v>01.10.1996</v>
          </cell>
          <cell r="E661">
            <v>0</v>
          </cell>
          <cell r="F661">
            <v>6196000168</v>
          </cell>
        </row>
        <row r="662">
          <cell r="A662">
            <v>3400003066</v>
          </cell>
          <cell r="B662">
            <v>0</v>
          </cell>
          <cell r="C662">
            <v>5801</v>
          </cell>
          <cell r="D662" t="str">
            <v>01.10.1996</v>
          </cell>
          <cell r="E662">
            <v>0</v>
          </cell>
          <cell r="F662">
            <v>6196000169</v>
          </cell>
        </row>
        <row r="663">
          <cell r="A663">
            <v>3400003067</v>
          </cell>
          <cell r="B663">
            <v>0</v>
          </cell>
          <cell r="C663">
            <v>5801</v>
          </cell>
          <cell r="D663" t="str">
            <v>01.10.1996</v>
          </cell>
          <cell r="E663">
            <v>0</v>
          </cell>
          <cell r="F663">
            <v>6196000170</v>
          </cell>
        </row>
        <row r="664">
          <cell r="A664">
            <v>3400003068</v>
          </cell>
          <cell r="B664">
            <v>0</v>
          </cell>
          <cell r="C664">
            <v>5801</v>
          </cell>
          <cell r="D664" t="str">
            <v>01.10.1996</v>
          </cell>
          <cell r="E664">
            <v>0</v>
          </cell>
          <cell r="F664">
            <v>6196000171</v>
          </cell>
        </row>
        <row r="665">
          <cell r="A665">
            <v>3400003069</v>
          </cell>
          <cell r="B665">
            <v>0</v>
          </cell>
          <cell r="C665">
            <v>5801</v>
          </cell>
          <cell r="D665" t="str">
            <v>01.10.1996</v>
          </cell>
          <cell r="E665">
            <v>0</v>
          </cell>
          <cell r="F665">
            <v>6196000172</v>
          </cell>
        </row>
        <row r="666">
          <cell r="A666">
            <v>3400003070</v>
          </cell>
          <cell r="B666">
            <v>0</v>
          </cell>
          <cell r="C666">
            <v>5801</v>
          </cell>
          <cell r="D666" t="str">
            <v>01.10.1996</v>
          </cell>
          <cell r="E666">
            <v>0</v>
          </cell>
          <cell r="F666">
            <v>6196000173</v>
          </cell>
        </row>
        <row r="667">
          <cell r="A667">
            <v>3400003071</v>
          </cell>
          <cell r="B667">
            <v>0</v>
          </cell>
          <cell r="C667">
            <v>5801</v>
          </cell>
          <cell r="D667" t="str">
            <v>01.10.1996</v>
          </cell>
          <cell r="E667">
            <v>0</v>
          </cell>
          <cell r="F667">
            <v>6196000174</v>
          </cell>
        </row>
        <row r="668">
          <cell r="A668">
            <v>3400003072</v>
          </cell>
          <cell r="B668">
            <v>0</v>
          </cell>
          <cell r="C668">
            <v>5801</v>
          </cell>
          <cell r="D668" t="str">
            <v>01.10.1996</v>
          </cell>
          <cell r="E668">
            <v>0</v>
          </cell>
          <cell r="F668">
            <v>6196000175</v>
          </cell>
        </row>
        <row r="669">
          <cell r="A669">
            <v>3400003073</v>
          </cell>
          <cell r="B669">
            <v>0</v>
          </cell>
          <cell r="C669">
            <v>5801</v>
          </cell>
          <cell r="D669" t="str">
            <v>01.10.1996</v>
          </cell>
          <cell r="E669">
            <v>0</v>
          </cell>
          <cell r="F669">
            <v>6196000176</v>
          </cell>
        </row>
        <row r="670">
          <cell r="A670">
            <v>3400003074</v>
          </cell>
          <cell r="B670">
            <v>0</v>
          </cell>
          <cell r="C670">
            <v>5801</v>
          </cell>
          <cell r="D670" t="str">
            <v>01.10.1996</v>
          </cell>
          <cell r="E670">
            <v>0</v>
          </cell>
          <cell r="F670">
            <v>6196000177</v>
          </cell>
        </row>
        <row r="671">
          <cell r="A671">
            <v>3400003075</v>
          </cell>
          <cell r="B671">
            <v>0</v>
          </cell>
          <cell r="C671">
            <v>5801</v>
          </cell>
          <cell r="D671" t="str">
            <v>01.10.1996</v>
          </cell>
          <cell r="E671">
            <v>0</v>
          </cell>
          <cell r="F671">
            <v>6196000178</v>
          </cell>
        </row>
        <row r="672">
          <cell r="A672">
            <v>3400003076</v>
          </cell>
          <cell r="B672">
            <v>0</v>
          </cell>
          <cell r="C672">
            <v>5801</v>
          </cell>
          <cell r="D672" t="str">
            <v>01.10.1996</v>
          </cell>
          <cell r="E672">
            <v>0</v>
          </cell>
          <cell r="F672">
            <v>6196000179</v>
          </cell>
        </row>
        <row r="673">
          <cell r="A673">
            <v>3400003077</v>
          </cell>
          <cell r="B673">
            <v>0</v>
          </cell>
          <cell r="C673">
            <v>5801</v>
          </cell>
          <cell r="D673" t="str">
            <v>01.10.1996</v>
          </cell>
          <cell r="E673">
            <v>0</v>
          </cell>
          <cell r="F673">
            <v>6196000180</v>
          </cell>
        </row>
        <row r="674">
          <cell r="A674">
            <v>3400003078</v>
          </cell>
          <cell r="B674">
            <v>0</v>
          </cell>
          <cell r="C674">
            <v>5801</v>
          </cell>
          <cell r="D674" t="str">
            <v>01.10.1996</v>
          </cell>
          <cell r="E674">
            <v>0</v>
          </cell>
          <cell r="F674">
            <v>6196000181</v>
          </cell>
        </row>
        <row r="675">
          <cell r="A675">
            <v>3400003079</v>
          </cell>
          <cell r="B675">
            <v>0</v>
          </cell>
          <cell r="C675">
            <v>5801</v>
          </cell>
          <cell r="D675" t="str">
            <v>01.10.1996</v>
          </cell>
          <cell r="E675">
            <v>0</v>
          </cell>
          <cell r="F675">
            <v>6196000182</v>
          </cell>
        </row>
        <row r="676">
          <cell r="A676">
            <v>3400003080</v>
          </cell>
          <cell r="B676">
            <v>0</v>
          </cell>
          <cell r="C676">
            <v>5801</v>
          </cell>
          <cell r="D676" t="str">
            <v>01.10.1996</v>
          </cell>
          <cell r="E676">
            <v>0</v>
          </cell>
          <cell r="F676">
            <v>6196000183</v>
          </cell>
        </row>
        <row r="677">
          <cell r="A677">
            <v>3400003081</v>
          </cell>
          <cell r="B677">
            <v>0</v>
          </cell>
          <cell r="C677">
            <v>5801</v>
          </cell>
          <cell r="D677" t="str">
            <v>01.10.1996</v>
          </cell>
          <cell r="E677">
            <v>0</v>
          </cell>
          <cell r="F677">
            <v>6196000184</v>
          </cell>
        </row>
        <row r="678">
          <cell r="A678">
            <v>3400003082</v>
          </cell>
          <cell r="B678">
            <v>0</v>
          </cell>
          <cell r="C678">
            <v>5801</v>
          </cell>
          <cell r="D678" t="str">
            <v>01.10.1996</v>
          </cell>
          <cell r="E678">
            <v>0</v>
          </cell>
          <cell r="F678">
            <v>6196000185</v>
          </cell>
        </row>
        <row r="679">
          <cell r="A679">
            <v>3400003083</v>
          </cell>
          <cell r="B679">
            <v>0</v>
          </cell>
          <cell r="C679">
            <v>5801</v>
          </cell>
          <cell r="D679" t="str">
            <v>01.10.1996</v>
          </cell>
          <cell r="E679">
            <v>0</v>
          </cell>
          <cell r="F679">
            <v>6196000186</v>
          </cell>
        </row>
        <row r="680">
          <cell r="A680">
            <v>3400003084</v>
          </cell>
          <cell r="B680">
            <v>0</v>
          </cell>
          <cell r="C680">
            <v>5801</v>
          </cell>
          <cell r="D680" t="str">
            <v>01.10.1996</v>
          </cell>
          <cell r="E680">
            <v>0</v>
          </cell>
          <cell r="F680">
            <v>6196000187</v>
          </cell>
        </row>
        <row r="681">
          <cell r="A681">
            <v>3400003085</v>
          </cell>
          <cell r="B681">
            <v>0</v>
          </cell>
          <cell r="C681">
            <v>5801</v>
          </cell>
          <cell r="D681" t="str">
            <v>01.10.1996</v>
          </cell>
          <cell r="E681">
            <v>0</v>
          </cell>
          <cell r="F681">
            <v>6196000188</v>
          </cell>
        </row>
        <row r="682">
          <cell r="A682">
            <v>3400003086</v>
          </cell>
          <cell r="B682">
            <v>0</v>
          </cell>
          <cell r="C682">
            <v>5801</v>
          </cell>
          <cell r="D682" t="str">
            <v>01.10.1996</v>
          </cell>
          <cell r="E682">
            <v>0</v>
          </cell>
          <cell r="F682">
            <v>6196000189</v>
          </cell>
        </row>
        <row r="683">
          <cell r="A683">
            <v>3400003087</v>
          </cell>
          <cell r="B683">
            <v>0</v>
          </cell>
          <cell r="C683">
            <v>5801</v>
          </cell>
          <cell r="D683" t="str">
            <v>01.10.1996</v>
          </cell>
          <cell r="E683">
            <v>0</v>
          </cell>
          <cell r="F683">
            <v>6196000190</v>
          </cell>
        </row>
        <row r="684">
          <cell r="A684">
            <v>3400003088</v>
          </cell>
          <cell r="B684">
            <v>0</v>
          </cell>
          <cell r="C684">
            <v>5801</v>
          </cell>
          <cell r="D684" t="str">
            <v>01.10.1996</v>
          </cell>
          <cell r="E684">
            <v>0</v>
          </cell>
          <cell r="F684">
            <v>6196000191</v>
          </cell>
        </row>
        <row r="685">
          <cell r="A685">
            <v>3400003089</v>
          </cell>
          <cell r="B685">
            <v>0</v>
          </cell>
          <cell r="C685">
            <v>5801</v>
          </cell>
          <cell r="D685" t="str">
            <v>01.10.1996</v>
          </cell>
          <cell r="E685">
            <v>0</v>
          </cell>
          <cell r="F685">
            <v>6196000192</v>
          </cell>
        </row>
        <row r="686">
          <cell r="A686">
            <v>3400003090</v>
          </cell>
          <cell r="B686">
            <v>0</v>
          </cell>
          <cell r="C686">
            <v>5801</v>
          </cell>
          <cell r="D686" t="str">
            <v>01.10.1996</v>
          </cell>
          <cell r="E686">
            <v>0</v>
          </cell>
          <cell r="F686">
            <v>6196000193</v>
          </cell>
        </row>
        <row r="687">
          <cell r="A687">
            <v>3400003091</v>
          </cell>
          <cell r="B687">
            <v>0</v>
          </cell>
          <cell r="C687">
            <v>5801</v>
          </cell>
          <cell r="D687" t="str">
            <v>01.10.1996</v>
          </cell>
          <cell r="E687">
            <v>0</v>
          </cell>
          <cell r="F687">
            <v>6196000194</v>
          </cell>
        </row>
        <row r="688">
          <cell r="A688">
            <v>3400003092</v>
          </cell>
          <cell r="B688">
            <v>0</v>
          </cell>
          <cell r="C688">
            <v>5801</v>
          </cell>
          <cell r="D688" t="str">
            <v>01.10.1996</v>
          </cell>
          <cell r="E688">
            <v>0</v>
          </cell>
          <cell r="F688">
            <v>6196000195</v>
          </cell>
        </row>
        <row r="689">
          <cell r="A689">
            <v>3400003093</v>
          </cell>
          <cell r="B689">
            <v>0</v>
          </cell>
          <cell r="C689">
            <v>5801</v>
          </cell>
          <cell r="D689" t="str">
            <v>01.10.1996</v>
          </cell>
          <cell r="E689">
            <v>0</v>
          </cell>
          <cell r="F689">
            <v>6196000196</v>
          </cell>
        </row>
        <row r="690">
          <cell r="A690">
            <v>3400003094</v>
          </cell>
          <cell r="B690">
            <v>0</v>
          </cell>
          <cell r="C690">
            <v>5801</v>
          </cell>
          <cell r="D690" t="str">
            <v>01.10.1996</v>
          </cell>
          <cell r="E690">
            <v>0</v>
          </cell>
          <cell r="F690">
            <v>6196000197</v>
          </cell>
        </row>
        <row r="691">
          <cell r="A691">
            <v>3400003095</v>
          </cell>
          <cell r="B691">
            <v>0</v>
          </cell>
          <cell r="C691">
            <v>5801</v>
          </cell>
          <cell r="D691" t="str">
            <v>01.10.1996</v>
          </cell>
          <cell r="E691">
            <v>0</v>
          </cell>
          <cell r="F691">
            <v>6196000198</v>
          </cell>
        </row>
        <row r="692">
          <cell r="A692">
            <v>3400003096</v>
          </cell>
          <cell r="B692">
            <v>0</v>
          </cell>
          <cell r="C692">
            <v>5801</v>
          </cell>
          <cell r="D692" t="str">
            <v>01.10.1996</v>
          </cell>
          <cell r="E692">
            <v>0</v>
          </cell>
          <cell r="F692">
            <v>6196000199</v>
          </cell>
        </row>
        <row r="693">
          <cell r="A693">
            <v>3400003097</v>
          </cell>
          <cell r="B693">
            <v>0</v>
          </cell>
          <cell r="C693">
            <v>5801</v>
          </cell>
          <cell r="D693" t="str">
            <v>01.10.1996</v>
          </cell>
          <cell r="E693">
            <v>0</v>
          </cell>
          <cell r="F693">
            <v>6196000200</v>
          </cell>
        </row>
        <row r="694">
          <cell r="A694">
            <v>3400003098</v>
          </cell>
          <cell r="B694">
            <v>0</v>
          </cell>
          <cell r="C694">
            <v>5801</v>
          </cell>
          <cell r="D694" t="str">
            <v>01.10.1996</v>
          </cell>
          <cell r="E694">
            <v>0</v>
          </cell>
          <cell r="F694">
            <v>6196000201</v>
          </cell>
        </row>
        <row r="695">
          <cell r="A695">
            <v>3400003099</v>
          </cell>
          <cell r="B695">
            <v>0</v>
          </cell>
          <cell r="C695">
            <v>5801</v>
          </cell>
          <cell r="D695" t="str">
            <v>01.10.1996</v>
          </cell>
          <cell r="E695">
            <v>0</v>
          </cell>
          <cell r="F695">
            <v>6196000202</v>
          </cell>
        </row>
        <row r="696">
          <cell r="A696">
            <v>3400003100</v>
          </cell>
          <cell r="B696">
            <v>0</v>
          </cell>
          <cell r="C696">
            <v>5801</v>
          </cell>
          <cell r="D696" t="str">
            <v>01.10.1996</v>
          </cell>
          <cell r="E696">
            <v>0</v>
          </cell>
          <cell r="F696">
            <v>6196000203</v>
          </cell>
        </row>
        <row r="697">
          <cell r="A697">
            <v>3400003101</v>
          </cell>
          <cell r="B697">
            <v>0</v>
          </cell>
          <cell r="C697">
            <v>5801</v>
          </cell>
          <cell r="D697" t="str">
            <v>01.10.1996</v>
          </cell>
          <cell r="E697">
            <v>0</v>
          </cell>
          <cell r="F697">
            <v>6196000204</v>
          </cell>
        </row>
        <row r="698">
          <cell r="A698">
            <v>3400003102</v>
          </cell>
          <cell r="B698">
            <v>0</v>
          </cell>
          <cell r="C698">
            <v>5801</v>
          </cell>
          <cell r="D698" t="str">
            <v>01.10.1996</v>
          </cell>
          <cell r="E698">
            <v>0</v>
          </cell>
          <cell r="F698">
            <v>6196000205</v>
          </cell>
        </row>
        <row r="699">
          <cell r="A699">
            <v>3400003103</v>
          </cell>
          <cell r="B699">
            <v>0</v>
          </cell>
          <cell r="C699">
            <v>5801</v>
          </cell>
          <cell r="D699" t="str">
            <v>01.10.1996</v>
          </cell>
          <cell r="E699">
            <v>0</v>
          </cell>
          <cell r="F699">
            <v>6196000206</v>
          </cell>
        </row>
        <row r="700">
          <cell r="A700">
            <v>3400003104</v>
          </cell>
          <cell r="B700">
            <v>0</v>
          </cell>
          <cell r="C700">
            <v>5801</v>
          </cell>
          <cell r="D700" t="str">
            <v>01.10.1996</v>
          </cell>
          <cell r="E700">
            <v>0</v>
          </cell>
          <cell r="F700">
            <v>6196000207</v>
          </cell>
        </row>
        <row r="701">
          <cell r="A701">
            <v>3400003105</v>
          </cell>
          <cell r="B701">
            <v>0</v>
          </cell>
          <cell r="C701">
            <v>5801</v>
          </cell>
          <cell r="D701" t="str">
            <v>01.10.1996</v>
          </cell>
          <cell r="E701">
            <v>0</v>
          </cell>
          <cell r="F701">
            <v>6196000208</v>
          </cell>
        </row>
        <row r="702">
          <cell r="A702">
            <v>3400003106</v>
          </cell>
          <cell r="B702">
            <v>0</v>
          </cell>
          <cell r="C702">
            <v>5801</v>
          </cell>
          <cell r="D702" t="str">
            <v>01.10.1996</v>
          </cell>
          <cell r="E702">
            <v>0</v>
          </cell>
          <cell r="F702">
            <v>6196000209</v>
          </cell>
        </row>
        <row r="703">
          <cell r="A703">
            <v>3400003107</v>
          </cell>
          <cell r="B703">
            <v>0</v>
          </cell>
          <cell r="C703">
            <v>5801</v>
          </cell>
          <cell r="D703" t="str">
            <v>01.10.1996</v>
          </cell>
          <cell r="E703">
            <v>0</v>
          </cell>
          <cell r="F703">
            <v>6196000210</v>
          </cell>
        </row>
        <row r="704">
          <cell r="A704">
            <v>3400003108</v>
          </cell>
          <cell r="B704">
            <v>0</v>
          </cell>
          <cell r="C704">
            <v>5801</v>
          </cell>
          <cell r="D704" t="str">
            <v>01.10.1996</v>
          </cell>
          <cell r="E704">
            <v>0</v>
          </cell>
          <cell r="F704">
            <v>6196000211</v>
          </cell>
        </row>
        <row r="705">
          <cell r="A705">
            <v>3400003109</v>
          </cell>
          <cell r="B705">
            <v>0</v>
          </cell>
          <cell r="C705">
            <v>5801</v>
          </cell>
          <cell r="D705" t="str">
            <v>01.10.1996</v>
          </cell>
          <cell r="E705">
            <v>0</v>
          </cell>
          <cell r="F705">
            <v>6196000212</v>
          </cell>
        </row>
        <row r="706">
          <cell r="A706">
            <v>3400003110</v>
          </cell>
          <cell r="B706">
            <v>0</v>
          </cell>
          <cell r="C706">
            <v>5801</v>
          </cell>
          <cell r="D706" t="str">
            <v>01.10.1996</v>
          </cell>
          <cell r="E706">
            <v>0</v>
          </cell>
          <cell r="F706">
            <v>6196000213</v>
          </cell>
        </row>
        <row r="707">
          <cell r="A707">
            <v>3400003111</v>
          </cell>
          <cell r="B707">
            <v>0</v>
          </cell>
          <cell r="C707">
            <v>5801</v>
          </cell>
          <cell r="D707" t="str">
            <v>01.10.1996</v>
          </cell>
          <cell r="E707">
            <v>0</v>
          </cell>
          <cell r="F707">
            <v>6196000214</v>
          </cell>
        </row>
        <row r="708">
          <cell r="A708">
            <v>3400003112</v>
          </cell>
          <cell r="B708">
            <v>0</v>
          </cell>
          <cell r="C708">
            <v>5801</v>
          </cell>
          <cell r="D708" t="str">
            <v>01.10.1996</v>
          </cell>
          <cell r="E708">
            <v>0</v>
          </cell>
          <cell r="F708">
            <v>6196000215</v>
          </cell>
        </row>
        <row r="709">
          <cell r="A709">
            <v>3400003113</v>
          </cell>
          <cell r="B709">
            <v>0</v>
          </cell>
          <cell r="C709">
            <v>5801</v>
          </cell>
          <cell r="D709" t="str">
            <v>01.10.1996</v>
          </cell>
          <cell r="E709">
            <v>0</v>
          </cell>
          <cell r="F709">
            <v>6196000216</v>
          </cell>
        </row>
        <row r="710">
          <cell r="A710">
            <v>3400003114</v>
          </cell>
          <cell r="B710">
            <v>0</v>
          </cell>
          <cell r="C710">
            <v>5801</v>
          </cell>
          <cell r="D710" t="str">
            <v>01.10.1996</v>
          </cell>
          <cell r="E710">
            <v>0</v>
          </cell>
          <cell r="F710">
            <v>6196000217</v>
          </cell>
        </row>
        <row r="711">
          <cell r="A711">
            <v>3400003115</v>
          </cell>
          <cell r="B711">
            <v>0</v>
          </cell>
          <cell r="C711">
            <v>5801</v>
          </cell>
          <cell r="D711" t="str">
            <v>01.10.1996</v>
          </cell>
          <cell r="E711">
            <v>0</v>
          </cell>
          <cell r="F711">
            <v>6196000218</v>
          </cell>
        </row>
        <row r="712">
          <cell r="A712">
            <v>3400003116</v>
          </cell>
          <cell r="B712">
            <v>0</v>
          </cell>
          <cell r="C712">
            <v>5801</v>
          </cell>
          <cell r="D712" t="str">
            <v>01.10.1996</v>
          </cell>
          <cell r="E712">
            <v>0</v>
          </cell>
          <cell r="F712">
            <v>6196000219</v>
          </cell>
        </row>
        <row r="713">
          <cell r="A713">
            <v>3400003117</v>
          </cell>
          <cell r="B713">
            <v>0</v>
          </cell>
          <cell r="C713">
            <v>5801</v>
          </cell>
          <cell r="D713" t="str">
            <v>01.10.1996</v>
          </cell>
          <cell r="E713">
            <v>0</v>
          </cell>
          <cell r="F713">
            <v>6196000220</v>
          </cell>
        </row>
        <row r="714">
          <cell r="A714">
            <v>3400003118</v>
          </cell>
          <cell r="B714">
            <v>0</v>
          </cell>
          <cell r="C714">
            <v>5801</v>
          </cell>
          <cell r="D714" t="str">
            <v>01.10.1996</v>
          </cell>
          <cell r="E714">
            <v>0</v>
          </cell>
          <cell r="F714">
            <v>6196000221</v>
          </cell>
        </row>
        <row r="715">
          <cell r="A715">
            <v>3400003119</v>
          </cell>
          <cell r="B715">
            <v>0</v>
          </cell>
          <cell r="C715">
            <v>5801</v>
          </cell>
          <cell r="D715" t="str">
            <v>01.10.1996</v>
          </cell>
          <cell r="E715">
            <v>0</v>
          </cell>
          <cell r="F715">
            <v>6196000222</v>
          </cell>
        </row>
        <row r="716">
          <cell r="A716">
            <v>3400003120</v>
          </cell>
          <cell r="B716">
            <v>0</v>
          </cell>
          <cell r="C716">
            <v>5801</v>
          </cell>
          <cell r="D716" t="str">
            <v>01.10.1996</v>
          </cell>
          <cell r="E716">
            <v>0</v>
          </cell>
          <cell r="F716">
            <v>6196000223</v>
          </cell>
        </row>
        <row r="717">
          <cell r="A717">
            <v>3400003121</v>
          </cell>
          <cell r="B717">
            <v>0</v>
          </cell>
          <cell r="C717">
            <v>5801</v>
          </cell>
          <cell r="D717" t="str">
            <v>01.10.1996</v>
          </cell>
          <cell r="E717">
            <v>0</v>
          </cell>
          <cell r="F717">
            <v>6196000224</v>
          </cell>
        </row>
        <row r="718">
          <cell r="A718">
            <v>3400003122</v>
          </cell>
          <cell r="B718">
            <v>0</v>
          </cell>
          <cell r="C718">
            <v>5801</v>
          </cell>
          <cell r="D718" t="str">
            <v>01.10.1996</v>
          </cell>
          <cell r="E718">
            <v>0</v>
          </cell>
          <cell r="F718">
            <v>6196000225</v>
          </cell>
        </row>
        <row r="719">
          <cell r="A719">
            <v>3400003123</v>
          </cell>
          <cell r="B719">
            <v>0</v>
          </cell>
          <cell r="C719">
            <v>5801</v>
          </cell>
          <cell r="D719" t="str">
            <v>01.10.1996</v>
          </cell>
          <cell r="E719">
            <v>0</v>
          </cell>
          <cell r="F719">
            <v>6196000226</v>
          </cell>
        </row>
        <row r="720">
          <cell r="A720">
            <v>3400003124</v>
          </cell>
          <cell r="B720">
            <v>0</v>
          </cell>
          <cell r="C720">
            <v>5801</v>
          </cell>
          <cell r="D720" t="str">
            <v>01.10.1996</v>
          </cell>
          <cell r="E720">
            <v>0</v>
          </cell>
          <cell r="F720">
            <v>6196000227</v>
          </cell>
        </row>
        <row r="721">
          <cell r="A721">
            <v>3400003125</v>
          </cell>
          <cell r="B721">
            <v>0</v>
          </cell>
          <cell r="C721">
            <v>5801</v>
          </cell>
          <cell r="D721" t="str">
            <v>01.10.1996</v>
          </cell>
          <cell r="E721">
            <v>0</v>
          </cell>
          <cell r="F721">
            <v>6196000228</v>
          </cell>
        </row>
        <row r="722">
          <cell r="A722">
            <v>3400003126</v>
          </cell>
          <cell r="B722">
            <v>0</v>
          </cell>
          <cell r="C722">
            <v>5801</v>
          </cell>
          <cell r="D722" t="str">
            <v>01.10.1996</v>
          </cell>
          <cell r="E722">
            <v>0</v>
          </cell>
          <cell r="F722">
            <v>6196000229</v>
          </cell>
        </row>
        <row r="723">
          <cell r="A723">
            <v>3400003127</v>
          </cell>
          <cell r="B723">
            <v>0</v>
          </cell>
          <cell r="C723">
            <v>5801</v>
          </cell>
          <cell r="D723" t="str">
            <v>01.10.1996</v>
          </cell>
          <cell r="E723">
            <v>0</v>
          </cell>
          <cell r="F723">
            <v>6196000230</v>
          </cell>
        </row>
        <row r="724">
          <cell r="A724">
            <v>3400003128</v>
          </cell>
          <cell r="B724">
            <v>0</v>
          </cell>
          <cell r="C724">
            <v>5801</v>
          </cell>
          <cell r="D724" t="str">
            <v>01.10.1996</v>
          </cell>
          <cell r="E724">
            <v>0</v>
          </cell>
          <cell r="F724">
            <v>6196000231</v>
          </cell>
        </row>
        <row r="725">
          <cell r="A725">
            <v>3400003129</v>
          </cell>
          <cell r="B725">
            <v>0</v>
          </cell>
          <cell r="C725">
            <v>5801</v>
          </cell>
          <cell r="D725" t="str">
            <v>01.10.1996</v>
          </cell>
          <cell r="E725">
            <v>0</v>
          </cell>
          <cell r="F725">
            <v>6196000232</v>
          </cell>
        </row>
        <row r="726">
          <cell r="A726">
            <v>3400003130</v>
          </cell>
          <cell r="B726">
            <v>0</v>
          </cell>
          <cell r="C726">
            <v>5801</v>
          </cell>
          <cell r="D726" t="str">
            <v>01.10.1996</v>
          </cell>
          <cell r="E726">
            <v>0</v>
          </cell>
          <cell r="F726">
            <v>6196000233</v>
          </cell>
        </row>
        <row r="727">
          <cell r="A727">
            <v>3400003131</v>
          </cell>
          <cell r="B727">
            <v>0</v>
          </cell>
          <cell r="C727">
            <v>5801</v>
          </cell>
          <cell r="D727" t="str">
            <v>01.10.1996</v>
          </cell>
          <cell r="E727">
            <v>0</v>
          </cell>
          <cell r="F727">
            <v>6196000234</v>
          </cell>
        </row>
        <row r="728">
          <cell r="A728">
            <v>3400003132</v>
          </cell>
          <cell r="B728">
            <v>0</v>
          </cell>
          <cell r="C728">
            <v>5801</v>
          </cell>
          <cell r="D728" t="str">
            <v>01.10.1996</v>
          </cell>
          <cell r="E728">
            <v>0</v>
          </cell>
          <cell r="F728">
            <v>6196000235</v>
          </cell>
        </row>
        <row r="729">
          <cell r="A729">
            <v>3400003133</v>
          </cell>
          <cell r="B729">
            <v>0</v>
          </cell>
          <cell r="C729">
            <v>5801</v>
          </cell>
          <cell r="D729" t="str">
            <v>01.10.1996</v>
          </cell>
          <cell r="E729">
            <v>0</v>
          </cell>
          <cell r="F729">
            <v>6196000236</v>
          </cell>
        </row>
        <row r="730">
          <cell r="A730">
            <v>3400003134</v>
          </cell>
          <cell r="B730">
            <v>0</v>
          </cell>
          <cell r="C730">
            <v>5801</v>
          </cell>
          <cell r="D730" t="str">
            <v>01.10.1996</v>
          </cell>
          <cell r="E730">
            <v>0</v>
          </cell>
          <cell r="F730">
            <v>6196000237</v>
          </cell>
        </row>
        <row r="731">
          <cell r="A731">
            <v>3400003135</v>
          </cell>
          <cell r="B731">
            <v>0</v>
          </cell>
          <cell r="C731">
            <v>5801</v>
          </cell>
          <cell r="D731" t="str">
            <v>01.10.1996</v>
          </cell>
          <cell r="E731">
            <v>0</v>
          </cell>
          <cell r="F731">
            <v>6196000238</v>
          </cell>
        </row>
        <row r="732">
          <cell r="A732">
            <v>3400003136</v>
          </cell>
          <cell r="B732">
            <v>0</v>
          </cell>
          <cell r="C732">
            <v>5801</v>
          </cell>
          <cell r="D732" t="str">
            <v>01.10.1996</v>
          </cell>
          <cell r="E732">
            <v>0</v>
          </cell>
          <cell r="F732">
            <v>6196000239</v>
          </cell>
        </row>
        <row r="733">
          <cell r="A733">
            <v>3400003137</v>
          </cell>
          <cell r="B733">
            <v>0</v>
          </cell>
          <cell r="C733">
            <v>5801</v>
          </cell>
          <cell r="D733" t="str">
            <v>01.10.1996</v>
          </cell>
          <cell r="E733">
            <v>0</v>
          </cell>
          <cell r="F733">
            <v>6196000240</v>
          </cell>
        </row>
        <row r="734">
          <cell r="A734">
            <v>3400003138</v>
          </cell>
          <cell r="B734">
            <v>0</v>
          </cell>
          <cell r="C734">
            <v>5801</v>
          </cell>
          <cell r="D734" t="str">
            <v>01.10.1996</v>
          </cell>
          <cell r="E734">
            <v>0</v>
          </cell>
          <cell r="F734">
            <v>6196000241</v>
          </cell>
        </row>
        <row r="735">
          <cell r="A735">
            <v>3400003139</v>
          </cell>
          <cell r="B735">
            <v>0</v>
          </cell>
          <cell r="C735">
            <v>5801</v>
          </cell>
          <cell r="D735" t="str">
            <v>01.10.1996</v>
          </cell>
          <cell r="E735">
            <v>0</v>
          </cell>
          <cell r="F735">
            <v>6196000242</v>
          </cell>
        </row>
        <row r="736">
          <cell r="A736">
            <v>3400003140</v>
          </cell>
          <cell r="B736">
            <v>0</v>
          </cell>
          <cell r="C736">
            <v>5801</v>
          </cell>
          <cell r="D736" t="str">
            <v>01.10.1996</v>
          </cell>
          <cell r="E736">
            <v>0</v>
          </cell>
          <cell r="F736">
            <v>6196000243</v>
          </cell>
        </row>
        <row r="737">
          <cell r="A737">
            <v>3400003141</v>
          </cell>
          <cell r="B737">
            <v>0</v>
          </cell>
          <cell r="C737">
            <v>5801</v>
          </cell>
          <cell r="D737" t="str">
            <v>01.10.1996</v>
          </cell>
          <cell r="E737">
            <v>0</v>
          </cell>
          <cell r="F737">
            <v>6196000244</v>
          </cell>
        </row>
        <row r="738">
          <cell r="A738">
            <v>3400003142</v>
          </cell>
          <cell r="B738">
            <v>0</v>
          </cell>
          <cell r="C738">
            <v>5801</v>
          </cell>
          <cell r="D738" t="str">
            <v>01.10.1996</v>
          </cell>
          <cell r="E738">
            <v>0</v>
          </cell>
          <cell r="F738">
            <v>6196000245</v>
          </cell>
        </row>
        <row r="739">
          <cell r="A739">
            <v>3400003143</v>
          </cell>
          <cell r="B739">
            <v>0</v>
          </cell>
          <cell r="C739">
            <v>5801</v>
          </cell>
          <cell r="D739" t="str">
            <v>01.10.1996</v>
          </cell>
          <cell r="E739">
            <v>0</v>
          </cell>
          <cell r="F739">
            <v>6196000246</v>
          </cell>
        </row>
        <row r="740">
          <cell r="A740">
            <v>3400003144</v>
          </cell>
          <cell r="B740">
            <v>0</v>
          </cell>
          <cell r="C740">
            <v>5801</v>
          </cell>
          <cell r="D740" t="str">
            <v>01.10.1996</v>
          </cell>
          <cell r="E740">
            <v>0</v>
          </cell>
          <cell r="F740">
            <v>6196000247</v>
          </cell>
        </row>
        <row r="741">
          <cell r="A741">
            <v>3400003145</v>
          </cell>
          <cell r="B741">
            <v>0</v>
          </cell>
          <cell r="C741">
            <v>5801</v>
          </cell>
          <cell r="D741" t="str">
            <v>01.10.1996</v>
          </cell>
          <cell r="E741">
            <v>0</v>
          </cell>
          <cell r="F741">
            <v>6196000248</v>
          </cell>
        </row>
        <row r="742">
          <cell r="A742">
            <v>3400003146</v>
          </cell>
          <cell r="B742">
            <v>0</v>
          </cell>
          <cell r="C742">
            <v>5801</v>
          </cell>
          <cell r="D742" t="str">
            <v>01.10.1996</v>
          </cell>
          <cell r="E742">
            <v>0</v>
          </cell>
          <cell r="F742">
            <v>6196000249</v>
          </cell>
        </row>
        <row r="743">
          <cell r="A743">
            <v>3400003147</v>
          </cell>
          <cell r="B743">
            <v>0</v>
          </cell>
          <cell r="C743">
            <v>5801</v>
          </cell>
          <cell r="D743" t="str">
            <v>01.10.1996</v>
          </cell>
          <cell r="E743">
            <v>0</v>
          </cell>
          <cell r="F743">
            <v>6196000250</v>
          </cell>
        </row>
        <row r="744">
          <cell r="A744">
            <v>3400003148</v>
          </cell>
          <cell r="B744">
            <v>0</v>
          </cell>
          <cell r="C744">
            <v>5801</v>
          </cell>
          <cell r="D744" t="str">
            <v>01.10.1996</v>
          </cell>
          <cell r="E744">
            <v>0</v>
          </cell>
          <cell r="F744">
            <v>6196000251</v>
          </cell>
        </row>
        <row r="745">
          <cell r="A745">
            <v>3400003149</v>
          </cell>
          <cell r="B745">
            <v>0</v>
          </cell>
          <cell r="C745">
            <v>5801</v>
          </cell>
          <cell r="D745" t="str">
            <v>01.10.1996</v>
          </cell>
          <cell r="E745">
            <v>0</v>
          </cell>
          <cell r="F745">
            <v>6196000252</v>
          </cell>
        </row>
        <row r="746">
          <cell r="A746">
            <v>3400003150</v>
          </cell>
          <cell r="B746">
            <v>0</v>
          </cell>
          <cell r="C746">
            <v>5801</v>
          </cell>
          <cell r="D746" t="str">
            <v>01.10.1996</v>
          </cell>
          <cell r="E746">
            <v>0</v>
          </cell>
          <cell r="F746">
            <v>6196000253</v>
          </cell>
        </row>
        <row r="747">
          <cell r="A747">
            <v>3400003151</v>
          </cell>
          <cell r="B747">
            <v>0</v>
          </cell>
          <cell r="C747">
            <v>5801</v>
          </cell>
          <cell r="D747" t="str">
            <v>01.10.1996</v>
          </cell>
          <cell r="E747">
            <v>0</v>
          </cell>
          <cell r="F747">
            <v>6196000254</v>
          </cell>
        </row>
        <row r="748">
          <cell r="A748">
            <v>3400003152</v>
          </cell>
          <cell r="B748">
            <v>0</v>
          </cell>
          <cell r="C748">
            <v>5801</v>
          </cell>
          <cell r="D748" t="str">
            <v>01.10.1996</v>
          </cell>
          <cell r="E748">
            <v>0</v>
          </cell>
          <cell r="F748">
            <v>6196000255</v>
          </cell>
        </row>
        <row r="749">
          <cell r="A749">
            <v>3400003153</v>
          </cell>
          <cell r="B749">
            <v>0</v>
          </cell>
          <cell r="C749">
            <v>5801</v>
          </cell>
          <cell r="D749" t="str">
            <v>01.10.1996</v>
          </cell>
          <cell r="E749">
            <v>0</v>
          </cell>
          <cell r="F749">
            <v>6196000256</v>
          </cell>
        </row>
        <row r="750">
          <cell r="A750">
            <v>3400003154</v>
          </cell>
          <cell r="B750">
            <v>0</v>
          </cell>
          <cell r="C750">
            <v>5801</v>
          </cell>
          <cell r="D750" t="str">
            <v>01.10.1996</v>
          </cell>
          <cell r="E750">
            <v>0</v>
          </cell>
          <cell r="F750">
            <v>6196000257</v>
          </cell>
        </row>
        <row r="751">
          <cell r="A751">
            <v>3400003155</v>
          </cell>
          <cell r="B751">
            <v>0</v>
          </cell>
          <cell r="C751">
            <v>5801</v>
          </cell>
          <cell r="D751" t="str">
            <v>01.10.1996</v>
          </cell>
          <cell r="E751">
            <v>0</v>
          </cell>
          <cell r="F751">
            <v>6196000258</v>
          </cell>
        </row>
        <row r="752">
          <cell r="A752">
            <v>3400003156</v>
          </cell>
          <cell r="B752">
            <v>0</v>
          </cell>
          <cell r="C752">
            <v>5801</v>
          </cell>
          <cell r="D752" t="str">
            <v>01.10.1996</v>
          </cell>
          <cell r="E752">
            <v>0</v>
          </cell>
          <cell r="F752">
            <v>6196000259</v>
          </cell>
        </row>
        <row r="753">
          <cell r="A753">
            <v>3400003157</v>
          </cell>
          <cell r="B753">
            <v>0</v>
          </cell>
          <cell r="C753">
            <v>5801</v>
          </cell>
          <cell r="D753" t="str">
            <v>01.10.1996</v>
          </cell>
          <cell r="E753">
            <v>0</v>
          </cell>
          <cell r="F753">
            <v>6196000260</v>
          </cell>
        </row>
        <row r="754">
          <cell r="A754">
            <v>3400003158</v>
          </cell>
          <cell r="B754">
            <v>0</v>
          </cell>
          <cell r="C754">
            <v>5801</v>
          </cell>
          <cell r="D754" t="str">
            <v>01.10.1996</v>
          </cell>
          <cell r="E754">
            <v>0</v>
          </cell>
          <cell r="F754">
            <v>6196000261</v>
          </cell>
        </row>
        <row r="755">
          <cell r="A755">
            <v>3400003159</v>
          </cell>
          <cell r="B755">
            <v>0</v>
          </cell>
          <cell r="C755">
            <v>5801</v>
          </cell>
          <cell r="D755" t="str">
            <v>01.10.1996</v>
          </cell>
          <cell r="E755">
            <v>0</v>
          </cell>
          <cell r="F755">
            <v>6196000262</v>
          </cell>
        </row>
        <row r="756">
          <cell r="A756">
            <v>3400003160</v>
          </cell>
          <cell r="B756">
            <v>0</v>
          </cell>
          <cell r="C756">
            <v>5801</v>
          </cell>
          <cell r="D756" t="str">
            <v>01.10.1996</v>
          </cell>
          <cell r="E756">
            <v>0</v>
          </cell>
          <cell r="F756">
            <v>6196000263</v>
          </cell>
        </row>
        <row r="757">
          <cell r="A757">
            <v>3400003161</v>
          </cell>
          <cell r="B757">
            <v>0</v>
          </cell>
          <cell r="C757">
            <v>5801</v>
          </cell>
          <cell r="D757" t="str">
            <v>01.10.1996</v>
          </cell>
          <cell r="E757">
            <v>0</v>
          </cell>
          <cell r="F757">
            <v>6196000264</v>
          </cell>
        </row>
        <row r="758">
          <cell r="A758">
            <v>3400003162</v>
          </cell>
          <cell r="B758">
            <v>0</v>
          </cell>
          <cell r="C758">
            <v>5801</v>
          </cell>
          <cell r="D758" t="str">
            <v>01.10.1996</v>
          </cell>
          <cell r="E758">
            <v>0</v>
          </cell>
          <cell r="F758">
            <v>6196000265</v>
          </cell>
        </row>
        <row r="759">
          <cell r="A759">
            <v>3400003163</v>
          </cell>
          <cell r="B759">
            <v>0</v>
          </cell>
          <cell r="C759">
            <v>5801</v>
          </cell>
          <cell r="D759" t="str">
            <v>01.10.1996</v>
          </cell>
          <cell r="E759">
            <v>0</v>
          </cell>
          <cell r="F759">
            <v>6196000266</v>
          </cell>
        </row>
        <row r="760">
          <cell r="A760">
            <v>3400003164</v>
          </cell>
          <cell r="B760">
            <v>0</v>
          </cell>
          <cell r="C760">
            <v>5801</v>
          </cell>
          <cell r="D760" t="str">
            <v>01.10.1996</v>
          </cell>
          <cell r="E760">
            <v>0</v>
          </cell>
          <cell r="F760">
            <v>6196000267</v>
          </cell>
        </row>
        <row r="761">
          <cell r="A761">
            <v>3400003165</v>
          </cell>
          <cell r="B761">
            <v>0</v>
          </cell>
          <cell r="C761">
            <v>5801</v>
          </cell>
          <cell r="D761" t="str">
            <v>01.10.1996</v>
          </cell>
          <cell r="E761">
            <v>0</v>
          </cell>
          <cell r="F761">
            <v>6196000268</v>
          </cell>
        </row>
        <row r="762">
          <cell r="A762">
            <v>3400003165</v>
          </cell>
          <cell r="B762">
            <v>1</v>
          </cell>
          <cell r="C762">
            <v>5801</v>
          </cell>
          <cell r="D762" t="str">
            <v>01.10.1996</v>
          </cell>
          <cell r="E762">
            <v>0</v>
          </cell>
          <cell r="F762">
            <v>6196000268</v>
          </cell>
        </row>
        <row r="763">
          <cell r="A763">
            <v>3400003166</v>
          </cell>
          <cell r="B763">
            <v>0</v>
          </cell>
          <cell r="C763">
            <v>5801</v>
          </cell>
          <cell r="D763" t="str">
            <v>01.10.1996</v>
          </cell>
          <cell r="E763">
            <v>0</v>
          </cell>
          <cell r="F763">
            <v>6196000269</v>
          </cell>
        </row>
        <row r="764">
          <cell r="A764">
            <v>3400003167</v>
          </cell>
          <cell r="B764">
            <v>0</v>
          </cell>
          <cell r="C764">
            <v>5801</v>
          </cell>
          <cell r="D764" t="str">
            <v>01.10.1996</v>
          </cell>
          <cell r="E764">
            <v>0</v>
          </cell>
          <cell r="F764">
            <v>6196000270</v>
          </cell>
        </row>
        <row r="765">
          <cell r="A765">
            <v>3400003168</v>
          </cell>
          <cell r="B765">
            <v>1</v>
          </cell>
          <cell r="C765">
            <v>5801</v>
          </cell>
          <cell r="D765" t="str">
            <v>01.10.1996</v>
          </cell>
          <cell r="E765">
            <v>0</v>
          </cell>
          <cell r="F765">
            <v>6196000271</v>
          </cell>
        </row>
        <row r="766">
          <cell r="A766">
            <v>3400003168</v>
          </cell>
          <cell r="B766">
            <v>0</v>
          </cell>
          <cell r="C766">
            <v>5801</v>
          </cell>
          <cell r="D766" t="str">
            <v>01.10.1996</v>
          </cell>
          <cell r="E766">
            <v>0</v>
          </cell>
          <cell r="F766">
            <v>6196000271</v>
          </cell>
        </row>
        <row r="767">
          <cell r="A767">
            <v>3400003169</v>
          </cell>
          <cell r="B767">
            <v>0</v>
          </cell>
          <cell r="C767">
            <v>5801</v>
          </cell>
          <cell r="D767" t="str">
            <v>01.10.1996</v>
          </cell>
          <cell r="E767">
            <v>0</v>
          </cell>
          <cell r="F767">
            <v>6196000272</v>
          </cell>
        </row>
        <row r="768">
          <cell r="A768">
            <v>3400003170</v>
          </cell>
          <cell r="B768">
            <v>0</v>
          </cell>
          <cell r="C768">
            <v>5801</v>
          </cell>
          <cell r="D768" t="str">
            <v>01.10.1996</v>
          </cell>
          <cell r="E768">
            <v>0</v>
          </cell>
          <cell r="F768">
            <v>6196000273</v>
          </cell>
        </row>
        <row r="769">
          <cell r="A769">
            <v>3400003171</v>
          </cell>
          <cell r="B769">
            <v>0</v>
          </cell>
          <cell r="C769">
            <v>5801</v>
          </cell>
          <cell r="D769" t="str">
            <v>01.10.1996</v>
          </cell>
          <cell r="E769">
            <v>0</v>
          </cell>
          <cell r="F769">
            <v>6196000274</v>
          </cell>
        </row>
        <row r="770">
          <cell r="A770">
            <v>3400003172</v>
          </cell>
          <cell r="B770">
            <v>0</v>
          </cell>
          <cell r="C770">
            <v>5801</v>
          </cell>
          <cell r="D770" t="str">
            <v>01.10.1996</v>
          </cell>
          <cell r="E770">
            <v>0</v>
          </cell>
          <cell r="F770">
            <v>6196000275</v>
          </cell>
        </row>
        <row r="771">
          <cell r="A771">
            <v>3400003173</v>
          </cell>
          <cell r="B771">
            <v>0</v>
          </cell>
          <cell r="C771">
            <v>5801</v>
          </cell>
          <cell r="D771" t="str">
            <v>01.10.1996</v>
          </cell>
          <cell r="E771">
            <v>0</v>
          </cell>
          <cell r="F771">
            <v>6196000276</v>
          </cell>
        </row>
        <row r="772">
          <cell r="A772">
            <v>3400003174</v>
          </cell>
          <cell r="B772">
            <v>0</v>
          </cell>
          <cell r="C772">
            <v>5801</v>
          </cell>
          <cell r="D772" t="str">
            <v>01.10.1996</v>
          </cell>
          <cell r="E772">
            <v>0</v>
          </cell>
          <cell r="F772">
            <v>6196000277</v>
          </cell>
        </row>
        <row r="773">
          <cell r="A773">
            <v>3400003175</v>
          </cell>
          <cell r="B773">
            <v>0</v>
          </cell>
          <cell r="C773">
            <v>5801</v>
          </cell>
          <cell r="D773" t="str">
            <v>01.10.1996</v>
          </cell>
          <cell r="E773">
            <v>0</v>
          </cell>
          <cell r="F773">
            <v>6196000278</v>
          </cell>
        </row>
        <row r="774">
          <cell r="A774">
            <v>3400003176</v>
          </cell>
          <cell r="B774">
            <v>0</v>
          </cell>
          <cell r="C774">
            <v>6801</v>
          </cell>
          <cell r="D774" t="str">
            <v>01.10.1996</v>
          </cell>
          <cell r="E774">
            <v>1</v>
          </cell>
          <cell r="F774">
            <v>6196000279</v>
          </cell>
        </row>
        <row r="775">
          <cell r="A775">
            <v>3400003177</v>
          </cell>
          <cell r="B775">
            <v>0</v>
          </cell>
          <cell r="C775">
            <v>6801</v>
          </cell>
          <cell r="D775" t="str">
            <v>01.10.1996</v>
          </cell>
          <cell r="E775">
            <v>1</v>
          </cell>
          <cell r="F775">
            <v>6196000280</v>
          </cell>
        </row>
        <row r="776">
          <cell r="A776">
            <v>3400003178</v>
          </cell>
          <cell r="B776">
            <v>0</v>
          </cell>
          <cell r="C776">
            <v>5400</v>
          </cell>
          <cell r="D776" t="str">
            <v>01.10.1996</v>
          </cell>
          <cell r="E776">
            <v>7</v>
          </cell>
          <cell r="F776">
            <v>6196000281</v>
          </cell>
        </row>
        <row r="777">
          <cell r="A777">
            <v>3400003179</v>
          </cell>
          <cell r="B777">
            <v>0</v>
          </cell>
          <cell r="C777">
            <v>5302</v>
          </cell>
          <cell r="D777" t="str">
            <v>01.10.1996</v>
          </cell>
          <cell r="E777">
            <v>1</v>
          </cell>
          <cell r="F777">
            <v>6196000282</v>
          </cell>
        </row>
        <row r="778">
          <cell r="A778">
            <v>3400003180</v>
          </cell>
          <cell r="B778">
            <v>0</v>
          </cell>
          <cell r="C778">
            <v>5302</v>
          </cell>
          <cell r="D778" t="str">
            <v>01.10.1996</v>
          </cell>
          <cell r="E778">
            <v>1</v>
          </cell>
          <cell r="F778">
            <v>6196000283</v>
          </cell>
        </row>
        <row r="779">
          <cell r="A779">
            <v>3400003181</v>
          </cell>
          <cell r="B779">
            <v>0</v>
          </cell>
          <cell r="C779">
            <v>5302</v>
          </cell>
          <cell r="D779" t="str">
            <v>01.10.1996</v>
          </cell>
          <cell r="E779">
            <v>1</v>
          </cell>
          <cell r="F779">
            <v>6196000284</v>
          </cell>
        </row>
        <row r="780">
          <cell r="A780">
            <v>3400003182</v>
          </cell>
          <cell r="B780">
            <v>0</v>
          </cell>
          <cell r="C780">
            <v>6801</v>
          </cell>
          <cell r="D780" t="str">
            <v>01.10.1996</v>
          </cell>
          <cell r="E780">
            <v>1</v>
          </cell>
          <cell r="F780">
            <v>6196000285</v>
          </cell>
        </row>
        <row r="781">
          <cell r="A781">
            <v>3400003183</v>
          </cell>
          <cell r="B781">
            <v>0</v>
          </cell>
          <cell r="C781">
            <v>6801</v>
          </cell>
          <cell r="D781" t="str">
            <v>01.10.1996</v>
          </cell>
          <cell r="E781">
            <v>1</v>
          </cell>
          <cell r="F781">
            <v>6196000286</v>
          </cell>
        </row>
        <row r="782">
          <cell r="A782">
            <v>3400003184</v>
          </cell>
          <cell r="B782">
            <v>0</v>
          </cell>
          <cell r="C782">
            <v>5302</v>
          </cell>
          <cell r="D782" t="str">
            <v>01.10.1996</v>
          </cell>
          <cell r="E782">
            <v>1</v>
          </cell>
          <cell r="F782">
            <v>6196000287</v>
          </cell>
        </row>
        <row r="783">
          <cell r="A783">
            <v>3400003185</v>
          </cell>
          <cell r="B783">
            <v>0</v>
          </cell>
          <cell r="C783">
            <v>6801</v>
          </cell>
          <cell r="D783" t="str">
            <v>01.10.1996</v>
          </cell>
          <cell r="E783">
            <v>1</v>
          </cell>
          <cell r="F783">
            <v>6196000288</v>
          </cell>
        </row>
        <row r="784">
          <cell r="A784">
            <v>3400003186</v>
          </cell>
          <cell r="B784">
            <v>0</v>
          </cell>
          <cell r="C784">
            <v>6801</v>
          </cell>
          <cell r="D784" t="str">
            <v>17.11.1995</v>
          </cell>
          <cell r="E784">
            <v>1</v>
          </cell>
          <cell r="F784">
            <v>6196000289</v>
          </cell>
        </row>
        <row r="785">
          <cell r="A785">
            <v>3400003187</v>
          </cell>
          <cell r="B785">
            <v>0</v>
          </cell>
          <cell r="C785">
            <v>6801</v>
          </cell>
          <cell r="D785" t="str">
            <v>01.10.1996</v>
          </cell>
          <cell r="E785">
            <v>1</v>
          </cell>
          <cell r="F785">
            <v>6196000290</v>
          </cell>
        </row>
        <row r="786">
          <cell r="A786">
            <v>3400003188</v>
          </cell>
          <cell r="B786">
            <v>0</v>
          </cell>
          <cell r="C786">
            <v>6801</v>
          </cell>
          <cell r="D786" t="str">
            <v>01.10.1996</v>
          </cell>
          <cell r="E786">
            <v>1</v>
          </cell>
          <cell r="F786">
            <v>6196000291</v>
          </cell>
        </row>
        <row r="787">
          <cell r="A787">
            <v>3400003189</v>
          </cell>
          <cell r="B787">
            <v>0</v>
          </cell>
          <cell r="C787">
            <v>6801</v>
          </cell>
          <cell r="D787" t="str">
            <v>01.10.1996</v>
          </cell>
          <cell r="E787">
            <v>1</v>
          </cell>
          <cell r="F787">
            <v>6196000292</v>
          </cell>
        </row>
        <row r="788">
          <cell r="A788">
            <v>3400003190</v>
          </cell>
          <cell r="B788">
            <v>0</v>
          </cell>
          <cell r="C788">
            <v>6801</v>
          </cell>
          <cell r="D788" t="str">
            <v>01.10.1996</v>
          </cell>
          <cell r="E788">
            <v>1</v>
          </cell>
          <cell r="F788">
            <v>6196000293</v>
          </cell>
        </row>
        <row r="789">
          <cell r="A789">
            <v>3400003191</v>
          </cell>
          <cell r="B789">
            <v>0</v>
          </cell>
          <cell r="C789">
            <v>6801</v>
          </cell>
          <cell r="D789" t="str">
            <v>01.10.1996</v>
          </cell>
          <cell r="E789">
            <v>1</v>
          </cell>
          <cell r="F789">
            <v>6196000294</v>
          </cell>
        </row>
        <row r="790">
          <cell r="A790">
            <v>3400003192</v>
          </cell>
          <cell r="B790">
            <v>0</v>
          </cell>
          <cell r="C790">
            <v>6801</v>
          </cell>
          <cell r="D790" t="str">
            <v>01.10.1996</v>
          </cell>
          <cell r="E790">
            <v>1</v>
          </cell>
          <cell r="F790">
            <v>6196000295</v>
          </cell>
        </row>
        <row r="791">
          <cell r="A791">
            <v>3400003193</v>
          </cell>
          <cell r="B791">
            <v>0</v>
          </cell>
          <cell r="C791">
            <v>6901</v>
          </cell>
          <cell r="D791" t="str">
            <v>17.11.1995</v>
          </cell>
          <cell r="E791">
            <v>2</v>
          </cell>
          <cell r="F791">
            <v>6196000296</v>
          </cell>
        </row>
        <row r="792">
          <cell r="A792">
            <v>3400003194</v>
          </cell>
          <cell r="B792">
            <v>0</v>
          </cell>
          <cell r="C792">
            <v>6801</v>
          </cell>
          <cell r="D792" t="str">
            <v>01.10.1996</v>
          </cell>
          <cell r="E792">
            <v>1</v>
          </cell>
          <cell r="F792">
            <v>6196000297</v>
          </cell>
        </row>
        <row r="793">
          <cell r="A793">
            <v>3400003195</v>
          </cell>
          <cell r="B793">
            <v>0</v>
          </cell>
          <cell r="C793">
            <v>6801</v>
          </cell>
          <cell r="D793" t="str">
            <v>01.10.1996</v>
          </cell>
          <cell r="E793">
            <v>1</v>
          </cell>
          <cell r="F793">
            <v>6196000298</v>
          </cell>
        </row>
        <row r="794">
          <cell r="A794">
            <v>3400003196</v>
          </cell>
          <cell r="B794">
            <v>0</v>
          </cell>
          <cell r="C794">
            <v>6801</v>
          </cell>
          <cell r="D794" t="str">
            <v>01.10.1996</v>
          </cell>
          <cell r="E794">
            <v>1</v>
          </cell>
          <cell r="F794">
            <v>6196000299</v>
          </cell>
        </row>
        <row r="795">
          <cell r="A795">
            <v>3400003197</v>
          </cell>
          <cell r="B795">
            <v>0</v>
          </cell>
          <cell r="C795">
            <v>6801</v>
          </cell>
          <cell r="D795" t="str">
            <v>01.10.1996</v>
          </cell>
          <cell r="E795">
            <v>1</v>
          </cell>
          <cell r="F795">
            <v>6196000300</v>
          </cell>
        </row>
        <row r="796">
          <cell r="A796">
            <v>3400003198</v>
          </cell>
          <cell r="B796">
            <v>0</v>
          </cell>
          <cell r="C796">
            <v>6801</v>
          </cell>
          <cell r="D796" t="str">
            <v>01.10.1996</v>
          </cell>
          <cell r="E796">
            <v>1</v>
          </cell>
          <cell r="F796">
            <v>6196000301</v>
          </cell>
        </row>
        <row r="797">
          <cell r="A797">
            <v>3400003199</v>
          </cell>
          <cell r="B797">
            <v>0</v>
          </cell>
          <cell r="C797">
            <v>5801</v>
          </cell>
          <cell r="D797" t="str">
            <v>01.10.1996</v>
          </cell>
          <cell r="E797">
            <v>0</v>
          </cell>
          <cell r="F797">
            <v>6196000302</v>
          </cell>
        </row>
        <row r="798">
          <cell r="A798">
            <v>3400003200</v>
          </cell>
          <cell r="B798">
            <v>0</v>
          </cell>
          <cell r="C798">
            <v>6801</v>
          </cell>
          <cell r="D798" t="str">
            <v>01.10.1996</v>
          </cell>
          <cell r="E798">
            <v>1</v>
          </cell>
          <cell r="F798">
            <v>6196000303</v>
          </cell>
        </row>
        <row r="799">
          <cell r="A799">
            <v>3400003201</v>
          </cell>
          <cell r="B799">
            <v>0</v>
          </cell>
          <cell r="C799">
            <v>5301</v>
          </cell>
          <cell r="D799" t="str">
            <v>01.10.1996</v>
          </cell>
          <cell r="E799">
            <v>1</v>
          </cell>
          <cell r="F799">
            <v>6196000304</v>
          </cell>
        </row>
        <row r="800">
          <cell r="A800">
            <v>3400003202</v>
          </cell>
          <cell r="B800">
            <v>0</v>
          </cell>
          <cell r="C800">
            <v>6801</v>
          </cell>
          <cell r="D800" t="str">
            <v>01.10.1996</v>
          </cell>
          <cell r="E800">
            <v>1</v>
          </cell>
          <cell r="F800">
            <v>6196000305</v>
          </cell>
        </row>
        <row r="801">
          <cell r="A801">
            <v>3400003203</v>
          </cell>
          <cell r="B801">
            <v>0</v>
          </cell>
          <cell r="C801">
            <v>5300</v>
          </cell>
          <cell r="D801" t="str">
            <v>01.10.1996</v>
          </cell>
          <cell r="E801">
            <v>1</v>
          </cell>
          <cell r="F801">
            <v>6196000306</v>
          </cell>
        </row>
        <row r="802">
          <cell r="A802">
            <v>3400003204</v>
          </cell>
          <cell r="B802">
            <v>0</v>
          </cell>
          <cell r="C802">
            <v>5400</v>
          </cell>
          <cell r="D802" t="str">
            <v>01.10.1996</v>
          </cell>
          <cell r="E802">
            <v>0</v>
          </cell>
          <cell r="F802">
            <v>6196000307</v>
          </cell>
        </row>
        <row r="803">
          <cell r="A803">
            <v>3400003205</v>
          </cell>
          <cell r="B803">
            <v>0</v>
          </cell>
          <cell r="C803">
            <v>6210</v>
          </cell>
          <cell r="D803" t="str">
            <v>01.10.1996</v>
          </cell>
          <cell r="E803">
            <v>0</v>
          </cell>
          <cell r="F803">
            <v>6196000308</v>
          </cell>
        </row>
        <row r="804">
          <cell r="A804">
            <v>3400003206</v>
          </cell>
          <cell r="B804">
            <v>0</v>
          </cell>
          <cell r="C804">
            <v>6210</v>
          </cell>
          <cell r="D804" t="str">
            <v>01.10.1996</v>
          </cell>
          <cell r="E804">
            <v>0</v>
          </cell>
          <cell r="F804">
            <v>6196000309</v>
          </cell>
        </row>
        <row r="805">
          <cell r="A805">
            <v>3400003207</v>
          </cell>
          <cell r="B805">
            <v>0</v>
          </cell>
          <cell r="C805">
            <v>6230</v>
          </cell>
          <cell r="D805" t="str">
            <v>01.10.1996</v>
          </cell>
          <cell r="E805">
            <v>0</v>
          </cell>
          <cell r="F805">
            <v>6196000310</v>
          </cell>
        </row>
        <row r="806">
          <cell r="A806">
            <v>3400003208</v>
          </cell>
          <cell r="B806">
            <v>0</v>
          </cell>
          <cell r="C806">
            <v>6600</v>
          </cell>
          <cell r="D806" t="str">
            <v>01.10.1996</v>
          </cell>
          <cell r="E806">
            <v>0</v>
          </cell>
          <cell r="F806">
            <v>6196000311</v>
          </cell>
        </row>
        <row r="807">
          <cell r="A807">
            <v>3400003209</v>
          </cell>
          <cell r="B807">
            <v>0</v>
          </cell>
          <cell r="C807">
            <v>6600</v>
          </cell>
          <cell r="D807" t="str">
            <v>01.10.1996</v>
          </cell>
          <cell r="E807">
            <v>1</v>
          </cell>
          <cell r="F807">
            <v>6196000312</v>
          </cell>
        </row>
        <row r="808">
          <cell r="A808">
            <v>3400003210</v>
          </cell>
          <cell r="B808">
            <v>0</v>
          </cell>
          <cell r="C808">
            <v>5303</v>
          </cell>
          <cell r="D808" t="str">
            <v>01.10.1996</v>
          </cell>
          <cell r="E808">
            <v>1</v>
          </cell>
          <cell r="F808">
            <v>6196000313</v>
          </cell>
        </row>
        <row r="809">
          <cell r="A809">
            <v>3400003211</v>
          </cell>
          <cell r="B809">
            <v>0</v>
          </cell>
          <cell r="C809">
            <v>6901</v>
          </cell>
          <cell r="D809" t="str">
            <v>27.12.1995</v>
          </cell>
          <cell r="E809">
            <v>0</v>
          </cell>
          <cell r="F809">
            <v>6196000314</v>
          </cell>
        </row>
        <row r="810">
          <cell r="A810">
            <v>3400003212</v>
          </cell>
          <cell r="B810">
            <v>0</v>
          </cell>
          <cell r="C810">
            <v>6230</v>
          </cell>
          <cell r="D810" t="str">
            <v>01.10.1996</v>
          </cell>
          <cell r="E810">
            <v>0</v>
          </cell>
          <cell r="F810">
            <v>6196000315</v>
          </cell>
        </row>
        <row r="811">
          <cell r="A811">
            <v>3400003213</v>
          </cell>
          <cell r="B811">
            <v>0</v>
          </cell>
          <cell r="C811">
            <v>6210</v>
          </cell>
          <cell r="D811" t="str">
            <v>01.10.1996</v>
          </cell>
          <cell r="E811">
            <v>0</v>
          </cell>
          <cell r="F811">
            <v>6196000316</v>
          </cell>
        </row>
        <row r="812">
          <cell r="A812">
            <v>3400003214</v>
          </cell>
          <cell r="B812">
            <v>0</v>
          </cell>
          <cell r="C812">
            <v>5304</v>
          </cell>
          <cell r="D812" t="str">
            <v>17.02.1996</v>
          </cell>
          <cell r="E812">
            <v>0</v>
          </cell>
          <cell r="F812">
            <v>6196000317</v>
          </cell>
        </row>
        <row r="813">
          <cell r="A813">
            <v>3400003215</v>
          </cell>
          <cell r="B813">
            <v>0</v>
          </cell>
          <cell r="C813">
            <v>5303</v>
          </cell>
          <cell r="D813" t="str">
            <v>01.10.1996</v>
          </cell>
          <cell r="E813">
            <v>0</v>
          </cell>
          <cell r="F813">
            <v>6196000318</v>
          </cell>
        </row>
        <row r="814">
          <cell r="A814">
            <v>3400003216</v>
          </cell>
          <cell r="B814">
            <v>0</v>
          </cell>
          <cell r="C814">
            <v>6602</v>
          </cell>
          <cell r="D814" t="str">
            <v>22.03.1996</v>
          </cell>
          <cell r="E814">
            <v>0</v>
          </cell>
          <cell r="F814">
            <v>6196000319</v>
          </cell>
        </row>
        <row r="815">
          <cell r="A815">
            <v>3400003217</v>
          </cell>
          <cell r="B815">
            <v>0</v>
          </cell>
          <cell r="C815">
            <v>5400</v>
          </cell>
          <cell r="D815" t="str">
            <v>01.10.1996</v>
          </cell>
          <cell r="E815">
            <v>0</v>
          </cell>
          <cell r="F815">
            <v>6196000320</v>
          </cell>
        </row>
        <row r="816">
          <cell r="A816">
            <v>3400003218</v>
          </cell>
          <cell r="B816">
            <v>0</v>
          </cell>
          <cell r="C816">
            <v>5400</v>
          </cell>
          <cell r="D816" t="str">
            <v>01.10.1996</v>
          </cell>
          <cell r="E816">
            <v>1</v>
          </cell>
          <cell r="F816">
            <v>6196000321</v>
          </cell>
        </row>
        <row r="817">
          <cell r="A817">
            <v>3400003219</v>
          </cell>
          <cell r="B817">
            <v>0</v>
          </cell>
          <cell r="C817">
            <v>6801</v>
          </cell>
          <cell r="D817" t="str">
            <v>01.10.1996</v>
          </cell>
          <cell r="E817">
            <v>0</v>
          </cell>
          <cell r="F817">
            <v>6196000322</v>
          </cell>
        </row>
        <row r="818">
          <cell r="A818">
            <v>3400003220</v>
          </cell>
          <cell r="B818">
            <v>0</v>
          </cell>
          <cell r="C818">
            <v>6500</v>
          </cell>
          <cell r="D818" t="str">
            <v>01.10.1996</v>
          </cell>
          <cell r="E818">
            <v>0</v>
          </cell>
          <cell r="F818">
            <v>6196000324</v>
          </cell>
        </row>
        <row r="819">
          <cell r="A819">
            <v>3400003221</v>
          </cell>
          <cell r="B819">
            <v>0</v>
          </cell>
          <cell r="C819">
            <v>6601</v>
          </cell>
          <cell r="D819" t="str">
            <v>01.10.1996</v>
          </cell>
          <cell r="E819">
            <v>1</v>
          </cell>
          <cell r="F819">
            <v>6196000325</v>
          </cell>
        </row>
        <row r="820">
          <cell r="A820">
            <v>3400003222</v>
          </cell>
          <cell r="B820">
            <v>0</v>
          </cell>
          <cell r="C820">
            <v>6601</v>
          </cell>
          <cell r="D820" t="str">
            <v>01.10.1996</v>
          </cell>
          <cell r="E820">
            <v>1</v>
          </cell>
          <cell r="F820">
            <v>6196000326</v>
          </cell>
        </row>
        <row r="821">
          <cell r="A821">
            <v>3400003223</v>
          </cell>
          <cell r="B821">
            <v>0</v>
          </cell>
          <cell r="C821">
            <v>5801</v>
          </cell>
          <cell r="D821" t="str">
            <v>01.10.1996</v>
          </cell>
          <cell r="E821">
            <v>0</v>
          </cell>
          <cell r="F821">
            <v>6196000327</v>
          </cell>
        </row>
        <row r="822">
          <cell r="A822">
            <v>3400003224</v>
          </cell>
          <cell r="B822">
            <v>0</v>
          </cell>
          <cell r="C822">
            <v>5801</v>
          </cell>
          <cell r="D822" t="str">
            <v>01.10.1996</v>
          </cell>
          <cell r="E822">
            <v>0</v>
          </cell>
          <cell r="F822">
            <v>6196000328</v>
          </cell>
        </row>
        <row r="823">
          <cell r="A823">
            <v>3400003225</v>
          </cell>
          <cell r="B823">
            <v>0</v>
          </cell>
          <cell r="C823">
            <v>5801</v>
          </cell>
          <cell r="D823" t="str">
            <v>01.10.1996</v>
          </cell>
          <cell r="E823">
            <v>0</v>
          </cell>
          <cell r="F823">
            <v>6196000329</v>
          </cell>
        </row>
        <row r="824">
          <cell r="A824">
            <v>3400003226</v>
          </cell>
          <cell r="B824">
            <v>0</v>
          </cell>
          <cell r="C824">
            <v>5801</v>
          </cell>
          <cell r="D824" t="str">
            <v>01.10.1996</v>
          </cell>
          <cell r="E824">
            <v>0</v>
          </cell>
          <cell r="F824">
            <v>6196000330</v>
          </cell>
        </row>
        <row r="825">
          <cell r="A825">
            <v>3400003227</v>
          </cell>
          <cell r="B825">
            <v>0</v>
          </cell>
          <cell r="C825">
            <v>5801</v>
          </cell>
          <cell r="D825" t="str">
            <v>01.10.1996</v>
          </cell>
          <cell r="E825">
            <v>0</v>
          </cell>
          <cell r="F825">
            <v>6196000331</v>
          </cell>
        </row>
        <row r="826">
          <cell r="A826">
            <v>3400003228</v>
          </cell>
          <cell r="B826">
            <v>0</v>
          </cell>
          <cell r="C826">
            <v>5801</v>
          </cell>
          <cell r="D826" t="str">
            <v>01.10.1996</v>
          </cell>
          <cell r="E826">
            <v>0</v>
          </cell>
          <cell r="F826">
            <v>6196000332</v>
          </cell>
        </row>
        <row r="827">
          <cell r="A827">
            <v>3400003229</v>
          </cell>
          <cell r="B827">
            <v>0</v>
          </cell>
          <cell r="C827">
            <v>5801</v>
          </cell>
          <cell r="D827" t="str">
            <v>01.10.1996</v>
          </cell>
          <cell r="E827">
            <v>0</v>
          </cell>
          <cell r="F827">
            <v>6196000333</v>
          </cell>
        </row>
        <row r="828">
          <cell r="A828">
            <v>3400003230</v>
          </cell>
          <cell r="B828">
            <v>0</v>
          </cell>
          <cell r="C828">
            <v>5801</v>
          </cell>
          <cell r="D828" t="str">
            <v>01.10.1996</v>
          </cell>
          <cell r="E828">
            <v>0</v>
          </cell>
          <cell r="F828">
            <v>6196000334</v>
          </cell>
        </row>
        <row r="829">
          <cell r="A829">
            <v>3400003231</v>
          </cell>
          <cell r="B829">
            <v>0</v>
          </cell>
          <cell r="C829">
            <v>5801</v>
          </cell>
          <cell r="D829" t="str">
            <v>01.10.1996</v>
          </cell>
          <cell r="E829">
            <v>0</v>
          </cell>
          <cell r="F829">
            <v>6196000336</v>
          </cell>
        </row>
        <row r="830">
          <cell r="A830">
            <v>3400003232</v>
          </cell>
          <cell r="B830">
            <v>0</v>
          </cell>
          <cell r="C830">
            <v>5801</v>
          </cell>
          <cell r="D830" t="str">
            <v>01.10.1996</v>
          </cell>
          <cell r="E830">
            <v>0</v>
          </cell>
          <cell r="F830">
            <v>6196000337</v>
          </cell>
        </row>
        <row r="831">
          <cell r="A831">
            <v>3400003233</v>
          </cell>
          <cell r="B831">
            <v>0</v>
          </cell>
          <cell r="C831">
            <v>5801</v>
          </cell>
          <cell r="D831" t="str">
            <v>01.10.1996</v>
          </cell>
          <cell r="E831">
            <v>1</v>
          </cell>
          <cell r="F831">
            <v>6196000338</v>
          </cell>
        </row>
        <row r="832">
          <cell r="A832">
            <v>3400003234</v>
          </cell>
          <cell r="B832">
            <v>0</v>
          </cell>
          <cell r="C832">
            <v>5801</v>
          </cell>
          <cell r="D832" t="str">
            <v>01.10.1996</v>
          </cell>
          <cell r="E832">
            <v>1</v>
          </cell>
          <cell r="F832">
            <v>6196000339</v>
          </cell>
        </row>
        <row r="833">
          <cell r="A833">
            <v>3400003235</v>
          </cell>
          <cell r="B833">
            <v>0</v>
          </cell>
          <cell r="C833">
            <v>5801</v>
          </cell>
          <cell r="D833" t="str">
            <v>01.10.1996</v>
          </cell>
          <cell r="E833">
            <v>1</v>
          </cell>
          <cell r="F833">
            <v>6196000340</v>
          </cell>
        </row>
        <row r="834">
          <cell r="A834">
            <v>3400003236</v>
          </cell>
          <cell r="B834">
            <v>0</v>
          </cell>
          <cell r="C834">
            <v>5801</v>
          </cell>
          <cell r="D834" t="str">
            <v>01.10.1996</v>
          </cell>
          <cell r="E834">
            <v>1</v>
          </cell>
          <cell r="F834">
            <v>6196000341</v>
          </cell>
        </row>
        <row r="835">
          <cell r="A835">
            <v>3400003237</v>
          </cell>
          <cell r="B835">
            <v>0</v>
          </cell>
          <cell r="C835">
            <v>5801</v>
          </cell>
          <cell r="D835" t="str">
            <v>01.10.1996</v>
          </cell>
          <cell r="E835">
            <v>1</v>
          </cell>
          <cell r="F835">
            <v>6196000342</v>
          </cell>
        </row>
        <row r="836">
          <cell r="A836">
            <v>3400003238</v>
          </cell>
          <cell r="B836">
            <v>0</v>
          </cell>
          <cell r="C836">
            <v>5801</v>
          </cell>
          <cell r="D836" t="str">
            <v>01.10.1996</v>
          </cell>
          <cell r="E836">
            <v>1</v>
          </cell>
          <cell r="F836">
            <v>6196000343</v>
          </cell>
        </row>
        <row r="837">
          <cell r="A837">
            <v>3400003239</v>
          </cell>
          <cell r="B837">
            <v>0</v>
          </cell>
          <cell r="C837">
            <v>5801</v>
          </cell>
          <cell r="D837" t="str">
            <v>01.10.1996</v>
          </cell>
          <cell r="E837">
            <v>1</v>
          </cell>
          <cell r="F837">
            <v>6196000344</v>
          </cell>
        </row>
        <row r="838">
          <cell r="A838">
            <v>3400003240</v>
          </cell>
          <cell r="B838">
            <v>0</v>
          </cell>
          <cell r="C838">
            <v>5801</v>
          </cell>
          <cell r="D838" t="str">
            <v>01.10.1996</v>
          </cell>
          <cell r="E838">
            <v>1</v>
          </cell>
          <cell r="F838">
            <v>6196000345</v>
          </cell>
        </row>
        <row r="839">
          <cell r="A839">
            <v>3400003241</v>
          </cell>
          <cell r="B839">
            <v>0</v>
          </cell>
          <cell r="C839">
            <v>5801</v>
          </cell>
          <cell r="D839" t="str">
            <v>01.10.1996</v>
          </cell>
          <cell r="E839">
            <v>1</v>
          </cell>
          <cell r="F839">
            <v>6196000346</v>
          </cell>
        </row>
        <row r="840">
          <cell r="A840">
            <v>3400003242</v>
          </cell>
          <cell r="B840">
            <v>0</v>
          </cell>
          <cell r="C840">
            <v>5801</v>
          </cell>
          <cell r="D840" t="str">
            <v>01.10.1996</v>
          </cell>
          <cell r="E840">
            <v>1</v>
          </cell>
          <cell r="F840">
            <v>6196000347</v>
          </cell>
        </row>
        <row r="841">
          <cell r="A841">
            <v>3400003243</v>
          </cell>
          <cell r="B841">
            <v>0</v>
          </cell>
          <cell r="C841">
            <v>5801</v>
          </cell>
          <cell r="D841" t="str">
            <v>01.10.1996</v>
          </cell>
          <cell r="E841">
            <v>1</v>
          </cell>
          <cell r="F841">
            <v>6196000348</v>
          </cell>
        </row>
        <row r="842">
          <cell r="A842">
            <v>3400003244</v>
          </cell>
          <cell r="B842">
            <v>0</v>
          </cell>
          <cell r="C842">
            <v>5801</v>
          </cell>
          <cell r="D842" t="str">
            <v>01.10.1996</v>
          </cell>
          <cell r="E842">
            <v>1</v>
          </cell>
          <cell r="F842">
            <v>6196000349</v>
          </cell>
        </row>
        <row r="843">
          <cell r="A843">
            <v>3400003245</v>
          </cell>
          <cell r="B843">
            <v>0</v>
          </cell>
          <cell r="C843">
            <v>5801</v>
          </cell>
          <cell r="D843" t="str">
            <v>01.10.1996</v>
          </cell>
          <cell r="E843">
            <v>1</v>
          </cell>
          <cell r="F843">
            <v>6196000350</v>
          </cell>
        </row>
        <row r="844">
          <cell r="A844">
            <v>3400003246</v>
          </cell>
          <cell r="B844">
            <v>0</v>
          </cell>
          <cell r="C844">
            <v>5801</v>
          </cell>
          <cell r="D844" t="str">
            <v>01.10.1996</v>
          </cell>
          <cell r="E844">
            <v>1</v>
          </cell>
          <cell r="F844">
            <v>6196000351</v>
          </cell>
        </row>
        <row r="845">
          <cell r="A845">
            <v>3400003247</v>
          </cell>
          <cell r="B845">
            <v>0</v>
          </cell>
          <cell r="C845">
            <v>5801</v>
          </cell>
          <cell r="D845" t="str">
            <v>01.10.1996</v>
          </cell>
          <cell r="E845">
            <v>1</v>
          </cell>
          <cell r="F845">
            <v>6196000352</v>
          </cell>
        </row>
        <row r="846">
          <cell r="A846">
            <v>3400003248</v>
          </cell>
          <cell r="B846">
            <v>0</v>
          </cell>
          <cell r="C846">
            <v>5801</v>
          </cell>
          <cell r="D846" t="str">
            <v>01.10.1996</v>
          </cell>
          <cell r="E846">
            <v>1</v>
          </cell>
          <cell r="F846">
            <v>6196000353</v>
          </cell>
        </row>
        <row r="847">
          <cell r="A847">
            <v>3400003249</v>
          </cell>
          <cell r="B847">
            <v>0</v>
          </cell>
          <cell r="C847">
            <v>5801</v>
          </cell>
          <cell r="D847" t="str">
            <v>01.10.1996</v>
          </cell>
          <cell r="E847">
            <v>1</v>
          </cell>
          <cell r="F847">
            <v>6196000354</v>
          </cell>
        </row>
        <row r="848">
          <cell r="A848">
            <v>3400003250</v>
          </cell>
          <cell r="B848">
            <v>0</v>
          </cell>
          <cell r="C848">
            <v>5801</v>
          </cell>
          <cell r="D848" t="str">
            <v>01.10.1996</v>
          </cell>
          <cell r="E848">
            <v>1</v>
          </cell>
          <cell r="F848">
            <v>6196000355</v>
          </cell>
        </row>
        <row r="849">
          <cell r="A849">
            <v>3400003251</v>
          </cell>
          <cell r="B849">
            <v>0</v>
          </cell>
          <cell r="C849">
            <v>5801</v>
          </cell>
          <cell r="D849" t="str">
            <v>01.10.1996</v>
          </cell>
          <cell r="E849">
            <v>1</v>
          </cell>
          <cell r="F849">
            <v>6196000356</v>
          </cell>
        </row>
        <row r="850">
          <cell r="A850">
            <v>3400003252</v>
          </cell>
          <cell r="B850">
            <v>0</v>
          </cell>
          <cell r="C850">
            <v>5801</v>
          </cell>
          <cell r="D850" t="str">
            <v>01.10.1996</v>
          </cell>
          <cell r="E850">
            <v>1</v>
          </cell>
          <cell r="F850">
            <v>6196000357</v>
          </cell>
        </row>
        <row r="851">
          <cell r="A851">
            <v>3400003253</v>
          </cell>
          <cell r="B851">
            <v>0</v>
          </cell>
          <cell r="C851">
            <v>5801</v>
          </cell>
          <cell r="D851" t="str">
            <v>01.10.1996</v>
          </cell>
          <cell r="E851">
            <v>1</v>
          </cell>
          <cell r="F851">
            <v>6196000358</v>
          </cell>
        </row>
        <row r="852">
          <cell r="A852">
            <v>3400003254</v>
          </cell>
          <cell r="B852">
            <v>0</v>
          </cell>
          <cell r="C852">
            <v>5801</v>
          </cell>
          <cell r="D852" t="str">
            <v>01.10.1996</v>
          </cell>
          <cell r="E852">
            <v>1</v>
          </cell>
          <cell r="F852">
            <v>6196000359</v>
          </cell>
        </row>
        <row r="853">
          <cell r="A853">
            <v>3400003255</v>
          </cell>
          <cell r="B853">
            <v>0</v>
          </cell>
          <cell r="C853">
            <v>5801</v>
          </cell>
          <cell r="D853" t="str">
            <v>01.10.1996</v>
          </cell>
          <cell r="E853">
            <v>1</v>
          </cell>
          <cell r="F853">
            <v>6196000360</v>
          </cell>
        </row>
        <row r="854">
          <cell r="A854">
            <v>3400003256</v>
          </cell>
          <cell r="B854">
            <v>0</v>
          </cell>
          <cell r="C854">
            <v>5801</v>
          </cell>
          <cell r="D854" t="str">
            <v>01.10.1996</v>
          </cell>
          <cell r="E854">
            <v>1</v>
          </cell>
          <cell r="F854">
            <v>6196000361</v>
          </cell>
        </row>
        <row r="855">
          <cell r="A855">
            <v>3400003257</v>
          </cell>
          <cell r="B855">
            <v>0</v>
          </cell>
          <cell r="C855">
            <v>5801</v>
          </cell>
          <cell r="D855" t="str">
            <v>01.10.1996</v>
          </cell>
          <cell r="E855">
            <v>1</v>
          </cell>
          <cell r="F855">
            <v>6196000362</v>
          </cell>
        </row>
        <row r="856">
          <cell r="A856">
            <v>3400003258</v>
          </cell>
          <cell r="B856">
            <v>0</v>
          </cell>
          <cell r="C856">
            <v>5801</v>
          </cell>
          <cell r="D856" t="str">
            <v>01.10.1996</v>
          </cell>
          <cell r="E856">
            <v>1</v>
          </cell>
          <cell r="F856">
            <v>6196000363</v>
          </cell>
        </row>
        <row r="857">
          <cell r="A857">
            <v>3400003259</v>
          </cell>
          <cell r="B857">
            <v>0</v>
          </cell>
          <cell r="C857">
            <v>5801</v>
          </cell>
          <cell r="D857" t="str">
            <v>01.10.1996</v>
          </cell>
          <cell r="E857">
            <v>1</v>
          </cell>
          <cell r="F857">
            <v>6196000364</v>
          </cell>
        </row>
        <row r="858">
          <cell r="A858">
            <v>3400003260</v>
          </cell>
          <cell r="B858">
            <v>0</v>
          </cell>
          <cell r="C858">
            <v>5801</v>
          </cell>
          <cell r="D858" t="str">
            <v>01.10.1996</v>
          </cell>
          <cell r="E858">
            <v>1</v>
          </cell>
          <cell r="F858">
            <v>6196000365</v>
          </cell>
        </row>
        <row r="859">
          <cell r="A859">
            <v>3400003261</v>
          </cell>
          <cell r="B859">
            <v>0</v>
          </cell>
          <cell r="C859">
            <v>5801</v>
          </cell>
          <cell r="D859" t="str">
            <v>01.10.1996</v>
          </cell>
          <cell r="E859">
            <v>1</v>
          </cell>
          <cell r="F859">
            <v>6196000366</v>
          </cell>
        </row>
        <row r="860">
          <cell r="A860">
            <v>3400003262</v>
          </cell>
          <cell r="B860">
            <v>0</v>
          </cell>
          <cell r="C860">
            <v>5801</v>
          </cell>
          <cell r="D860" t="str">
            <v>01.10.1996</v>
          </cell>
          <cell r="E860">
            <v>1</v>
          </cell>
          <cell r="F860">
            <v>6196000367</v>
          </cell>
        </row>
        <row r="861">
          <cell r="A861">
            <v>3400003263</v>
          </cell>
          <cell r="B861">
            <v>0</v>
          </cell>
          <cell r="C861">
            <v>5801</v>
          </cell>
          <cell r="D861" t="str">
            <v>01.10.1996</v>
          </cell>
          <cell r="E861">
            <v>1</v>
          </cell>
          <cell r="F861">
            <v>6196000368</v>
          </cell>
        </row>
        <row r="862">
          <cell r="A862">
            <v>3400003264</v>
          </cell>
          <cell r="B862">
            <v>0</v>
          </cell>
          <cell r="C862">
            <v>5801</v>
          </cell>
          <cell r="D862" t="str">
            <v>01.10.1996</v>
          </cell>
          <cell r="E862">
            <v>1</v>
          </cell>
          <cell r="F862">
            <v>6196000369</v>
          </cell>
        </row>
        <row r="863">
          <cell r="A863">
            <v>3400003265</v>
          </cell>
          <cell r="B863">
            <v>0</v>
          </cell>
          <cell r="C863">
            <v>5801</v>
          </cell>
          <cell r="D863" t="str">
            <v>01.10.1996</v>
          </cell>
          <cell r="E863">
            <v>1</v>
          </cell>
          <cell r="F863">
            <v>6196000370</v>
          </cell>
        </row>
        <row r="864">
          <cell r="A864">
            <v>3400003266</v>
          </cell>
          <cell r="B864">
            <v>0</v>
          </cell>
          <cell r="C864">
            <v>5801</v>
          </cell>
          <cell r="D864" t="str">
            <v>01.10.1996</v>
          </cell>
          <cell r="E864">
            <v>1</v>
          </cell>
          <cell r="F864">
            <v>6196000371</v>
          </cell>
        </row>
        <row r="865">
          <cell r="A865">
            <v>3400003267</v>
          </cell>
          <cell r="B865">
            <v>0</v>
          </cell>
          <cell r="C865">
            <v>5801</v>
          </cell>
          <cell r="D865" t="str">
            <v>01.10.1996</v>
          </cell>
          <cell r="E865">
            <v>1</v>
          </cell>
          <cell r="F865">
            <v>6196000372</v>
          </cell>
        </row>
        <row r="866">
          <cell r="A866">
            <v>3400003268</v>
          </cell>
          <cell r="B866">
            <v>0</v>
          </cell>
          <cell r="C866">
            <v>5801</v>
          </cell>
          <cell r="D866" t="str">
            <v>01.10.1996</v>
          </cell>
          <cell r="E866">
            <v>1</v>
          </cell>
          <cell r="F866">
            <v>6196000373</v>
          </cell>
        </row>
        <row r="867">
          <cell r="A867">
            <v>3400003269</v>
          </cell>
          <cell r="B867">
            <v>0</v>
          </cell>
          <cell r="C867">
            <v>5801</v>
          </cell>
          <cell r="D867" t="str">
            <v>01.10.1996</v>
          </cell>
          <cell r="E867">
            <v>1</v>
          </cell>
          <cell r="F867">
            <v>6196000374</v>
          </cell>
        </row>
        <row r="868">
          <cell r="A868">
            <v>3400003270</v>
          </cell>
          <cell r="B868">
            <v>0</v>
          </cell>
          <cell r="C868">
            <v>5801</v>
          </cell>
          <cell r="D868" t="str">
            <v>01.10.1996</v>
          </cell>
          <cell r="E868">
            <v>1</v>
          </cell>
          <cell r="F868">
            <v>6196000375</v>
          </cell>
        </row>
        <row r="869">
          <cell r="A869">
            <v>3400003271</v>
          </cell>
          <cell r="B869">
            <v>0</v>
          </cell>
          <cell r="C869">
            <v>5801</v>
          </cell>
          <cell r="D869" t="str">
            <v>01.10.1996</v>
          </cell>
          <cell r="E869">
            <v>1</v>
          </cell>
          <cell r="F869">
            <v>6196000376</v>
          </cell>
        </row>
        <row r="870">
          <cell r="A870">
            <v>3400003272</v>
          </cell>
          <cell r="B870">
            <v>0</v>
          </cell>
          <cell r="C870">
            <v>5801</v>
          </cell>
          <cell r="D870" t="str">
            <v>01.10.1996</v>
          </cell>
          <cell r="E870">
            <v>1</v>
          </cell>
          <cell r="F870">
            <v>6196000377</v>
          </cell>
        </row>
        <row r="871">
          <cell r="A871">
            <v>3400003273</v>
          </cell>
          <cell r="B871">
            <v>0</v>
          </cell>
          <cell r="C871">
            <v>5801</v>
          </cell>
          <cell r="D871" t="str">
            <v>01.10.1996</v>
          </cell>
          <cell r="E871">
            <v>1</v>
          </cell>
          <cell r="F871">
            <v>6196000378</v>
          </cell>
        </row>
        <row r="872">
          <cell r="A872">
            <v>3400003274</v>
          </cell>
          <cell r="B872">
            <v>0</v>
          </cell>
          <cell r="C872">
            <v>5801</v>
          </cell>
          <cell r="D872" t="str">
            <v>01.10.1996</v>
          </cell>
          <cell r="E872">
            <v>1</v>
          </cell>
          <cell r="F872">
            <v>6196000379</v>
          </cell>
        </row>
        <row r="873">
          <cell r="A873">
            <v>3400003275</v>
          </cell>
          <cell r="B873">
            <v>0</v>
          </cell>
          <cell r="C873">
            <v>5801</v>
          </cell>
          <cell r="D873" t="str">
            <v>01.10.1996</v>
          </cell>
          <cell r="E873">
            <v>1</v>
          </cell>
          <cell r="F873">
            <v>6196000380</v>
          </cell>
        </row>
        <row r="874">
          <cell r="A874">
            <v>3400003276</v>
          </cell>
          <cell r="B874">
            <v>0</v>
          </cell>
          <cell r="C874">
            <v>5801</v>
          </cell>
          <cell r="D874" t="str">
            <v>01.10.1996</v>
          </cell>
          <cell r="E874">
            <v>1</v>
          </cell>
          <cell r="F874">
            <v>6196000381</v>
          </cell>
        </row>
        <row r="875">
          <cell r="A875">
            <v>3400003277</v>
          </cell>
          <cell r="B875">
            <v>0</v>
          </cell>
          <cell r="C875">
            <v>5801</v>
          </cell>
          <cell r="D875" t="str">
            <v>01.10.1996</v>
          </cell>
          <cell r="E875">
            <v>1</v>
          </cell>
          <cell r="F875">
            <v>6196000382</v>
          </cell>
        </row>
        <row r="876">
          <cell r="A876">
            <v>3400003278</v>
          </cell>
          <cell r="B876">
            <v>0</v>
          </cell>
          <cell r="C876">
            <v>5801</v>
          </cell>
          <cell r="D876" t="str">
            <v>01.10.1996</v>
          </cell>
          <cell r="E876">
            <v>1</v>
          </cell>
          <cell r="F876">
            <v>6196000383</v>
          </cell>
        </row>
        <row r="877">
          <cell r="A877">
            <v>3400003279</v>
          </cell>
          <cell r="B877">
            <v>0</v>
          </cell>
          <cell r="C877">
            <v>5801</v>
          </cell>
          <cell r="D877" t="str">
            <v>01.10.1996</v>
          </cell>
          <cell r="E877">
            <v>1</v>
          </cell>
          <cell r="F877">
            <v>6196000384</v>
          </cell>
        </row>
        <row r="878">
          <cell r="A878">
            <v>3400003280</v>
          </cell>
          <cell r="B878">
            <v>0</v>
          </cell>
          <cell r="C878">
            <v>5801</v>
          </cell>
          <cell r="D878" t="str">
            <v>01.10.1996</v>
          </cell>
          <cell r="E878">
            <v>1</v>
          </cell>
          <cell r="F878">
            <v>6196000385</v>
          </cell>
        </row>
        <row r="879">
          <cell r="A879">
            <v>3400003281</v>
          </cell>
          <cell r="B879">
            <v>0</v>
          </cell>
          <cell r="C879">
            <v>5801</v>
          </cell>
          <cell r="D879" t="str">
            <v>01.10.1996</v>
          </cell>
          <cell r="E879">
            <v>2</v>
          </cell>
          <cell r="F879">
            <v>6196000386</v>
          </cell>
        </row>
        <row r="880">
          <cell r="A880">
            <v>3400003282</v>
          </cell>
          <cell r="B880">
            <v>0</v>
          </cell>
          <cell r="C880">
            <v>5801</v>
          </cell>
          <cell r="D880" t="str">
            <v>01.10.1996</v>
          </cell>
          <cell r="E880">
            <v>0</v>
          </cell>
          <cell r="F880">
            <v>6196000387</v>
          </cell>
        </row>
        <row r="881">
          <cell r="A881">
            <v>3400003283</v>
          </cell>
          <cell r="B881">
            <v>0</v>
          </cell>
          <cell r="C881">
            <v>5801</v>
          </cell>
          <cell r="D881" t="str">
            <v>01.10.1996</v>
          </cell>
          <cell r="E881">
            <v>6</v>
          </cell>
          <cell r="F881">
            <v>6196000388</v>
          </cell>
        </row>
        <row r="882">
          <cell r="A882">
            <v>3400003284</v>
          </cell>
          <cell r="B882">
            <v>0</v>
          </cell>
          <cell r="C882">
            <v>5801</v>
          </cell>
          <cell r="D882" t="str">
            <v>04.03.1996</v>
          </cell>
          <cell r="E882">
            <v>2</v>
          </cell>
          <cell r="F882">
            <v>6196000389</v>
          </cell>
        </row>
        <row r="883">
          <cell r="A883">
            <v>3400003285</v>
          </cell>
          <cell r="B883">
            <v>0</v>
          </cell>
          <cell r="C883">
            <v>5801</v>
          </cell>
          <cell r="D883" t="str">
            <v>01.10.1996</v>
          </cell>
          <cell r="E883">
            <v>12</v>
          </cell>
          <cell r="F883">
            <v>6196000390</v>
          </cell>
        </row>
        <row r="884">
          <cell r="A884">
            <v>3400003286</v>
          </cell>
          <cell r="B884">
            <v>0</v>
          </cell>
          <cell r="C884">
            <v>5801</v>
          </cell>
          <cell r="D884" t="str">
            <v>01.10.1996</v>
          </cell>
          <cell r="E884">
            <v>2</v>
          </cell>
          <cell r="F884">
            <v>6196000391</v>
          </cell>
        </row>
        <row r="885">
          <cell r="A885">
            <v>3400003287</v>
          </cell>
          <cell r="B885">
            <v>0</v>
          </cell>
          <cell r="C885">
            <v>5801</v>
          </cell>
          <cell r="D885" t="str">
            <v>01.10.1996</v>
          </cell>
          <cell r="E885">
            <v>1</v>
          </cell>
          <cell r="F885">
            <v>6196000392</v>
          </cell>
        </row>
        <row r="886">
          <cell r="A886">
            <v>3400003288</v>
          </cell>
          <cell r="B886">
            <v>0</v>
          </cell>
          <cell r="C886">
            <v>6210</v>
          </cell>
          <cell r="D886" t="str">
            <v>01.10.1996</v>
          </cell>
          <cell r="E886">
            <v>0</v>
          </cell>
          <cell r="F886">
            <v>6196000393</v>
          </cell>
        </row>
        <row r="887">
          <cell r="A887">
            <v>3400005564</v>
          </cell>
          <cell r="B887">
            <v>0</v>
          </cell>
          <cell r="C887">
            <v>6210</v>
          </cell>
          <cell r="D887" t="str">
            <v>01.10.1996</v>
          </cell>
          <cell r="E887">
            <v>2</v>
          </cell>
          <cell r="F887">
            <v>6196000394</v>
          </cell>
        </row>
        <row r="888">
          <cell r="A888">
            <v>3400005561</v>
          </cell>
          <cell r="B888">
            <v>0</v>
          </cell>
          <cell r="C888">
            <v>6210</v>
          </cell>
          <cell r="D888" t="str">
            <v>01.10.1996</v>
          </cell>
          <cell r="E888">
            <v>2</v>
          </cell>
          <cell r="F888">
            <v>6196000394</v>
          </cell>
        </row>
        <row r="889">
          <cell r="A889">
            <v>3400003289</v>
          </cell>
          <cell r="B889">
            <v>1</v>
          </cell>
          <cell r="C889">
            <v>6210</v>
          </cell>
          <cell r="D889" t="str">
            <v>01.10.1996</v>
          </cell>
          <cell r="E889">
            <v>0</v>
          </cell>
          <cell r="F889">
            <v>6196000394</v>
          </cell>
        </row>
        <row r="890">
          <cell r="A890">
            <v>3400003289</v>
          </cell>
          <cell r="B890">
            <v>0</v>
          </cell>
          <cell r="C890">
            <v>6210</v>
          </cell>
          <cell r="D890" t="str">
            <v>01.10.1996</v>
          </cell>
          <cell r="E890">
            <v>0</v>
          </cell>
          <cell r="F890">
            <v>6196000394</v>
          </cell>
        </row>
        <row r="891">
          <cell r="A891">
            <v>3400003290</v>
          </cell>
          <cell r="B891">
            <v>0</v>
          </cell>
          <cell r="C891">
            <v>6210</v>
          </cell>
          <cell r="D891" t="str">
            <v>01.10.1996</v>
          </cell>
          <cell r="E891">
            <v>0</v>
          </cell>
          <cell r="F891">
            <v>6196000395</v>
          </cell>
        </row>
        <row r="892">
          <cell r="A892">
            <v>3400003291</v>
          </cell>
          <cell r="B892">
            <v>0</v>
          </cell>
          <cell r="C892">
            <v>6210</v>
          </cell>
          <cell r="D892" t="str">
            <v>01.10.1996</v>
          </cell>
          <cell r="E892">
            <v>0</v>
          </cell>
          <cell r="F892">
            <v>6196000396</v>
          </cell>
        </row>
        <row r="893">
          <cell r="A893">
            <v>3400003292</v>
          </cell>
          <cell r="B893">
            <v>0</v>
          </cell>
          <cell r="C893">
            <v>6210</v>
          </cell>
          <cell r="D893" t="str">
            <v>01.10.1996</v>
          </cell>
          <cell r="E893">
            <v>0</v>
          </cell>
          <cell r="F893">
            <v>6196000397</v>
          </cell>
        </row>
        <row r="894">
          <cell r="A894">
            <v>3400003293</v>
          </cell>
          <cell r="B894">
            <v>0</v>
          </cell>
          <cell r="C894">
            <v>5301</v>
          </cell>
          <cell r="D894" t="str">
            <v>01.10.1996</v>
          </cell>
          <cell r="E894">
            <v>1</v>
          </cell>
          <cell r="F894">
            <v>6196000398</v>
          </cell>
        </row>
        <row r="895">
          <cell r="A895">
            <v>3400003294</v>
          </cell>
          <cell r="B895">
            <v>0</v>
          </cell>
          <cell r="C895">
            <v>6801</v>
          </cell>
          <cell r="D895" t="str">
            <v>01.10.1996</v>
          </cell>
          <cell r="E895">
            <v>1</v>
          </cell>
          <cell r="F895">
            <v>6196000399</v>
          </cell>
        </row>
        <row r="896">
          <cell r="A896">
            <v>3400003295</v>
          </cell>
          <cell r="B896">
            <v>0</v>
          </cell>
          <cell r="C896">
            <v>6210</v>
          </cell>
          <cell r="D896" t="str">
            <v>01.10.1996</v>
          </cell>
          <cell r="E896">
            <v>0</v>
          </cell>
          <cell r="F896">
            <v>6196000400</v>
          </cell>
        </row>
        <row r="897">
          <cell r="A897">
            <v>3400003296</v>
          </cell>
          <cell r="B897">
            <v>0</v>
          </cell>
          <cell r="C897">
            <v>6901</v>
          </cell>
          <cell r="D897" t="str">
            <v>09.01.1996</v>
          </cell>
          <cell r="E897">
            <v>25</v>
          </cell>
          <cell r="F897">
            <v>6196000401</v>
          </cell>
        </row>
        <row r="898">
          <cell r="A898">
            <v>3400003297</v>
          </cell>
          <cell r="B898">
            <v>0</v>
          </cell>
          <cell r="C898">
            <v>6901</v>
          </cell>
          <cell r="D898" t="str">
            <v>09.02.1996</v>
          </cell>
          <cell r="E898">
            <v>1</v>
          </cell>
          <cell r="F898">
            <v>6196000402</v>
          </cell>
        </row>
        <row r="899">
          <cell r="A899">
            <v>3400003298</v>
          </cell>
          <cell r="B899">
            <v>0</v>
          </cell>
          <cell r="C899">
            <v>6901</v>
          </cell>
          <cell r="D899" t="str">
            <v>09.02.1996</v>
          </cell>
          <cell r="E899">
            <v>8</v>
          </cell>
          <cell r="F899">
            <v>6196000403</v>
          </cell>
        </row>
        <row r="900">
          <cell r="A900">
            <v>3400003299</v>
          </cell>
          <cell r="B900">
            <v>0</v>
          </cell>
          <cell r="C900">
            <v>6901</v>
          </cell>
          <cell r="D900" t="str">
            <v>09.02.1996</v>
          </cell>
          <cell r="E900">
            <v>23</v>
          </cell>
          <cell r="F900">
            <v>6196000404</v>
          </cell>
        </row>
        <row r="901">
          <cell r="A901">
            <v>3400003300</v>
          </cell>
          <cell r="B901">
            <v>0</v>
          </cell>
          <cell r="C901">
            <v>6901</v>
          </cell>
          <cell r="D901" t="str">
            <v>07.02.1996</v>
          </cell>
          <cell r="E901">
            <v>0</v>
          </cell>
          <cell r="F901">
            <v>6196000405</v>
          </cell>
        </row>
        <row r="902">
          <cell r="A902">
            <v>3400003301</v>
          </cell>
          <cell r="B902">
            <v>0</v>
          </cell>
          <cell r="C902">
            <v>6901</v>
          </cell>
          <cell r="D902" t="str">
            <v>04.08.1995</v>
          </cell>
          <cell r="E902">
            <v>6</v>
          </cell>
          <cell r="F902">
            <v>6197000001</v>
          </cell>
        </row>
        <row r="903">
          <cell r="A903">
            <v>3400003302</v>
          </cell>
          <cell r="B903">
            <v>0</v>
          </cell>
          <cell r="C903">
            <v>6901</v>
          </cell>
          <cell r="D903" t="str">
            <v>04.08.1995</v>
          </cell>
          <cell r="E903">
            <v>4</v>
          </cell>
          <cell r="F903">
            <v>6197000002</v>
          </cell>
        </row>
        <row r="904">
          <cell r="A904">
            <v>3400003303</v>
          </cell>
          <cell r="B904">
            <v>0</v>
          </cell>
          <cell r="C904">
            <v>6901</v>
          </cell>
          <cell r="D904" t="str">
            <v>12.04.1996</v>
          </cell>
          <cell r="E904">
            <v>1</v>
          </cell>
          <cell r="F904">
            <v>6197000003</v>
          </cell>
        </row>
        <row r="905">
          <cell r="A905">
            <v>3400003304</v>
          </cell>
          <cell r="B905">
            <v>0</v>
          </cell>
          <cell r="C905">
            <v>6801</v>
          </cell>
          <cell r="D905" t="str">
            <v>01.10.1996</v>
          </cell>
          <cell r="E905">
            <v>1</v>
          </cell>
          <cell r="F905">
            <v>6197000004</v>
          </cell>
        </row>
        <row r="906">
          <cell r="A906">
            <v>3400003305</v>
          </cell>
          <cell r="B906">
            <v>0</v>
          </cell>
          <cell r="C906">
            <v>6801</v>
          </cell>
          <cell r="D906" t="str">
            <v>01.10.1996</v>
          </cell>
          <cell r="E906">
            <v>1</v>
          </cell>
          <cell r="F906">
            <v>6197000005</v>
          </cell>
        </row>
        <row r="907">
          <cell r="A907">
            <v>3400003306</v>
          </cell>
          <cell r="B907">
            <v>0</v>
          </cell>
          <cell r="C907">
            <v>6801</v>
          </cell>
          <cell r="D907" t="str">
            <v>01.10.1996</v>
          </cell>
          <cell r="E907">
            <v>1</v>
          </cell>
          <cell r="F907">
            <v>6197000006</v>
          </cell>
        </row>
        <row r="908">
          <cell r="A908">
            <v>3400003307</v>
          </cell>
          <cell r="B908">
            <v>0</v>
          </cell>
          <cell r="C908">
            <v>6801</v>
          </cell>
          <cell r="D908" t="str">
            <v>01.10.1996</v>
          </cell>
          <cell r="E908">
            <v>1</v>
          </cell>
          <cell r="F908">
            <v>6197000007</v>
          </cell>
        </row>
        <row r="909">
          <cell r="A909">
            <v>3400003308</v>
          </cell>
          <cell r="B909">
            <v>0</v>
          </cell>
          <cell r="C909">
            <v>6801</v>
          </cell>
          <cell r="D909" t="str">
            <v>01.10.1996</v>
          </cell>
          <cell r="E909">
            <v>1</v>
          </cell>
          <cell r="F909">
            <v>6197000008</v>
          </cell>
        </row>
        <row r="910">
          <cell r="A910">
            <v>3400003309</v>
          </cell>
          <cell r="B910">
            <v>0</v>
          </cell>
          <cell r="C910">
            <v>6801</v>
          </cell>
          <cell r="D910" t="str">
            <v>01.10.1996</v>
          </cell>
          <cell r="E910">
            <v>1</v>
          </cell>
          <cell r="F910">
            <v>6197000009</v>
          </cell>
        </row>
        <row r="911">
          <cell r="A911">
            <v>3400003310</v>
          </cell>
          <cell r="B911">
            <v>0</v>
          </cell>
          <cell r="C911">
            <v>6801</v>
          </cell>
          <cell r="D911" t="str">
            <v>01.10.1996</v>
          </cell>
          <cell r="E911">
            <v>1</v>
          </cell>
          <cell r="F911">
            <v>6197000010</v>
          </cell>
        </row>
        <row r="912">
          <cell r="A912">
            <v>3400003311</v>
          </cell>
          <cell r="B912">
            <v>0</v>
          </cell>
          <cell r="C912">
            <v>6801</v>
          </cell>
          <cell r="D912" t="str">
            <v>01.10.1996</v>
          </cell>
          <cell r="E912">
            <v>1</v>
          </cell>
          <cell r="F912">
            <v>6197000011</v>
          </cell>
        </row>
        <row r="913">
          <cell r="A913">
            <v>3400003312</v>
          </cell>
          <cell r="B913">
            <v>0</v>
          </cell>
          <cell r="C913">
            <v>5301</v>
          </cell>
          <cell r="D913" t="str">
            <v>01.10.1996</v>
          </cell>
          <cell r="E913">
            <v>0</v>
          </cell>
          <cell r="F913">
            <v>6197000012</v>
          </cell>
        </row>
        <row r="914">
          <cell r="A914">
            <v>3400003313</v>
          </cell>
          <cell r="B914">
            <v>0</v>
          </cell>
          <cell r="C914">
            <v>5301</v>
          </cell>
          <cell r="D914" t="str">
            <v>01.10.1996</v>
          </cell>
          <cell r="E914">
            <v>0</v>
          </cell>
          <cell r="F914">
            <v>6197000013</v>
          </cell>
        </row>
        <row r="915">
          <cell r="A915">
            <v>3400003314</v>
          </cell>
          <cell r="B915">
            <v>0</v>
          </cell>
          <cell r="C915">
            <v>5301</v>
          </cell>
          <cell r="D915" t="str">
            <v>01.10.1996</v>
          </cell>
          <cell r="E915">
            <v>0</v>
          </cell>
          <cell r="F915">
            <v>6197000014</v>
          </cell>
        </row>
        <row r="916">
          <cell r="A916">
            <v>3400003315</v>
          </cell>
          <cell r="B916">
            <v>0</v>
          </cell>
          <cell r="C916">
            <v>6900</v>
          </cell>
          <cell r="D916" t="str">
            <v>20.03.1996</v>
          </cell>
          <cell r="E916">
            <v>13</v>
          </cell>
          <cell r="F916">
            <v>6197000015</v>
          </cell>
        </row>
        <row r="917">
          <cell r="A917">
            <v>3400003316</v>
          </cell>
          <cell r="B917">
            <v>0</v>
          </cell>
          <cell r="C917">
            <v>6800</v>
          </cell>
          <cell r="D917" t="str">
            <v>01.10.1996</v>
          </cell>
          <cell r="E917">
            <v>0</v>
          </cell>
          <cell r="F917">
            <v>6197000016</v>
          </cell>
        </row>
        <row r="918">
          <cell r="A918">
            <v>3400005580</v>
          </cell>
          <cell r="B918">
            <v>0</v>
          </cell>
          <cell r="C918">
            <v>6230</v>
          </cell>
          <cell r="D918" t="str">
            <v>01.10.1996</v>
          </cell>
          <cell r="E918">
            <v>2</v>
          </cell>
          <cell r="F918">
            <v>6197000016</v>
          </cell>
        </row>
        <row r="919">
          <cell r="A919">
            <v>3400005581</v>
          </cell>
          <cell r="B919">
            <v>0</v>
          </cell>
          <cell r="C919">
            <v>6230</v>
          </cell>
          <cell r="D919" t="str">
            <v>01.10.1996</v>
          </cell>
          <cell r="E919">
            <v>2</v>
          </cell>
          <cell r="F919">
            <v>6197000017</v>
          </cell>
        </row>
        <row r="920">
          <cell r="A920">
            <v>3400003317</v>
          </cell>
          <cell r="B920">
            <v>0</v>
          </cell>
          <cell r="C920">
            <v>6800</v>
          </cell>
          <cell r="D920" t="str">
            <v>01.10.1996</v>
          </cell>
          <cell r="E920">
            <v>0</v>
          </cell>
          <cell r="F920">
            <v>6197000017</v>
          </cell>
        </row>
        <row r="921">
          <cell r="A921">
            <v>3400003318</v>
          </cell>
          <cell r="B921">
            <v>0</v>
          </cell>
          <cell r="C921">
            <v>6600</v>
          </cell>
          <cell r="D921" t="str">
            <v>01.10.1996</v>
          </cell>
          <cell r="E921">
            <v>0</v>
          </cell>
          <cell r="F921">
            <v>6197000018</v>
          </cell>
        </row>
        <row r="922">
          <cell r="A922">
            <v>3400003319</v>
          </cell>
          <cell r="B922">
            <v>0</v>
          </cell>
          <cell r="C922">
            <v>6600</v>
          </cell>
          <cell r="D922" t="str">
            <v>01.10.1996</v>
          </cell>
          <cell r="E922">
            <v>0</v>
          </cell>
          <cell r="F922">
            <v>6197000019</v>
          </cell>
        </row>
        <row r="923">
          <cell r="A923">
            <v>3400003320</v>
          </cell>
          <cell r="B923">
            <v>0</v>
          </cell>
          <cell r="C923">
            <v>6600</v>
          </cell>
          <cell r="D923" t="str">
            <v>01.10.1996</v>
          </cell>
          <cell r="E923">
            <v>0</v>
          </cell>
          <cell r="F923">
            <v>6197000020</v>
          </cell>
        </row>
        <row r="924">
          <cell r="A924">
            <v>3400003321</v>
          </cell>
          <cell r="B924">
            <v>0</v>
          </cell>
          <cell r="C924">
            <v>6600</v>
          </cell>
          <cell r="D924" t="str">
            <v>01.10.1996</v>
          </cell>
          <cell r="E924">
            <v>0</v>
          </cell>
          <cell r="F924">
            <v>6197000021</v>
          </cell>
        </row>
        <row r="925">
          <cell r="A925">
            <v>3400003322</v>
          </cell>
          <cell r="B925">
            <v>0</v>
          </cell>
          <cell r="C925">
            <v>6230</v>
          </cell>
          <cell r="D925" t="str">
            <v>01.10.1996</v>
          </cell>
          <cell r="E925">
            <v>0</v>
          </cell>
          <cell r="F925">
            <v>6197000022</v>
          </cell>
        </row>
        <row r="926">
          <cell r="A926">
            <v>3400003323</v>
          </cell>
          <cell r="B926">
            <v>0</v>
          </cell>
          <cell r="C926">
            <v>5304</v>
          </cell>
          <cell r="D926" t="str">
            <v>21.08.1995</v>
          </cell>
          <cell r="E926">
            <v>1</v>
          </cell>
          <cell r="F926">
            <v>6197000023</v>
          </cell>
        </row>
        <row r="927">
          <cell r="A927">
            <v>3400003324</v>
          </cell>
          <cell r="B927">
            <v>0</v>
          </cell>
          <cell r="C927">
            <v>6900</v>
          </cell>
          <cell r="D927" t="str">
            <v>21.08.1995</v>
          </cell>
          <cell r="E927">
            <v>1</v>
          </cell>
          <cell r="F927">
            <v>6197000024</v>
          </cell>
        </row>
        <row r="928">
          <cell r="A928">
            <v>3400003325</v>
          </cell>
          <cell r="B928">
            <v>0</v>
          </cell>
          <cell r="C928">
            <v>5302</v>
          </cell>
          <cell r="D928" t="str">
            <v>01.10.1996</v>
          </cell>
          <cell r="E928">
            <v>1</v>
          </cell>
          <cell r="F928">
            <v>6197000025</v>
          </cell>
        </row>
        <row r="929">
          <cell r="A929">
            <v>3400003326</v>
          </cell>
          <cell r="B929">
            <v>0</v>
          </cell>
          <cell r="C929">
            <v>5302</v>
          </cell>
          <cell r="D929" t="str">
            <v>01.10.1996</v>
          </cell>
          <cell r="E929">
            <v>1</v>
          </cell>
          <cell r="F929">
            <v>6197000026</v>
          </cell>
        </row>
        <row r="930">
          <cell r="A930">
            <v>3400003327</v>
          </cell>
          <cell r="B930">
            <v>0</v>
          </cell>
          <cell r="C930">
            <v>6210</v>
          </cell>
          <cell r="D930" t="str">
            <v>01.10.1996</v>
          </cell>
          <cell r="E930">
            <v>0</v>
          </cell>
          <cell r="F930">
            <v>6197000027</v>
          </cell>
        </row>
        <row r="931">
          <cell r="A931">
            <v>3400003328</v>
          </cell>
          <cell r="B931">
            <v>0</v>
          </cell>
          <cell r="C931">
            <v>6600</v>
          </cell>
          <cell r="D931" t="str">
            <v>01.10.1996</v>
          </cell>
          <cell r="E931">
            <v>1</v>
          </cell>
          <cell r="F931">
            <v>6197000029</v>
          </cell>
        </row>
        <row r="932">
          <cell r="A932">
            <v>3400003329</v>
          </cell>
          <cell r="B932">
            <v>0</v>
          </cell>
          <cell r="C932">
            <v>5400</v>
          </cell>
          <cell r="D932" t="str">
            <v>01.10.1996</v>
          </cell>
          <cell r="E932">
            <v>0</v>
          </cell>
          <cell r="F932">
            <v>6197000031</v>
          </cell>
        </row>
        <row r="933">
          <cell r="A933">
            <v>3400003330</v>
          </cell>
          <cell r="B933">
            <v>0</v>
          </cell>
          <cell r="C933">
            <v>5400</v>
          </cell>
          <cell r="D933" t="str">
            <v>01.10.1996</v>
          </cell>
          <cell r="E933">
            <v>0</v>
          </cell>
          <cell r="F933">
            <v>6197000032</v>
          </cell>
        </row>
        <row r="934">
          <cell r="A934">
            <v>3400003331</v>
          </cell>
          <cell r="B934">
            <v>0</v>
          </cell>
          <cell r="C934">
            <v>6230</v>
          </cell>
          <cell r="D934" t="str">
            <v>01.10.1996</v>
          </cell>
          <cell r="E934">
            <v>0</v>
          </cell>
          <cell r="F934">
            <v>6197000033</v>
          </cell>
        </row>
        <row r="935">
          <cell r="A935">
            <v>3400003332</v>
          </cell>
          <cell r="B935">
            <v>0</v>
          </cell>
          <cell r="C935">
            <v>6603</v>
          </cell>
          <cell r="D935" t="str">
            <v>08.09.1995</v>
          </cell>
          <cell r="E935">
            <v>0</v>
          </cell>
          <cell r="F935">
            <v>6197000034</v>
          </cell>
        </row>
        <row r="936">
          <cell r="A936">
            <v>3400003333</v>
          </cell>
          <cell r="B936">
            <v>0</v>
          </cell>
          <cell r="C936">
            <v>6901</v>
          </cell>
          <cell r="D936" t="str">
            <v>25.03.1993</v>
          </cell>
          <cell r="E936">
            <v>2</v>
          </cell>
          <cell r="F936">
            <v>6197000035</v>
          </cell>
        </row>
        <row r="937">
          <cell r="A937">
            <v>3400003334</v>
          </cell>
          <cell r="B937">
            <v>0</v>
          </cell>
          <cell r="C937">
            <v>6901</v>
          </cell>
          <cell r="D937" t="str">
            <v>23.04.1996</v>
          </cell>
          <cell r="E937">
            <v>0</v>
          </cell>
          <cell r="F937">
            <v>6197000036</v>
          </cell>
        </row>
        <row r="938">
          <cell r="A938">
            <v>3400003335</v>
          </cell>
          <cell r="B938">
            <v>0</v>
          </cell>
          <cell r="C938">
            <v>6901</v>
          </cell>
          <cell r="D938" t="str">
            <v>10.04.1996</v>
          </cell>
          <cell r="E938">
            <v>3</v>
          </cell>
          <cell r="F938">
            <v>6197000037</v>
          </cell>
        </row>
        <row r="939">
          <cell r="A939">
            <v>3400003336</v>
          </cell>
          <cell r="B939">
            <v>0</v>
          </cell>
          <cell r="C939">
            <v>6901</v>
          </cell>
          <cell r="D939" t="str">
            <v>10.04.1996</v>
          </cell>
          <cell r="E939">
            <v>0</v>
          </cell>
          <cell r="F939">
            <v>6197000038</v>
          </cell>
        </row>
        <row r="940">
          <cell r="A940">
            <v>3400003337</v>
          </cell>
          <cell r="B940">
            <v>0</v>
          </cell>
          <cell r="C940">
            <v>6901</v>
          </cell>
          <cell r="D940" t="str">
            <v>11.06.1996</v>
          </cell>
          <cell r="E940">
            <v>1</v>
          </cell>
          <cell r="F940">
            <v>6197000039</v>
          </cell>
        </row>
        <row r="941">
          <cell r="A941">
            <v>3400003338</v>
          </cell>
          <cell r="B941">
            <v>0</v>
          </cell>
          <cell r="C941">
            <v>6901</v>
          </cell>
          <cell r="D941" t="str">
            <v>30.05.1996</v>
          </cell>
          <cell r="E941">
            <v>1</v>
          </cell>
          <cell r="F941">
            <v>6197000040</v>
          </cell>
        </row>
        <row r="942">
          <cell r="A942">
            <v>3400003339</v>
          </cell>
          <cell r="B942">
            <v>0</v>
          </cell>
          <cell r="C942">
            <v>6801</v>
          </cell>
          <cell r="D942" t="str">
            <v>01.10.1996</v>
          </cell>
          <cell r="E942">
            <v>1</v>
          </cell>
          <cell r="F942">
            <v>6197000041</v>
          </cell>
        </row>
        <row r="943">
          <cell r="A943">
            <v>3400003340</v>
          </cell>
          <cell r="B943">
            <v>0</v>
          </cell>
          <cell r="C943">
            <v>5600</v>
          </cell>
          <cell r="D943" t="str">
            <v>01.10.1996</v>
          </cell>
          <cell r="E943">
            <v>0</v>
          </cell>
          <cell r="F943">
            <v>6197000042</v>
          </cell>
        </row>
        <row r="944">
          <cell r="A944">
            <v>3400003340</v>
          </cell>
          <cell r="B944">
            <v>1</v>
          </cell>
          <cell r="C944">
            <v>5600</v>
          </cell>
          <cell r="D944" t="str">
            <v>01.10.1996</v>
          </cell>
          <cell r="E944">
            <v>0</v>
          </cell>
          <cell r="F944">
            <v>6197000042</v>
          </cell>
        </row>
        <row r="945">
          <cell r="A945">
            <v>3400003341</v>
          </cell>
          <cell r="B945">
            <v>0</v>
          </cell>
          <cell r="C945">
            <v>5100</v>
          </cell>
          <cell r="D945" t="str">
            <v>01.10.1996</v>
          </cell>
          <cell r="E945">
            <v>1</v>
          </cell>
          <cell r="F945">
            <v>6197000043</v>
          </cell>
        </row>
        <row r="946">
          <cell r="A946">
            <v>3400003342</v>
          </cell>
          <cell r="B946">
            <v>0</v>
          </cell>
          <cell r="C946">
            <v>6900</v>
          </cell>
          <cell r="D946" t="str">
            <v>12.04.1996</v>
          </cell>
          <cell r="E946">
            <v>0</v>
          </cell>
          <cell r="F946">
            <v>6197000044</v>
          </cell>
        </row>
        <row r="947">
          <cell r="A947">
            <v>3400003343</v>
          </cell>
          <cell r="B947">
            <v>0</v>
          </cell>
          <cell r="C947">
            <v>6210</v>
          </cell>
          <cell r="D947" t="str">
            <v>01.10.1996</v>
          </cell>
          <cell r="E947">
            <v>0</v>
          </cell>
          <cell r="F947">
            <v>6197000045</v>
          </cell>
        </row>
        <row r="948">
          <cell r="A948">
            <v>3400003344</v>
          </cell>
          <cell r="B948">
            <v>0</v>
          </cell>
          <cell r="C948">
            <v>6210</v>
          </cell>
          <cell r="D948" t="str">
            <v>01.10.1996</v>
          </cell>
          <cell r="E948">
            <v>0</v>
          </cell>
          <cell r="F948">
            <v>6197000046</v>
          </cell>
        </row>
        <row r="949">
          <cell r="A949">
            <v>3400003345</v>
          </cell>
          <cell r="B949">
            <v>0</v>
          </cell>
          <cell r="C949">
            <v>5304</v>
          </cell>
          <cell r="D949" t="str">
            <v>15.05.1996</v>
          </cell>
          <cell r="E949">
            <v>140</v>
          </cell>
          <cell r="F949">
            <v>6197000047</v>
          </cell>
        </row>
        <row r="950">
          <cell r="A950">
            <v>3400003346</v>
          </cell>
          <cell r="B950">
            <v>0</v>
          </cell>
          <cell r="C950">
            <v>5304</v>
          </cell>
          <cell r="D950" t="str">
            <v>15.05.1996</v>
          </cell>
          <cell r="E950">
            <v>280</v>
          </cell>
          <cell r="F950">
            <v>6197000048</v>
          </cell>
        </row>
        <row r="951">
          <cell r="A951">
            <v>3400003347</v>
          </cell>
          <cell r="B951">
            <v>1</v>
          </cell>
          <cell r="C951">
            <v>6800</v>
          </cell>
          <cell r="D951" t="str">
            <v>01.10.1996</v>
          </cell>
          <cell r="E951">
            <v>1</v>
          </cell>
          <cell r="F951">
            <v>6197000049</v>
          </cell>
        </row>
        <row r="952">
          <cell r="A952">
            <v>3400003347</v>
          </cell>
          <cell r="B952">
            <v>0</v>
          </cell>
          <cell r="C952">
            <v>6800</v>
          </cell>
          <cell r="D952" t="str">
            <v>01.10.1996</v>
          </cell>
          <cell r="E952">
            <v>1</v>
          </cell>
          <cell r="F952">
            <v>6197000049</v>
          </cell>
        </row>
        <row r="953">
          <cell r="A953">
            <v>3400003348</v>
          </cell>
          <cell r="B953">
            <v>0</v>
          </cell>
          <cell r="C953">
            <v>6901</v>
          </cell>
          <cell r="D953" t="str">
            <v>25.04.1996</v>
          </cell>
          <cell r="E953">
            <v>0</v>
          </cell>
          <cell r="F953">
            <v>6197000050</v>
          </cell>
        </row>
        <row r="954">
          <cell r="A954">
            <v>3400003349</v>
          </cell>
          <cell r="B954">
            <v>0</v>
          </cell>
          <cell r="C954">
            <v>6901</v>
          </cell>
          <cell r="D954" t="str">
            <v>22.05.1996</v>
          </cell>
          <cell r="E954">
            <v>0</v>
          </cell>
          <cell r="F954">
            <v>6197000051</v>
          </cell>
        </row>
        <row r="955">
          <cell r="A955">
            <v>3400003350</v>
          </cell>
          <cell r="B955">
            <v>0</v>
          </cell>
          <cell r="C955">
            <v>6220</v>
          </cell>
          <cell r="D955" t="str">
            <v>01.10.1996</v>
          </cell>
          <cell r="E955">
            <v>1</v>
          </cell>
          <cell r="F955">
            <v>6197000052</v>
          </cell>
        </row>
        <row r="956">
          <cell r="A956">
            <v>3400003351</v>
          </cell>
          <cell r="B956">
            <v>0</v>
          </cell>
          <cell r="C956">
            <v>6220</v>
          </cell>
          <cell r="D956" t="str">
            <v>01.10.1996</v>
          </cell>
          <cell r="E956">
            <v>1</v>
          </cell>
          <cell r="F956">
            <v>6197000053</v>
          </cell>
        </row>
        <row r="957">
          <cell r="A957">
            <v>3400003352</v>
          </cell>
          <cell r="B957">
            <v>0</v>
          </cell>
          <cell r="C957">
            <v>6220</v>
          </cell>
          <cell r="D957" t="str">
            <v>01.10.1996</v>
          </cell>
          <cell r="E957">
            <v>1</v>
          </cell>
          <cell r="F957">
            <v>6197000054</v>
          </cell>
        </row>
        <row r="958">
          <cell r="A958">
            <v>3400003353</v>
          </cell>
          <cell r="B958">
            <v>0</v>
          </cell>
          <cell r="C958">
            <v>5301</v>
          </cell>
          <cell r="D958" t="str">
            <v>01.10.1996</v>
          </cell>
          <cell r="E958">
            <v>0</v>
          </cell>
          <cell r="F958">
            <v>6197000055</v>
          </cell>
        </row>
        <row r="959">
          <cell r="A959">
            <v>3400003354</v>
          </cell>
          <cell r="B959">
            <v>0</v>
          </cell>
          <cell r="C959">
            <v>5300</v>
          </cell>
          <cell r="D959" t="str">
            <v>01.10.1996</v>
          </cell>
          <cell r="E959">
            <v>0</v>
          </cell>
          <cell r="F959">
            <v>6197000056</v>
          </cell>
        </row>
        <row r="960">
          <cell r="A960">
            <v>3400003355</v>
          </cell>
          <cell r="B960">
            <v>0</v>
          </cell>
          <cell r="C960">
            <v>6801</v>
          </cell>
          <cell r="D960" t="str">
            <v>01.10.1996</v>
          </cell>
          <cell r="E960">
            <v>0</v>
          </cell>
          <cell r="F960">
            <v>6197000057</v>
          </cell>
        </row>
        <row r="961">
          <cell r="A961">
            <v>3400003356</v>
          </cell>
          <cell r="B961">
            <v>0</v>
          </cell>
          <cell r="C961">
            <v>5304</v>
          </cell>
          <cell r="D961" t="str">
            <v>27.06.1996</v>
          </cell>
          <cell r="E961">
            <v>6</v>
          </cell>
          <cell r="F961">
            <v>6197000058</v>
          </cell>
        </row>
        <row r="962">
          <cell r="A962">
            <v>3400003357</v>
          </cell>
          <cell r="B962">
            <v>0</v>
          </cell>
          <cell r="C962">
            <v>6230</v>
          </cell>
          <cell r="D962" t="str">
            <v>01.10.1996</v>
          </cell>
          <cell r="E962">
            <v>0</v>
          </cell>
          <cell r="F962">
            <v>6197000059</v>
          </cell>
        </row>
        <row r="963">
          <cell r="A963">
            <v>3400003358</v>
          </cell>
          <cell r="B963">
            <v>0</v>
          </cell>
          <cell r="C963">
            <v>6901</v>
          </cell>
          <cell r="D963" t="str">
            <v>19.06.1996</v>
          </cell>
          <cell r="E963">
            <v>53</v>
          </cell>
          <cell r="F963">
            <v>6197000060</v>
          </cell>
        </row>
        <row r="964">
          <cell r="A964">
            <v>3400003359</v>
          </cell>
          <cell r="B964">
            <v>0</v>
          </cell>
          <cell r="C964">
            <v>6901</v>
          </cell>
          <cell r="D964" t="str">
            <v>24.07.1996</v>
          </cell>
          <cell r="E964">
            <v>1</v>
          </cell>
          <cell r="F964">
            <v>6197000061</v>
          </cell>
        </row>
        <row r="965">
          <cell r="A965">
            <v>3400003360</v>
          </cell>
          <cell r="B965">
            <v>0</v>
          </cell>
          <cell r="C965">
            <v>5400</v>
          </cell>
          <cell r="D965" t="str">
            <v>01.10.1996</v>
          </cell>
          <cell r="E965">
            <v>0</v>
          </cell>
          <cell r="F965">
            <v>6197000062</v>
          </cell>
        </row>
        <row r="966">
          <cell r="A966">
            <v>3400003361</v>
          </cell>
          <cell r="B966">
            <v>0</v>
          </cell>
          <cell r="C966">
            <v>6230</v>
          </cell>
          <cell r="D966" t="str">
            <v>01.10.1996</v>
          </cell>
          <cell r="E966">
            <v>0</v>
          </cell>
          <cell r="F966">
            <v>6197000063</v>
          </cell>
        </row>
        <row r="967">
          <cell r="A967">
            <v>3400003362</v>
          </cell>
          <cell r="B967">
            <v>0</v>
          </cell>
          <cell r="C967">
            <v>6230</v>
          </cell>
          <cell r="D967" t="str">
            <v>01.10.1996</v>
          </cell>
          <cell r="E967">
            <v>0</v>
          </cell>
          <cell r="F967">
            <v>6197000064</v>
          </cell>
        </row>
        <row r="968">
          <cell r="A968">
            <v>3400003363</v>
          </cell>
          <cell r="B968">
            <v>0</v>
          </cell>
          <cell r="C968">
            <v>6800</v>
          </cell>
          <cell r="D968" t="str">
            <v>01.10.1996</v>
          </cell>
          <cell r="E968">
            <v>1</v>
          </cell>
          <cell r="F968">
            <v>6197000065</v>
          </cell>
        </row>
        <row r="969">
          <cell r="A969">
            <v>3400003364</v>
          </cell>
          <cell r="B969">
            <v>0</v>
          </cell>
          <cell r="C969">
            <v>6901</v>
          </cell>
          <cell r="D969" t="str">
            <v>19.07.1996</v>
          </cell>
          <cell r="E969">
            <v>0</v>
          </cell>
          <cell r="F969">
            <v>6197000066</v>
          </cell>
        </row>
        <row r="970">
          <cell r="A970">
            <v>3400003365</v>
          </cell>
          <cell r="B970">
            <v>0</v>
          </cell>
          <cell r="C970">
            <v>6901</v>
          </cell>
          <cell r="D970" t="str">
            <v>08.05.1996</v>
          </cell>
          <cell r="E970">
            <v>2</v>
          </cell>
          <cell r="F970">
            <v>6197000067</v>
          </cell>
        </row>
        <row r="971">
          <cell r="A971">
            <v>3400003366</v>
          </cell>
          <cell r="B971">
            <v>0</v>
          </cell>
          <cell r="C971">
            <v>6801</v>
          </cell>
          <cell r="D971" t="str">
            <v>01.10.1996</v>
          </cell>
          <cell r="E971">
            <v>27</v>
          </cell>
          <cell r="F971">
            <v>6197000088</v>
          </cell>
        </row>
        <row r="972">
          <cell r="A972">
            <v>3400003367</v>
          </cell>
          <cell r="B972">
            <v>0</v>
          </cell>
          <cell r="C972">
            <v>6900</v>
          </cell>
          <cell r="D972" t="str">
            <v>08.08.1996</v>
          </cell>
          <cell r="E972">
            <v>1350</v>
          </cell>
          <cell r="F972">
            <v>6197000089</v>
          </cell>
        </row>
        <row r="973">
          <cell r="A973">
            <v>3400003368</v>
          </cell>
          <cell r="B973">
            <v>1</v>
          </cell>
          <cell r="C973">
            <v>6602</v>
          </cell>
          <cell r="D973" t="str">
            <v>17.04.1996</v>
          </cell>
          <cell r="E973">
            <v>84</v>
          </cell>
          <cell r="F973">
            <v>6197000090</v>
          </cell>
        </row>
        <row r="974">
          <cell r="A974">
            <v>3400003368</v>
          </cell>
          <cell r="B974">
            <v>0</v>
          </cell>
          <cell r="C974">
            <v>6602</v>
          </cell>
          <cell r="D974" t="str">
            <v>17.04.1996</v>
          </cell>
          <cell r="E974">
            <v>84</v>
          </cell>
          <cell r="F974">
            <v>6197000090</v>
          </cell>
        </row>
        <row r="975">
          <cell r="A975">
            <v>3400003369</v>
          </cell>
          <cell r="B975">
            <v>0</v>
          </cell>
          <cell r="C975">
            <v>5800</v>
          </cell>
          <cell r="D975" t="str">
            <v>01.10.1996</v>
          </cell>
          <cell r="E975">
            <v>1</v>
          </cell>
          <cell r="F975">
            <v>6197000091</v>
          </cell>
        </row>
        <row r="976">
          <cell r="A976">
            <v>3400003370</v>
          </cell>
          <cell r="B976">
            <v>0</v>
          </cell>
          <cell r="C976">
            <v>6801</v>
          </cell>
          <cell r="D976" t="str">
            <v>01.10.1996</v>
          </cell>
          <cell r="E976">
            <v>1</v>
          </cell>
          <cell r="F976">
            <v>6197000092</v>
          </cell>
        </row>
        <row r="977">
          <cell r="A977">
            <v>3400003371</v>
          </cell>
          <cell r="B977">
            <v>0</v>
          </cell>
          <cell r="C977">
            <v>6801</v>
          </cell>
          <cell r="D977" t="str">
            <v>01.10.1996</v>
          </cell>
          <cell r="E977">
            <v>1</v>
          </cell>
          <cell r="F977">
            <v>6197000093</v>
          </cell>
        </row>
        <row r="978">
          <cell r="A978">
            <v>3400003372</v>
          </cell>
          <cell r="B978">
            <v>0</v>
          </cell>
          <cell r="C978">
            <v>6801</v>
          </cell>
          <cell r="D978" t="str">
            <v>01.10.1996</v>
          </cell>
          <cell r="E978">
            <v>1</v>
          </cell>
          <cell r="F978">
            <v>6197000094</v>
          </cell>
        </row>
        <row r="979">
          <cell r="A979">
            <v>3400003373</v>
          </cell>
          <cell r="B979">
            <v>0</v>
          </cell>
          <cell r="C979">
            <v>6801</v>
          </cell>
          <cell r="D979" t="str">
            <v>01.10.1996</v>
          </cell>
          <cell r="E979">
            <v>1</v>
          </cell>
          <cell r="F979">
            <v>6197000095</v>
          </cell>
        </row>
        <row r="980">
          <cell r="A980">
            <v>3400003374</v>
          </cell>
          <cell r="B980">
            <v>0</v>
          </cell>
          <cell r="C980">
            <v>5801</v>
          </cell>
          <cell r="D980" t="str">
            <v>01.10.1996</v>
          </cell>
          <cell r="E980">
            <v>0</v>
          </cell>
          <cell r="F980">
            <v>6197000096</v>
          </cell>
        </row>
        <row r="981">
          <cell r="A981">
            <v>3400003375</v>
          </cell>
          <cell r="B981">
            <v>0</v>
          </cell>
          <cell r="C981">
            <v>5801</v>
          </cell>
          <cell r="D981" t="str">
            <v>01.10.1996</v>
          </cell>
          <cell r="E981">
            <v>0</v>
          </cell>
          <cell r="F981">
            <v>6197000097</v>
          </cell>
        </row>
        <row r="982">
          <cell r="A982">
            <v>3400003376</v>
          </cell>
          <cell r="B982">
            <v>0</v>
          </cell>
          <cell r="C982">
            <v>5801</v>
          </cell>
          <cell r="D982" t="str">
            <v>01.10.1996</v>
          </cell>
          <cell r="E982">
            <v>0</v>
          </cell>
          <cell r="F982">
            <v>6197000098</v>
          </cell>
        </row>
        <row r="983">
          <cell r="A983">
            <v>3400003377</v>
          </cell>
          <cell r="B983">
            <v>0</v>
          </cell>
          <cell r="C983">
            <v>5801</v>
          </cell>
          <cell r="D983" t="str">
            <v>01.10.1996</v>
          </cell>
          <cell r="E983">
            <v>0</v>
          </cell>
          <cell r="F983">
            <v>6197000099</v>
          </cell>
        </row>
        <row r="984">
          <cell r="A984">
            <v>3400003378</v>
          </cell>
          <cell r="B984">
            <v>0</v>
          </cell>
          <cell r="C984">
            <v>5600</v>
          </cell>
          <cell r="D984" t="str">
            <v>01.10.1996</v>
          </cell>
          <cell r="E984">
            <v>0</v>
          </cell>
          <cell r="F984">
            <v>6197000100</v>
          </cell>
        </row>
        <row r="985">
          <cell r="A985">
            <v>3400003379</v>
          </cell>
          <cell r="B985">
            <v>0</v>
          </cell>
          <cell r="C985">
            <v>5600</v>
          </cell>
          <cell r="D985" t="str">
            <v>01.10.1996</v>
          </cell>
          <cell r="E985">
            <v>0</v>
          </cell>
          <cell r="F985">
            <v>6197000101</v>
          </cell>
        </row>
        <row r="986">
          <cell r="A986">
            <v>3400003380</v>
          </cell>
          <cell r="B986">
            <v>0</v>
          </cell>
          <cell r="C986">
            <v>5600</v>
          </cell>
          <cell r="D986" t="str">
            <v>01.10.1996</v>
          </cell>
          <cell r="E986">
            <v>0</v>
          </cell>
          <cell r="F986">
            <v>6197000102</v>
          </cell>
        </row>
        <row r="987">
          <cell r="A987">
            <v>3400003381</v>
          </cell>
          <cell r="B987">
            <v>0</v>
          </cell>
          <cell r="C987">
            <v>5100</v>
          </cell>
          <cell r="D987" t="str">
            <v>01.10.1996</v>
          </cell>
          <cell r="E987">
            <v>0</v>
          </cell>
          <cell r="F987">
            <v>6197000103</v>
          </cell>
        </row>
        <row r="988">
          <cell r="A988">
            <v>3400003382</v>
          </cell>
          <cell r="B988">
            <v>0</v>
          </cell>
          <cell r="C988">
            <v>5100</v>
          </cell>
          <cell r="D988" t="str">
            <v>01.10.1996</v>
          </cell>
          <cell r="E988">
            <v>0</v>
          </cell>
          <cell r="F988">
            <v>6197000104</v>
          </cell>
        </row>
        <row r="989">
          <cell r="A989">
            <v>3400003383</v>
          </cell>
          <cell r="B989">
            <v>0</v>
          </cell>
          <cell r="C989">
            <v>5100</v>
          </cell>
          <cell r="D989" t="str">
            <v>01.10.1996</v>
          </cell>
          <cell r="E989">
            <v>0</v>
          </cell>
          <cell r="F989">
            <v>6197000105</v>
          </cell>
        </row>
        <row r="990">
          <cell r="A990">
            <v>3400003384</v>
          </cell>
          <cell r="B990">
            <v>0</v>
          </cell>
          <cell r="C990">
            <v>5100</v>
          </cell>
          <cell r="D990" t="str">
            <v>01.10.1996</v>
          </cell>
          <cell r="E990">
            <v>0</v>
          </cell>
          <cell r="F990">
            <v>6197000106</v>
          </cell>
        </row>
        <row r="991">
          <cell r="A991">
            <v>3400003385</v>
          </cell>
          <cell r="B991">
            <v>0</v>
          </cell>
          <cell r="C991">
            <v>5100</v>
          </cell>
          <cell r="D991" t="str">
            <v>01.10.1996</v>
          </cell>
          <cell r="E991">
            <v>0</v>
          </cell>
          <cell r="F991">
            <v>6197000107</v>
          </cell>
        </row>
        <row r="992">
          <cell r="A992">
            <v>3400003386</v>
          </cell>
          <cell r="B992">
            <v>0</v>
          </cell>
          <cell r="C992">
            <v>5100</v>
          </cell>
          <cell r="D992" t="str">
            <v>01.10.1996</v>
          </cell>
          <cell r="E992">
            <v>0</v>
          </cell>
          <cell r="F992">
            <v>6197000108</v>
          </cell>
        </row>
        <row r="993">
          <cell r="A993">
            <v>3400003387</v>
          </cell>
          <cell r="B993">
            <v>0</v>
          </cell>
          <cell r="C993">
            <v>5100</v>
          </cell>
          <cell r="D993" t="str">
            <v>01.10.1996</v>
          </cell>
          <cell r="E993">
            <v>0</v>
          </cell>
          <cell r="F993">
            <v>6197000109</v>
          </cell>
        </row>
        <row r="994">
          <cell r="A994">
            <v>3400003388</v>
          </cell>
          <cell r="B994">
            <v>0</v>
          </cell>
          <cell r="C994">
            <v>5100</v>
          </cell>
          <cell r="D994" t="str">
            <v>01.10.1996</v>
          </cell>
          <cell r="E994">
            <v>0</v>
          </cell>
          <cell r="F994">
            <v>6197000110</v>
          </cell>
        </row>
        <row r="995">
          <cell r="A995">
            <v>3400003389</v>
          </cell>
          <cell r="B995">
            <v>0</v>
          </cell>
          <cell r="C995">
            <v>5801</v>
          </cell>
          <cell r="D995" t="str">
            <v>01.10.1996</v>
          </cell>
          <cell r="E995">
            <v>0</v>
          </cell>
          <cell r="F995">
            <v>6197000111</v>
          </cell>
        </row>
        <row r="996">
          <cell r="A996">
            <v>3400003390</v>
          </cell>
          <cell r="B996">
            <v>0</v>
          </cell>
          <cell r="C996">
            <v>5801</v>
          </cell>
          <cell r="D996" t="str">
            <v>01.10.1996</v>
          </cell>
          <cell r="E996">
            <v>0</v>
          </cell>
          <cell r="F996">
            <v>6197000112</v>
          </cell>
        </row>
        <row r="997">
          <cell r="A997">
            <v>3400003391</v>
          </cell>
          <cell r="B997">
            <v>0</v>
          </cell>
          <cell r="C997">
            <v>5801</v>
          </cell>
          <cell r="D997" t="str">
            <v>01.10.1996</v>
          </cell>
          <cell r="E997">
            <v>0</v>
          </cell>
          <cell r="F997">
            <v>6197000113</v>
          </cell>
        </row>
        <row r="998">
          <cell r="A998">
            <v>3400003392</v>
          </cell>
          <cell r="B998">
            <v>0</v>
          </cell>
          <cell r="C998">
            <v>5801</v>
          </cell>
          <cell r="D998" t="str">
            <v>01.10.1996</v>
          </cell>
          <cell r="E998">
            <v>0</v>
          </cell>
          <cell r="F998">
            <v>6197000114</v>
          </cell>
        </row>
        <row r="999">
          <cell r="A999">
            <v>3400003393</v>
          </cell>
          <cell r="B999">
            <v>0</v>
          </cell>
          <cell r="C999">
            <v>5801</v>
          </cell>
          <cell r="D999" t="str">
            <v>01.10.1996</v>
          </cell>
          <cell r="E999">
            <v>0</v>
          </cell>
          <cell r="F999">
            <v>6197000115</v>
          </cell>
        </row>
        <row r="1000">
          <cell r="A1000">
            <v>3400003394</v>
          </cell>
          <cell r="B1000">
            <v>0</v>
          </cell>
          <cell r="C1000">
            <v>5801</v>
          </cell>
          <cell r="D1000" t="str">
            <v>01.10.1996</v>
          </cell>
          <cell r="E1000">
            <v>0</v>
          </cell>
          <cell r="F1000">
            <v>6197000116</v>
          </cell>
        </row>
        <row r="1001">
          <cell r="A1001">
            <v>3400003395</v>
          </cell>
          <cell r="B1001">
            <v>0</v>
          </cell>
          <cell r="C1001">
            <v>5801</v>
          </cell>
          <cell r="D1001" t="str">
            <v>01.10.1996</v>
          </cell>
          <cell r="E1001">
            <v>0</v>
          </cell>
          <cell r="F1001">
            <v>6197000117</v>
          </cell>
        </row>
        <row r="1002">
          <cell r="A1002">
            <v>3400003396</v>
          </cell>
          <cell r="B1002">
            <v>0</v>
          </cell>
          <cell r="C1002">
            <v>5801</v>
          </cell>
          <cell r="D1002" t="str">
            <v>01.10.1996</v>
          </cell>
          <cell r="E1002">
            <v>0</v>
          </cell>
          <cell r="F1002">
            <v>6197000118</v>
          </cell>
        </row>
        <row r="1003">
          <cell r="A1003">
            <v>3400003397</v>
          </cell>
          <cell r="B1003">
            <v>0</v>
          </cell>
          <cell r="C1003">
            <v>5801</v>
          </cell>
          <cell r="D1003" t="str">
            <v>01.10.1996</v>
          </cell>
          <cell r="E1003">
            <v>0</v>
          </cell>
          <cell r="F1003">
            <v>6197000119</v>
          </cell>
        </row>
        <row r="1004">
          <cell r="A1004">
            <v>3400003398</v>
          </cell>
          <cell r="B1004">
            <v>0</v>
          </cell>
          <cell r="C1004">
            <v>5801</v>
          </cell>
          <cell r="D1004" t="str">
            <v>01.10.1996</v>
          </cell>
          <cell r="E1004">
            <v>0</v>
          </cell>
          <cell r="F1004">
            <v>6197000120</v>
          </cell>
        </row>
        <row r="1005">
          <cell r="A1005">
            <v>3400003399</v>
          </cell>
          <cell r="B1005">
            <v>0</v>
          </cell>
          <cell r="C1005">
            <v>5801</v>
          </cell>
          <cell r="D1005" t="str">
            <v>01.10.1996</v>
          </cell>
          <cell r="E1005">
            <v>0</v>
          </cell>
          <cell r="F1005">
            <v>6197000121</v>
          </cell>
        </row>
        <row r="1006">
          <cell r="A1006">
            <v>3400003400</v>
          </cell>
          <cell r="B1006">
            <v>0</v>
          </cell>
          <cell r="C1006">
            <v>5801</v>
          </cell>
          <cell r="D1006" t="str">
            <v>01.10.1996</v>
          </cell>
          <cell r="E1006">
            <v>0</v>
          </cell>
          <cell r="F1006">
            <v>6197000122</v>
          </cell>
        </row>
        <row r="1007">
          <cell r="A1007">
            <v>3400003401</v>
          </cell>
          <cell r="B1007">
            <v>0</v>
          </cell>
          <cell r="C1007">
            <v>5801</v>
          </cell>
          <cell r="D1007" t="str">
            <v>01.10.1996</v>
          </cell>
          <cell r="E1007">
            <v>0</v>
          </cell>
          <cell r="F1007">
            <v>6197000123</v>
          </cell>
        </row>
        <row r="1008">
          <cell r="A1008">
            <v>3400003402</v>
          </cell>
          <cell r="B1008">
            <v>0</v>
          </cell>
          <cell r="C1008">
            <v>5801</v>
          </cell>
          <cell r="D1008" t="str">
            <v>01.10.1996</v>
          </cell>
          <cell r="E1008">
            <v>0</v>
          </cell>
          <cell r="F1008">
            <v>6197000124</v>
          </cell>
        </row>
        <row r="1009">
          <cell r="A1009">
            <v>3400003403</v>
          </cell>
          <cell r="B1009">
            <v>0</v>
          </cell>
          <cell r="C1009">
            <v>5801</v>
          </cell>
          <cell r="D1009" t="str">
            <v>01.10.1996</v>
          </cell>
          <cell r="E1009">
            <v>0</v>
          </cell>
          <cell r="F1009">
            <v>6197000125</v>
          </cell>
        </row>
        <row r="1010">
          <cell r="A1010">
            <v>3400003404</v>
          </cell>
          <cell r="B1010">
            <v>0</v>
          </cell>
          <cell r="C1010">
            <v>5801</v>
          </cell>
          <cell r="D1010" t="str">
            <v>01.10.1996</v>
          </cell>
          <cell r="E1010">
            <v>0</v>
          </cell>
          <cell r="F1010">
            <v>6197000126</v>
          </cell>
        </row>
        <row r="1011">
          <cell r="A1011">
            <v>3400003405</v>
          </cell>
          <cell r="B1011">
            <v>0</v>
          </cell>
          <cell r="C1011">
            <v>5801</v>
          </cell>
          <cell r="D1011" t="str">
            <v>01.10.1996</v>
          </cell>
          <cell r="E1011">
            <v>0</v>
          </cell>
          <cell r="F1011">
            <v>6197000127</v>
          </cell>
        </row>
        <row r="1012">
          <cell r="A1012">
            <v>3400003406</v>
          </cell>
          <cell r="B1012">
            <v>0</v>
          </cell>
          <cell r="C1012">
            <v>5801</v>
          </cell>
          <cell r="D1012" t="str">
            <v>01.10.1996</v>
          </cell>
          <cell r="E1012">
            <v>0</v>
          </cell>
          <cell r="F1012">
            <v>6197000128</v>
          </cell>
        </row>
        <row r="1013">
          <cell r="A1013">
            <v>3400003407</v>
          </cell>
          <cell r="B1013">
            <v>0</v>
          </cell>
          <cell r="C1013">
            <v>5100</v>
          </cell>
          <cell r="D1013" t="str">
            <v>01.10.1996</v>
          </cell>
          <cell r="E1013">
            <v>0</v>
          </cell>
          <cell r="F1013">
            <v>6197000129</v>
          </cell>
        </row>
        <row r="1014">
          <cell r="A1014">
            <v>3400003408</v>
          </cell>
          <cell r="B1014">
            <v>0</v>
          </cell>
          <cell r="C1014">
            <v>5100</v>
          </cell>
          <cell r="D1014" t="str">
            <v>01.10.1996</v>
          </cell>
          <cell r="E1014">
            <v>0</v>
          </cell>
          <cell r="F1014">
            <v>6197000130</v>
          </cell>
        </row>
        <row r="1015">
          <cell r="A1015">
            <v>3400003409</v>
          </cell>
          <cell r="B1015">
            <v>0</v>
          </cell>
          <cell r="C1015">
            <v>5100</v>
          </cell>
          <cell r="D1015" t="str">
            <v>01.10.1996</v>
          </cell>
          <cell r="E1015">
            <v>0</v>
          </cell>
          <cell r="F1015">
            <v>6197000131</v>
          </cell>
        </row>
        <row r="1016">
          <cell r="A1016">
            <v>3400003410</v>
          </cell>
          <cell r="B1016">
            <v>0</v>
          </cell>
          <cell r="C1016">
            <v>5100</v>
          </cell>
          <cell r="D1016" t="str">
            <v>01.10.1996</v>
          </cell>
          <cell r="E1016">
            <v>0</v>
          </cell>
          <cell r="F1016">
            <v>6197000132</v>
          </cell>
        </row>
        <row r="1017">
          <cell r="A1017">
            <v>3400003411</v>
          </cell>
          <cell r="B1017">
            <v>0</v>
          </cell>
          <cell r="C1017">
            <v>5100</v>
          </cell>
          <cell r="D1017" t="str">
            <v>01.10.1996</v>
          </cell>
          <cell r="E1017">
            <v>0</v>
          </cell>
          <cell r="F1017">
            <v>6197000133</v>
          </cell>
        </row>
        <row r="1018">
          <cell r="A1018">
            <v>3400003412</v>
          </cell>
          <cell r="B1018">
            <v>0</v>
          </cell>
          <cell r="C1018">
            <v>5101</v>
          </cell>
          <cell r="D1018" t="str">
            <v>01.10.1996</v>
          </cell>
          <cell r="E1018">
            <v>0</v>
          </cell>
          <cell r="F1018">
            <v>6197000134</v>
          </cell>
        </row>
        <row r="1019">
          <cell r="A1019">
            <v>3400003413</v>
          </cell>
          <cell r="B1019">
            <v>0</v>
          </cell>
          <cell r="C1019">
            <v>5100</v>
          </cell>
          <cell r="D1019" t="str">
            <v>01.10.1996</v>
          </cell>
          <cell r="E1019">
            <v>0</v>
          </cell>
          <cell r="F1019">
            <v>6197000135</v>
          </cell>
        </row>
        <row r="1020">
          <cell r="A1020">
            <v>3400003414</v>
          </cell>
          <cell r="B1020">
            <v>0</v>
          </cell>
          <cell r="C1020">
            <v>5100</v>
          </cell>
          <cell r="D1020" t="str">
            <v>01.10.1996</v>
          </cell>
          <cell r="E1020">
            <v>0</v>
          </cell>
          <cell r="F1020">
            <v>6197000136</v>
          </cell>
        </row>
        <row r="1021">
          <cell r="A1021">
            <v>3400003415</v>
          </cell>
          <cell r="B1021">
            <v>0</v>
          </cell>
          <cell r="C1021">
            <v>5100</v>
          </cell>
          <cell r="D1021" t="str">
            <v>01.10.1996</v>
          </cell>
          <cell r="E1021">
            <v>0</v>
          </cell>
          <cell r="F1021">
            <v>6197000137</v>
          </cell>
        </row>
        <row r="1022">
          <cell r="A1022">
            <v>3400003416</v>
          </cell>
          <cell r="B1022">
            <v>0</v>
          </cell>
          <cell r="C1022">
            <v>5100</v>
          </cell>
          <cell r="D1022" t="str">
            <v>01.10.1996</v>
          </cell>
          <cell r="E1022">
            <v>0</v>
          </cell>
          <cell r="F1022">
            <v>6197000138</v>
          </cell>
        </row>
        <row r="1023">
          <cell r="A1023">
            <v>3400003417</v>
          </cell>
          <cell r="B1023">
            <v>0</v>
          </cell>
          <cell r="C1023">
            <v>5100</v>
          </cell>
          <cell r="D1023" t="str">
            <v>01.10.1996</v>
          </cell>
          <cell r="E1023">
            <v>0</v>
          </cell>
          <cell r="F1023">
            <v>6197000139</v>
          </cell>
        </row>
        <row r="1024">
          <cell r="A1024">
            <v>3400003418</v>
          </cell>
          <cell r="B1024">
            <v>0</v>
          </cell>
          <cell r="C1024">
            <v>5100</v>
          </cell>
          <cell r="D1024" t="str">
            <v>01.10.1996</v>
          </cell>
          <cell r="E1024">
            <v>0</v>
          </cell>
          <cell r="F1024">
            <v>6197000140</v>
          </cell>
        </row>
        <row r="1025">
          <cell r="A1025">
            <v>3400003419</v>
          </cell>
          <cell r="B1025">
            <v>0</v>
          </cell>
          <cell r="C1025">
            <v>5100</v>
          </cell>
          <cell r="D1025" t="str">
            <v>01.10.1996</v>
          </cell>
          <cell r="E1025">
            <v>0</v>
          </cell>
          <cell r="F1025">
            <v>6197000141</v>
          </cell>
        </row>
        <row r="1026">
          <cell r="A1026">
            <v>3400003420</v>
          </cell>
          <cell r="B1026">
            <v>0</v>
          </cell>
          <cell r="C1026">
            <v>5100</v>
          </cell>
          <cell r="D1026" t="str">
            <v>01.10.1996</v>
          </cell>
          <cell r="E1026">
            <v>0</v>
          </cell>
          <cell r="F1026">
            <v>6197000142</v>
          </cell>
        </row>
        <row r="1027">
          <cell r="A1027">
            <v>3400003421</v>
          </cell>
          <cell r="B1027">
            <v>0</v>
          </cell>
          <cell r="C1027">
            <v>5100</v>
          </cell>
          <cell r="D1027" t="str">
            <v>01.10.1996</v>
          </cell>
          <cell r="E1027">
            <v>0</v>
          </cell>
          <cell r="F1027">
            <v>6197000143</v>
          </cell>
        </row>
        <row r="1028">
          <cell r="A1028">
            <v>3400003422</v>
          </cell>
          <cell r="B1028">
            <v>0</v>
          </cell>
          <cell r="C1028">
            <v>5100</v>
          </cell>
          <cell r="D1028" t="str">
            <v>01.10.1996</v>
          </cell>
          <cell r="E1028">
            <v>0</v>
          </cell>
          <cell r="F1028">
            <v>6197000144</v>
          </cell>
        </row>
        <row r="1029">
          <cell r="A1029">
            <v>3400003423</v>
          </cell>
          <cell r="B1029">
            <v>0</v>
          </cell>
          <cell r="C1029">
            <v>5100</v>
          </cell>
          <cell r="D1029" t="str">
            <v>01.10.1996</v>
          </cell>
          <cell r="E1029">
            <v>0</v>
          </cell>
          <cell r="F1029">
            <v>6197000145</v>
          </cell>
        </row>
        <row r="1030">
          <cell r="A1030">
            <v>3400003424</v>
          </cell>
          <cell r="B1030">
            <v>0</v>
          </cell>
          <cell r="C1030">
            <v>5100</v>
          </cell>
          <cell r="D1030" t="str">
            <v>01.10.1996</v>
          </cell>
          <cell r="E1030">
            <v>0</v>
          </cell>
          <cell r="F1030">
            <v>6197000146</v>
          </cell>
        </row>
        <row r="1031">
          <cell r="A1031">
            <v>3400003425</v>
          </cell>
          <cell r="B1031">
            <v>0</v>
          </cell>
          <cell r="C1031">
            <v>5100</v>
          </cell>
          <cell r="D1031" t="str">
            <v>01.10.1996</v>
          </cell>
          <cell r="E1031">
            <v>0</v>
          </cell>
          <cell r="F1031">
            <v>6197000147</v>
          </cell>
        </row>
        <row r="1032">
          <cell r="A1032">
            <v>3400003426</v>
          </cell>
          <cell r="B1032">
            <v>0</v>
          </cell>
          <cell r="C1032">
            <v>5100</v>
          </cell>
          <cell r="D1032" t="str">
            <v>01.10.1996</v>
          </cell>
          <cell r="E1032">
            <v>0</v>
          </cell>
          <cell r="F1032">
            <v>6197000148</v>
          </cell>
        </row>
        <row r="1033">
          <cell r="A1033">
            <v>3400003427</v>
          </cell>
          <cell r="B1033">
            <v>0</v>
          </cell>
          <cell r="C1033">
            <v>5100</v>
          </cell>
          <cell r="D1033" t="str">
            <v>01.10.1996</v>
          </cell>
          <cell r="E1033">
            <v>0</v>
          </cell>
          <cell r="F1033">
            <v>6197000149</v>
          </cell>
        </row>
        <row r="1034">
          <cell r="A1034">
            <v>3400003428</v>
          </cell>
          <cell r="B1034">
            <v>0</v>
          </cell>
          <cell r="C1034">
            <v>5100</v>
          </cell>
          <cell r="D1034" t="str">
            <v>01.10.1996</v>
          </cell>
          <cell r="E1034">
            <v>0</v>
          </cell>
          <cell r="F1034">
            <v>6197000150</v>
          </cell>
        </row>
        <row r="1035">
          <cell r="A1035">
            <v>3400003429</v>
          </cell>
          <cell r="B1035">
            <v>0</v>
          </cell>
          <cell r="C1035">
            <v>5100</v>
          </cell>
          <cell r="D1035" t="str">
            <v>01.10.1996</v>
          </cell>
          <cell r="E1035">
            <v>0</v>
          </cell>
          <cell r="F1035">
            <v>6197000151</v>
          </cell>
        </row>
        <row r="1036">
          <cell r="A1036">
            <v>3400003430</v>
          </cell>
          <cell r="B1036">
            <v>0</v>
          </cell>
          <cell r="C1036">
            <v>5100</v>
          </cell>
          <cell r="D1036" t="str">
            <v>01.10.1996</v>
          </cell>
          <cell r="E1036">
            <v>0</v>
          </cell>
          <cell r="F1036">
            <v>6197000152</v>
          </cell>
        </row>
        <row r="1037">
          <cell r="A1037">
            <v>3400003431</v>
          </cell>
          <cell r="B1037">
            <v>0</v>
          </cell>
          <cell r="C1037">
            <v>5100</v>
          </cell>
          <cell r="D1037" t="str">
            <v>01.10.1996</v>
          </cell>
          <cell r="E1037">
            <v>0</v>
          </cell>
          <cell r="F1037">
            <v>6197000153</v>
          </cell>
        </row>
        <row r="1038">
          <cell r="A1038">
            <v>3400003432</v>
          </cell>
          <cell r="B1038">
            <v>0</v>
          </cell>
          <cell r="C1038">
            <v>5100</v>
          </cell>
          <cell r="D1038" t="str">
            <v>01.10.1996</v>
          </cell>
          <cell r="E1038">
            <v>0</v>
          </cell>
          <cell r="F1038">
            <v>6197000154</v>
          </cell>
        </row>
        <row r="1039">
          <cell r="A1039">
            <v>3400003433</v>
          </cell>
          <cell r="B1039">
            <v>0</v>
          </cell>
          <cell r="C1039">
            <v>5100</v>
          </cell>
          <cell r="D1039" t="str">
            <v>01.10.1996</v>
          </cell>
          <cell r="E1039">
            <v>0</v>
          </cell>
          <cell r="F1039">
            <v>6197000155</v>
          </cell>
        </row>
        <row r="1040">
          <cell r="A1040">
            <v>3400003434</v>
          </cell>
          <cell r="B1040">
            <v>0</v>
          </cell>
          <cell r="C1040">
            <v>5100</v>
          </cell>
          <cell r="D1040" t="str">
            <v>01.10.1996</v>
          </cell>
          <cell r="E1040">
            <v>0</v>
          </cell>
          <cell r="F1040">
            <v>6197000156</v>
          </cell>
        </row>
        <row r="1041">
          <cell r="A1041">
            <v>3400003435</v>
          </cell>
          <cell r="B1041">
            <v>0</v>
          </cell>
          <cell r="C1041">
            <v>5100</v>
          </cell>
          <cell r="D1041" t="str">
            <v>01.10.1996</v>
          </cell>
          <cell r="E1041">
            <v>0</v>
          </cell>
          <cell r="F1041">
            <v>6197000157</v>
          </cell>
        </row>
        <row r="1042">
          <cell r="A1042">
            <v>3400003436</v>
          </cell>
          <cell r="B1042">
            <v>0</v>
          </cell>
          <cell r="C1042">
            <v>5100</v>
          </cell>
          <cell r="D1042" t="str">
            <v>01.10.1996</v>
          </cell>
          <cell r="E1042">
            <v>0</v>
          </cell>
          <cell r="F1042">
            <v>6197000158</v>
          </cell>
        </row>
        <row r="1043">
          <cell r="A1043">
            <v>3400003437</v>
          </cell>
          <cell r="B1043">
            <v>0</v>
          </cell>
          <cell r="C1043">
            <v>5100</v>
          </cell>
          <cell r="D1043" t="str">
            <v>01.10.1996</v>
          </cell>
          <cell r="E1043">
            <v>0</v>
          </cell>
          <cell r="F1043">
            <v>6197000159</v>
          </cell>
        </row>
        <row r="1044">
          <cell r="A1044">
            <v>3400003438</v>
          </cell>
          <cell r="B1044">
            <v>0</v>
          </cell>
          <cell r="C1044">
            <v>5100</v>
          </cell>
          <cell r="D1044" t="str">
            <v>01.10.1996</v>
          </cell>
          <cell r="E1044">
            <v>0</v>
          </cell>
          <cell r="F1044">
            <v>6197000160</v>
          </cell>
        </row>
        <row r="1045">
          <cell r="A1045">
            <v>3400003439</v>
          </cell>
          <cell r="B1045">
            <v>0</v>
          </cell>
          <cell r="C1045">
            <v>5100</v>
          </cell>
          <cell r="D1045" t="str">
            <v>01.10.1996</v>
          </cell>
          <cell r="E1045">
            <v>0</v>
          </cell>
          <cell r="F1045">
            <v>6197000161</v>
          </cell>
        </row>
        <row r="1046">
          <cell r="A1046">
            <v>3400003440</v>
          </cell>
          <cell r="B1046">
            <v>0</v>
          </cell>
          <cell r="C1046">
            <v>5100</v>
          </cell>
          <cell r="D1046" t="str">
            <v>01.10.1996</v>
          </cell>
          <cell r="E1046">
            <v>0</v>
          </cell>
          <cell r="F1046">
            <v>6197000162</v>
          </cell>
        </row>
        <row r="1047">
          <cell r="A1047">
            <v>3400003441</v>
          </cell>
          <cell r="B1047">
            <v>0</v>
          </cell>
          <cell r="C1047">
            <v>5100</v>
          </cell>
          <cell r="D1047" t="str">
            <v>01.10.1996</v>
          </cell>
          <cell r="E1047">
            <v>0</v>
          </cell>
          <cell r="F1047">
            <v>6197000163</v>
          </cell>
        </row>
        <row r="1048">
          <cell r="A1048">
            <v>3400003442</v>
          </cell>
          <cell r="B1048">
            <v>0</v>
          </cell>
          <cell r="C1048">
            <v>5100</v>
          </cell>
          <cell r="D1048" t="str">
            <v>01.10.1996</v>
          </cell>
          <cell r="E1048">
            <v>0</v>
          </cell>
          <cell r="F1048">
            <v>6197000164</v>
          </cell>
        </row>
        <row r="1049">
          <cell r="A1049">
            <v>3400003443</v>
          </cell>
          <cell r="B1049">
            <v>0</v>
          </cell>
          <cell r="C1049">
            <v>5100</v>
          </cell>
          <cell r="D1049" t="str">
            <v>01.10.1996</v>
          </cell>
          <cell r="E1049">
            <v>0</v>
          </cell>
          <cell r="F1049">
            <v>6197000165</v>
          </cell>
        </row>
        <row r="1050">
          <cell r="A1050">
            <v>3400003444</v>
          </cell>
          <cell r="B1050">
            <v>0</v>
          </cell>
          <cell r="C1050">
            <v>5100</v>
          </cell>
          <cell r="D1050" t="str">
            <v>01.10.1996</v>
          </cell>
          <cell r="E1050">
            <v>0</v>
          </cell>
          <cell r="F1050">
            <v>6197000166</v>
          </cell>
        </row>
        <row r="1051">
          <cell r="A1051">
            <v>3400003445</v>
          </cell>
          <cell r="B1051">
            <v>0</v>
          </cell>
          <cell r="C1051">
            <v>5100</v>
          </cell>
          <cell r="D1051" t="str">
            <v>01.10.1996</v>
          </cell>
          <cell r="E1051">
            <v>0</v>
          </cell>
          <cell r="F1051">
            <v>6197000167</v>
          </cell>
        </row>
        <row r="1052">
          <cell r="A1052">
            <v>3400003446</v>
          </cell>
          <cell r="B1052">
            <v>0</v>
          </cell>
          <cell r="C1052">
            <v>5100</v>
          </cell>
          <cell r="D1052" t="str">
            <v>01.10.1996</v>
          </cell>
          <cell r="E1052">
            <v>0</v>
          </cell>
          <cell r="F1052">
            <v>6197000168</v>
          </cell>
        </row>
        <row r="1053">
          <cell r="A1053">
            <v>3400003447</v>
          </cell>
          <cell r="B1053">
            <v>0</v>
          </cell>
          <cell r="C1053">
            <v>5100</v>
          </cell>
          <cell r="D1053" t="str">
            <v>01.10.1996</v>
          </cell>
          <cell r="E1053">
            <v>0</v>
          </cell>
          <cell r="F1053">
            <v>6197000169</v>
          </cell>
        </row>
        <row r="1054">
          <cell r="A1054">
            <v>3400003448</v>
          </cell>
          <cell r="B1054">
            <v>0</v>
          </cell>
          <cell r="C1054">
            <v>5100</v>
          </cell>
          <cell r="D1054" t="str">
            <v>01.10.1996</v>
          </cell>
          <cell r="E1054">
            <v>0</v>
          </cell>
          <cell r="F1054">
            <v>6197000170</v>
          </cell>
        </row>
        <row r="1055">
          <cell r="A1055">
            <v>3400003449</v>
          </cell>
          <cell r="B1055">
            <v>0</v>
          </cell>
          <cell r="C1055">
            <v>5100</v>
          </cell>
          <cell r="D1055" t="str">
            <v>01.10.1996</v>
          </cell>
          <cell r="E1055">
            <v>0</v>
          </cell>
          <cell r="F1055">
            <v>6197000171</v>
          </cell>
        </row>
        <row r="1056">
          <cell r="A1056">
            <v>3400003450</v>
          </cell>
          <cell r="B1056">
            <v>0</v>
          </cell>
          <cell r="C1056">
            <v>5100</v>
          </cell>
          <cell r="D1056" t="str">
            <v>01.10.1996</v>
          </cell>
          <cell r="E1056">
            <v>0</v>
          </cell>
          <cell r="F1056">
            <v>6197000172</v>
          </cell>
        </row>
        <row r="1057">
          <cell r="A1057">
            <v>3400003451</v>
          </cell>
          <cell r="B1057">
            <v>0</v>
          </cell>
          <cell r="C1057">
            <v>5100</v>
          </cell>
          <cell r="D1057" t="str">
            <v>01.10.1996</v>
          </cell>
          <cell r="E1057">
            <v>0</v>
          </cell>
          <cell r="F1057">
            <v>6197000173</v>
          </cell>
        </row>
        <row r="1058">
          <cell r="A1058">
            <v>3400003452</v>
          </cell>
          <cell r="B1058">
            <v>0</v>
          </cell>
          <cell r="C1058">
            <v>5100</v>
          </cell>
          <cell r="D1058" t="str">
            <v>01.10.1996</v>
          </cell>
          <cell r="E1058">
            <v>0</v>
          </cell>
          <cell r="F1058">
            <v>6197000174</v>
          </cell>
        </row>
        <row r="1059">
          <cell r="A1059">
            <v>3400003453</v>
          </cell>
          <cell r="B1059">
            <v>0</v>
          </cell>
          <cell r="C1059">
            <v>5100</v>
          </cell>
          <cell r="D1059" t="str">
            <v>01.10.1996</v>
          </cell>
          <cell r="E1059">
            <v>0</v>
          </cell>
          <cell r="F1059">
            <v>6197000175</v>
          </cell>
        </row>
        <row r="1060">
          <cell r="A1060">
            <v>3400003454</v>
          </cell>
          <cell r="B1060">
            <v>0</v>
          </cell>
          <cell r="C1060">
            <v>5100</v>
          </cell>
          <cell r="D1060" t="str">
            <v>01.10.1996</v>
          </cell>
          <cell r="E1060">
            <v>0</v>
          </cell>
          <cell r="F1060">
            <v>6197000176</v>
          </cell>
        </row>
        <row r="1061">
          <cell r="A1061">
            <v>3400003455</v>
          </cell>
          <cell r="B1061">
            <v>0</v>
          </cell>
          <cell r="C1061">
            <v>5100</v>
          </cell>
          <cell r="D1061" t="str">
            <v>01.10.1996</v>
          </cell>
          <cell r="E1061">
            <v>0</v>
          </cell>
          <cell r="F1061">
            <v>6197000177</v>
          </cell>
        </row>
        <row r="1062">
          <cell r="A1062">
            <v>3400003456</v>
          </cell>
          <cell r="B1062">
            <v>0</v>
          </cell>
          <cell r="C1062">
            <v>5100</v>
          </cell>
          <cell r="D1062" t="str">
            <v>01.10.1996</v>
          </cell>
          <cell r="E1062">
            <v>0</v>
          </cell>
          <cell r="F1062">
            <v>6197000178</v>
          </cell>
        </row>
        <row r="1063">
          <cell r="A1063">
            <v>3400003457</v>
          </cell>
          <cell r="B1063">
            <v>0</v>
          </cell>
          <cell r="C1063">
            <v>5100</v>
          </cell>
          <cell r="D1063" t="str">
            <v>01.10.1996</v>
          </cell>
          <cell r="E1063">
            <v>0</v>
          </cell>
          <cell r="F1063">
            <v>6197000179</v>
          </cell>
        </row>
        <row r="1064">
          <cell r="A1064">
            <v>3400003458</v>
          </cell>
          <cell r="B1064">
            <v>0</v>
          </cell>
          <cell r="C1064">
            <v>5100</v>
          </cell>
          <cell r="D1064" t="str">
            <v>01.10.1996</v>
          </cell>
          <cell r="E1064">
            <v>0</v>
          </cell>
          <cell r="F1064">
            <v>6197000180</v>
          </cell>
        </row>
        <row r="1065">
          <cell r="A1065">
            <v>3400003459</v>
          </cell>
          <cell r="B1065">
            <v>0</v>
          </cell>
          <cell r="C1065">
            <v>5100</v>
          </cell>
          <cell r="D1065" t="str">
            <v>01.10.1996</v>
          </cell>
          <cell r="E1065">
            <v>0</v>
          </cell>
          <cell r="F1065">
            <v>6197000181</v>
          </cell>
        </row>
        <row r="1066">
          <cell r="A1066">
            <v>3400003460</v>
          </cell>
          <cell r="B1066">
            <v>0</v>
          </cell>
          <cell r="C1066">
            <v>5100</v>
          </cell>
          <cell r="D1066" t="str">
            <v>01.10.1996</v>
          </cell>
          <cell r="E1066">
            <v>0</v>
          </cell>
          <cell r="F1066">
            <v>6197000182</v>
          </cell>
        </row>
        <row r="1067">
          <cell r="A1067">
            <v>3400003461</v>
          </cell>
          <cell r="B1067">
            <v>0</v>
          </cell>
          <cell r="C1067">
            <v>5100</v>
          </cell>
          <cell r="D1067" t="str">
            <v>01.10.1996</v>
          </cell>
          <cell r="E1067">
            <v>0</v>
          </cell>
          <cell r="F1067">
            <v>6197000183</v>
          </cell>
        </row>
        <row r="1068">
          <cell r="A1068">
            <v>3400003462</v>
          </cell>
          <cell r="B1068">
            <v>0</v>
          </cell>
          <cell r="C1068">
            <v>5100</v>
          </cell>
          <cell r="D1068" t="str">
            <v>01.10.1996</v>
          </cell>
          <cell r="E1068">
            <v>0</v>
          </cell>
          <cell r="F1068">
            <v>6197000184</v>
          </cell>
        </row>
        <row r="1069">
          <cell r="A1069">
            <v>3400003463</v>
          </cell>
          <cell r="B1069">
            <v>0</v>
          </cell>
          <cell r="C1069">
            <v>5100</v>
          </cell>
          <cell r="D1069" t="str">
            <v>01.10.1996</v>
          </cell>
          <cell r="E1069">
            <v>0</v>
          </cell>
          <cell r="F1069">
            <v>6197000185</v>
          </cell>
        </row>
        <row r="1070">
          <cell r="A1070">
            <v>3400003464</v>
          </cell>
          <cell r="B1070">
            <v>0</v>
          </cell>
          <cell r="C1070">
            <v>5100</v>
          </cell>
          <cell r="D1070" t="str">
            <v>01.10.1996</v>
          </cell>
          <cell r="E1070">
            <v>0</v>
          </cell>
          <cell r="F1070">
            <v>6197000186</v>
          </cell>
        </row>
        <row r="1071">
          <cell r="A1071">
            <v>3400003465</v>
          </cell>
          <cell r="B1071">
            <v>0</v>
          </cell>
          <cell r="C1071">
            <v>5100</v>
          </cell>
          <cell r="D1071" t="str">
            <v>01.10.1996</v>
          </cell>
          <cell r="E1071">
            <v>0</v>
          </cell>
          <cell r="F1071">
            <v>6197000187</v>
          </cell>
        </row>
        <row r="1072">
          <cell r="A1072">
            <v>3400003466</v>
          </cell>
          <cell r="B1072">
            <v>0</v>
          </cell>
          <cell r="C1072">
            <v>5100</v>
          </cell>
          <cell r="D1072" t="str">
            <v>01.10.1996</v>
          </cell>
          <cell r="E1072">
            <v>0</v>
          </cell>
          <cell r="F1072">
            <v>6197000188</v>
          </cell>
        </row>
        <row r="1073">
          <cell r="A1073">
            <v>3400003467</v>
          </cell>
          <cell r="B1073">
            <v>0</v>
          </cell>
          <cell r="C1073">
            <v>5100</v>
          </cell>
          <cell r="D1073" t="str">
            <v>01.10.1996</v>
          </cell>
          <cell r="E1073">
            <v>0</v>
          </cell>
          <cell r="F1073">
            <v>6197000189</v>
          </cell>
        </row>
        <row r="1074">
          <cell r="A1074">
            <v>3400003468</v>
          </cell>
          <cell r="B1074">
            <v>0</v>
          </cell>
          <cell r="C1074">
            <v>5100</v>
          </cell>
          <cell r="D1074" t="str">
            <v>01.10.1996</v>
          </cell>
          <cell r="E1074">
            <v>0</v>
          </cell>
          <cell r="F1074">
            <v>6197000190</v>
          </cell>
        </row>
        <row r="1075">
          <cell r="A1075">
            <v>3400003469</v>
          </cell>
          <cell r="B1075">
            <v>0</v>
          </cell>
          <cell r="C1075">
            <v>5100</v>
          </cell>
          <cell r="D1075" t="str">
            <v>01.10.1996</v>
          </cell>
          <cell r="E1075">
            <v>0</v>
          </cell>
          <cell r="F1075">
            <v>6197000191</v>
          </cell>
        </row>
        <row r="1076">
          <cell r="A1076">
            <v>3400003470</v>
          </cell>
          <cell r="B1076">
            <v>0</v>
          </cell>
          <cell r="C1076">
            <v>5100</v>
          </cell>
          <cell r="D1076" t="str">
            <v>01.10.1996</v>
          </cell>
          <cell r="E1076">
            <v>0</v>
          </cell>
          <cell r="F1076">
            <v>6197000192</v>
          </cell>
        </row>
        <row r="1077">
          <cell r="A1077">
            <v>3400003471</v>
          </cell>
          <cell r="B1077">
            <v>0</v>
          </cell>
          <cell r="C1077">
            <v>5100</v>
          </cell>
          <cell r="D1077" t="str">
            <v>01.10.1996</v>
          </cell>
          <cell r="E1077">
            <v>0</v>
          </cell>
          <cell r="F1077">
            <v>6197000193</v>
          </cell>
        </row>
        <row r="1078">
          <cell r="A1078">
            <v>3400003472</v>
          </cell>
          <cell r="B1078">
            <v>0</v>
          </cell>
          <cell r="C1078">
            <v>5100</v>
          </cell>
          <cell r="D1078" t="str">
            <v>01.10.1996</v>
          </cell>
          <cell r="E1078">
            <v>0</v>
          </cell>
          <cell r="F1078">
            <v>6197000194</v>
          </cell>
        </row>
        <row r="1079">
          <cell r="A1079">
            <v>3400003473</v>
          </cell>
          <cell r="B1079">
            <v>0</v>
          </cell>
          <cell r="C1079">
            <v>5100</v>
          </cell>
          <cell r="D1079" t="str">
            <v>01.10.1996</v>
          </cell>
          <cell r="E1079">
            <v>0</v>
          </cell>
          <cell r="F1079">
            <v>6197000195</v>
          </cell>
        </row>
        <row r="1080">
          <cell r="A1080">
            <v>3400003474</v>
          </cell>
          <cell r="B1080">
            <v>0</v>
          </cell>
          <cell r="C1080">
            <v>5100</v>
          </cell>
          <cell r="D1080" t="str">
            <v>01.10.1996</v>
          </cell>
          <cell r="E1080">
            <v>0</v>
          </cell>
          <cell r="F1080">
            <v>6197000196</v>
          </cell>
        </row>
        <row r="1081">
          <cell r="A1081">
            <v>3400003475</v>
          </cell>
          <cell r="B1081">
            <v>0</v>
          </cell>
          <cell r="C1081">
            <v>5100</v>
          </cell>
          <cell r="D1081" t="str">
            <v>01.10.1996</v>
          </cell>
          <cell r="E1081">
            <v>0</v>
          </cell>
          <cell r="F1081">
            <v>6197000197</v>
          </cell>
        </row>
        <row r="1082">
          <cell r="A1082">
            <v>3400003476</v>
          </cell>
          <cell r="B1082">
            <v>0</v>
          </cell>
          <cell r="C1082">
            <v>5100</v>
          </cell>
          <cell r="D1082" t="str">
            <v>01.10.1996</v>
          </cell>
          <cell r="E1082">
            <v>0</v>
          </cell>
          <cell r="F1082">
            <v>6197000198</v>
          </cell>
        </row>
        <row r="1083">
          <cell r="A1083">
            <v>3400003477</v>
          </cell>
          <cell r="B1083">
            <v>0</v>
          </cell>
          <cell r="C1083">
            <v>5100</v>
          </cell>
          <cell r="D1083" t="str">
            <v>01.10.1996</v>
          </cell>
          <cell r="E1083">
            <v>0</v>
          </cell>
          <cell r="F1083">
            <v>6197000199</v>
          </cell>
        </row>
        <row r="1084">
          <cell r="A1084">
            <v>3400003478</v>
          </cell>
          <cell r="B1084">
            <v>0</v>
          </cell>
          <cell r="C1084">
            <v>5100</v>
          </cell>
          <cell r="D1084" t="str">
            <v>01.10.1996</v>
          </cell>
          <cell r="E1084">
            <v>0</v>
          </cell>
          <cell r="F1084">
            <v>6197000200</v>
          </cell>
        </row>
        <row r="1085">
          <cell r="A1085">
            <v>3400003479</v>
          </cell>
          <cell r="B1085">
            <v>0</v>
          </cell>
          <cell r="C1085">
            <v>5100</v>
          </cell>
          <cell r="D1085" t="str">
            <v>01.10.1996</v>
          </cell>
          <cell r="E1085">
            <v>0</v>
          </cell>
          <cell r="F1085">
            <v>6197000201</v>
          </cell>
        </row>
        <row r="1086">
          <cell r="A1086">
            <v>3400003480</v>
          </cell>
          <cell r="B1086">
            <v>0</v>
          </cell>
          <cell r="C1086">
            <v>5100</v>
          </cell>
          <cell r="D1086" t="str">
            <v>01.10.1996</v>
          </cell>
          <cell r="E1086">
            <v>0</v>
          </cell>
          <cell r="F1086">
            <v>6197000202</v>
          </cell>
        </row>
        <row r="1087">
          <cell r="A1087">
            <v>3400003481</v>
          </cell>
          <cell r="B1087">
            <v>0</v>
          </cell>
          <cell r="C1087">
            <v>5100</v>
          </cell>
          <cell r="D1087" t="str">
            <v>01.10.1996</v>
          </cell>
          <cell r="E1087">
            <v>0</v>
          </cell>
          <cell r="F1087">
            <v>6197000203</v>
          </cell>
        </row>
        <row r="1088">
          <cell r="A1088">
            <v>3400003482</v>
          </cell>
          <cell r="B1088">
            <v>0</v>
          </cell>
          <cell r="C1088">
            <v>5100</v>
          </cell>
          <cell r="D1088" t="str">
            <v>01.10.1996</v>
          </cell>
          <cell r="E1088">
            <v>0</v>
          </cell>
          <cell r="F1088">
            <v>6197000204</v>
          </cell>
        </row>
        <row r="1089">
          <cell r="A1089">
            <v>3400003483</v>
          </cell>
          <cell r="B1089">
            <v>0</v>
          </cell>
          <cell r="C1089">
            <v>5100</v>
          </cell>
          <cell r="D1089" t="str">
            <v>01.10.1996</v>
          </cell>
          <cell r="E1089">
            <v>0</v>
          </cell>
          <cell r="F1089">
            <v>6197000205</v>
          </cell>
        </row>
        <row r="1090">
          <cell r="A1090">
            <v>3400003484</v>
          </cell>
          <cell r="B1090">
            <v>0</v>
          </cell>
          <cell r="C1090">
            <v>5100</v>
          </cell>
          <cell r="D1090" t="str">
            <v>01.10.1996</v>
          </cell>
          <cell r="E1090">
            <v>0</v>
          </cell>
          <cell r="F1090">
            <v>6197000206</v>
          </cell>
        </row>
        <row r="1091">
          <cell r="A1091">
            <v>3400003485</v>
          </cell>
          <cell r="B1091">
            <v>0</v>
          </cell>
          <cell r="C1091">
            <v>5100</v>
          </cell>
          <cell r="D1091" t="str">
            <v>01.10.1996</v>
          </cell>
          <cell r="E1091">
            <v>0</v>
          </cell>
          <cell r="F1091">
            <v>6197000207</v>
          </cell>
        </row>
        <row r="1092">
          <cell r="A1092">
            <v>3400003486</v>
          </cell>
          <cell r="B1092">
            <v>0</v>
          </cell>
          <cell r="C1092">
            <v>5100</v>
          </cell>
          <cell r="D1092" t="str">
            <v>01.10.1996</v>
          </cell>
          <cell r="E1092">
            <v>0</v>
          </cell>
          <cell r="F1092">
            <v>6197000208</v>
          </cell>
        </row>
        <row r="1093">
          <cell r="A1093">
            <v>3400003487</v>
          </cell>
          <cell r="B1093">
            <v>0</v>
          </cell>
          <cell r="C1093">
            <v>5100</v>
          </cell>
          <cell r="D1093" t="str">
            <v>01.10.1996</v>
          </cell>
          <cell r="E1093">
            <v>0</v>
          </cell>
          <cell r="F1093">
            <v>6197000209</v>
          </cell>
        </row>
        <row r="1094">
          <cell r="A1094">
            <v>3400003488</v>
          </cell>
          <cell r="B1094">
            <v>0</v>
          </cell>
          <cell r="C1094">
            <v>5100</v>
          </cell>
          <cell r="D1094" t="str">
            <v>01.10.1996</v>
          </cell>
          <cell r="E1094">
            <v>0</v>
          </cell>
          <cell r="F1094">
            <v>6197000210</v>
          </cell>
        </row>
        <row r="1095">
          <cell r="A1095">
            <v>3400003489</v>
          </cell>
          <cell r="B1095">
            <v>0</v>
          </cell>
          <cell r="C1095">
            <v>5100</v>
          </cell>
          <cell r="D1095" t="str">
            <v>01.10.1996</v>
          </cell>
          <cell r="E1095">
            <v>0</v>
          </cell>
          <cell r="F1095">
            <v>6197000211</v>
          </cell>
        </row>
        <row r="1096">
          <cell r="A1096">
            <v>3400003490</v>
          </cell>
          <cell r="B1096">
            <v>0</v>
          </cell>
          <cell r="C1096">
            <v>5100</v>
          </cell>
          <cell r="D1096" t="str">
            <v>01.10.1996</v>
          </cell>
          <cell r="E1096">
            <v>0</v>
          </cell>
          <cell r="F1096">
            <v>6197000212</v>
          </cell>
        </row>
        <row r="1097">
          <cell r="A1097">
            <v>3400003491</v>
          </cell>
          <cell r="B1097">
            <v>0</v>
          </cell>
          <cell r="C1097">
            <v>5100</v>
          </cell>
          <cell r="D1097" t="str">
            <v>01.10.1996</v>
          </cell>
          <cell r="E1097">
            <v>0</v>
          </cell>
          <cell r="F1097">
            <v>6197000213</v>
          </cell>
        </row>
        <row r="1098">
          <cell r="A1098">
            <v>3400003492</v>
          </cell>
          <cell r="B1098">
            <v>0</v>
          </cell>
          <cell r="C1098">
            <v>5100</v>
          </cell>
          <cell r="D1098" t="str">
            <v>01.10.1996</v>
          </cell>
          <cell r="E1098">
            <v>0</v>
          </cell>
          <cell r="F1098">
            <v>6197000214</v>
          </cell>
        </row>
        <row r="1099">
          <cell r="A1099">
            <v>3400003493</v>
          </cell>
          <cell r="B1099">
            <v>0</v>
          </cell>
          <cell r="C1099">
            <v>5100</v>
          </cell>
          <cell r="D1099" t="str">
            <v>01.10.1996</v>
          </cell>
          <cell r="E1099">
            <v>0</v>
          </cell>
          <cell r="F1099">
            <v>6197000215</v>
          </cell>
        </row>
        <row r="1100">
          <cell r="A1100">
            <v>3400003494</v>
          </cell>
          <cell r="B1100">
            <v>0</v>
          </cell>
          <cell r="C1100">
            <v>5100</v>
          </cell>
          <cell r="D1100" t="str">
            <v>01.10.1996</v>
          </cell>
          <cell r="E1100">
            <v>0</v>
          </cell>
          <cell r="F1100">
            <v>6197000216</v>
          </cell>
        </row>
        <row r="1101">
          <cell r="A1101">
            <v>3400003495</v>
          </cell>
          <cell r="B1101">
            <v>0</v>
          </cell>
          <cell r="C1101">
            <v>5100</v>
          </cell>
          <cell r="D1101" t="str">
            <v>01.10.1996</v>
          </cell>
          <cell r="E1101">
            <v>0</v>
          </cell>
          <cell r="F1101">
            <v>6197000217</v>
          </cell>
        </row>
        <row r="1102">
          <cell r="A1102">
            <v>3400003496</v>
          </cell>
          <cell r="B1102">
            <v>0</v>
          </cell>
          <cell r="C1102">
            <v>5100</v>
          </cell>
          <cell r="D1102" t="str">
            <v>01.10.1996</v>
          </cell>
          <cell r="E1102">
            <v>0</v>
          </cell>
          <cell r="F1102">
            <v>6197000218</v>
          </cell>
        </row>
        <row r="1103">
          <cell r="A1103">
            <v>3400003497</v>
          </cell>
          <cell r="B1103">
            <v>0</v>
          </cell>
          <cell r="C1103">
            <v>5100</v>
          </cell>
          <cell r="D1103" t="str">
            <v>01.10.1996</v>
          </cell>
          <cell r="E1103">
            <v>0</v>
          </cell>
          <cell r="F1103">
            <v>6197000219</v>
          </cell>
        </row>
        <row r="1104">
          <cell r="A1104">
            <v>3400003498</v>
          </cell>
          <cell r="B1104">
            <v>0</v>
          </cell>
          <cell r="C1104">
            <v>5100</v>
          </cell>
          <cell r="D1104" t="str">
            <v>01.10.1996</v>
          </cell>
          <cell r="E1104">
            <v>0</v>
          </cell>
          <cell r="F1104">
            <v>6197000220</v>
          </cell>
        </row>
        <row r="1105">
          <cell r="A1105">
            <v>3400003499</v>
          </cell>
          <cell r="B1105">
            <v>0</v>
          </cell>
          <cell r="C1105">
            <v>5100</v>
          </cell>
          <cell r="D1105" t="str">
            <v>01.10.1996</v>
          </cell>
          <cell r="E1105">
            <v>0</v>
          </cell>
          <cell r="F1105">
            <v>6197000221</v>
          </cell>
        </row>
        <row r="1106">
          <cell r="A1106">
            <v>3400003500</v>
          </cell>
          <cell r="B1106">
            <v>0</v>
          </cell>
          <cell r="C1106">
            <v>5100</v>
          </cell>
          <cell r="D1106" t="str">
            <v>01.10.1996</v>
          </cell>
          <cell r="E1106">
            <v>0</v>
          </cell>
          <cell r="F1106">
            <v>6197000222</v>
          </cell>
        </row>
        <row r="1107">
          <cell r="A1107">
            <v>3400003501</v>
          </cell>
          <cell r="B1107">
            <v>0</v>
          </cell>
          <cell r="C1107">
            <v>5100</v>
          </cell>
          <cell r="D1107" t="str">
            <v>01.10.1996</v>
          </cell>
          <cell r="E1107">
            <v>0</v>
          </cell>
          <cell r="F1107">
            <v>6197000223</v>
          </cell>
        </row>
        <row r="1108">
          <cell r="A1108">
            <v>3400003502</v>
          </cell>
          <cell r="B1108">
            <v>0</v>
          </cell>
          <cell r="C1108">
            <v>5100</v>
          </cell>
          <cell r="D1108" t="str">
            <v>01.10.1996</v>
          </cell>
          <cell r="E1108">
            <v>0</v>
          </cell>
          <cell r="F1108">
            <v>6197000224</v>
          </cell>
        </row>
        <row r="1109">
          <cell r="A1109">
            <v>3400003503</v>
          </cell>
          <cell r="B1109">
            <v>0</v>
          </cell>
          <cell r="C1109">
            <v>5100</v>
          </cell>
          <cell r="D1109" t="str">
            <v>01.10.1996</v>
          </cell>
          <cell r="E1109">
            <v>0</v>
          </cell>
          <cell r="F1109">
            <v>6197000225</v>
          </cell>
        </row>
        <row r="1110">
          <cell r="A1110">
            <v>3400003504</v>
          </cell>
          <cell r="B1110">
            <v>0</v>
          </cell>
          <cell r="C1110">
            <v>5100</v>
          </cell>
          <cell r="D1110" t="str">
            <v>01.10.1996</v>
          </cell>
          <cell r="E1110">
            <v>0</v>
          </cell>
          <cell r="F1110">
            <v>6197000226</v>
          </cell>
        </row>
        <row r="1111">
          <cell r="A1111">
            <v>3400003505</v>
          </cell>
          <cell r="B1111">
            <v>0</v>
          </cell>
          <cell r="C1111">
            <v>5101</v>
          </cell>
          <cell r="D1111" t="str">
            <v>01.10.1996</v>
          </cell>
          <cell r="E1111">
            <v>0</v>
          </cell>
          <cell r="F1111">
            <v>6197000227</v>
          </cell>
        </row>
        <row r="1112">
          <cell r="A1112">
            <v>3400003506</v>
          </cell>
          <cell r="B1112">
            <v>0</v>
          </cell>
          <cell r="C1112">
            <v>4420</v>
          </cell>
          <cell r="D1112" t="str">
            <v>01.10.1996</v>
          </cell>
          <cell r="E1112">
            <v>1</v>
          </cell>
          <cell r="F1112">
            <v>6197000228</v>
          </cell>
        </row>
        <row r="1113">
          <cell r="A1113">
            <v>3400003507</v>
          </cell>
          <cell r="B1113">
            <v>0</v>
          </cell>
          <cell r="C1113">
            <v>4420</v>
          </cell>
          <cell r="D1113" t="str">
            <v>01.10.1996</v>
          </cell>
          <cell r="E1113">
            <v>1</v>
          </cell>
          <cell r="F1113">
            <v>6197000229</v>
          </cell>
        </row>
        <row r="1114">
          <cell r="A1114">
            <v>3400003508</v>
          </cell>
          <cell r="B1114">
            <v>0</v>
          </cell>
          <cell r="C1114">
            <v>4420</v>
          </cell>
          <cell r="D1114" t="str">
            <v>01.10.1996</v>
          </cell>
          <cell r="E1114">
            <v>1</v>
          </cell>
          <cell r="F1114">
            <v>6197000230</v>
          </cell>
        </row>
        <row r="1115">
          <cell r="A1115">
            <v>3400003509</v>
          </cell>
          <cell r="B1115">
            <v>0</v>
          </cell>
          <cell r="C1115">
            <v>4420</v>
          </cell>
          <cell r="D1115" t="str">
            <v>01.10.1996</v>
          </cell>
          <cell r="E1115">
            <v>1</v>
          </cell>
          <cell r="F1115">
            <v>6197000231</v>
          </cell>
        </row>
        <row r="1116">
          <cell r="A1116">
            <v>3400003510</v>
          </cell>
          <cell r="B1116">
            <v>0</v>
          </cell>
          <cell r="C1116">
            <v>4420</v>
          </cell>
          <cell r="D1116" t="str">
            <v>01.10.1996</v>
          </cell>
          <cell r="E1116">
            <v>1</v>
          </cell>
          <cell r="F1116">
            <v>6197000232</v>
          </cell>
        </row>
        <row r="1117">
          <cell r="A1117">
            <v>3400003511</v>
          </cell>
          <cell r="B1117">
            <v>0</v>
          </cell>
          <cell r="C1117">
            <v>4420</v>
          </cell>
          <cell r="D1117" t="str">
            <v>01.10.1996</v>
          </cell>
          <cell r="E1117">
            <v>1</v>
          </cell>
          <cell r="F1117">
            <v>6197000233</v>
          </cell>
        </row>
        <row r="1118">
          <cell r="A1118">
            <v>3400003512</v>
          </cell>
          <cell r="B1118">
            <v>0</v>
          </cell>
          <cell r="C1118">
            <v>4420</v>
          </cell>
          <cell r="D1118" t="str">
            <v>01.10.1996</v>
          </cell>
          <cell r="E1118">
            <v>1</v>
          </cell>
          <cell r="F1118">
            <v>6197000234</v>
          </cell>
        </row>
        <row r="1119">
          <cell r="A1119">
            <v>3400003513</v>
          </cell>
          <cell r="B1119">
            <v>0</v>
          </cell>
          <cell r="C1119">
            <v>4420</v>
          </cell>
          <cell r="D1119" t="str">
            <v>01.10.1996</v>
          </cell>
          <cell r="E1119">
            <v>1</v>
          </cell>
          <cell r="F1119">
            <v>6197000235</v>
          </cell>
        </row>
        <row r="1120">
          <cell r="A1120">
            <v>3400003514</v>
          </cell>
          <cell r="B1120">
            <v>0</v>
          </cell>
          <cell r="C1120">
            <v>4420</v>
          </cell>
          <cell r="D1120" t="str">
            <v>01.10.1996</v>
          </cell>
          <cell r="E1120">
            <v>1</v>
          </cell>
          <cell r="F1120">
            <v>6197000237</v>
          </cell>
        </row>
        <row r="1121">
          <cell r="A1121">
            <v>3400003515</v>
          </cell>
          <cell r="B1121">
            <v>0</v>
          </cell>
          <cell r="C1121">
            <v>4420</v>
          </cell>
          <cell r="D1121" t="str">
            <v>01.10.1996</v>
          </cell>
          <cell r="E1121">
            <v>1</v>
          </cell>
          <cell r="F1121">
            <v>6197000238</v>
          </cell>
        </row>
        <row r="1122">
          <cell r="A1122">
            <v>3400003516</v>
          </cell>
          <cell r="B1122">
            <v>0</v>
          </cell>
          <cell r="C1122">
            <v>4420</v>
          </cell>
          <cell r="D1122" t="str">
            <v>01.10.1996</v>
          </cell>
          <cell r="E1122">
            <v>1</v>
          </cell>
          <cell r="F1122">
            <v>6197000239</v>
          </cell>
        </row>
        <row r="1123">
          <cell r="A1123">
            <v>3400003517</v>
          </cell>
          <cell r="B1123">
            <v>0</v>
          </cell>
          <cell r="C1123">
            <v>4420</v>
          </cell>
          <cell r="D1123" t="str">
            <v>01.10.1996</v>
          </cell>
          <cell r="E1123">
            <v>1</v>
          </cell>
          <cell r="F1123">
            <v>6197000240</v>
          </cell>
        </row>
        <row r="1124">
          <cell r="A1124">
            <v>3400003518</v>
          </cell>
          <cell r="B1124">
            <v>0</v>
          </cell>
          <cell r="C1124">
            <v>5302</v>
          </cell>
          <cell r="D1124" t="str">
            <v>01.10.1996</v>
          </cell>
          <cell r="E1124">
            <v>1</v>
          </cell>
          <cell r="F1124">
            <v>6197000241</v>
          </cell>
        </row>
        <row r="1125">
          <cell r="A1125">
            <v>3400003519</v>
          </cell>
          <cell r="B1125">
            <v>0</v>
          </cell>
          <cell r="C1125">
            <v>5302</v>
          </cell>
          <cell r="D1125" t="str">
            <v>01.10.1996</v>
          </cell>
          <cell r="E1125">
            <v>1</v>
          </cell>
          <cell r="F1125">
            <v>6197000242</v>
          </cell>
        </row>
        <row r="1126">
          <cell r="A1126">
            <v>3400003520</v>
          </cell>
          <cell r="B1126">
            <v>0</v>
          </cell>
          <cell r="C1126">
            <v>5300</v>
          </cell>
          <cell r="D1126" t="str">
            <v>01.10.1996</v>
          </cell>
          <cell r="E1126">
            <v>1</v>
          </cell>
          <cell r="F1126">
            <v>6197000243</v>
          </cell>
        </row>
        <row r="1127">
          <cell r="A1127">
            <v>3400003521</v>
          </cell>
          <cell r="B1127">
            <v>0</v>
          </cell>
          <cell r="C1127">
            <v>5300</v>
          </cell>
          <cell r="D1127" t="str">
            <v>01.10.1996</v>
          </cell>
          <cell r="E1127">
            <v>1</v>
          </cell>
          <cell r="F1127">
            <v>6197000244</v>
          </cell>
        </row>
        <row r="1128">
          <cell r="A1128">
            <v>3400003522</v>
          </cell>
          <cell r="B1128">
            <v>0</v>
          </cell>
          <cell r="C1128">
            <v>5300</v>
          </cell>
          <cell r="D1128" t="str">
            <v>01.10.1996</v>
          </cell>
          <cell r="E1128">
            <v>1</v>
          </cell>
          <cell r="F1128">
            <v>6197000245</v>
          </cell>
        </row>
        <row r="1129">
          <cell r="A1129">
            <v>3400003523</v>
          </cell>
          <cell r="B1129">
            <v>0</v>
          </cell>
          <cell r="C1129">
            <v>4420</v>
          </cell>
          <cell r="D1129" t="str">
            <v>01.10.1996</v>
          </cell>
          <cell r="E1129">
            <v>1</v>
          </cell>
          <cell r="F1129">
            <v>6197000246</v>
          </cell>
        </row>
        <row r="1130">
          <cell r="A1130">
            <v>3400003524</v>
          </cell>
          <cell r="B1130">
            <v>0</v>
          </cell>
          <cell r="C1130">
            <v>5300</v>
          </cell>
          <cell r="D1130" t="str">
            <v>01.10.1996</v>
          </cell>
          <cell r="E1130">
            <v>1</v>
          </cell>
          <cell r="F1130">
            <v>6197000247</v>
          </cell>
        </row>
        <row r="1131">
          <cell r="A1131">
            <v>3400003525</v>
          </cell>
          <cell r="B1131">
            <v>0</v>
          </cell>
          <cell r="C1131">
            <v>5300</v>
          </cell>
          <cell r="D1131" t="str">
            <v>01.10.1996</v>
          </cell>
          <cell r="E1131">
            <v>1</v>
          </cell>
          <cell r="F1131">
            <v>6197000248</v>
          </cell>
        </row>
        <row r="1132">
          <cell r="A1132">
            <v>3400003526</v>
          </cell>
          <cell r="B1132">
            <v>0</v>
          </cell>
          <cell r="C1132">
            <v>5300</v>
          </cell>
          <cell r="D1132" t="str">
            <v>01.10.1996</v>
          </cell>
          <cell r="E1132">
            <v>1</v>
          </cell>
          <cell r="F1132">
            <v>6197000249</v>
          </cell>
        </row>
        <row r="1133">
          <cell r="A1133">
            <v>3400003527</v>
          </cell>
          <cell r="B1133">
            <v>0</v>
          </cell>
          <cell r="C1133">
            <v>6220</v>
          </cell>
          <cell r="D1133" t="str">
            <v>01.10.1996</v>
          </cell>
          <cell r="E1133">
            <v>1</v>
          </cell>
          <cell r="F1133">
            <v>6197000250</v>
          </cell>
        </row>
        <row r="1134">
          <cell r="A1134">
            <v>3400003528</v>
          </cell>
          <cell r="B1134">
            <v>0</v>
          </cell>
          <cell r="C1134">
            <v>6220</v>
          </cell>
          <cell r="D1134" t="str">
            <v>01.10.1996</v>
          </cell>
          <cell r="E1134">
            <v>1</v>
          </cell>
          <cell r="F1134">
            <v>6197000251</v>
          </cell>
        </row>
        <row r="1135">
          <cell r="A1135">
            <v>3400003529</v>
          </cell>
          <cell r="B1135">
            <v>0</v>
          </cell>
          <cell r="C1135">
            <v>6800</v>
          </cell>
          <cell r="D1135" t="str">
            <v>01.10.1996</v>
          </cell>
          <cell r="E1135">
            <v>1</v>
          </cell>
          <cell r="F1135">
            <v>6197000252</v>
          </cell>
        </row>
        <row r="1136">
          <cell r="A1136">
            <v>3400003530</v>
          </cell>
          <cell r="B1136">
            <v>0</v>
          </cell>
          <cell r="C1136">
            <v>5301</v>
          </cell>
          <cell r="D1136" t="str">
            <v>01.10.1996</v>
          </cell>
          <cell r="E1136">
            <v>1</v>
          </cell>
          <cell r="F1136">
            <v>6197000253</v>
          </cell>
        </row>
        <row r="1137">
          <cell r="A1137">
            <v>3400003531</v>
          </cell>
          <cell r="B1137">
            <v>0</v>
          </cell>
          <cell r="C1137">
            <v>6801</v>
          </cell>
          <cell r="D1137" t="str">
            <v>01.10.1996</v>
          </cell>
          <cell r="E1137">
            <v>1</v>
          </cell>
          <cell r="F1137">
            <v>6197000254</v>
          </cell>
        </row>
        <row r="1138">
          <cell r="A1138">
            <v>3400003532</v>
          </cell>
          <cell r="B1138">
            <v>0</v>
          </cell>
          <cell r="C1138">
            <v>6801</v>
          </cell>
          <cell r="D1138" t="str">
            <v>01.10.1996</v>
          </cell>
          <cell r="E1138">
            <v>1</v>
          </cell>
          <cell r="F1138">
            <v>6197000255</v>
          </cell>
        </row>
        <row r="1139">
          <cell r="A1139">
            <v>3400003533</v>
          </cell>
          <cell r="B1139">
            <v>0</v>
          </cell>
          <cell r="C1139">
            <v>6801</v>
          </cell>
          <cell r="D1139" t="str">
            <v>01.10.1996</v>
          </cell>
          <cell r="E1139">
            <v>0</v>
          </cell>
          <cell r="F1139">
            <v>6197000256</v>
          </cell>
        </row>
        <row r="1140">
          <cell r="A1140">
            <v>3400003534</v>
          </cell>
          <cell r="B1140">
            <v>0</v>
          </cell>
          <cell r="C1140">
            <v>6221</v>
          </cell>
          <cell r="D1140" t="str">
            <v>07.08.1996</v>
          </cell>
          <cell r="E1140">
            <v>11</v>
          </cell>
          <cell r="F1140">
            <v>6197000257</v>
          </cell>
        </row>
        <row r="1141">
          <cell r="A1141">
            <v>3400003535</v>
          </cell>
          <cell r="B1141">
            <v>0</v>
          </cell>
          <cell r="C1141">
            <v>6221</v>
          </cell>
          <cell r="D1141" t="str">
            <v>07.08.1996</v>
          </cell>
          <cell r="E1141">
            <v>2</v>
          </cell>
          <cell r="F1141">
            <v>6197000258</v>
          </cell>
        </row>
        <row r="1142">
          <cell r="A1142">
            <v>3400003536</v>
          </cell>
          <cell r="B1142">
            <v>0</v>
          </cell>
          <cell r="C1142">
            <v>6221</v>
          </cell>
          <cell r="D1142" t="str">
            <v>07.08.1996</v>
          </cell>
          <cell r="E1142">
            <v>1</v>
          </cell>
          <cell r="F1142">
            <v>6197000259</v>
          </cell>
        </row>
        <row r="1143">
          <cell r="A1143">
            <v>3400003537</v>
          </cell>
          <cell r="B1143">
            <v>0</v>
          </cell>
          <cell r="C1143">
            <v>6221</v>
          </cell>
          <cell r="D1143" t="str">
            <v>07.08.1996</v>
          </cell>
          <cell r="E1143">
            <v>1</v>
          </cell>
          <cell r="F1143">
            <v>6197000260</v>
          </cell>
        </row>
        <row r="1144">
          <cell r="A1144">
            <v>3400003538</v>
          </cell>
          <cell r="B1144">
            <v>0</v>
          </cell>
          <cell r="C1144">
            <v>6221</v>
          </cell>
          <cell r="D1144" t="str">
            <v>07.08.1996</v>
          </cell>
          <cell r="E1144">
            <v>32</v>
          </cell>
          <cell r="F1144">
            <v>6197000261</v>
          </cell>
        </row>
        <row r="1145">
          <cell r="A1145">
            <v>3400003539</v>
          </cell>
          <cell r="B1145">
            <v>0</v>
          </cell>
          <cell r="C1145">
            <v>6221</v>
          </cell>
          <cell r="D1145" t="str">
            <v>07.08.1996</v>
          </cell>
          <cell r="E1145">
            <v>8</v>
          </cell>
          <cell r="F1145">
            <v>6197000262</v>
          </cell>
        </row>
        <row r="1146">
          <cell r="A1146">
            <v>3400003540</v>
          </cell>
          <cell r="B1146">
            <v>0</v>
          </cell>
          <cell r="C1146">
            <v>6221</v>
          </cell>
          <cell r="D1146" t="str">
            <v>07.08.1996</v>
          </cell>
          <cell r="E1146">
            <v>2</v>
          </cell>
          <cell r="F1146">
            <v>6197000263</v>
          </cell>
        </row>
        <row r="1147">
          <cell r="A1147">
            <v>3400003541</v>
          </cell>
          <cell r="B1147">
            <v>0</v>
          </cell>
          <cell r="C1147">
            <v>6221</v>
          </cell>
          <cell r="D1147" t="str">
            <v>07.08.1996</v>
          </cell>
          <cell r="E1147">
            <v>20</v>
          </cell>
          <cell r="F1147">
            <v>6197000264</v>
          </cell>
        </row>
        <row r="1148">
          <cell r="A1148">
            <v>3400003542</v>
          </cell>
          <cell r="B1148">
            <v>0</v>
          </cell>
          <cell r="C1148">
            <v>6602</v>
          </cell>
          <cell r="D1148" t="str">
            <v>04.06.1996</v>
          </cell>
          <cell r="E1148">
            <v>0</v>
          </cell>
          <cell r="F1148">
            <v>6197000265</v>
          </cell>
        </row>
        <row r="1149">
          <cell r="A1149">
            <v>3400003543</v>
          </cell>
          <cell r="B1149">
            <v>0</v>
          </cell>
          <cell r="C1149">
            <v>6602</v>
          </cell>
          <cell r="D1149" t="str">
            <v>04.06.1996</v>
          </cell>
          <cell r="E1149">
            <v>0</v>
          </cell>
          <cell r="F1149">
            <v>6197000266</v>
          </cell>
        </row>
        <row r="1150">
          <cell r="A1150">
            <v>3400003544</v>
          </cell>
          <cell r="B1150">
            <v>0</v>
          </cell>
          <cell r="C1150">
            <v>5301</v>
          </cell>
          <cell r="D1150" t="str">
            <v>01.10.1996</v>
          </cell>
          <cell r="E1150">
            <v>0</v>
          </cell>
          <cell r="F1150">
            <v>6197000267</v>
          </cell>
        </row>
        <row r="1151">
          <cell r="A1151">
            <v>3400003545</v>
          </cell>
          <cell r="B1151">
            <v>0</v>
          </cell>
          <cell r="C1151">
            <v>5301</v>
          </cell>
          <cell r="D1151" t="str">
            <v>01.10.1996</v>
          </cell>
          <cell r="E1151">
            <v>1</v>
          </cell>
          <cell r="F1151">
            <v>6197000268</v>
          </cell>
        </row>
        <row r="1152">
          <cell r="A1152">
            <v>3400003546</v>
          </cell>
          <cell r="B1152">
            <v>0</v>
          </cell>
          <cell r="C1152">
            <v>5301</v>
          </cell>
          <cell r="D1152" t="str">
            <v>01.10.1996</v>
          </cell>
          <cell r="E1152">
            <v>1</v>
          </cell>
          <cell r="F1152">
            <v>6197000269</v>
          </cell>
        </row>
        <row r="1153">
          <cell r="A1153">
            <v>3400003547</v>
          </cell>
          <cell r="B1153">
            <v>0</v>
          </cell>
          <cell r="C1153">
            <v>5300</v>
          </cell>
          <cell r="D1153" t="str">
            <v>01.10.1996</v>
          </cell>
          <cell r="E1153">
            <v>1</v>
          </cell>
          <cell r="F1153">
            <v>6197000270</v>
          </cell>
        </row>
        <row r="1154">
          <cell r="A1154">
            <v>3400003548</v>
          </cell>
          <cell r="B1154">
            <v>0</v>
          </cell>
          <cell r="C1154">
            <v>6210</v>
          </cell>
          <cell r="D1154" t="str">
            <v>14.01.1997</v>
          </cell>
          <cell r="E1154">
            <v>0</v>
          </cell>
          <cell r="F1154">
            <v>6197000271</v>
          </cell>
        </row>
        <row r="1155">
          <cell r="A1155">
            <v>3400003549</v>
          </cell>
          <cell r="B1155">
            <v>0</v>
          </cell>
          <cell r="C1155">
            <v>6210</v>
          </cell>
          <cell r="D1155" t="str">
            <v>14.01.1997</v>
          </cell>
          <cell r="E1155">
            <v>0</v>
          </cell>
          <cell r="F1155">
            <v>6197000272</v>
          </cell>
        </row>
        <row r="1156">
          <cell r="A1156">
            <v>3400003550</v>
          </cell>
          <cell r="B1156">
            <v>0</v>
          </cell>
          <cell r="C1156">
            <v>6210</v>
          </cell>
          <cell r="D1156" t="str">
            <v>14.01.1997</v>
          </cell>
          <cell r="E1156">
            <v>0</v>
          </cell>
          <cell r="F1156">
            <v>6197000273</v>
          </cell>
        </row>
        <row r="1157">
          <cell r="A1157">
            <v>3400003551</v>
          </cell>
          <cell r="B1157">
            <v>0</v>
          </cell>
          <cell r="C1157">
            <v>6600</v>
          </cell>
          <cell r="D1157" t="str">
            <v>14.01.1997</v>
          </cell>
          <cell r="E1157">
            <v>1</v>
          </cell>
          <cell r="F1157">
            <v>6197000274</v>
          </cell>
        </row>
        <row r="1158">
          <cell r="A1158">
            <v>3400003552</v>
          </cell>
          <cell r="B1158">
            <v>0</v>
          </cell>
          <cell r="C1158">
            <v>6901</v>
          </cell>
          <cell r="D1158" t="str">
            <v>01.10.1996</v>
          </cell>
          <cell r="E1158">
            <v>0</v>
          </cell>
          <cell r="F1158">
            <v>6197000275</v>
          </cell>
        </row>
        <row r="1159">
          <cell r="A1159">
            <v>3400003553</v>
          </cell>
          <cell r="B1159">
            <v>0</v>
          </cell>
          <cell r="C1159">
            <v>6901</v>
          </cell>
          <cell r="D1159" t="str">
            <v>01.10.1996</v>
          </cell>
          <cell r="E1159">
            <v>0</v>
          </cell>
          <cell r="F1159">
            <v>6197000276</v>
          </cell>
        </row>
        <row r="1160">
          <cell r="A1160">
            <v>3400003554</v>
          </cell>
          <cell r="B1160">
            <v>0</v>
          </cell>
          <cell r="C1160">
            <v>5100</v>
          </cell>
          <cell r="D1160" t="str">
            <v>14.01.1997</v>
          </cell>
          <cell r="E1160">
            <v>0</v>
          </cell>
          <cell r="F1160">
            <v>6197000277</v>
          </cell>
        </row>
        <row r="1161">
          <cell r="A1161">
            <v>3400003555</v>
          </cell>
          <cell r="B1161">
            <v>0</v>
          </cell>
          <cell r="C1161">
            <v>6901</v>
          </cell>
          <cell r="D1161" t="str">
            <v>01.10.1996</v>
          </cell>
          <cell r="E1161">
            <v>17</v>
          </cell>
          <cell r="F1161">
            <v>6197000278</v>
          </cell>
        </row>
        <row r="1162">
          <cell r="A1162">
            <v>3400003556</v>
          </cell>
          <cell r="B1162">
            <v>0</v>
          </cell>
          <cell r="C1162">
            <v>6901</v>
          </cell>
          <cell r="D1162" t="str">
            <v>01.10.1996</v>
          </cell>
          <cell r="E1162">
            <v>2</v>
          </cell>
          <cell r="F1162">
            <v>6197000279</v>
          </cell>
        </row>
        <row r="1163">
          <cell r="A1163">
            <v>3400003557</v>
          </cell>
          <cell r="B1163">
            <v>0</v>
          </cell>
          <cell r="C1163">
            <v>6901</v>
          </cell>
          <cell r="D1163" t="str">
            <v>01.10.1996</v>
          </cell>
          <cell r="E1163">
            <v>12</v>
          </cell>
          <cell r="F1163">
            <v>6197000280</v>
          </cell>
        </row>
        <row r="1164">
          <cell r="A1164">
            <v>3400003558</v>
          </cell>
          <cell r="B1164">
            <v>0</v>
          </cell>
          <cell r="C1164">
            <v>6901</v>
          </cell>
          <cell r="D1164" t="str">
            <v>01.10.1996</v>
          </cell>
          <cell r="E1164">
            <v>2</v>
          </cell>
          <cell r="F1164">
            <v>6197000281</v>
          </cell>
        </row>
        <row r="1165">
          <cell r="A1165">
            <v>3400003559</v>
          </cell>
          <cell r="B1165">
            <v>0</v>
          </cell>
          <cell r="C1165">
            <v>6901</v>
          </cell>
          <cell r="D1165" t="str">
            <v>01.10.1996</v>
          </cell>
          <cell r="E1165">
            <v>1</v>
          </cell>
          <cell r="F1165">
            <v>6197000282</v>
          </cell>
        </row>
        <row r="1166">
          <cell r="A1166">
            <v>3400003560</v>
          </cell>
          <cell r="B1166">
            <v>0</v>
          </cell>
          <cell r="C1166">
            <v>6901</v>
          </cell>
          <cell r="D1166" t="str">
            <v>01.10.1996</v>
          </cell>
          <cell r="E1166">
            <v>3</v>
          </cell>
          <cell r="F1166">
            <v>6197000283</v>
          </cell>
        </row>
        <row r="1167">
          <cell r="A1167">
            <v>3400003561</v>
          </cell>
          <cell r="B1167">
            <v>0</v>
          </cell>
          <cell r="C1167">
            <v>6230</v>
          </cell>
          <cell r="D1167" t="str">
            <v>14.01.1997</v>
          </cell>
          <cell r="E1167">
            <v>0</v>
          </cell>
          <cell r="F1167">
            <v>6197000284</v>
          </cell>
        </row>
        <row r="1168">
          <cell r="A1168">
            <v>3400003562</v>
          </cell>
          <cell r="B1168">
            <v>0</v>
          </cell>
          <cell r="C1168">
            <v>5300</v>
          </cell>
          <cell r="D1168" t="str">
            <v>01.10.1996</v>
          </cell>
          <cell r="E1168">
            <v>1</v>
          </cell>
          <cell r="F1168">
            <v>6197000285</v>
          </cell>
        </row>
        <row r="1169">
          <cell r="A1169">
            <v>3400003563</v>
          </cell>
          <cell r="B1169">
            <v>0</v>
          </cell>
          <cell r="C1169">
            <v>6600</v>
          </cell>
          <cell r="D1169" t="str">
            <v>14.01.1997</v>
          </cell>
          <cell r="E1169">
            <v>0</v>
          </cell>
          <cell r="F1169">
            <v>6197000286</v>
          </cell>
        </row>
        <row r="1170">
          <cell r="A1170">
            <v>3400003564</v>
          </cell>
          <cell r="B1170">
            <v>0</v>
          </cell>
          <cell r="C1170">
            <v>6600</v>
          </cell>
          <cell r="D1170" t="str">
            <v>14.01.1997</v>
          </cell>
          <cell r="E1170">
            <v>1</v>
          </cell>
          <cell r="F1170">
            <v>6197000287</v>
          </cell>
        </row>
        <row r="1171">
          <cell r="A1171">
            <v>3400003565</v>
          </cell>
          <cell r="B1171">
            <v>0</v>
          </cell>
          <cell r="C1171">
            <v>6801</v>
          </cell>
          <cell r="D1171" t="str">
            <v>14.01.1997</v>
          </cell>
          <cell r="E1171">
            <v>1</v>
          </cell>
          <cell r="F1171">
            <v>6197000288</v>
          </cell>
        </row>
        <row r="1172">
          <cell r="A1172">
            <v>3400003566</v>
          </cell>
          <cell r="B1172">
            <v>0</v>
          </cell>
          <cell r="C1172">
            <v>6602</v>
          </cell>
          <cell r="D1172" t="str">
            <v>01.10.1996</v>
          </cell>
          <cell r="E1172">
            <v>1</v>
          </cell>
          <cell r="F1172">
            <v>6197000289</v>
          </cell>
        </row>
        <row r="1173">
          <cell r="A1173">
            <v>3400003567</v>
          </cell>
          <cell r="B1173">
            <v>0</v>
          </cell>
          <cell r="C1173">
            <v>6602</v>
          </cell>
          <cell r="D1173" t="str">
            <v>01.10.1996</v>
          </cell>
          <cell r="E1173">
            <v>1</v>
          </cell>
          <cell r="F1173">
            <v>6197000290</v>
          </cell>
        </row>
        <row r="1174">
          <cell r="A1174">
            <v>3400003568</v>
          </cell>
          <cell r="B1174">
            <v>0</v>
          </cell>
          <cell r="C1174">
            <v>6500</v>
          </cell>
          <cell r="D1174" t="str">
            <v>16.01.1997</v>
          </cell>
          <cell r="E1174">
            <v>0</v>
          </cell>
          <cell r="F1174">
            <v>6197000291</v>
          </cell>
        </row>
        <row r="1175">
          <cell r="A1175">
            <v>3400003569</v>
          </cell>
          <cell r="B1175">
            <v>0</v>
          </cell>
          <cell r="C1175">
            <v>5400</v>
          </cell>
          <cell r="D1175" t="str">
            <v>16.01.1997</v>
          </cell>
          <cell r="E1175">
            <v>0</v>
          </cell>
          <cell r="F1175">
            <v>6197000292</v>
          </cell>
        </row>
        <row r="1176">
          <cell r="A1176">
            <v>3400003570</v>
          </cell>
          <cell r="B1176">
            <v>0</v>
          </cell>
          <cell r="C1176">
            <v>5400</v>
          </cell>
          <cell r="D1176" t="str">
            <v>16.01.1997</v>
          </cell>
          <cell r="E1176">
            <v>0</v>
          </cell>
          <cell r="F1176">
            <v>6197000293</v>
          </cell>
        </row>
        <row r="1177">
          <cell r="A1177">
            <v>3400003571</v>
          </cell>
          <cell r="B1177">
            <v>0</v>
          </cell>
          <cell r="C1177">
            <v>5400</v>
          </cell>
          <cell r="D1177" t="str">
            <v>16.01.1997</v>
          </cell>
          <cell r="E1177">
            <v>0</v>
          </cell>
          <cell r="F1177">
            <v>6197000294</v>
          </cell>
        </row>
        <row r="1178">
          <cell r="A1178">
            <v>3400003572</v>
          </cell>
          <cell r="B1178">
            <v>0</v>
          </cell>
          <cell r="C1178">
            <v>5400</v>
          </cell>
          <cell r="D1178" t="str">
            <v>16.01.1997</v>
          </cell>
          <cell r="E1178">
            <v>0</v>
          </cell>
          <cell r="F1178">
            <v>6197000295</v>
          </cell>
        </row>
        <row r="1179">
          <cell r="A1179">
            <v>3400003573</v>
          </cell>
          <cell r="B1179">
            <v>0</v>
          </cell>
          <cell r="C1179">
            <v>6600</v>
          </cell>
          <cell r="D1179" t="str">
            <v>16.01.1997</v>
          </cell>
          <cell r="E1179">
            <v>0</v>
          </cell>
          <cell r="F1179">
            <v>6197000296</v>
          </cell>
        </row>
        <row r="1180">
          <cell r="A1180">
            <v>3400003574</v>
          </cell>
          <cell r="B1180">
            <v>0</v>
          </cell>
          <cell r="C1180">
            <v>6600</v>
          </cell>
          <cell r="D1180" t="str">
            <v>16.01.1997</v>
          </cell>
          <cell r="E1180">
            <v>1</v>
          </cell>
          <cell r="F1180">
            <v>6197000297</v>
          </cell>
        </row>
        <row r="1181">
          <cell r="A1181">
            <v>3400003575</v>
          </cell>
          <cell r="B1181">
            <v>0</v>
          </cell>
          <cell r="C1181">
            <v>6600</v>
          </cell>
          <cell r="D1181" t="str">
            <v>16.01.1997</v>
          </cell>
          <cell r="E1181">
            <v>1</v>
          </cell>
          <cell r="F1181">
            <v>6197000298</v>
          </cell>
        </row>
        <row r="1182">
          <cell r="A1182">
            <v>3400003576</v>
          </cell>
          <cell r="B1182">
            <v>0</v>
          </cell>
          <cell r="C1182">
            <v>6600</v>
          </cell>
          <cell r="D1182" t="str">
            <v>16.01.1997</v>
          </cell>
          <cell r="E1182">
            <v>1</v>
          </cell>
          <cell r="F1182">
            <v>6197000299</v>
          </cell>
        </row>
        <row r="1183">
          <cell r="A1183">
            <v>3400003577</v>
          </cell>
          <cell r="B1183">
            <v>0</v>
          </cell>
          <cell r="C1183">
            <v>6600</v>
          </cell>
          <cell r="D1183" t="str">
            <v>16.01.1997</v>
          </cell>
          <cell r="E1183">
            <v>1</v>
          </cell>
          <cell r="F1183">
            <v>6197000300</v>
          </cell>
        </row>
        <row r="1184">
          <cell r="A1184">
            <v>3400003578</v>
          </cell>
          <cell r="B1184">
            <v>0</v>
          </cell>
          <cell r="C1184">
            <v>6801</v>
          </cell>
          <cell r="D1184" t="str">
            <v>16.01.1997</v>
          </cell>
          <cell r="E1184">
            <v>1</v>
          </cell>
          <cell r="F1184">
            <v>6197000301</v>
          </cell>
        </row>
        <row r="1185">
          <cell r="A1185">
            <v>3400003579</v>
          </cell>
          <cell r="B1185">
            <v>0</v>
          </cell>
          <cell r="C1185">
            <v>6600</v>
          </cell>
          <cell r="D1185" t="str">
            <v>16.01.1997</v>
          </cell>
          <cell r="E1185">
            <v>0</v>
          </cell>
          <cell r="F1185">
            <v>6197000302</v>
          </cell>
        </row>
        <row r="1186">
          <cell r="A1186">
            <v>3400003580</v>
          </cell>
          <cell r="B1186">
            <v>0</v>
          </cell>
          <cell r="C1186">
            <v>6801</v>
          </cell>
          <cell r="D1186" t="str">
            <v>16.01.1997</v>
          </cell>
          <cell r="E1186">
            <v>0</v>
          </cell>
          <cell r="F1186">
            <v>6197000303</v>
          </cell>
        </row>
        <row r="1187">
          <cell r="A1187">
            <v>3400003581</v>
          </cell>
          <cell r="B1187">
            <v>0</v>
          </cell>
          <cell r="C1187">
            <v>6600</v>
          </cell>
          <cell r="D1187" t="str">
            <v>16.01.1997</v>
          </cell>
          <cell r="E1187">
            <v>1</v>
          </cell>
          <cell r="F1187">
            <v>6197000304</v>
          </cell>
        </row>
        <row r="1188">
          <cell r="A1188">
            <v>3400003582</v>
          </cell>
          <cell r="B1188">
            <v>0</v>
          </cell>
          <cell r="C1188">
            <v>6801</v>
          </cell>
          <cell r="D1188" t="str">
            <v>16.01.1997</v>
          </cell>
          <cell r="E1188">
            <v>1</v>
          </cell>
          <cell r="F1188">
            <v>6197000305</v>
          </cell>
        </row>
        <row r="1189">
          <cell r="A1189">
            <v>3400003583</v>
          </cell>
          <cell r="B1189">
            <v>0</v>
          </cell>
          <cell r="C1189">
            <v>6901</v>
          </cell>
          <cell r="D1189" t="str">
            <v>01.10.1996</v>
          </cell>
          <cell r="E1189">
            <v>4</v>
          </cell>
          <cell r="F1189">
            <v>6197000306</v>
          </cell>
        </row>
        <row r="1190">
          <cell r="A1190">
            <v>3400003584</v>
          </cell>
          <cell r="B1190">
            <v>0</v>
          </cell>
          <cell r="C1190">
            <v>6901</v>
          </cell>
          <cell r="D1190" t="str">
            <v>01.10.1996</v>
          </cell>
          <cell r="E1190">
            <v>0</v>
          </cell>
          <cell r="F1190">
            <v>6197000307</v>
          </cell>
        </row>
        <row r="1191">
          <cell r="A1191">
            <v>3400003585</v>
          </cell>
          <cell r="B1191">
            <v>0</v>
          </cell>
          <cell r="C1191">
            <v>6901</v>
          </cell>
          <cell r="D1191" t="str">
            <v>01.10.1996</v>
          </cell>
          <cell r="E1191">
            <v>8</v>
          </cell>
          <cell r="F1191">
            <v>6197000308</v>
          </cell>
        </row>
        <row r="1192">
          <cell r="A1192">
            <v>3400003586</v>
          </cell>
          <cell r="B1192">
            <v>0</v>
          </cell>
          <cell r="C1192">
            <v>6901</v>
          </cell>
          <cell r="D1192" t="str">
            <v>01.10.1996</v>
          </cell>
          <cell r="E1192">
            <v>1</v>
          </cell>
          <cell r="F1192">
            <v>6197000309</v>
          </cell>
        </row>
        <row r="1193">
          <cell r="A1193">
            <v>3400003587</v>
          </cell>
          <cell r="B1193">
            <v>0</v>
          </cell>
          <cell r="C1193">
            <v>6901</v>
          </cell>
          <cell r="D1193" t="str">
            <v>01.10.1996</v>
          </cell>
          <cell r="E1193">
            <v>1</v>
          </cell>
          <cell r="F1193">
            <v>6197000310</v>
          </cell>
        </row>
        <row r="1194">
          <cell r="A1194">
            <v>3400003588</v>
          </cell>
          <cell r="B1194">
            <v>0</v>
          </cell>
          <cell r="C1194">
            <v>6901</v>
          </cell>
          <cell r="D1194" t="str">
            <v>01.10.1996</v>
          </cell>
          <cell r="E1194">
            <v>5</v>
          </cell>
          <cell r="F1194">
            <v>6197000311</v>
          </cell>
        </row>
        <row r="1195">
          <cell r="A1195">
            <v>3400003589</v>
          </cell>
          <cell r="B1195">
            <v>0</v>
          </cell>
          <cell r="C1195">
            <v>6901</v>
          </cell>
          <cell r="D1195" t="str">
            <v>01.10.1996</v>
          </cell>
          <cell r="E1195">
            <v>2</v>
          </cell>
          <cell r="F1195">
            <v>6197000312</v>
          </cell>
        </row>
        <row r="1196">
          <cell r="A1196">
            <v>3400003590</v>
          </cell>
          <cell r="B1196">
            <v>0</v>
          </cell>
          <cell r="C1196">
            <v>6801</v>
          </cell>
          <cell r="D1196" t="str">
            <v>16.01.1997</v>
          </cell>
          <cell r="E1196">
            <v>1</v>
          </cell>
          <cell r="F1196">
            <v>6197000313</v>
          </cell>
        </row>
        <row r="1197">
          <cell r="A1197">
            <v>3400003591</v>
          </cell>
          <cell r="B1197">
            <v>0</v>
          </cell>
          <cell r="C1197">
            <v>6801</v>
          </cell>
          <cell r="D1197" t="str">
            <v>16.01.1997</v>
          </cell>
          <cell r="E1197">
            <v>1</v>
          </cell>
          <cell r="F1197">
            <v>6197000314</v>
          </cell>
        </row>
        <row r="1198">
          <cell r="A1198">
            <v>3400003592</v>
          </cell>
          <cell r="B1198">
            <v>0</v>
          </cell>
          <cell r="C1198">
            <v>6901</v>
          </cell>
          <cell r="D1198" t="str">
            <v>01.10.1996</v>
          </cell>
          <cell r="E1198">
            <v>2</v>
          </cell>
          <cell r="F1198">
            <v>6197000315</v>
          </cell>
        </row>
        <row r="1199">
          <cell r="A1199">
            <v>3400003593</v>
          </cell>
          <cell r="B1199">
            <v>0</v>
          </cell>
          <cell r="C1199">
            <v>6901</v>
          </cell>
          <cell r="D1199" t="str">
            <v>01.10.1996</v>
          </cell>
          <cell r="E1199">
            <v>2</v>
          </cell>
          <cell r="F1199">
            <v>6197000316</v>
          </cell>
        </row>
        <row r="1200">
          <cell r="A1200">
            <v>3400003594</v>
          </cell>
          <cell r="B1200">
            <v>0</v>
          </cell>
          <cell r="C1200">
            <v>6901</v>
          </cell>
          <cell r="D1200" t="str">
            <v>01.10.1996</v>
          </cell>
          <cell r="E1200">
            <v>2</v>
          </cell>
          <cell r="F1200">
            <v>6197000317</v>
          </cell>
        </row>
        <row r="1201">
          <cell r="A1201">
            <v>3400003595</v>
          </cell>
          <cell r="B1201">
            <v>0</v>
          </cell>
          <cell r="C1201">
            <v>6901</v>
          </cell>
          <cell r="D1201" t="str">
            <v>01.10.1996</v>
          </cell>
          <cell r="E1201">
            <v>6</v>
          </cell>
          <cell r="F1201">
            <v>6197000318</v>
          </cell>
        </row>
        <row r="1202">
          <cell r="A1202">
            <v>3400003596</v>
          </cell>
          <cell r="B1202">
            <v>0</v>
          </cell>
          <cell r="C1202">
            <v>6901</v>
          </cell>
          <cell r="D1202" t="str">
            <v>01.10.1996</v>
          </cell>
          <cell r="E1202">
            <v>24</v>
          </cell>
          <cell r="F1202">
            <v>6197000319</v>
          </cell>
        </row>
        <row r="1203">
          <cell r="A1203">
            <v>3400003597</v>
          </cell>
          <cell r="B1203">
            <v>0</v>
          </cell>
          <cell r="C1203">
            <v>6602</v>
          </cell>
          <cell r="D1203" t="str">
            <v>01.10.1996</v>
          </cell>
          <cell r="E1203">
            <v>0</v>
          </cell>
          <cell r="F1203">
            <v>6197000320</v>
          </cell>
        </row>
        <row r="1204">
          <cell r="A1204">
            <v>3400003598</v>
          </cell>
          <cell r="B1204">
            <v>0</v>
          </cell>
          <cell r="C1204">
            <v>6901</v>
          </cell>
          <cell r="D1204" t="str">
            <v>01.10.1996</v>
          </cell>
          <cell r="E1204">
            <v>2</v>
          </cell>
          <cell r="F1204">
            <v>6197000321</v>
          </cell>
        </row>
        <row r="1205">
          <cell r="A1205">
            <v>3400003599</v>
          </cell>
          <cell r="B1205">
            <v>0</v>
          </cell>
          <cell r="C1205">
            <v>6901</v>
          </cell>
          <cell r="D1205" t="str">
            <v>01.10.1996</v>
          </cell>
          <cell r="E1205">
            <v>2</v>
          </cell>
          <cell r="F1205">
            <v>6197000322</v>
          </cell>
        </row>
        <row r="1206">
          <cell r="A1206">
            <v>3400003600</v>
          </cell>
          <cell r="B1206">
            <v>0</v>
          </cell>
          <cell r="C1206">
            <v>6901</v>
          </cell>
          <cell r="D1206" t="str">
            <v>01.10.1996</v>
          </cell>
          <cell r="E1206">
            <v>1</v>
          </cell>
          <cell r="F1206">
            <v>6197000323</v>
          </cell>
        </row>
        <row r="1207">
          <cell r="A1207">
            <v>3400003601</v>
          </cell>
          <cell r="B1207">
            <v>0</v>
          </cell>
          <cell r="C1207">
            <v>6602</v>
          </cell>
          <cell r="D1207" t="str">
            <v>01.10.1996</v>
          </cell>
          <cell r="E1207">
            <v>1</v>
          </cell>
          <cell r="F1207">
            <v>6197000324</v>
          </cell>
        </row>
        <row r="1208">
          <cell r="A1208">
            <v>3400003602</v>
          </cell>
          <cell r="B1208">
            <v>0</v>
          </cell>
          <cell r="C1208">
            <v>6602</v>
          </cell>
          <cell r="D1208" t="str">
            <v>01.10.1996</v>
          </cell>
          <cell r="E1208">
            <v>1</v>
          </cell>
          <cell r="F1208">
            <v>6197000325</v>
          </cell>
        </row>
        <row r="1209">
          <cell r="A1209">
            <v>3400003603</v>
          </cell>
          <cell r="B1209">
            <v>0</v>
          </cell>
          <cell r="C1209">
            <v>6602</v>
          </cell>
          <cell r="D1209" t="str">
            <v>01.10.1996</v>
          </cell>
          <cell r="E1209">
            <v>1</v>
          </cell>
          <cell r="F1209">
            <v>6197000326</v>
          </cell>
        </row>
        <row r="1210">
          <cell r="A1210">
            <v>3400003604</v>
          </cell>
          <cell r="B1210">
            <v>0</v>
          </cell>
          <cell r="C1210">
            <v>6220</v>
          </cell>
          <cell r="D1210" t="str">
            <v>17.01.1997</v>
          </cell>
          <cell r="E1210">
            <v>1</v>
          </cell>
          <cell r="F1210">
            <v>6197000327</v>
          </cell>
        </row>
        <row r="1211">
          <cell r="A1211">
            <v>3400003605</v>
          </cell>
          <cell r="B1211">
            <v>0</v>
          </cell>
          <cell r="C1211">
            <v>6220</v>
          </cell>
          <cell r="D1211" t="str">
            <v>17.01.1997</v>
          </cell>
          <cell r="E1211">
            <v>1</v>
          </cell>
          <cell r="F1211">
            <v>6197000328</v>
          </cell>
        </row>
        <row r="1212">
          <cell r="A1212">
            <v>3400003606</v>
          </cell>
          <cell r="B1212">
            <v>0</v>
          </cell>
          <cell r="C1212">
            <v>6220</v>
          </cell>
          <cell r="D1212" t="str">
            <v>17.01.1997</v>
          </cell>
          <cell r="E1212">
            <v>1</v>
          </cell>
          <cell r="F1212">
            <v>6197000329</v>
          </cell>
        </row>
        <row r="1213">
          <cell r="A1213">
            <v>3400003607</v>
          </cell>
          <cell r="B1213">
            <v>0</v>
          </cell>
          <cell r="C1213">
            <v>6220</v>
          </cell>
          <cell r="D1213" t="str">
            <v>17.01.1997</v>
          </cell>
          <cell r="E1213">
            <v>1</v>
          </cell>
          <cell r="F1213">
            <v>6197000330</v>
          </cell>
        </row>
        <row r="1214">
          <cell r="A1214">
            <v>3400003608</v>
          </cell>
          <cell r="B1214">
            <v>0</v>
          </cell>
          <cell r="C1214">
            <v>6220</v>
          </cell>
          <cell r="D1214" t="str">
            <v>17.01.1997</v>
          </cell>
          <cell r="E1214">
            <v>1</v>
          </cell>
          <cell r="F1214">
            <v>6197000331</v>
          </cell>
        </row>
        <row r="1215">
          <cell r="A1215">
            <v>3400003609</v>
          </cell>
          <cell r="B1215">
            <v>0</v>
          </cell>
          <cell r="C1215">
            <v>6220</v>
          </cell>
          <cell r="D1215" t="str">
            <v>17.01.1997</v>
          </cell>
          <cell r="E1215">
            <v>1</v>
          </cell>
          <cell r="F1215">
            <v>6197000332</v>
          </cell>
        </row>
        <row r="1216">
          <cell r="A1216">
            <v>3400003610</v>
          </cell>
          <cell r="B1216">
            <v>0</v>
          </cell>
          <cell r="C1216">
            <v>6600</v>
          </cell>
          <cell r="D1216" t="str">
            <v>17.01.1997</v>
          </cell>
          <cell r="E1216">
            <v>1</v>
          </cell>
          <cell r="F1216">
            <v>6197000333</v>
          </cell>
        </row>
        <row r="1217">
          <cell r="A1217">
            <v>3400003611</v>
          </cell>
          <cell r="B1217">
            <v>0</v>
          </cell>
          <cell r="C1217">
            <v>6602</v>
          </cell>
          <cell r="D1217" t="str">
            <v>01.10.1996</v>
          </cell>
          <cell r="E1217">
            <v>0</v>
          </cell>
          <cell r="F1217">
            <v>6197000334</v>
          </cell>
        </row>
        <row r="1218">
          <cell r="A1218">
            <v>3400003612</v>
          </cell>
          <cell r="B1218">
            <v>0</v>
          </cell>
          <cell r="C1218">
            <v>6602</v>
          </cell>
          <cell r="D1218" t="str">
            <v>01.10.1996</v>
          </cell>
          <cell r="E1218">
            <v>4</v>
          </cell>
          <cell r="F1218">
            <v>6197000335</v>
          </cell>
        </row>
        <row r="1219">
          <cell r="A1219">
            <v>3400003613</v>
          </cell>
          <cell r="B1219">
            <v>0</v>
          </cell>
          <cell r="C1219">
            <v>6901</v>
          </cell>
          <cell r="D1219" t="str">
            <v>01.10.1996</v>
          </cell>
          <cell r="E1219">
            <v>0</v>
          </cell>
          <cell r="F1219">
            <v>6197000336</v>
          </cell>
        </row>
        <row r="1220">
          <cell r="A1220">
            <v>3400003614</v>
          </cell>
          <cell r="B1220">
            <v>0</v>
          </cell>
          <cell r="C1220">
            <v>6901</v>
          </cell>
          <cell r="D1220" t="str">
            <v>01.10.1996</v>
          </cell>
          <cell r="E1220">
            <v>0</v>
          </cell>
          <cell r="F1220">
            <v>6197000337</v>
          </cell>
        </row>
        <row r="1221">
          <cell r="A1221">
            <v>3400003615</v>
          </cell>
          <cell r="B1221">
            <v>0</v>
          </cell>
          <cell r="C1221">
            <v>6801</v>
          </cell>
          <cell r="D1221" t="str">
            <v>20.01.1997</v>
          </cell>
          <cell r="E1221">
            <v>1</v>
          </cell>
          <cell r="F1221">
            <v>6197000338</v>
          </cell>
        </row>
        <row r="1222">
          <cell r="A1222">
            <v>3400003616</v>
          </cell>
          <cell r="B1222">
            <v>0</v>
          </cell>
          <cell r="C1222">
            <v>5400</v>
          </cell>
          <cell r="D1222" t="str">
            <v>16.01.1997</v>
          </cell>
          <cell r="E1222">
            <v>1</v>
          </cell>
          <cell r="F1222">
            <v>6197000339</v>
          </cell>
        </row>
        <row r="1223">
          <cell r="A1223">
            <v>3400003617</v>
          </cell>
          <cell r="B1223">
            <v>0</v>
          </cell>
          <cell r="C1223">
            <v>5600</v>
          </cell>
          <cell r="D1223" t="str">
            <v>20.01.1997</v>
          </cell>
          <cell r="E1223">
            <v>0</v>
          </cell>
          <cell r="F1223">
            <v>6197000340</v>
          </cell>
        </row>
        <row r="1224">
          <cell r="A1224">
            <v>3400003618</v>
          </cell>
          <cell r="B1224">
            <v>0</v>
          </cell>
          <cell r="C1224">
            <v>5600</v>
          </cell>
          <cell r="D1224" t="str">
            <v>20.01.1997</v>
          </cell>
          <cell r="E1224">
            <v>0</v>
          </cell>
          <cell r="F1224">
            <v>6197000341</v>
          </cell>
        </row>
        <row r="1225">
          <cell r="A1225">
            <v>3400003619</v>
          </cell>
          <cell r="B1225">
            <v>0</v>
          </cell>
          <cell r="C1225">
            <v>5600</v>
          </cell>
          <cell r="D1225" t="str">
            <v>20.01.1997</v>
          </cell>
          <cell r="E1225">
            <v>0</v>
          </cell>
          <cell r="F1225">
            <v>6197000342</v>
          </cell>
        </row>
        <row r="1226">
          <cell r="A1226">
            <v>3400003620</v>
          </cell>
          <cell r="B1226">
            <v>0</v>
          </cell>
          <cell r="C1226">
            <v>5600</v>
          </cell>
          <cell r="D1226" t="str">
            <v>20.01.1997</v>
          </cell>
          <cell r="E1226">
            <v>0</v>
          </cell>
          <cell r="F1226">
            <v>6197000343</v>
          </cell>
        </row>
        <row r="1227">
          <cell r="A1227">
            <v>3400003621</v>
          </cell>
          <cell r="B1227">
            <v>0</v>
          </cell>
          <cell r="C1227">
            <v>5600</v>
          </cell>
          <cell r="D1227" t="str">
            <v>20.01.1997</v>
          </cell>
          <cell r="E1227">
            <v>0</v>
          </cell>
          <cell r="F1227">
            <v>6197000344</v>
          </cell>
        </row>
        <row r="1228">
          <cell r="A1228">
            <v>3400003622</v>
          </cell>
          <cell r="B1228">
            <v>0</v>
          </cell>
          <cell r="C1228">
            <v>5600</v>
          </cell>
          <cell r="D1228" t="str">
            <v>20.01.1997</v>
          </cell>
          <cell r="E1228">
            <v>0</v>
          </cell>
          <cell r="F1228">
            <v>6197000345</v>
          </cell>
        </row>
        <row r="1229">
          <cell r="A1229">
            <v>3400003623</v>
          </cell>
          <cell r="B1229">
            <v>0</v>
          </cell>
          <cell r="C1229">
            <v>5801</v>
          </cell>
          <cell r="D1229" t="str">
            <v>20.01.1997</v>
          </cell>
          <cell r="E1229">
            <v>1</v>
          </cell>
          <cell r="F1229">
            <v>6197000346</v>
          </cell>
        </row>
        <row r="1230">
          <cell r="A1230">
            <v>3400003624</v>
          </cell>
          <cell r="B1230">
            <v>0</v>
          </cell>
          <cell r="C1230">
            <v>5801</v>
          </cell>
          <cell r="D1230" t="str">
            <v>20.01.1997</v>
          </cell>
          <cell r="E1230">
            <v>30</v>
          </cell>
          <cell r="F1230">
            <v>6197000347</v>
          </cell>
        </row>
        <row r="1231">
          <cell r="A1231">
            <v>3400003625</v>
          </cell>
          <cell r="B1231">
            <v>0</v>
          </cell>
          <cell r="C1231">
            <v>5801</v>
          </cell>
          <cell r="D1231" t="str">
            <v>20.01.1997</v>
          </cell>
          <cell r="E1231">
            <v>0</v>
          </cell>
          <cell r="F1231">
            <v>6197000348</v>
          </cell>
        </row>
        <row r="1232">
          <cell r="A1232">
            <v>3400003626</v>
          </cell>
          <cell r="B1232">
            <v>0</v>
          </cell>
          <cell r="C1232">
            <v>6602</v>
          </cell>
          <cell r="D1232" t="str">
            <v>01.10.1996</v>
          </cell>
          <cell r="E1232">
            <v>0</v>
          </cell>
          <cell r="F1232">
            <v>6197000349</v>
          </cell>
        </row>
        <row r="1233">
          <cell r="A1233">
            <v>3400003627</v>
          </cell>
          <cell r="B1233">
            <v>1</v>
          </cell>
          <cell r="C1233">
            <v>6602</v>
          </cell>
          <cell r="D1233" t="str">
            <v>01.10.1996</v>
          </cell>
          <cell r="E1233">
            <v>0</v>
          </cell>
          <cell r="F1233">
            <v>6197000350</v>
          </cell>
        </row>
        <row r="1234">
          <cell r="A1234">
            <v>3400003627</v>
          </cell>
          <cell r="B1234">
            <v>0</v>
          </cell>
          <cell r="C1234">
            <v>6602</v>
          </cell>
          <cell r="D1234" t="str">
            <v>01.10.1996</v>
          </cell>
          <cell r="E1234">
            <v>500</v>
          </cell>
          <cell r="F1234">
            <v>6197000350</v>
          </cell>
        </row>
        <row r="1235">
          <cell r="A1235">
            <v>3400003628</v>
          </cell>
          <cell r="B1235">
            <v>0</v>
          </cell>
          <cell r="C1235">
            <v>6602</v>
          </cell>
          <cell r="D1235" t="str">
            <v>01.10.1996</v>
          </cell>
          <cell r="E1235">
            <v>0</v>
          </cell>
          <cell r="F1235">
            <v>6197000351</v>
          </cell>
        </row>
        <row r="1236">
          <cell r="A1236">
            <v>3400003629</v>
          </cell>
          <cell r="B1236">
            <v>0</v>
          </cell>
          <cell r="C1236">
            <v>6602</v>
          </cell>
          <cell r="D1236" t="str">
            <v>01.10.1996</v>
          </cell>
          <cell r="E1236">
            <v>0</v>
          </cell>
          <cell r="F1236">
            <v>6197000352</v>
          </cell>
        </row>
        <row r="1237">
          <cell r="A1237">
            <v>3400003630</v>
          </cell>
          <cell r="B1237">
            <v>0</v>
          </cell>
          <cell r="C1237">
            <v>6602</v>
          </cell>
          <cell r="D1237" t="str">
            <v>01.10.1996</v>
          </cell>
          <cell r="E1237">
            <v>0</v>
          </cell>
          <cell r="F1237">
            <v>6197000353</v>
          </cell>
        </row>
        <row r="1238">
          <cell r="A1238">
            <v>3400003631</v>
          </cell>
          <cell r="B1238">
            <v>0</v>
          </cell>
          <cell r="C1238">
            <v>6600</v>
          </cell>
          <cell r="D1238" t="str">
            <v>22.01.1997</v>
          </cell>
          <cell r="E1238">
            <v>1</v>
          </cell>
          <cell r="F1238">
            <v>6197000354</v>
          </cell>
        </row>
        <row r="1239">
          <cell r="A1239">
            <v>3400003632</v>
          </cell>
          <cell r="B1239">
            <v>0</v>
          </cell>
          <cell r="C1239">
            <v>5800</v>
          </cell>
          <cell r="D1239" t="str">
            <v>22.01.1997</v>
          </cell>
          <cell r="E1239">
            <v>1</v>
          </cell>
          <cell r="F1239">
            <v>6197000355</v>
          </cell>
        </row>
        <row r="1240">
          <cell r="A1240">
            <v>3400003633</v>
          </cell>
          <cell r="B1240">
            <v>0</v>
          </cell>
          <cell r="C1240">
            <v>5800</v>
          </cell>
          <cell r="D1240" t="str">
            <v>22.01.1997</v>
          </cell>
          <cell r="E1240">
            <v>1</v>
          </cell>
          <cell r="F1240">
            <v>6197000356</v>
          </cell>
        </row>
        <row r="1241">
          <cell r="A1241">
            <v>3400003634</v>
          </cell>
          <cell r="B1241">
            <v>0</v>
          </cell>
          <cell r="C1241">
            <v>5801</v>
          </cell>
          <cell r="D1241" t="str">
            <v>23.01.1997</v>
          </cell>
          <cell r="E1241">
            <v>1</v>
          </cell>
          <cell r="F1241">
            <v>6197000357</v>
          </cell>
        </row>
        <row r="1242">
          <cell r="A1242">
            <v>3400003635</v>
          </cell>
          <cell r="B1242">
            <v>0</v>
          </cell>
          <cell r="C1242">
            <v>5801</v>
          </cell>
          <cell r="D1242" t="str">
            <v>23.01.1997</v>
          </cell>
          <cell r="E1242">
            <v>1</v>
          </cell>
          <cell r="F1242">
            <v>6197000358</v>
          </cell>
        </row>
        <row r="1243">
          <cell r="A1243">
            <v>3400003636</v>
          </cell>
          <cell r="B1243">
            <v>0</v>
          </cell>
          <cell r="C1243">
            <v>5801</v>
          </cell>
          <cell r="D1243" t="str">
            <v>23.01.1997</v>
          </cell>
          <cell r="E1243">
            <v>1</v>
          </cell>
          <cell r="F1243">
            <v>6197000359</v>
          </cell>
        </row>
        <row r="1244">
          <cell r="A1244">
            <v>3400003637</v>
          </cell>
          <cell r="B1244">
            <v>0</v>
          </cell>
          <cell r="C1244">
            <v>5801</v>
          </cell>
          <cell r="D1244" t="str">
            <v>23.01.1997</v>
          </cell>
          <cell r="E1244">
            <v>1</v>
          </cell>
          <cell r="F1244">
            <v>6197000360</v>
          </cell>
        </row>
        <row r="1245">
          <cell r="A1245">
            <v>3400003638</v>
          </cell>
          <cell r="B1245">
            <v>0</v>
          </cell>
          <cell r="C1245">
            <v>5801</v>
          </cell>
          <cell r="D1245" t="str">
            <v>23.01.1997</v>
          </cell>
          <cell r="E1245">
            <v>1</v>
          </cell>
          <cell r="F1245">
            <v>6197000361</v>
          </cell>
        </row>
        <row r="1246">
          <cell r="A1246">
            <v>3400003639</v>
          </cell>
          <cell r="B1246">
            <v>0</v>
          </cell>
          <cell r="C1246">
            <v>5801</v>
          </cell>
          <cell r="D1246" t="str">
            <v>23.01.1997</v>
          </cell>
          <cell r="E1246">
            <v>1</v>
          </cell>
          <cell r="F1246">
            <v>6197000362</v>
          </cell>
        </row>
        <row r="1247">
          <cell r="A1247">
            <v>3400003640</v>
          </cell>
          <cell r="B1247">
            <v>0</v>
          </cell>
          <cell r="C1247">
            <v>5801</v>
          </cell>
          <cell r="D1247" t="str">
            <v>23.01.1997</v>
          </cell>
          <cell r="E1247">
            <v>1</v>
          </cell>
          <cell r="F1247">
            <v>6197000363</v>
          </cell>
        </row>
        <row r="1248">
          <cell r="A1248">
            <v>3400003641</v>
          </cell>
          <cell r="B1248">
            <v>0</v>
          </cell>
          <cell r="C1248">
            <v>5801</v>
          </cell>
          <cell r="D1248" t="str">
            <v>23.01.1997</v>
          </cell>
          <cell r="E1248">
            <v>1</v>
          </cell>
          <cell r="F1248">
            <v>6197000364</v>
          </cell>
        </row>
        <row r="1249">
          <cell r="A1249">
            <v>3400003642</v>
          </cell>
          <cell r="B1249">
            <v>0</v>
          </cell>
          <cell r="C1249">
            <v>5801</v>
          </cell>
          <cell r="D1249" t="str">
            <v>23.01.1997</v>
          </cell>
          <cell r="E1249">
            <v>1</v>
          </cell>
          <cell r="F1249">
            <v>6197000365</v>
          </cell>
        </row>
        <row r="1250">
          <cell r="A1250">
            <v>3400003643</v>
          </cell>
          <cell r="B1250">
            <v>0</v>
          </cell>
          <cell r="C1250">
            <v>5801</v>
          </cell>
          <cell r="D1250" t="str">
            <v>23.01.1997</v>
          </cell>
          <cell r="E1250">
            <v>1</v>
          </cell>
          <cell r="F1250">
            <v>6197000366</v>
          </cell>
        </row>
        <row r="1251">
          <cell r="A1251">
            <v>3400003644</v>
          </cell>
          <cell r="B1251">
            <v>0</v>
          </cell>
          <cell r="C1251">
            <v>5801</v>
          </cell>
          <cell r="D1251" t="str">
            <v>23.01.1997</v>
          </cell>
          <cell r="E1251">
            <v>1</v>
          </cell>
          <cell r="F1251">
            <v>6197000367</v>
          </cell>
        </row>
        <row r="1252">
          <cell r="A1252">
            <v>3400003645</v>
          </cell>
          <cell r="B1252">
            <v>0</v>
          </cell>
          <cell r="C1252">
            <v>5801</v>
          </cell>
          <cell r="D1252" t="str">
            <v>23.01.1997</v>
          </cell>
          <cell r="E1252">
            <v>1</v>
          </cell>
          <cell r="F1252">
            <v>6197000368</v>
          </cell>
        </row>
        <row r="1253">
          <cell r="A1253">
            <v>3400003646</v>
          </cell>
          <cell r="B1253">
            <v>0</v>
          </cell>
          <cell r="C1253">
            <v>5801</v>
          </cell>
          <cell r="D1253" t="str">
            <v>23.01.1997</v>
          </cell>
          <cell r="E1253">
            <v>1</v>
          </cell>
          <cell r="F1253">
            <v>6197000369</v>
          </cell>
        </row>
        <row r="1254">
          <cell r="A1254">
            <v>3400003647</v>
          </cell>
          <cell r="B1254">
            <v>0</v>
          </cell>
          <cell r="C1254">
            <v>6500</v>
          </cell>
          <cell r="D1254" t="str">
            <v>23.01.1997</v>
          </cell>
          <cell r="E1254">
            <v>0</v>
          </cell>
          <cell r="F1254">
            <v>6197000370</v>
          </cell>
        </row>
        <row r="1255">
          <cell r="A1255">
            <v>3400003648</v>
          </cell>
          <cell r="B1255">
            <v>0</v>
          </cell>
          <cell r="C1255">
            <v>6500</v>
          </cell>
          <cell r="D1255" t="str">
            <v>23.01.1997</v>
          </cell>
          <cell r="E1255">
            <v>0</v>
          </cell>
          <cell r="F1255">
            <v>6197000371</v>
          </cell>
        </row>
        <row r="1256">
          <cell r="A1256">
            <v>3400003649</v>
          </cell>
          <cell r="B1256">
            <v>0</v>
          </cell>
          <cell r="C1256">
            <v>6500</v>
          </cell>
          <cell r="D1256" t="str">
            <v>23.01.1997</v>
          </cell>
          <cell r="E1256">
            <v>0</v>
          </cell>
          <cell r="F1256">
            <v>6197000372</v>
          </cell>
        </row>
        <row r="1257">
          <cell r="A1257">
            <v>3400003650</v>
          </cell>
          <cell r="B1257">
            <v>0</v>
          </cell>
          <cell r="C1257">
            <v>6500</v>
          </cell>
          <cell r="D1257" t="str">
            <v>23.01.1997</v>
          </cell>
          <cell r="E1257">
            <v>0</v>
          </cell>
          <cell r="F1257">
            <v>6197000373</v>
          </cell>
        </row>
        <row r="1258">
          <cell r="A1258">
            <v>3400003651</v>
          </cell>
          <cell r="B1258">
            <v>0</v>
          </cell>
          <cell r="C1258">
            <v>6500</v>
          </cell>
          <cell r="D1258" t="str">
            <v>23.01.1997</v>
          </cell>
          <cell r="E1258">
            <v>0</v>
          </cell>
          <cell r="F1258">
            <v>6197000374</v>
          </cell>
        </row>
        <row r="1259">
          <cell r="A1259">
            <v>3400003652</v>
          </cell>
          <cell r="B1259">
            <v>0</v>
          </cell>
          <cell r="C1259">
            <v>6500</v>
          </cell>
          <cell r="D1259" t="str">
            <v>23.01.1997</v>
          </cell>
          <cell r="E1259">
            <v>0</v>
          </cell>
          <cell r="F1259">
            <v>6197000375</v>
          </cell>
        </row>
        <row r="1260">
          <cell r="A1260">
            <v>3400003653</v>
          </cell>
          <cell r="B1260">
            <v>0</v>
          </cell>
          <cell r="C1260">
            <v>6500</v>
          </cell>
          <cell r="D1260" t="str">
            <v>23.01.1997</v>
          </cell>
          <cell r="E1260">
            <v>0</v>
          </cell>
          <cell r="F1260">
            <v>6197000376</v>
          </cell>
        </row>
        <row r="1261">
          <cell r="A1261">
            <v>3400003654</v>
          </cell>
          <cell r="B1261">
            <v>0</v>
          </cell>
          <cell r="C1261">
            <v>6500</v>
          </cell>
          <cell r="D1261" t="str">
            <v>23.01.1997</v>
          </cell>
          <cell r="E1261">
            <v>0</v>
          </cell>
          <cell r="F1261">
            <v>6197000377</v>
          </cell>
        </row>
        <row r="1262">
          <cell r="A1262">
            <v>3400003655</v>
          </cell>
          <cell r="B1262">
            <v>0</v>
          </cell>
          <cell r="C1262">
            <v>6500</v>
          </cell>
          <cell r="D1262" t="str">
            <v>23.01.1997</v>
          </cell>
          <cell r="E1262">
            <v>1</v>
          </cell>
          <cell r="F1262">
            <v>6197000378</v>
          </cell>
        </row>
        <row r="1263">
          <cell r="A1263">
            <v>3400003656</v>
          </cell>
          <cell r="B1263">
            <v>0</v>
          </cell>
          <cell r="C1263">
            <v>6500</v>
          </cell>
          <cell r="D1263" t="str">
            <v>23.01.1997</v>
          </cell>
          <cell r="E1263">
            <v>1</v>
          </cell>
          <cell r="F1263">
            <v>6197000379</v>
          </cell>
        </row>
        <row r="1264">
          <cell r="A1264">
            <v>3400003657</v>
          </cell>
          <cell r="B1264">
            <v>0</v>
          </cell>
          <cell r="C1264">
            <v>6500</v>
          </cell>
          <cell r="D1264" t="str">
            <v>23.01.1997</v>
          </cell>
          <cell r="E1264">
            <v>1</v>
          </cell>
          <cell r="F1264">
            <v>6197000380</v>
          </cell>
        </row>
        <row r="1265">
          <cell r="A1265">
            <v>3400003658</v>
          </cell>
          <cell r="B1265">
            <v>0</v>
          </cell>
          <cell r="C1265">
            <v>6500</v>
          </cell>
          <cell r="D1265" t="str">
            <v>23.01.1997</v>
          </cell>
          <cell r="E1265">
            <v>1</v>
          </cell>
          <cell r="F1265">
            <v>6197000381</v>
          </cell>
        </row>
        <row r="1266">
          <cell r="A1266">
            <v>3400003659</v>
          </cell>
          <cell r="B1266">
            <v>0</v>
          </cell>
          <cell r="C1266">
            <v>6500</v>
          </cell>
          <cell r="D1266" t="str">
            <v>23.01.1997</v>
          </cell>
          <cell r="E1266">
            <v>1</v>
          </cell>
          <cell r="F1266">
            <v>6197000382</v>
          </cell>
        </row>
        <row r="1267">
          <cell r="A1267">
            <v>3400003660</v>
          </cell>
          <cell r="B1267">
            <v>0</v>
          </cell>
          <cell r="C1267">
            <v>6500</v>
          </cell>
          <cell r="D1267" t="str">
            <v>23.01.1997</v>
          </cell>
          <cell r="E1267">
            <v>1</v>
          </cell>
          <cell r="F1267">
            <v>6197000383</v>
          </cell>
        </row>
        <row r="1268">
          <cell r="A1268">
            <v>3400003661</v>
          </cell>
          <cell r="B1268">
            <v>0</v>
          </cell>
          <cell r="C1268">
            <v>6500</v>
          </cell>
          <cell r="D1268" t="str">
            <v>23.01.1997</v>
          </cell>
          <cell r="E1268">
            <v>1</v>
          </cell>
          <cell r="F1268">
            <v>6197000384</v>
          </cell>
        </row>
        <row r="1269">
          <cell r="A1269">
            <v>3400003662</v>
          </cell>
          <cell r="B1269">
            <v>0</v>
          </cell>
          <cell r="C1269">
            <v>6500</v>
          </cell>
          <cell r="D1269" t="str">
            <v>23.01.1997</v>
          </cell>
          <cell r="E1269">
            <v>1</v>
          </cell>
          <cell r="F1269">
            <v>6197000385</v>
          </cell>
        </row>
        <row r="1270">
          <cell r="A1270">
            <v>3400003663</v>
          </cell>
          <cell r="B1270">
            <v>0</v>
          </cell>
          <cell r="C1270">
            <v>6500</v>
          </cell>
          <cell r="D1270" t="str">
            <v>23.01.1997</v>
          </cell>
          <cell r="E1270">
            <v>1</v>
          </cell>
          <cell r="F1270">
            <v>6197000386</v>
          </cell>
        </row>
        <row r="1271">
          <cell r="A1271">
            <v>3400003664</v>
          </cell>
          <cell r="B1271">
            <v>0</v>
          </cell>
          <cell r="C1271">
            <v>6500</v>
          </cell>
          <cell r="D1271" t="str">
            <v>23.01.1997</v>
          </cell>
          <cell r="E1271">
            <v>1</v>
          </cell>
          <cell r="F1271">
            <v>6197000387</v>
          </cell>
        </row>
        <row r="1272">
          <cell r="A1272">
            <v>3400003665</v>
          </cell>
          <cell r="B1272">
            <v>0</v>
          </cell>
          <cell r="C1272">
            <v>6500</v>
          </cell>
          <cell r="D1272" t="str">
            <v>23.01.1997</v>
          </cell>
          <cell r="E1272">
            <v>1</v>
          </cell>
          <cell r="F1272">
            <v>6197000388</v>
          </cell>
        </row>
        <row r="1273">
          <cell r="A1273">
            <v>3400003666</v>
          </cell>
          <cell r="B1273">
            <v>0</v>
          </cell>
          <cell r="C1273">
            <v>6500</v>
          </cell>
          <cell r="D1273" t="str">
            <v>23.01.1997</v>
          </cell>
          <cell r="E1273">
            <v>1</v>
          </cell>
          <cell r="F1273">
            <v>6197000389</v>
          </cell>
        </row>
        <row r="1274">
          <cell r="A1274">
            <v>3400003667</v>
          </cell>
          <cell r="B1274">
            <v>0</v>
          </cell>
          <cell r="C1274">
            <v>6500</v>
          </cell>
          <cell r="D1274" t="str">
            <v>23.01.1997</v>
          </cell>
          <cell r="E1274">
            <v>1</v>
          </cell>
          <cell r="F1274">
            <v>6197000390</v>
          </cell>
        </row>
        <row r="1275">
          <cell r="A1275">
            <v>3400003668</v>
          </cell>
          <cell r="B1275">
            <v>0</v>
          </cell>
          <cell r="C1275">
            <v>6500</v>
          </cell>
          <cell r="D1275" t="str">
            <v>23.01.1997</v>
          </cell>
          <cell r="E1275">
            <v>1</v>
          </cell>
          <cell r="F1275">
            <v>6197000391</v>
          </cell>
        </row>
        <row r="1276">
          <cell r="A1276">
            <v>3400003669</v>
          </cell>
          <cell r="B1276">
            <v>0</v>
          </cell>
          <cell r="C1276">
            <v>6500</v>
          </cell>
          <cell r="D1276" t="str">
            <v>23.01.1997</v>
          </cell>
          <cell r="E1276">
            <v>1</v>
          </cell>
          <cell r="F1276">
            <v>6197000392</v>
          </cell>
        </row>
        <row r="1277">
          <cell r="A1277">
            <v>3400003670</v>
          </cell>
          <cell r="B1277">
            <v>0</v>
          </cell>
          <cell r="C1277">
            <v>6500</v>
          </cell>
          <cell r="D1277" t="str">
            <v>23.01.1997</v>
          </cell>
          <cell r="E1277">
            <v>1</v>
          </cell>
          <cell r="F1277">
            <v>6197000393</v>
          </cell>
        </row>
        <row r="1278">
          <cell r="A1278">
            <v>3400003671</v>
          </cell>
          <cell r="B1278">
            <v>0</v>
          </cell>
          <cell r="C1278">
            <v>6500</v>
          </cell>
          <cell r="D1278" t="str">
            <v>23.01.1997</v>
          </cell>
          <cell r="E1278">
            <v>1</v>
          </cell>
          <cell r="F1278">
            <v>6197000394</v>
          </cell>
        </row>
        <row r="1279">
          <cell r="A1279">
            <v>3400003672</v>
          </cell>
          <cell r="B1279">
            <v>0</v>
          </cell>
          <cell r="C1279">
            <v>6500</v>
          </cell>
          <cell r="D1279" t="str">
            <v>23.01.1997</v>
          </cell>
          <cell r="E1279">
            <v>1</v>
          </cell>
          <cell r="F1279">
            <v>6197000395</v>
          </cell>
        </row>
        <row r="1280">
          <cell r="A1280">
            <v>3400003673</v>
          </cell>
          <cell r="B1280">
            <v>0</v>
          </cell>
          <cell r="C1280">
            <v>6500</v>
          </cell>
          <cell r="D1280" t="str">
            <v>23.01.1997</v>
          </cell>
          <cell r="E1280">
            <v>1</v>
          </cell>
          <cell r="F1280">
            <v>6197000396</v>
          </cell>
        </row>
        <row r="1281">
          <cell r="A1281">
            <v>3400003674</v>
          </cell>
          <cell r="B1281">
            <v>0</v>
          </cell>
          <cell r="C1281">
            <v>6500</v>
          </cell>
          <cell r="D1281" t="str">
            <v>23.01.1997</v>
          </cell>
          <cell r="E1281">
            <v>1</v>
          </cell>
          <cell r="F1281">
            <v>6197000397</v>
          </cell>
        </row>
        <row r="1282">
          <cell r="A1282">
            <v>3400003675</v>
          </cell>
          <cell r="B1282">
            <v>0</v>
          </cell>
          <cell r="C1282">
            <v>6500</v>
          </cell>
          <cell r="D1282" t="str">
            <v>23.01.1997</v>
          </cell>
          <cell r="E1282">
            <v>1</v>
          </cell>
          <cell r="F1282">
            <v>6197000398</v>
          </cell>
        </row>
        <row r="1283">
          <cell r="A1283">
            <v>3400003676</v>
          </cell>
          <cell r="B1283">
            <v>0</v>
          </cell>
          <cell r="C1283">
            <v>6500</v>
          </cell>
          <cell r="D1283" t="str">
            <v>23.01.1997</v>
          </cell>
          <cell r="E1283">
            <v>1</v>
          </cell>
          <cell r="F1283">
            <v>6197000399</v>
          </cell>
        </row>
        <row r="1284">
          <cell r="A1284">
            <v>3400003677</v>
          </cell>
          <cell r="B1284">
            <v>0</v>
          </cell>
          <cell r="C1284">
            <v>6500</v>
          </cell>
          <cell r="D1284" t="str">
            <v>23.01.1997</v>
          </cell>
          <cell r="E1284">
            <v>0</v>
          </cell>
          <cell r="F1284">
            <v>6197000400</v>
          </cell>
        </row>
        <row r="1285">
          <cell r="A1285">
            <v>3400003678</v>
          </cell>
          <cell r="B1285">
            <v>0</v>
          </cell>
          <cell r="C1285">
            <v>6500</v>
          </cell>
          <cell r="D1285" t="str">
            <v>23.01.1997</v>
          </cell>
          <cell r="E1285">
            <v>0</v>
          </cell>
          <cell r="F1285">
            <v>6197000401</v>
          </cell>
        </row>
        <row r="1286">
          <cell r="A1286">
            <v>3400003679</v>
          </cell>
          <cell r="B1286">
            <v>0</v>
          </cell>
          <cell r="C1286">
            <v>6500</v>
          </cell>
          <cell r="D1286" t="str">
            <v>23.01.1997</v>
          </cell>
          <cell r="E1286">
            <v>0</v>
          </cell>
          <cell r="F1286">
            <v>6197000402</v>
          </cell>
        </row>
        <row r="1287">
          <cell r="A1287">
            <v>3400003680</v>
          </cell>
          <cell r="B1287">
            <v>0</v>
          </cell>
          <cell r="C1287">
            <v>6500</v>
          </cell>
          <cell r="D1287" t="str">
            <v>23.01.1997</v>
          </cell>
          <cell r="E1287">
            <v>0</v>
          </cell>
          <cell r="F1287">
            <v>6197000403</v>
          </cell>
        </row>
        <row r="1288">
          <cell r="A1288">
            <v>3400003681</v>
          </cell>
          <cell r="B1288">
            <v>0</v>
          </cell>
          <cell r="C1288">
            <v>6500</v>
          </cell>
          <cell r="D1288" t="str">
            <v>23.01.1997</v>
          </cell>
          <cell r="E1288">
            <v>0</v>
          </cell>
          <cell r="F1288">
            <v>6197000404</v>
          </cell>
        </row>
        <row r="1289">
          <cell r="A1289">
            <v>3400003682</v>
          </cell>
          <cell r="B1289">
            <v>0</v>
          </cell>
          <cell r="C1289">
            <v>6500</v>
          </cell>
          <cell r="D1289" t="str">
            <v>23.01.1997</v>
          </cell>
          <cell r="E1289">
            <v>0</v>
          </cell>
          <cell r="F1289">
            <v>6197000405</v>
          </cell>
        </row>
        <row r="1290">
          <cell r="A1290">
            <v>3400003683</v>
          </cell>
          <cell r="B1290">
            <v>0</v>
          </cell>
          <cell r="C1290">
            <v>6500</v>
          </cell>
          <cell r="D1290" t="str">
            <v>23.01.1997</v>
          </cell>
          <cell r="E1290">
            <v>0</v>
          </cell>
          <cell r="F1290">
            <v>6197000406</v>
          </cell>
        </row>
        <row r="1291">
          <cell r="A1291">
            <v>3400003684</v>
          </cell>
          <cell r="B1291">
            <v>0</v>
          </cell>
          <cell r="C1291">
            <v>6500</v>
          </cell>
          <cell r="D1291" t="str">
            <v>23.01.1997</v>
          </cell>
          <cell r="E1291">
            <v>0</v>
          </cell>
          <cell r="F1291">
            <v>6197000407</v>
          </cell>
        </row>
        <row r="1292">
          <cell r="A1292">
            <v>3400003685</v>
          </cell>
          <cell r="B1292">
            <v>0</v>
          </cell>
          <cell r="C1292">
            <v>6500</v>
          </cell>
          <cell r="D1292" t="str">
            <v>23.01.1997</v>
          </cell>
          <cell r="E1292">
            <v>1</v>
          </cell>
          <cell r="F1292">
            <v>6197000408</v>
          </cell>
        </row>
        <row r="1293">
          <cell r="A1293">
            <v>3400003686</v>
          </cell>
          <cell r="B1293">
            <v>0</v>
          </cell>
          <cell r="C1293">
            <v>6500</v>
          </cell>
          <cell r="D1293" t="str">
            <v>23.01.1997</v>
          </cell>
          <cell r="E1293">
            <v>1</v>
          </cell>
          <cell r="F1293">
            <v>6197000409</v>
          </cell>
        </row>
        <row r="1294">
          <cell r="A1294">
            <v>3400003687</v>
          </cell>
          <cell r="B1294">
            <v>0</v>
          </cell>
          <cell r="C1294">
            <v>6500</v>
          </cell>
          <cell r="D1294" t="str">
            <v>23.01.1997</v>
          </cell>
          <cell r="E1294">
            <v>1</v>
          </cell>
          <cell r="F1294">
            <v>6197000410</v>
          </cell>
        </row>
        <row r="1295">
          <cell r="A1295">
            <v>3400003688</v>
          </cell>
          <cell r="B1295">
            <v>0</v>
          </cell>
          <cell r="C1295">
            <v>6500</v>
          </cell>
          <cell r="D1295" t="str">
            <v>23.01.1997</v>
          </cell>
          <cell r="E1295">
            <v>1</v>
          </cell>
          <cell r="F1295">
            <v>6197000411</v>
          </cell>
        </row>
        <row r="1296">
          <cell r="A1296">
            <v>3400003689</v>
          </cell>
          <cell r="B1296">
            <v>0</v>
          </cell>
          <cell r="C1296">
            <v>6500</v>
          </cell>
          <cell r="D1296" t="str">
            <v>23.01.1997</v>
          </cell>
          <cell r="E1296">
            <v>1</v>
          </cell>
          <cell r="F1296">
            <v>6197000412</v>
          </cell>
        </row>
        <row r="1297">
          <cell r="A1297">
            <v>3400003690</v>
          </cell>
          <cell r="B1297">
            <v>0</v>
          </cell>
          <cell r="C1297">
            <v>6500</v>
          </cell>
          <cell r="D1297" t="str">
            <v>23.01.1997</v>
          </cell>
          <cell r="E1297">
            <v>1</v>
          </cell>
          <cell r="F1297">
            <v>6197000413</v>
          </cell>
        </row>
        <row r="1298">
          <cell r="A1298">
            <v>3400003691</v>
          </cell>
          <cell r="B1298">
            <v>0</v>
          </cell>
          <cell r="C1298">
            <v>6500</v>
          </cell>
          <cell r="D1298" t="str">
            <v>23.01.1997</v>
          </cell>
          <cell r="E1298">
            <v>1</v>
          </cell>
          <cell r="F1298">
            <v>6197000414</v>
          </cell>
        </row>
        <row r="1299">
          <cell r="A1299">
            <v>3400003692</v>
          </cell>
          <cell r="B1299">
            <v>0</v>
          </cell>
          <cell r="C1299">
            <v>6500</v>
          </cell>
          <cell r="D1299" t="str">
            <v>23.01.1997</v>
          </cell>
          <cell r="E1299">
            <v>1</v>
          </cell>
          <cell r="F1299">
            <v>6197000415</v>
          </cell>
        </row>
        <row r="1300">
          <cell r="A1300">
            <v>3400003693</v>
          </cell>
          <cell r="B1300">
            <v>0</v>
          </cell>
          <cell r="C1300">
            <v>6500</v>
          </cell>
          <cell r="D1300" t="str">
            <v>23.01.1997</v>
          </cell>
          <cell r="E1300">
            <v>1</v>
          </cell>
          <cell r="F1300">
            <v>6197000416</v>
          </cell>
        </row>
        <row r="1301">
          <cell r="A1301">
            <v>3400003694</v>
          </cell>
          <cell r="B1301">
            <v>0</v>
          </cell>
          <cell r="C1301">
            <v>6500</v>
          </cell>
          <cell r="D1301" t="str">
            <v>23.01.1997</v>
          </cell>
          <cell r="E1301">
            <v>1</v>
          </cell>
          <cell r="F1301">
            <v>6197000417</v>
          </cell>
        </row>
        <row r="1302">
          <cell r="A1302">
            <v>3400003695</v>
          </cell>
          <cell r="B1302">
            <v>0</v>
          </cell>
          <cell r="C1302">
            <v>6500</v>
          </cell>
          <cell r="D1302" t="str">
            <v>23.01.1997</v>
          </cell>
          <cell r="E1302">
            <v>1</v>
          </cell>
          <cell r="F1302">
            <v>6197000418</v>
          </cell>
        </row>
        <row r="1303">
          <cell r="A1303">
            <v>3400003696</v>
          </cell>
          <cell r="B1303">
            <v>0</v>
          </cell>
          <cell r="C1303">
            <v>6500</v>
          </cell>
          <cell r="D1303" t="str">
            <v>23.01.1997</v>
          </cell>
          <cell r="E1303">
            <v>1</v>
          </cell>
          <cell r="F1303">
            <v>6197000419</v>
          </cell>
        </row>
        <row r="1304">
          <cell r="A1304">
            <v>3400003697</v>
          </cell>
          <cell r="B1304">
            <v>0</v>
          </cell>
          <cell r="C1304">
            <v>6500</v>
          </cell>
          <cell r="D1304" t="str">
            <v>23.01.1997</v>
          </cell>
          <cell r="E1304">
            <v>1</v>
          </cell>
          <cell r="F1304">
            <v>6197000420</v>
          </cell>
        </row>
        <row r="1305">
          <cell r="A1305">
            <v>3400003698</v>
          </cell>
          <cell r="B1305">
            <v>0</v>
          </cell>
          <cell r="C1305">
            <v>6500</v>
          </cell>
          <cell r="D1305" t="str">
            <v>23.01.1997</v>
          </cell>
          <cell r="E1305">
            <v>1</v>
          </cell>
          <cell r="F1305">
            <v>6197000421</v>
          </cell>
        </row>
        <row r="1306">
          <cell r="A1306">
            <v>3400003699</v>
          </cell>
          <cell r="B1306">
            <v>0</v>
          </cell>
          <cell r="C1306">
            <v>6500</v>
          </cell>
          <cell r="D1306" t="str">
            <v>23.01.1997</v>
          </cell>
          <cell r="E1306">
            <v>1</v>
          </cell>
          <cell r="F1306">
            <v>6197000422</v>
          </cell>
        </row>
        <row r="1307">
          <cell r="A1307">
            <v>3400003700</v>
          </cell>
          <cell r="B1307">
            <v>0</v>
          </cell>
          <cell r="C1307">
            <v>6500</v>
          </cell>
          <cell r="D1307" t="str">
            <v>23.01.1997</v>
          </cell>
          <cell r="E1307">
            <v>1</v>
          </cell>
          <cell r="F1307">
            <v>6197000423</v>
          </cell>
        </row>
        <row r="1308">
          <cell r="A1308">
            <v>3400003701</v>
          </cell>
          <cell r="B1308">
            <v>0</v>
          </cell>
          <cell r="C1308">
            <v>6500</v>
          </cell>
          <cell r="D1308" t="str">
            <v>23.01.1997</v>
          </cell>
          <cell r="E1308">
            <v>1</v>
          </cell>
          <cell r="F1308">
            <v>6197000424</v>
          </cell>
        </row>
        <row r="1309">
          <cell r="A1309">
            <v>3400003702</v>
          </cell>
          <cell r="B1309">
            <v>0</v>
          </cell>
          <cell r="C1309">
            <v>6500</v>
          </cell>
          <cell r="D1309" t="str">
            <v>23.01.1997</v>
          </cell>
          <cell r="E1309">
            <v>1</v>
          </cell>
          <cell r="F1309">
            <v>6197000425</v>
          </cell>
        </row>
        <row r="1310">
          <cell r="A1310">
            <v>3400003703</v>
          </cell>
          <cell r="B1310">
            <v>0</v>
          </cell>
          <cell r="C1310">
            <v>6500</v>
          </cell>
          <cell r="D1310" t="str">
            <v>01.10.1996</v>
          </cell>
          <cell r="E1310">
            <v>1</v>
          </cell>
          <cell r="F1310">
            <v>6197000426</v>
          </cell>
        </row>
        <row r="1311">
          <cell r="A1311">
            <v>3400003704</v>
          </cell>
          <cell r="B1311">
            <v>0</v>
          </cell>
          <cell r="C1311">
            <v>6500</v>
          </cell>
          <cell r="D1311" t="str">
            <v>23.01.1997</v>
          </cell>
          <cell r="E1311">
            <v>1</v>
          </cell>
          <cell r="F1311">
            <v>6197000427</v>
          </cell>
        </row>
        <row r="1312">
          <cell r="A1312">
            <v>3400003705</v>
          </cell>
          <cell r="B1312">
            <v>0</v>
          </cell>
          <cell r="C1312">
            <v>6500</v>
          </cell>
          <cell r="D1312" t="str">
            <v>23.01.1997</v>
          </cell>
          <cell r="E1312">
            <v>1</v>
          </cell>
          <cell r="F1312">
            <v>6197000428</v>
          </cell>
        </row>
        <row r="1313">
          <cell r="A1313">
            <v>3400003706</v>
          </cell>
          <cell r="B1313">
            <v>0</v>
          </cell>
          <cell r="C1313">
            <v>6500</v>
          </cell>
          <cell r="D1313" t="str">
            <v>23.01.1997</v>
          </cell>
          <cell r="E1313">
            <v>1</v>
          </cell>
          <cell r="F1313">
            <v>6197000429</v>
          </cell>
        </row>
        <row r="1314">
          <cell r="A1314">
            <v>3400003707</v>
          </cell>
          <cell r="B1314">
            <v>0</v>
          </cell>
          <cell r="C1314">
            <v>6500</v>
          </cell>
          <cell r="D1314" t="str">
            <v>23.01.1997</v>
          </cell>
          <cell r="E1314">
            <v>0</v>
          </cell>
          <cell r="F1314">
            <v>6197000430</v>
          </cell>
        </row>
        <row r="1315">
          <cell r="A1315">
            <v>3400003708</v>
          </cell>
          <cell r="B1315">
            <v>0</v>
          </cell>
          <cell r="C1315">
            <v>6500</v>
          </cell>
          <cell r="D1315" t="str">
            <v>23.01.1997</v>
          </cell>
          <cell r="E1315">
            <v>0</v>
          </cell>
          <cell r="F1315">
            <v>6197000431</v>
          </cell>
        </row>
        <row r="1316">
          <cell r="A1316">
            <v>3400003709</v>
          </cell>
          <cell r="B1316">
            <v>0</v>
          </cell>
          <cell r="C1316">
            <v>6500</v>
          </cell>
          <cell r="D1316" t="str">
            <v>23.01.1997</v>
          </cell>
          <cell r="E1316">
            <v>0</v>
          </cell>
          <cell r="F1316">
            <v>6197000432</v>
          </cell>
        </row>
        <row r="1317">
          <cell r="A1317">
            <v>3400003710</v>
          </cell>
          <cell r="B1317">
            <v>0</v>
          </cell>
          <cell r="C1317">
            <v>6500</v>
          </cell>
          <cell r="D1317" t="str">
            <v>23.01.1997</v>
          </cell>
          <cell r="E1317">
            <v>0</v>
          </cell>
          <cell r="F1317">
            <v>6197000433</v>
          </cell>
        </row>
        <row r="1318">
          <cell r="A1318">
            <v>3400003711</v>
          </cell>
          <cell r="B1318">
            <v>0</v>
          </cell>
          <cell r="C1318">
            <v>6500</v>
          </cell>
          <cell r="D1318" t="str">
            <v>23.01.1997</v>
          </cell>
          <cell r="E1318">
            <v>0</v>
          </cell>
          <cell r="F1318">
            <v>6197000434</v>
          </cell>
        </row>
        <row r="1319">
          <cell r="A1319">
            <v>3400003712</v>
          </cell>
          <cell r="B1319">
            <v>0</v>
          </cell>
          <cell r="C1319">
            <v>6500</v>
          </cell>
          <cell r="D1319" t="str">
            <v>23.01.1997</v>
          </cell>
          <cell r="E1319">
            <v>0</v>
          </cell>
          <cell r="F1319">
            <v>6197000435</v>
          </cell>
        </row>
        <row r="1320">
          <cell r="A1320">
            <v>3400003713</v>
          </cell>
          <cell r="B1320">
            <v>0</v>
          </cell>
          <cell r="C1320">
            <v>6500</v>
          </cell>
          <cell r="D1320" t="str">
            <v>23.01.1997</v>
          </cell>
          <cell r="E1320">
            <v>0</v>
          </cell>
          <cell r="F1320">
            <v>6197000436</v>
          </cell>
        </row>
        <row r="1321">
          <cell r="A1321">
            <v>3400003714</v>
          </cell>
          <cell r="B1321">
            <v>0</v>
          </cell>
          <cell r="C1321">
            <v>6500</v>
          </cell>
          <cell r="D1321" t="str">
            <v>23.01.1997</v>
          </cell>
          <cell r="E1321">
            <v>0</v>
          </cell>
          <cell r="F1321">
            <v>6197000437</v>
          </cell>
        </row>
        <row r="1322">
          <cell r="A1322">
            <v>3400003715</v>
          </cell>
          <cell r="B1322">
            <v>0</v>
          </cell>
          <cell r="C1322">
            <v>6500</v>
          </cell>
          <cell r="D1322" t="str">
            <v>23.01.1997</v>
          </cell>
          <cell r="E1322">
            <v>0</v>
          </cell>
          <cell r="F1322">
            <v>6197000438</v>
          </cell>
        </row>
        <row r="1323">
          <cell r="A1323">
            <v>3400003716</v>
          </cell>
          <cell r="B1323">
            <v>0</v>
          </cell>
          <cell r="C1323">
            <v>6500</v>
          </cell>
          <cell r="D1323" t="str">
            <v>23.01.1997</v>
          </cell>
          <cell r="E1323">
            <v>1</v>
          </cell>
          <cell r="F1323">
            <v>6197000439</v>
          </cell>
        </row>
        <row r="1324">
          <cell r="A1324">
            <v>3400003717</v>
          </cell>
          <cell r="B1324">
            <v>0</v>
          </cell>
          <cell r="C1324">
            <v>6500</v>
          </cell>
          <cell r="D1324" t="str">
            <v>23.01.1997</v>
          </cell>
          <cell r="E1324">
            <v>1</v>
          </cell>
          <cell r="F1324">
            <v>6197000440</v>
          </cell>
        </row>
        <row r="1325">
          <cell r="A1325">
            <v>3400003718</v>
          </cell>
          <cell r="B1325">
            <v>0</v>
          </cell>
          <cell r="C1325">
            <v>6500</v>
          </cell>
          <cell r="D1325" t="str">
            <v>23.01.1997</v>
          </cell>
          <cell r="E1325">
            <v>1</v>
          </cell>
          <cell r="F1325">
            <v>6197000441</v>
          </cell>
        </row>
        <row r="1326">
          <cell r="A1326">
            <v>3400003719</v>
          </cell>
          <cell r="B1326">
            <v>0</v>
          </cell>
          <cell r="C1326">
            <v>6500</v>
          </cell>
          <cell r="D1326" t="str">
            <v>23.01.1997</v>
          </cell>
          <cell r="E1326">
            <v>1</v>
          </cell>
          <cell r="F1326">
            <v>6197000442</v>
          </cell>
        </row>
        <row r="1327">
          <cell r="A1327">
            <v>3400003720</v>
          </cell>
          <cell r="B1327">
            <v>0</v>
          </cell>
          <cell r="C1327">
            <v>6500</v>
          </cell>
          <cell r="D1327" t="str">
            <v>23.01.1997</v>
          </cell>
          <cell r="E1327">
            <v>1</v>
          </cell>
          <cell r="F1327">
            <v>6197000443</v>
          </cell>
        </row>
        <row r="1328">
          <cell r="A1328">
            <v>3400003721</v>
          </cell>
          <cell r="B1328">
            <v>0</v>
          </cell>
          <cell r="C1328">
            <v>6500</v>
          </cell>
          <cell r="D1328" t="str">
            <v>23.01.1997</v>
          </cell>
          <cell r="E1328">
            <v>1</v>
          </cell>
          <cell r="F1328">
            <v>6197000444</v>
          </cell>
        </row>
        <row r="1329">
          <cell r="A1329">
            <v>3400003722</v>
          </cell>
          <cell r="B1329">
            <v>0</v>
          </cell>
          <cell r="C1329">
            <v>6500</v>
          </cell>
          <cell r="D1329" t="str">
            <v>23.01.1997</v>
          </cell>
          <cell r="E1329">
            <v>1</v>
          </cell>
          <cell r="F1329">
            <v>6197000445</v>
          </cell>
        </row>
        <row r="1330">
          <cell r="A1330">
            <v>3400003723</v>
          </cell>
          <cell r="B1330">
            <v>0</v>
          </cell>
          <cell r="C1330">
            <v>6500</v>
          </cell>
          <cell r="D1330" t="str">
            <v>23.01.1997</v>
          </cell>
          <cell r="E1330">
            <v>1</v>
          </cell>
          <cell r="F1330">
            <v>6197000446</v>
          </cell>
        </row>
        <row r="1331">
          <cell r="A1331">
            <v>3400003724</v>
          </cell>
          <cell r="B1331">
            <v>0</v>
          </cell>
          <cell r="C1331">
            <v>6500</v>
          </cell>
          <cell r="D1331" t="str">
            <v>23.01.1997</v>
          </cell>
          <cell r="E1331">
            <v>1</v>
          </cell>
          <cell r="F1331">
            <v>6197000447</v>
          </cell>
        </row>
        <row r="1332">
          <cell r="A1332">
            <v>3400003725</v>
          </cell>
          <cell r="B1332">
            <v>0</v>
          </cell>
          <cell r="C1332">
            <v>6500</v>
          </cell>
          <cell r="D1332" t="str">
            <v>23.01.1997</v>
          </cell>
          <cell r="E1332">
            <v>1</v>
          </cell>
          <cell r="F1332">
            <v>6197000448</v>
          </cell>
        </row>
        <row r="1333">
          <cell r="A1333">
            <v>3400003726</v>
          </cell>
          <cell r="B1333">
            <v>0</v>
          </cell>
          <cell r="C1333">
            <v>6500</v>
          </cell>
          <cell r="D1333" t="str">
            <v>23.01.1997</v>
          </cell>
          <cell r="E1333">
            <v>1</v>
          </cell>
          <cell r="F1333">
            <v>6197000449</v>
          </cell>
        </row>
        <row r="1334">
          <cell r="A1334">
            <v>3400003727</v>
          </cell>
          <cell r="B1334">
            <v>0</v>
          </cell>
          <cell r="C1334">
            <v>6500</v>
          </cell>
          <cell r="D1334" t="str">
            <v>23.01.1997</v>
          </cell>
          <cell r="E1334">
            <v>1</v>
          </cell>
          <cell r="F1334">
            <v>6197000450</v>
          </cell>
        </row>
        <row r="1335">
          <cell r="A1335">
            <v>3400003728</v>
          </cell>
          <cell r="B1335">
            <v>0</v>
          </cell>
          <cell r="C1335">
            <v>6500</v>
          </cell>
          <cell r="D1335" t="str">
            <v>23.01.1997</v>
          </cell>
          <cell r="E1335">
            <v>1</v>
          </cell>
          <cell r="F1335">
            <v>6197000451</v>
          </cell>
        </row>
        <row r="1336">
          <cell r="A1336">
            <v>3400003729</v>
          </cell>
          <cell r="B1336">
            <v>0</v>
          </cell>
          <cell r="C1336">
            <v>6500</v>
          </cell>
          <cell r="D1336" t="str">
            <v>23.01.1997</v>
          </cell>
          <cell r="E1336">
            <v>1</v>
          </cell>
          <cell r="F1336">
            <v>6197000452</v>
          </cell>
        </row>
        <row r="1337">
          <cell r="A1337">
            <v>3400003730</v>
          </cell>
          <cell r="B1337">
            <v>0</v>
          </cell>
          <cell r="C1337">
            <v>6500</v>
          </cell>
          <cell r="D1337" t="str">
            <v>23.01.1997</v>
          </cell>
          <cell r="E1337">
            <v>1</v>
          </cell>
          <cell r="F1337">
            <v>6197000453</v>
          </cell>
        </row>
        <row r="1338">
          <cell r="A1338">
            <v>3400003731</v>
          </cell>
          <cell r="B1338">
            <v>0</v>
          </cell>
          <cell r="C1338">
            <v>6500</v>
          </cell>
          <cell r="D1338" t="str">
            <v>23.01.1997</v>
          </cell>
          <cell r="E1338">
            <v>1</v>
          </cell>
          <cell r="F1338">
            <v>6197000454</v>
          </cell>
        </row>
        <row r="1339">
          <cell r="A1339">
            <v>3400003732</v>
          </cell>
          <cell r="B1339">
            <v>0</v>
          </cell>
          <cell r="C1339">
            <v>6500</v>
          </cell>
          <cell r="D1339" t="str">
            <v>23.01.1997</v>
          </cell>
          <cell r="E1339">
            <v>1</v>
          </cell>
          <cell r="F1339">
            <v>6197000455</v>
          </cell>
        </row>
        <row r="1340">
          <cell r="A1340">
            <v>3400003733</v>
          </cell>
          <cell r="B1340">
            <v>0</v>
          </cell>
          <cell r="C1340">
            <v>6500</v>
          </cell>
          <cell r="D1340" t="str">
            <v>23.01.1997</v>
          </cell>
          <cell r="E1340">
            <v>1</v>
          </cell>
          <cell r="F1340">
            <v>6197000456</v>
          </cell>
        </row>
        <row r="1341">
          <cell r="A1341">
            <v>3400003734</v>
          </cell>
          <cell r="B1341">
            <v>0</v>
          </cell>
          <cell r="C1341">
            <v>6500</v>
          </cell>
          <cell r="D1341" t="str">
            <v>23.01.1997</v>
          </cell>
          <cell r="E1341">
            <v>1</v>
          </cell>
          <cell r="F1341">
            <v>6197000457</v>
          </cell>
        </row>
        <row r="1342">
          <cell r="A1342">
            <v>3400003735</v>
          </cell>
          <cell r="B1342">
            <v>0</v>
          </cell>
          <cell r="C1342">
            <v>6500</v>
          </cell>
          <cell r="D1342" t="str">
            <v>23.01.1997</v>
          </cell>
          <cell r="E1342">
            <v>1</v>
          </cell>
          <cell r="F1342">
            <v>6197000458</v>
          </cell>
        </row>
        <row r="1343">
          <cell r="A1343">
            <v>3400003736</v>
          </cell>
          <cell r="B1343">
            <v>0</v>
          </cell>
          <cell r="C1343">
            <v>6500</v>
          </cell>
          <cell r="D1343" t="str">
            <v>23.01.1997</v>
          </cell>
          <cell r="E1343">
            <v>1</v>
          </cell>
          <cell r="F1343">
            <v>6197000459</v>
          </cell>
        </row>
        <row r="1344">
          <cell r="A1344">
            <v>3400003737</v>
          </cell>
          <cell r="B1344">
            <v>0</v>
          </cell>
          <cell r="C1344">
            <v>6600</v>
          </cell>
          <cell r="D1344" t="str">
            <v>23.01.1997</v>
          </cell>
          <cell r="E1344">
            <v>1</v>
          </cell>
          <cell r="F1344">
            <v>6197000460</v>
          </cell>
        </row>
        <row r="1345">
          <cell r="A1345">
            <v>3400003738</v>
          </cell>
          <cell r="B1345">
            <v>0</v>
          </cell>
          <cell r="C1345">
            <v>5800</v>
          </cell>
          <cell r="D1345" t="str">
            <v>23.01.1997</v>
          </cell>
          <cell r="E1345">
            <v>0</v>
          </cell>
          <cell r="F1345">
            <v>6197000461</v>
          </cell>
        </row>
        <row r="1346">
          <cell r="A1346">
            <v>3400003739</v>
          </cell>
          <cell r="B1346">
            <v>0</v>
          </cell>
          <cell r="C1346">
            <v>5300</v>
          </cell>
          <cell r="D1346" t="str">
            <v>18.02.1997</v>
          </cell>
          <cell r="E1346">
            <v>1</v>
          </cell>
          <cell r="F1346">
            <v>6197000462</v>
          </cell>
        </row>
        <row r="1347">
          <cell r="A1347">
            <v>3400003740</v>
          </cell>
          <cell r="B1347">
            <v>0</v>
          </cell>
          <cell r="C1347">
            <v>6801</v>
          </cell>
          <cell r="D1347" t="str">
            <v>18.02.1997</v>
          </cell>
          <cell r="E1347">
            <v>1</v>
          </cell>
          <cell r="F1347">
            <v>6197000463</v>
          </cell>
        </row>
        <row r="1348">
          <cell r="A1348">
            <v>3400003741</v>
          </cell>
          <cell r="B1348">
            <v>0</v>
          </cell>
          <cell r="C1348">
            <v>6602</v>
          </cell>
          <cell r="D1348" t="str">
            <v>01.10.1996</v>
          </cell>
          <cell r="E1348">
            <v>0</v>
          </cell>
          <cell r="F1348">
            <v>6197000464</v>
          </cell>
        </row>
        <row r="1349">
          <cell r="A1349">
            <v>3400003742</v>
          </cell>
          <cell r="B1349">
            <v>0</v>
          </cell>
          <cell r="C1349">
            <v>5400</v>
          </cell>
          <cell r="D1349" t="str">
            <v>18.02.1997</v>
          </cell>
          <cell r="E1349">
            <v>1</v>
          </cell>
          <cell r="F1349">
            <v>6197000465</v>
          </cell>
        </row>
        <row r="1350">
          <cell r="A1350">
            <v>3400003743</v>
          </cell>
          <cell r="B1350">
            <v>0</v>
          </cell>
          <cell r="C1350">
            <v>5302</v>
          </cell>
          <cell r="D1350" t="str">
            <v>18.02.1997</v>
          </cell>
          <cell r="E1350">
            <v>1</v>
          </cell>
          <cell r="F1350">
            <v>6197000466</v>
          </cell>
        </row>
        <row r="1351">
          <cell r="A1351">
            <v>3400003744</v>
          </cell>
          <cell r="B1351">
            <v>0</v>
          </cell>
          <cell r="C1351">
            <v>5302</v>
          </cell>
          <cell r="D1351" t="str">
            <v>18.02.1997</v>
          </cell>
          <cell r="E1351">
            <v>1</v>
          </cell>
          <cell r="F1351">
            <v>6197000467</v>
          </cell>
        </row>
        <row r="1352">
          <cell r="A1352">
            <v>3400003745</v>
          </cell>
          <cell r="B1352">
            <v>0</v>
          </cell>
          <cell r="C1352">
            <v>5302</v>
          </cell>
          <cell r="D1352" t="str">
            <v>18.02.1997</v>
          </cell>
          <cell r="E1352">
            <v>1</v>
          </cell>
          <cell r="F1352">
            <v>6197000468</v>
          </cell>
        </row>
        <row r="1353">
          <cell r="A1353">
            <v>3400003746</v>
          </cell>
          <cell r="B1353">
            <v>0</v>
          </cell>
          <cell r="C1353">
            <v>5302</v>
          </cell>
          <cell r="D1353" t="str">
            <v>18.02.1997</v>
          </cell>
          <cell r="E1353">
            <v>1</v>
          </cell>
          <cell r="F1353">
            <v>6197000469</v>
          </cell>
        </row>
        <row r="1354">
          <cell r="A1354">
            <v>3400003747</v>
          </cell>
          <cell r="B1354">
            <v>0</v>
          </cell>
          <cell r="C1354">
            <v>5302</v>
          </cell>
          <cell r="D1354" t="str">
            <v>18.02.1997</v>
          </cell>
          <cell r="E1354">
            <v>1</v>
          </cell>
          <cell r="F1354">
            <v>6197000470</v>
          </cell>
        </row>
        <row r="1355">
          <cell r="A1355">
            <v>3400003748</v>
          </cell>
          <cell r="B1355">
            <v>0</v>
          </cell>
          <cell r="C1355">
            <v>5302</v>
          </cell>
          <cell r="D1355" t="str">
            <v>18.02.1997</v>
          </cell>
          <cell r="E1355">
            <v>1</v>
          </cell>
          <cell r="F1355">
            <v>6197000471</v>
          </cell>
        </row>
        <row r="1356">
          <cell r="A1356">
            <v>3400003749</v>
          </cell>
          <cell r="B1356">
            <v>0</v>
          </cell>
          <cell r="C1356">
            <v>5302</v>
          </cell>
          <cell r="D1356" t="str">
            <v>18.02.1997</v>
          </cell>
          <cell r="E1356">
            <v>1</v>
          </cell>
          <cell r="F1356">
            <v>6197000472</v>
          </cell>
        </row>
        <row r="1357">
          <cell r="A1357">
            <v>3400003750</v>
          </cell>
          <cell r="B1357">
            <v>0</v>
          </cell>
          <cell r="C1357">
            <v>6600</v>
          </cell>
          <cell r="D1357" t="str">
            <v>18.02.1997</v>
          </cell>
          <cell r="E1357">
            <v>1</v>
          </cell>
          <cell r="F1357">
            <v>6197000473</v>
          </cell>
        </row>
        <row r="1358">
          <cell r="A1358">
            <v>3400003751</v>
          </cell>
          <cell r="B1358">
            <v>0</v>
          </cell>
          <cell r="C1358">
            <v>6800</v>
          </cell>
          <cell r="D1358" t="str">
            <v>18.02.1997</v>
          </cell>
          <cell r="E1358">
            <v>1</v>
          </cell>
          <cell r="F1358">
            <v>6197000474</v>
          </cell>
        </row>
        <row r="1359">
          <cell r="A1359">
            <v>3400003752</v>
          </cell>
          <cell r="B1359">
            <v>0</v>
          </cell>
          <cell r="C1359">
            <v>6600</v>
          </cell>
          <cell r="D1359" t="str">
            <v>18.02.1997</v>
          </cell>
          <cell r="E1359">
            <v>0</v>
          </cell>
          <cell r="F1359">
            <v>6197000475</v>
          </cell>
        </row>
        <row r="1360">
          <cell r="A1360">
            <v>3400003753</v>
          </cell>
          <cell r="B1360">
            <v>0</v>
          </cell>
          <cell r="C1360">
            <v>6600</v>
          </cell>
          <cell r="D1360" t="str">
            <v>20.03.1997</v>
          </cell>
          <cell r="E1360">
            <v>0</v>
          </cell>
          <cell r="F1360">
            <v>6197000476</v>
          </cell>
        </row>
        <row r="1361">
          <cell r="A1361">
            <v>3400003754</v>
          </cell>
          <cell r="B1361">
            <v>0</v>
          </cell>
          <cell r="C1361">
            <v>6600</v>
          </cell>
          <cell r="D1361" t="str">
            <v>20.03.1997</v>
          </cell>
          <cell r="E1361">
            <v>0</v>
          </cell>
          <cell r="F1361">
            <v>6197000477</v>
          </cell>
        </row>
        <row r="1362">
          <cell r="A1362">
            <v>3400003755</v>
          </cell>
          <cell r="B1362">
            <v>0</v>
          </cell>
          <cell r="C1362">
            <v>6600</v>
          </cell>
          <cell r="D1362" t="str">
            <v>20.03.1997</v>
          </cell>
          <cell r="E1362">
            <v>0</v>
          </cell>
          <cell r="F1362">
            <v>6197000478</v>
          </cell>
        </row>
        <row r="1363">
          <cell r="A1363">
            <v>3400003756</v>
          </cell>
          <cell r="B1363">
            <v>0</v>
          </cell>
          <cell r="C1363">
            <v>6600</v>
          </cell>
          <cell r="D1363" t="str">
            <v>20.03.1997</v>
          </cell>
          <cell r="E1363">
            <v>0</v>
          </cell>
          <cell r="F1363">
            <v>6197000479</v>
          </cell>
        </row>
        <row r="1364">
          <cell r="A1364">
            <v>3400003757</v>
          </cell>
          <cell r="B1364">
            <v>0</v>
          </cell>
          <cell r="C1364">
            <v>6600</v>
          </cell>
          <cell r="D1364" t="str">
            <v>20.03.1997</v>
          </cell>
          <cell r="E1364">
            <v>0</v>
          </cell>
          <cell r="F1364">
            <v>6197000480</v>
          </cell>
        </row>
        <row r="1365">
          <cell r="A1365">
            <v>3400003758</v>
          </cell>
          <cell r="B1365">
            <v>0</v>
          </cell>
          <cell r="C1365">
            <v>6600</v>
          </cell>
          <cell r="D1365" t="str">
            <v>20.03.1997</v>
          </cell>
          <cell r="E1365">
            <v>0</v>
          </cell>
          <cell r="F1365">
            <v>6197000481</v>
          </cell>
        </row>
        <row r="1366">
          <cell r="A1366">
            <v>3400003759</v>
          </cell>
          <cell r="B1366">
            <v>0</v>
          </cell>
          <cell r="C1366">
            <v>6600</v>
          </cell>
          <cell r="D1366" t="str">
            <v>20.03.1997</v>
          </cell>
          <cell r="E1366">
            <v>0</v>
          </cell>
          <cell r="F1366">
            <v>6197000482</v>
          </cell>
        </row>
        <row r="1367">
          <cell r="A1367">
            <v>3400003760</v>
          </cell>
          <cell r="B1367">
            <v>0</v>
          </cell>
          <cell r="C1367">
            <v>6602</v>
          </cell>
          <cell r="D1367" t="str">
            <v>01.10.1996</v>
          </cell>
          <cell r="E1367">
            <v>0</v>
          </cell>
          <cell r="F1367">
            <v>6197000483</v>
          </cell>
        </row>
        <row r="1368">
          <cell r="A1368">
            <v>3400003761</v>
          </cell>
          <cell r="B1368">
            <v>0</v>
          </cell>
          <cell r="C1368">
            <v>6602</v>
          </cell>
          <cell r="D1368" t="str">
            <v>01.10.1996</v>
          </cell>
          <cell r="E1368">
            <v>0</v>
          </cell>
          <cell r="F1368">
            <v>6197000484</v>
          </cell>
        </row>
        <row r="1369">
          <cell r="A1369">
            <v>3400003762</v>
          </cell>
          <cell r="B1369">
            <v>0</v>
          </cell>
          <cell r="C1369">
            <v>6600</v>
          </cell>
          <cell r="D1369" t="str">
            <v>20.03.1997</v>
          </cell>
          <cell r="E1369">
            <v>1</v>
          </cell>
          <cell r="F1369">
            <v>6197000485</v>
          </cell>
        </row>
        <row r="1370">
          <cell r="A1370">
            <v>3400003763</v>
          </cell>
          <cell r="B1370">
            <v>0</v>
          </cell>
          <cell r="C1370">
            <v>6600</v>
          </cell>
          <cell r="D1370" t="str">
            <v>20.03.1997</v>
          </cell>
          <cell r="E1370">
            <v>1</v>
          </cell>
          <cell r="F1370">
            <v>6197000486</v>
          </cell>
        </row>
        <row r="1371">
          <cell r="A1371">
            <v>3400003764</v>
          </cell>
          <cell r="B1371">
            <v>0</v>
          </cell>
          <cell r="C1371">
            <v>6600</v>
          </cell>
          <cell r="D1371" t="str">
            <v>20.03.1997</v>
          </cell>
          <cell r="E1371">
            <v>1</v>
          </cell>
          <cell r="F1371">
            <v>6197000487</v>
          </cell>
        </row>
        <row r="1372">
          <cell r="A1372">
            <v>3400003765</v>
          </cell>
          <cell r="B1372">
            <v>0</v>
          </cell>
          <cell r="C1372">
            <v>6600</v>
          </cell>
          <cell r="D1372" t="str">
            <v>20.03.1997</v>
          </cell>
          <cell r="E1372">
            <v>1</v>
          </cell>
          <cell r="F1372">
            <v>6197000488</v>
          </cell>
        </row>
        <row r="1373">
          <cell r="A1373">
            <v>3400003766</v>
          </cell>
          <cell r="B1373">
            <v>0</v>
          </cell>
          <cell r="C1373">
            <v>6600</v>
          </cell>
          <cell r="D1373" t="str">
            <v>20.03.1997</v>
          </cell>
          <cell r="E1373">
            <v>1</v>
          </cell>
          <cell r="F1373">
            <v>6197000489</v>
          </cell>
        </row>
        <row r="1374">
          <cell r="A1374">
            <v>3400003767</v>
          </cell>
          <cell r="B1374">
            <v>0</v>
          </cell>
          <cell r="C1374">
            <v>6800</v>
          </cell>
          <cell r="D1374" t="str">
            <v>20.03.1997</v>
          </cell>
          <cell r="E1374">
            <v>1</v>
          </cell>
          <cell r="F1374">
            <v>6197000490</v>
          </cell>
        </row>
        <row r="1375">
          <cell r="A1375">
            <v>3400003768</v>
          </cell>
          <cell r="B1375">
            <v>0</v>
          </cell>
          <cell r="C1375">
            <v>6800</v>
          </cell>
          <cell r="D1375" t="str">
            <v>20.03.1997</v>
          </cell>
          <cell r="E1375">
            <v>1</v>
          </cell>
          <cell r="F1375">
            <v>6197000491</v>
          </cell>
        </row>
        <row r="1376">
          <cell r="A1376">
            <v>3400003769</v>
          </cell>
          <cell r="B1376">
            <v>0</v>
          </cell>
          <cell r="C1376">
            <v>5101</v>
          </cell>
          <cell r="D1376" t="str">
            <v>01.10.1996</v>
          </cell>
          <cell r="E1376">
            <v>0</v>
          </cell>
          <cell r="F1376">
            <v>6197000492</v>
          </cell>
        </row>
        <row r="1377">
          <cell r="A1377">
            <v>3400003770</v>
          </cell>
          <cell r="B1377">
            <v>0</v>
          </cell>
          <cell r="C1377">
            <v>5301</v>
          </cell>
          <cell r="D1377" t="str">
            <v>20.03.1997</v>
          </cell>
          <cell r="E1377">
            <v>1</v>
          </cell>
          <cell r="F1377">
            <v>6197000493</v>
          </cell>
        </row>
        <row r="1378">
          <cell r="A1378">
            <v>3400003771</v>
          </cell>
          <cell r="B1378">
            <v>0</v>
          </cell>
          <cell r="C1378">
            <v>6801</v>
          </cell>
          <cell r="D1378" t="str">
            <v>20.03.1997</v>
          </cell>
          <cell r="E1378">
            <v>0</v>
          </cell>
          <cell r="F1378">
            <v>6197000494</v>
          </cell>
        </row>
        <row r="1379">
          <cell r="A1379">
            <v>3400003772</v>
          </cell>
          <cell r="B1379">
            <v>0</v>
          </cell>
          <cell r="C1379">
            <v>5301</v>
          </cell>
          <cell r="D1379" t="str">
            <v>20.03.1997</v>
          </cell>
          <cell r="E1379">
            <v>1</v>
          </cell>
          <cell r="F1379">
            <v>6197000495</v>
          </cell>
        </row>
        <row r="1380">
          <cell r="A1380">
            <v>3400003773</v>
          </cell>
          <cell r="B1380">
            <v>0</v>
          </cell>
          <cell r="C1380">
            <v>5301</v>
          </cell>
          <cell r="D1380" t="str">
            <v>21.03.1997</v>
          </cell>
          <cell r="E1380">
            <v>1</v>
          </cell>
          <cell r="F1380">
            <v>6197000496</v>
          </cell>
        </row>
        <row r="1381">
          <cell r="A1381">
            <v>3400003774</v>
          </cell>
          <cell r="B1381">
            <v>0</v>
          </cell>
          <cell r="C1381">
            <v>6210</v>
          </cell>
          <cell r="D1381" t="str">
            <v>21.03.1997</v>
          </cell>
          <cell r="E1381">
            <v>0</v>
          </cell>
          <cell r="F1381">
            <v>6197000497</v>
          </cell>
        </row>
        <row r="1382">
          <cell r="A1382">
            <v>3400003775</v>
          </cell>
          <cell r="B1382">
            <v>0</v>
          </cell>
          <cell r="C1382">
            <v>6230</v>
          </cell>
          <cell r="D1382" t="str">
            <v>21.03.1997</v>
          </cell>
          <cell r="E1382">
            <v>0</v>
          </cell>
          <cell r="F1382">
            <v>6197000498</v>
          </cell>
        </row>
        <row r="1383">
          <cell r="A1383">
            <v>3400003776</v>
          </cell>
          <cell r="B1383">
            <v>0</v>
          </cell>
          <cell r="C1383">
            <v>6230</v>
          </cell>
          <cell r="D1383" t="str">
            <v>21.03.1997</v>
          </cell>
          <cell r="E1383">
            <v>0</v>
          </cell>
          <cell r="F1383">
            <v>6197000499</v>
          </cell>
        </row>
        <row r="1384">
          <cell r="A1384">
            <v>3400005203</v>
          </cell>
          <cell r="B1384">
            <v>0</v>
          </cell>
          <cell r="C1384">
            <v>6230</v>
          </cell>
          <cell r="D1384" t="str">
            <v>21.03.1997</v>
          </cell>
          <cell r="E1384">
            <v>2</v>
          </cell>
          <cell r="F1384">
            <v>6197000500</v>
          </cell>
        </row>
        <row r="1385">
          <cell r="A1385">
            <v>3400003777</v>
          </cell>
          <cell r="B1385">
            <v>0</v>
          </cell>
          <cell r="C1385">
            <v>6230</v>
          </cell>
          <cell r="D1385" t="str">
            <v>21.03.1997</v>
          </cell>
          <cell r="E1385">
            <v>0</v>
          </cell>
          <cell r="F1385">
            <v>6197000500</v>
          </cell>
        </row>
        <row r="1386">
          <cell r="A1386">
            <v>3400003778</v>
          </cell>
          <cell r="B1386">
            <v>0</v>
          </cell>
          <cell r="C1386">
            <v>6230</v>
          </cell>
          <cell r="D1386" t="str">
            <v>21.03.1997</v>
          </cell>
          <cell r="E1386">
            <v>0</v>
          </cell>
          <cell r="F1386">
            <v>6197000501</v>
          </cell>
        </row>
        <row r="1387">
          <cell r="A1387">
            <v>3400003779</v>
          </cell>
          <cell r="B1387">
            <v>0</v>
          </cell>
          <cell r="C1387">
            <v>6230</v>
          </cell>
          <cell r="D1387" t="str">
            <v>21.03.1997</v>
          </cell>
          <cell r="E1387">
            <v>0</v>
          </cell>
          <cell r="F1387">
            <v>6197000502</v>
          </cell>
        </row>
        <row r="1388">
          <cell r="A1388">
            <v>3400003780</v>
          </cell>
          <cell r="B1388">
            <v>0</v>
          </cell>
          <cell r="C1388">
            <v>5400</v>
          </cell>
          <cell r="D1388" t="str">
            <v>21.03.1997</v>
          </cell>
          <cell r="E1388">
            <v>0</v>
          </cell>
          <cell r="F1388">
            <v>6197000503</v>
          </cell>
        </row>
        <row r="1389">
          <cell r="A1389">
            <v>3400003781</v>
          </cell>
          <cell r="B1389">
            <v>0</v>
          </cell>
          <cell r="C1389">
            <v>5801</v>
          </cell>
          <cell r="D1389" t="str">
            <v>21.03.1997</v>
          </cell>
          <cell r="E1389">
            <v>1</v>
          </cell>
          <cell r="F1389">
            <v>6197000504</v>
          </cell>
        </row>
        <row r="1390">
          <cell r="A1390">
            <v>3400003782</v>
          </cell>
          <cell r="B1390">
            <v>0</v>
          </cell>
          <cell r="C1390">
            <v>5301</v>
          </cell>
          <cell r="D1390" t="str">
            <v>21.03.1997</v>
          </cell>
          <cell r="E1390">
            <v>0</v>
          </cell>
          <cell r="F1390">
            <v>6197000505</v>
          </cell>
        </row>
        <row r="1391">
          <cell r="A1391">
            <v>3400003783</v>
          </cell>
          <cell r="B1391">
            <v>0</v>
          </cell>
          <cell r="C1391">
            <v>6600</v>
          </cell>
          <cell r="D1391" t="str">
            <v>21.03.1997</v>
          </cell>
          <cell r="E1391">
            <v>1</v>
          </cell>
          <cell r="F1391">
            <v>6197000506</v>
          </cell>
        </row>
        <row r="1392">
          <cell r="A1392">
            <v>3400003784</v>
          </cell>
          <cell r="B1392">
            <v>0</v>
          </cell>
          <cell r="C1392">
            <v>4420</v>
          </cell>
          <cell r="D1392" t="str">
            <v>31.03.1997</v>
          </cell>
          <cell r="E1392">
            <v>1</v>
          </cell>
          <cell r="F1392">
            <v>6197000507</v>
          </cell>
        </row>
        <row r="1393">
          <cell r="A1393">
            <v>3400003785</v>
          </cell>
          <cell r="B1393">
            <v>0</v>
          </cell>
          <cell r="C1393">
            <v>5801</v>
          </cell>
          <cell r="D1393" t="str">
            <v>31.03.1997</v>
          </cell>
          <cell r="E1393">
            <v>0</v>
          </cell>
          <cell r="F1393">
            <v>6197000508</v>
          </cell>
        </row>
        <row r="1394">
          <cell r="A1394">
            <v>3400003786</v>
          </cell>
          <cell r="B1394">
            <v>0</v>
          </cell>
          <cell r="C1394">
            <v>5801</v>
          </cell>
          <cell r="D1394" t="str">
            <v>31.03.1997</v>
          </cell>
          <cell r="E1394">
            <v>0</v>
          </cell>
          <cell r="F1394">
            <v>6197000509</v>
          </cell>
        </row>
        <row r="1395">
          <cell r="A1395">
            <v>3400003787</v>
          </cell>
          <cell r="B1395">
            <v>0</v>
          </cell>
          <cell r="C1395">
            <v>5801</v>
          </cell>
          <cell r="D1395" t="str">
            <v>31.03.1997</v>
          </cell>
          <cell r="E1395">
            <v>0</v>
          </cell>
          <cell r="F1395">
            <v>6197000510</v>
          </cell>
        </row>
        <row r="1396">
          <cell r="A1396">
            <v>3400003788</v>
          </cell>
          <cell r="B1396">
            <v>0</v>
          </cell>
          <cell r="C1396">
            <v>4420</v>
          </cell>
          <cell r="D1396" t="str">
            <v>31.03.1997</v>
          </cell>
          <cell r="E1396">
            <v>1</v>
          </cell>
          <cell r="F1396">
            <v>6197000511</v>
          </cell>
        </row>
        <row r="1397">
          <cell r="A1397">
            <v>3400003789</v>
          </cell>
          <cell r="B1397">
            <v>0</v>
          </cell>
          <cell r="C1397">
            <v>4420</v>
          </cell>
          <cell r="D1397" t="str">
            <v>31.03.1997</v>
          </cell>
          <cell r="E1397">
            <v>1</v>
          </cell>
          <cell r="F1397">
            <v>6197000512</v>
          </cell>
        </row>
        <row r="1398">
          <cell r="A1398">
            <v>3400003790</v>
          </cell>
          <cell r="B1398">
            <v>0</v>
          </cell>
          <cell r="C1398">
            <v>5301</v>
          </cell>
          <cell r="D1398" t="str">
            <v>31.03.1997</v>
          </cell>
          <cell r="E1398">
            <v>1</v>
          </cell>
          <cell r="F1398">
            <v>6197000513</v>
          </cell>
        </row>
        <row r="1399">
          <cell r="A1399">
            <v>3400003791</v>
          </cell>
          <cell r="B1399">
            <v>0</v>
          </cell>
          <cell r="C1399">
            <v>5800</v>
          </cell>
          <cell r="D1399" t="str">
            <v>01.04.1997</v>
          </cell>
          <cell r="E1399">
            <v>0</v>
          </cell>
          <cell r="F1399">
            <v>6197000514</v>
          </cell>
        </row>
        <row r="1400">
          <cell r="A1400">
            <v>3400003792</v>
          </cell>
          <cell r="B1400">
            <v>0</v>
          </cell>
          <cell r="C1400">
            <v>5800</v>
          </cell>
          <cell r="D1400" t="str">
            <v>01.04.1997</v>
          </cell>
          <cell r="E1400">
            <v>0</v>
          </cell>
          <cell r="F1400">
            <v>6197000515</v>
          </cell>
        </row>
        <row r="1401">
          <cell r="A1401">
            <v>3400003793</v>
          </cell>
          <cell r="B1401">
            <v>0</v>
          </cell>
          <cell r="C1401">
            <v>5800</v>
          </cell>
          <cell r="D1401" t="str">
            <v>01.04.1997</v>
          </cell>
          <cell r="E1401">
            <v>0</v>
          </cell>
          <cell r="F1401">
            <v>6197000516</v>
          </cell>
        </row>
        <row r="1402">
          <cell r="A1402">
            <v>3400003794</v>
          </cell>
          <cell r="B1402">
            <v>0</v>
          </cell>
          <cell r="C1402">
            <v>6500</v>
          </cell>
          <cell r="D1402" t="str">
            <v>01.04.1997</v>
          </cell>
          <cell r="E1402">
            <v>12</v>
          </cell>
          <cell r="F1402">
            <v>6197000517</v>
          </cell>
        </row>
        <row r="1403">
          <cell r="A1403">
            <v>3400003795</v>
          </cell>
          <cell r="B1403">
            <v>0</v>
          </cell>
          <cell r="C1403">
            <v>5800</v>
          </cell>
          <cell r="D1403" t="str">
            <v>01.04.1997</v>
          </cell>
          <cell r="E1403">
            <v>0</v>
          </cell>
          <cell r="F1403">
            <v>6197000518</v>
          </cell>
        </row>
        <row r="1404">
          <cell r="A1404">
            <v>3400003796</v>
          </cell>
          <cell r="B1404">
            <v>0</v>
          </cell>
          <cell r="C1404">
            <v>5800</v>
          </cell>
          <cell r="D1404" t="str">
            <v>01.04.1997</v>
          </cell>
          <cell r="E1404">
            <v>0</v>
          </cell>
          <cell r="F1404">
            <v>6197000519</v>
          </cell>
        </row>
        <row r="1405">
          <cell r="A1405">
            <v>3400003797</v>
          </cell>
          <cell r="B1405">
            <v>0</v>
          </cell>
          <cell r="C1405">
            <v>5800</v>
          </cell>
          <cell r="D1405" t="str">
            <v>01.04.1997</v>
          </cell>
          <cell r="E1405">
            <v>0</v>
          </cell>
          <cell r="F1405">
            <v>6197000520</v>
          </cell>
        </row>
        <row r="1406">
          <cell r="A1406">
            <v>3400003798</v>
          </cell>
          <cell r="B1406">
            <v>0</v>
          </cell>
          <cell r="C1406">
            <v>5800</v>
          </cell>
          <cell r="D1406" t="str">
            <v>04.09.1997</v>
          </cell>
          <cell r="E1406">
            <v>0</v>
          </cell>
          <cell r="F1406">
            <v>6197000521</v>
          </cell>
        </row>
        <row r="1407">
          <cell r="A1407">
            <v>3400003799</v>
          </cell>
          <cell r="B1407">
            <v>0</v>
          </cell>
          <cell r="C1407">
            <v>6230</v>
          </cell>
          <cell r="D1407" t="str">
            <v>01.04.1997</v>
          </cell>
          <cell r="E1407">
            <v>0</v>
          </cell>
          <cell r="F1407">
            <v>6197000522</v>
          </cell>
        </row>
        <row r="1408">
          <cell r="A1408">
            <v>3400003800</v>
          </cell>
          <cell r="B1408">
            <v>0</v>
          </cell>
          <cell r="C1408">
            <v>6230</v>
          </cell>
          <cell r="D1408" t="str">
            <v>01.04.1997</v>
          </cell>
          <cell r="E1408">
            <v>0</v>
          </cell>
          <cell r="F1408">
            <v>6197000523</v>
          </cell>
        </row>
        <row r="1409">
          <cell r="A1409">
            <v>3400003801</v>
          </cell>
          <cell r="B1409">
            <v>0</v>
          </cell>
          <cell r="C1409">
            <v>6230</v>
          </cell>
          <cell r="D1409" t="str">
            <v>01.04.1997</v>
          </cell>
          <cell r="E1409">
            <v>0</v>
          </cell>
          <cell r="F1409">
            <v>6197000524</v>
          </cell>
        </row>
        <row r="1410">
          <cell r="A1410">
            <v>3400003802</v>
          </cell>
          <cell r="B1410">
            <v>0</v>
          </cell>
          <cell r="C1410">
            <v>6230</v>
          </cell>
          <cell r="D1410" t="str">
            <v>01.04.1997</v>
          </cell>
          <cell r="E1410">
            <v>0</v>
          </cell>
          <cell r="F1410">
            <v>6197000525</v>
          </cell>
        </row>
        <row r="1411">
          <cell r="A1411">
            <v>3400003803</v>
          </cell>
          <cell r="B1411">
            <v>0</v>
          </cell>
          <cell r="C1411">
            <v>6230</v>
          </cell>
          <cell r="D1411" t="str">
            <v>01.04.1997</v>
          </cell>
          <cell r="E1411">
            <v>0</v>
          </cell>
          <cell r="F1411">
            <v>6197000526</v>
          </cell>
        </row>
        <row r="1412">
          <cell r="A1412">
            <v>3400003804</v>
          </cell>
          <cell r="B1412">
            <v>0</v>
          </cell>
          <cell r="C1412">
            <v>6230</v>
          </cell>
          <cell r="D1412" t="str">
            <v>01.04.1997</v>
          </cell>
          <cell r="E1412">
            <v>0</v>
          </cell>
          <cell r="F1412">
            <v>6197000527</v>
          </cell>
        </row>
        <row r="1413">
          <cell r="A1413">
            <v>3400003805</v>
          </cell>
          <cell r="B1413">
            <v>0</v>
          </cell>
          <cell r="C1413">
            <v>6230</v>
          </cell>
          <cell r="D1413" t="str">
            <v>01.04.1997</v>
          </cell>
          <cell r="E1413">
            <v>0</v>
          </cell>
          <cell r="F1413">
            <v>6197000528</v>
          </cell>
        </row>
        <row r="1414">
          <cell r="A1414">
            <v>3400003806</v>
          </cell>
          <cell r="B1414">
            <v>0</v>
          </cell>
          <cell r="C1414">
            <v>6230</v>
          </cell>
          <cell r="D1414" t="str">
            <v>01.04.1997</v>
          </cell>
          <cell r="E1414">
            <v>0</v>
          </cell>
          <cell r="F1414">
            <v>6197000529</v>
          </cell>
        </row>
        <row r="1415">
          <cell r="A1415">
            <v>3400003807</v>
          </cell>
          <cell r="B1415">
            <v>0</v>
          </cell>
          <cell r="C1415">
            <v>6230</v>
          </cell>
          <cell r="D1415" t="str">
            <v>01.04.1997</v>
          </cell>
          <cell r="E1415">
            <v>0</v>
          </cell>
          <cell r="F1415">
            <v>6197000530</v>
          </cell>
        </row>
        <row r="1416">
          <cell r="A1416">
            <v>3400003808</v>
          </cell>
          <cell r="B1416">
            <v>0</v>
          </cell>
          <cell r="C1416">
            <v>6230</v>
          </cell>
          <cell r="D1416" t="str">
            <v>01.04.1997</v>
          </cell>
          <cell r="E1416">
            <v>0</v>
          </cell>
          <cell r="F1416">
            <v>6197000531</v>
          </cell>
        </row>
        <row r="1417">
          <cell r="A1417">
            <v>3400003809</v>
          </cell>
          <cell r="B1417">
            <v>0</v>
          </cell>
          <cell r="C1417">
            <v>6230</v>
          </cell>
          <cell r="D1417" t="str">
            <v>01.04.1997</v>
          </cell>
          <cell r="E1417">
            <v>0</v>
          </cell>
          <cell r="F1417">
            <v>6197000532</v>
          </cell>
        </row>
        <row r="1418">
          <cell r="A1418">
            <v>3400003810</v>
          </cell>
          <cell r="B1418">
            <v>0</v>
          </cell>
          <cell r="C1418">
            <v>6230</v>
          </cell>
          <cell r="D1418" t="str">
            <v>01.04.1997</v>
          </cell>
          <cell r="E1418">
            <v>0</v>
          </cell>
          <cell r="F1418">
            <v>6197000533</v>
          </cell>
        </row>
        <row r="1419">
          <cell r="A1419">
            <v>3400003811</v>
          </cell>
          <cell r="B1419">
            <v>0</v>
          </cell>
          <cell r="C1419">
            <v>6230</v>
          </cell>
          <cell r="D1419" t="str">
            <v>01.04.1997</v>
          </cell>
          <cell r="E1419">
            <v>0</v>
          </cell>
          <cell r="F1419">
            <v>6197000534</v>
          </cell>
        </row>
        <row r="1420">
          <cell r="A1420">
            <v>3400003812</v>
          </cell>
          <cell r="B1420">
            <v>0</v>
          </cell>
          <cell r="C1420">
            <v>6230</v>
          </cell>
          <cell r="D1420" t="str">
            <v>01.04.1997</v>
          </cell>
          <cell r="E1420">
            <v>0</v>
          </cell>
          <cell r="F1420">
            <v>6197000535</v>
          </cell>
        </row>
        <row r="1421">
          <cell r="A1421">
            <v>3400003813</v>
          </cell>
          <cell r="B1421">
            <v>0</v>
          </cell>
          <cell r="C1421">
            <v>6230</v>
          </cell>
          <cell r="D1421" t="str">
            <v>01.04.1997</v>
          </cell>
          <cell r="E1421">
            <v>0</v>
          </cell>
          <cell r="F1421">
            <v>6197000536</v>
          </cell>
        </row>
        <row r="1422">
          <cell r="A1422">
            <v>3400005582</v>
          </cell>
          <cell r="B1422">
            <v>0</v>
          </cell>
          <cell r="C1422">
            <v>6230</v>
          </cell>
          <cell r="D1422" t="str">
            <v>14.07.1997</v>
          </cell>
          <cell r="E1422">
            <v>2</v>
          </cell>
          <cell r="F1422">
            <v>6197000537</v>
          </cell>
        </row>
        <row r="1423">
          <cell r="A1423">
            <v>3400003814</v>
          </cell>
          <cell r="B1423">
            <v>0</v>
          </cell>
          <cell r="C1423">
            <v>6800</v>
          </cell>
          <cell r="D1423" t="str">
            <v>14.07.1997</v>
          </cell>
          <cell r="E1423">
            <v>0</v>
          </cell>
          <cell r="F1423">
            <v>6197000537</v>
          </cell>
        </row>
        <row r="1424">
          <cell r="A1424">
            <v>3400003815</v>
          </cell>
          <cell r="B1424">
            <v>0</v>
          </cell>
          <cell r="C1424">
            <v>6500</v>
          </cell>
          <cell r="D1424" t="str">
            <v>17.04.1997</v>
          </cell>
          <cell r="E1424">
            <v>0</v>
          </cell>
          <cell r="F1424">
            <v>6197000538</v>
          </cell>
        </row>
        <row r="1425">
          <cell r="A1425">
            <v>3400003816</v>
          </cell>
          <cell r="B1425">
            <v>0</v>
          </cell>
          <cell r="C1425">
            <v>6800</v>
          </cell>
          <cell r="D1425" t="str">
            <v>07.05.1997</v>
          </cell>
          <cell r="E1425">
            <v>0</v>
          </cell>
          <cell r="F1425">
            <v>6197000539</v>
          </cell>
        </row>
        <row r="1426">
          <cell r="A1426">
            <v>3400005584</v>
          </cell>
          <cell r="B1426">
            <v>0</v>
          </cell>
          <cell r="C1426">
            <v>6230</v>
          </cell>
          <cell r="D1426" t="str">
            <v>07.05.1997</v>
          </cell>
          <cell r="E1426">
            <v>2</v>
          </cell>
          <cell r="F1426">
            <v>6197000539</v>
          </cell>
        </row>
        <row r="1427">
          <cell r="A1427">
            <v>3400003817</v>
          </cell>
          <cell r="B1427">
            <v>0</v>
          </cell>
          <cell r="C1427">
            <v>5800</v>
          </cell>
          <cell r="D1427" t="str">
            <v>04.07.1997</v>
          </cell>
          <cell r="E1427">
            <v>1</v>
          </cell>
          <cell r="F1427">
            <v>6197000540</v>
          </cell>
        </row>
        <row r="1428">
          <cell r="A1428">
            <v>3400003818</v>
          </cell>
          <cell r="B1428">
            <v>0</v>
          </cell>
          <cell r="C1428">
            <v>5800</v>
          </cell>
          <cell r="D1428" t="str">
            <v>04.07.1997</v>
          </cell>
          <cell r="E1428">
            <v>1</v>
          </cell>
          <cell r="F1428">
            <v>6197000541</v>
          </cell>
        </row>
        <row r="1429">
          <cell r="A1429">
            <v>3400005586</v>
          </cell>
          <cell r="B1429">
            <v>0</v>
          </cell>
          <cell r="C1429">
            <v>6230</v>
          </cell>
          <cell r="D1429" t="str">
            <v>01.04.1997</v>
          </cell>
          <cell r="E1429">
            <v>2</v>
          </cell>
          <cell r="F1429">
            <v>6197000542</v>
          </cell>
        </row>
        <row r="1430">
          <cell r="A1430">
            <v>3400003819</v>
          </cell>
          <cell r="B1430">
            <v>0</v>
          </cell>
          <cell r="C1430">
            <v>6800</v>
          </cell>
          <cell r="D1430" t="str">
            <v>01.04.1997</v>
          </cell>
          <cell r="E1430">
            <v>0</v>
          </cell>
          <cell r="F1430">
            <v>6197000542</v>
          </cell>
        </row>
        <row r="1431">
          <cell r="A1431">
            <v>3400003820</v>
          </cell>
          <cell r="B1431">
            <v>0</v>
          </cell>
          <cell r="C1431">
            <v>5800</v>
          </cell>
          <cell r="D1431" t="str">
            <v>01.04.1997</v>
          </cell>
          <cell r="E1431">
            <v>0</v>
          </cell>
          <cell r="F1431">
            <v>6197000543</v>
          </cell>
        </row>
        <row r="1432">
          <cell r="A1432">
            <v>3400003821</v>
          </cell>
          <cell r="B1432">
            <v>0</v>
          </cell>
          <cell r="C1432">
            <v>5800</v>
          </cell>
          <cell r="D1432" t="str">
            <v>01.04.1997</v>
          </cell>
          <cell r="E1432">
            <v>0</v>
          </cell>
          <cell r="F1432">
            <v>6197000544</v>
          </cell>
        </row>
        <row r="1433">
          <cell r="A1433">
            <v>3400003822</v>
          </cell>
          <cell r="B1433">
            <v>0</v>
          </cell>
          <cell r="C1433">
            <v>6600</v>
          </cell>
          <cell r="D1433" t="str">
            <v>01.04.1997</v>
          </cell>
          <cell r="E1433">
            <v>1</v>
          </cell>
          <cell r="F1433">
            <v>6197000545</v>
          </cell>
        </row>
        <row r="1434">
          <cell r="A1434">
            <v>3400005587</v>
          </cell>
          <cell r="B1434">
            <v>0</v>
          </cell>
          <cell r="C1434">
            <v>6230</v>
          </cell>
          <cell r="D1434" t="str">
            <v>01.04.1997</v>
          </cell>
          <cell r="E1434">
            <v>2</v>
          </cell>
          <cell r="F1434">
            <v>6197000546</v>
          </cell>
        </row>
        <row r="1435">
          <cell r="A1435">
            <v>3400003823</v>
          </cell>
          <cell r="B1435">
            <v>0</v>
          </cell>
          <cell r="C1435">
            <v>6800</v>
          </cell>
          <cell r="D1435" t="str">
            <v>01.04.1997</v>
          </cell>
          <cell r="E1435">
            <v>0</v>
          </cell>
          <cell r="F1435">
            <v>6197000546</v>
          </cell>
        </row>
        <row r="1436">
          <cell r="A1436">
            <v>3400003824</v>
          </cell>
          <cell r="B1436">
            <v>0</v>
          </cell>
          <cell r="C1436">
            <v>6230</v>
          </cell>
          <cell r="D1436" t="str">
            <v>01.07.1997</v>
          </cell>
          <cell r="E1436">
            <v>0</v>
          </cell>
          <cell r="F1436">
            <v>6197000547</v>
          </cell>
        </row>
        <row r="1437">
          <cell r="A1437">
            <v>3400003825</v>
          </cell>
          <cell r="B1437">
            <v>0</v>
          </cell>
          <cell r="C1437">
            <v>6230</v>
          </cell>
          <cell r="D1437" t="str">
            <v>01.07.1997</v>
          </cell>
          <cell r="E1437">
            <v>0</v>
          </cell>
          <cell r="F1437">
            <v>6197000548</v>
          </cell>
        </row>
        <row r="1438">
          <cell r="A1438">
            <v>3400003826</v>
          </cell>
          <cell r="B1438">
            <v>0</v>
          </cell>
          <cell r="C1438">
            <v>5800</v>
          </cell>
          <cell r="D1438" t="str">
            <v>16.09.1997</v>
          </cell>
          <cell r="E1438">
            <v>1</v>
          </cell>
          <cell r="F1438">
            <v>6197000549</v>
          </cell>
        </row>
        <row r="1439">
          <cell r="A1439">
            <v>3400003827</v>
          </cell>
          <cell r="B1439">
            <v>0</v>
          </cell>
          <cell r="C1439">
            <v>5800</v>
          </cell>
          <cell r="D1439" t="str">
            <v>16.09.1997</v>
          </cell>
          <cell r="E1439">
            <v>1</v>
          </cell>
          <cell r="F1439">
            <v>6197000550</v>
          </cell>
        </row>
        <row r="1440">
          <cell r="A1440">
            <v>3400003828</v>
          </cell>
          <cell r="B1440">
            <v>0</v>
          </cell>
          <cell r="C1440">
            <v>5800</v>
          </cell>
          <cell r="D1440" t="str">
            <v>16.09.1997</v>
          </cell>
          <cell r="E1440">
            <v>1</v>
          </cell>
          <cell r="F1440">
            <v>6197000551</v>
          </cell>
        </row>
        <row r="1441">
          <cell r="A1441">
            <v>3400003829</v>
          </cell>
          <cell r="B1441">
            <v>0</v>
          </cell>
          <cell r="C1441">
            <v>6500</v>
          </cell>
          <cell r="D1441" t="str">
            <v>01.04.1997</v>
          </cell>
          <cell r="E1441">
            <v>0</v>
          </cell>
          <cell r="F1441">
            <v>6197000552</v>
          </cell>
        </row>
        <row r="1442">
          <cell r="A1442">
            <v>3400003830</v>
          </cell>
          <cell r="B1442">
            <v>0</v>
          </cell>
          <cell r="C1442">
            <v>6500</v>
          </cell>
          <cell r="D1442" t="str">
            <v>01.04.1997</v>
          </cell>
          <cell r="E1442">
            <v>0</v>
          </cell>
          <cell r="F1442">
            <v>6197000553</v>
          </cell>
        </row>
        <row r="1443">
          <cell r="A1443">
            <v>3400003831</v>
          </cell>
          <cell r="B1443">
            <v>0</v>
          </cell>
          <cell r="C1443">
            <v>6500</v>
          </cell>
          <cell r="D1443" t="str">
            <v>01.04.1997</v>
          </cell>
          <cell r="E1443">
            <v>0</v>
          </cell>
          <cell r="F1443">
            <v>6197000554</v>
          </cell>
        </row>
        <row r="1444">
          <cell r="A1444">
            <v>3400003832</v>
          </cell>
          <cell r="B1444">
            <v>0</v>
          </cell>
          <cell r="C1444">
            <v>6500</v>
          </cell>
          <cell r="D1444" t="str">
            <v>01.04.1997</v>
          </cell>
          <cell r="E1444">
            <v>0</v>
          </cell>
          <cell r="F1444">
            <v>6197000555</v>
          </cell>
        </row>
        <row r="1445">
          <cell r="A1445">
            <v>3400003833</v>
          </cell>
          <cell r="B1445">
            <v>0</v>
          </cell>
          <cell r="C1445">
            <v>5801</v>
          </cell>
          <cell r="D1445" t="str">
            <v>01.04.1997</v>
          </cell>
          <cell r="E1445">
            <v>0</v>
          </cell>
          <cell r="F1445">
            <v>6197000556</v>
          </cell>
        </row>
        <row r="1446">
          <cell r="A1446">
            <v>3400003834</v>
          </cell>
          <cell r="B1446">
            <v>0</v>
          </cell>
          <cell r="C1446">
            <v>6600</v>
          </cell>
          <cell r="D1446" t="str">
            <v>01.04.1997</v>
          </cell>
          <cell r="E1446">
            <v>1</v>
          </cell>
          <cell r="F1446">
            <v>6197000557</v>
          </cell>
        </row>
        <row r="1447">
          <cell r="A1447">
            <v>3400003835</v>
          </cell>
          <cell r="B1447">
            <v>0</v>
          </cell>
          <cell r="C1447">
            <v>4420</v>
          </cell>
          <cell r="D1447" t="str">
            <v>28.08.1997</v>
          </cell>
          <cell r="E1447">
            <v>1</v>
          </cell>
          <cell r="F1447">
            <v>6197000558</v>
          </cell>
        </row>
        <row r="1448">
          <cell r="A1448">
            <v>3400004927</v>
          </cell>
          <cell r="B1448">
            <v>0</v>
          </cell>
          <cell r="C1448">
            <v>6230</v>
          </cell>
          <cell r="D1448" t="str">
            <v>02.02.1998</v>
          </cell>
          <cell r="E1448">
            <v>0</v>
          </cell>
          <cell r="F1448">
            <v>619800005</v>
          </cell>
        </row>
        <row r="1449">
          <cell r="A1449">
            <v>3400004924</v>
          </cell>
          <cell r="B1449">
            <v>0</v>
          </cell>
          <cell r="C1449">
            <v>6230</v>
          </cell>
          <cell r="D1449" t="str">
            <v>20.11.1997</v>
          </cell>
          <cell r="E1449">
            <v>0</v>
          </cell>
          <cell r="F1449">
            <v>61980002</v>
          </cell>
        </row>
        <row r="1450">
          <cell r="A1450">
            <v>3400005207</v>
          </cell>
          <cell r="B1450">
            <v>0</v>
          </cell>
          <cell r="C1450">
            <v>6230</v>
          </cell>
          <cell r="D1450" t="str">
            <v>28.10.1997</v>
          </cell>
          <cell r="E1450">
            <v>3</v>
          </cell>
          <cell r="F1450">
            <v>61980003</v>
          </cell>
        </row>
        <row r="1451">
          <cell r="A1451">
            <v>3400004925</v>
          </cell>
          <cell r="B1451">
            <v>0</v>
          </cell>
          <cell r="C1451">
            <v>6230</v>
          </cell>
          <cell r="D1451" t="str">
            <v>28.10.1997</v>
          </cell>
          <cell r="E1451">
            <v>0</v>
          </cell>
          <cell r="F1451">
            <v>61980003</v>
          </cell>
        </row>
        <row r="1452">
          <cell r="A1452">
            <v>3400004926</v>
          </cell>
          <cell r="B1452">
            <v>0</v>
          </cell>
          <cell r="C1452">
            <v>5800</v>
          </cell>
          <cell r="D1452" t="str">
            <v>30.10.1997</v>
          </cell>
          <cell r="E1452">
            <v>2</v>
          </cell>
          <cell r="F1452">
            <v>61980004</v>
          </cell>
        </row>
        <row r="1453">
          <cell r="A1453">
            <v>3400004958</v>
          </cell>
          <cell r="B1453">
            <v>0</v>
          </cell>
          <cell r="C1453">
            <v>5800</v>
          </cell>
          <cell r="D1453" t="str">
            <v>02.03.1998</v>
          </cell>
          <cell r="E1453">
            <v>0</v>
          </cell>
          <cell r="F1453">
            <v>61980007</v>
          </cell>
        </row>
        <row r="1454">
          <cell r="A1454">
            <v>3400004960</v>
          </cell>
          <cell r="B1454">
            <v>0</v>
          </cell>
          <cell r="C1454">
            <v>6230</v>
          </cell>
          <cell r="D1454" t="str">
            <v>02.02.1998</v>
          </cell>
          <cell r="E1454">
            <v>0</v>
          </cell>
          <cell r="F1454">
            <v>61980008</v>
          </cell>
        </row>
        <row r="1455">
          <cell r="A1455">
            <v>3400004923</v>
          </cell>
          <cell r="B1455">
            <v>0</v>
          </cell>
          <cell r="C1455">
            <v>6800</v>
          </cell>
          <cell r="D1455" t="str">
            <v>12.11.1997</v>
          </cell>
          <cell r="E1455">
            <v>2</v>
          </cell>
          <cell r="F1455">
            <v>61980013</v>
          </cell>
        </row>
        <row r="1456">
          <cell r="A1456">
            <v>3400004955</v>
          </cell>
          <cell r="B1456">
            <v>0</v>
          </cell>
          <cell r="C1456">
            <v>5800</v>
          </cell>
          <cell r="D1456" t="str">
            <v>19.03.1998</v>
          </cell>
          <cell r="E1456">
            <v>2</v>
          </cell>
          <cell r="F1456">
            <v>61980037</v>
          </cell>
        </row>
        <row r="1457">
          <cell r="A1457">
            <v>3400003836</v>
          </cell>
          <cell r="B1457">
            <v>0</v>
          </cell>
          <cell r="C1457">
            <v>6500</v>
          </cell>
          <cell r="D1457" t="str">
            <v>01.10.1996</v>
          </cell>
          <cell r="E1457">
            <v>0</v>
          </cell>
          <cell r="F1457">
            <v>6294000019</v>
          </cell>
        </row>
        <row r="1458">
          <cell r="A1458">
            <v>3400003837</v>
          </cell>
          <cell r="B1458">
            <v>0</v>
          </cell>
          <cell r="C1458">
            <v>6500</v>
          </cell>
          <cell r="D1458" t="str">
            <v>01.10.1996</v>
          </cell>
          <cell r="E1458">
            <v>0</v>
          </cell>
          <cell r="F1458">
            <v>6294000027</v>
          </cell>
        </row>
        <row r="1459">
          <cell r="A1459">
            <v>3400003838</v>
          </cell>
          <cell r="B1459">
            <v>0</v>
          </cell>
          <cell r="C1459">
            <v>6500</v>
          </cell>
          <cell r="D1459" t="str">
            <v>01.10.1996</v>
          </cell>
          <cell r="E1459">
            <v>0</v>
          </cell>
          <cell r="F1459">
            <v>6294000035</v>
          </cell>
        </row>
        <row r="1460">
          <cell r="A1460">
            <v>3400003839</v>
          </cell>
          <cell r="B1460">
            <v>0</v>
          </cell>
          <cell r="C1460">
            <v>6500</v>
          </cell>
          <cell r="D1460" t="str">
            <v>01.10.1996</v>
          </cell>
          <cell r="E1460">
            <v>0</v>
          </cell>
          <cell r="F1460">
            <v>6294000043</v>
          </cell>
        </row>
        <row r="1461">
          <cell r="A1461">
            <v>3400003840</v>
          </cell>
          <cell r="B1461">
            <v>0</v>
          </cell>
          <cell r="C1461">
            <v>6500</v>
          </cell>
          <cell r="D1461" t="str">
            <v>01.10.1996</v>
          </cell>
          <cell r="E1461">
            <v>0</v>
          </cell>
          <cell r="F1461">
            <v>6294000051</v>
          </cell>
        </row>
        <row r="1462">
          <cell r="A1462">
            <v>3400003841</v>
          </cell>
          <cell r="B1462">
            <v>0</v>
          </cell>
          <cell r="C1462">
            <v>6500</v>
          </cell>
          <cell r="D1462" t="str">
            <v>01.10.1996</v>
          </cell>
          <cell r="E1462">
            <v>0</v>
          </cell>
          <cell r="F1462">
            <v>6294000060</v>
          </cell>
        </row>
        <row r="1463">
          <cell r="A1463">
            <v>3400003842</v>
          </cell>
          <cell r="B1463">
            <v>0</v>
          </cell>
          <cell r="C1463">
            <v>6500</v>
          </cell>
          <cell r="D1463" t="str">
            <v>01.10.1996</v>
          </cell>
          <cell r="E1463">
            <v>0</v>
          </cell>
          <cell r="F1463">
            <v>6294000072</v>
          </cell>
        </row>
        <row r="1464">
          <cell r="A1464">
            <v>3400003843</v>
          </cell>
          <cell r="B1464">
            <v>0</v>
          </cell>
          <cell r="C1464">
            <v>6500</v>
          </cell>
          <cell r="D1464" t="str">
            <v>01.10.1996</v>
          </cell>
          <cell r="E1464">
            <v>0</v>
          </cell>
          <cell r="F1464">
            <v>6294000084</v>
          </cell>
        </row>
        <row r="1465">
          <cell r="A1465">
            <v>3400003844</v>
          </cell>
          <cell r="B1465">
            <v>0</v>
          </cell>
          <cell r="C1465">
            <v>6500</v>
          </cell>
          <cell r="D1465" t="str">
            <v>01.10.1996</v>
          </cell>
          <cell r="E1465">
            <v>0</v>
          </cell>
          <cell r="F1465">
            <v>6294000096</v>
          </cell>
        </row>
        <row r="1466">
          <cell r="A1466">
            <v>3400003845</v>
          </cell>
          <cell r="B1466">
            <v>0</v>
          </cell>
          <cell r="C1466">
            <v>6500</v>
          </cell>
          <cell r="D1466" t="str">
            <v>01.10.1996</v>
          </cell>
          <cell r="E1466">
            <v>0</v>
          </cell>
          <cell r="F1466">
            <v>6294000108</v>
          </cell>
        </row>
        <row r="1467">
          <cell r="A1467">
            <v>3400003846</v>
          </cell>
          <cell r="B1467">
            <v>0</v>
          </cell>
          <cell r="C1467">
            <v>6500</v>
          </cell>
          <cell r="D1467" t="str">
            <v>01.10.1996</v>
          </cell>
          <cell r="E1467">
            <v>0</v>
          </cell>
          <cell r="F1467">
            <v>6294000116</v>
          </cell>
        </row>
        <row r="1468">
          <cell r="A1468">
            <v>3400003847</v>
          </cell>
          <cell r="B1468">
            <v>0</v>
          </cell>
          <cell r="C1468">
            <v>6500</v>
          </cell>
          <cell r="D1468" t="str">
            <v>01.10.1996</v>
          </cell>
          <cell r="E1468">
            <v>0</v>
          </cell>
          <cell r="F1468">
            <v>6294000124</v>
          </cell>
        </row>
        <row r="1469">
          <cell r="A1469">
            <v>3400003848</v>
          </cell>
          <cell r="B1469">
            <v>0</v>
          </cell>
          <cell r="C1469">
            <v>6500</v>
          </cell>
          <cell r="D1469" t="str">
            <v>01.10.1996</v>
          </cell>
          <cell r="E1469">
            <v>0</v>
          </cell>
          <cell r="F1469">
            <v>6294000132</v>
          </cell>
        </row>
        <row r="1470">
          <cell r="A1470">
            <v>3400003849</v>
          </cell>
          <cell r="B1470">
            <v>0</v>
          </cell>
          <cell r="C1470">
            <v>6500</v>
          </cell>
          <cell r="D1470" t="str">
            <v>01.10.1996</v>
          </cell>
          <cell r="E1470">
            <v>0</v>
          </cell>
          <cell r="F1470">
            <v>6294000149</v>
          </cell>
        </row>
        <row r="1471">
          <cell r="A1471">
            <v>3400003850</v>
          </cell>
          <cell r="B1471">
            <v>0</v>
          </cell>
          <cell r="C1471">
            <v>6500</v>
          </cell>
          <cell r="D1471" t="str">
            <v>01.10.1996</v>
          </cell>
          <cell r="E1471">
            <v>0</v>
          </cell>
          <cell r="F1471">
            <v>6294000151</v>
          </cell>
        </row>
        <row r="1472">
          <cell r="A1472">
            <v>3400003851</v>
          </cell>
          <cell r="B1472">
            <v>0</v>
          </cell>
          <cell r="C1472">
            <v>6500</v>
          </cell>
          <cell r="D1472" t="str">
            <v>01.10.1996</v>
          </cell>
          <cell r="E1472">
            <v>0</v>
          </cell>
          <cell r="F1472">
            <v>6294000163</v>
          </cell>
        </row>
        <row r="1473">
          <cell r="A1473">
            <v>3400003852</v>
          </cell>
          <cell r="B1473">
            <v>0</v>
          </cell>
          <cell r="C1473">
            <v>6500</v>
          </cell>
          <cell r="D1473" t="str">
            <v>01.10.1996</v>
          </cell>
          <cell r="E1473">
            <v>0</v>
          </cell>
          <cell r="F1473">
            <v>6294000175</v>
          </cell>
        </row>
        <row r="1474">
          <cell r="A1474">
            <v>3400003853</v>
          </cell>
          <cell r="B1474">
            <v>0</v>
          </cell>
          <cell r="C1474">
            <v>6500</v>
          </cell>
          <cell r="D1474" t="str">
            <v>01.10.1996</v>
          </cell>
          <cell r="E1474">
            <v>0</v>
          </cell>
          <cell r="F1474">
            <v>6294000187</v>
          </cell>
        </row>
        <row r="1475">
          <cell r="A1475">
            <v>3400003854</v>
          </cell>
          <cell r="B1475">
            <v>0</v>
          </cell>
          <cell r="C1475">
            <v>6500</v>
          </cell>
          <cell r="D1475" t="str">
            <v>01.10.1996</v>
          </cell>
          <cell r="E1475">
            <v>0</v>
          </cell>
          <cell r="F1475">
            <v>6294000199</v>
          </cell>
        </row>
        <row r="1476">
          <cell r="A1476">
            <v>3400003855</v>
          </cell>
          <cell r="B1476">
            <v>0</v>
          </cell>
          <cell r="C1476">
            <v>6500</v>
          </cell>
          <cell r="D1476" t="str">
            <v>01.10.1996</v>
          </cell>
          <cell r="E1476">
            <v>0</v>
          </cell>
          <cell r="F1476">
            <v>6294000205</v>
          </cell>
        </row>
        <row r="1477">
          <cell r="A1477">
            <v>3400003856</v>
          </cell>
          <cell r="B1477">
            <v>0</v>
          </cell>
          <cell r="C1477">
            <v>6500</v>
          </cell>
          <cell r="D1477" t="str">
            <v>01.10.1996</v>
          </cell>
          <cell r="E1477">
            <v>0</v>
          </cell>
          <cell r="F1477">
            <v>6294000213</v>
          </cell>
        </row>
        <row r="1478">
          <cell r="A1478">
            <v>3400003857</v>
          </cell>
          <cell r="B1478">
            <v>0</v>
          </cell>
          <cell r="C1478">
            <v>6500</v>
          </cell>
          <cell r="D1478" t="str">
            <v>01.10.1996</v>
          </cell>
          <cell r="E1478">
            <v>0</v>
          </cell>
          <cell r="F1478">
            <v>6294000221</v>
          </cell>
        </row>
        <row r="1479">
          <cell r="A1479">
            <v>3400003858</v>
          </cell>
          <cell r="B1479">
            <v>0</v>
          </cell>
          <cell r="C1479">
            <v>6500</v>
          </cell>
          <cell r="D1479" t="str">
            <v>01.10.1996</v>
          </cell>
          <cell r="E1479">
            <v>0</v>
          </cell>
          <cell r="F1479">
            <v>6294000230</v>
          </cell>
        </row>
        <row r="1480">
          <cell r="A1480">
            <v>3400003859</v>
          </cell>
          <cell r="B1480">
            <v>0</v>
          </cell>
          <cell r="C1480">
            <v>6500</v>
          </cell>
          <cell r="D1480" t="str">
            <v>01.10.1996</v>
          </cell>
          <cell r="E1480">
            <v>0</v>
          </cell>
          <cell r="F1480">
            <v>6294000242</v>
          </cell>
        </row>
        <row r="1481">
          <cell r="A1481">
            <v>3400003860</v>
          </cell>
          <cell r="B1481">
            <v>0</v>
          </cell>
          <cell r="C1481">
            <v>6500</v>
          </cell>
          <cell r="D1481" t="str">
            <v>01.10.1996</v>
          </cell>
          <cell r="E1481">
            <v>0</v>
          </cell>
          <cell r="F1481">
            <v>6294000254</v>
          </cell>
        </row>
        <row r="1482">
          <cell r="A1482">
            <v>3400003861</v>
          </cell>
          <cell r="B1482">
            <v>0</v>
          </cell>
          <cell r="C1482">
            <v>6500</v>
          </cell>
          <cell r="D1482" t="str">
            <v>01.10.1996</v>
          </cell>
          <cell r="E1482">
            <v>0</v>
          </cell>
          <cell r="F1482">
            <v>6294000266</v>
          </cell>
        </row>
        <row r="1483">
          <cell r="A1483">
            <v>3400003862</v>
          </cell>
          <cell r="B1483">
            <v>0</v>
          </cell>
          <cell r="C1483">
            <v>6500</v>
          </cell>
          <cell r="D1483" t="str">
            <v>01.10.1996</v>
          </cell>
          <cell r="E1483">
            <v>0</v>
          </cell>
          <cell r="F1483">
            <v>6294000278</v>
          </cell>
        </row>
        <row r="1484">
          <cell r="A1484">
            <v>3400003863</v>
          </cell>
          <cell r="B1484">
            <v>0</v>
          </cell>
          <cell r="C1484">
            <v>6500</v>
          </cell>
          <cell r="D1484" t="str">
            <v>01.10.1996</v>
          </cell>
          <cell r="E1484">
            <v>0</v>
          </cell>
          <cell r="F1484">
            <v>6294000289</v>
          </cell>
        </row>
        <row r="1485">
          <cell r="A1485">
            <v>3400003864</v>
          </cell>
          <cell r="B1485">
            <v>0</v>
          </cell>
          <cell r="C1485">
            <v>6500</v>
          </cell>
          <cell r="D1485" t="str">
            <v>01.10.1996</v>
          </cell>
          <cell r="E1485">
            <v>0</v>
          </cell>
          <cell r="F1485">
            <v>6294000291</v>
          </cell>
        </row>
        <row r="1486">
          <cell r="A1486">
            <v>3400003865</v>
          </cell>
          <cell r="B1486">
            <v>0</v>
          </cell>
          <cell r="C1486">
            <v>6500</v>
          </cell>
          <cell r="D1486" t="str">
            <v>01.10.1996</v>
          </cell>
          <cell r="E1486">
            <v>0</v>
          </cell>
          <cell r="F1486">
            <v>6294000302</v>
          </cell>
        </row>
        <row r="1487">
          <cell r="A1487">
            <v>3400003866</v>
          </cell>
          <cell r="B1487">
            <v>0</v>
          </cell>
          <cell r="C1487">
            <v>6500</v>
          </cell>
          <cell r="D1487" t="str">
            <v>01.10.1996</v>
          </cell>
          <cell r="E1487">
            <v>0</v>
          </cell>
          <cell r="F1487">
            <v>6294000319</v>
          </cell>
        </row>
        <row r="1488">
          <cell r="A1488">
            <v>3400003867</v>
          </cell>
          <cell r="B1488">
            <v>0</v>
          </cell>
          <cell r="C1488">
            <v>6500</v>
          </cell>
          <cell r="D1488" t="str">
            <v>01.10.1996</v>
          </cell>
          <cell r="E1488">
            <v>0</v>
          </cell>
          <cell r="F1488">
            <v>6294000321</v>
          </cell>
        </row>
        <row r="1489">
          <cell r="A1489">
            <v>3400003868</v>
          </cell>
          <cell r="B1489">
            <v>0</v>
          </cell>
          <cell r="C1489">
            <v>6500</v>
          </cell>
          <cell r="D1489" t="str">
            <v>01.10.1996</v>
          </cell>
          <cell r="E1489">
            <v>0</v>
          </cell>
          <cell r="F1489">
            <v>6294000333</v>
          </cell>
        </row>
        <row r="1490">
          <cell r="A1490">
            <v>3400003869</v>
          </cell>
          <cell r="B1490">
            <v>0</v>
          </cell>
          <cell r="C1490">
            <v>6500</v>
          </cell>
          <cell r="D1490" t="str">
            <v>01.10.1996</v>
          </cell>
          <cell r="E1490">
            <v>0</v>
          </cell>
          <cell r="F1490">
            <v>6294000345</v>
          </cell>
        </row>
        <row r="1491">
          <cell r="A1491">
            <v>3400003870</v>
          </cell>
          <cell r="B1491">
            <v>0</v>
          </cell>
          <cell r="C1491">
            <v>6500</v>
          </cell>
          <cell r="D1491" t="str">
            <v>01.10.1996</v>
          </cell>
          <cell r="E1491">
            <v>0</v>
          </cell>
          <cell r="F1491">
            <v>6294000357</v>
          </cell>
        </row>
        <row r="1492">
          <cell r="A1492">
            <v>3400003871</v>
          </cell>
          <cell r="B1492">
            <v>0</v>
          </cell>
          <cell r="C1492">
            <v>6500</v>
          </cell>
          <cell r="D1492" t="str">
            <v>01.10.1996</v>
          </cell>
          <cell r="E1492">
            <v>0</v>
          </cell>
          <cell r="F1492">
            <v>6294000369</v>
          </cell>
        </row>
        <row r="1493">
          <cell r="A1493">
            <v>3400003872</v>
          </cell>
          <cell r="B1493">
            <v>0</v>
          </cell>
          <cell r="C1493">
            <v>6500</v>
          </cell>
          <cell r="D1493" t="str">
            <v>01.10.1996</v>
          </cell>
          <cell r="E1493">
            <v>0</v>
          </cell>
          <cell r="F1493">
            <v>6294000370</v>
          </cell>
        </row>
        <row r="1494">
          <cell r="A1494">
            <v>3400003873</v>
          </cell>
          <cell r="B1494">
            <v>0</v>
          </cell>
          <cell r="C1494">
            <v>6500</v>
          </cell>
          <cell r="D1494" t="str">
            <v>01.10.1996</v>
          </cell>
          <cell r="E1494">
            <v>0</v>
          </cell>
          <cell r="F1494">
            <v>6294000382</v>
          </cell>
        </row>
        <row r="1495">
          <cell r="A1495">
            <v>3400003874</v>
          </cell>
          <cell r="B1495">
            <v>0</v>
          </cell>
          <cell r="C1495">
            <v>6500</v>
          </cell>
          <cell r="D1495" t="str">
            <v>01.10.1996</v>
          </cell>
          <cell r="E1495">
            <v>0</v>
          </cell>
          <cell r="F1495">
            <v>6294000394</v>
          </cell>
        </row>
        <row r="1496">
          <cell r="A1496">
            <v>3400003875</v>
          </cell>
          <cell r="B1496">
            <v>0</v>
          </cell>
          <cell r="C1496">
            <v>6500</v>
          </cell>
          <cell r="D1496" t="str">
            <v>01.10.1996</v>
          </cell>
          <cell r="E1496">
            <v>0</v>
          </cell>
          <cell r="F1496">
            <v>6294000400</v>
          </cell>
        </row>
        <row r="1497">
          <cell r="A1497">
            <v>3400003876</v>
          </cell>
          <cell r="B1497">
            <v>0</v>
          </cell>
          <cell r="C1497">
            <v>6500</v>
          </cell>
          <cell r="D1497" t="str">
            <v>01.10.1996</v>
          </cell>
          <cell r="E1497">
            <v>0</v>
          </cell>
          <cell r="F1497">
            <v>6294000412</v>
          </cell>
        </row>
        <row r="1498">
          <cell r="A1498">
            <v>3400003877</v>
          </cell>
          <cell r="B1498">
            <v>0</v>
          </cell>
          <cell r="C1498">
            <v>6500</v>
          </cell>
          <cell r="D1498" t="str">
            <v>01.10.1996</v>
          </cell>
          <cell r="E1498">
            <v>0</v>
          </cell>
          <cell r="F1498">
            <v>6294000424</v>
          </cell>
        </row>
        <row r="1499">
          <cell r="A1499">
            <v>3400003878</v>
          </cell>
          <cell r="B1499">
            <v>0</v>
          </cell>
          <cell r="C1499">
            <v>6500</v>
          </cell>
          <cell r="D1499" t="str">
            <v>01.10.1996</v>
          </cell>
          <cell r="E1499">
            <v>0</v>
          </cell>
          <cell r="F1499">
            <v>6294000436</v>
          </cell>
        </row>
        <row r="1500">
          <cell r="A1500">
            <v>3400003879</v>
          </cell>
          <cell r="B1500">
            <v>0</v>
          </cell>
          <cell r="C1500">
            <v>6500</v>
          </cell>
          <cell r="D1500" t="str">
            <v>01.10.1996</v>
          </cell>
          <cell r="E1500">
            <v>0</v>
          </cell>
          <cell r="F1500">
            <v>6294000448</v>
          </cell>
        </row>
        <row r="1501">
          <cell r="A1501">
            <v>3400003880</v>
          </cell>
          <cell r="B1501">
            <v>0</v>
          </cell>
          <cell r="C1501">
            <v>6500</v>
          </cell>
          <cell r="D1501" t="str">
            <v>01.10.1996</v>
          </cell>
          <cell r="E1501">
            <v>0</v>
          </cell>
          <cell r="F1501">
            <v>6294000459</v>
          </cell>
        </row>
        <row r="1502">
          <cell r="A1502">
            <v>3400003881</v>
          </cell>
          <cell r="B1502">
            <v>0</v>
          </cell>
          <cell r="C1502">
            <v>6500</v>
          </cell>
          <cell r="D1502" t="str">
            <v>01.10.1996</v>
          </cell>
          <cell r="E1502">
            <v>0</v>
          </cell>
          <cell r="F1502">
            <v>6294000461</v>
          </cell>
        </row>
        <row r="1503">
          <cell r="A1503">
            <v>3400003882</v>
          </cell>
          <cell r="B1503">
            <v>0</v>
          </cell>
          <cell r="C1503">
            <v>6500</v>
          </cell>
          <cell r="D1503" t="str">
            <v>01.10.1996</v>
          </cell>
          <cell r="E1503">
            <v>0</v>
          </cell>
          <cell r="F1503">
            <v>6294000473</v>
          </cell>
        </row>
        <row r="1504">
          <cell r="A1504">
            <v>3400003883</v>
          </cell>
          <cell r="B1504">
            <v>0</v>
          </cell>
          <cell r="C1504">
            <v>6500</v>
          </cell>
          <cell r="D1504" t="str">
            <v>01.10.1996</v>
          </cell>
          <cell r="E1504">
            <v>0</v>
          </cell>
          <cell r="F1504">
            <v>6294000485</v>
          </cell>
        </row>
        <row r="1505">
          <cell r="A1505">
            <v>3400003884</v>
          </cell>
          <cell r="B1505">
            <v>0</v>
          </cell>
          <cell r="C1505">
            <v>6500</v>
          </cell>
          <cell r="D1505" t="str">
            <v>01.10.1996</v>
          </cell>
          <cell r="E1505">
            <v>0</v>
          </cell>
          <cell r="F1505">
            <v>6294000497</v>
          </cell>
        </row>
        <row r="1506">
          <cell r="A1506">
            <v>3400003885</v>
          </cell>
          <cell r="B1506">
            <v>0</v>
          </cell>
          <cell r="C1506">
            <v>6500</v>
          </cell>
          <cell r="D1506" t="str">
            <v>01.10.1996</v>
          </cell>
          <cell r="E1506">
            <v>0</v>
          </cell>
          <cell r="F1506">
            <v>6294000503</v>
          </cell>
        </row>
        <row r="1507">
          <cell r="A1507">
            <v>3400003886</v>
          </cell>
          <cell r="B1507">
            <v>0</v>
          </cell>
          <cell r="C1507">
            <v>6500</v>
          </cell>
          <cell r="D1507" t="str">
            <v>01.10.1996</v>
          </cell>
          <cell r="E1507">
            <v>0</v>
          </cell>
          <cell r="F1507">
            <v>6294000515</v>
          </cell>
        </row>
        <row r="1508">
          <cell r="A1508">
            <v>3400003887</v>
          </cell>
          <cell r="B1508">
            <v>0</v>
          </cell>
          <cell r="C1508">
            <v>6500</v>
          </cell>
          <cell r="D1508" t="str">
            <v>01.10.1996</v>
          </cell>
          <cell r="E1508">
            <v>0</v>
          </cell>
          <cell r="F1508">
            <v>6294000527</v>
          </cell>
        </row>
        <row r="1509">
          <cell r="A1509">
            <v>3400003888</v>
          </cell>
          <cell r="B1509">
            <v>0</v>
          </cell>
          <cell r="C1509">
            <v>6500</v>
          </cell>
          <cell r="D1509" t="str">
            <v>01.10.1996</v>
          </cell>
          <cell r="E1509">
            <v>0</v>
          </cell>
          <cell r="F1509">
            <v>6294000539</v>
          </cell>
        </row>
        <row r="1510">
          <cell r="A1510">
            <v>3400003889</v>
          </cell>
          <cell r="B1510">
            <v>0</v>
          </cell>
          <cell r="C1510">
            <v>6500</v>
          </cell>
          <cell r="D1510" t="str">
            <v>01.10.1996</v>
          </cell>
          <cell r="E1510">
            <v>0</v>
          </cell>
          <cell r="F1510">
            <v>6294000540</v>
          </cell>
        </row>
        <row r="1511">
          <cell r="A1511">
            <v>3400003890</v>
          </cell>
          <cell r="B1511">
            <v>0</v>
          </cell>
          <cell r="C1511">
            <v>6500</v>
          </cell>
          <cell r="D1511" t="str">
            <v>01.10.1996</v>
          </cell>
          <cell r="E1511">
            <v>0</v>
          </cell>
          <cell r="F1511">
            <v>6294000552</v>
          </cell>
        </row>
        <row r="1512">
          <cell r="A1512">
            <v>3400003891</v>
          </cell>
          <cell r="B1512">
            <v>0</v>
          </cell>
          <cell r="C1512">
            <v>6500</v>
          </cell>
          <cell r="D1512" t="str">
            <v>01.10.1996</v>
          </cell>
          <cell r="E1512">
            <v>0</v>
          </cell>
          <cell r="F1512">
            <v>6294000564</v>
          </cell>
        </row>
        <row r="1513">
          <cell r="A1513">
            <v>3400003892</v>
          </cell>
          <cell r="B1513">
            <v>0</v>
          </cell>
          <cell r="C1513">
            <v>6500</v>
          </cell>
          <cell r="D1513" t="str">
            <v>01.10.1996</v>
          </cell>
          <cell r="E1513">
            <v>0</v>
          </cell>
          <cell r="F1513">
            <v>6294000576</v>
          </cell>
        </row>
        <row r="1514">
          <cell r="A1514">
            <v>3400003893</v>
          </cell>
          <cell r="B1514">
            <v>0</v>
          </cell>
          <cell r="C1514">
            <v>6500</v>
          </cell>
          <cell r="D1514" t="str">
            <v>01.10.1996</v>
          </cell>
          <cell r="E1514">
            <v>0</v>
          </cell>
          <cell r="F1514">
            <v>6294000588</v>
          </cell>
        </row>
        <row r="1515">
          <cell r="A1515">
            <v>3400003894</v>
          </cell>
          <cell r="B1515">
            <v>0</v>
          </cell>
          <cell r="C1515">
            <v>6500</v>
          </cell>
          <cell r="D1515" t="str">
            <v>01.10.1996</v>
          </cell>
          <cell r="E1515">
            <v>0</v>
          </cell>
          <cell r="F1515">
            <v>6294000599</v>
          </cell>
        </row>
        <row r="1516">
          <cell r="A1516">
            <v>3400003895</v>
          </cell>
          <cell r="B1516">
            <v>0</v>
          </cell>
          <cell r="C1516">
            <v>6500</v>
          </cell>
          <cell r="D1516" t="str">
            <v>01.10.1996</v>
          </cell>
          <cell r="E1516">
            <v>0</v>
          </cell>
          <cell r="F1516">
            <v>6294000606</v>
          </cell>
        </row>
        <row r="1517">
          <cell r="A1517">
            <v>3400003896</v>
          </cell>
          <cell r="B1517">
            <v>0</v>
          </cell>
          <cell r="C1517">
            <v>6500</v>
          </cell>
          <cell r="D1517" t="str">
            <v>01.10.1996</v>
          </cell>
          <cell r="E1517">
            <v>0</v>
          </cell>
          <cell r="F1517">
            <v>6294000618</v>
          </cell>
        </row>
        <row r="1518">
          <cell r="A1518">
            <v>3400003897</v>
          </cell>
          <cell r="B1518">
            <v>0</v>
          </cell>
          <cell r="C1518">
            <v>6500</v>
          </cell>
          <cell r="D1518" t="str">
            <v>01.10.1996</v>
          </cell>
          <cell r="E1518">
            <v>0</v>
          </cell>
          <cell r="F1518">
            <v>6294000629</v>
          </cell>
        </row>
        <row r="1519">
          <cell r="A1519">
            <v>3400003898</v>
          </cell>
          <cell r="B1519">
            <v>0</v>
          </cell>
          <cell r="C1519">
            <v>6500</v>
          </cell>
          <cell r="D1519" t="str">
            <v>01.10.1996</v>
          </cell>
          <cell r="E1519">
            <v>0</v>
          </cell>
          <cell r="F1519">
            <v>6294000631</v>
          </cell>
        </row>
        <row r="1520">
          <cell r="A1520">
            <v>3400003899</v>
          </cell>
          <cell r="B1520">
            <v>0</v>
          </cell>
          <cell r="C1520">
            <v>6500</v>
          </cell>
          <cell r="D1520" t="str">
            <v>01.10.1996</v>
          </cell>
          <cell r="E1520">
            <v>0</v>
          </cell>
          <cell r="F1520">
            <v>6294000643</v>
          </cell>
        </row>
        <row r="1521">
          <cell r="A1521">
            <v>3400003900</v>
          </cell>
          <cell r="B1521">
            <v>0</v>
          </cell>
          <cell r="C1521">
            <v>6500</v>
          </cell>
          <cell r="D1521" t="str">
            <v>01.10.1996</v>
          </cell>
          <cell r="E1521">
            <v>0</v>
          </cell>
          <cell r="F1521">
            <v>6294000655</v>
          </cell>
        </row>
        <row r="1522">
          <cell r="A1522">
            <v>3400003901</v>
          </cell>
          <cell r="B1522">
            <v>0</v>
          </cell>
          <cell r="C1522">
            <v>6500</v>
          </cell>
          <cell r="D1522" t="str">
            <v>01.10.1996</v>
          </cell>
          <cell r="E1522">
            <v>0</v>
          </cell>
          <cell r="F1522">
            <v>6294000667</v>
          </cell>
        </row>
        <row r="1523">
          <cell r="A1523">
            <v>3400003902</v>
          </cell>
          <cell r="B1523">
            <v>0</v>
          </cell>
          <cell r="C1523">
            <v>6500</v>
          </cell>
          <cell r="D1523" t="str">
            <v>01.10.1996</v>
          </cell>
          <cell r="E1523">
            <v>0</v>
          </cell>
          <cell r="F1523">
            <v>6294000679</v>
          </cell>
        </row>
        <row r="1524">
          <cell r="A1524">
            <v>3400003903</v>
          </cell>
          <cell r="B1524">
            <v>0</v>
          </cell>
          <cell r="C1524">
            <v>6500</v>
          </cell>
          <cell r="D1524" t="str">
            <v>01.10.1996</v>
          </cell>
          <cell r="E1524">
            <v>0</v>
          </cell>
          <cell r="F1524">
            <v>6294000680</v>
          </cell>
        </row>
        <row r="1525">
          <cell r="A1525">
            <v>3400003904</v>
          </cell>
          <cell r="B1525">
            <v>0</v>
          </cell>
          <cell r="C1525">
            <v>5800</v>
          </cell>
          <cell r="D1525" t="str">
            <v>01.10.1996</v>
          </cell>
          <cell r="E1525">
            <v>0</v>
          </cell>
          <cell r="F1525">
            <v>6295000019</v>
          </cell>
        </row>
        <row r="1526">
          <cell r="A1526">
            <v>3400003905</v>
          </cell>
          <cell r="B1526">
            <v>0</v>
          </cell>
          <cell r="C1526">
            <v>5400</v>
          </cell>
          <cell r="D1526" t="str">
            <v>01.10.1996</v>
          </cell>
          <cell r="E1526">
            <v>0</v>
          </cell>
          <cell r="F1526">
            <v>6295000027</v>
          </cell>
        </row>
        <row r="1527">
          <cell r="A1527">
            <v>3400003906</v>
          </cell>
          <cell r="B1527">
            <v>0</v>
          </cell>
          <cell r="C1527">
            <v>6901</v>
          </cell>
          <cell r="D1527" t="str">
            <v>01.11.1994</v>
          </cell>
          <cell r="E1527">
            <v>0</v>
          </cell>
          <cell r="F1527">
            <v>6295000035</v>
          </cell>
        </row>
        <row r="1528">
          <cell r="A1528">
            <v>3400003907</v>
          </cell>
          <cell r="B1528">
            <v>0</v>
          </cell>
          <cell r="C1528">
            <v>6602</v>
          </cell>
          <cell r="D1528" t="str">
            <v>01.01.1995</v>
          </cell>
          <cell r="E1528">
            <v>4</v>
          </cell>
          <cell r="F1528">
            <v>6295000043</v>
          </cell>
        </row>
        <row r="1529">
          <cell r="A1529">
            <v>3400003908</v>
          </cell>
          <cell r="B1529">
            <v>0</v>
          </cell>
          <cell r="C1529">
            <v>5400</v>
          </cell>
          <cell r="D1529" t="str">
            <v>01.10.1996</v>
          </cell>
          <cell r="E1529">
            <v>0</v>
          </cell>
          <cell r="F1529">
            <v>6295000051</v>
          </cell>
        </row>
        <row r="1530">
          <cell r="A1530">
            <v>3400003909</v>
          </cell>
          <cell r="B1530">
            <v>0</v>
          </cell>
          <cell r="C1530">
            <v>6601</v>
          </cell>
          <cell r="D1530" t="str">
            <v>01.10.1996</v>
          </cell>
          <cell r="E1530">
            <v>0</v>
          </cell>
          <cell r="F1530">
            <v>6295000060</v>
          </cell>
        </row>
        <row r="1531">
          <cell r="A1531">
            <v>3400003910</v>
          </cell>
          <cell r="B1531">
            <v>0</v>
          </cell>
          <cell r="C1531">
            <v>6601</v>
          </cell>
          <cell r="D1531" t="str">
            <v>01.10.1996</v>
          </cell>
          <cell r="E1531">
            <v>0</v>
          </cell>
          <cell r="F1531">
            <v>6295000072</v>
          </cell>
        </row>
        <row r="1532">
          <cell r="A1532">
            <v>3400003911</v>
          </cell>
          <cell r="B1532">
            <v>0</v>
          </cell>
          <cell r="C1532">
            <v>6601</v>
          </cell>
          <cell r="D1532" t="str">
            <v>01.10.1996</v>
          </cell>
          <cell r="E1532">
            <v>0</v>
          </cell>
          <cell r="F1532">
            <v>6295000084</v>
          </cell>
        </row>
        <row r="1533">
          <cell r="A1533">
            <v>3400003912</v>
          </cell>
          <cell r="B1533">
            <v>0</v>
          </cell>
          <cell r="C1533">
            <v>6601</v>
          </cell>
          <cell r="D1533" t="str">
            <v>01.10.1996</v>
          </cell>
          <cell r="E1533">
            <v>0</v>
          </cell>
          <cell r="F1533">
            <v>6295000096</v>
          </cell>
        </row>
        <row r="1534">
          <cell r="A1534">
            <v>3400003913</v>
          </cell>
          <cell r="B1534">
            <v>0</v>
          </cell>
          <cell r="C1534">
            <v>6601</v>
          </cell>
          <cell r="D1534" t="str">
            <v>01.10.1996</v>
          </cell>
          <cell r="E1534">
            <v>0</v>
          </cell>
          <cell r="F1534">
            <v>6295000108</v>
          </cell>
        </row>
        <row r="1535">
          <cell r="A1535">
            <v>3400003914</v>
          </cell>
          <cell r="B1535">
            <v>0</v>
          </cell>
          <cell r="C1535">
            <v>6601</v>
          </cell>
          <cell r="D1535" t="str">
            <v>01.10.1996</v>
          </cell>
          <cell r="E1535">
            <v>1</v>
          </cell>
          <cell r="F1535">
            <v>6295000116</v>
          </cell>
        </row>
        <row r="1536">
          <cell r="A1536">
            <v>3400003915</v>
          </cell>
          <cell r="B1536">
            <v>0</v>
          </cell>
          <cell r="C1536">
            <v>6601</v>
          </cell>
          <cell r="D1536" t="str">
            <v>01.10.1996</v>
          </cell>
          <cell r="E1536">
            <v>0</v>
          </cell>
          <cell r="F1536">
            <v>6295000124</v>
          </cell>
        </row>
        <row r="1537">
          <cell r="A1537">
            <v>3400003916</v>
          </cell>
          <cell r="B1537">
            <v>0</v>
          </cell>
          <cell r="C1537">
            <v>6601</v>
          </cell>
          <cell r="D1537" t="str">
            <v>01.10.1996</v>
          </cell>
          <cell r="E1537">
            <v>0</v>
          </cell>
          <cell r="F1537">
            <v>6295000132</v>
          </cell>
        </row>
        <row r="1538">
          <cell r="A1538">
            <v>3400003917</v>
          </cell>
          <cell r="B1538">
            <v>0</v>
          </cell>
          <cell r="C1538">
            <v>6601</v>
          </cell>
          <cell r="D1538" t="str">
            <v>01.10.1996</v>
          </cell>
          <cell r="E1538">
            <v>0</v>
          </cell>
          <cell r="F1538">
            <v>6295000149</v>
          </cell>
        </row>
        <row r="1539">
          <cell r="A1539">
            <v>3400003918</v>
          </cell>
          <cell r="B1539">
            <v>0</v>
          </cell>
          <cell r="C1539">
            <v>6601</v>
          </cell>
          <cell r="D1539" t="str">
            <v>01.10.1996</v>
          </cell>
          <cell r="E1539">
            <v>0</v>
          </cell>
          <cell r="F1539">
            <v>6295000151</v>
          </cell>
        </row>
        <row r="1540">
          <cell r="A1540">
            <v>3400003919</v>
          </cell>
          <cell r="B1540">
            <v>0</v>
          </cell>
          <cell r="C1540">
            <v>5301</v>
          </cell>
          <cell r="D1540" t="str">
            <v>01.10.1996</v>
          </cell>
          <cell r="E1540">
            <v>0</v>
          </cell>
          <cell r="F1540">
            <v>6295000163</v>
          </cell>
        </row>
        <row r="1541">
          <cell r="A1541">
            <v>3400003920</v>
          </cell>
          <cell r="B1541">
            <v>0</v>
          </cell>
          <cell r="C1541">
            <v>6602</v>
          </cell>
          <cell r="D1541" t="str">
            <v>01.02.1995</v>
          </cell>
          <cell r="E1541">
            <v>0</v>
          </cell>
          <cell r="F1541">
            <v>6295000175</v>
          </cell>
        </row>
        <row r="1542">
          <cell r="A1542">
            <v>3400003921</v>
          </cell>
          <cell r="B1542">
            <v>0</v>
          </cell>
          <cell r="C1542">
            <v>6602</v>
          </cell>
          <cell r="D1542" t="str">
            <v>01.02.1995</v>
          </cell>
          <cell r="E1542">
            <v>0</v>
          </cell>
          <cell r="F1542">
            <v>6295000187</v>
          </cell>
        </row>
        <row r="1543">
          <cell r="A1543">
            <v>3400003922</v>
          </cell>
          <cell r="B1543">
            <v>0</v>
          </cell>
          <cell r="C1543">
            <v>5800</v>
          </cell>
          <cell r="D1543" t="str">
            <v>01.10.1996</v>
          </cell>
          <cell r="E1543">
            <v>0</v>
          </cell>
          <cell r="F1543">
            <v>6295000199</v>
          </cell>
        </row>
        <row r="1544">
          <cell r="A1544">
            <v>3400003923</v>
          </cell>
          <cell r="B1544">
            <v>0</v>
          </cell>
          <cell r="C1544">
            <v>5301</v>
          </cell>
          <cell r="D1544" t="str">
            <v>01.10.1996</v>
          </cell>
          <cell r="E1544">
            <v>1</v>
          </cell>
          <cell r="F1544">
            <v>6295000205</v>
          </cell>
        </row>
        <row r="1545">
          <cell r="A1545">
            <v>3400003924</v>
          </cell>
          <cell r="B1545">
            <v>0</v>
          </cell>
          <cell r="C1545">
            <v>6901</v>
          </cell>
          <cell r="D1545" t="str">
            <v>01.01.1995</v>
          </cell>
          <cell r="E1545">
            <v>0</v>
          </cell>
          <cell r="F1545">
            <v>6295000213</v>
          </cell>
        </row>
        <row r="1546">
          <cell r="A1546">
            <v>3400003925</v>
          </cell>
          <cell r="B1546">
            <v>0</v>
          </cell>
          <cell r="C1546">
            <v>6602</v>
          </cell>
          <cell r="D1546" t="str">
            <v>01.12.1994</v>
          </cell>
          <cell r="E1546">
            <v>0</v>
          </cell>
          <cell r="F1546">
            <v>6295000221</v>
          </cell>
        </row>
        <row r="1547">
          <cell r="A1547">
            <v>3400003926</v>
          </cell>
          <cell r="B1547">
            <v>0</v>
          </cell>
          <cell r="C1547">
            <v>6500</v>
          </cell>
          <cell r="D1547" t="str">
            <v>01.10.1996</v>
          </cell>
          <cell r="E1547">
            <v>0</v>
          </cell>
          <cell r="F1547">
            <v>6295000230</v>
          </cell>
        </row>
        <row r="1548">
          <cell r="A1548">
            <v>3400003927</v>
          </cell>
          <cell r="B1548">
            <v>0</v>
          </cell>
          <cell r="C1548">
            <v>6500</v>
          </cell>
          <cell r="D1548" t="str">
            <v>01.10.1996</v>
          </cell>
          <cell r="E1548">
            <v>0</v>
          </cell>
          <cell r="F1548">
            <v>6295000242</v>
          </cell>
        </row>
        <row r="1549">
          <cell r="A1549">
            <v>3400003928</v>
          </cell>
          <cell r="B1549">
            <v>0</v>
          </cell>
          <cell r="C1549">
            <v>6901</v>
          </cell>
          <cell r="D1549" t="str">
            <v>01.10.1994</v>
          </cell>
          <cell r="E1549">
            <v>0</v>
          </cell>
          <cell r="F1549">
            <v>6295000254</v>
          </cell>
        </row>
        <row r="1550">
          <cell r="A1550">
            <v>3400003929</v>
          </cell>
          <cell r="B1550">
            <v>0</v>
          </cell>
          <cell r="C1550">
            <v>6221</v>
          </cell>
          <cell r="D1550" t="str">
            <v>01.10.1994</v>
          </cell>
          <cell r="E1550">
            <v>0</v>
          </cell>
          <cell r="F1550">
            <v>6295000266</v>
          </cell>
        </row>
        <row r="1551">
          <cell r="A1551">
            <v>3400003930</v>
          </cell>
          <cell r="B1551">
            <v>0</v>
          </cell>
          <cell r="C1551">
            <v>6501</v>
          </cell>
          <cell r="D1551" t="str">
            <v>01.10.1994</v>
          </cell>
          <cell r="E1551">
            <v>0</v>
          </cell>
          <cell r="F1551">
            <v>6295000278</v>
          </cell>
        </row>
        <row r="1552">
          <cell r="A1552">
            <v>3400003931</v>
          </cell>
          <cell r="B1552">
            <v>0</v>
          </cell>
          <cell r="C1552">
            <v>6230</v>
          </cell>
          <cell r="D1552" t="str">
            <v>01.10.1996</v>
          </cell>
          <cell r="E1552">
            <v>0</v>
          </cell>
          <cell r="F1552">
            <v>6295000289</v>
          </cell>
        </row>
        <row r="1553">
          <cell r="A1553">
            <v>3400003932</v>
          </cell>
          <cell r="B1553">
            <v>0</v>
          </cell>
          <cell r="C1553">
            <v>6230</v>
          </cell>
          <cell r="D1553" t="str">
            <v>01.10.1996</v>
          </cell>
          <cell r="E1553">
            <v>0</v>
          </cell>
          <cell r="F1553">
            <v>6295000291</v>
          </cell>
        </row>
        <row r="1554">
          <cell r="A1554">
            <v>3400003933</v>
          </cell>
          <cell r="B1554">
            <v>0</v>
          </cell>
          <cell r="C1554">
            <v>6220</v>
          </cell>
          <cell r="D1554" t="str">
            <v>01.10.1996</v>
          </cell>
          <cell r="E1554">
            <v>0</v>
          </cell>
          <cell r="F1554">
            <v>6295000302</v>
          </cell>
        </row>
        <row r="1555">
          <cell r="A1555">
            <v>3400003934</v>
          </cell>
          <cell r="B1555">
            <v>0</v>
          </cell>
          <cell r="C1555">
            <v>5801</v>
          </cell>
          <cell r="D1555" t="str">
            <v>01.10.1996</v>
          </cell>
          <cell r="E1555">
            <v>0</v>
          </cell>
          <cell r="F1555">
            <v>6295000319</v>
          </cell>
        </row>
        <row r="1556">
          <cell r="A1556">
            <v>3400003935</v>
          </cell>
          <cell r="B1556">
            <v>0</v>
          </cell>
          <cell r="C1556">
            <v>5801</v>
          </cell>
          <cell r="D1556" t="str">
            <v>01.10.1996</v>
          </cell>
          <cell r="E1556">
            <v>0</v>
          </cell>
          <cell r="F1556">
            <v>6295000321</v>
          </cell>
        </row>
        <row r="1557">
          <cell r="A1557">
            <v>3400003936</v>
          </cell>
          <cell r="B1557">
            <v>0</v>
          </cell>
          <cell r="C1557">
            <v>6901</v>
          </cell>
          <cell r="D1557" t="str">
            <v>04.01.1995</v>
          </cell>
          <cell r="E1557">
            <v>0</v>
          </cell>
          <cell r="F1557">
            <v>6295000333</v>
          </cell>
        </row>
        <row r="1558">
          <cell r="A1558">
            <v>3400003937</v>
          </cell>
          <cell r="B1558">
            <v>0</v>
          </cell>
          <cell r="C1558">
            <v>6901</v>
          </cell>
          <cell r="D1558" t="str">
            <v>01.10.1994</v>
          </cell>
          <cell r="E1558">
            <v>0</v>
          </cell>
          <cell r="F1558">
            <v>6295000345</v>
          </cell>
        </row>
        <row r="1559">
          <cell r="A1559">
            <v>3400003938</v>
          </cell>
          <cell r="B1559">
            <v>0</v>
          </cell>
          <cell r="C1559">
            <v>6901</v>
          </cell>
          <cell r="D1559" t="str">
            <v>01.10.1994</v>
          </cell>
          <cell r="E1559">
            <v>0</v>
          </cell>
          <cell r="F1559">
            <v>6295000357</v>
          </cell>
        </row>
        <row r="1560">
          <cell r="A1560">
            <v>3400003939</v>
          </cell>
          <cell r="B1560">
            <v>0</v>
          </cell>
          <cell r="C1560">
            <v>6801</v>
          </cell>
          <cell r="D1560" t="str">
            <v>01.10.1996</v>
          </cell>
          <cell r="E1560">
            <v>0</v>
          </cell>
          <cell r="F1560">
            <v>6295000369</v>
          </cell>
        </row>
        <row r="1561">
          <cell r="A1561">
            <v>3400003940</v>
          </cell>
          <cell r="B1561">
            <v>0</v>
          </cell>
          <cell r="C1561">
            <v>6230</v>
          </cell>
          <cell r="D1561" t="str">
            <v>01.10.1996</v>
          </cell>
          <cell r="E1561">
            <v>0</v>
          </cell>
          <cell r="F1561">
            <v>6295000370</v>
          </cell>
        </row>
        <row r="1562">
          <cell r="A1562">
            <v>3400003941</v>
          </cell>
          <cell r="B1562">
            <v>0</v>
          </cell>
          <cell r="C1562">
            <v>5400</v>
          </cell>
          <cell r="D1562" t="str">
            <v>01.10.1996</v>
          </cell>
          <cell r="E1562">
            <v>0</v>
          </cell>
          <cell r="F1562">
            <v>6295000382</v>
          </cell>
        </row>
        <row r="1563">
          <cell r="A1563">
            <v>3400003942</v>
          </cell>
          <cell r="B1563">
            <v>0</v>
          </cell>
          <cell r="C1563">
            <v>5400</v>
          </cell>
          <cell r="D1563" t="str">
            <v>01.10.1996</v>
          </cell>
          <cell r="E1563">
            <v>0</v>
          </cell>
          <cell r="F1563">
            <v>6295000394</v>
          </cell>
        </row>
        <row r="1564">
          <cell r="A1564">
            <v>3400003943</v>
          </cell>
          <cell r="B1564">
            <v>0</v>
          </cell>
          <cell r="C1564">
            <v>5400</v>
          </cell>
          <cell r="D1564" t="str">
            <v>01.10.1996</v>
          </cell>
          <cell r="E1564">
            <v>0</v>
          </cell>
          <cell r="F1564">
            <v>6295000400</v>
          </cell>
        </row>
        <row r="1565">
          <cell r="A1565">
            <v>3400003944</v>
          </cell>
          <cell r="B1565">
            <v>0</v>
          </cell>
          <cell r="C1565">
            <v>5400</v>
          </cell>
          <cell r="D1565" t="str">
            <v>01.10.1996</v>
          </cell>
          <cell r="E1565">
            <v>0</v>
          </cell>
          <cell r="F1565">
            <v>6295000412</v>
          </cell>
        </row>
        <row r="1566">
          <cell r="A1566">
            <v>3400003945</v>
          </cell>
          <cell r="B1566">
            <v>0</v>
          </cell>
          <cell r="C1566">
            <v>6500</v>
          </cell>
          <cell r="D1566" t="str">
            <v>01.10.1996</v>
          </cell>
          <cell r="E1566">
            <v>0</v>
          </cell>
          <cell r="F1566">
            <v>6295000424</v>
          </cell>
        </row>
        <row r="1567">
          <cell r="A1567">
            <v>3400003946</v>
          </cell>
          <cell r="B1567">
            <v>0</v>
          </cell>
          <cell r="C1567">
            <v>6500</v>
          </cell>
          <cell r="D1567" t="str">
            <v>01.10.1996</v>
          </cell>
          <cell r="E1567">
            <v>0</v>
          </cell>
          <cell r="F1567">
            <v>6295000436</v>
          </cell>
        </row>
        <row r="1568">
          <cell r="A1568">
            <v>3400003947</v>
          </cell>
          <cell r="B1568">
            <v>0</v>
          </cell>
          <cell r="C1568">
            <v>6500</v>
          </cell>
          <cell r="D1568" t="str">
            <v>01.10.1996</v>
          </cell>
          <cell r="E1568">
            <v>0</v>
          </cell>
          <cell r="F1568">
            <v>6295000448</v>
          </cell>
        </row>
        <row r="1569">
          <cell r="A1569">
            <v>3400003948</v>
          </cell>
          <cell r="B1569">
            <v>0</v>
          </cell>
          <cell r="C1569">
            <v>5400</v>
          </cell>
          <cell r="D1569" t="str">
            <v>01.10.1996</v>
          </cell>
          <cell r="E1569">
            <v>0</v>
          </cell>
          <cell r="F1569">
            <v>6295000459</v>
          </cell>
        </row>
        <row r="1570">
          <cell r="A1570">
            <v>3400003949</v>
          </cell>
          <cell r="B1570">
            <v>0</v>
          </cell>
          <cell r="C1570">
            <v>6901</v>
          </cell>
          <cell r="D1570" t="str">
            <v>01.05.1995</v>
          </cell>
          <cell r="E1570">
            <v>0</v>
          </cell>
          <cell r="F1570">
            <v>6295000461</v>
          </cell>
        </row>
        <row r="1571">
          <cell r="A1571">
            <v>3400003950</v>
          </cell>
          <cell r="B1571">
            <v>0</v>
          </cell>
          <cell r="C1571">
            <v>6500</v>
          </cell>
          <cell r="D1571" t="str">
            <v>01.10.1996</v>
          </cell>
          <cell r="E1571">
            <v>0</v>
          </cell>
          <cell r="F1571">
            <v>6295000473</v>
          </cell>
        </row>
        <row r="1572">
          <cell r="A1572">
            <v>3400003951</v>
          </cell>
          <cell r="B1572">
            <v>0</v>
          </cell>
          <cell r="C1572">
            <v>6500</v>
          </cell>
          <cell r="D1572" t="str">
            <v>01.10.1996</v>
          </cell>
          <cell r="E1572">
            <v>0</v>
          </cell>
          <cell r="F1572">
            <v>6295000485</v>
          </cell>
        </row>
        <row r="1573">
          <cell r="A1573">
            <v>3400003952</v>
          </cell>
          <cell r="B1573">
            <v>0</v>
          </cell>
          <cell r="C1573">
            <v>6500</v>
          </cell>
          <cell r="D1573" t="str">
            <v>01.10.1996</v>
          </cell>
          <cell r="E1573">
            <v>0</v>
          </cell>
          <cell r="F1573">
            <v>6295000497</v>
          </cell>
        </row>
        <row r="1574">
          <cell r="A1574">
            <v>3400005613</v>
          </cell>
          <cell r="B1574">
            <v>0</v>
          </cell>
          <cell r="C1574">
            <v>6230</v>
          </cell>
          <cell r="D1574" t="str">
            <v>01.10.1996</v>
          </cell>
          <cell r="E1574">
            <v>2</v>
          </cell>
          <cell r="F1574">
            <v>6295001799</v>
          </cell>
        </row>
        <row r="1575">
          <cell r="A1575">
            <v>3400003953</v>
          </cell>
          <cell r="B1575">
            <v>0</v>
          </cell>
          <cell r="C1575">
            <v>6801</v>
          </cell>
          <cell r="D1575" t="str">
            <v>01.10.1996</v>
          </cell>
          <cell r="E1575">
            <v>1</v>
          </cell>
          <cell r="F1575">
            <v>6393000019</v>
          </cell>
        </row>
        <row r="1576">
          <cell r="A1576">
            <v>3400003954</v>
          </cell>
          <cell r="B1576">
            <v>0</v>
          </cell>
          <cell r="C1576">
            <v>6801</v>
          </cell>
          <cell r="D1576" t="str">
            <v>01.10.1996</v>
          </cell>
          <cell r="E1576">
            <v>1</v>
          </cell>
          <cell r="F1576">
            <v>6393000027</v>
          </cell>
        </row>
        <row r="1577">
          <cell r="A1577">
            <v>3400003955</v>
          </cell>
          <cell r="B1577">
            <v>0</v>
          </cell>
          <cell r="C1577">
            <v>6801</v>
          </cell>
          <cell r="D1577" t="str">
            <v>01.10.1996</v>
          </cell>
          <cell r="E1577">
            <v>1</v>
          </cell>
          <cell r="F1577">
            <v>6393000035</v>
          </cell>
        </row>
        <row r="1578">
          <cell r="A1578">
            <v>3400003956</v>
          </cell>
          <cell r="B1578">
            <v>0</v>
          </cell>
          <cell r="C1578">
            <v>6801</v>
          </cell>
          <cell r="D1578" t="str">
            <v>01.10.1996</v>
          </cell>
          <cell r="E1578">
            <v>1</v>
          </cell>
          <cell r="F1578">
            <v>6393000043</v>
          </cell>
        </row>
        <row r="1579">
          <cell r="A1579">
            <v>3400003957</v>
          </cell>
          <cell r="B1579">
            <v>0</v>
          </cell>
          <cell r="C1579">
            <v>6801</v>
          </cell>
          <cell r="D1579" t="str">
            <v>01.10.1996</v>
          </cell>
          <cell r="E1579">
            <v>1</v>
          </cell>
          <cell r="F1579">
            <v>6393000051</v>
          </cell>
        </row>
        <row r="1580">
          <cell r="A1580">
            <v>3400003958</v>
          </cell>
          <cell r="B1580">
            <v>0</v>
          </cell>
          <cell r="C1580">
            <v>6230</v>
          </cell>
          <cell r="D1580" t="str">
            <v>01.10.1996</v>
          </cell>
          <cell r="E1580">
            <v>0</v>
          </cell>
          <cell r="F1580">
            <v>6393000060</v>
          </cell>
        </row>
        <row r="1581">
          <cell r="A1581">
            <v>3400003959</v>
          </cell>
          <cell r="B1581">
            <v>0</v>
          </cell>
          <cell r="C1581">
            <v>6230</v>
          </cell>
          <cell r="D1581" t="str">
            <v>01.10.1996</v>
          </cell>
          <cell r="E1581">
            <v>0</v>
          </cell>
          <cell r="F1581">
            <v>6393000072</v>
          </cell>
        </row>
        <row r="1582">
          <cell r="A1582">
            <v>3400003960</v>
          </cell>
          <cell r="B1582">
            <v>0</v>
          </cell>
          <cell r="C1582">
            <v>6230</v>
          </cell>
          <cell r="D1582" t="str">
            <v>01.10.1996</v>
          </cell>
          <cell r="E1582">
            <v>0</v>
          </cell>
          <cell r="F1582">
            <v>6393000084</v>
          </cell>
        </row>
        <row r="1583">
          <cell r="A1583">
            <v>3400003961</v>
          </cell>
          <cell r="B1583">
            <v>0</v>
          </cell>
          <cell r="C1583">
            <v>6230</v>
          </cell>
          <cell r="D1583" t="str">
            <v>01.10.1996</v>
          </cell>
          <cell r="E1583">
            <v>0</v>
          </cell>
          <cell r="F1583">
            <v>6393000096</v>
          </cell>
        </row>
        <row r="1584">
          <cell r="A1584">
            <v>3400003962</v>
          </cell>
          <cell r="B1584">
            <v>0</v>
          </cell>
          <cell r="C1584">
            <v>6230</v>
          </cell>
          <cell r="D1584" t="str">
            <v>01.10.1996</v>
          </cell>
          <cell r="E1584">
            <v>0</v>
          </cell>
          <cell r="F1584">
            <v>6393000108</v>
          </cell>
        </row>
        <row r="1585">
          <cell r="A1585">
            <v>3400003963</v>
          </cell>
          <cell r="B1585">
            <v>0</v>
          </cell>
          <cell r="C1585">
            <v>6230</v>
          </cell>
          <cell r="D1585" t="str">
            <v>01.10.1996</v>
          </cell>
          <cell r="E1585">
            <v>0</v>
          </cell>
          <cell r="F1585">
            <v>6393000116</v>
          </cell>
        </row>
        <row r="1586">
          <cell r="A1586">
            <v>3400003964</v>
          </cell>
          <cell r="B1586">
            <v>0</v>
          </cell>
          <cell r="C1586">
            <v>5900</v>
          </cell>
          <cell r="D1586" t="str">
            <v>01.09.1993</v>
          </cell>
          <cell r="E1586">
            <v>0</v>
          </cell>
          <cell r="F1586">
            <v>6393000124</v>
          </cell>
        </row>
        <row r="1587">
          <cell r="A1587">
            <v>3400003965</v>
          </cell>
          <cell r="B1587">
            <v>0</v>
          </cell>
          <cell r="C1587">
            <v>5900</v>
          </cell>
          <cell r="D1587" t="str">
            <v>01.09.1993</v>
          </cell>
          <cell r="E1587">
            <v>0</v>
          </cell>
          <cell r="F1587">
            <v>6393000132</v>
          </cell>
        </row>
        <row r="1588">
          <cell r="A1588">
            <v>3400003966</v>
          </cell>
          <cell r="B1588">
            <v>0</v>
          </cell>
          <cell r="C1588">
            <v>5801</v>
          </cell>
          <cell r="D1588" t="str">
            <v>01.10.1996</v>
          </cell>
          <cell r="E1588">
            <v>1</v>
          </cell>
          <cell r="F1588">
            <v>6393000149</v>
          </cell>
        </row>
        <row r="1589">
          <cell r="A1589">
            <v>3400003967</v>
          </cell>
          <cell r="B1589">
            <v>0</v>
          </cell>
          <cell r="C1589">
            <v>5801</v>
          </cell>
          <cell r="D1589" t="str">
            <v>01.10.1996</v>
          </cell>
          <cell r="E1589">
            <v>0</v>
          </cell>
          <cell r="F1589">
            <v>6393000151</v>
          </cell>
        </row>
        <row r="1590">
          <cell r="A1590">
            <v>3400003968</v>
          </cell>
          <cell r="B1590">
            <v>0</v>
          </cell>
          <cell r="C1590">
            <v>5801</v>
          </cell>
          <cell r="D1590" t="str">
            <v>01.10.1996</v>
          </cell>
          <cell r="E1590">
            <v>0</v>
          </cell>
          <cell r="F1590">
            <v>6393000205</v>
          </cell>
        </row>
        <row r="1591">
          <cell r="A1591">
            <v>3400003969</v>
          </cell>
          <cell r="B1591">
            <v>0</v>
          </cell>
          <cell r="C1591">
            <v>5801</v>
          </cell>
          <cell r="D1591" t="str">
            <v>01.10.1996</v>
          </cell>
          <cell r="E1591">
            <v>1</v>
          </cell>
          <cell r="F1591">
            <v>6393000213</v>
          </cell>
        </row>
        <row r="1592">
          <cell r="A1592">
            <v>3400003970</v>
          </cell>
          <cell r="B1592">
            <v>0</v>
          </cell>
          <cell r="C1592">
            <v>5801</v>
          </cell>
          <cell r="D1592" t="str">
            <v>01.10.1996</v>
          </cell>
          <cell r="E1592">
            <v>1</v>
          </cell>
          <cell r="F1592">
            <v>6393000221</v>
          </cell>
        </row>
        <row r="1593">
          <cell r="A1593">
            <v>3400003971</v>
          </cell>
          <cell r="B1593">
            <v>0</v>
          </cell>
          <cell r="C1593">
            <v>5801</v>
          </cell>
          <cell r="D1593" t="str">
            <v>01.10.1996</v>
          </cell>
          <cell r="E1593">
            <v>1</v>
          </cell>
          <cell r="F1593">
            <v>6393000230</v>
          </cell>
        </row>
        <row r="1594">
          <cell r="A1594">
            <v>3400003972</v>
          </cell>
          <cell r="B1594">
            <v>0</v>
          </cell>
          <cell r="C1594">
            <v>5801</v>
          </cell>
          <cell r="D1594" t="str">
            <v>01.10.1996</v>
          </cell>
          <cell r="E1594">
            <v>1</v>
          </cell>
          <cell r="F1594">
            <v>6393000242</v>
          </cell>
        </row>
        <row r="1595">
          <cell r="A1595">
            <v>3400003973</v>
          </cell>
          <cell r="B1595">
            <v>0</v>
          </cell>
          <cell r="C1595">
            <v>5801</v>
          </cell>
          <cell r="D1595" t="str">
            <v>01.10.1996</v>
          </cell>
          <cell r="E1595">
            <v>0</v>
          </cell>
          <cell r="F1595">
            <v>6393000254</v>
          </cell>
        </row>
        <row r="1596">
          <cell r="A1596">
            <v>3400003974</v>
          </cell>
          <cell r="B1596">
            <v>0</v>
          </cell>
          <cell r="C1596">
            <v>5801</v>
          </cell>
          <cell r="D1596" t="str">
            <v>01.10.1996</v>
          </cell>
          <cell r="E1596">
            <v>1</v>
          </cell>
          <cell r="F1596">
            <v>6393000266</v>
          </cell>
        </row>
        <row r="1597">
          <cell r="A1597">
            <v>3400003975</v>
          </cell>
          <cell r="B1597">
            <v>0</v>
          </cell>
          <cell r="C1597">
            <v>5801</v>
          </cell>
          <cell r="D1597" t="str">
            <v>01.10.1996</v>
          </cell>
          <cell r="E1597">
            <v>1</v>
          </cell>
          <cell r="F1597">
            <v>6393000278</v>
          </cell>
        </row>
        <row r="1598">
          <cell r="A1598">
            <v>3400003976</v>
          </cell>
          <cell r="B1598">
            <v>0</v>
          </cell>
          <cell r="C1598">
            <v>5801</v>
          </cell>
          <cell r="D1598" t="str">
            <v>01.10.1996</v>
          </cell>
          <cell r="E1598">
            <v>1</v>
          </cell>
          <cell r="F1598">
            <v>6393000289</v>
          </cell>
        </row>
        <row r="1599">
          <cell r="A1599">
            <v>3400003977</v>
          </cell>
          <cell r="B1599">
            <v>0</v>
          </cell>
          <cell r="C1599">
            <v>5801</v>
          </cell>
          <cell r="D1599" t="str">
            <v>01.10.1996</v>
          </cell>
          <cell r="E1599">
            <v>0</v>
          </cell>
          <cell r="F1599">
            <v>6393000291</v>
          </cell>
        </row>
        <row r="1600">
          <cell r="A1600">
            <v>3400003978</v>
          </cell>
          <cell r="B1600">
            <v>0</v>
          </cell>
          <cell r="C1600">
            <v>5801</v>
          </cell>
          <cell r="D1600" t="str">
            <v>01.10.1996</v>
          </cell>
          <cell r="E1600">
            <v>1</v>
          </cell>
          <cell r="F1600">
            <v>6393000302</v>
          </cell>
        </row>
        <row r="1601">
          <cell r="A1601">
            <v>3400003979</v>
          </cell>
          <cell r="B1601">
            <v>0</v>
          </cell>
          <cell r="C1601">
            <v>5801</v>
          </cell>
          <cell r="D1601" t="str">
            <v>01.10.1996</v>
          </cell>
          <cell r="E1601">
            <v>1</v>
          </cell>
          <cell r="F1601">
            <v>6393000319</v>
          </cell>
        </row>
        <row r="1602">
          <cell r="A1602">
            <v>3400003980</v>
          </cell>
          <cell r="B1602">
            <v>0</v>
          </cell>
          <cell r="C1602">
            <v>5801</v>
          </cell>
          <cell r="D1602" t="str">
            <v>01.10.1996</v>
          </cell>
          <cell r="E1602">
            <v>1</v>
          </cell>
          <cell r="F1602">
            <v>6393000321</v>
          </cell>
        </row>
        <row r="1603">
          <cell r="A1603">
            <v>3400003981</v>
          </cell>
          <cell r="B1603">
            <v>0</v>
          </cell>
          <cell r="C1603">
            <v>5801</v>
          </cell>
          <cell r="D1603" t="str">
            <v>01.10.1996</v>
          </cell>
          <cell r="E1603">
            <v>1</v>
          </cell>
          <cell r="F1603">
            <v>6393000333</v>
          </cell>
        </row>
        <row r="1604">
          <cell r="A1604">
            <v>3400003982</v>
          </cell>
          <cell r="B1604">
            <v>0</v>
          </cell>
          <cell r="C1604">
            <v>5801</v>
          </cell>
          <cell r="D1604" t="str">
            <v>01.10.1996</v>
          </cell>
          <cell r="E1604">
            <v>0</v>
          </cell>
          <cell r="F1604">
            <v>6393000345</v>
          </cell>
        </row>
        <row r="1605">
          <cell r="A1605">
            <v>3400003983</v>
          </cell>
          <cell r="B1605">
            <v>0</v>
          </cell>
          <cell r="C1605">
            <v>5801</v>
          </cell>
          <cell r="D1605" t="str">
            <v>01.10.1996</v>
          </cell>
          <cell r="E1605">
            <v>0</v>
          </cell>
          <cell r="F1605">
            <v>6393000357</v>
          </cell>
        </row>
        <row r="1606">
          <cell r="A1606">
            <v>3400003984</v>
          </cell>
          <cell r="B1606">
            <v>0</v>
          </cell>
          <cell r="C1606">
            <v>5801</v>
          </cell>
          <cell r="D1606" t="str">
            <v>01.10.1996</v>
          </cell>
          <cell r="E1606">
            <v>0</v>
          </cell>
          <cell r="F1606">
            <v>6393000369</v>
          </cell>
        </row>
        <row r="1607">
          <cell r="A1607">
            <v>3400003985</v>
          </cell>
          <cell r="B1607">
            <v>0</v>
          </cell>
          <cell r="C1607">
            <v>5801</v>
          </cell>
          <cell r="D1607" t="str">
            <v>01.10.1996</v>
          </cell>
          <cell r="E1607">
            <v>0</v>
          </cell>
          <cell r="F1607">
            <v>6393000370</v>
          </cell>
        </row>
        <row r="1608">
          <cell r="A1608">
            <v>3400003986</v>
          </cell>
          <cell r="B1608">
            <v>0</v>
          </cell>
          <cell r="C1608">
            <v>5801</v>
          </cell>
          <cell r="D1608" t="str">
            <v>01.10.1996</v>
          </cell>
          <cell r="E1608">
            <v>0</v>
          </cell>
          <cell r="F1608">
            <v>6393000382</v>
          </cell>
        </row>
        <row r="1609">
          <cell r="A1609">
            <v>3400003987</v>
          </cell>
          <cell r="B1609">
            <v>0</v>
          </cell>
          <cell r="C1609">
            <v>5801</v>
          </cell>
          <cell r="D1609" t="str">
            <v>01.10.1996</v>
          </cell>
          <cell r="E1609">
            <v>1</v>
          </cell>
          <cell r="F1609">
            <v>6393000394</v>
          </cell>
        </row>
        <row r="1610">
          <cell r="A1610">
            <v>3400003988</v>
          </cell>
          <cell r="B1610">
            <v>0</v>
          </cell>
          <cell r="C1610">
            <v>5801</v>
          </cell>
          <cell r="D1610" t="str">
            <v>01.10.1996</v>
          </cell>
          <cell r="E1610">
            <v>1</v>
          </cell>
          <cell r="F1610">
            <v>6393000400</v>
          </cell>
        </row>
        <row r="1611">
          <cell r="A1611">
            <v>3400003989</v>
          </cell>
          <cell r="B1611">
            <v>0</v>
          </cell>
          <cell r="C1611">
            <v>5801</v>
          </cell>
          <cell r="D1611" t="str">
            <v>01.10.1996</v>
          </cell>
          <cell r="E1611">
            <v>1</v>
          </cell>
          <cell r="F1611">
            <v>6393000412</v>
          </cell>
        </row>
        <row r="1612">
          <cell r="A1612">
            <v>3400003990</v>
          </cell>
          <cell r="B1612">
            <v>0</v>
          </cell>
          <cell r="C1612">
            <v>5801</v>
          </cell>
          <cell r="D1612" t="str">
            <v>01.10.1996</v>
          </cell>
          <cell r="E1612">
            <v>1</v>
          </cell>
          <cell r="F1612">
            <v>6393000424</v>
          </cell>
        </row>
        <row r="1613">
          <cell r="A1613">
            <v>3400003991</v>
          </cell>
          <cell r="B1613">
            <v>0</v>
          </cell>
          <cell r="C1613">
            <v>5801</v>
          </cell>
          <cell r="D1613" t="str">
            <v>01.10.1996</v>
          </cell>
          <cell r="E1613">
            <v>1</v>
          </cell>
          <cell r="F1613">
            <v>6393000436</v>
          </cell>
        </row>
        <row r="1614">
          <cell r="A1614">
            <v>3400003992</v>
          </cell>
          <cell r="B1614">
            <v>0</v>
          </cell>
          <cell r="C1614">
            <v>5801</v>
          </cell>
          <cell r="D1614" t="str">
            <v>01.10.1996</v>
          </cell>
          <cell r="E1614">
            <v>1</v>
          </cell>
          <cell r="F1614">
            <v>6393000448</v>
          </cell>
        </row>
        <row r="1615">
          <cell r="A1615">
            <v>3400003993</v>
          </cell>
          <cell r="B1615">
            <v>0</v>
          </cell>
          <cell r="C1615">
            <v>5801</v>
          </cell>
          <cell r="D1615" t="str">
            <v>01.10.1996</v>
          </cell>
          <cell r="E1615">
            <v>0</v>
          </cell>
          <cell r="F1615">
            <v>6393000459</v>
          </cell>
        </row>
        <row r="1616">
          <cell r="A1616">
            <v>3400003994</v>
          </cell>
          <cell r="B1616">
            <v>0</v>
          </cell>
          <cell r="C1616">
            <v>5801</v>
          </cell>
          <cell r="D1616" t="str">
            <v>01.10.1996</v>
          </cell>
          <cell r="E1616">
            <v>0</v>
          </cell>
          <cell r="F1616">
            <v>6393000461</v>
          </cell>
        </row>
        <row r="1617">
          <cell r="A1617">
            <v>3400003995</v>
          </cell>
          <cell r="B1617">
            <v>0</v>
          </cell>
          <cell r="C1617">
            <v>5801</v>
          </cell>
          <cell r="D1617" t="str">
            <v>01.10.1996</v>
          </cell>
          <cell r="E1617">
            <v>0</v>
          </cell>
          <cell r="F1617">
            <v>6393000485</v>
          </cell>
        </row>
        <row r="1618">
          <cell r="A1618">
            <v>3400003996</v>
          </cell>
          <cell r="B1618">
            <v>0</v>
          </cell>
          <cell r="C1618">
            <v>5801</v>
          </cell>
          <cell r="D1618" t="str">
            <v>01.10.1996</v>
          </cell>
          <cell r="E1618">
            <v>0</v>
          </cell>
          <cell r="F1618">
            <v>6393000497</v>
          </cell>
        </row>
        <row r="1619">
          <cell r="A1619">
            <v>3400003997</v>
          </cell>
          <cell r="B1619">
            <v>0</v>
          </cell>
          <cell r="C1619">
            <v>5801</v>
          </cell>
          <cell r="D1619" t="str">
            <v>01.10.1996</v>
          </cell>
          <cell r="E1619">
            <v>0</v>
          </cell>
          <cell r="F1619">
            <v>6393000503</v>
          </cell>
        </row>
        <row r="1620">
          <cell r="A1620">
            <v>3400003998</v>
          </cell>
          <cell r="B1620">
            <v>0</v>
          </cell>
          <cell r="C1620">
            <v>5801</v>
          </cell>
          <cell r="D1620" t="str">
            <v>01.10.1996</v>
          </cell>
          <cell r="E1620">
            <v>0</v>
          </cell>
          <cell r="F1620">
            <v>6393000515</v>
          </cell>
        </row>
        <row r="1621">
          <cell r="A1621">
            <v>3400003999</v>
          </cell>
          <cell r="B1621">
            <v>0</v>
          </cell>
          <cell r="C1621">
            <v>5801</v>
          </cell>
          <cell r="D1621" t="str">
            <v>01.10.1996</v>
          </cell>
          <cell r="E1621">
            <v>0</v>
          </cell>
          <cell r="F1621">
            <v>6393000527</v>
          </cell>
        </row>
        <row r="1622">
          <cell r="A1622">
            <v>3400004000</v>
          </cell>
          <cell r="B1622">
            <v>0</v>
          </cell>
          <cell r="C1622">
            <v>5801</v>
          </cell>
          <cell r="D1622" t="str">
            <v>01.10.1996</v>
          </cell>
          <cell r="E1622">
            <v>0</v>
          </cell>
          <cell r="F1622">
            <v>6393000539</v>
          </cell>
        </row>
        <row r="1623">
          <cell r="A1623">
            <v>3400004001</v>
          </cell>
          <cell r="B1623">
            <v>0</v>
          </cell>
          <cell r="C1623">
            <v>5801</v>
          </cell>
          <cell r="D1623" t="str">
            <v>01.10.1996</v>
          </cell>
          <cell r="E1623">
            <v>0</v>
          </cell>
          <cell r="F1623">
            <v>6393000540</v>
          </cell>
        </row>
        <row r="1624">
          <cell r="A1624">
            <v>3400004002</v>
          </cell>
          <cell r="B1624">
            <v>0</v>
          </cell>
          <cell r="C1624">
            <v>5801</v>
          </cell>
          <cell r="D1624" t="str">
            <v>01.10.1996</v>
          </cell>
          <cell r="E1624">
            <v>0</v>
          </cell>
          <cell r="F1624">
            <v>6393000552</v>
          </cell>
        </row>
        <row r="1625">
          <cell r="A1625">
            <v>3400004003</v>
          </cell>
          <cell r="B1625">
            <v>0</v>
          </cell>
          <cell r="C1625">
            <v>5801</v>
          </cell>
          <cell r="D1625" t="str">
            <v>01.10.1996</v>
          </cell>
          <cell r="E1625">
            <v>0</v>
          </cell>
          <cell r="F1625">
            <v>6393000564</v>
          </cell>
        </row>
        <row r="1626">
          <cell r="A1626">
            <v>3400004004</v>
          </cell>
          <cell r="B1626">
            <v>0</v>
          </cell>
          <cell r="C1626">
            <v>5801</v>
          </cell>
          <cell r="D1626" t="str">
            <v>01.10.1996</v>
          </cell>
          <cell r="E1626">
            <v>0</v>
          </cell>
          <cell r="F1626">
            <v>6393000576</v>
          </cell>
        </row>
        <row r="1627">
          <cell r="A1627">
            <v>3400004005</v>
          </cell>
          <cell r="B1627">
            <v>0</v>
          </cell>
          <cell r="C1627">
            <v>5801</v>
          </cell>
          <cell r="D1627" t="str">
            <v>01.10.1996</v>
          </cell>
          <cell r="E1627">
            <v>0</v>
          </cell>
          <cell r="F1627">
            <v>6393000588</v>
          </cell>
        </row>
        <row r="1628">
          <cell r="A1628">
            <v>3400004006</v>
          </cell>
          <cell r="B1628">
            <v>0</v>
          </cell>
          <cell r="C1628">
            <v>5801</v>
          </cell>
          <cell r="D1628" t="str">
            <v>01.10.1996</v>
          </cell>
          <cell r="E1628">
            <v>0</v>
          </cell>
          <cell r="F1628">
            <v>6393000599</v>
          </cell>
        </row>
        <row r="1629">
          <cell r="A1629">
            <v>3400004007</v>
          </cell>
          <cell r="B1629">
            <v>0</v>
          </cell>
          <cell r="C1629">
            <v>5801</v>
          </cell>
          <cell r="D1629" t="str">
            <v>01.10.1996</v>
          </cell>
          <cell r="E1629">
            <v>0</v>
          </cell>
          <cell r="F1629">
            <v>6393000606</v>
          </cell>
        </row>
        <row r="1630">
          <cell r="A1630">
            <v>3400004008</v>
          </cell>
          <cell r="B1630">
            <v>0</v>
          </cell>
          <cell r="C1630">
            <v>5801</v>
          </cell>
          <cell r="D1630" t="str">
            <v>01.10.1996</v>
          </cell>
          <cell r="E1630">
            <v>0</v>
          </cell>
          <cell r="F1630">
            <v>6393000618</v>
          </cell>
        </row>
        <row r="1631">
          <cell r="A1631">
            <v>3400004009</v>
          </cell>
          <cell r="B1631">
            <v>0</v>
          </cell>
          <cell r="C1631">
            <v>5801</v>
          </cell>
          <cell r="D1631" t="str">
            <v>01.10.1996</v>
          </cell>
          <cell r="E1631">
            <v>0</v>
          </cell>
          <cell r="F1631">
            <v>6393000629</v>
          </cell>
        </row>
        <row r="1632">
          <cell r="A1632">
            <v>3400004010</v>
          </cell>
          <cell r="B1632">
            <v>0</v>
          </cell>
          <cell r="C1632">
            <v>5801</v>
          </cell>
          <cell r="D1632" t="str">
            <v>01.10.1996</v>
          </cell>
          <cell r="E1632">
            <v>0</v>
          </cell>
          <cell r="F1632">
            <v>6393000631</v>
          </cell>
        </row>
        <row r="1633">
          <cell r="A1633">
            <v>3400004011</v>
          </cell>
          <cell r="B1633">
            <v>0</v>
          </cell>
          <cell r="C1633">
            <v>5801</v>
          </cell>
          <cell r="D1633" t="str">
            <v>01.10.1996</v>
          </cell>
          <cell r="E1633">
            <v>0</v>
          </cell>
          <cell r="F1633">
            <v>6393000643</v>
          </cell>
        </row>
        <row r="1634">
          <cell r="A1634">
            <v>3400004012</v>
          </cell>
          <cell r="B1634">
            <v>0</v>
          </cell>
          <cell r="C1634">
            <v>5801</v>
          </cell>
          <cell r="D1634" t="str">
            <v>01.10.1996</v>
          </cell>
          <cell r="E1634">
            <v>1</v>
          </cell>
          <cell r="F1634">
            <v>6393000655</v>
          </cell>
        </row>
        <row r="1635">
          <cell r="A1635">
            <v>3400004013</v>
          </cell>
          <cell r="B1635">
            <v>0</v>
          </cell>
          <cell r="C1635">
            <v>5801</v>
          </cell>
          <cell r="D1635" t="str">
            <v>01.10.1996</v>
          </cell>
          <cell r="E1635">
            <v>1</v>
          </cell>
          <cell r="F1635">
            <v>6393000667</v>
          </cell>
        </row>
        <row r="1636">
          <cell r="A1636">
            <v>3400004014</v>
          </cell>
          <cell r="B1636">
            <v>0</v>
          </cell>
          <cell r="C1636">
            <v>5801</v>
          </cell>
          <cell r="D1636" t="str">
            <v>01.10.1996</v>
          </cell>
          <cell r="E1636">
            <v>0</v>
          </cell>
          <cell r="F1636">
            <v>6393000679</v>
          </cell>
        </row>
        <row r="1637">
          <cell r="A1637">
            <v>3400004015</v>
          </cell>
          <cell r="B1637">
            <v>0</v>
          </cell>
          <cell r="C1637">
            <v>5801</v>
          </cell>
          <cell r="D1637" t="str">
            <v>01.10.1996</v>
          </cell>
          <cell r="E1637">
            <v>0</v>
          </cell>
          <cell r="F1637">
            <v>6393000680</v>
          </cell>
        </row>
        <row r="1638">
          <cell r="A1638">
            <v>3400004016</v>
          </cell>
          <cell r="B1638">
            <v>0</v>
          </cell>
          <cell r="C1638">
            <v>5801</v>
          </cell>
          <cell r="D1638" t="str">
            <v>01.10.1996</v>
          </cell>
          <cell r="E1638">
            <v>1</v>
          </cell>
          <cell r="F1638">
            <v>6393000692</v>
          </cell>
        </row>
        <row r="1639">
          <cell r="A1639">
            <v>3400004017</v>
          </cell>
          <cell r="B1639">
            <v>0</v>
          </cell>
          <cell r="C1639">
            <v>5801</v>
          </cell>
          <cell r="D1639" t="str">
            <v>01.10.1996</v>
          </cell>
          <cell r="E1639">
            <v>1</v>
          </cell>
          <cell r="F1639">
            <v>6393000710</v>
          </cell>
        </row>
        <row r="1640">
          <cell r="A1640">
            <v>3400004018</v>
          </cell>
          <cell r="B1640">
            <v>0</v>
          </cell>
          <cell r="C1640">
            <v>5801</v>
          </cell>
          <cell r="D1640" t="str">
            <v>01.10.1996</v>
          </cell>
          <cell r="E1640">
            <v>0</v>
          </cell>
          <cell r="F1640">
            <v>6393000722</v>
          </cell>
        </row>
        <row r="1641">
          <cell r="A1641">
            <v>3400004019</v>
          </cell>
          <cell r="B1641">
            <v>0</v>
          </cell>
          <cell r="C1641">
            <v>5801</v>
          </cell>
          <cell r="D1641" t="str">
            <v>01.10.1996</v>
          </cell>
          <cell r="E1641">
            <v>0</v>
          </cell>
          <cell r="F1641">
            <v>6393000734</v>
          </cell>
        </row>
        <row r="1642">
          <cell r="A1642">
            <v>3400004020</v>
          </cell>
          <cell r="B1642">
            <v>0</v>
          </cell>
          <cell r="C1642">
            <v>5801</v>
          </cell>
          <cell r="D1642" t="str">
            <v>01.10.1996</v>
          </cell>
          <cell r="E1642">
            <v>1</v>
          </cell>
          <cell r="F1642">
            <v>6393000758</v>
          </cell>
        </row>
        <row r="1643">
          <cell r="A1643">
            <v>3400004021</v>
          </cell>
          <cell r="B1643">
            <v>0</v>
          </cell>
          <cell r="C1643">
            <v>5801</v>
          </cell>
          <cell r="D1643" t="str">
            <v>01.10.1996</v>
          </cell>
          <cell r="E1643">
            <v>1</v>
          </cell>
          <cell r="F1643">
            <v>6393000769</v>
          </cell>
        </row>
        <row r="1644">
          <cell r="A1644">
            <v>3400004022</v>
          </cell>
          <cell r="B1644">
            <v>0</v>
          </cell>
          <cell r="C1644">
            <v>5801</v>
          </cell>
          <cell r="D1644" t="str">
            <v>01.10.1996</v>
          </cell>
          <cell r="E1644">
            <v>0</v>
          </cell>
          <cell r="F1644">
            <v>6393000783</v>
          </cell>
        </row>
        <row r="1645">
          <cell r="A1645">
            <v>3400004023</v>
          </cell>
          <cell r="B1645">
            <v>0</v>
          </cell>
          <cell r="C1645">
            <v>5801</v>
          </cell>
          <cell r="D1645" t="str">
            <v>01.10.1996</v>
          </cell>
          <cell r="E1645">
            <v>0</v>
          </cell>
          <cell r="F1645">
            <v>6393000795</v>
          </cell>
        </row>
        <row r="1646">
          <cell r="A1646">
            <v>3400004024</v>
          </cell>
          <cell r="B1646">
            <v>0</v>
          </cell>
          <cell r="C1646">
            <v>5801</v>
          </cell>
          <cell r="D1646" t="str">
            <v>01.10.1996</v>
          </cell>
          <cell r="E1646">
            <v>1</v>
          </cell>
          <cell r="F1646">
            <v>6393000801</v>
          </cell>
        </row>
        <row r="1647">
          <cell r="A1647">
            <v>3400004025</v>
          </cell>
          <cell r="B1647">
            <v>0</v>
          </cell>
          <cell r="C1647">
            <v>5801</v>
          </cell>
          <cell r="D1647" t="str">
            <v>01.10.1996</v>
          </cell>
          <cell r="E1647">
            <v>0</v>
          </cell>
          <cell r="F1647">
            <v>6393000813</v>
          </cell>
        </row>
        <row r="1648">
          <cell r="A1648">
            <v>3400004026</v>
          </cell>
          <cell r="B1648">
            <v>0</v>
          </cell>
          <cell r="C1648">
            <v>5801</v>
          </cell>
          <cell r="D1648" t="str">
            <v>01.10.1996</v>
          </cell>
          <cell r="E1648">
            <v>0</v>
          </cell>
          <cell r="F1648">
            <v>6393000825</v>
          </cell>
        </row>
        <row r="1649">
          <cell r="A1649">
            <v>3400004027</v>
          </cell>
          <cell r="B1649">
            <v>0</v>
          </cell>
          <cell r="C1649">
            <v>5801</v>
          </cell>
          <cell r="D1649" t="str">
            <v>01.10.1996</v>
          </cell>
          <cell r="E1649">
            <v>0</v>
          </cell>
          <cell r="F1649">
            <v>6393000837</v>
          </cell>
        </row>
        <row r="1650">
          <cell r="A1650">
            <v>3400004028</v>
          </cell>
          <cell r="B1650">
            <v>0</v>
          </cell>
          <cell r="C1650">
            <v>5801</v>
          </cell>
          <cell r="D1650" t="str">
            <v>01.10.1996</v>
          </cell>
          <cell r="E1650">
            <v>0</v>
          </cell>
          <cell r="F1650">
            <v>6393000862</v>
          </cell>
        </row>
        <row r="1651">
          <cell r="A1651">
            <v>3400004029</v>
          </cell>
          <cell r="B1651">
            <v>0</v>
          </cell>
          <cell r="C1651">
            <v>5801</v>
          </cell>
          <cell r="D1651" t="str">
            <v>01.10.1996</v>
          </cell>
          <cell r="E1651">
            <v>0</v>
          </cell>
          <cell r="F1651">
            <v>6393000874</v>
          </cell>
        </row>
        <row r="1652">
          <cell r="A1652">
            <v>3400004030</v>
          </cell>
          <cell r="B1652">
            <v>0</v>
          </cell>
          <cell r="C1652">
            <v>5801</v>
          </cell>
          <cell r="D1652" t="str">
            <v>01.10.1996</v>
          </cell>
          <cell r="E1652">
            <v>0</v>
          </cell>
          <cell r="F1652">
            <v>6393000886</v>
          </cell>
        </row>
        <row r="1653">
          <cell r="A1653">
            <v>3400004031</v>
          </cell>
          <cell r="B1653">
            <v>0</v>
          </cell>
          <cell r="C1653">
            <v>5801</v>
          </cell>
          <cell r="D1653" t="str">
            <v>01.10.1996</v>
          </cell>
          <cell r="E1653">
            <v>0</v>
          </cell>
          <cell r="F1653">
            <v>6393000898</v>
          </cell>
        </row>
        <row r="1654">
          <cell r="A1654">
            <v>3400004032</v>
          </cell>
          <cell r="B1654">
            <v>0</v>
          </cell>
          <cell r="C1654">
            <v>5801</v>
          </cell>
          <cell r="D1654" t="str">
            <v>01.10.1996</v>
          </cell>
          <cell r="E1654">
            <v>0</v>
          </cell>
          <cell r="F1654">
            <v>6393000916</v>
          </cell>
        </row>
        <row r="1655">
          <cell r="A1655">
            <v>3400004033</v>
          </cell>
          <cell r="B1655">
            <v>0</v>
          </cell>
          <cell r="C1655">
            <v>5801</v>
          </cell>
          <cell r="D1655" t="str">
            <v>01.10.1996</v>
          </cell>
          <cell r="E1655">
            <v>1</v>
          </cell>
          <cell r="F1655">
            <v>6393000928</v>
          </cell>
        </row>
        <row r="1656">
          <cell r="A1656">
            <v>3400004034</v>
          </cell>
          <cell r="B1656">
            <v>0</v>
          </cell>
          <cell r="C1656">
            <v>5801</v>
          </cell>
          <cell r="D1656" t="str">
            <v>01.10.1996</v>
          </cell>
          <cell r="E1656">
            <v>0</v>
          </cell>
          <cell r="F1656">
            <v>6393000939</v>
          </cell>
        </row>
        <row r="1657">
          <cell r="A1657">
            <v>3400004035</v>
          </cell>
          <cell r="B1657">
            <v>0</v>
          </cell>
          <cell r="C1657">
            <v>5801</v>
          </cell>
          <cell r="D1657" t="str">
            <v>01.10.1996</v>
          </cell>
          <cell r="E1657">
            <v>1</v>
          </cell>
          <cell r="F1657">
            <v>6393000941</v>
          </cell>
        </row>
        <row r="1658">
          <cell r="A1658">
            <v>3400004036</v>
          </cell>
          <cell r="B1658">
            <v>0</v>
          </cell>
          <cell r="C1658">
            <v>5801</v>
          </cell>
          <cell r="D1658" t="str">
            <v>01.10.1996</v>
          </cell>
          <cell r="E1658">
            <v>0</v>
          </cell>
          <cell r="F1658">
            <v>6393000953</v>
          </cell>
        </row>
        <row r="1659">
          <cell r="A1659">
            <v>3400004037</v>
          </cell>
          <cell r="B1659">
            <v>0</v>
          </cell>
          <cell r="C1659">
            <v>5801</v>
          </cell>
          <cell r="D1659" t="str">
            <v>01.10.1996</v>
          </cell>
          <cell r="E1659">
            <v>0</v>
          </cell>
          <cell r="F1659">
            <v>6393000965</v>
          </cell>
        </row>
        <row r="1660">
          <cell r="A1660">
            <v>3400004038</v>
          </cell>
          <cell r="B1660">
            <v>0</v>
          </cell>
          <cell r="C1660">
            <v>5801</v>
          </cell>
          <cell r="D1660" t="str">
            <v>01.10.1996</v>
          </cell>
          <cell r="E1660">
            <v>0</v>
          </cell>
          <cell r="F1660">
            <v>6393000977</v>
          </cell>
        </row>
        <row r="1661">
          <cell r="A1661">
            <v>3400004039</v>
          </cell>
          <cell r="B1661">
            <v>0</v>
          </cell>
          <cell r="C1661">
            <v>5801</v>
          </cell>
          <cell r="D1661" t="str">
            <v>01.10.1996</v>
          </cell>
          <cell r="E1661">
            <v>0</v>
          </cell>
          <cell r="F1661">
            <v>6393000989</v>
          </cell>
        </row>
        <row r="1662">
          <cell r="A1662">
            <v>3400004040</v>
          </cell>
          <cell r="B1662">
            <v>0</v>
          </cell>
          <cell r="C1662">
            <v>5801</v>
          </cell>
          <cell r="D1662" t="str">
            <v>01.10.1996</v>
          </cell>
          <cell r="E1662">
            <v>0</v>
          </cell>
          <cell r="F1662">
            <v>6393000990</v>
          </cell>
        </row>
        <row r="1663">
          <cell r="A1663">
            <v>3400004041</v>
          </cell>
          <cell r="B1663">
            <v>0</v>
          </cell>
          <cell r="C1663">
            <v>5801</v>
          </cell>
          <cell r="D1663" t="str">
            <v>01.10.1996</v>
          </cell>
          <cell r="E1663">
            <v>1</v>
          </cell>
          <cell r="F1663">
            <v>6393001007</v>
          </cell>
        </row>
        <row r="1664">
          <cell r="A1664">
            <v>3400004042</v>
          </cell>
          <cell r="B1664">
            <v>0</v>
          </cell>
          <cell r="C1664">
            <v>5801</v>
          </cell>
          <cell r="D1664" t="str">
            <v>01.10.1996</v>
          </cell>
          <cell r="E1664">
            <v>1</v>
          </cell>
          <cell r="F1664">
            <v>6393001015</v>
          </cell>
        </row>
        <row r="1665">
          <cell r="A1665">
            <v>3400004043</v>
          </cell>
          <cell r="B1665">
            <v>0</v>
          </cell>
          <cell r="C1665">
            <v>5801</v>
          </cell>
          <cell r="D1665" t="str">
            <v>01.10.1996</v>
          </cell>
          <cell r="E1665">
            <v>1</v>
          </cell>
          <cell r="F1665">
            <v>6393001023</v>
          </cell>
        </row>
        <row r="1666">
          <cell r="A1666">
            <v>3400004044</v>
          </cell>
          <cell r="B1666">
            <v>0</v>
          </cell>
          <cell r="C1666">
            <v>5801</v>
          </cell>
          <cell r="D1666" t="str">
            <v>01.10.1996</v>
          </cell>
          <cell r="E1666">
            <v>1</v>
          </cell>
          <cell r="F1666">
            <v>6393001031</v>
          </cell>
        </row>
        <row r="1667">
          <cell r="A1667">
            <v>3400004045</v>
          </cell>
          <cell r="B1667">
            <v>0</v>
          </cell>
          <cell r="C1667">
            <v>5801</v>
          </cell>
          <cell r="D1667" t="str">
            <v>01.10.1996</v>
          </cell>
          <cell r="E1667">
            <v>1</v>
          </cell>
          <cell r="F1667">
            <v>6393001040</v>
          </cell>
        </row>
        <row r="1668">
          <cell r="A1668">
            <v>3400004046</v>
          </cell>
          <cell r="B1668">
            <v>0</v>
          </cell>
          <cell r="C1668">
            <v>5801</v>
          </cell>
          <cell r="D1668" t="str">
            <v>01.10.1996</v>
          </cell>
          <cell r="E1668">
            <v>1</v>
          </cell>
          <cell r="F1668">
            <v>6393001052</v>
          </cell>
        </row>
        <row r="1669">
          <cell r="A1669">
            <v>3400004047</v>
          </cell>
          <cell r="B1669">
            <v>0</v>
          </cell>
          <cell r="C1669">
            <v>5801</v>
          </cell>
          <cell r="D1669" t="str">
            <v>01.10.1996</v>
          </cell>
          <cell r="E1669">
            <v>1</v>
          </cell>
          <cell r="F1669">
            <v>6393001064</v>
          </cell>
        </row>
        <row r="1670">
          <cell r="A1670">
            <v>3400004048</v>
          </cell>
          <cell r="B1670">
            <v>0</v>
          </cell>
          <cell r="C1670">
            <v>5801</v>
          </cell>
          <cell r="D1670" t="str">
            <v>01.10.1996</v>
          </cell>
          <cell r="E1670">
            <v>1</v>
          </cell>
          <cell r="F1670">
            <v>6393001076</v>
          </cell>
        </row>
        <row r="1671">
          <cell r="A1671">
            <v>3400004049</v>
          </cell>
          <cell r="B1671">
            <v>0</v>
          </cell>
          <cell r="C1671">
            <v>5801</v>
          </cell>
          <cell r="D1671" t="str">
            <v>01.10.1996</v>
          </cell>
          <cell r="E1671">
            <v>1</v>
          </cell>
          <cell r="F1671">
            <v>6393001088</v>
          </cell>
        </row>
        <row r="1672">
          <cell r="A1672">
            <v>3400004050</v>
          </cell>
          <cell r="B1672">
            <v>0</v>
          </cell>
          <cell r="C1672">
            <v>5801</v>
          </cell>
          <cell r="D1672" t="str">
            <v>01.10.1996</v>
          </cell>
          <cell r="E1672">
            <v>1</v>
          </cell>
          <cell r="F1672">
            <v>6393001099</v>
          </cell>
        </row>
        <row r="1673">
          <cell r="A1673">
            <v>3400004051</v>
          </cell>
          <cell r="B1673">
            <v>0</v>
          </cell>
          <cell r="C1673">
            <v>5801</v>
          </cell>
          <cell r="D1673" t="str">
            <v>01.10.1996</v>
          </cell>
          <cell r="E1673">
            <v>1</v>
          </cell>
          <cell r="F1673">
            <v>6393001104</v>
          </cell>
        </row>
        <row r="1674">
          <cell r="A1674">
            <v>3400004052</v>
          </cell>
          <cell r="B1674">
            <v>0</v>
          </cell>
          <cell r="C1674">
            <v>5801</v>
          </cell>
          <cell r="D1674" t="str">
            <v>01.10.1996</v>
          </cell>
          <cell r="E1674">
            <v>1</v>
          </cell>
          <cell r="F1674">
            <v>6393001112</v>
          </cell>
        </row>
        <row r="1675">
          <cell r="A1675">
            <v>3400004053</v>
          </cell>
          <cell r="B1675">
            <v>0</v>
          </cell>
          <cell r="C1675">
            <v>5801</v>
          </cell>
          <cell r="D1675" t="str">
            <v>01.10.1996</v>
          </cell>
          <cell r="E1675">
            <v>1</v>
          </cell>
          <cell r="F1675">
            <v>6393001129</v>
          </cell>
        </row>
        <row r="1676">
          <cell r="A1676">
            <v>3400004054</v>
          </cell>
          <cell r="B1676">
            <v>0</v>
          </cell>
          <cell r="C1676">
            <v>5801</v>
          </cell>
          <cell r="D1676" t="str">
            <v>01.10.1996</v>
          </cell>
          <cell r="E1676">
            <v>1</v>
          </cell>
          <cell r="F1676">
            <v>6393001131</v>
          </cell>
        </row>
        <row r="1677">
          <cell r="A1677">
            <v>3400004055</v>
          </cell>
          <cell r="B1677">
            <v>0</v>
          </cell>
          <cell r="C1677">
            <v>5801</v>
          </cell>
          <cell r="D1677" t="str">
            <v>01.10.1996</v>
          </cell>
          <cell r="E1677">
            <v>1</v>
          </cell>
          <cell r="F1677">
            <v>6393001143</v>
          </cell>
        </row>
        <row r="1678">
          <cell r="A1678">
            <v>3400004056</v>
          </cell>
          <cell r="B1678">
            <v>0</v>
          </cell>
          <cell r="C1678">
            <v>5801</v>
          </cell>
          <cell r="D1678" t="str">
            <v>01.10.1996</v>
          </cell>
          <cell r="E1678">
            <v>1</v>
          </cell>
          <cell r="F1678">
            <v>6393001155</v>
          </cell>
        </row>
        <row r="1679">
          <cell r="A1679">
            <v>3400004057</v>
          </cell>
          <cell r="B1679">
            <v>0</v>
          </cell>
          <cell r="C1679">
            <v>5801</v>
          </cell>
          <cell r="D1679" t="str">
            <v>01.10.1996</v>
          </cell>
          <cell r="E1679">
            <v>1</v>
          </cell>
          <cell r="F1679">
            <v>6393001167</v>
          </cell>
        </row>
        <row r="1680">
          <cell r="A1680">
            <v>3400004058</v>
          </cell>
          <cell r="B1680">
            <v>0</v>
          </cell>
          <cell r="C1680">
            <v>5801</v>
          </cell>
          <cell r="D1680" t="str">
            <v>01.10.1996</v>
          </cell>
          <cell r="E1680">
            <v>1</v>
          </cell>
          <cell r="F1680">
            <v>6393001179</v>
          </cell>
        </row>
        <row r="1681">
          <cell r="A1681">
            <v>3400004059</v>
          </cell>
          <cell r="B1681">
            <v>0</v>
          </cell>
          <cell r="C1681">
            <v>5801</v>
          </cell>
          <cell r="D1681" t="str">
            <v>01.10.1996</v>
          </cell>
          <cell r="E1681">
            <v>1</v>
          </cell>
          <cell r="F1681">
            <v>6393001180</v>
          </cell>
        </row>
        <row r="1682">
          <cell r="A1682">
            <v>3400004060</v>
          </cell>
          <cell r="B1682">
            <v>0</v>
          </cell>
          <cell r="C1682">
            <v>5801</v>
          </cell>
          <cell r="D1682" t="str">
            <v>01.10.1996</v>
          </cell>
          <cell r="E1682">
            <v>1</v>
          </cell>
          <cell r="F1682">
            <v>6393001192</v>
          </cell>
        </row>
        <row r="1683">
          <cell r="A1683">
            <v>3400004061</v>
          </cell>
          <cell r="B1683">
            <v>0</v>
          </cell>
          <cell r="C1683">
            <v>5801</v>
          </cell>
          <cell r="D1683" t="str">
            <v>01.10.1996</v>
          </cell>
          <cell r="E1683">
            <v>1</v>
          </cell>
          <cell r="F1683">
            <v>6393001201</v>
          </cell>
        </row>
        <row r="1684">
          <cell r="A1684">
            <v>3400004062</v>
          </cell>
          <cell r="B1684">
            <v>0</v>
          </cell>
          <cell r="C1684">
            <v>5801</v>
          </cell>
          <cell r="D1684" t="str">
            <v>01.10.1996</v>
          </cell>
          <cell r="E1684">
            <v>1</v>
          </cell>
          <cell r="F1684">
            <v>6393001210</v>
          </cell>
        </row>
        <row r="1685">
          <cell r="A1685">
            <v>3400004063</v>
          </cell>
          <cell r="B1685">
            <v>0</v>
          </cell>
          <cell r="C1685">
            <v>5801</v>
          </cell>
          <cell r="D1685" t="str">
            <v>01.10.1996</v>
          </cell>
          <cell r="E1685">
            <v>1</v>
          </cell>
          <cell r="F1685">
            <v>6393001222</v>
          </cell>
        </row>
        <row r="1686">
          <cell r="A1686">
            <v>3400004064</v>
          </cell>
          <cell r="B1686">
            <v>0</v>
          </cell>
          <cell r="C1686">
            <v>5801</v>
          </cell>
          <cell r="D1686" t="str">
            <v>01.10.1996</v>
          </cell>
          <cell r="E1686">
            <v>1</v>
          </cell>
          <cell r="F1686">
            <v>6393001234</v>
          </cell>
        </row>
        <row r="1687">
          <cell r="A1687">
            <v>3400004065</v>
          </cell>
          <cell r="B1687">
            <v>0</v>
          </cell>
          <cell r="C1687">
            <v>5801</v>
          </cell>
          <cell r="D1687" t="str">
            <v>01.10.1996</v>
          </cell>
          <cell r="E1687">
            <v>1</v>
          </cell>
          <cell r="F1687">
            <v>6393001246</v>
          </cell>
        </row>
        <row r="1688">
          <cell r="A1688">
            <v>3400004066</v>
          </cell>
          <cell r="B1688">
            <v>0</v>
          </cell>
          <cell r="C1688">
            <v>5801</v>
          </cell>
          <cell r="D1688" t="str">
            <v>01.10.1996</v>
          </cell>
          <cell r="E1688">
            <v>0</v>
          </cell>
          <cell r="F1688">
            <v>6393001258</v>
          </cell>
        </row>
        <row r="1689">
          <cell r="A1689">
            <v>3400004067</v>
          </cell>
          <cell r="B1689">
            <v>0</v>
          </cell>
          <cell r="C1689">
            <v>5801</v>
          </cell>
          <cell r="D1689" t="str">
            <v>01.10.1996</v>
          </cell>
          <cell r="E1689">
            <v>0</v>
          </cell>
          <cell r="F1689">
            <v>6393001269</v>
          </cell>
        </row>
        <row r="1690">
          <cell r="A1690">
            <v>3400004068</v>
          </cell>
          <cell r="B1690">
            <v>0</v>
          </cell>
          <cell r="C1690">
            <v>5801</v>
          </cell>
          <cell r="D1690" t="str">
            <v>01.10.1996</v>
          </cell>
          <cell r="E1690">
            <v>0</v>
          </cell>
          <cell r="F1690">
            <v>6393001271</v>
          </cell>
        </row>
        <row r="1691">
          <cell r="A1691">
            <v>3400004069</v>
          </cell>
          <cell r="B1691">
            <v>0</v>
          </cell>
          <cell r="C1691">
            <v>5801</v>
          </cell>
          <cell r="D1691" t="str">
            <v>01.10.1996</v>
          </cell>
          <cell r="E1691">
            <v>0</v>
          </cell>
          <cell r="F1691">
            <v>6393001283</v>
          </cell>
        </row>
        <row r="1692">
          <cell r="A1692">
            <v>3400004070</v>
          </cell>
          <cell r="B1692">
            <v>0</v>
          </cell>
          <cell r="C1692">
            <v>5801</v>
          </cell>
          <cell r="D1692" t="str">
            <v>01.10.1996</v>
          </cell>
          <cell r="E1692">
            <v>0</v>
          </cell>
          <cell r="F1692">
            <v>6393001295</v>
          </cell>
        </row>
        <row r="1693">
          <cell r="A1693">
            <v>3400004071</v>
          </cell>
          <cell r="B1693">
            <v>0</v>
          </cell>
          <cell r="C1693">
            <v>5801</v>
          </cell>
          <cell r="D1693" t="str">
            <v>01.10.1996</v>
          </cell>
          <cell r="E1693">
            <v>0</v>
          </cell>
          <cell r="F1693">
            <v>6393001301</v>
          </cell>
        </row>
        <row r="1694">
          <cell r="A1694">
            <v>3400004072</v>
          </cell>
          <cell r="B1694">
            <v>0</v>
          </cell>
          <cell r="C1694">
            <v>5801</v>
          </cell>
          <cell r="D1694" t="str">
            <v>01.10.1996</v>
          </cell>
          <cell r="E1694">
            <v>0</v>
          </cell>
          <cell r="F1694">
            <v>6393001313</v>
          </cell>
        </row>
        <row r="1695">
          <cell r="A1695">
            <v>3400004073</v>
          </cell>
          <cell r="B1695">
            <v>0</v>
          </cell>
          <cell r="C1695">
            <v>5801</v>
          </cell>
          <cell r="D1695" t="str">
            <v>01.10.1996</v>
          </cell>
          <cell r="E1695">
            <v>0</v>
          </cell>
          <cell r="F1695">
            <v>6393001325</v>
          </cell>
        </row>
        <row r="1696">
          <cell r="A1696">
            <v>3400004074</v>
          </cell>
          <cell r="B1696">
            <v>0</v>
          </cell>
          <cell r="C1696">
            <v>5801</v>
          </cell>
          <cell r="D1696" t="str">
            <v>01.10.1996</v>
          </cell>
          <cell r="E1696">
            <v>0</v>
          </cell>
          <cell r="F1696">
            <v>6393001337</v>
          </cell>
        </row>
        <row r="1697">
          <cell r="A1697">
            <v>3400004075</v>
          </cell>
          <cell r="B1697">
            <v>0</v>
          </cell>
          <cell r="C1697">
            <v>5801</v>
          </cell>
          <cell r="D1697" t="str">
            <v>01.10.1996</v>
          </cell>
          <cell r="E1697">
            <v>0</v>
          </cell>
          <cell r="F1697">
            <v>6393001349</v>
          </cell>
        </row>
        <row r="1698">
          <cell r="A1698">
            <v>3400004076</v>
          </cell>
          <cell r="B1698">
            <v>0</v>
          </cell>
          <cell r="C1698">
            <v>5801</v>
          </cell>
          <cell r="D1698" t="str">
            <v>01.10.1996</v>
          </cell>
          <cell r="E1698">
            <v>0</v>
          </cell>
          <cell r="F1698">
            <v>6393001350</v>
          </cell>
        </row>
        <row r="1699">
          <cell r="A1699">
            <v>3400004077</v>
          </cell>
          <cell r="B1699">
            <v>0</v>
          </cell>
          <cell r="C1699">
            <v>5801</v>
          </cell>
          <cell r="D1699" t="str">
            <v>01.10.1996</v>
          </cell>
          <cell r="E1699">
            <v>1</v>
          </cell>
          <cell r="F1699">
            <v>6393001362</v>
          </cell>
        </row>
        <row r="1700">
          <cell r="A1700">
            <v>3400004078</v>
          </cell>
          <cell r="B1700">
            <v>0</v>
          </cell>
          <cell r="C1700">
            <v>5801</v>
          </cell>
          <cell r="D1700" t="str">
            <v>01.10.1996</v>
          </cell>
          <cell r="E1700">
            <v>1</v>
          </cell>
          <cell r="F1700">
            <v>6393001374</v>
          </cell>
        </row>
        <row r="1701">
          <cell r="A1701">
            <v>3400004079</v>
          </cell>
          <cell r="B1701">
            <v>0</v>
          </cell>
          <cell r="C1701">
            <v>5801</v>
          </cell>
          <cell r="D1701" t="str">
            <v>01.10.1996</v>
          </cell>
          <cell r="E1701">
            <v>1</v>
          </cell>
          <cell r="F1701">
            <v>6393001386</v>
          </cell>
        </row>
        <row r="1702">
          <cell r="A1702">
            <v>3400004080</v>
          </cell>
          <cell r="B1702">
            <v>0</v>
          </cell>
          <cell r="C1702">
            <v>5801</v>
          </cell>
          <cell r="D1702" t="str">
            <v>01.10.1996</v>
          </cell>
          <cell r="E1702">
            <v>0</v>
          </cell>
          <cell r="F1702">
            <v>6393001398</v>
          </cell>
        </row>
        <row r="1703">
          <cell r="A1703">
            <v>3400004081</v>
          </cell>
          <cell r="B1703">
            <v>0</v>
          </cell>
          <cell r="C1703">
            <v>5801</v>
          </cell>
          <cell r="D1703" t="str">
            <v>01.10.1996</v>
          </cell>
          <cell r="E1703">
            <v>1</v>
          </cell>
          <cell r="F1703">
            <v>6393001404</v>
          </cell>
        </row>
        <row r="1704">
          <cell r="A1704">
            <v>3400004082</v>
          </cell>
          <cell r="B1704">
            <v>0</v>
          </cell>
          <cell r="C1704">
            <v>5801</v>
          </cell>
          <cell r="D1704" t="str">
            <v>01.10.1996</v>
          </cell>
          <cell r="E1704">
            <v>1</v>
          </cell>
          <cell r="F1704">
            <v>6393001416</v>
          </cell>
        </row>
        <row r="1705">
          <cell r="A1705">
            <v>3400004083</v>
          </cell>
          <cell r="B1705">
            <v>0</v>
          </cell>
          <cell r="C1705">
            <v>6230</v>
          </cell>
          <cell r="D1705" t="str">
            <v>01.10.1996</v>
          </cell>
          <cell r="E1705">
            <v>0</v>
          </cell>
          <cell r="F1705">
            <v>6393001428</v>
          </cell>
        </row>
        <row r="1706">
          <cell r="A1706">
            <v>3400004084</v>
          </cell>
          <cell r="B1706">
            <v>0</v>
          </cell>
          <cell r="C1706">
            <v>5801</v>
          </cell>
          <cell r="D1706" t="str">
            <v>01.10.1996</v>
          </cell>
          <cell r="E1706">
            <v>1</v>
          </cell>
          <cell r="F1706">
            <v>6393001439</v>
          </cell>
        </row>
        <row r="1707">
          <cell r="A1707">
            <v>3400004085</v>
          </cell>
          <cell r="B1707">
            <v>0</v>
          </cell>
          <cell r="C1707">
            <v>5801</v>
          </cell>
          <cell r="D1707" t="str">
            <v>01.10.1996</v>
          </cell>
          <cell r="E1707">
            <v>1</v>
          </cell>
          <cell r="F1707">
            <v>6393001441</v>
          </cell>
        </row>
        <row r="1708">
          <cell r="A1708">
            <v>3400004086</v>
          </cell>
          <cell r="B1708">
            <v>0</v>
          </cell>
          <cell r="C1708">
            <v>5801</v>
          </cell>
          <cell r="D1708" t="str">
            <v>01.10.1996</v>
          </cell>
          <cell r="E1708">
            <v>0</v>
          </cell>
          <cell r="F1708">
            <v>6393001453</v>
          </cell>
        </row>
        <row r="1709">
          <cell r="A1709">
            <v>3400004087</v>
          </cell>
          <cell r="B1709">
            <v>0</v>
          </cell>
          <cell r="C1709">
            <v>5801</v>
          </cell>
          <cell r="D1709" t="str">
            <v>01.10.1996</v>
          </cell>
          <cell r="E1709">
            <v>1</v>
          </cell>
          <cell r="F1709">
            <v>6393001465</v>
          </cell>
        </row>
        <row r="1710">
          <cell r="A1710">
            <v>3400004088</v>
          </cell>
          <cell r="B1710">
            <v>0</v>
          </cell>
          <cell r="C1710">
            <v>5801</v>
          </cell>
          <cell r="D1710" t="str">
            <v>01.10.1996</v>
          </cell>
          <cell r="E1710">
            <v>0</v>
          </cell>
          <cell r="F1710">
            <v>6393001477</v>
          </cell>
        </row>
        <row r="1711">
          <cell r="A1711">
            <v>3400004089</v>
          </cell>
          <cell r="B1711">
            <v>0</v>
          </cell>
          <cell r="C1711">
            <v>5801</v>
          </cell>
          <cell r="D1711" t="str">
            <v>01.10.1996</v>
          </cell>
          <cell r="E1711">
            <v>0</v>
          </cell>
          <cell r="F1711">
            <v>6393001489</v>
          </cell>
        </row>
        <row r="1712">
          <cell r="A1712">
            <v>3400004090</v>
          </cell>
          <cell r="B1712">
            <v>0</v>
          </cell>
          <cell r="C1712">
            <v>5800</v>
          </cell>
          <cell r="D1712" t="str">
            <v>01.10.1996</v>
          </cell>
          <cell r="E1712">
            <v>1</v>
          </cell>
          <cell r="F1712">
            <v>6393001490</v>
          </cell>
        </row>
        <row r="1713">
          <cell r="A1713">
            <v>3400004091</v>
          </cell>
          <cell r="B1713">
            <v>0</v>
          </cell>
          <cell r="C1713">
            <v>5900</v>
          </cell>
          <cell r="D1713" t="str">
            <v>01.09.1993</v>
          </cell>
          <cell r="E1713">
            <v>0</v>
          </cell>
          <cell r="F1713">
            <v>6393001507</v>
          </cell>
        </row>
        <row r="1714">
          <cell r="A1714">
            <v>3400004092</v>
          </cell>
          <cell r="B1714">
            <v>0</v>
          </cell>
          <cell r="C1714">
            <v>5900</v>
          </cell>
          <cell r="D1714" t="str">
            <v>01.09.1993</v>
          </cell>
          <cell r="E1714">
            <v>3</v>
          </cell>
          <cell r="F1714">
            <v>6393001519</v>
          </cell>
        </row>
        <row r="1715">
          <cell r="A1715">
            <v>3400004093</v>
          </cell>
          <cell r="B1715">
            <v>0</v>
          </cell>
          <cell r="C1715">
            <v>5900</v>
          </cell>
          <cell r="D1715" t="str">
            <v>01.09.1993</v>
          </cell>
          <cell r="E1715">
            <v>0</v>
          </cell>
          <cell r="F1715">
            <v>6393001520</v>
          </cell>
        </row>
        <row r="1716">
          <cell r="A1716">
            <v>3400004795</v>
          </cell>
          <cell r="B1716">
            <v>0</v>
          </cell>
          <cell r="C1716">
            <v>5800</v>
          </cell>
          <cell r="D1716" t="str">
            <v>01.10.1996</v>
          </cell>
          <cell r="E1716">
            <v>1</v>
          </cell>
          <cell r="F1716">
            <v>6393001532</v>
          </cell>
        </row>
        <row r="1717">
          <cell r="A1717">
            <v>3400004094</v>
          </cell>
          <cell r="B1717">
            <v>0</v>
          </cell>
          <cell r="C1717">
            <v>5801</v>
          </cell>
          <cell r="D1717" t="str">
            <v>01.10.1996</v>
          </cell>
          <cell r="E1717">
            <v>1</v>
          </cell>
          <cell r="F1717">
            <v>6393001544</v>
          </cell>
        </row>
        <row r="1718">
          <cell r="A1718">
            <v>3400004095</v>
          </cell>
          <cell r="B1718">
            <v>0</v>
          </cell>
          <cell r="C1718">
            <v>5900</v>
          </cell>
          <cell r="D1718" t="str">
            <v>01.09.1993</v>
          </cell>
          <cell r="E1718">
            <v>5</v>
          </cell>
          <cell r="F1718">
            <v>6393001556</v>
          </cell>
        </row>
        <row r="1719">
          <cell r="A1719">
            <v>3400004096</v>
          </cell>
          <cell r="B1719">
            <v>0</v>
          </cell>
          <cell r="C1719">
            <v>5801</v>
          </cell>
          <cell r="D1719" t="str">
            <v>01.10.1996</v>
          </cell>
          <cell r="E1719">
            <v>0</v>
          </cell>
          <cell r="F1719">
            <v>6393001568</v>
          </cell>
        </row>
        <row r="1720">
          <cell r="A1720">
            <v>3400004097</v>
          </cell>
          <cell r="B1720">
            <v>0</v>
          </cell>
          <cell r="C1720">
            <v>5400</v>
          </cell>
          <cell r="D1720" t="str">
            <v>01.10.1996</v>
          </cell>
          <cell r="E1720">
            <v>0</v>
          </cell>
          <cell r="F1720">
            <v>6393001579</v>
          </cell>
        </row>
        <row r="1721">
          <cell r="A1721">
            <v>3400004098</v>
          </cell>
          <cell r="B1721">
            <v>0</v>
          </cell>
          <cell r="C1721">
            <v>5400</v>
          </cell>
          <cell r="D1721" t="str">
            <v>01.10.1996</v>
          </cell>
          <cell r="E1721">
            <v>0</v>
          </cell>
          <cell r="F1721">
            <v>6393001581</v>
          </cell>
        </row>
        <row r="1722">
          <cell r="A1722">
            <v>3400004099</v>
          </cell>
          <cell r="B1722">
            <v>0</v>
          </cell>
          <cell r="C1722">
            <v>5400</v>
          </cell>
          <cell r="D1722" t="str">
            <v>01.10.1996</v>
          </cell>
          <cell r="E1722">
            <v>0</v>
          </cell>
          <cell r="F1722">
            <v>6393001593</v>
          </cell>
        </row>
        <row r="1723">
          <cell r="A1723">
            <v>3400004100</v>
          </cell>
          <cell r="B1723">
            <v>0</v>
          </cell>
          <cell r="C1723">
            <v>5400</v>
          </cell>
          <cell r="D1723" t="str">
            <v>01.10.1996</v>
          </cell>
          <cell r="E1723">
            <v>1</v>
          </cell>
          <cell r="F1723">
            <v>6393001609</v>
          </cell>
        </row>
        <row r="1724">
          <cell r="A1724">
            <v>3400004101</v>
          </cell>
          <cell r="B1724">
            <v>0</v>
          </cell>
          <cell r="C1724">
            <v>5400</v>
          </cell>
          <cell r="D1724" t="str">
            <v>01.10.1996</v>
          </cell>
          <cell r="E1724">
            <v>1</v>
          </cell>
          <cell r="F1724">
            <v>6393001611</v>
          </cell>
        </row>
        <row r="1725">
          <cell r="A1725">
            <v>3400004102</v>
          </cell>
          <cell r="B1725">
            <v>0</v>
          </cell>
          <cell r="C1725">
            <v>5400</v>
          </cell>
          <cell r="D1725" t="str">
            <v>01.10.1996</v>
          </cell>
          <cell r="E1725">
            <v>0</v>
          </cell>
          <cell r="F1725">
            <v>6393001623</v>
          </cell>
        </row>
        <row r="1726">
          <cell r="A1726">
            <v>3400004103</v>
          </cell>
          <cell r="B1726">
            <v>0</v>
          </cell>
          <cell r="C1726">
            <v>5400</v>
          </cell>
          <cell r="D1726" t="str">
            <v>01.10.1996</v>
          </cell>
          <cell r="E1726">
            <v>0</v>
          </cell>
          <cell r="F1726">
            <v>6393001635</v>
          </cell>
        </row>
        <row r="1727">
          <cell r="A1727">
            <v>3400004104</v>
          </cell>
          <cell r="B1727">
            <v>0</v>
          </cell>
          <cell r="C1727">
            <v>5400</v>
          </cell>
          <cell r="D1727" t="str">
            <v>01.10.1996</v>
          </cell>
          <cell r="E1727">
            <v>0</v>
          </cell>
          <cell r="F1727">
            <v>6393001647</v>
          </cell>
        </row>
        <row r="1728">
          <cell r="A1728">
            <v>3400004105</v>
          </cell>
          <cell r="B1728">
            <v>0</v>
          </cell>
          <cell r="C1728">
            <v>5400</v>
          </cell>
          <cell r="D1728" t="str">
            <v>01.10.1996</v>
          </cell>
          <cell r="E1728">
            <v>0</v>
          </cell>
          <cell r="F1728">
            <v>6393001659</v>
          </cell>
        </row>
        <row r="1729">
          <cell r="A1729">
            <v>3400004106</v>
          </cell>
          <cell r="B1729">
            <v>0</v>
          </cell>
          <cell r="C1729">
            <v>5400</v>
          </cell>
          <cell r="D1729" t="str">
            <v>01.10.1996</v>
          </cell>
          <cell r="E1729">
            <v>0</v>
          </cell>
          <cell r="F1729">
            <v>6393001660</v>
          </cell>
        </row>
        <row r="1730">
          <cell r="A1730">
            <v>3400004107</v>
          </cell>
          <cell r="B1730">
            <v>0</v>
          </cell>
          <cell r="C1730">
            <v>6801</v>
          </cell>
          <cell r="D1730" t="str">
            <v>01.10.1996</v>
          </cell>
          <cell r="E1730">
            <v>0</v>
          </cell>
          <cell r="F1730">
            <v>6393001672</v>
          </cell>
        </row>
        <row r="1731">
          <cell r="A1731">
            <v>3400004108</v>
          </cell>
          <cell r="B1731">
            <v>0</v>
          </cell>
          <cell r="C1731">
            <v>6801</v>
          </cell>
          <cell r="D1731" t="str">
            <v>01.10.1996</v>
          </cell>
          <cell r="E1731">
            <v>0</v>
          </cell>
          <cell r="F1731">
            <v>6393001684</v>
          </cell>
        </row>
        <row r="1732">
          <cell r="A1732">
            <v>3400004109</v>
          </cell>
          <cell r="B1732">
            <v>0</v>
          </cell>
          <cell r="C1732">
            <v>6801</v>
          </cell>
          <cell r="D1732" t="str">
            <v>01.10.1996</v>
          </cell>
          <cell r="E1732">
            <v>0</v>
          </cell>
          <cell r="F1732">
            <v>6393001696</v>
          </cell>
        </row>
        <row r="1733">
          <cell r="A1733">
            <v>3400004110</v>
          </cell>
          <cell r="B1733">
            <v>0</v>
          </cell>
          <cell r="C1733">
            <v>6801</v>
          </cell>
          <cell r="D1733" t="str">
            <v>01.10.1996</v>
          </cell>
          <cell r="E1733">
            <v>0</v>
          </cell>
          <cell r="F1733">
            <v>6393001702</v>
          </cell>
        </row>
        <row r="1734">
          <cell r="A1734">
            <v>3400004111</v>
          </cell>
          <cell r="B1734">
            <v>0</v>
          </cell>
          <cell r="C1734">
            <v>6801</v>
          </cell>
          <cell r="D1734" t="str">
            <v>01.10.1996</v>
          </cell>
          <cell r="E1734">
            <v>0</v>
          </cell>
          <cell r="F1734">
            <v>6393001714</v>
          </cell>
        </row>
        <row r="1735">
          <cell r="A1735">
            <v>3400004112</v>
          </cell>
          <cell r="B1735">
            <v>0</v>
          </cell>
          <cell r="C1735">
            <v>6801</v>
          </cell>
          <cell r="D1735" t="str">
            <v>01.10.1996</v>
          </cell>
          <cell r="E1735">
            <v>0</v>
          </cell>
          <cell r="F1735">
            <v>6393001726</v>
          </cell>
        </row>
        <row r="1736">
          <cell r="A1736">
            <v>3400004113</v>
          </cell>
          <cell r="B1736">
            <v>0</v>
          </cell>
          <cell r="C1736">
            <v>6801</v>
          </cell>
          <cell r="D1736" t="str">
            <v>01.10.1996</v>
          </cell>
          <cell r="E1736">
            <v>0</v>
          </cell>
          <cell r="F1736">
            <v>6393001738</v>
          </cell>
        </row>
        <row r="1737">
          <cell r="A1737">
            <v>3400004114</v>
          </cell>
          <cell r="B1737">
            <v>0</v>
          </cell>
          <cell r="C1737">
            <v>6801</v>
          </cell>
          <cell r="D1737" t="str">
            <v>01.10.1996</v>
          </cell>
          <cell r="E1737">
            <v>0</v>
          </cell>
          <cell r="F1737">
            <v>6393001749</v>
          </cell>
        </row>
        <row r="1738">
          <cell r="A1738">
            <v>3400004115</v>
          </cell>
          <cell r="B1738">
            <v>0</v>
          </cell>
          <cell r="C1738">
            <v>6801</v>
          </cell>
          <cell r="D1738" t="str">
            <v>01.10.1996</v>
          </cell>
          <cell r="E1738">
            <v>0</v>
          </cell>
          <cell r="F1738">
            <v>6393001751</v>
          </cell>
        </row>
        <row r="1739">
          <cell r="A1739">
            <v>3400004116</v>
          </cell>
          <cell r="B1739">
            <v>0</v>
          </cell>
          <cell r="C1739">
            <v>6801</v>
          </cell>
          <cell r="D1739" t="str">
            <v>01.10.1996</v>
          </cell>
          <cell r="E1739">
            <v>0</v>
          </cell>
          <cell r="F1739">
            <v>6393001763</v>
          </cell>
        </row>
        <row r="1740">
          <cell r="A1740">
            <v>3400004117</v>
          </cell>
          <cell r="B1740">
            <v>0</v>
          </cell>
          <cell r="C1740">
            <v>6801</v>
          </cell>
          <cell r="D1740" t="str">
            <v>01.10.1996</v>
          </cell>
          <cell r="E1740">
            <v>1</v>
          </cell>
          <cell r="F1740">
            <v>6393001775</v>
          </cell>
        </row>
        <row r="1741">
          <cell r="A1741">
            <v>3400004118</v>
          </cell>
          <cell r="B1741">
            <v>0</v>
          </cell>
          <cell r="C1741">
            <v>6801</v>
          </cell>
          <cell r="D1741" t="str">
            <v>01.10.1996</v>
          </cell>
          <cell r="E1741">
            <v>1</v>
          </cell>
          <cell r="F1741">
            <v>6393001787</v>
          </cell>
        </row>
        <row r="1742">
          <cell r="A1742">
            <v>3400004119</v>
          </cell>
          <cell r="B1742">
            <v>0</v>
          </cell>
          <cell r="C1742">
            <v>6801</v>
          </cell>
          <cell r="D1742" t="str">
            <v>01.10.1996</v>
          </cell>
          <cell r="E1742">
            <v>1</v>
          </cell>
          <cell r="F1742">
            <v>6393001799</v>
          </cell>
        </row>
        <row r="1743">
          <cell r="A1743">
            <v>3400004120</v>
          </cell>
          <cell r="B1743">
            <v>0</v>
          </cell>
          <cell r="C1743">
            <v>6801</v>
          </cell>
          <cell r="D1743" t="str">
            <v>01.10.1996</v>
          </cell>
          <cell r="E1743">
            <v>1</v>
          </cell>
          <cell r="F1743">
            <v>6393001805</v>
          </cell>
        </row>
        <row r="1744">
          <cell r="A1744">
            <v>3400004121</v>
          </cell>
          <cell r="B1744">
            <v>0</v>
          </cell>
          <cell r="C1744">
            <v>6801</v>
          </cell>
          <cell r="D1744" t="str">
            <v>01.10.1996</v>
          </cell>
          <cell r="E1744">
            <v>0</v>
          </cell>
          <cell r="F1744">
            <v>6393001817</v>
          </cell>
        </row>
        <row r="1745">
          <cell r="A1745">
            <v>3400004122</v>
          </cell>
          <cell r="B1745">
            <v>1</v>
          </cell>
          <cell r="C1745">
            <v>6801</v>
          </cell>
          <cell r="D1745" t="str">
            <v>01.10.1996</v>
          </cell>
          <cell r="E1745">
            <v>0</v>
          </cell>
          <cell r="F1745">
            <v>6393001829</v>
          </cell>
        </row>
        <row r="1746">
          <cell r="A1746">
            <v>3400004122</v>
          </cell>
          <cell r="B1746">
            <v>0</v>
          </cell>
          <cell r="C1746">
            <v>6801</v>
          </cell>
          <cell r="D1746" t="str">
            <v>01.10.1996</v>
          </cell>
          <cell r="E1746">
            <v>0</v>
          </cell>
          <cell r="F1746">
            <v>6393001829</v>
          </cell>
        </row>
        <row r="1747">
          <cell r="A1747">
            <v>3400004123</v>
          </cell>
          <cell r="B1747">
            <v>0</v>
          </cell>
          <cell r="C1747">
            <v>6801</v>
          </cell>
          <cell r="D1747" t="str">
            <v>01.10.1996</v>
          </cell>
          <cell r="E1747">
            <v>0</v>
          </cell>
          <cell r="F1747">
            <v>6393001830</v>
          </cell>
        </row>
        <row r="1748">
          <cell r="A1748">
            <v>3400004123</v>
          </cell>
          <cell r="B1748">
            <v>1</v>
          </cell>
          <cell r="C1748">
            <v>6801</v>
          </cell>
          <cell r="D1748" t="str">
            <v>01.10.1996</v>
          </cell>
          <cell r="E1748">
            <v>0</v>
          </cell>
          <cell r="F1748">
            <v>6393001830</v>
          </cell>
        </row>
        <row r="1749">
          <cell r="A1749">
            <v>3400004124</v>
          </cell>
          <cell r="B1749">
            <v>1</v>
          </cell>
          <cell r="C1749">
            <v>6801</v>
          </cell>
          <cell r="D1749" t="str">
            <v>01.10.1996</v>
          </cell>
          <cell r="E1749">
            <v>0</v>
          </cell>
          <cell r="F1749">
            <v>6393001842</v>
          </cell>
        </row>
        <row r="1750">
          <cell r="A1750">
            <v>3400004124</v>
          </cell>
          <cell r="B1750">
            <v>0</v>
          </cell>
          <cell r="C1750">
            <v>6801</v>
          </cell>
          <cell r="D1750" t="str">
            <v>01.10.1996</v>
          </cell>
          <cell r="E1750">
            <v>1</v>
          </cell>
          <cell r="F1750">
            <v>6393001842</v>
          </cell>
        </row>
        <row r="1751">
          <cell r="A1751">
            <v>3400004125</v>
          </cell>
          <cell r="B1751">
            <v>0</v>
          </cell>
          <cell r="C1751">
            <v>6801</v>
          </cell>
          <cell r="D1751" t="str">
            <v>01.10.1996</v>
          </cell>
          <cell r="E1751">
            <v>1</v>
          </cell>
          <cell r="F1751">
            <v>6393001854</v>
          </cell>
        </row>
        <row r="1752">
          <cell r="A1752">
            <v>3400004125</v>
          </cell>
          <cell r="B1752">
            <v>1</v>
          </cell>
          <cell r="C1752">
            <v>6801</v>
          </cell>
          <cell r="D1752" t="str">
            <v>01.10.1996</v>
          </cell>
          <cell r="E1752">
            <v>0</v>
          </cell>
          <cell r="F1752">
            <v>6393001854</v>
          </cell>
        </row>
        <row r="1753">
          <cell r="A1753">
            <v>3400004126</v>
          </cell>
          <cell r="B1753">
            <v>0</v>
          </cell>
          <cell r="C1753">
            <v>6801</v>
          </cell>
          <cell r="D1753" t="str">
            <v>01.10.1996</v>
          </cell>
          <cell r="E1753">
            <v>1</v>
          </cell>
          <cell r="F1753">
            <v>6393001866</v>
          </cell>
        </row>
        <row r="1754">
          <cell r="A1754">
            <v>3400004126</v>
          </cell>
          <cell r="B1754">
            <v>1</v>
          </cell>
          <cell r="C1754">
            <v>6801</v>
          </cell>
          <cell r="D1754" t="str">
            <v>01.10.1996</v>
          </cell>
          <cell r="E1754">
            <v>0</v>
          </cell>
          <cell r="F1754">
            <v>6393001866</v>
          </cell>
        </row>
        <row r="1755">
          <cell r="A1755">
            <v>3400004127</v>
          </cell>
          <cell r="B1755">
            <v>0</v>
          </cell>
          <cell r="C1755">
            <v>6801</v>
          </cell>
          <cell r="D1755" t="str">
            <v>01.10.1996</v>
          </cell>
          <cell r="E1755">
            <v>0</v>
          </cell>
          <cell r="F1755">
            <v>6393001878</v>
          </cell>
        </row>
        <row r="1756">
          <cell r="A1756">
            <v>3400004128</v>
          </cell>
          <cell r="B1756">
            <v>0</v>
          </cell>
          <cell r="C1756">
            <v>6801</v>
          </cell>
          <cell r="D1756" t="str">
            <v>01.10.1996</v>
          </cell>
          <cell r="E1756">
            <v>1</v>
          </cell>
          <cell r="F1756">
            <v>6393001889</v>
          </cell>
        </row>
        <row r="1757">
          <cell r="A1757">
            <v>3400004129</v>
          </cell>
          <cell r="B1757">
            <v>0</v>
          </cell>
          <cell r="C1757">
            <v>6801</v>
          </cell>
          <cell r="D1757" t="str">
            <v>01.10.1996</v>
          </cell>
          <cell r="E1757">
            <v>1</v>
          </cell>
          <cell r="F1757">
            <v>6393001891</v>
          </cell>
        </row>
        <row r="1758">
          <cell r="A1758">
            <v>3400004130</v>
          </cell>
          <cell r="B1758">
            <v>0</v>
          </cell>
          <cell r="C1758">
            <v>6801</v>
          </cell>
          <cell r="D1758" t="str">
            <v>01.10.1996</v>
          </cell>
          <cell r="E1758">
            <v>1</v>
          </cell>
          <cell r="F1758">
            <v>6393001908</v>
          </cell>
        </row>
        <row r="1759">
          <cell r="A1759">
            <v>3400004131</v>
          </cell>
          <cell r="B1759">
            <v>0</v>
          </cell>
          <cell r="C1759">
            <v>6801</v>
          </cell>
          <cell r="D1759" t="str">
            <v>01.10.1996</v>
          </cell>
          <cell r="E1759">
            <v>1</v>
          </cell>
          <cell r="F1759">
            <v>6393001919</v>
          </cell>
        </row>
        <row r="1760">
          <cell r="A1760">
            <v>3400004132</v>
          </cell>
          <cell r="B1760">
            <v>0</v>
          </cell>
          <cell r="C1760">
            <v>5400</v>
          </cell>
          <cell r="D1760" t="str">
            <v>01.10.1996</v>
          </cell>
          <cell r="E1760">
            <v>0</v>
          </cell>
          <cell r="F1760">
            <v>6393001921</v>
          </cell>
        </row>
        <row r="1761">
          <cell r="A1761">
            <v>3400004132</v>
          </cell>
          <cell r="B1761">
            <v>1</v>
          </cell>
          <cell r="C1761">
            <v>5400</v>
          </cell>
          <cell r="D1761" t="str">
            <v>01.10.1996</v>
          </cell>
          <cell r="E1761">
            <v>0</v>
          </cell>
          <cell r="F1761">
            <v>6393001921</v>
          </cell>
        </row>
        <row r="1762">
          <cell r="A1762">
            <v>3400004133</v>
          </cell>
          <cell r="B1762">
            <v>0</v>
          </cell>
          <cell r="C1762">
            <v>6801</v>
          </cell>
          <cell r="D1762" t="str">
            <v>01.10.1996</v>
          </cell>
          <cell r="E1762">
            <v>0</v>
          </cell>
          <cell r="F1762">
            <v>6393001933</v>
          </cell>
        </row>
        <row r="1763">
          <cell r="A1763">
            <v>3400004134</v>
          </cell>
          <cell r="B1763">
            <v>0</v>
          </cell>
          <cell r="C1763">
            <v>6801</v>
          </cell>
          <cell r="D1763" t="str">
            <v>01.10.1996</v>
          </cell>
          <cell r="E1763">
            <v>0</v>
          </cell>
          <cell r="F1763">
            <v>6393001945</v>
          </cell>
        </row>
        <row r="1764">
          <cell r="A1764">
            <v>3400004135</v>
          </cell>
          <cell r="B1764">
            <v>0</v>
          </cell>
          <cell r="C1764">
            <v>6801</v>
          </cell>
          <cell r="D1764" t="str">
            <v>01.10.1996</v>
          </cell>
          <cell r="E1764">
            <v>0</v>
          </cell>
          <cell r="F1764">
            <v>6393001957</v>
          </cell>
        </row>
        <row r="1765">
          <cell r="A1765">
            <v>3400004136</v>
          </cell>
          <cell r="B1765">
            <v>0</v>
          </cell>
          <cell r="C1765">
            <v>6801</v>
          </cell>
          <cell r="D1765" t="str">
            <v>01.10.1996</v>
          </cell>
          <cell r="E1765">
            <v>0</v>
          </cell>
          <cell r="F1765">
            <v>6393001969</v>
          </cell>
        </row>
        <row r="1766">
          <cell r="A1766">
            <v>3400004137</v>
          </cell>
          <cell r="B1766">
            <v>0</v>
          </cell>
          <cell r="C1766">
            <v>6801</v>
          </cell>
          <cell r="D1766" t="str">
            <v>01.10.1996</v>
          </cell>
          <cell r="E1766">
            <v>0</v>
          </cell>
          <cell r="F1766">
            <v>6393001970</v>
          </cell>
        </row>
        <row r="1767">
          <cell r="A1767">
            <v>3400004138</v>
          </cell>
          <cell r="B1767">
            <v>0</v>
          </cell>
          <cell r="C1767">
            <v>6801</v>
          </cell>
          <cell r="D1767" t="str">
            <v>01.10.1996</v>
          </cell>
          <cell r="E1767">
            <v>0</v>
          </cell>
          <cell r="F1767">
            <v>6393001982</v>
          </cell>
        </row>
        <row r="1768">
          <cell r="A1768">
            <v>3400004139</v>
          </cell>
          <cell r="B1768">
            <v>0</v>
          </cell>
          <cell r="C1768">
            <v>6801</v>
          </cell>
          <cell r="D1768" t="str">
            <v>01.10.1996</v>
          </cell>
          <cell r="E1768">
            <v>0</v>
          </cell>
          <cell r="F1768">
            <v>6393001994</v>
          </cell>
        </row>
        <row r="1769">
          <cell r="A1769">
            <v>3400004140</v>
          </cell>
          <cell r="B1769">
            <v>0</v>
          </cell>
          <cell r="C1769">
            <v>6801</v>
          </cell>
          <cell r="D1769" t="str">
            <v>01.10.1996</v>
          </cell>
          <cell r="E1769">
            <v>0</v>
          </cell>
          <cell r="F1769">
            <v>6393002003</v>
          </cell>
        </row>
        <row r="1770">
          <cell r="A1770">
            <v>3400004141</v>
          </cell>
          <cell r="B1770">
            <v>0</v>
          </cell>
          <cell r="C1770">
            <v>6801</v>
          </cell>
          <cell r="D1770" t="str">
            <v>01.10.1996</v>
          </cell>
          <cell r="E1770">
            <v>0</v>
          </cell>
          <cell r="F1770">
            <v>6393002011</v>
          </cell>
        </row>
        <row r="1771">
          <cell r="A1771">
            <v>3400004142</v>
          </cell>
          <cell r="B1771">
            <v>0</v>
          </cell>
          <cell r="C1771">
            <v>6801</v>
          </cell>
          <cell r="D1771" t="str">
            <v>01.10.1996</v>
          </cell>
          <cell r="E1771">
            <v>0</v>
          </cell>
          <cell r="F1771">
            <v>6393002020</v>
          </cell>
        </row>
        <row r="1772">
          <cell r="A1772">
            <v>3400004143</v>
          </cell>
          <cell r="B1772">
            <v>0</v>
          </cell>
          <cell r="C1772">
            <v>6801</v>
          </cell>
          <cell r="D1772" t="str">
            <v>01.10.1996</v>
          </cell>
          <cell r="E1772">
            <v>1</v>
          </cell>
          <cell r="F1772">
            <v>6393002032</v>
          </cell>
        </row>
        <row r="1773">
          <cell r="A1773">
            <v>3400004144</v>
          </cell>
          <cell r="B1773">
            <v>0</v>
          </cell>
          <cell r="C1773">
            <v>6801</v>
          </cell>
          <cell r="D1773" t="str">
            <v>01.10.1996</v>
          </cell>
          <cell r="E1773">
            <v>1</v>
          </cell>
          <cell r="F1773">
            <v>6393002044</v>
          </cell>
        </row>
        <row r="1774">
          <cell r="A1774">
            <v>3400004145</v>
          </cell>
          <cell r="B1774">
            <v>0</v>
          </cell>
          <cell r="C1774">
            <v>6801</v>
          </cell>
          <cell r="D1774" t="str">
            <v>01.10.1996</v>
          </cell>
          <cell r="E1774">
            <v>1</v>
          </cell>
          <cell r="F1774">
            <v>6393002056</v>
          </cell>
        </row>
        <row r="1775">
          <cell r="A1775">
            <v>3400004146</v>
          </cell>
          <cell r="B1775">
            <v>0</v>
          </cell>
          <cell r="C1775">
            <v>6801</v>
          </cell>
          <cell r="D1775" t="str">
            <v>01.10.1996</v>
          </cell>
          <cell r="E1775">
            <v>1</v>
          </cell>
          <cell r="F1775">
            <v>6393002068</v>
          </cell>
        </row>
        <row r="1776">
          <cell r="A1776">
            <v>3400004147</v>
          </cell>
          <cell r="B1776">
            <v>0</v>
          </cell>
          <cell r="C1776">
            <v>6801</v>
          </cell>
          <cell r="D1776" t="str">
            <v>01.10.1996</v>
          </cell>
          <cell r="E1776">
            <v>0</v>
          </cell>
          <cell r="F1776">
            <v>6393002079</v>
          </cell>
        </row>
        <row r="1777">
          <cell r="A1777">
            <v>3400004148</v>
          </cell>
          <cell r="B1777">
            <v>0</v>
          </cell>
          <cell r="C1777">
            <v>6801</v>
          </cell>
          <cell r="D1777" t="str">
            <v>01.10.1996</v>
          </cell>
          <cell r="E1777">
            <v>0</v>
          </cell>
          <cell r="F1777">
            <v>6393002081</v>
          </cell>
        </row>
        <row r="1778">
          <cell r="A1778">
            <v>3400004149</v>
          </cell>
          <cell r="B1778">
            <v>0</v>
          </cell>
          <cell r="C1778">
            <v>6801</v>
          </cell>
          <cell r="D1778" t="str">
            <v>01.10.1996</v>
          </cell>
          <cell r="E1778">
            <v>0</v>
          </cell>
          <cell r="F1778">
            <v>6393002093</v>
          </cell>
        </row>
        <row r="1779">
          <cell r="A1779">
            <v>3400004150</v>
          </cell>
          <cell r="B1779">
            <v>0</v>
          </cell>
          <cell r="C1779">
            <v>6801</v>
          </cell>
          <cell r="D1779" t="str">
            <v>01.10.1996</v>
          </cell>
          <cell r="E1779">
            <v>0</v>
          </cell>
          <cell r="F1779">
            <v>6393002109</v>
          </cell>
        </row>
        <row r="1780">
          <cell r="A1780">
            <v>3400004151</v>
          </cell>
          <cell r="B1780">
            <v>0</v>
          </cell>
          <cell r="C1780">
            <v>6801</v>
          </cell>
          <cell r="D1780" t="str">
            <v>01.10.1996</v>
          </cell>
          <cell r="E1780">
            <v>0</v>
          </cell>
          <cell r="F1780">
            <v>6393002111</v>
          </cell>
        </row>
        <row r="1781">
          <cell r="A1781">
            <v>3400004152</v>
          </cell>
          <cell r="B1781">
            <v>0</v>
          </cell>
          <cell r="C1781">
            <v>6801</v>
          </cell>
          <cell r="D1781" t="str">
            <v>01.10.1996</v>
          </cell>
          <cell r="E1781">
            <v>0</v>
          </cell>
          <cell r="F1781">
            <v>6393002123</v>
          </cell>
        </row>
        <row r="1782">
          <cell r="A1782">
            <v>3400004153</v>
          </cell>
          <cell r="B1782">
            <v>0</v>
          </cell>
          <cell r="C1782">
            <v>6801</v>
          </cell>
          <cell r="D1782" t="str">
            <v>01.10.1996</v>
          </cell>
          <cell r="E1782">
            <v>0</v>
          </cell>
          <cell r="F1782">
            <v>6393002135</v>
          </cell>
        </row>
        <row r="1783">
          <cell r="A1783">
            <v>3400004154</v>
          </cell>
          <cell r="B1783">
            <v>0</v>
          </cell>
          <cell r="C1783">
            <v>6801</v>
          </cell>
          <cell r="D1783" t="str">
            <v>01.10.1996</v>
          </cell>
          <cell r="E1783">
            <v>0</v>
          </cell>
          <cell r="F1783">
            <v>6393002147</v>
          </cell>
        </row>
        <row r="1784">
          <cell r="A1784">
            <v>3400004155</v>
          </cell>
          <cell r="B1784">
            <v>0</v>
          </cell>
          <cell r="C1784">
            <v>6801</v>
          </cell>
          <cell r="D1784" t="str">
            <v>01.10.1996</v>
          </cell>
          <cell r="E1784">
            <v>0</v>
          </cell>
          <cell r="F1784">
            <v>6393002159</v>
          </cell>
        </row>
        <row r="1785">
          <cell r="A1785">
            <v>3400004156</v>
          </cell>
          <cell r="B1785">
            <v>0</v>
          </cell>
          <cell r="C1785">
            <v>6801</v>
          </cell>
          <cell r="D1785" t="str">
            <v>01.10.1996</v>
          </cell>
          <cell r="E1785">
            <v>0</v>
          </cell>
          <cell r="F1785">
            <v>6393002160</v>
          </cell>
        </row>
        <row r="1786">
          <cell r="A1786">
            <v>3400004157</v>
          </cell>
          <cell r="B1786">
            <v>0</v>
          </cell>
          <cell r="C1786">
            <v>6801</v>
          </cell>
          <cell r="D1786" t="str">
            <v>01.10.1996</v>
          </cell>
          <cell r="E1786">
            <v>0</v>
          </cell>
          <cell r="F1786">
            <v>6393002172</v>
          </cell>
        </row>
        <row r="1787">
          <cell r="A1787">
            <v>3400004158</v>
          </cell>
          <cell r="B1787">
            <v>0</v>
          </cell>
          <cell r="C1787">
            <v>6801</v>
          </cell>
          <cell r="D1787" t="str">
            <v>01.10.1996</v>
          </cell>
          <cell r="E1787">
            <v>0</v>
          </cell>
          <cell r="F1787">
            <v>6393002184</v>
          </cell>
        </row>
        <row r="1788">
          <cell r="A1788">
            <v>3400004159</v>
          </cell>
          <cell r="B1788">
            <v>0</v>
          </cell>
          <cell r="C1788">
            <v>6801</v>
          </cell>
          <cell r="D1788" t="str">
            <v>01.10.1996</v>
          </cell>
          <cell r="E1788">
            <v>0</v>
          </cell>
          <cell r="F1788">
            <v>6393002196</v>
          </cell>
        </row>
        <row r="1789">
          <cell r="A1789">
            <v>3400004160</v>
          </cell>
          <cell r="B1789">
            <v>0</v>
          </cell>
          <cell r="C1789">
            <v>6801</v>
          </cell>
          <cell r="D1789" t="str">
            <v>01.10.1996</v>
          </cell>
          <cell r="E1789">
            <v>0</v>
          </cell>
          <cell r="F1789">
            <v>6393002202</v>
          </cell>
        </row>
        <row r="1790">
          <cell r="A1790">
            <v>3400004161</v>
          </cell>
          <cell r="B1790">
            <v>0</v>
          </cell>
          <cell r="C1790">
            <v>6801</v>
          </cell>
          <cell r="D1790" t="str">
            <v>01.10.1996</v>
          </cell>
          <cell r="E1790">
            <v>0</v>
          </cell>
          <cell r="F1790">
            <v>6393002214</v>
          </cell>
        </row>
        <row r="1791">
          <cell r="A1791">
            <v>3400004162</v>
          </cell>
          <cell r="B1791">
            <v>0</v>
          </cell>
          <cell r="C1791">
            <v>6801</v>
          </cell>
          <cell r="D1791" t="str">
            <v>01.10.1996</v>
          </cell>
          <cell r="E1791">
            <v>0</v>
          </cell>
          <cell r="F1791">
            <v>6393002226</v>
          </cell>
        </row>
        <row r="1792">
          <cell r="A1792">
            <v>3400004163</v>
          </cell>
          <cell r="B1792">
            <v>0</v>
          </cell>
          <cell r="C1792">
            <v>6801</v>
          </cell>
          <cell r="D1792" t="str">
            <v>01.10.1996</v>
          </cell>
          <cell r="E1792">
            <v>0</v>
          </cell>
          <cell r="F1792">
            <v>6393002238</v>
          </cell>
        </row>
        <row r="1793">
          <cell r="A1793">
            <v>3400004164</v>
          </cell>
          <cell r="B1793">
            <v>0</v>
          </cell>
          <cell r="C1793">
            <v>6801</v>
          </cell>
          <cell r="D1793" t="str">
            <v>01.10.1996</v>
          </cell>
          <cell r="E1793">
            <v>0</v>
          </cell>
          <cell r="F1793">
            <v>6393002249</v>
          </cell>
        </row>
        <row r="1794">
          <cell r="A1794">
            <v>3400004165</v>
          </cell>
          <cell r="B1794">
            <v>0</v>
          </cell>
          <cell r="C1794">
            <v>6801</v>
          </cell>
          <cell r="D1794" t="str">
            <v>01.10.1996</v>
          </cell>
          <cell r="E1794">
            <v>0</v>
          </cell>
          <cell r="F1794">
            <v>6393002251</v>
          </cell>
        </row>
        <row r="1795">
          <cell r="A1795">
            <v>3400004166</v>
          </cell>
          <cell r="B1795">
            <v>0</v>
          </cell>
          <cell r="C1795">
            <v>6801</v>
          </cell>
          <cell r="D1795" t="str">
            <v>01.10.1996</v>
          </cell>
          <cell r="E1795">
            <v>0</v>
          </cell>
          <cell r="F1795">
            <v>6393002263</v>
          </cell>
        </row>
        <row r="1796">
          <cell r="A1796">
            <v>3400004167</v>
          </cell>
          <cell r="B1796">
            <v>0</v>
          </cell>
          <cell r="C1796">
            <v>6801</v>
          </cell>
          <cell r="D1796" t="str">
            <v>01.10.1996</v>
          </cell>
          <cell r="E1796">
            <v>0</v>
          </cell>
          <cell r="F1796">
            <v>6393002275</v>
          </cell>
        </row>
        <row r="1797">
          <cell r="A1797">
            <v>3400004168</v>
          </cell>
          <cell r="B1797">
            <v>0</v>
          </cell>
          <cell r="C1797">
            <v>6230</v>
          </cell>
          <cell r="D1797" t="str">
            <v>01.10.1996</v>
          </cell>
          <cell r="E1797">
            <v>0</v>
          </cell>
          <cell r="F1797">
            <v>6393002287</v>
          </cell>
        </row>
        <row r="1798">
          <cell r="A1798">
            <v>3400004169</v>
          </cell>
          <cell r="B1798">
            <v>0</v>
          </cell>
          <cell r="C1798">
            <v>6230</v>
          </cell>
          <cell r="D1798" t="str">
            <v>01.10.1996</v>
          </cell>
          <cell r="E1798">
            <v>0</v>
          </cell>
          <cell r="F1798">
            <v>6393002299</v>
          </cell>
        </row>
        <row r="1799">
          <cell r="A1799">
            <v>3400004170</v>
          </cell>
          <cell r="B1799">
            <v>0</v>
          </cell>
          <cell r="C1799">
            <v>6800</v>
          </cell>
          <cell r="D1799" t="str">
            <v>01.10.1996</v>
          </cell>
          <cell r="E1799">
            <v>0</v>
          </cell>
          <cell r="F1799">
            <v>6393002305</v>
          </cell>
        </row>
        <row r="1800">
          <cell r="A1800">
            <v>3400004171</v>
          </cell>
          <cell r="B1800">
            <v>0</v>
          </cell>
          <cell r="C1800">
            <v>5801</v>
          </cell>
          <cell r="D1800" t="str">
            <v>01.10.1996</v>
          </cell>
          <cell r="E1800">
            <v>1</v>
          </cell>
          <cell r="F1800">
            <v>6393002317</v>
          </cell>
        </row>
        <row r="1801">
          <cell r="A1801">
            <v>3400004172</v>
          </cell>
          <cell r="B1801">
            <v>0</v>
          </cell>
          <cell r="C1801">
            <v>5400</v>
          </cell>
          <cell r="D1801" t="str">
            <v>01.10.1996</v>
          </cell>
          <cell r="E1801">
            <v>1</v>
          </cell>
          <cell r="F1801">
            <v>6393002329</v>
          </cell>
        </row>
        <row r="1802">
          <cell r="A1802">
            <v>3400004173</v>
          </cell>
          <cell r="B1802">
            <v>0</v>
          </cell>
          <cell r="C1802">
            <v>6230</v>
          </cell>
          <cell r="D1802" t="str">
            <v>01.10.1996</v>
          </cell>
          <cell r="E1802">
            <v>0</v>
          </cell>
          <cell r="F1802">
            <v>6393002330</v>
          </cell>
        </row>
        <row r="1803">
          <cell r="A1803">
            <v>3400004174</v>
          </cell>
          <cell r="B1803">
            <v>0</v>
          </cell>
          <cell r="C1803">
            <v>6230</v>
          </cell>
          <cell r="D1803" t="str">
            <v>01.10.1996</v>
          </cell>
          <cell r="E1803">
            <v>0</v>
          </cell>
          <cell r="F1803">
            <v>6393002342</v>
          </cell>
        </row>
        <row r="1804">
          <cell r="A1804">
            <v>3400005204</v>
          </cell>
          <cell r="B1804">
            <v>0</v>
          </cell>
          <cell r="C1804">
            <v>6230</v>
          </cell>
          <cell r="D1804" t="str">
            <v>01.10.1996</v>
          </cell>
          <cell r="E1804">
            <v>2</v>
          </cell>
          <cell r="F1804">
            <v>6393002342</v>
          </cell>
        </row>
        <row r="1805">
          <cell r="A1805">
            <v>3400004175</v>
          </cell>
          <cell r="B1805">
            <v>0</v>
          </cell>
          <cell r="C1805">
            <v>6801</v>
          </cell>
          <cell r="D1805" t="str">
            <v>01.10.1996</v>
          </cell>
          <cell r="E1805">
            <v>0</v>
          </cell>
          <cell r="F1805">
            <v>6393002354</v>
          </cell>
        </row>
        <row r="1806">
          <cell r="A1806">
            <v>3400004176</v>
          </cell>
          <cell r="B1806">
            <v>0</v>
          </cell>
          <cell r="C1806">
            <v>6801</v>
          </cell>
          <cell r="D1806" t="str">
            <v>01.10.1996</v>
          </cell>
          <cell r="E1806">
            <v>0</v>
          </cell>
          <cell r="F1806">
            <v>6393002366</v>
          </cell>
        </row>
        <row r="1807">
          <cell r="A1807">
            <v>3400004177</v>
          </cell>
          <cell r="B1807">
            <v>0</v>
          </cell>
          <cell r="C1807">
            <v>6801</v>
          </cell>
          <cell r="D1807" t="str">
            <v>01.10.1996</v>
          </cell>
          <cell r="E1807">
            <v>0</v>
          </cell>
          <cell r="F1807">
            <v>6393002378</v>
          </cell>
        </row>
        <row r="1808">
          <cell r="A1808">
            <v>3400004178</v>
          </cell>
          <cell r="B1808">
            <v>0</v>
          </cell>
          <cell r="C1808">
            <v>6801</v>
          </cell>
          <cell r="D1808" t="str">
            <v>01.10.1996</v>
          </cell>
          <cell r="E1808">
            <v>0</v>
          </cell>
          <cell r="F1808">
            <v>6393002389</v>
          </cell>
        </row>
        <row r="1809">
          <cell r="A1809">
            <v>3400004179</v>
          </cell>
          <cell r="B1809">
            <v>0</v>
          </cell>
          <cell r="C1809">
            <v>6801</v>
          </cell>
          <cell r="D1809" t="str">
            <v>01.10.1996</v>
          </cell>
          <cell r="E1809">
            <v>0</v>
          </cell>
          <cell r="F1809">
            <v>6393002391</v>
          </cell>
        </row>
        <row r="1810">
          <cell r="A1810">
            <v>3400004180</v>
          </cell>
          <cell r="B1810">
            <v>0</v>
          </cell>
          <cell r="C1810">
            <v>6801</v>
          </cell>
          <cell r="D1810" t="str">
            <v>01.10.1996</v>
          </cell>
          <cell r="E1810">
            <v>0</v>
          </cell>
          <cell r="F1810">
            <v>6393002408</v>
          </cell>
        </row>
        <row r="1811">
          <cell r="A1811">
            <v>3400004181</v>
          </cell>
          <cell r="B1811">
            <v>0</v>
          </cell>
          <cell r="C1811">
            <v>6801</v>
          </cell>
          <cell r="D1811" t="str">
            <v>01.10.1996</v>
          </cell>
          <cell r="E1811">
            <v>0</v>
          </cell>
          <cell r="F1811">
            <v>6393002419</v>
          </cell>
        </row>
        <row r="1812">
          <cell r="A1812">
            <v>3400004182</v>
          </cell>
          <cell r="B1812">
            <v>0</v>
          </cell>
          <cell r="C1812">
            <v>6801</v>
          </cell>
          <cell r="D1812" t="str">
            <v>01.10.1996</v>
          </cell>
          <cell r="E1812">
            <v>0</v>
          </cell>
          <cell r="F1812">
            <v>6393002421</v>
          </cell>
        </row>
        <row r="1813">
          <cell r="A1813">
            <v>3400004183</v>
          </cell>
          <cell r="B1813">
            <v>0</v>
          </cell>
          <cell r="C1813">
            <v>6801</v>
          </cell>
          <cell r="D1813" t="str">
            <v>01.10.1996</v>
          </cell>
          <cell r="E1813">
            <v>0</v>
          </cell>
          <cell r="F1813">
            <v>6393002433</v>
          </cell>
        </row>
        <row r="1814">
          <cell r="A1814">
            <v>3400004184</v>
          </cell>
          <cell r="B1814">
            <v>0</v>
          </cell>
          <cell r="C1814">
            <v>6801</v>
          </cell>
          <cell r="D1814" t="str">
            <v>01.10.1996</v>
          </cell>
          <cell r="E1814">
            <v>0</v>
          </cell>
          <cell r="F1814">
            <v>6393002445</v>
          </cell>
        </row>
        <row r="1815">
          <cell r="A1815">
            <v>3400004185</v>
          </cell>
          <cell r="B1815">
            <v>0</v>
          </cell>
          <cell r="C1815">
            <v>6801</v>
          </cell>
          <cell r="D1815" t="str">
            <v>01.10.1996</v>
          </cell>
          <cell r="E1815">
            <v>0</v>
          </cell>
          <cell r="F1815">
            <v>6393002457</v>
          </cell>
        </row>
        <row r="1816">
          <cell r="A1816">
            <v>3400004186</v>
          </cell>
          <cell r="B1816">
            <v>0</v>
          </cell>
          <cell r="C1816">
            <v>6801</v>
          </cell>
          <cell r="D1816" t="str">
            <v>01.10.1996</v>
          </cell>
          <cell r="E1816">
            <v>0</v>
          </cell>
          <cell r="F1816">
            <v>6393002469</v>
          </cell>
        </row>
        <row r="1817">
          <cell r="A1817">
            <v>3400004187</v>
          </cell>
          <cell r="B1817">
            <v>0</v>
          </cell>
          <cell r="C1817">
            <v>6801</v>
          </cell>
          <cell r="D1817" t="str">
            <v>01.10.1996</v>
          </cell>
          <cell r="E1817">
            <v>0</v>
          </cell>
          <cell r="F1817">
            <v>6393002470</v>
          </cell>
        </row>
        <row r="1818">
          <cell r="A1818">
            <v>3400004188</v>
          </cell>
          <cell r="B1818">
            <v>0</v>
          </cell>
          <cell r="C1818">
            <v>6801</v>
          </cell>
          <cell r="D1818" t="str">
            <v>01.10.1996</v>
          </cell>
          <cell r="E1818">
            <v>0</v>
          </cell>
          <cell r="F1818">
            <v>6393002482</v>
          </cell>
        </row>
        <row r="1819">
          <cell r="A1819">
            <v>3400004189</v>
          </cell>
          <cell r="B1819">
            <v>0</v>
          </cell>
          <cell r="C1819">
            <v>6801</v>
          </cell>
          <cell r="D1819" t="str">
            <v>01.10.1996</v>
          </cell>
          <cell r="E1819">
            <v>0</v>
          </cell>
          <cell r="F1819">
            <v>6393002494</v>
          </cell>
        </row>
        <row r="1820">
          <cell r="A1820">
            <v>3400004190</v>
          </cell>
          <cell r="B1820">
            <v>0</v>
          </cell>
          <cell r="C1820">
            <v>6801</v>
          </cell>
          <cell r="D1820" t="str">
            <v>01.10.1996</v>
          </cell>
          <cell r="E1820">
            <v>0</v>
          </cell>
          <cell r="F1820">
            <v>6393002500</v>
          </cell>
        </row>
        <row r="1821">
          <cell r="A1821">
            <v>3400004191</v>
          </cell>
          <cell r="B1821">
            <v>0</v>
          </cell>
          <cell r="C1821">
            <v>6801</v>
          </cell>
          <cell r="D1821" t="str">
            <v>01.10.1996</v>
          </cell>
          <cell r="E1821">
            <v>0</v>
          </cell>
          <cell r="F1821">
            <v>6393002512</v>
          </cell>
        </row>
        <row r="1822">
          <cell r="A1822">
            <v>3400004192</v>
          </cell>
          <cell r="B1822">
            <v>0</v>
          </cell>
          <cell r="C1822">
            <v>6801</v>
          </cell>
          <cell r="D1822" t="str">
            <v>01.10.1996</v>
          </cell>
          <cell r="E1822">
            <v>0</v>
          </cell>
          <cell r="F1822">
            <v>6393002524</v>
          </cell>
        </row>
        <row r="1823">
          <cell r="A1823">
            <v>3400004193</v>
          </cell>
          <cell r="B1823">
            <v>0</v>
          </cell>
          <cell r="C1823">
            <v>6801</v>
          </cell>
          <cell r="D1823" t="str">
            <v>01.10.1996</v>
          </cell>
          <cell r="E1823">
            <v>0</v>
          </cell>
          <cell r="F1823">
            <v>6393002536</v>
          </cell>
        </row>
        <row r="1824">
          <cell r="A1824">
            <v>3400004194</v>
          </cell>
          <cell r="B1824">
            <v>0</v>
          </cell>
          <cell r="C1824">
            <v>6801</v>
          </cell>
          <cell r="D1824" t="str">
            <v>01.10.1996</v>
          </cell>
          <cell r="E1824">
            <v>0</v>
          </cell>
          <cell r="F1824">
            <v>6393002548</v>
          </cell>
        </row>
        <row r="1825">
          <cell r="A1825">
            <v>3400004195</v>
          </cell>
          <cell r="B1825">
            <v>0</v>
          </cell>
          <cell r="C1825">
            <v>6801</v>
          </cell>
          <cell r="D1825" t="str">
            <v>01.10.1996</v>
          </cell>
          <cell r="E1825">
            <v>0</v>
          </cell>
          <cell r="F1825">
            <v>6393002559</v>
          </cell>
        </row>
        <row r="1826">
          <cell r="A1826">
            <v>3400004196</v>
          </cell>
          <cell r="B1826">
            <v>0</v>
          </cell>
          <cell r="C1826">
            <v>6801</v>
          </cell>
          <cell r="D1826" t="str">
            <v>01.10.1996</v>
          </cell>
          <cell r="E1826">
            <v>0</v>
          </cell>
          <cell r="F1826">
            <v>6393002561</v>
          </cell>
        </row>
        <row r="1827">
          <cell r="A1827">
            <v>3400004197</v>
          </cell>
          <cell r="B1827">
            <v>0</v>
          </cell>
          <cell r="C1827">
            <v>6801</v>
          </cell>
          <cell r="D1827" t="str">
            <v>01.10.1996</v>
          </cell>
          <cell r="E1827">
            <v>0</v>
          </cell>
          <cell r="F1827">
            <v>6393002573</v>
          </cell>
        </row>
        <row r="1828">
          <cell r="A1828">
            <v>3400004198</v>
          </cell>
          <cell r="B1828">
            <v>0</v>
          </cell>
          <cell r="C1828">
            <v>6801</v>
          </cell>
          <cell r="D1828" t="str">
            <v>01.10.1996</v>
          </cell>
          <cell r="E1828">
            <v>0</v>
          </cell>
          <cell r="F1828">
            <v>6393002585</v>
          </cell>
        </row>
        <row r="1829">
          <cell r="A1829">
            <v>3400004796</v>
          </cell>
          <cell r="B1829">
            <v>0</v>
          </cell>
          <cell r="C1829">
            <v>6801</v>
          </cell>
          <cell r="D1829" t="str">
            <v>01.10.1996</v>
          </cell>
          <cell r="E1829">
            <v>1</v>
          </cell>
          <cell r="F1829">
            <v>6393002597</v>
          </cell>
        </row>
        <row r="1830">
          <cell r="A1830">
            <v>3400004199</v>
          </cell>
          <cell r="B1830">
            <v>0</v>
          </cell>
          <cell r="C1830">
            <v>6801</v>
          </cell>
          <cell r="D1830" t="str">
            <v>01.10.1996</v>
          </cell>
          <cell r="E1830">
            <v>0</v>
          </cell>
          <cell r="F1830">
            <v>6393002603</v>
          </cell>
        </row>
        <row r="1831">
          <cell r="A1831">
            <v>3400004200</v>
          </cell>
          <cell r="B1831">
            <v>0</v>
          </cell>
          <cell r="C1831">
            <v>6801</v>
          </cell>
          <cell r="D1831" t="str">
            <v>01.10.1996</v>
          </cell>
          <cell r="E1831">
            <v>0</v>
          </cell>
          <cell r="F1831">
            <v>6393002615</v>
          </cell>
        </row>
        <row r="1832">
          <cell r="A1832">
            <v>3400004201</v>
          </cell>
          <cell r="B1832">
            <v>0</v>
          </cell>
          <cell r="C1832">
            <v>6801</v>
          </cell>
          <cell r="D1832" t="str">
            <v>01.10.1996</v>
          </cell>
          <cell r="E1832">
            <v>0</v>
          </cell>
          <cell r="F1832">
            <v>6393002627</v>
          </cell>
        </row>
        <row r="1833">
          <cell r="A1833">
            <v>3400004202</v>
          </cell>
          <cell r="B1833">
            <v>0</v>
          </cell>
          <cell r="C1833">
            <v>6801</v>
          </cell>
          <cell r="D1833" t="str">
            <v>01.10.1996</v>
          </cell>
          <cell r="E1833">
            <v>0</v>
          </cell>
          <cell r="F1833">
            <v>6393002639</v>
          </cell>
        </row>
        <row r="1834">
          <cell r="A1834">
            <v>3400004203</v>
          </cell>
          <cell r="B1834">
            <v>0</v>
          </cell>
          <cell r="C1834">
            <v>6801</v>
          </cell>
          <cell r="D1834" t="str">
            <v>01.10.1996</v>
          </cell>
          <cell r="E1834">
            <v>0</v>
          </cell>
          <cell r="F1834">
            <v>6393002640</v>
          </cell>
        </row>
        <row r="1835">
          <cell r="A1835">
            <v>3400004204</v>
          </cell>
          <cell r="B1835">
            <v>0</v>
          </cell>
          <cell r="C1835">
            <v>6801</v>
          </cell>
          <cell r="D1835" t="str">
            <v>01.10.1996</v>
          </cell>
          <cell r="E1835">
            <v>0</v>
          </cell>
          <cell r="F1835">
            <v>6393002652</v>
          </cell>
        </row>
        <row r="1836">
          <cell r="A1836">
            <v>3400004205</v>
          </cell>
          <cell r="B1836">
            <v>0</v>
          </cell>
          <cell r="C1836">
            <v>6801</v>
          </cell>
          <cell r="D1836" t="str">
            <v>01.10.1996</v>
          </cell>
          <cell r="E1836">
            <v>0</v>
          </cell>
          <cell r="F1836">
            <v>6393002664</v>
          </cell>
        </row>
        <row r="1837">
          <cell r="A1837">
            <v>3400004206</v>
          </cell>
          <cell r="B1837">
            <v>0</v>
          </cell>
          <cell r="C1837">
            <v>6801</v>
          </cell>
          <cell r="D1837" t="str">
            <v>01.10.1996</v>
          </cell>
          <cell r="E1837">
            <v>0</v>
          </cell>
          <cell r="F1837">
            <v>6393002676</v>
          </cell>
        </row>
        <row r="1838">
          <cell r="A1838">
            <v>3400004207</v>
          </cell>
          <cell r="B1838">
            <v>0</v>
          </cell>
          <cell r="C1838">
            <v>6801</v>
          </cell>
          <cell r="D1838" t="str">
            <v>01.10.1996</v>
          </cell>
          <cell r="E1838">
            <v>0</v>
          </cell>
          <cell r="F1838">
            <v>6393002688</v>
          </cell>
        </row>
        <row r="1839">
          <cell r="A1839">
            <v>3400004208</v>
          </cell>
          <cell r="B1839">
            <v>0</v>
          </cell>
          <cell r="C1839">
            <v>6801</v>
          </cell>
          <cell r="D1839" t="str">
            <v>01.10.1996</v>
          </cell>
          <cell r="E1839">
            <v>0</v>
          </cell>
          <cell r="F1839">
            <v>6393002699</v>
          </cell>
        </row>
        <row r="1840">
          <cell r="A1840">
            <v>3400004209</v>
          </cell>
          <cell r="B1840">
            <v>0</v>
          </cell>
          <cell r="C1840">
            <v>6801</v>
          </cell>
          <cell r="D1840" t="str">
            <v>01.10.1996</v>
          </cell>
          <cell r="E1840">
            <v>0</v>
          </cell>
          <cell r="F1840">
            <v>6393002706</v>
          </cell>
        </row>
        <row r="1841">
          <cell r="A1841">
            <v>3400004210</v>
          </cell>
          <cell r="B1841">
            <v>0</v>
          </cell>
          <cell r="C1841">
            <v>6801</v>
          </cell>
          <cell r="D1841" t="str">
            <v>01.10.1996</v>
          </cell>
          <cell r="E1841">
            <v>0</v>
          </cell>
          <cell r="F1841">
            <v>6393002718</v>
          </cell>
        </row>
        <row r="1842">
          <cell r="A1842">
            <v>3400004211</v>
          </cell>
          <cell r="B1842">
            <v>0</v>
          </cell>
          <cell r="C1842">
            <v>6801</v>
          </cell>
          <cell r="D1842" t="str">
            <v>01.10.1996</v>
          </cell>
          <cell r="E1842">
            <v>0</v>
          </cell>
          <cell r="F1842">
            <v>6393002729</v>
          </cell>
        </row>
        <row r="1843">
          <cell r="A1843">
            <v>3400004212</v>
          </cell>
          <cell r="B1843">
            <v>0</v>
          </cell>
          <cell r="C1843">
            <v>6801</v>
          </cell>
          <cell r="D1843" t="str">
            <v>01.10.1996</v>
          </cell>
          <cell r="E1843">
            <v>0</v>
          </cell>
          <cell r="F1843">
            <v>6393002731</v>
          </cell>
        </row>
        <row r="1844">
          <cell r="A1844">
            <v>3400004213</v>
          </cell>
          <cell r="B1844">
            <v>0</v>
          </cell>
          <cell r="C1844">
            <v>6801</v>
          </cell>
          <cell r="D1844" t="str">
            <v>01.10.1996</v>
          </cell>
          <cell r="E1844">
            <v>0</v>
          </cell>
          <cell r="F1844">
            <v>6393002743</v>
          </cell>
        </row>
        <row r="1845">
          <cell r="A1845">
            <v>3400004214</v>
          </cell>
          <cell r="B1845">
            <v>0</v>
          </cell>
          <cell r="C1845">
            <v>6801</v>
          </cell>
          <cell r="D1845" t="str">
            <v>01.10.1996</v>
          </cell>
          <cell r="E1845">
            <v>0</v>
          </cell>
          <cell r="F1845">
            <v>6393002755</v>
          </cell>
        </row>
        <row r="1846">
          <cell r="A1846">
            <v>3400004215</v>
          </cell>
          <cell r="B1846">
            <v>0</v>
          </cell>
          <cell r="C1846">
            <v>6801</v>
          </cell>
          <cell r="D1846" t="str">
            <v>01.10.1996</v>
          </cell>
          <cell r="E1846">
            <v>0</v>
          </cell>
          <cell r="F1846">
            <v>6393002767</v>
          </cell>
        </row>
        <row r="1847">
          <cell r="A1847">
            <v>3400004216</v>
          </cell>
          <cell r="B1847">
            <v>0</v>
          </cell>
          <cell r="C1847">
            <v>6801</v>
          </cell>
          <cell r="D1847" t="str">
            <v>01.10.1996</v>
          </cell>
          <cell r="E1847">
            <v>0</v>
          </cell>
          <cell r="F1847">
            <v>6393002779</v>
          </cell>
        </row>
        <row r="1848">
          <cell r="A1848">
            <v>3400004217</v>
          </cell>
          <cell r="B1848">
            <v>0</v>
          </cell>
          <cell r="C1848">
            <v>6801</v>
          </cell>
          <cell r="D1848" t="str">
            <v>01.10.1996</v>
          </cell>
          <cell r="E1848">
            <v>0</v>
          </cell>
          <cell r="F1848">
            <v>6393002780</v>
          </cell>
        </row>
        <row r="1849">
          <cell r="A1849">
            <v>3400004218</v>
          </cell>
          <cell r="B1849">
            <v>0</v>
          </cell>
          <cell r="C1849">
            <v>6801</v>
          </cell>
          <cell r="D1849" t="str">
            <v>01.10.1996</v>
          </cell>
          <cell r="E1849">
            <v>0</v>
          </cell>
          <cell r="F1849">
            <v>6393002792</v>
          </cell>
        </row>
        <row r="1850">
          <cell r="A1850">
            <v>3400004219</v>
          </cell>
          <cell r="B1850">
            <v>0</v>
          </cell>
          <cell r="C1850">
            <v>6801</v>
          </cell>
          <cell r="D1850" t="str">
            <v>01.10.1996</v>
          </cell>
          <cell r="E1850">
            <v>0</v>
          </cell>
          <cell r="F1850">
            <v>6393002809</v>
          </cell>
        </row>
        <row r="1851">
          <cell r="A1851">
            <v>3400004220</v>
          </cell>
          <cell r="B1851">
            <v>0</v>
          </cell>
          <cell r="C1851">
            <v>6801</v>
          </cell>
          <cell r="D1851" t="str">
            <v>01.10.1996</v>
          </cell>
          <cell r="E1851">
            <v>0</v>
          </cell>
          <cell r="F1851">
            <v>6393002810</v>
          </cell>
        </row>
        <row r="1852">
          <cell r="A1852">
            <v>3400004221</v>
          </cell>
          <cell r="B1852">
            <v>0</v>
          </cell>
          <cell r="C1852">
            <v>6801</v>
          </cell>
          <cell r="D1852" t="str">
            <v>01.10.1996</v>
          </cell>
          <cell r="E1852">
            <v>0</v>
          </cell>
          <cell r="F1852">
            <v>6393002822</v>
          </cell>
        </row>
        <row r="1853">
          <cell r="A1853">
            <v>3400004222</v>
          </cell>
          <cell r="B1853">
            <v>0</v>
          </cell>
          <cell r="C1853">
            <v>6801</v>
          </cell>
          <cell r="D1853" t="str">
            <v>01.10.1996</v>
          </cell>
          <cell r="E1853">
            <v>0</v>
          </cell>
          <cell r="F1853">
            <v>6393002834</v>
          </cell>
        </row>
        <row r="1854">
          <cell r="A1854">
            <v>3400004223</v>
          </cell>
          <cell r="B1854">
            <v>0</v>
          </cell>
          <cell r="C1854">
            <v>6801</v>
          </cell>
          <cell r="D1854" t="str">
            <v>01.10.1996</v>
          </cell>
          <cell r="E1854">
            <v>0</v>
          </cell>
          <cell r="F1854">
            <v>6393002846</v>
          </cell>
        </row>
        <row r="1855">
          <cell r="A1855">
            <v>3400004224</v>
          </cell>
          <cell r="B1855">
            <v>0</v>
          </cell>
          <cell r="C1855">
            <v>5400</v>
          </cell>
          <cell r="D1855" t="str">
            <v>01.10.1996</v>
          </cell>
          <cell r="E1855">
            <v>1</v>
          </cell>
          <cell r="F1855">
            <v>6393002858</v>
          </cell>
        </row>
        <row r="1856">
          <cell r="A1856">
            <v>3400004225</v>
          </cell>
          <cell r="B1856">
            <v>0</v>
          </cell>
          <cell r="C1856">
            <v>5400</v>
          </cell>
          <cell r="D1856" t="str">
            <v>01.10.1996</v>
          </cell>
          <cell r="E1856">
            <v>1</v>
          </cell>
          <cell r="F1856">
            <v>6393002869</v>
          </cell>
        </row>
        <row r="1857">
          <cell r="A1857">
            <v>3400004226</v>
          </cell>
          <cell r="B1857">
            <v>0</v>
          </cell>
          <cell r="C1857">
            <v>5400</v>
          </cell>
          <cell r="D1857" t="str">
            <v>01.10.1996</v>
          </cell>
          <cell r="E1857">
            <v>1</v>
          </cell>
          <cell r="F1857">
            <v>6393002871</v>
          </cell>
        </row>
        <row r="1858">
          <cell r="A1858">
            <v>3400004227</v>
          </cell>
          <cell r="B1858">
            <v>0</v>
          </cell>
          <cell r="C1858">
            <v>5400</v>
          </cell>
          <cell r="D1858" t="str">
            <v>01.10.1996</v>
          </cell>
          <cell r="E1858">
            <v>1</v>
          </cell>
          <cell r="F1858">
            <v>6393002883</v>
          </cell>
        </row>
        <row r="1859">
          <cell r="A1859">
            <v>3400004228</v>
          </cell>
          <cell r="B1859">
            <v>0</v>
          </cell>
          <cell r="C1859">
            <v>5400</v>
          </cell>
          <cell r="D1859" t="str">
            <v>01.10.1996</v>
          </cell>
          <cell r="E1859">
            <v>1</v>
          </cell>
          <cell r="F1859">
            <v>6393002895</v>
          </cell>
        </row>
        <row r="1860">
          <cell r="A1860">
            <v>3400004229</v>
          </cell>
          <cell r="B1860">
            <v>0</v>
          </cell>
          <cell r="C1860">
            <v>5400</v>
          </cell>
          <cell r="D1860" t="str">
            <v>01.10.1996</v>
          </cell>
          <cell r="E1860">
            <v>1</v>
          </cell>
          <cell r="F1860">
            <v>6393002901</v>
          </cell>
        </row>
        <row r="1861">
          <cell r="A1861">
            <v>3400004230</v>
          </cell>
          <cell r="B1861">
            <v>0</v>
          </cell>
          <cell r="C1861">
            <v>5400</v>
          </cell>
          <cell r="D1861" t="str">
            <v>01.10.1996</v>
          </cell>
          <cell r="E1861">
            <v>1</v>
          </cell>
          <cell r="F1861">
            <v>6393002913</v>
          </cell>
        </row>
        <row r="1862">
          <cell r="A1862">
            <v>3400004231</v>
          </cell>
          <cell r="B1862">
            <v>0</v>
          </cell>
          <cell r="C1862">
            <v>6801</v>
          </cell>
          <cell r="D1862" t="str">
            <v>01.10.1996</v>
          </cell>
          <cell r="E1862">
            <v>1</v>
          </cell>
          <cell r="F1862">
            <v>6393002925</v>
          </cell>
        </row>
        <row r="1863">
          <cell r="A1863">
            <v>3400004232</v>
          </cell>
          <cell r="B1863">
            <v>0</v>
          </cell>
          <cell r="C1863">
            <v>6801</v>
          </cell>
          <cell r="D1863" t="str">
            <v>01.10.1996</v>
          </cell>
          <cell r="E1863">
            <v>1</v>
          </cell>
          <cell r="F1863">
            <v>6393002937</v>
          </cell>
        </row>
        <row r="1864">
          <cell r="A1864">
            <v>3400004233</v>
          </cell>
          <cell r="B1864">
            <v>0</v>
          </cell>
          <cell r="C1864">
            <v>5801</v>
          </cell>
          <cell r="D1864" t="str">
            <v>01.10.1996</v>
          </cell>
          <cell r="E1864">
            <v>0</v>
          </cell>
          <cell r="F1864">
            <v>6393002949</v>
          </cell>
        </row>
        <row r="1865">
          <cell r="A1865">
            <v>3400004234</v>
          </cell>
          <cell r="B1865">
            <v>0</v>
          </cell>
          <cell r="C1865">
            <v>5801</v>
          </cell>
          <cell r="D1865" t="str">
            <v>01.10.1996</v>
          </cell>
          <cell r="E1865">
            <v>0</v>
          </cell>
          <cell r="F1865">
            <v>6393002950</v>
          </cell>
        </row>
        <row r="1866">
          <cell r="A1866">
            <v>3400004235</v>
          </cell>
          <cell r="B1866">
            <v>0</v>
          </cell>
          <cell r="C1866">
            <v>5801</v>
          </cell>
          <cell r="D1866" t="str">
            <v>01.10.1996</v>
          </cell>
          <cell r="E1866">
            <v>0</v>
          </cell>
          <cell r="F1866">
            <v>6393002962</v>
          </cell>
        </row>
        <row r="1867">
          <cell r="A1867">
            <v>3400004236</v>
          </cell>
          <cell r="B1867">
            <v>0</v>
          </cell>
          <cell r="C1867">
            <v>5801</v>
          </cell>
          <cell r="D1867" t="str">
            <v>01.10.1996</v>
          </cell>
          <cell r="E1867">
            <v>0</v>
          </cell>
          <cell r="F1867">
            <v>6393002974</v>
          </cell>
        </row>
        <row r="1868">
          <cell r="A1868">
            <v>3400004237</v>
          </cell>
          <cell r="B1868">
            <v>0</v>
          </cell>
          <cell r="C1868">
            <v>5801</v>
          </cell>
          <cell r="D1868" t="str">
            <v>01.10.1996</v>
          </cell>
          <cell r="E1868">
            <v>0</v>
          </cell>
          <cell r="F1868">
            <v>6393002986</v>
          </cell>
        </row>
        <row r="1869">
          <cell r="A1869">
            <v>3400004238</v>
          </cell>
          <cell r="B1869">
            <v>0</v>
          </cell>
          <cell r="C1869">
            <v>5801</v>
          </cell>
          <cell r="D1869" t="str">
            <v>01.10.1996</v>
          </cell>
          <cell r="E1869">
            <v>1</v>
          </cell>
          <cell r="F1869">
            <v>6393002998</v>
          </cell>
        </row>
        <row r="1870">
          <cell r="A1870">
            <v>3400004239</v>
          </cell>
          <cell r="B1870">
            <v>0</v>
          </cell>
          <cell r="C1870">
            <v>5801</v>
          </cell>
          <cell r="D1870" t="str">
            <v>01.10.1996</v>
          </cell>
          <cell r="E1870">
            <v>1</v>
          </cell>
          <cell r="F1870">
            <v>6393003000</v>
          </cell>
        </row>
        <row r="1871">
          <cell r="A1871">
            <v>3400004240</v>
          </cell>
          <cell r="B1871">
            <v>0</v>
          </cell>
          <cell r="C1871">
            <v>5801</v>
          </cell>
          <cell r="D1871" t="str">
            <v>01.10.1996</v>
          </cell>
          <cell r="E1871">
            <v>1</v>
          </cell>
          <cell r="F1871">
            <v>6393003012</v>
          </cell>
        </row>
        <row r="1872">
          <cell r="A1872">
            <v>3400004241</v>
          </cell>
          <cell r="B1872">
            <v>0</v>
          </cell>
          <cell r="C1872">
            <v>5801</v>
          </cell>
          <cell r="D1872" t="str">
            <v>01.10.1996</v>
          </cell>
          <cell r="E1872">
            <v>1</v>
          </cell>
          <cell r="F1872">
            <v>6393003024</v>
          </cell>
        </row>
        <row r="1873">
          <cell r="A1873">
            <v>3400004242</v>
          </cell>
          <cell r="B1873">
            <v>0</v>
          </cell>
          <cell r="C1873">
            <v>5801</v>
          </cell>
          <cell r="D1873" t="str">
            <v>01.10.1996</v>
          </cell>
          <cell r="E1873">
            <v>1</v>
          </cell>
          <cell r="F1873">
            <v>6393003036</v>
          </cell>
        </row>
        <row r="1874">
          <cell r="A1874">
            <v>3400004243</v>
          </cell>
          <cell r="B1874">
            <v>0</v>
          </cell>
          <cell r="C1874">
            <v>6901</v>
          </cell>
          <cell r="D1874" t="str">
            <v>01.09.1993</v>
          </cell>
          <cell r="E1874">
            <v>150</v>
          </cell>
          <cell r="F1874">
            <v>6393003048</v>
          </cell>
        </row>
        <row r="1875">
          <cell r="A1875">
            <v>3400004244</v>
          </cell>
          <cell r="B1875">
            <v>0</v>
          </cell>
          <cell r="C1875">
            <v>6901</v>
          </cell>
          <cell r="D1875" t="str">
            <v>01.09.1993</v>
          </cell>
          <cell r="E1875">
            <v>50</v>
          </cell>
          <cell r="F1875">
            <v>6393003059</v>
          </cell>
        </row>
        <row r="1876">
          <cell r="A1876">
            <v>3400004245</v>
          </cell>
          <cell r="B1876">
            <v>0</v>
          </cell>
          <cell r="C1876">
            <v>6901</v>
          </cell>
          <cell r="D1876" t="str">
            <v>01.09.1993</v>
          </cell>
          <cell r="E1876">
            <v>20</v>
          </cell>
          <cell r="F1876">
            <v>6393003061</v>
          </cell>
        </row>
        <row r="1877">
          <cell r="A1877">
            <v>3400004246</v>
          </cell>
          <cell r="B1877">
            <v>0</v>
          </cell>
          <cell r="C1877">
            <v>5801</v>
          </cell>
          <cell r="D1877" t="str">
            <v>01.10.1996</v>
          </cell>
          <cell r="E1877">
            <v>0</v>
          </cell>
          <cell r="F1877">
            <v>6393003073</v>
          </cell>
        </row>
        <row r="1878">
          <cell r="A1878">
            <v>3400004247</v>
          </cell>
          <cell r="B1878">
            <v>0</v>
          </cell>
          <cell r="C1878">
            <v>5801</v>
          </cell>
          <cell r="D1878" t="str">
            <v>01.10.1996</v>
          </cell>
          <cell r="E1878">
            <v>0</v>
          </cell>
          <cell r="F1878">
            <v>6393003085</v>
          </cell>
        </row>
        <row r="1879">
          <cell r="A1879">
            <v>3400004248</v>
          </cell>
          <cell r="B1879">
            <v>0</v>
          </cell>
          <cell r="C1879">
            <v>5801</v>
          </cell>
          <cell r="D1879" t="str">
            <v>01.10.1996</v>
          </cell>
          <cell r="E1879">
            <v>0</v>
          </cell>
          <cell r="F1879">
            <v>6393003097</v>
          </cell>
        </row>
        <row r="1880">
          <cell r="A1880">
            <v>3400004249</v>
          </cell>
          <cell r="B1880">
            <v>0</v>
          </cell>
          <cell r="C1880">
            <v>5801</v>
          </cell>
          <cell r="D1880" t="str">
            <v>01.10.1996</v>
          </cell>
          <cell r="E1880">
            <v>0</v>
          </cell>
          <cell r="F1880">
            <v>6393003103</v>
          </cell>
        </row>
        <row r="1881">
          <cell r="A1881">
            <v>3400004250</v>
          </cell>
          <cell r="B1881">
            <v>0</v>
          </cell>
          <cell r="C1881">
            <v>5801</v>
          </cell>
          <cell r="D1881" t="str">
            <v>01.10.1996</v>
          </cell>
          <cell r="E1881">
            <v>1</v>
          </cell>
          <cell r="F1881">
            <v>6393003115</v>
          </cell>
        </row>
        <row r="1882">
          <cell r="A1882">
            <v>3400004251</v>
          </cell>
          <cell r="B1882">
            <v>0</v>
          </cell>
          <cell r="C1882">
            <v>5801</v>
          </cell>
          <cell r="D1882" t="str">
            <v>01.10.1996</v>
          </cell>
          <cell r="E1882">
            <v>0</v>
          </cell>
          <cell r="F1882">
            <v>6393003127</v>
          </cell>
        </row>
        <row r="1883">
          <cell r="A1883">
            <v>3400004252</v>
          </cell>
          <cell r="B1883">
            <v>0</v>
          </cell>
          <cell r="C1883">
            <v>5801</v>
          </cell>
          <cell r="D1883" t="str">
            <v>01.10.1996</v>
          </cell>
          <cell r="E1883">
            <v>0</v>
          </cell>
          <cell r="F1883">
            <v>6393003139</v>
          </cell>
        </row>
        <row r="1884">
          <cell r="A1884">
            <v>3400004253</v>
          </cell>
          <cell r="B1884">
            <v>0</v>
          </cell>
          <cell r="C1884">
            <v>5801</v>
          </cell>
          <cell r="D1884" t="str">
            <v>01.10.1996</v>
          </cell>
          <cell r="E1884">
            <v>0</v>
          </cell>
          <cell r="F1884">
            <v>6393003140</v>
          </cell>
        </row>
        <row r="1885">
          <cell r="A1885">
            <v>3400004254</v>
          </cell>
          <cell r="B1885">
            <v>0</v>
          </cell>
          <cell r="C1885">
            <v>5801</v>
          </cell>
          <cell r="D1885" t="str">
            <v>01.10.1996</v>
          </cell>
          <cell r="E1885">
            <v>0</v>
          </cell>
          <cell r="F1885">
            <v>6393003152</v>
          </cell>
        </row>
        <row r="1886">
          <cell r="A1886">
            <v>3400004255</v>
          </cell>
          <cell r="B1886">
            <v>0</v>
          </cell>
          <cell r="C1886">
            <v>6801</v>
          </cell>
          <cell r="D1886" t="str">
            <v>01.10.1996</v>
          </cell>
          <cell r="E1886">
            <v>0</v>
          </cell>
          <cell r="F1886">
            <v>6393003164</v>
          </cell>
        </row>
        <row r="1887">
          <cell r="A1887">
            <v>3400004256</v>
          </cell>
          <cell r="B1887">
            <v>1</v>
          </cell>
          <cell r="C1887">
            <v>5801</v>
          </cell>
          <cell r="D1887" t="str">
            <v>01.10.1996</v>
          </cell>
          <cell r="E1887">
            <v>0</v>
          </cell>
          <cell r="F1887">
            <v>6393003176</v>
          </cell>
        </row>
        <row r="1888">
          <cell r="A1888">
            <v>3400004256</v>
          </cell>
          <cell r="B1888">
            <v>0</v>
          </cell>
          <cell r="C1888">
            <v>5801</v>
          </cell>
          <cell r="D1888" t="str">
            <v>01.10.1996</v>
          </cell>
          <cell r="E1888">
            <v>0</v>
          </cell>
          <cell r="F1888">
            <v>6393003176</v>
          </cell>
        </row>
        <row r="1889">
          <cell r="A1889">
            <v>3400004257</v>
          </cell>
          <cell r="B1889">
            <v>0</v>
          </cell>
          <cell r="C1889">
            <v>5801</v>
          </cell>
          <cell r="D1889" t="str">
            <v>01.10.1996</v>
          </cell>
          <cell r="E1889">
            <v>1</v>
          </cell>
          <cell r="F1889">
            <v>6393003188</v>
          </cell>
        </row>
        <row r="1890">
          <cell r="A1890">
            <v>3400004258</v>
          </cell>
          <cell r="B1890">
            <v>0</v>
          </cell>
          <cell r="C1890">
            <v>6801</v>
          </cell>
          <cell r="D1890" t="str">
            <v>01.10.1996</v>
          </cell>
          <cell r="E1890">
            <v>1</v>
          </cell>
          <cell r="F1890">
            <v>6393003199</v>
          </cell>
        </row>
        <row r="1891">
          <cell r="A1891">
            <v>3400004259</v>
          </cell>
          <cell r="B1891">
            <v>0</v>
          </cell>
          <cell r="C1891">
            <v>6801</v>
          </cell>
          <cell r="D1891" t="str">
            <v>01.10.1996</v>
          </cell>
          <cell r="E1891">
            <v>1</v>
          </cell>
          <cell r="F1891">
            <v>6394000019</v>
          </cell>
        </row>
        <row r="1892">
          <cell r="A1892">
            <v>3400004260</v>
          </cell>
          <cell r="B1892">
            <v>0</v>
          </cell>
          <cell r="C1892">
            <v>6801</v>
          </cell>
          <cell r="D1892" t="str">
            <v>01.10.1996</v>
          </cell>
          <cell r="E1892">
            <v>1</v>
          </cell>
          <cell r="F1892">
            <v>6394000027</v>
          </cell>
        </row>
        <row r="1893">
          <cell r="A1893">
            <v>3400004261</v>
          </cell>
          <cell r="B1893">
            <v>0</v>
          </cell>
          <cell r="C1893">
            <v>6801</v>
          </cell>
          <cell r="D1893" t="str">
            <v>01.10.1996</v>
          </cell>
          <cell r="E1893">
            <v>1</v>
          </cell>
          <cell r="F1893">
            <v>6394000035</v>
          </cell>
        </row>
        <row r="1894">
          <cell r="A1894">
            <v>3400004262</v>
          </cell>
          <cell r="B1894">
            <v>0</v>
          </cell>
          <cell r="C1894">
            <v>6801</v>
          </cell>
          <cell r="D1894" t="str">
            <v>01.10.1996</v>
          </cell>
          <cell r="E1894">
            <v>1</v>
          </cell>
          <cell r="F1894">
            <v>6394000043</v>
          </cell>
        </row>
        <row r="1895">
          <cell r="A1895">
            <v>3400004263</v>
          </cell>
          <cell r="B1895">
            <v>0</v>
          </cell>
          <cell r="C1895">
            <v>5800</v>
          </cell>
          <cell r="D1895" t="str">
            <v>01.10.1996</v>
          </cell>
          <cell r="E1895">
            <v>1</v>
          </cell>
          <cell r="F1895">
            <v>6394000051</v>
          </cell>
        </row>
        <row r="1896">
          <cell r="A1896">
            <v>3400004264</v>
          </cell>
          <cell r="B1896">
            <v>0</v>
          </cell>
          <cell r="C1896">
            <v>5900</v>
          </cell>
          <cell r="D1896" t="str">
            <v>01.10.1993</v>
          </cell>
          <cell r="E1896">
            <v>5</v>
          </cell>
          <cell r="F1896">
            <v>6394000060</v>
          </cell>
        </row>
        <row r="1897">
          <cell r="A1897">
            <v>3400004265</v>
          </cell>
          <cell r="B1897">
            <v>0</v>
          </cell>
          <cell r="C1897">
            <v>5900</v>
          </cell>
          <cell r="D1897" t="str">
            <v>01.10.1993</v>
          </cell>
          <cell r="E1897">
            <v>1</v>
          </cell>
          <cell r="F1897">
            <v>6394000072</v>
          </cell>
        </row>
        <row r="1898">
          <cell r="A1898">
            <v>3400004266</v>
          </cell>
          <cell r="B1898">
            <v>0</v>
          </cell>
          <cell r="C1898">
            <v>5900</v>
          </cell>
          <cell r="D1898" t="str">
            <v>01.11.1993</v>
          </cell>
          <cell r="E1898">
            <v>0</v>
          </cell>
          <cell r="F1898">
            <v>6394000084</v>
          </cell>
        </row>
        <row r="1899">
          <cell r="A1899">
            <v>3400004267</v>
          </cell>
          <cell r="B1899">
            <v>0</v>
          </cell>
          <cell r="C1899">
            <v>5801</v>
          </cell>
          <cell r="D1899" t="str">
            <v>01.10.1996</v>
          </cell>
          <cell r="E1899">
            <v>0</v>
          </cell>
          <cell r="F1899">
            <v>6394000096</v>
          </cell>
        </row>
        <row r="1900">
          <cell r="A1900">
            <v>3400004268</v>
          </cell>
          <cell r="B1900">
            <v>0</v>
          </cell>
          <cell r="C1900">
            <v>6230</v>
          </cell>
          <cell r="D1900" t="str">
            <v>01.10.1996</v>
          </cell>
          <cell r="E1900">
            <v>0</v>
          </cell>
          <cell r="F1900">
            <v>6394000116</v>
          </cell>
        </row>
        <row r="1901">
          <cell r="A1901">
            <v>3400004269</v>
          </cell>
          <cell r="B1901">
            <v>0</v>
          </cell>
          <cell r="C1901">
            <v>6230</v>
          </cell>
          <cell r="D1901" t="str">
            <v>01.10.1996</v>
          </cell>
          <cell r="E1901">
            <v>0</v>
          </cell>
          <cell r="F1901">
            <v>6394000124</v>
          </cell>
        </row>
        <row r="1902">
          <cell r="A1902">
            <v>3400004270</v>
          </cell>
          <cell r="B1902">
            <v>0</v>
          </cell>
          <cell r="C1902">
            <v>5600</v>
          </cell>
          <cell r="D1902" t="str">
            <v>01.10.1996</v>
          </cell>
          <cell r="E1902">
            <v>1</v>
          </cell>
          <cell r="F1902">
            <v>6394000132</v>
          </cell>
        </row>
        <row r="1903">
          <cell r="A1903">
            <v>3400004271</v>
          </cell>
          <cell r="B1903">
            <v>0</v>
          </cell>
          <cell r="C1903">
            <v>5600</v>
          </cell>
          <cell r="D1903" t="str">
            <v>01.10.1996</v>
          </cell>
          <cell r="E1903">
            <v>1</v>
          </cell>
          <cell r="F1903">
            <v>6394000149</v>
          </cell>
        </row>
        <row r="1904">
          <cell r="A1904">
            <v>3400004272</v>
          </cell>
          <cell r="B1904">
            <v>0</v>
          </cell>
          <cell r="C1904">
            <v>6801</v>
          </cell>
          <cell r="D1904" t="str">
            <v>01.10.1996</v>
          </cell>
          <cell r="E1904">
            <v>1</v>
          </cell>
          <cell r="F1904">
            <v>6394000151</v>
          </cell>
        </row>
        <row r="1905">
          <cell r="A1905">
            <v>3400004273</v>
          </cell>
          <cell r="B1905">
            <v>0</v>
          </cell>
          <cell r="C1905">
            <v>6801</v>
          </cell>
          <cell r="D1905" t="str">
            <v>01.10.1996</v>
          </cell>
          <cell r="E1905">
            <v>1</v>
          </cell>
          <cell r="F1905">
            <v>6394000163</v>
          </cell>
        </row>
        <row r="1906">
          <cell r="A1906">
            <v>3400004274</v>
          </cell>
          <cell r="B1906">
            <v>0</v>
          </cell>
          <cell r="C1906">
            <v>6801</v>
          </cell>
          <cell r="D1906" t="str">
            <v>01.10.1996</v>
          </cell>
          <cell r="E1906">
            <v>1</v>
          </cell>
          <cell r="F1906">
            <v>6394000175</v>
          </cell>
        </row>
        <row r="1907">
          <cell r="A1907">
            <v>3400004275</v>
          </cell>
          <cell r="B1907">
            <v>0</v>
          </cell>
          <cell r="C1907">
            <v>6801</v>
          </cell>
          <cell r="D1907" t="str">
            <v>01.10.1996</v>
          </cell>
          <cell r="E1907">
            <v>1</v>
          </cell>
          <cell r="F1907">
            <v>6394000187</v>
          </cell>
        </row>
        <row r="1908">
          <cell r="A1908">
            <v>3400004276</v>
          </cell>
          <cell r="B1908">
            <v>0</v>
          </cell>
          <cell r="C1908">
            <v>6801</v>
          </cell>
          <cell r="D1908" t="str">
            <v>01.10.1996</v>
          </cell>
          <cell r="E1908">
            <v>1</v>
          </cell>
          <cell r="F1908">
            <v>6394000199</v>
          </cell>
        </row>
        <row r="1909">
          <cell r="A1909">
            <v>3400004277</v>
          </cell>
          <cell r="B1909">
            <v>0</v>
          </cell>
          <cell r="C1909">
            <v>6801</v>
          </cell>
          <cell r="D1909" t="str">
            <v>01.10.1996</v>
          </cell>
          <cell r="E1909">
            <v>1</v>
          </cell>
          <cell r="F1909">
            <v>6394000205</v>
          </cell>
        </row>
        <row r="1910">
          <cell r="A1910">
            <v>3400004278</v>
          </cell>
          <cell r="B1910">
            <v>0</v>
          </cell>
          <cell r="C1910">
            <v>6801</v>
          </cell>
          <cell r="D1910" t="str">
            <v>01.10.1996</v>
          </cell>
          <cell r="E1910">
            <v>1</v>
          </cell>
          <cell r="F1910">
            <v>6394000213</v>
          </cell>
        </row>
        <row r="1911">
          <cell r="A1911">
            <v>3400004279</v>
          </cell>
          <cell r="B1911">
            <v>0</v>
          </cell>
          <cell r="C1911">
            <v>6801</v>
          </cell>
          <cell r="D1911" t="str">
            <v>01.10.1996</v>
          </cell>
          <cell r="E1911">
            <v>1</v>
          </cell>
          <cell r="F1911">
            <v>6394000221</v>
          </cell>
        </row>
        <row r="1912">
          <cell r="A1912">
            <v>3400004280</v>
          </cell>
          <cell r="B1912">
            <v>0</v>
          </cell>
          <cell r="C1912">
            <v>6801</v>
          </cell>
          <cell r="D1912" t="str">
            <v>01.10.1996</v>
          </cell>
          <cell r="E1912">
            <v>1</v>
          </cell>
          <cell r="F1912">
            <v>6394000230</v>
          </cell>
        </row>
        <row r="1913">
          <cell r="A1913">
            <v>3400004281</v>
          </cell>
          <cell r="B1913">
            <v>0</v>
          </cell>
          <cell r="C1913">
            <v>6801</v>
          </cell>
          <cell r="D1913" t="str">
            <v>01.10.1996</v>
          </cell>
          <cell r="E1913">
            <v>1</v>
          </cell>
          <cell r="F1913">
            <v>6394000242</v>
          </cell>
        </row>
        <row r="1914">
          <cell r="A1914">
            <v>3400004282</v>
          </cell>
          <cell r="B1914">
            <v>0</v>
          </cell>
          <cell r="C1914">
            <v>5400</v>
          </cell>
          <cell r="D1914" t="str">
            <v>01.10.1996</v>
          </cell>
          <cell r="E1914">
            <v>0</v>
          </cell>
          <cell r="F1914">
            <v>6394000254</v>
          </cell>
        </row>
        <row r="1915">
          <cell r="A1915">
            <v>3400004282</v>
          </cell>
          <cell r="B1915">
            <v>1</v>
          </cell>
          <cell r="C1915">
            <v>5400</v>
          </cell>
          <cell r="D1915" t="str">
            <v>01.10.1996</v>
          </cell>
          <cell r="E1915">
            <v>0</v>
          </cell>
          <cell r="F1915">
            <v>6394000254</v>
          </cell>
        </row>
        <row r="1916">
          <cell r="A1916">
            <v>3400004283</v>
          </cell>
          <cell r="B1916">
            <v>1</v>
          </cell>
          <cell r="C1916">
            <v>5400</v>
          </cell>
          <cell r="D1916" t="str">
            <v>01.10.1996</v>
          </cell>
          <cell r="E1916">
            <v>0</v>
          </cell>
          <cell r="F1916">
            <v>6394000266</v>
          </cell>
        </row>
        <row r="1917">
          <cell r="A1917">
            <v>3400004283</v>
          </cell>
          <cell r="B1917">
            <v>0</v>
          </cell>
          <cell r="C1917">
            <v>5400</v>
          </cell>
          <cell r="D1917" t="str">
            <v>01.10.1996</v>
          </cell>
          <cell r="E1917">
            <v>0</v>
          </cell>
          <cell r="F1917">
            <v>6394000266</v>
          </cell>
        </row>
        <row r="1918">
          <cell r="A1918">
            <v>3400004284</v>
          </cell>
          <cell r="B1918">
            <v>0</v>
          </cell>
          <cell r="C1918">
            <v>5400</v>
          </cell>
          <cell r="D1918" t="str">
            <v>01.10.1996</v>
          </cell>
          <cell r="E1918">
            <v>0</v>
          </cell>
          <cell r="F1918">
            <v>6394000278</v>
          </cell>
        </row>
        <row r="1919">
          <cell r="A1919">
            <v>3400004284</v>
          </cell>
          <cell r="B1919">
            <v>1</v>
          </cell>
          <cell r="C1919">
            <v>5400</v>
          </cell>
          <cell r="D1919" t="str">
            <v>01.10.1996</v>
          </cell>
          <cell r="E1919">
            <v>0</v>
          </cell>
          <cell r="F1919">
            <v>6394000278</v>
          </cell>
        </row>
        <row r="1920">
          <cell r="A1920">
            <v>3400004285</v>
          </cell>
          <cell r="B1920">
            <v>0</v>
          </cell>
          <cell r="C1920">
            <v>5400</v>
          </cell>
          <cell r="D1920" t="str">
            <v>01.10.1996</v>
          </cell>
          <cell r="E1920">
            <v>1</v>
          </cell>
          <cell r="F1920">
            <v>6394000289</v>
          </cell>
        </row>
        <row r="1921">
          <cell r="A1921">
            <v>3400004286</v>
          </cell>
          <cell r="B1921">
            <v>0</v>
          </cell>
          <cell r="C1921">
            <v>5400</v>
          </cell>
          <cell r="D1921" t="str">
            <v>01.10.1996</v>
          </cell>
          <cell r="E1921">
            <v>1</v>
          </cell>
          <cell r="F1921">
            <v>6394000291</v>
          </cell>
        </row>
        <row r="1922">
          <cell r="A1922">
            <v>3400004287</v>
          </cell>
          <cell r="B1922">
            <v>0</v>
          </cell>
          <cell r="C1922">
            <v>5400</v>
          </cell>
          <cell r="D1922" t="str">
            <v>01.10.1996</v>
          </cell>
          <cell r="E1922">
            <v>1</v>
          </cell>
          <cell r="F1922">
            <v>6394000302</v>
          </cell>
        </row>
        <row r="1923">
          <cell r="A1923">
            <v>3400004288</v>
          </cell>
          <cell r="B1923">
            <v>0</v>
          </cell>
          <cell r="C1923">
            <v>5400</v>
          </cell>
          <cell r="D1923" t="str">
            <v>01.10.1996</v>
          </cell>
          <cell r="E1923">
            <v>1</v>
          </cell>
          <cell r="F1923">
            <v>6394000319</v>
          </cell>
        </row>
        <row r="1924">
          <cell r="A1924">
            <v>3400004289</v>
          </cell>
          <cell r="B1924">
            <v>0</v>
          </cell>
          <cell r="C1924">
            <v>5400</v>
          </cell>
          <cell r="D1924" t="str">
            <v>01.10.1996</v>
          </cell>
          <cell r="E1924">
            <v>1</v>
          </cell>
          <cell r="F1924">
            <v>6394000321</v>
          </cell>
        </row>
        <row r="1925">
          <cell r="A1925">
            <v>3400004290</v>
          </cell>
          <cell r="B1925">
            <v>0</v>
          </cell>
          <cell r="C1925">
            <v>5400</v>
          </cell>
          <cell r="D1925" t="str">
            <v>01.10.1996</v>
          </cell>
          <cell r="E1925">
            <v>1</v>
          </cell>
          <cell r="F1925">
            <v>6394000333</v>
          </cell>
        </row>
        <row r="1926">
          <cell r="A1926">
            <v>3400004291</v>
          </cell>
          <cell r="B1926">
            <v>0</v>
          </cell>
          <cell r="C1926">
            <v>5400</v>
          </cell>
          <cell r="D1926" t="str">
            <v>01.10.1996</v>
          </cell>
          <cell r="E1926">
            <v>1</v>
          </cell>
          <cell r="F1926">
            <v>6394000345</v>
          </cell>
        </row>
        <row r="1927">
          <cell r="A1927">
            <v>3400004292</v>
          </cell>
          <cell r="B1927">
            <v>0</v>
          </cell>
          <cell r="C1927">
            <v>5400</v>
          </cell>
          <cell r="D1927" t="str">
            <v>01.10.1996</v>
          </cell>
          <cell r="E1927">
            <v>1</v>
          </cell>
          <cell r="F1927">
            <v>6394000357</v>
          </cell>
        </row>
        <row r="1928">
          <cell r="A1928">
            <v>3400004293</v>
          </cell>
          <cell r="B1928">
            <v>0</v>
          </cell>
          <cell r="C1928">
            <v>5400</v>
          </cell>
          <cell r="D1928" t="str">
            <v>01.10.1996</v>
          </cell>
          <cell r="E1928">
            <v>1</v>
          </cell>
          <cell r="F1928">
            <v>6394000369</v>
          </cell>
        </row>
        <row r="1929">
          <cell r="A1929">
            <v>3400004294</v>
          </cell>
          <cell r="B1929">
            <v>0</v>
          </cell>
          <cell r="C1929">
            <v>5400</v>
          </cell>
          <cell r="D1929" t="str">
            <v>01.10.1996</v>
          </cell>
          <cell r="E1929">
            <v>1</v>
          </cell>
          <cell r="F1929">
            <v>6394000370</v>
          </cell>
        </row>
        <row r="1930">
          <cell r="A1930">
            <v>3400004295</v>
          </cell>
          <cell r="B1930">
            <v>0</v>
          </cell>
          <cell r="C1930">
            <v>5400</v>
          </cell>
          <cell r="D1930" t="str">
            <v>01.10.1996</v>
          </cell>
          <cell r="E1930">
            <v>1</v>
          </cell>
          <cell r="F1930">
            <v>6394000382</v>
          </cell>
        </row>
        <row r="1931">
          <cell r="A1931">
            <v>3400004296</v>
          </cell>
          <cell r="B1931">
            <v>0</v>
          </cell>
          <cell r="C1931">
            <v>5400</v>
          </cell>
          <cell r="D1931" t="str">
            <v>01.10.1996</v>
          </cell>
          <cell r="E1931">
            <v>1</v>
          </cell>
          <cell r="F1931">
            <v>6394000394</v>
          </cell>
        </row>
        <row r="1932">
          <cell r="A1932">
            <v>3400004297</v>
          </cell>
          <cell r="B1932">
            <v>0</v>
          </cell>
          <cell r="C1932">
            <v>6801</v>
          </cell>
          <cell r="D1932" t="str">
            <v>01.10.1996</v>
          </cell>
          <cell r="E1932">
            <v>0</v>
          </cell>
          <cell r="F1932">
            <v>6394000400</v>
          </cell>
        </row>
        <row r="1933">
          <cell r="A1933">
            <v>3400004298</v>
          </cell>
          <cell r="B1933">
            <v>0</v>
          </cell>
          <cell r="C1933">
            <v>6801</v>
          </cell>
          <cell r="D1933" t="str">
            <v>01.10.1996</v>
          </cell>
          <cell r="E1933">
            <v>0</v>
          </cell>
          <cell r="F1933">
            <v>6394000412</v>
          </cell>
        </row>
        <row r="1934">
          <cell r="A1934">
            <v>3400004299</v>
          </cell>
          <cell r="B1934">
            <v>0</v>
          </cell>
          <cell r="C1934">
            <v>6801</v>
          </cell>
          <cell r="D1934" t="str">
            <v>01.10.1996</v>
          </cell>
          <cell r="E1934">
            <v>0</v>
          </cell>
          <cell r="F1934">
            <v>6394000424</v>
          </cell>
        </row>
        <row r="1935">
          <cell r="A1935">
            <v>3400004300</v>
          </cell>
          <cell r="B1935">
            <v>0</v>
          </cell>
          <cell r="C1935">
            <v>6801</v>
          </cell>
          <cell r="D1935" t="str">
            <v>01.10.1996</v>
          </cell>
          <cell r="E1935">
            <v>0</v>
          </cell>
          <cell r="F1935">
            <v>6394000436</v>
          </cell>
        </row>
        <row r="1936">
          <cell r="A1936">
            <v>3400004301</v>
          </cell>
          <cell r="B1936">
            <v>0</v>
          </cell>
          <cell r="C1936">
            <v>6801</v>
          </cell>
          <cell r="D1936" t="str">
            <v>01.10.1996</v>
          </cell>
          <cell r="E1936">
            <v>0</v>
          </cell>
          <cell r="F1936">
            <v>6394000448</v>
          </cell>
        </row>
        <row r="1937">
          <cell r="A1937">
            <v>3400004302</v>
          </cell>
          <cell r="B1937">
            <v>0</v>
          </cell>
          <cell r="C1937">
            <v>6801</v>
          </cell>
          <cell r="D1937" t="str">
            <v>01.10.1996</v>
          </cell>
          <cell r="E1937">
            <v>0</v>
          </cell>
          <cell r="F1937">
            <v>6394000459</v>
          </cell>
        </row>
        <row r="1938">
          <cell r="A1938">
            <v>3400004303</v>
          </cell>
          <cell r="B1938">
            <v>0</v>
          </cell>
          <cell r="C1938">
            <v>6801</v>
          </cell>
          <cell r="D1938" t="str">
            <v>01.10.1996</v>
          </cell>
          <cell r="E1938">
            <v>1</v>
          </cell>
          <cell r="F1938">
            <v>6394000461</v>
          </cell>
        </row>
        <row r="1939">
          <cell r="A1939">
            <v>3400004304</v>
          </cell>
          <cell r="B1939">
            <v>0</v>
          </cell>
          <cell r="C1939">
            <v>6801</v>
          </cell>
          <cell r="D1939" t="str">
            <v>01.10.1996</v>
          </cell>
          <cell r="E1939">
            <v>0</v>
          </cell>
          <cell r="F1939">
            <v>6394000473</v>
          </cell>
        </row>
        <row r="1940">
          <cell r="A1940">
            <v>3400004305</v>
          </cell>
          <cell r="B1940">
            <v>0</v>
          </cell>
          <cell r="C1940">
            <v>6801</v>
          </cell>
          <cell r="D1940" t="str">
            <v>01.10.1996</v>
          </cell>
          <cell r="E1940">
            <v>0</v>
          </cell>
          <cell r="F1940">
            <v>6394000485</v>
          </cell>
        </row>
        <row r="1941">
          <cell r="A1941">
            <v>3400004306</v>
          </cell>
          <cell r="B1941">
            <v>0</v>
          </cell>
          <cell r="C1941">
            <v>6801</v>
          </cell>
          <cell r="D1941" t="str">
            <v>01.10.1996</v>
          </cell>
          <cell r="E1941">
            <v>0</v>
          </cell>
          <cell r="F1941">
            <v>6394000497</v>
          </cell>
        </row>
        <row r="1942">
          <cell r="A1942">
            <v>3400004307</v>
          </cell>
          <cell r="B1942">
            <v>0</v>
          </cell>
          <cell r="C1942">
            <v>6801</v>
          </cell>
          <cell r="D1942" t="str">
            <v>01.10.1996</v>
          </cell>
          <cell r="E1942">
            <v>0</v>
          </cell>
          <cell r="F1942">
            <v>6394000503</v>
          </cell>
        </row>
        <row r="1943">
          <cell r="A1943">
            <v>3400004308</v>
          </cell>
          <cell r="B1943">
            <v>0</v>
          </cell>
          <cell r="C1943">
            <v>6801</v>
          </cell>
          <cell r="D1943" t="str">
            <v>01.10.1996</v>
          </cell>
          <cell r="E1943">
            <v>0</v>
          </cell>
          <cell r="F1943">
            <v>6394000515</v>
          </cell>
        </row>
        <row r="1944">
          <cell r="A1944">
            <v>3400004309</v>
          </cell>
          <cell r="B1944">
            <v>0</v>
          </cell>
          <cell r="C1944">
            <v>6801</v>
          </cell>
          <cell r="D1944" t="str">
            <v>01.10.1996</v>
          </cell>
          <cell r="E1944">
            <v>1</v>
          </cell>
          <cell r="F1944">
            <v>6394000527</v>
          </cell>
        </row>
        <row r="1945">
          <cell r="A1945">
            <v>3400004310</v>
          </cell>
          <cell r="B1945">
            <v>0</v>
          </cell>
          <cell r="C1945">
            <v>6801</v>
          </cell>
          <cell r="D1945" t="str">
            <v>01.10.1996</v>
          </cell>
          <cell r="E1945">
            <v>1</v>
          </cell>
          <cell r="F1945">
            <v>6394000539</v>
          </cell>
        </row>
        <row r="1946">
          <cell r="A1946">
            <v>3400004311</v>
          </cell>
          <cell r="B1946">
            <v>0</v>
          </cell>
          <cell r="C1946">
            <v>6801</v>
          </cell>
          <cell r="D1946" t="str">
            <v>01.10.1996</v>
          </cell>
          <cell r="E1946">
            <v>1</v>
          </cell>
          <cell r="F1946">
            <v>6394000540</v>
          </cell>
        </row>
        <row r="1947">
          <cell r="A1947">
            <v>3400004312</v>
          </cell>
          <cell r="B1947">
            <v>0</v>
          </cell>
          <cell r="C1947">
            <v>6801</v>
          </cell>
          <cell r="D1947" t="str">
            <v>01.10.1996</v>
          </cell>
          <cell r="E1947">
            <v>1</v>
          </cell>
          <cell r="F1947">
            <v>6394000552</v>
          </cell>
        </row>
        <row r="1948">
          <cell r="A1948">
            <v>3400004313</v>
          </cell>
          <cell r="B1948">
            <v>0</v>
          </cell>
          <cell r="C1948">
            <v>6801</v>
          </cell>
          <cell r="D1948" t="str">
            <v>01.10.1996</v>
          </cell>
          <cell r="E1948">
            <v>1</v>
          </cell>
          <cell r="F1948">
            <v>6394000564</v>
          </cell>
        </row>
        <row r="1949">
          <cell r="A1949">
            <v>3400004314</v>
          </cell>
          <cell r="B1949">
            <v>0</v>
          </cell>
          <cell r="C1949">
            <v>6801</v>
          </cell>
          <cell r="D1949" t="str">
            <v>01.10.1996</v>
          </cell>
          <cell r="E1949">
            <v>0</v>
          </cell>
          <cell r="F1949">
            <v>6394000576</v>
          </cell>
        </row>
        <row r="1950">
          <cell r="A1950">
            <v>3400004315</v>
          </cell>
          <cell r="B1950">
            <v>0</v>
          </cell>
          <cell r="C1950">
            <v>6801</v>
          </cell>
          <cell r="D1950" t="str">
            <v>01.10.1996</v>
          </cell>
          <cell r="E1950">
            <v>0</v>
          </cell>
          <cell r="F1950">
            <v>6394000588</v>
          </cell>
        </row>
        <row r="1951">
          <cell r="A1951">
            <v>3400004316</v>
          </cell>
          <cell r="B1951">
            <v>0</v>
          </cell>
          <cell r="C1951">
            <v>6801</v>
          </cell>
          <cell r="D1951" t="str">
            <v>01.10.1996</v>
          </cell>
          <cell r="E1951">
            <v>1</v>
          </cell>
          <cell r="F1951">
            <v>6394000599</v>
          </cell>
        </row>
        <row r="1952">
          <cell r="A1952">
            <v>3400004317</v>
          </cell>
          <cell r="B1952">
            <v>0</v>
          </cell>
          <cell r="C1952">
            <v>6801</v>
          </cell>
          <cell r="D1952" t="str">
            <v>01.10.1996</v>
          </cell>
          <cell r="E1952">
            <v>1</v>
          </cell>
          <cell r="F1952">
            <v>6394000606</v>
          </cell>
        </row>
        <row r="1953">
          <cell r="A1953">
            <v>3400004318</v>
          </cell>
          <cell r="B1953">
            <v>0</v>
          </cell>
          <cell r="C1953">
            <v>6801</v>
          </cell>
          <cell r="D1953" t="str">
            <v>01.10.1996</v>
          </cell>
          <cell r="E1953">
            <v>1</v>
          </cell>
          <cell r="F1953">
            <v>6394000618</v>
          </cell>
        </row>
        <row r="1954">
          <cell r="A1954">
            <v>3400004319</v>
          </cell>
          <cell r="B1954">
            <v>0</v>
          </cell>
          <cell r="C1954">
            <v>6801</v>
          </cell>
          <cell r="D1954" t="str">
            <v>01.10.1996</v>
          </cell>
          <cell r="E1954">
            <v>1</v>
          </cell>
          <cell r="F1954">
            <v>6394000629</v>
          </cell>
        </row>
        <row r="1955">
          <cell r="A1955">
            <v>3400004320</v>
          </cell>
          <cell r="B1955">
            <v>0</v>
          </cell>
          <cell r="C1955">
            <v>6801</v>
          </cell>
          <cell r="D1955" t="str">
            <v>01.10.1996</v>
          </cell>
          <cell r="E1955">
            <v>1</v>
          </cell>
          <cell r="F1955">
            <v>6394000631</v>
          </cell>
        </row>
        <row r="1956">
          <cell r="A1956">
            <v>3400004321</v>
          </cell>
          <cell r="B1956">
            <v>0</v>
          </cell>
          <cell r="C1956">
            <v>6801</v>
          </cell>
          <cell r="D1956" t="str">
            <v>01.10.1996</v>
          </cell>
          <cell r="E1956">
            <v>1</v>
          </cell>
          <cell r="F1956">
            <v>6394000643</v>
          </cell>
        </row>
        <row r="1957">
          <cell r="A1957">
            <v>3400004322</v>
          </cell>
          <cell r="B1957">
            <v>0</v>
          </cell>
          <cell r="C1957">
            <v>6801</v>
          </cell>
          <cell r="D1957" t="str">
            <v>01.10.1996</v>
          </cell>
          <cell r="E1957">
            <v>1</v>
          </cell>
          <cell r="F1957">
            <v>6394000655</v>
          </cell>
        </row>
        <row r="1958">
          <cell r="A1958">
            <v>3400004323</v>
          </cell>
          <cell r="B1958">
            <v>0</v>
          </cell>
          <cell r="C1958">
            <v>6801</v>
          </cell>
          <cell r="D1958" t="str">
            <v>01.10.1996</v>
          </cell>
          <cell r="E1958">
            <v>1</v>
          </cell>
          <cell r="F1958">
            <v>6394000667</v>
          </cell>
        </row>
        <row r="1959">
          <cell r="A1959">
            <v>3400004324</v>
          </cell>
          <cell r="B1959">
            <v>0</v>
          </cell>
          <cell r="C1959">
            <v>6801</v>
          </cell>
          <cell r="D1959" t="str">
            <v>01.10.1996</v>
          </cell>
          <cell r="E1959">
            <v>1</v>
          </cell>
          <cell r="F1959">
            <v>6394000679</v>
          </cell>
        </row>
        <row r="1960">
          <cell r="A1960">
            <v>3400004325</v>
          </cell>
          <cell r="B1960">
            <v>0</v>
          </cell>
          <cell r="C1960">
            <v>6801</v>
          </cell>
          <cell r="D1960" t="str">
            <v>01.10.1996</v>
          </cell>
          <cell r="E1960">
            <v>1</v>
          </cell>
          <cell r="F1960">
            <v>6394000680</v>
          </cell>
        </row>
        <row r="1961">
          <cell r="A1961">
            <v>3400004326</v>
          </cell>
          <cell r="B1961">
            <v>0</v>
          </cell>
          <cell r="C1961">
            <v>6801</v>
          </cell>
          <cell r="D1961" t="str">
            <v>01.10.1996</v>
          </cell>
          <cell r="E1961">
            <v>1</v>
          </cell>
          <cell r="F1961">
            <v>6394000692</v>
          </cell>
        </row>
        <row r="1962">
          <cell r="A1962">
            <v>3400004327</v>
          </cell>
          <cell r="B1962">
            <v>0</v>
          </cell>
          <cell r="C1962">
            <v>6801</v>
          </cell>
          <cell r="D1962" t="str">
            <v>01.10.1996</v>
          </cell>
          <cell r="E1962">
            <v>1</v>
          </cell>
          <cell r="F1962">
            <v>6394000709</v>
          </cell>
        </row>
        <row r="1963">
          <cell r="A1963">
            <v>3400004328</v>
          </cell>
          <cell r="B1963">
            <v>0</v>
          </cell>
          <cell r="C1963">
            <v>6801</v>
          </cell>
          <cell r="D1963" t="str">
            <v>01.10.1996</v>
          </cell>
          <cell r="E1963">
            <v>1</v>
          </cell>
          <cell r="F1963">
            <v>6394000710</v>
          </cell>
        </row>
        <row r="1964">
          <cell r="A1964">
            <v>3400004329</v>
          </cell>
          <cell r="B1964">
            <v>0</v>
          </cell>
          <cell r="C1964">
            <v>6801</v>
          </cell>
          <cell r="D1964" t="str">
            <v>01.10.1996</v>
          </cell>
          <cell r="E1964">
            <v>1</v>
          </cell>
          <cell r="F1964">
            <v>6394000722</v>
          </cell>
        </row>
        <row r="1965">
          <cell r="A1965">
            <v>3400004330</v>
          </cell>
          <cell r="B1965">
            <v>0</v>
          </cell>
          <cell r="C1965">
            <v>6801</v>
          </cell>
          <cell r="D1965" t="str">
            <v>01.10.1996</v>
          </cell>
          <cell r="E1965">
            <v>1</v>
          </cell>
          <cell r="F1965">
            <v>6394000734</v>
          </cell>
        </row>
        <row r="1966">
          <cell r="A1966">
            <v>3400004331</v>
          </cell>
          <cell r="B1966">
            <v>0</v>
          </cell>
          <cell r="C1966">
            <v>6801</v>
          </cell>
          <cell r="D1966" t="str">
            <v>01.10.1996</v>
          </cell>
          <cell r="E1966">
            <v>1</v>
          </cell>
          <cell r="F1966">
            <v>6394000746</v>
          </cell>
        </row>
        <row r="1967">
          <cell r="A1967">
            <v>3400004332</v>
          </cell>
          <cell r="B1967">
            <v>0</v>
          </cell>
          <cell r="C1967">
            <v>6801</v>
          </cell>
          <cell r="D1967" t="str">
            <v>01.10.1996</v>
          </cell>
          <cell r="E1967">
            <v>1</v>
          </cell>
          <cell r="F1967">
            <v>6394000758</v>
          </cell>
        </row>
        <row r="1968">
          <cell r="A1968">
            <v>3400004333</v>
          </cell>
          <cell r="B1968">
            <v>0</v>
          </cell>
          <cell r="C1968">
            <v>6801</v>
          </cell>
          <cell r="D1968" t="str">
            <v>01.10.1996</v>
          </cell>
          <cell r="E1968">
            <v>1</v>
          </cell>
          <cell r="F1968">
            <v>6394000769</v>
          </cell>
        </row>
        <row r="1969">
          <cell r="A1969">
            <v>3400004334</v>
          </cell>
          <cell r="B1969">
            <v>0</v>
          </cell>
          <cell r="C1969">
            <v>6801</v>
          </cell>
          <cell r="D1969" t="str">
            <v>01.10.1996</v>
          </cell>
          <cell r="E1969">
            <v>1</v>
          </cell>
          <cell r="F1969">
            <v>6394000771</v>
          </cell>
        </row>
        <row r="1970">
          <cell r="A1970">
            <v>3400004335</v>
          </cell>
          <cell r="B1970">
            <v>0</v>
          </cell>
          <cell r="C1970">
            <v>6801</v>
          </cell>
          <cell r="D1970" t="str">
            <v>01.10.1996</v>
          </cell>
          <cell r="E1970">
            <v>1</v>
          </cell>
          <cell r="F1970">
            <v>6394000783</v>
          </cell>
        </row>
        <row r="1971">
          <cell r="A1971">
            <v>3400004336</v>
          </cell>
          <cell r="B1971">
            <v>0</v>
          </cell>
          <cell r="C1971">
            <v>6901</v>
          </cell>
          <cell r="D1971" t="str">
            <v>01.12.1993</v>
          </cell>
          <cell r="E1971">
            <v>2</v>
          </cell>
          <cell r="F1971">
            <v>6394000795</v>
          </cell>
        </row>
        <row r="1972">
          <cell r="A1972">
            <v>3400004337</v>
          </cell>
          <cell r="B1972">
            <v>0</v>
          </cell>
          <cell r="C1972">
            <v>6801</v>
          </cell>
          <cell r="D1972" t="str">
            <v>01.10.1996</v>
          </cell>
          <cell r="E1972">
            <v>0</v>
          </cell>
          <cell r="F1972">
            <v>6394000801</v>
          </cell>
        </row>
        <row r="1973">
          <cell r="A1973">
            <v>3400004338</v>
          </cell>
          <cell r="B1973">
            <v>0</v>
          </cell>
          <cell r="C1973">
            <v>6801</v>
          </cell>
          <cell r="D1973" t="str">
            <v>01.10.1996</v>
          </cell>
          <cell r="E1973">
            <v>0</v>
          </cell>
          <cell r="F1973">
            <v>6394000813</v>
          </cell>
        </row>
        <row r="1974">
          <cell r="A1974">
            <v>3400004339</v>
          </cell>
          <cell r="B1974">
            <v>0</v>
          </cell>
          <cell r="C1974">
            <v>6801</v>
          </cell>
          <cell r="D1974" t="str">
            <v>01.10.1996</v>
          </cell>
          <cell r="E1974">
            <v>0</v>
          </cell>
          <cell r="F1974">
            <v>6394000825</v>
          </cell>
        </row>
        <row r="1975">
          <cell r="A1975">
            <v>3400004340</v>
          </cell>
          <cell r="B1975">
            <v>0</v>
          </cell>
          <cell r="C1975">
            <v>6801</v>
          </cell>
          <cell r="D1975" t="str">
            <v>01.10.1996</v>
          </cell>
          <cell r="E1975">
            <v>0</v>
          </cell>
          <cell r="F1975">
            <v>6394000837</v>
          </cell>
        </row>
        <row r="1976">
          <cell r="A1976">
            <v>3400004341</v>
          </cell>
          <cell r="B1976">
            <v>0</v>
          </cell>
          <cell r="C1976">
            <v>6801</v>
          </cell>
          <cell r="D1976" t="str">
            <v>01.10.1996</v>
          </cell>
          <cell r="E1976">
            <v>0</v>
          </cell>
          <cell r="F1976">
            <v>6394000849</v>
          </cell>
        </row>
        <row r="1977">
          <cell r="A1977">
            <v>3400004342</v>
          </cell>
          <cell r="B1977">
            <v>0</v>
          </cell>
          <cell r="C1977">
            <v>6801</v>
          </cell>
          <cell r="D1977" t="str">
            <v>01.10.1996</v>
          </cell>
          <cell r="E1977">
            <v>0</v>
          </cell>
          <cell r="F1977">
            <v>6394000850</v>
          </cell>
        </row>
        <row r="1978">
          <cell r="A1978">
            <v>3400004343</v>
          </cell>
          <cell r="B1978">
            <v>0</v>
          </cell>
          <cell r="C1978">
            <v>6801</v>
          </cell>
          <cell r="D1978" t="str">
            <v>01.10.1996</v>
          </cell>
          <cell r="E1978">
            <v>0</v>
          </cell>
          <cell r="F1978">
            <v>6394000862</v>
          </cell>
        </row>
        <row r="1979">
          <cell r="A1979">
            <v>3400004344</v>
          </cell>
          <cell r="B1979">
            <v>0</v>
          </cell>
          <cell r="C1979">
            <v>6801</v>
          </cell>
          <cell r="D1979" t="str">
            <v>01.10.1996</v>
          </cell>
          <cell r="E1979">
            <v>0</v>
          </cell>
          <cell r="F1979">
            <v>6394000874</v>
          </cell>
        </row>
        <row r="1980">
          <cell r="A1980">
            <v>3400004345</v>
          </cell>
          <cell r="B1980">
            <v>0</v>
          </cell>
          <cell r="C1980">
            <v>6801</v>
          </cell>
          <cell r="D1980" t="str">
            <v>01.10.1996</v>
          </cell>
          <cell r="E1980">
            <v>0</v>
          </cell>
          <cell r="F1980">
            <v>6394000886</v>
          </cell>
        </row>
        <row r="1981">
          <cell r="A1981">
            <v>3400004346</v>
          </cell>
          <cell r="B1981">
            <v>0</v>
          </cell>
          <cell r="C1981">
            <v>6801</v>
          </cell>
          <cell r="D1981" t="str">
            <v>01.10.1996</v>
          </cell>
          <cell r="E1981">
            <v>0</v>
          </cell>
          <cell r="F1981">
            <v>6394000898</v>
          </cell>
        </row>
        <row r="1982">
          <cell r="A1982">
            <v>3400004347</v>
          </cell>
          <cell r="B1982">
            <v>0</v>
          </cell>
          <cell r="C1982">
            <v>6801</v>
          </cell>
          <cell r="D1982" t="str">
            <v>01.10.1996</v>
          </cell>
          <cell r="E1982">
            <v>0</v>
          </cell>
          <cell r="F1982">
            <v>6394000904</v>
          </cell>
        </row>
        <row r="1983">
          <cell r="A1983">
            <v>3400004348</v>
          </cell>
          <cell r="B1983">
            <v>0</v>
          </cell>
          <cell r="C1983">
            <v>6801</v>
          </cell>
          <cell r="D1983" t="str">
            <v>01.10.1996</v>
          </cell>
          <cell r="E1983">
            <v>0</v>
          </cell>
          <cell r="F1983">
            <v>6394000916</v>
          </cell>
        </row>
        <row r="1984">
          <cell r="A1984">
            <v>3400004349</v>
          </cell>
          <cell r="B1984">
            <v>0</v>
          </cell>
          <cell r="C1984">
            <v>6801</v>
          </cell>
          <cell r="D1984" t="str">
            <v>01.10.1996</v>
          </cell>
          <cell r="E1984">
            <v>0</v>
          </cell>
          <cell r="F1984">
            <v>6394000928</v>
          </cell>
        </row>
        <row r="1985">
          <cell r="A1985">
            <v>3400004350</v>
          </cell>
          <cell r="B1985">
            <v>0</v>
          </cell>
          <cell r="C1985">
            <v>6801</v>
          </cell>
          <cell r="D1985" t="str">
            <v>01.10.1996</v>
          </cell>
          <cell r="E1985">
            <v>0</v>
          </cell>
          <cell r="F1985">
            <v>6394000939</v>
          </cell>
        </row>
        <row r="1986">
          <cell r="A1986">
            <v>3400004351</v>
          </cell>
          <cell r="B1986">
            <v>0</v>
          </cell>
          <cell r="C1986">
            <v>6801</v>
          </cell>
          <cell r="D1986" t="str">
            <v>01.10.1996</v>
          </cell>
          <cell r="E1986">
            <v>0</v>
          </cell>
          <cell r="F1986">
            <v>6394000941</v>
          </cell>
        </row>
        <row r="1987">
          <cell r="A1987">
            <v>3400004352</v>
          </cell>
          <cell r="B1987">
            <v>0</v>
          </cell>
          <cell r="C1987">
            <v>6801</v>
          </cell>
          <cell r="D1987" t="str">
            <v>01.10.1996</v>
          </cell>
          <cell r="E1987">
            <v>0</v>
          </cell>
          <cell r="F1987">
            <v>6394000953</v>
          </cell>
        </row>
        <row r="1988">
          <cell r="A1988">
            <v>3400004353</v>
          </cell>
          <cell r="B1988">
            <v>0</v>
          </cell>
          <cell r="C1988">
            <v>6801</v>
          </cell>
          <cell r="D1988" t="str">
            <v>01.10.1996</v>
          </cell>
          <cell r="E1988">
            <v>1</v>
          </cell>
          <cell r="F1988">
            <v>6394000965</v>
          </cell>
        </row>
        <row r="1989">
          <cell r="A1989">
            <v>3400004354</v>
          </cell>
          <cell r="B1989">
            <v>0</v>
          </cell>
          <cell r="C1989">
            <v>6801</v>
          </cell>
          <cell r="D1989" t="str">
            <v>01.10.1996</v>
          </cell>
          <cell r="E1989">
            <v>1</v>
          </cell>
          <cell r="F1989">
            <v>6394000977</v>
          </cell>
        </row>
        <row r="1990">
          <cell r="A1990">
            <v>3400004355</v>
          </cell>
          <cell r="B1990">
            <v>0</v>
          </cell>
          <cell r="C1990">
            <v>5400</v>
          </cell>
          <cell r="D1990" t="str">
            <v>01.10.1996</v>
          </cell>
          <cell r="E1990">
            <v>1</v>
          </cell>
          <cell r="F1990">
            <v>6394000989</v>
          </cell>
        </row>
        <row r="1991">
          <cell r="A1991">
            <v>3400004356</v>
          </cell>
          <cell r="B1991">
            <v>0</v>
          </cell>
          <cell r="C1991">
            <v>5400</v>
          </cell>
          <cell r="D1991" t="str">
            <v>01.10.1996</v>
          </cell>
          <cell r="E1991">
            <v>1</v>
          </cell>
          <cell r="F1991">
            <v>6394000990</v>
          </cell>
        </row>
        <row r="1992">
          <cell r="A1992">
            <v>3400004357</v>
          </cell>
          <cell r="B1992">
            <v>0</v>
          </cell>
          <cell r="C1992">
            <v>5400</v>
          </cell>
          <cell r="D1992" t="str">
            <v>01.10.1996</v>
          </cell>
          <cell r="E1992">
            <v>1</v>
          </cell>
          <cell r="F1992">
            <v>6394001007</v>
          </cell>
        </row>
        <row r="1993">
          <cell r="A1993">
            <v>3400004358</v>
          </cell>
          <cell r="B1993">
            <v>0</v>
          </cell>
          <cell r="C1993">
            <v>5400</v>
          </cell>
          <cell r="D1993" t="str">
            <v>01.10.1996</v>
          </cell>
          <cell r="E1993">
            <v>1</v>
          </cell>
          <cell r="F1993">
            <v>6394001015</v>
          </cell>
        </row>
        <row r="1994">
          <cell r="A1994">
            <v>3400004359</v>
          </cell>
          <cell r="B1994">
            <v>0</v>
          </cell>
          <cell r="C1994">
            <v>6901</v>
          </cell>
          <cell r="D1994" t="str">
            <v>01.12.1993</v>
          </cell>
          <cell r="E1994">
            <v>100</v>
          </cell>
          <cell r="F1994">
            <v>6394001023</v>
          </cell>
        </row>
        <row r="1995">
          <cell r="A1995">
            <v>3400004360</v>
          </cell>
          <cell r="B1995">
            <v>0</v>
          </cell>
          <cell r="C1995">
            <v>6901</v>
          </cell>
          <cell r="D1995" t="str">
            <v>01.10.1993</v>
          </cell>
          <cell r="E1995">
            <v>131</v>
          </cell>
          <cell r="F1995">
            <v>6394001031</v>
          </cell>
        </row>
        <row r="1996">
          <cell r="A1996">
            <v>3400004361</v>
          </cell>
          <cell r="B1996">
            <v>0</v>
          </cell>
          <cell r="C1996">
            <v>6901</v>
          </cell>
          <cell r="D1996" t="str">
            <v>01.10.1993</v>
          </cell>
          <cell r="E1996">
            <v>122</v>
          </cell>
          <cell r="F1996">
            <v>6394001040</v>
          </cell>
        </row>
        <row r="1997">
          <cell r="A1997">
            <v>3400004362</v>
          </cell>
          <cell r="B1997">
            <v>0</v>
          </cell>
          <cell r="C1997">
            <v>6901</v>
          </cell>
          <cell r="D1997" t="str">
            <v>01.11.1993</v>
          </cell>
          <cell r="E1997">
            <v>180</v>
          </cell>
          <cell r="F1997">
            <v>6394001052</v>
          </cell>
        </row>
        <row r="1998">
          <cell r="A1998">
            <v>3400004363</v>
          </cell>
          <cell r="B1998">
            <v>0</v>
          </cell>
          <cell r="C1998">
            <v>6901</v>
          </cell>
          <cell r="D1998" t="str">
            <v>01.01.1994</v>
          </cell>
          <cell r="E1998">
            <v>188</v>
          </cell>
          <cell r="F1998">
            <v>6394001064</v>
          </cell>
        </row>
        <row r="1999">
          <cell r="A1999">
            <v>3400004364</v>
          </cell>
          <cell r="B1999">
            <v>0</v>
          </cell>
          <cell r="C1999">
            <v>6230</v>
          </cell>
          <cell r="D1999" t="str">
            <v>01.10.1996</v>
          </cell>
          <cell r="E1999">
            <v>0</v>
          </cell>
          <cell r="F1999">
            <v>6394001076</v>
          </cell>
        </row>
        <row r="2000">
          <cell r="A2000">
            <v>3400005205</v>
          </cell>
          <cell r="B2000">
            <v>0</v>
          </cell>
          <cell r="C2000">
            <v>6230</v>
          </cell>
          <cell r="D2000" t="str">
            <v>01.10.1996</v>
          </cell>
          <cell r="E2000">
            <v>2</v>
          </cell>
          <cell r="F2000">
            <v>6394001076</v>
          </cell>
        </row>
        <row r="2001">
          <cell r="A2001">
            <v>3400004365</v>
          </cell>
          <cell r="B2001">
            <v>3</v>
          </cell>
          <cell r="C2001">
            <v>6230</v>
          </cell>
          <cell r="D2001" t="str">
            <v>01.10.1996</v>
          </cell>
          <cell r="E2001">
            <v>0</v>
          </cell>
          <cell r="F2001">
            <v>6394001088</v>
          </cell>
        </row>
        <row r="2002">
          <cell r="A2002">
            <v>3400004365</v>
          </cell>
          <cell r="B2002">
            <v>2</v>
          </cell>
          <cell r="C2002">
            <v>6230</v>
          </cell>
          <cell r="D2002" t="str">
            <v>01.10.1996</v>
          </cell>
          <cell r="E2002">
            <v>0</v>
          </cell>
          <cell r="F2002">
            <v>6394001088</v>
          </cell>
        </row>
        <row r="2003">
          <cell r="A2003">
            <v>3400004365</v>
          </cell>
          <cell r="B2003">
            <v>1</v>
          </cell>
          <cell r="C2003">
            <v>6230</v>
          </cell>
          <cell r="D2003" t="str">
            <v>01.10.1996</v>
          </cell>
          <cell r="E2003">
            <v>0</v>
          </cell>
          <cell r="F2003">
            <v>6394001088</v>
          </cell>
        </row>
        <row r="2004">
          <cell r="A2004">
            <v>3400004365</v>
          </cell>
          <cell r="B2004">
            <v>0</v>
          </cell>
          <cell r="C2004">
            <v>6230</v>
          </cell>
          <cell r="D2004" t="str">
            <v>01.10.1996</v>
          </cell>
          <cell r="E2004">
            <v>0</v>
          </cell>
          <cell r="F2004">
            <v>6394001088</v>
          </cell>
        </row>
        <row r="2005">
          <cell r="A2005">
            <v>3400004366</v>
          </cell>
          <cell r="B2005">
            <v>0</v>
          </cell>
          <cell r="C2005">
            <v>5800</v>
          </cell>
          <cell r="D2005" t="str">
            <v>01.10.1996</v>
          </cell>
          <cell r="E2005">
            <v>1</v>
          </cell>
          <cell r="F2005">
            <v>6394001099</v>
          </cell>
        </row>
        <row r="2006">
          <cell r="A2006">
            <v>3400004367</v>
          </cell>
          <cell r="B2006">
            <v>0</v>
          </cell>
          <cell r="C2006">
            <v>5900</v>
          </cell>
          <cell r="D2006" t="str">
            <v>01.09.1994</v>
          </cell>
          <cell r="E2006">
            <v>4</v>
          </cell>
          <cell r="F2006">
            <v>6394001104</v>
          </cell>
        </row>
        <row r="2007">
          <cell r="A2007">
            <v>3400004368</v>
          </cell>
          <cell r="B2007">
            <v>0</v>
          </cell>
          <cell r="C2007">
            <v>5800</v>
          </cell>
          <cell r="D2007" t="str">
            <v>01.10.1996</v>
          </cell>
          <cell r="E2007">
            <v>1</v>
          </cell>
          <cell r="F2007">
            <v>6394001112</v>
          </cell>
        </row>
        <row r="2008">
          <cell r="A2008">
            <v>3400004369</v>
          </cell>
          <cell r="B2008">
            <v>0</v>
          </cell>
          <cell r="C2008">
            <v>5800</v>
          </cell>
          <cell r="D2008" t="str">
            <v>01.10.1996</v>
          </cell>
          <cell r="E2008">
            <v>1</v>
          </cell>
          <cell r="F2008">
            <v>6394001129</v>
          </cell>
        </row>
        <row r="2009">
          <cell r="A2009">
            <v>3400004370</v>
          </cell>
          <cell r="B2009">
            <v>0</v>
          </cell>
          <cell r="C2009">
            <v>5800</v>
          </cell>
          <cell r="D2009" t="str">
            <v>01.10.1996</v>
          </cell>
          <cell r="E2009">
            <v>1</v>
          </cell>
          <cell r="F2009">
            <v>6394001131</v>
          </cell>
        </row>
        <row r="2010">
          <cell r="A2010">
            <v>3400004371</v>
          </cell>
          <cell r="B2010">
            <v>0</v>
          </cell>
          <cell r="C2010">
            <v>5800</v>
          </cell>
          <cell r="D2010" t="str">
            <v>01.10.1996</v>
          </cell>
          <cell r="E2010">
            <v>1</v>
          </cell>
          <cell r="F2010">
            <v>6394001143</v>
          </cell>
        </row>
        <row r="2011">
          <cell r="A2011">
            <v>3400004372</v>
          </cell>
          <cell r="B2011">
            <v>0</v>
          </cell>
          <cell r="C2011">
            <v>5800</v>
          </cell>
          <cell r="D2011" t="str">
            <v>01.10.1996</v>
          </cell>
          <cell r="E2011">
            <v>1</v>
          </cell>
          <cell r="F2011">
            <v>6394001155</v>
          </cell>
        </row>
        <row r="2012">
          <cell r="A2012">
            <v>3400004373</v>
          </cell>
          <cell r="B2012">
            <v>0</v>
          </cell>
          <cell r="C2012">
            <v>5900</v>
          </cell>
          <cell r="D2012" t="str">
            <v>01.09.1994</v>
          </cell>
          <cell r="E2012">
            <v>1</v>
          </cell>
          <cell r="F2012">
            <v>6394001167</v>
          </cell>
        </row>
        <row r="2013">
          <cell r="A2013">
            <v>3400004374</v>
          </cell>
          <cell r="B2013">
            <v>0</v>
          </cell>
          <cell r="C2013">
            <v>5800</v>
          </cell>
          <cell r="D2013" t="str">
            <v>01.10.1996</v>
          </cell>
          <cell r="E2013">
            <v>1</v>
          </cell>
          <cell r="F2013">
            <v>6394001179</v>
          </cell>
        </row>
        <row r="2014">
          <cell r="A2014">
            <v>3400004375</v>
          </cell>
          <cell r="B2014">
            <v>0</v>
          </cell>
          <cell r="C2014">
            <v>5800</v>
          </cell>
          <cell r="D2014" t="str">
            <v>01.10.1996</v>
          </cell>
          <cell r="E2014">
            <v>1</v>
          </cell>
          <cell r="F2014">
            <v>6394001180</v>
          </cell>
        </row>
        <row r="2015">
          <cell r="A2015">
            <v>3400004376</v>
          </cell>
          <cell r="B2015">
            <v>0</v>
          </cell>
          <cell r="C2015">
            <v>5800</v>
          </cell>
          <cell r="D2015" t="str">
            <v>01.10.1996</v>
          </cell>
          <cell r="E2015">
            <v>1</v>
          </cell>
          <cell r="F2015">
            <v>6394001210</v>
          </cell>
        </row>
        <row r="2016">
          <cell r="A2016">
            <v>3400004377</v>
          </cell>
          <cell r="B2016">
            <v>0</v>
          </cell>
          <cell r="C2016">
            <v>5800</v>
          </cell>
          <cell r="D2016" t="str">
            <v>01.10.1996</v>
          </cell>
          <cell r="E2016">
            <v>1</v>
          </cell>
          <cell r="F2016">
            <v>6394001222</v>
          </cell>
        </row>
        <row r="2017">
          <cell r="A2017">
            <v>3400004378</v>
          </cell>
          <cell r="B2017">
            <v>0</v>
          </cell>
          <cell r="C2017">
            <v>5900</v>
          </cell>
          <cell r="D2017" t="str">
            <v>01.09.1994</v>
          </cell>
          <cell r="E2017">
            <v>2</v>
          </cell>
          <cell r="F2017">
            <v>6394001234</v>
          </cell>
        </row>
        <row r="2018">
          <cell r="A2018">
            <v>3400004379</v>
          </cell>
          <cell r="B2018">
            <v>0</v>
          </cell>
          <cell r="C2018">
            <v>5800</v>
          </cell>
          <cell r="D2018" t="str">
            <v>01.10.1996</v>
          </cell>
          <cell r="E2018">
            <v>1</v>
          </cell>
          <cell r="F2018">
            <v>6394001246</v>
          </cell>
        </row>
        <row r="2019">
          <cell r="A2019">
            <v>3400004380</v>
          </cell>
          <cell r="B2019">
            <v>0</v>
          </cell>
          <cell r="C2019">
            <v>5800</v>
          </cell>
          <cell r="D2019" t="str">
            <v>01.10.1996</v>
          </cell>
          <cell r="E2019">
            <v>1</v>
          </cell>
          <cell r="F2019">
            <v>6394001258</v>
          </cell>
        </row>
        <row r="2020">
          <cell r="A2020">
            <v>3400004381</v>
          </cell>
          <cell r="B2020">
            <v>0</v>
          </cell>
          <cell r="C2020">
            <v>5800</v>
          </cell>
          <cell r="D2020" t="str">
            <v>01.10.1996</v>
          </cell>
          <cell r="E2020">
            <v>1</v>
          </cell>
          <cell r="F2020">
            <v>6394001269</v>
          </cell>
        </row>
        <row r="2021">
          <cell r="A2021">
            <v>3400004382</v>
          </cell>
          <cell r="B2021">
            <v>0</v>
          </cell>
          <cell r="C2021">
            <v>5800</v>
          </cell>
          <cell r="D2021" t="str">
            <v>01.10.1996</v>
          </cell>
          <cell r="E2021">
            <v>1</v>
          </cell>
          <cell r="F2021">
            <v>6394001283</v>
          </cell>
        </row>
        <row r="2022">
          <cell r="A2022">
            <v>3400004383</v>
          </cell>
          <cell r="B2022">
            <v>0</v>
          </cell>
          <cell r="C2022">
            <v>5800</v>
          </cell>
          <cell r="D2022" t="str">
            <v>01.10.1996</v>
          </cell>
          <cell r="E2022">
            <v>1</v>
          </cell>
          <cell r="F2022">
            <v>6394001295</v>
          </cell>
        </row>
        <row r="2023">
          <cell r="A2023">
            <v>3400004384</v>
          </cell>
          <cell r="B2023">
            <v>0</v>
          </cell>
          <cell r="C2023">
            <v>6600</v>
          </cell>
          <cell r="D2023" t="str">
            <v>01.10.1996</v>
          </cell>
          <cell r="E2023">
            <v>1</v>
          </cell>
          <cell r="F2023">
            <v>6394001301</v>
          </cell>
        </row>
        <row r="2024">
          <cell r="A2024">
            <v>3400004385</v>
          </cell>
          <cell r="B2024">
            <v>0</v>
          </cell>
          <cell r="C2024">
            <v>5800</v>
          </cell>
          <cell r="D2024" t="str">
            <v>01.10.1996</v>
          </cell>
          <cell r="E2024">
            <v>1</v>
          </cell>
          <cell r="F2024">
            <v>6394001313</v>
          </cell>
        </row>
        <row r="2025">
          <cell r="A2025">
            <v>3400004386</v>
          </cell>
          <cell r="B2025">
            <v>0</v>
          </cell>
          <cell r="C2025">
            <v>5800</v>
          </cell>
          <cell r="D2025" t="str">
            <v>01.10.1996</v>
          </cell>
          <cell r="E2025">
            <v>1</v>
          </cell>
          <cell r="F2025">
            <v>6394001325</v>
          </cell>
        </row>
        <row r="2026">
          <cell r="A2026">
            <v>3400004387</v>
          </cell>
          <cell r="B2026">
            <v>0</v>
          </cell>
          <cell r="C2026">
            <v>5800</v>
          </cell>
          <cell r="D2026" t="str">
            <v>01.10.1996</v>
          </cell>
          <cell r="E2026">
            <v>1</v>
          </cell>
          <cell r="F2026">
            <v>6394001337</v>
          </cell>
        </row>
        <row r="2027">
          <cell r="A2027">
            <v>3400004388</v>
          </cell>
          <cell r="B2027">
            <v>2</v>
          </cell>
          <cell r="C2027">
            <v>6220</v>
          </cell>
          <cell r="D2027" t="str">
            <v>01.10.1996</v>
          </cell>
          <cell r="E2027">
            <v>0</v>
          </cell>
          <cell r="F2027">
            <v>6395000019</v>
          </cell>
        </row>
        <row r="2028">
          <cell r="A2028">
            <v>3400004388</v>
          </cell>
          <cell r="B2028">
            <v>1</v>
          </cell>
          <cell r="C2028">
            <v>6220</v>
          </cell>
          <cell r="D2028" t="str">
            <v>01.10.1996</v>
          </cell>
          <cell r="E2028">
            <v>0</v>
          </cell>
          <cell r="F2028">
            <v>6395000019</v>
          </cell>
        </row>
        <row r="2029">
          <cell r="A2029">
            <v>3400004388</v>
          </cell>
          <cell r="B2029">
            <v>0</v>
          </cell>
          <cell r="C2029">
            <v>6220</v>
          </cell>
          <cell r="D2029" t="str">
            <v>01.10.1996</v>
          </cell>
          <cell r="E2029">
            <v>0</v>
          </cell>
          <cell r="F2029">
            <v>6395000019</v>
          </cell>
        </row>
        <row r="2030">
          <cell r="A2030">
            <v>3400005558</v>
          </cell>
          <cell r="B2030">
            <v>0</v>
          </cell>
          <cell r="C2030">
            <v>6220</v>
          </cell>
          <cell r="D2030" t="str">
            <v>01.10.1996</v>
          </cell>
          <cell r="E2030">
            <v>4</v>
          </cell>
          <cell r="F2030">
            <v>6395000019</v>
          </cell>
        </row>
        <row r="2031">
          <cell r="A2031">
            <v>3400005557</v>
          </cell>
          <cell r="B2031">
            <v>0</v>
          </cell>
          <cell r="C2031">
            <v>6220</v>
          </cell>
          <cell r="D2031" t="str">
            <v>01.10.1996</v>
          </cell>
          <cell r="E2031">
            <v>2</v>
          </cell>
          <cell r="F2031">
            <v>6395000019</v>
          </cell>
        </row>
        <row r="2032">
          <cell r="A2032">
            <v>3400005559</v>
          </cell>
          <cell r="B2032">
            <v>0</v>
          </cell>
          <cell r="C2032">
            <v>6220</v>
          </cell>
          <cell r="D2032" t="str">
            <v>01.10.1996</v>
          </cell>
          <cell r="E2032">
            <v>2</v>
          </cell>
          <cell r="F2032">
            <v>6395000019</v>
          </cell>
        </row>
        <row r="2033">
          <cell r="A2033">
            <v>3400004389</v>
          </cell>
          <cell r="B2033">
            <v>1</v>
          </cell>
          <cell r="C2033">
            <v>6230</v>
          </cell>
          <cell r="D2033" t="str">
            <v>01.10.1996</v>
          </cell>
          <cell r="E2033">
            <v>0</v>
          </cell>
          <cell r="F2033">
            <v>6395000035</v>
          </cell>
        </row>
        <row r="2034">
          <cell r="A2034">
            <v>3400004389</v>
          </cell>
          <cell r="B2034">
            <v>0</v>
          </cell>
          <cell r="C2034">
            <v>6230</v>
          </cell>
          <cell r="D2034" t="str">
            <v>01.10.1996</v>
          </cell>
          <cell r="E2034">
            <v>0</v>
          </cell>
          <cell r="F2034">
            <v>6395000035</v>
          </cell>
        </row>
        <row r="2035">
          <cell r="A2035">
            <v>3400004390</v>
          </cell>
          <cell r="B2035">
            <v>1</v>
          </cell>
          <cell r="C2035">
            <v>6230</v>
          </cell>
          <cell r="D2035" t="str">
            <v>01.10.1996</v>
          </cell>
          <cell r="E2035">
            <v>0</v>
          </cell>
          <cell r="F2035">
            <v>6395000043</v>
          </cell>
        </row>
        <row r="2036">
          <cell r="A2036">
            <v>3400004390</v>
          </cell>
          <cell r="B2036">
            <v>0</v>
          </cell>
          <cell r="C2036">
            <v>6230</v>
          </cell>
          <cell r="D2036" t="str">
            <v>01.10.1996</v>
          </cell>
          <cell r="E2036">
            <v>0</v>
          </cell>
          <cell r="F2036">
            <v>6395000043</v>
          </cell>
        </row>
        <row r="2037">
          <cell r="A2037">
            <v>3400004390</v>
          </cell>
          <cell r="B2037">
            <v>2</v>
          </cell>
          <cell r="C2037">
            <v>6230</v>
          </cell>
          <cell r="D2037" t="str">
            <v>01.10.1996</v>
          </cell>
          <cell r="E2037">
            <v>0</v>
          </cell>
          <cell r="F2037">
            <v>6395000043</v>
          </cell>
        </row>
        <row r="2038">
          <cell r="A2038">
            <v>3400004391</v>
          </cell>
          <cell r="B2038">
            <v>1</v>
          </cell>
          <cell r="C2038">
            <v>6230</v>
          </cell>
          <cell r="D2038" t="str">
            <v>01.10.1996</v>
          </cell>
          <cell r="E2038">
            <v>0</v>
          </cell>
          <cell r="F2038">
            <v>6395000051</v>
          </cell>
        </row>
        <row r="2039">
          <cell r="A2039">
            <v>3400004391</v>
          </cell>
          <cell r="B2039">
            <v>0</v>
          </cell>
          <cell r="C2039">
            <v>6230</v>
          </cell>
          <cell r="D2039" t="str">
            <v>01.10.1996</v>
          </cell>
          <cell r="E2039">
            <v>0</v>
          </cell>
          <cell r="F2039">
            <v>6395000051</v>
          </cell>
        </row>
        <row r="2040">
          <cell r="A2040">
            <v>3400004392</v>
          </cell>
          <cell r="B2040">
            <v>0</v>
          </cell>
          <cell r="C2040">
            <v>6230</v>
          </cell>
          <cell r="D2040" t="str">
            <v>01.10.1996</v>
          </cell>
          <cell r="E2040">
            <v>0</v>
          </cell>
          <cell r="F2040">
            <v>6395000060</v>
          </cell>
        </row>
        <row r="2041">
          <cell r="A2041">
            <v>3400004392</v>
          </cell>
          <cell r="B2041">
            <v>1</v>
          </cell>
          <cell r="C2041">
            <v>6230</v>
          </cell>
          <cell r="D2041" t="str">
            <v>01.10.1996</v>
          </cell>
          <cell r="E2041">
            <v>0</v>
          </cell>
          <cell r="F2041">
            <v>6395000060</v>
          </cell>
        </row>
        <row r="2042">
          <cell r="A2042">
            <v>3400004393</v>
          </cell>
          <cell r="B2042">
            <v>0</v>
          </cell>
          <cell r="C2042">
            <v>5600</v>
          </cell>
          <cell r="D2042" t="str">
            <v>01.10.1996</v>
          </cell>
          <cell r="E2042">
            <v>0</v>
          </cell>
          <cell r="F2042">
            <v>6395000072</v>
          </cell>
        </row>
        <row r="2043">
          <cell r="A2043">
            <v>3400004394</v>
          </cell>
          <cell r="B2043">
            <v>0</v>
          </cell>
          <cell r="C2043">
            <v>6600</v>
          </cell>
          <cell r="D2043" t="str">
            <v>01.10.1996</v>
          </cell>
          <cell r="E2043">
            <v>1</v>
          </cell>
          <cell r="F2043">
            <v>6395000096</v>
          </cell>
        </row>
        <row r="2044">
          <cell r="A2044">
            <v>3400004395</v>
          </cell>
          <cell r="B2044">
            <v>0</v>
          </cell>
          <cell r="C2044">
            <v>6600</v>
          </cell>
          <cell r="D2044" t="str">
            <v>01.10.1996</v>
          </cell>
          <cell r="E2044">
            <v>1</v>
          </cell>
          <cell r="F2044">
            <v>6395000108</v>
          </cell>
        </row>
        <row r="2045">
          <cell r="A2045">
            <v>3400004396</v>
          </cell>
          <cell r="B2045">
            <v>0</v>
          </cell>
          <cell r="C2045">
            <v>6600</v>
          </cell>
          <cell r="D2045" t="str">
            <v>01.10.1996</v>
          </cell>
          <cell r="E2045">
            <v>1</v>
          </cell>
          <cell r="F2045">
            <v>6395000116</v>
          </cell>
        </row>
        <row r="2046">
          <cell r="A2046">
            <v>3400004397</v>
          </cell>
          <cell r="B2046">
            <v>0</v>
          </cell>
          <cell r="C2046">
            <v>6600</v>
          </cell>
          <cell r="D2046" t="str">
            <v>01.10.1996</v>
          </cell>
          <cell r="E2046">
            <v>1</v>
          </cell>
          <cell r="F2046">
            <v>6395000124</v>
          </cell>
        </row>
        <row r="2047">
          <cell r="A2047">
            <v>3400004398</v>
          </cell>
          <cell r="B2047">
            <v>0</v>
          </cell>
          <cell r="C2047">
            <v>6600</v>
          </cell>
          <cell r="D2047" t="str">
            <v>01.10.1996</v>
          </cell>
          <cell r="E2047">
            <v>1</v>
          </cell>
          <cell r="F2047">
            <v>6395000132</v>
          </cell>
        </row>
        <row r="2048">
          <cell r="A2048">
            <v>3400004399</v>
          </cell>
          <cell r="B2048">
            <v>0</v>
          </cell>
          <cell r="C2048">
            <v>6600</v>
          </cell>
          <cell r="D2048" t="str">
            <v>01.10.1996</v>
          </cell>
          <cell r="E2048">
            <v>1</v>
          </cell>
          <cell r="F2048">
            <v>6395000149</v>
          </cell>
        </row>
        <row r="2049">
          <cell r="A2049">
            <v>3400004400</v>
          </cell>
          <cell r="B2049">
            <v>0</v>
          </cell>
          <cell r="C2049">
            <v>6600</v>
          </cell>
          <cell r="D2049" t="str">
            <v>01.10.1996</v>
          </cell>
          <cell r="E2049">
            <v>1</v>
          </cell>
          <cell r="F2049">
            <v>6395000151</v>
          </cell>
        </row>
        <row r="2050">
          <cell r="A2050">
            <v>3400004401</v>
          </cell>
          <cell r="B2050">
            <v>0</v>
          </cell>
          <cell r="C2050">
            <v>6602</v>
          </cell>
          <cell r="D2050" t="str">
            <v>01.12.1994</v>
          </cell>
          <cell r="E2050">
            <v>1</v>
          </cell>
          <cell r="F2050">
            <v>6395000163</v>
          </cell>
        </row>
        <row r="2051">
          <cell r="A2051">
            <v>3400004402</v>
          </cell>
          <cell r="B2051">
            <v>0</v>
          </cell>
          <cell r="C2051">
            <v>6600</v>
          </cell>
          <cell r="D2051" t="str">
            <v>01.10.1996</v>
          </cell>
          <cell r="E2051">
            <v>1</v>
          </cell>
          <cell r="F2051">
            <v>6395000175</v>
          </cell>
        </row>
        <row r="2052">
          <cell r="A2052">
            <v>3400004403</v>
          </cell>
          <cell r="B2052">
            <v>0</v>
          </cell>
          <cell r="C2052">
            <v>6602</v>
          </cell>
          <cell r="D2052" t="str">
            <v>01.12.1994</v>
          </cell>
          <cell r="E2052">
            <v>1</v>
          </cell>
          <cell r="F2052">
            <v>6395000187</v>
          </cell>
        </row>
        <row r="2053">
          <cell r="A2053">
            <v>3400004404</v>
          </cell>
          <cell r="B2053">
            <v>0</v>
          </cell>
          <cell r="C2053">
            <v>6600</v>
          </cell>
          <cell r="D2053" t="str">
            <v>01.10.1996</v>
          </cell>
          <cell r="E2053">
            <v>1</v>
          </cell>
          <cell r="F2053">
            <v>6395000199</v>
          </cell>
        </row>
        <row r="2054">
          <cell r="A2054">
            <v>3400004405</v>
          </cell>
          <cell r="B2054">
            <v>0</v>
          </cell>
          <cell r="C2054">
            <v>6600</v>
          </cell>
          <cell r="D2054" t="str">
            <v>01.10.1996</v>
          </cell>
          <cell r="E2054">
            <v>1</v>
          </cell>
          <cell r="F2054">
            <v>6395000205</v>
          </cell>
        </row>
        <row r="2055">
          <cell r="A2055">
            <v>3400004406</v>
          </cell>
          <cell r="B2055">
            <v>0</v>
          </cell>
          <cell r="C2055">
            <v>6600</v>
          </cell>
          <cell r="D2055" t="str">
            <v>01.10.1996</v>
          </cell>
          <cell r="E2055">
            <v>1</v>
          </cell>
          <cell r="F2055">
            <v>6395000213</v>
          </cell>
        </row>
        <row r="2056">
          <cell r="A2056">
            <v>3400004407</v>
          </cell>
          <cell r="B2056">
            <v>0</v>
          </cell>
          <cell r="C2056">
            <v>6600</v>
          </cell>
          <cell r="D2056" t="str">
            <v>01.10.1996</v>
          </cell>
          <cell r="E2056">
            <v>1</v>
          </cell>
          <cell r="F2056">
            <v>6395000221</v>
          </cell>
        </row>
        <row r="2057">
          <cell r="A2057">
            <v>3400004408</v>
          </cell>
          <cell r="B2057">
            <v>0</v>
          </cell>
          <cell r="C2057">
            <v>6600</v>
          </cell>
          <cell r="D2057" t="str">
            <v>01.10.1996</v>
          </cell>
          <cell r="E2057">
            <v>1</v>
          </cell>
          <cell r="F2057">
            <v>6395000230</v>
          </cell>
        </row>
        <row r="2058">
          <cell r="A2058">
            <v>3400004409</v>
          </cell>
          <cell r="B2058">
            <v>0</v>
          </cell>
          <cell r="C2058">
            <v>6600</v>
          </cell>
          <cell r="D2058" t="str">
            <v>01.10.1996</v>
          </cell>
          <cell r="E2058">
            <v>1</v>
          </cell>
          <cell r="F2058">
            <v>6395000242</v>
          </cell>
        </row>
        <row r="2059">
          <cell r="A2059">
            <v>3400004410</v>
          </cell>
          <cell r="B2059">
            <v>0</v>
          </cell>
          <cell r="C2059">
            <v>6600</v>
          </cell>
          <cell r="D2059" t="str">
            <v>01.10.1996</v>
          </cell>
          <cell r="E2059">
            <v>1</v>
          </cell>
          <cell r="F2059">
            <v>6395000254</v>
          </cell>
        </row>
        <row r="2060">
          <cell r="A2060">
            <v>3400004411</v>
          </cell>
          <cell r="B2060">
            <v>0</v>
          </cell>
          <cell r="C2060">
            <v>6602</v>
          </cell>
          <cell r="D2060" t="str">
            <v>01.12.1994</v>
          </cell>
          <cell r="E2060">
            <v>0</v>
          </cell>
          <cell r="F2060">
            <v>6395000266</v>
          </cell>
        </row>
        <row r="2061">
          <cell r="A2061">
            <v>3400004412</v>
          </cell>
          <cell r="B2061">
            <v>0</v>
          </cell>
          <cell r="C2061">
            <v>6600</v>
          </cell>
          <cell r="D2061" t="str">
            <v>01.10.1996</v>
          </cell>
          <cell r="E2061">
            <v>1</v>
          </cell>
          <cell r="F2061">
            <v>6395000278</v>
          </cell>
        </row>
        <row r="2062">
          <cell r="A2062">
            <v>3400004413</v>
          </cell>
          <cell r="B2062">
            <v>0</v>
          </cell>
          <cell r="C2062">
            <v>6602</v>
          </cell>
          <cell r="D2062" t="str">
            <v>01.12.1994</v>
          </cell>
          <cell r="E2062">
            <v>1</v>
          </cell>
          <cell r="F2062">
            <v>6395000289</v>
          </cell>
        </row>
        <row r="2063">
          <cell r="A2063">
            <v>3400004414</v>
          </cell>
          <cell r="B2063">
            <v>0</v>
          </cell>
          <cell r="C2063">
            <v>5100</v>
          </cell>
          <cell r="D2063" t="str">
            <v>01.10.1996</v>
          </cell>
          <cell r="E2063">
            <v>0</v>
          </cell>
          <cell r="F2063">
            <v>6395000291</v>
          </cell>
        </row>
        <row r="2064">
          <cell r="A2064">
            <v>3400004415</v>
          </cell>
          <cell r="B2064">
            <v>0</v>
          </cell>
          <cell r="C2064">
            <v>6600</v>
          </cell>
          <cell r="D2064" t="str">
            <v>01.10.1996</v>
          </cell>
          <cell r="E2064">
            <v>0</v>
          </cell>
          <cell r="F2064">
            <v>6395000302</v>
          </cell>
        </row>
        <row r="2065">
          <cell r="A2065">
            <v>3400004416</v>
          </cell>
          <cell r="B2065">
            <v>0</v>
          </cell>
          <cell r="C2065">
            <v>6600</v>
          </cell>
          <cell r="D2065" t="str">
            <v>01.10.1996</v>
          </cell>
          <cell r="E2065">
            <v>0</v>
          </cell>
          <cell r="F2065">
            <v>6395000319</v>
          </cell>
        </row>
        <row r="2066">
          <cell r="A2066">
            <v>3400004417</v>
          </cell>
          <cell r="B2066">
            <v>0</v>
          </cell>
          <cell r="C2066">
            <v>6602</v>
          </cell>
          <cell r="D2066" t="str">
            <v>01.01.1995</v>
          </cell>
          <cell r="E2066">
            <v>0</v>
          </cell>
          <cell r="F2066">
            <v>6395000321</v>
          </cell>
        </row>
        <row r="2067">
          <cell r="A2067">
            <v>3400004418</v>
          </cell>
          <cell r="B2067">
            <v>0</v>
          </cell>
          <cell r="C2067">
            <v>6602</v>
          </cell>
          <cell r="D2067" t="str">
            <v>01.01.1995</v>
          </cell>
          <cell r="E2067">
            <v>0</v>
          </cell>
          <cell r="F2067">
            <v>6395000333</v>
          </cell>
        </row>
        <row r="2068">
          <cell r="A2068">
            <v>3400004419</v>
          </cell>
          <cell r="B2068">
            <v>0</v>
          </cell>
          <cell r="C2068">
            <v>6602</v>
          </cell>
          <cell r="D2068" t="str">
            <v>01.01.1995</v>
          </cell>
          <cell r="E2068">
            <v>1</v>
          </cell>
          <cell r="F2068">
            <v>6395000345</v>
          </cell>
        </row>
        <row r="2069">
          <cell r="A2069">
            <v>3400004420</v>
          </cell>
          <cell r="B2069">
            <v>0</v>
          </cell>
          <cell r="C2069">
            <v>5800</v>
          </cell>
          <cell r="D2069" t="str">
            <v>01.10.1996</v>
          </cell>
          <cell r="E2069">
            <v>1</v>
          </cell>
          <cell r="F2069">
            <v>6395000357</v>
          </cell>
        </row>
        <row r="2070">
          <cell r="A2070">
            <v>3400004421</v>
          </cell>
          <cell r="B2070">
            <v>0</v>
          </cell>
          <cell r="C2070">
            <v>5800</v>
          </cell>
          <cell r="D2070" t="str">
            <v>01.10.1996</v>
          </cell>
          <cell r="E2070">
            <v>1</v>
          </cell>
          <cell r="F2070">
            <v>6395000369</v>
          </cell>
        </row>
        <row r="2071">
          <cell r="A2071">
            <v>3400004422</v>
          </cell>
          <cell r="B2071">
            <v>0</v>
          </cell>
          <cell r="C2071">
            <v>5800</v>
          </cell>
          <cell r="D2071" t="str">
            <v>01.10.1996</v>
          </cell>
          <cell r="E2071">
            <v>1</v>
          </cell>
          <cell r="F2071">
            <v>6395000370</v>
          </cell>
        </row>
        <row r="2072">
          <cell r="A2072">
            <v>3400004423</v>
          </cell>
          <cell r="B2072">
            <v>0</v>
          </cell>
          <cell r="C2072">
            <v>6801</v>
          </cell>
          <cell r="D2072" t="str">
            <v>01.10.1996</v>
          </cell>
          <cell r="E2072">
            <v>1</v>
          </cell>
          <cell r="F2072">
            <v>6395000382</v>
          </cell>
        </row>
        <row r="2073">
          <cell r="A2073">
            <v>3400004423</v>
          </cell>
          <cell r="B2073">
            <v>1</v>
          </cell>
          <cell r="C2073">
            <v>6801</v>
          </cell>
          <cell r="D2073" t="str">
            <v>01.10.1996</v>
          </cell>
          <cell r="E2073">
            <v>0</v>
          </cell>
          <cell r="F2073">
            <v>6395000382</v>
          </cell>
        </row>
        <row r="2074">
          <cell r="A2074">
            <v>3400004424</v>
          </cell>
          <cell r="B2074">
            <v>0</v>
          </cell>
          <cell r="C2074">
            <v>6901</v>
          </cell>
          <cell r="D2074" t="str">
            <v>01.01.1995</v>
          </cell>
          <cell r="E2074">
            <v>0</v>
          </cell>
          <cell r="F2074">
            <v>6395000394</v>
          </cell>
        </row>
        <row r="2075">
          <cell r="A2075">
            <v>3400004425</v>
          </cell>
          <cell r="B2075">
            <v>0</v>
          </cell>
          <cell r="C2075">
            <v>6901</v>
          </cell>
          <cell r="D2075" t="str">
            <v>01.01.1995</v>
          </cell>
          <cell r="E2075">
            <v>15</v>
          </cell>
          <cell r="F2075">
            <v>6395000400</v>
          </cell>
        </row>
        <row r="2076">
          <cell r="A2076">
            <v>3400004426</v>
          </cell>
          <cell r="B2076">
            <v>0</v>
          </cell>
          <cell r="C2076">
            <v>6901</v>
          </cell>
          <cell r="D2076" t="str">
            <v>01.12.1994</v>
          </cell>
          <cell r="E2076">
            <v>0</v>
          </cell>
          <cell r="F2076">
            <v>6395000412</v>
          </cell>
        </row>
        <row r="2077">
          <cell r="A2077">
            <v>3400004427</v>
          </cell>
          <cell r="B2077">
            <v>0</v>
          </cell>
          <cell r="C2077">
            <v>6801</v>
          </cell>
          <cell r="D2077" t="str">
            <v>01.10.1996</v>
          </cell>
          <cell r="E2077">
            <v>1</v>
          </cell>
          <cell r="F2077">
            <v>6395000424</v>
          </cell>
        </row>
        <row r="2078">
          <cell r="A2078">
            <v>3400004428</v>
          </cell>
          <cell r="B2078">
            <v>0</v>
          </cell>
          <cell r="C2078">
            <v>6230</v>
          </cell>
          <cell r="D2078" t="str">
            <v>01.10.1996</v>
          </cell>
          <cell r="E2078">
            <v>0</v>
          </cell>
          <cell r="F2078">
            <v>6395000436</v>
          </cell>
        </row>
        <row r="2079">
          <cell r="A2079">
            <v>3400005206</v>
          </cell>
          <cell r="B2079">
            <v>0</v>
          </cell>
          <cell r="C2079">
            <v>6230</v>
          </cell>
          <cell r="D2079" t="str">
            <v>01.10.1996</v>
          </cell>
          <cell r="E2079">
            <v>2</v>
          </cell>
          <cell r="F2079">
            <v>6395000436</v>
          </cell>
        </row>
        <row r="2080">
          <cell r="A2080">
            <v>3400004429</v>
          </cell>
          <cell r="B2080">
            <v>0</v>
          </cell>
          <cell r="C2080">
            <v>6800</v>
          </cell>
          <cell r="D2080" t="str">
            <v>01.10.1996</v>
          </cell>
          <cell r="E2080">
            <v>1</v>
          </cell>
          <cell r="F2080">
            <v>6395000448</v>
          </cell>
        </row>
        <row r="2081">
          <cell r="A2081">
            <v>3400004430</v>
          </cell>
          <cell r="B2081">
            <v>0</v>
          </cell>
          <cell r="C2081">
            <v>6210</v>
          </cell>
          <cell r="D2081" t="str">
            <v>01.10.1996</v>
          </cell>
          <cell r="E2081">
            <v>0</v>
          </cell>
          <cell r="F2081">
            <v>6395000459</v>
          </cell>
        </row>
        <row r="2082">
          <cell r="A2082">
            <v>3400004431</v>
          </cell>
          <cell r="B2082">
            <v>0</v>
          </cell>
          <cell r="C2082">
            <v>6901</v>
          </cell>
          <cell r="D2082" t="str">
            <v>01.12.1994</v>
          </cell>
          <cell r="E2082">
            <v>5</v>
          </cell>
          <cell r="F2082">
            <v>6395000461</v>
          </cell>
        </row>
        <row r="2083">
          <cell r="A2083">
            <v>3400004432</v>
          </cell>
          <cell r="B2083">
            <v>0</v>
          </cell>
          <cell r="C2083">
            <v>6900</v>
          </cell>
          <cell r="D2083" t="str">
            <v>01.11.1994</v>
          </cell>
          <cell r="E2083">
            <v>4</v>
          </cell>
          <cell r="F2083">
            <v>6395000473</v>
          </cell>
        </row>
        <row r="2084">
          <cell r="A2084">
            <v>3400004433</v>
          </cell>
          <cell r="B2084">
            <v>0</v>
          </cell>
          <cell r="C2084">
            <v>5301</v>
          </cell>
          <cell r="D2084" t="str">
            <v>01.10.1996</v>
          </cell>
          <cell r="E2084">
            <v>0</v>
          </cell>
          <cell r="F2084">
            <v>6395000485</v>
          </cell>
        </row>
        <row r="2085">
          <cell r="A2085">
            <v>3400004434</v>
          </cell>
          <cell r="B2085">
            <v>0</v>
          </cell>
          <cell r="C2085">
            <v>5301</v>
          </cell>
          <cell r="D2085" t="str">
            <v>01.10.1996</v>
          </cell>
          <cell r="E2085">
            <v>0</v>
          </cell>
          <cell r="F2085">
            <v>6395000497</v>
          </cell>
        </row>
        <row r="2086">
          <cell r="A2086">
            <v>3400004435</v>
          </cell>
          <cell r="B2086">
            <v>0</v>
          </cell>
          <cell r="C2086">
            <v>6230</v>
          </cell>
          <cell r="D2086" t="str">
            <v>01.10.1996</v>
          </cell>
          <cell r="E2086">
            <v>0</v>
          </cell>
          <cell r="F2086">
            <v>6395000503</v>
          </cell>
        </row>
        <row r="2087">
          <cell r="A2087">
            <v>3400004436</v>
          </cell>
          <cell r="B2087">
            <v>0</v>
          </cell>
          <cell r="C2087">
            <v>6901</v>
          </cell>
          <cell r="D2087" t="str">
            <v>01.11.1994</v>
          </cell>
          <cell r="E2087">
            <v>4</v>
          </cell>
          <cell r="F2087">
            <v>6395000515</v>
          </cell>
        </row>
        <row r="2088">
          <cell r="A2088">
            <v>3400004437</v>
          </cell>
          <cell r="B2088">
            <v>0</v>
          </cell>
          <cell r="C2088">
            <v>5100</v>
          </cell>
          <cell r="D2088" t="str">
            <v>01.10.1996</v>
          </cell>
          <cell r="E2088">
            <v>1</v>
          </cell>
          <cell r="F2088">
            <v>6395000527</v>
          </cell>
        </row>
        <row r="2089">
          <cell r="A2089">
            <v>3400004438</v>
          </cell>
          <cell r="B2089">
            <v>0</v>
          </cell>
          <cell r="C2089">
            <v>5100</v>
          </cell>
          <cell r="D2089" t="str">
            <v>01.10.1996</v>
          </cell>
          <cell r="E2089">
            <v>1</v>
          </cell>
          <cell r="F2089">
            <v>6395000539</v>
          </cell>
        </row>
        <row r="2090">
          <cell r="A2090">
            <v>3400004439</v>
          </cell>
          <cell r="B2090">
            <v>0</v>
          </cell>
          <cell r="C2090">
            <v>5100</v>
          </cell>
          <cell r="D2090" t="str">
            <v>01.10.1996</v>
          </cell>
          <cell r="E2090">
            <v>1</v>
          </cell>
          <cell r="F2090">
            <v>6395000540</v>
          </cell>
        </row>
        <row r="2091">
          <cell r="A2091">
            <v>3400004440</v>
          </cell>
          <cell r="B2091">
            <v>0</v>
          </cell>
          <cell r="C2091">
            <v>5100</v>
          </cell>
          <cell r="D2091" t="str">
            <v>01.10.1996</v>
          </cell>
          <cell r="E2091">
            <v>1</v>
          </cell>
          <cell r="F2091">
            <v>6395000552</v>
          </cell>
        </row>
        <row r="2092">
          <cell r="A2092">
            <v>3400004441</v>
          </cell>
          <cell r="B2092">
            <v>0</v>
          </cell>
          <cell r="C2092">
            <v>5101</v>
          </cell>
          <cell r="D2092" t="str">
            <v>01.10.1996</v>
          </cell>
          <cell r="E2092">
            <v>1</v>
          </cell>
          <cell r="F2092">
            <v>6395000564</v>
          </cell>
        </row>
        <row r="2093">
          <cell r="A2093">
            <v>3400004442</v>
          </cell>
          <cell r="B2093">
            <v>0</v>
          </cell>
          <cell r="C2093">
            <v>5101</v>
          </cell>
          <cell r="D2093" t="str">
            <v>01.10.1996</v>
          </cell>
          <cell r="E2093">
            <v>1</v>
          </cell>
          <cell r="F2093">
            <v>6395000576</v>
          </cell>
        </row>
        <row r="2094">
          <cell r="A2094">
            <v>3400004443</v>
          </cell>
          <cell r="B2094">
            <v>0</v>
          </cell>
          <cell r="C2094">
            <v>5101</v>
          </cell>
          <cell r="D2094" t="str">
            <v>01.10.1996</v>
          </cell>
          <cell r="E2094">
            <v>1</v>
          </cell>
          <cell r="F2094">
            <v>6395000588</v>
          </cell>
        </row>
        <row r="2095">
          <cell r="A2095">
            <v>3400004444</v>
          </cell>
          <cell r="B2095">
            <v>0</v>
          </cell>
          <cell r="C2095">
            <v>5101</v>
          </cell>
          <cell r="D2095" t="str">
            <v>01.10.1996</v>
          </cell>
          <cell r="E2095">
            <v>1</v>
          </cell>
          <cell r="F2095">
            <v>6395000599</v>
          </cell>
        </row>
        <row r="2096">
          <cell r="A2096">
            <v>3400004445</v>
          </cell>
          <cell r="B2096">
            <v>0</v>
          </cell>
          <cell r="C2096">
            <v>5101</v>
          </cell>
          <cell r="D2096" t="str">
            <v>01.10.1996</v>
          </cell>
          <cell r="E2096">
            <v>1</v>
          </cell>
          <cell r="F2096">
            <v>6395000606</v>
          </cell>
        </row>
        <row r="2097">
          <cell r="A2097">
            <v>3400004446</v>
          </cell>
          <cell r="B2097">
            <v>0</v>
          </cell>
          <cell r="C2097">
            <v>6901</v>
          </cell>
          <cell r="D2097" t="str">
            <v>01.09.1994</v>
          </cell>
          <cell r="E2097">
            <v>5</v>
          </cell>
          <cell r="F2097">
            <v>6395000618</v>
          </cell>
        </row>
        <row r="2098">
          <cell r="A2098">
            <v>3400004447</v>
          </cell>
          <cell r="B2098">
            <v>0</v>
          </cell>
          <cell r="C2098">
            <v>6230</v>
          </cell>
          <cell r="D2098" t="str">
            <v>01.10.1996</v>
          </cell>
          <cell r="E2098">
            <v>0</v>
          </cell>
          <cell r="F2098">
            <v>6395000629</v>
          </cell>
        </row>
        <row r="2099">
          <cell r="A2099">
            <v>3400005588</v>
          </cell>
          <cell r="B2099">
            <v>0</v>
          </cell>
          <cell r="C2099">
            <v>6230</v>
          </cell>
          <cell r="D2099" t="str">
            <v>01.10.1996</v>
          </cell>
          <cell r="E2099">
            <v>2</v>
          </cell>
          <cell r="F2099">
            <v>6395000631</v>
          </cell>
        </row>
        <row r="2100">
          <cell r="A2100">
            <v>3400004448</v>
          </cell>
          <cell r="B2100">
            <v>0</v>
          </cell>
          <cell r="C2100">
            <v>6800</v>
          </cell>
          <cell r="D2100" t="str">
            <v>01.10.1996</v>
          </cell>
          <cell r="E2100">
            <v>0</v>
          </cell>
          <cell r="F2100">
            <v>6395000631</v>
          </cell>
        </row>
        <row r="2101">
          <cell r="A2101">
            <v>3400004449</v>
          </cell>
          <cell r="B2101">
            <v>0</v>
          </cell>
          <cell r="C2101">
            <v>6230</v>
          </cell>
          <cell r="D2101" t="str">
            <v>01.10.1996</v>
          </cell>
          <cell r="E2101">
            <v>0</v>
          </cell>
          <cell r="F2101">
            <v>6395000643</v>
          </cell>
        </row>
        <row r="2102">
          <cell r="A2102">
            <v>3400004450</v>
          </cell>
          <cell r="B2102">
            <v>0</v>
          </cell>
          <cell r="C2102">
            <v>6901</v>
          </cell>
          <cell r="D2102" t="str">
            <v>01.08.1994</v>
          </cell>
          <cell r="E2102">
            <v>0</v>
          </cell>
          <cell r="F2102">
            <v>6395000655</v>
          </cell>
        </row>
        <row r="2103">
          <cell r="A2103">
            <v>3400004451</v>
          </cell>
          <cell r="B2103">
            <v>0</v>
          </cell>
          <cell r="C2103">
            <v>6901</v>
          </cell>
          <cell r="D2103" t="str">
            <v>01.08.1994</v>
          </cell>
          <cell r="E2103">
            <v>15</v>
          </cell>
          <cell r="F2103">
            <v>6395000667</v>
          </cell>
        </row>
        <row r="2104">
          <cell r="A2104">
            <v>3400004452</v>
          </cell>
          <cell r="B2104">
            <v>1</v>
          </cell>
          <cell r="C2104">
            <v>5301</v>
          </cell>
          <cell r="D2104" t="str">
            <v>01.10.1996</v>
          </cell>
          <cell r="E2104">
            <v>0</v>
          </cell>
          <cell r="F2104">
            <v>6395000679</v>
          </cell>
        </row>
        <row r="2105">
          <cell r="A2105">
            <v>3400004452</v>
          </cell>
          <cell r="B2105">
            <v>0</v>
          </cell>
          <cell r="C2105">
            <v>5301</v>
          </cell>
          <cell r="D2105" t="str">
            <v>01.10.1996</v>
          </cell>
          <cell r="E2105">
            <v>1</v>
          </cell>
          <cell r="F2105">
            <v>6395000679</v>
          </cell>
        </row>
        <row r="2106">
          <cell r="A2106">
            <v>3400004453</v>
          </cell>
          <cell r="B2106">
            <v>0</v>
          </cell>
          <cell r="C2106">
            <v>6801</v>
          </cell>
          <cell r="D2106" t="str">
            <v>01.10.1996</v>
          </cell>
          <cell r="E2106">
            <v>1</v>
          </cell>
          <cell r="F2106">
            <v>6395000680</v>
          </cell>
        </row>
        <row r="2107">
          <cell r="A2107">
            <v>3400004454</v>
          </cell>
          <cell r="B2107">
            <v>0</v>
          </cell>
          <cell r="C2107">
            <v>5301</v>
          </cell>
          <cell r="D2107" t="str">
            <v>01.10.1996</v>
          </cell>
          <cell r="E2107">
            <v>1</v>
          </cell>
          <cell r="F2107">
            <v>6395000692</v>
          </cell>
        </row>
        <row r="2108">
          <cell r="A2108">
            <v>3400004455</v>
          </cell>
          <cell r="B2108">
            <v>0</v>
          </cell>
          <cell r="C2108">
            <v>6901</v>
          </cell>
          <cell r="D2108" t="str">
            <v>01.01.1995</v>
          </cell>
          <cell r="E2108">
            <v>3</v>
          </cell>
          <cell r="F2108">
            <v>6395000709</v>
          </cell>
        </row>
        <row r="2109">
          <cell r="A2109">
            <v>3400004456</v>
          </cell>
          <cell r="B2109">
            <v>0</v>
          </cell>
          <cell r="C2109">
            <v>5900</v>
          </cell>
          <cell r="D2109" t="str">
            <v>01.02.1995</v>
          </cell>
          <cell r="E2109">
            <v>1</v>
          </cell>
          <cell r="F2109">
            <v>6395000710</v>
          </cell>
        </row>
        <row r="2110">
          <cell r="A2110">
            <v>3400004457</v>
          </cell>
          <cell r="B2110">
            <v>0</v>
          </cell>
          <cell r="C2110">
            <v>6901</v>
          </cell>
          <cell r="D2110" t="str">
            <v>01.02.1995</v>
          </cell>
          <cell r="E2110">
            <v>2</v>
          </cell>
          <cell r="F2110">
            <v>6395000722</v>
          </cell>
        </row>
        <row r="2111">
          <cell r="A2111">
            <v>3400004458</v>
          </cell>
          <cell r="B2111">
            <v>0</v>
          </cell>
          <cell r="C2111">
            <v>6600</v>
          </cell>
          <cell r="D2111" t="str">
            <v>01.10.1996</v>
          </cell>
          <cell r="E2111">
            <v>0</v>
          </cell>
          <cell r="F2111">
            <v>6395000734</v>
          </cell>
        </row>
        <row r="2112">
          <cell r="A2112">
            <v>3400004459</v>
          </cell>
          <cell r="B2112">
            <v>0</v>
          </cell>
          <cell r="C2112">
            <v>6801</v>
          </cell>
          <cell r="D2112" t="str">
            <v>01.10.1996</v>
          </cell>
          <cell r="E2112">
            <v>1</v>
          </cell>
          <cell r="F2112">
            <v>6395000746</v>
          </cell>
        </row>
        <row r="2113">
          <cell r="A2113">
            <v>3400004460</v>
          </cell>
          <cell r="B2113">
            <v>0</v>
          </cell>
          <cell r="C2113">
            <v>5800</v>
          </cell>
          <cell r="D2113" t="str">
            <v>01.10.1996</v>
          </cell>
          <cell r="E2113">
            <v>0</v>
          </cell>
          <cell r="F2113">
            <v>6395000758</v>
          </cell>
        </row>
        <row r="2114">
          <cell r="A2114">
            <v>3400004461</v>
          </cell>
          <cell r="B2114">
            <v>0</v>
          </cell>
          <cell r="C2114">
            <v>6801</v>
          </cell>
          <cell r="D2114" t="str">
            <v>01.10.1996</v>
          </cell>
          <cell r="E2114">
            <v>1</v>
          </cell>
          <cell r="F2114">
            <v>6395000771</v>
          </cell>
        </row>
        <row r="2115">
          <cell r="A2115">
            <v>3400004462</v>
          </cell>
          <cell r="B2115">
            <v>0</v>
          </cell>
          <cell r="C2115">
            <v>6500</v>
          </cell>
          <cell r="D2115" t="str">
            <v>01.10.1996</v>
          </cell>
          <cell r="E2115">
            <v>0</v>
          </cell>
          <cell r="F2115">
            <v>6395000783</v>
          </cell>
        </row>
        <row r="2116">
          <cell r="A2116">
            <v>3400004463</v>
          </cell>
          <cell r="B2116">
            <v>0</v>
          </cell>
          <cell r="C2116">
            <v>6600</v>
          </cell>
          <cell r="D2116" t="str">
            <v>01.10.1996</v>
          </cell>
          <cell r="E2116">
            <v>1</v>
          </cell>
          <cell r="F2116">
            <v>6395000795</v>
          </cell>
        </row>
        <row r="2117">
          <cell r="A2117">
            <v>3400004464</v>
          </cell>
          <cell r="B2117">
            <v>1</v>
          </cell>
          <cell r="C2117">
            <v>6600</v>
          </cell>
          <cell r="D2117" t="str">
            <v>01.10.1996</v>
          </cell>
          <cell r="E2117">
            <v>0</v>
          </cell>
          <cell r="F2117">
            <v>6395000801</v>
          </cell>
        </row>
        <row r="2118">
          <cell r="A2118">
            <v>3400004464</v>
          </cell>
          <cell r="B2118">
            <v>0</v>
          </cell>
          <cell r="C2118">
            <v>6600</v>
          </cell>
          <cell r="D2118" t="str">
            <v>01.10.1996</v>
          </cell>
          <cell r="E2118">
            <v>1</v>
          </cell>
          <cell r="F2118">
            <v>6395000801</v>
          </cell>
        </row>
        <row r="2119">
          <cell r="A2119">
            <v>3400004465</v>
          </cell>
          <cell r="B2119">
            <v>1</v>
          </cell>
          <cell r="C2119">
            <v>6600</v>
          </cell>
          <cell r="D2119" t="str">
            <v>01.10.1996</v>
          </cell>
          <cell r="E2119">
            <v>0</v>
          </cell>
          <cell r="F2119">
            <v>6395000813</v>
          </cell>
        </row>
        <row r="2120">
          <cell r="A2120">
            <v>3400004465</v>
          </cell>
          <cell r="B2120">
            <v>0</v>
          </cell>
          <cell r="C2120">
            <v>6600</v>
          </cell>
          <cell r="D2120" t="str">
            <v>01.10.1996</v>
          </cell>
          <cell r="E2120">
            <v>1</v>
          </cell>
          <cell r="F2120">
            <v>6395000813</v>
          </cell>
        </row>
        <row r="2121">
          <cell r="A2121">
            <v>3400004466</v>
          </cell>
          <cell r="B2121">
            <v>0</v>
          </cell>
          <cell r="C2121">
            <v>6600</v>
          </cell>
          <cell r="D2121" t="str">
            <v>01.10.1996</v>
          </cell>
          <cell r="E2121">
            <v>1</v>
          </cell>
          <cell r="F2121">
            <v>6395000825</v>
          </cell>
        </row>
        <row r="2122">
          <cell r="A2122">
            <v>3400004467</v>
          </cell>
          <cell r="B2122">
            <v>0</v>
          </cell>
          <cell r="C2122">
            <v>6500</v>
          </cell>
          <cell r="D2122" t="str">
            <v>01.10.1996</v>
          </cell>
          <cell r="E2122">
            <v>0</v>
          </cell>
          <cell r="F2122">
            <v>6395000837</v>
          </cell>
        </row>
        <row r="2123">
          <cell r="A2123">
            <v>3400004468</v>
          </cell>
          <cell r="B2123">
            <v>0</v>
          </cell>
          <cell r="C2123">
            <v>6500</v>
          </cell>
          <cell r="D2123" t="str">
            <v>01.10.1996</v>
          </cell>
          <cell r="E2123">
            <v>0</v>
          </cell>
          <cell r="F2123">
            <v>6395000849</v>
          </cell>
        </row>
        <row r="2124">
          <cell r="A2124">
            <v>3400004469</v>
          </cell>
          <cell r="B2124">
            <v>0</v>
          </cell>
          <cell r="C2124">
            <v>5800</v>
          </cell>
          <cell r="D2124" t="str">
            <v>01.10.1996</v>
          </cell>
          <cell r="E2124">
            <v>0</v>
          </cell>
          <cell r="F2124">
            <v>6395000850</v>
          </cell>
        </row>
        <row r="2125">
          <cell r="A2125">
            <v>3400004470</v>
          </cell>
          <cell r="B2125">
            <v>0</v>
          </cell>
          <cell r="C2125">
            <v>6801</v>
          </cell>
          <cell r="D2125" t="str">
            <v>01.10.1996</v>
          </cell>
          <cell r="E2125">
            <v>1</v>
          </cell>
          <cell r="F2125">
            <v>6395000862</v>
          </cell>
        </row>
        <row r="2126">
          <cell r="A2126">
            <v>3400004471</v>
          </cell>
          <cell r="B2126">
            <v>0</v>
          </cell>
          <cell r="C2126">
            <v>6801</v>
          </cell>
          <cell r="D2126" t="str">
            <v>01.10.1996</v>
          </cell>
          <cell r="E2126">
            <v>1</v>
          </cell>
          <cell r="F2126">
            <v>6395000874</v>
          </cell>
        </row>
        <row r="2127">
          <cell r="A2127">
            <v>3400004472</v>
          </cell>
          <cell r="B2127">
            <v>0</v>
          </cell>
          <cell r="C2127">
            <v>6801</v>
          </cell>
          <cell r="D2127" t="str">
            <v>01.10.1996</v>
          </cell>
          <cell r="E2127">
            <v>1</v>
          </cell>
          <cell r="F2127">
            <v>6395000886</v>
          </cell>
        </row>
        <row r="2128">
          <cell r="A2128">
            <v>3400004473</v>
          </cell>
          <cell r="B2128">
            <v>0</v>
          </cell>
          <cell r="C2128">
            <v>6801</v>
          </cell>
          <cell r="D2128" t="str">
            <v>01.10.1996</v>
          </cell>
          <cell r="E2128">
            <v>1</v>
          </cell>
          <cell r="F2128">
            <v>6395000898</v>
          </cell>
        </row>
        <row r="2129">
          <cell r="A2129">
            <v>3400004474</v>
          </cell>
          <cell r="B2129">
            <v>0</v>
          </cell>
          <cell r="C2129">
            <v>5800</v>
          </cell>
          <cell r="D2129" t="str">
            <v>01.10.1996</v>
          </cell>
          <cell r="E2129">
            <v>0</v>
          </cell>
          <cell r="F2129">
            <v>6395000904</v>
          </cell>
        </row>
        <row r="2130">
          <cell r="A2130">
            <v>3400004475</v>
          </cell>
          <cell r="B2130">
            <v>0</v>
          </cell>
          <cell r="C2130">
            <v>6801</v>
          </cell>
          <cell r="D2130" t="str">
            <v>01.10.1996</v>
          </cell>
          <cell r="E2130">
            <v>1</v>
          </cell>
          <cell r="F2130">
            <v>6395000916</v>
          </cell>
        </row>
        <row r="2131">
          <cell r="A2131">
            <v>3400004476</v>
          </cell>
          <cell r="B2131">
            <v>0</v>
          </cell>
          <cell r="C2131">
            <v>5801</v>
          </cell>
          <cell r="D2131" t="str">
            <v>01.10.1996</v>
          </cell>
          <cell r="E2131">
            <v>0</v>
          </cell>
          <cell r="F2131">
            <v>6395000928</v>
          </cell>
        </row>
        <row r="2132">
          <cell r="A2132">
            <v>3400004477</v>
          </cell>
          <cell r="B2132">
            <v>0</v>
          </cell>
          <cell r="C2132">
            <v>6600</v>
          </cell>
          <cell r="D2132" t="str">
            <v>01.10.1996</v>
          </cell>
          <cell r="E2132">
            <v>0</v>
          </cell>
          <cell r="F2132">
            <v>6395000939</v>
          </cell>
        </row>
        <row r="2133">
          <cell r="A2133">
            <v>3400004797</v>
          </cell>
          <cell r="B2133">
            <v>0</v>
          </cell>
          <cell r="C2133">
            <v>6600</v>
          </cell>
          <cell r="D2133" t="str">
            <v>01.10.1996</v>
          </cell>
          <cell r="E2133">
            <v>1</v>
          </cell>
          <cell r="F2133">
            <v>6395000941</v>
          </cell>
        </row>
        <row r="2134">
          <cell r="A2134">
            <v>3400004478</v>
          </cell>
          <cell r="B2134">
            <v>0</v>
          </cell>
          <cell r="C2134">
            <v>6801</v>
          </cell>
          <cell r="D2134" t="str">
            <v>01.10.1996</v>
          </cell>
          <cell r="E2134">
            <v>1</v>
          </cell>
          <cell r="F2134">
            <v>6395000953</v>
          </cell>
        </row>
        <row r="2135">
          <cell r="A2135">
            <v>3400004479</v>
          </cell>
          <cell r="B2135">
            <v>0</v>
          </cell>
          <cell r="C2135">
            <v>6230</v>
          </cell>
          <cell r="D2135" t="str">
            <v>01.10.1996</v>
          </cell>
          <cell r="E2135">
            <v>0</v>
          </cell>
          <cell r="F2135">
            <v>6395000965</v>
          </cell>
        </row>
        <row r="2136">
          <cell r="A2136">
            <v>3400004480</v>
          </cell>
          <cell r="B2136">
            <v>0</v>
          </cell>
          <cell r="C2136">
            <v>6801</v>
          </cell>
          <cell r="D2136" t="str">
            <v>01.10.1996</v>
          </cell>
          <cell r="E2136">
            <v>1</v>
          </cell>
          <cell r="F2136">
            <v>6395000990</v>
          </cell>
        </row>
        <row r="2137">
          <cell r="A2137">
            <v>3400004481</v>
          </cell>
          <cell r="B2137">
            <v>0</v>
          </cell>
          <cell r="C2137">
            <v>5400</v>
          </cell>
          <cell r="D2137" t="str">
            <v>01.10.1996</v>
          </cell>
          <cell r="E2137">
            <v>1</v>
          </cell>
          <cell r="F2137">
            <v>6395001007</v>
          </cell>
        </row>
        <row r="2138">
          <cell r="A2138">
            <v>3400004482</v>
          </cell>
          <cell r="B2138">
            <v>0</v>
          </cell>
          <cell r="C2138">
            <v>6602</v>
          </cell>
          <cell r="D2138" t="str">
            <v>01.10.1994</v>
          </cell>
          <cell r="E2138">
            <v>16</v>
          </cell>
          <cell r="F2138">
            <v>6395001015</v>
          </cell>
        </row>
        <row r="2139">
          <cell r="A2139">
            <v>3400004483</v>
          </cell>
          <cell r="B2139">
            <v>0</v>
          </cell>
          <cell r="C2139">
            <v>5800</v>
          </cell>
          <cell r="D2139" t="str">
            <v>01.10.1996</v>
          </cell>
          <cell r="E2139">
            <v>0</v>
          </cell>
          <cell r="F2139">
            <v>6395001023</v>
          </cell>
        </row>
        <row r="2140">
          <cell r="A2140">
            <v>3400004484</v>
          </cell>
          <cell r="B2140">
            <v>0</v>
          </cell>
          <cell r="C2140">
            <v>6230</v>
          </cell>
          <cell r="D2140" t="str">
            <v>01.10.1996</v>
          </cell>
          <cell r="E2140">
            <v>0</v>
          </cell>
          <cell r="F2140">
            <v>6395001031</v>
          </cell>
        </row>
        <row r="2141">
          <cell r="A2141">
            <v>3400004485</v>
          </cell>
          <cell r="B2141">
            <v>0</v>
          </cell>
          <cell r="C2141">
            <v>6901</v>
          </cell>
          <cell r="D2141" t="str">
            <v>01.10.1994</v>
          </cell>
          <cell r="E2141">
            <v>22</v>
          </cell>
          <cell r="F2141">
            <v>6395001040</v>
          </cell>
        </row>
        <row r="2142">
          <cell r="A2142">
            <v>3400004486</v>
          </cell>
          <cell r="B2142">
            <v>0</v>
          </cell>
          <cell r="C2142">
            <v>6230</v>
          </cell>
          <cell r="D2142" t="str">
            <v>01.10.1996</v>
          </cell>
          <cell r="E2142">
            <v>0</v>
          </cell>
          <cell r="F2142">
            <v>6395001052</v>
          </cell>
        </row>
        <row r="2143">
          <cell r="A2143">
            <v>3400004487</v>
          </cell>
          <cell r="B2143">
            <v>0</v>
          </cell>
          <cell r="C2143">
            <v>6901</v>
          </cell>
          <cell r="D2143" t="str">
            <v>01.10.1994</v>
          </cell>
          <cell r="E2143">
            <v>1</v>
          </cell>
          <cell r="F2143">
            <v>6395001064</v>
          </cell>
        </row>
        <row r="2144">
          <cell r="A2144">
            <v>3400004488</v>
          </cell>
          <cell r="B2144">
            <v>0</v>
          </cell>
          <cell r="C2144">
            <v>6901</v>
          </cell>
          <cell r="D2144" t="str">
            <v>04.01.1995</v>
          </cell>
          <cell r="E2144">
            <v>24</v>
          </cell>
          <cell r="F2144">
            <v>6395001076</v>
          </cell>
        </row>
        <row r="2145">
          <cell r="A2145">
            <v>3400004489</v>
          </cell>
          <cell r="B2145">
            <v>0</v>
          </cell>
          <cell r="C2145">
            <v>6800</v>
          </cell>
          <cell r="D2145" t="str">
            <v>01.10.1996</v>
          </cell>
          <cell r="E2145">
            <v>1</v>
          </cell>
          <cell r="F2145">
            <v>6395001088</v>
          </cell>
        </row>
        <row r="2146">
          <cell r="A2146">
            <v>3400004490</v>
          </cell>
          <cell r="B2146">
            <v>0</v>
          </cell>
          <cell r="C2146">
            <v>6801</v>
          </cell>
          <cell r="D2146" t="str">
            <v>01.10.1996</v>
          </cell>
          <cell r="E2146">
            <v>1</v>
          </cell>
          <cell r="F2146">
            <v>6395001099</v>
          </cell>
        </row>
        <row r="2147">
          <cell r="A2147">
            <v>3400004491</v>
          </cell>
          <cell r="B2147">
            <v>0</v>
          </cell>
          <cell r="C2147">
            <v>6901</v>
          </cell>
          <cell r="D2147" t="str">
            <v>01.10.1994</v>
          </cell>
          <cell r="E2147">
            <v>1</v>
          </cell>
          <cell r="F2147">
            <v>6395001104</v>
          </cell>
        </row>
        <row r="2148">
          <cell r="A2148">
            <v>3400004492</v>
          </cell>
          <cell r="B2148">
            <v>0</v>
          </cell>
          <cell r="C2148">
            <v>6800</v>
          </cell>
          <cell r="D2148" t="str">
            <v>01.10.1996</v>
          </cell>
          <cell r="E2148">
            <v>1</v>
          </cell>
          <cell r="F2148">
            <v>6395001112</v>
          </cell>
        </row>
        <row r="2149">
          <cell r="A2149">
            <v>3400004493</v>
          </cell>
          <cell r="B2149">
            <v>0</v>
          </cell>
          <cell r="C2149">
            <v>5302</v>
          </cell>
          <cell r="D2149" t="str">
            <v>01.10.1996</v>
          </cell>
          <cell r="E2149">
            <v>0</v>
          </cell>
          <cell r="F2149">
            <v>6395001129</v>
          </cell>
        </row>
        <row r="2150">
          <cell r="A2150">
            <v>3400004494</v>
          </cell>
          <cell r="B2150">
            <v>0</v>
          </cell>
          <cell r="C2150">
            <v>6602</v>
          </cell>
          <cell r="D2150" t="str">
            <v>01.05.1995</v>
          </cell>
          <cell r="E2150">
            <v>2</v>
          </cell>
          <cell r="F2150">
            <v>6395001131</v>
          </cell>
        </row>
        <row r="2151">
          <cell r="A2151">
            <v>3400004495</v>
          </cell>
          <cell r="B2151">
            <v>0</v>
          </cell>
          <cell r="C2151">
            <v>5800</v>
          </cell>
          <cell r="D2151" t="str">
            <v>01.10.1996</v>
          </cell>
          <cell r="E2151">
            <v>1</v>
          </cell>
          <cell r="F2151">
            <v>6395001143</v>
          </cell>
        </row>
        <row r="2152">
          <cell r="A2152">
            <v>3400004496</v>
          </cell>
          <cell r="B2152">
            <v>0</v>
          </cell>
          <cell r="C2152">
            <v>5801</v>
          </cell>
          <cell r="D2152" t="str">
            <v>01.10.1996</v>
          </cell>
          <cell r="E2152">
            <v>0</v>
          </cell>
          <cell r="F2152">
            <v>6395001155</v>
          </cell>
        </row>
        <row r="2153">
          <cell r="A2153">
            <v>3400004497</v>
          </cell>
          <cell r="B2153">
            <v>0</v>
          </cell>
          <cell r="C2153">
            <v>5801</v>
          </cell>
          <cell r="D2153" t="str">
            <v>01.10.1996</v>
          </cell>
          <cell r="E2153">
            <v>0</v>
          </cell>
          <cell r="F2153">
            <v>6395001167</v>
          </cell>
        </row>
        <row r="2154">
          <cell r="A2154">
            <v>3400004498</v>
          </cell>
          <cell r="B2154">
            <v>0</v>
          </cell>
          <cell r="C2154">
            <v>6600</v>
          </cell>
          <cell r="D2154" t="str">
            <v>01.10.1996</v>
          </cell>
          <cell r="E2154">
            <v>1</v>
          </cell>
          <cell r="F2154">
            <v>6395001179</v>
          </cell>
        </row>
        <row r="2155">
          <cell r="A2155">
            <v>3400004499</v>
          </cell>
          <cell r="B2155">
            <v>0</v>
          </cell>
          <cell r="C2155">
            <v>6600</v>
          </cell>
          <cell r="D2155" t="str">
            <v>01.10.1996</v>
          </cell>
          <cell r="E2155">
            <v>1</v>
          </cell>
          <cell r="F2155">
            <v>6395001180</v>
          </cell>
        </row>
        <row r="2156">
          <cell r="A2156">
            <v>3400004500</v>
          </cell>
          <cell r="B2156">
            <v>0</v>
          </cell>
          <cell r="C2156">
            <v>6600</v>
          </cell>
          <cell r="D2156" t="str">
            <v>01.10.1996</v>
          </cell>
          <cell r="E2156">
            <v>1</v>
          </cell>
          <cell r="F2156">
            <v>6395001192</v>
          </cell>
        </row>
        <row r="2157">
          <cell r="A2157">
            <v>3400004501</v>
          </cell>
          <cell r="B2157">
            <v>0</v>
          </cell>
          <cell r="C2157">
            <v>6600</v>
          </cell>
          <cell r="D2157" t="str">
            <v>01.10.1996</v>
          </cell>
          <cell r="E2157">
            <v>1</v>
          </cell>
          <cell r="F2157">
            <v>6395001201</v>
          </cell>
        </row>
        <row r="2158">
          <cell r="A2158">
            <v>3400004502</v>
          </cell>
          <cell r="B2158">
            <v>0</v>
          </cell>
          <cell r="C2158">
            <v>6600</v>
          </cell>
          <cell r="D2158" t="str">
            <v>01.10.1996</v>
          </cell>
          <cell r="E2158">
            <v>1</v>
          </cell>
          <cell r="F2158">
            <v>6395001210</v>
          </cell>
        </row>
        <row r="2159">
          <cell r="A2159">
            <v>3400004503</v>
          </cell>
          <cell r="B2159">
            <v>0</v>
          </cell>
          <cell r="C2159">
            <v>6602</v>
          </cell>
          <cell r="D2159" t="str">
            <v>01.06.1995</v>
          </cell>
          <cell r="E2159">
            <v>86</v>
          </cell>
          <cell r="F2159">
            <v>6395001222</v>
          </cell>
        </row>
        <row r="2160">
          <cell r="A2160">
            <v>3400004504</v>
          </cell>
          <cell r="B2160">
            <v>0</v>
          </cell>
          <cell r="C2160">
            <v>5801</v>
          </cell>
          <cell r="D2160" t="str">
            <v>01.10.1996</v>
          </cell>
          <cell r="E2160">
            <v>1</v>
          </cell>
          <cell r="F2160">
            <v>6395001234</v>
          </cell>
        </row>
        <row r="2161">
          <cell r="A2161">
            <v>3400004505</v>
          </cell>
          <cell r="B2161">
            <v>0</v>
          </cell>
          <cell r="C2161">
            <v>5801</v>
          </cell>
          <cell r="D2161" t="str">
            <v>01.10.1996</v>
          </cell>
          <cell r="E2161">
            <v>0</v>
          </cell>
          <cell r="F2161">
            <v>6395001246</v>
          </cell>
        </row>
        <row r="2162">
          <cell r="A2162">
            <v>3400004506</v>
          </cell>
          <cell r="B2162">
            <v>0</v>
          </cell>
          <cell r="C2162">
            <v>5801</v>
          </cell>
          <cell r="D2162" t="str">
            <v>01.10.1996</v>
          </cell>
          <cell r="E2162">
            <v>1</v>
          </cell>
          <cell r="F2162">
            <v>6395001269</v>
          </cell>
        </row>
        <row r="2163">
          <cell r="A2163">
            <v>3400004507</v>
          </cell>
          <cell r="B2163">
            <v>0</v>
          </cell>
          <cell r="C2163">
            <v>5801</v>
          </cell>
          <cell r="D2163" t="str">
            <v>01.10.1996</v>
          </cell>
          <cell r="E2163">
            <v>1</v>
          </cell>
          <cell r="F2163">
            <v>6395001271</v>
          </cell>
        </row>
        <row r="2164">
          <cell r="A2164">
            <v>3400004508</v>
          </cell>
          <cell r="B2164">
            <v>0</v>
          </cell>
          <cell r="C2164">
            <v>5100</v>
          </cell>
          <cell r="D2164" t="str">
            <v>01.10.1996</v>
          </cell>
          <cell r="E2164">
            <v>0</v>
          </cell>
          <cell r="F2164">
            <v>6395001283</v>
          </cell>
        </row>
        <row r="2165">
          <cell r="A2165">
            <v>3400004509</v>
          </cell>
          <cell r="B2165">
            <v>0</v>
          </cell>
          <cell r="C2165">
            <v>5801</v>
          </cell>
          <cell r="D2165" t="str">
            <v>01.10.1996</v>
          </cell>
          <cell r="E2165">
            <v>0</v>
          </cell>
          <cell r="F2165">
            <v>6395001295</v>
          </cell>
        </row>
        <row r="2166">
          <cell r="A2166">
            <v>3400004510</v>
          </cell>
          <cell r="B2166">
            <v>0</v>
          </cell>
          <cell r="C2166">
            <v>5801</v>
          </cell>
          <cell r="D2166" t="str">
            <v>01.10.1996</v>
          </cell>
          <cell r="E2166">
            <v>0</v>
          </cell>
          <cell r="F2166">
            <v>6395001301</v>
          </cell>
        </row>
        <row r="2167">
          <cell r="A2167">
            <v>3400004511</v>
          </cell>
          <cell r="B2167">
            <v>0</v>
          </cell>
          <cell r="C2167">
            <v>5801</v>
          </cell>
          <cell r="D2167" t="str">
            <v>01.10.1996</v>
          </cell>
          <cell r="E2167">
            <v>0</v>
          </cell>
          <cell r="F2167">
            <v>6395001313</v>
          </cell>
        </row>
        <row r="2168">
          <cell r="A2168">
            <v>3400004512</v>
          </cell>
          <cell r="B2168">
            <v>0</v>
          </cell>
          <cell r="C2168">
            <v>5801</v>
          </cell>
          <cell r="D2168" t="str">
            <v>01.10.1996</v>
          </cell>
          <cell r="E2168">
            <v>0</v>
          </cell>
          <cell r="F2168">
            <v>6395001325</v>
          </cell>
        </row>
        <row r="2169">
          <cell r="A2169">
            <v>3400004513</v>
          </cell>
          <cell r="B2169">
            <v>0</v>
          </cell>
          <cell r="C2169">
            <v>5900</v>
          </cell>
          <cell r="D2169" t="str">
            <v>01.06.1995</v>
          </cell>
          <cell r="E2169">
            <v>0</v>
          </cell>
          <cell r="F2169">
            <v>6395001337</v>
          </cell>
        </row>
        <row r="2170">
          <cell r="A2170">
            <v>3400004514</v>
          </cell>
          <cell r="B2170">
            <v>0</v>
          </cell>
          <cell r="C2170">
            <v>5801</v>
          </cell>
          <cell r="D2170" t="str">
            <v>01.10.1996</v>
          </cell>
          <cell r="E2170">
            <v>0</v>
          </cell>
          <cell r="F2170">
            <v>6395001349</v>
          </cell>
        </row>
        <row r="2171">
          <cell r="A2171">
            <v>3400004515</v>
          </cell>
          <cell r="B2171">
            <v>0</v>
          </cell>
          <cell r="C2171">
            <v>5801</v>
          </cell>
          <cell r="D2171" t="str">
            <v>01.10.1996</v>
          </cell>
          <cell r="E2171">
            <v>0</v>
          </cell>
          <cell r="F2171">
            <v>6395001350</v>
          </cell>
        </row>
        <row r="2172">
          <cell r="A2172">
            <v>3400004516</v>
          </cell>
          <cell r="B2172">
            <v>0</v>
          </cell>
          <cell r="C2172">
            <v>6901</v>
          </cell>
          <cell r="D2172" t="str">
            <v>01.07.1995</v>
          </cell>
          <cell r="E2172">
            <v>1</v>
          </cell>
          <cell r="F2172">
            <v>6395001428</v>
          </cell>
        </row>
        <row r="2173">
          <cell r="A2173">
            <v>3400004517</v>
          </cell>
          <cell r="B2173">
            <v>0</v>
          </cell>
          <cell r="C2173">
            <v>6901</v>
          </cell>
          <cell r="D2173" t="str">
            <v>01.07.1995</v>
          </cell>
          <cell r="E2173">
            <v>1</v>
          </cell>
          <cell r="F2173">
            <v>6395001439</v>
          </cell>
        </row>
        <row r="2174">
          <cell r="A2174">
            <v>3400004518</v>
          </cell>
          <cell r="B2174">
            <v>0</v>
          </cell>
          <cell r="C2174">
            <v>6600</v>
          </cell>
          <cell r="D2174" t="str">
            <v>01.10.1996</v>
          </cell>
          <cell r="E2174">
            <v>0</v>
          </cell>
          <cell r="F2174">
            <v>6395001441</v>
          </cell>
        </row>
        <row r="2175">
          <cell r="A2175">
            <v>3400004519</v>
          </cell>
          <cell r="B2175">
            <v>0</v>
          </cell>
          <cell r="C2175">
            <v>6230</v>
          </cell>
          <cell r="D2175" t="str">
            <v>01.10.1996</v>
          </cell>
          <cell r="E2175">
            <v>0</v>
          </cell>
          <cell r="F2175">
            <v>6395001453</v>
          </cell>
        </row>
        <row r="2176">
          <cell r="A2176">
            <v>3400004520</v>
          </cell>
          <cell r="B2176">
            <v>0</v>
          </cell>
          <cell r="C2176">
            <v>6800</v>
          </cell>
          <cell r="D2176" t="str">
            <v>01.10.1996</v>
          </cell>
          <cell r="E2176">
            <v>1</v>
          </cell>
          <cell r="F2176">
            <v>6395001465</v>
          </cell>
        </row>
        <row r="2177">
          <cell r="A2177">
            <v>3400004521</v>
          </cell>
          <cell r="B2177">
            <v>0</v>
          </cell>
          <cell r="C2177">
            <v>5800</v>
          </cell>
          <cell r="D2177" t="str">
            <v>01.10.1996</v>
          </cell>
          <cell r="E2177">
            <v>1</v>
          </cell>
          <cell r="F2177">
            <v>6395001477</v>
          </cell>
        </row>
        <row r="2178">
          <cell r="A2178">
            <v>3400004522</v>
          </cell>
          <cell r="B2178">
            <v>0</v>
          </cell>
          <cell r="C2178">
            <v>5800</v>
          </cell>
          <cell r="D2178" t="str">
            <v>01.10.1996</v>
          </cell>
          <cell r="E2178">
            <v>1</v>
          </cell>
          <cell r="F2178">
            <v>6395001489</v>
          </cell>
        </row>
        <row r="2179">
          <cell r="A2179">
            <v>3400004523</v>
          </cell>
          <cell r="B2179">
            <v>0</v>
          </cell>
          <cell r="C2179">
            <v>5800</v>
          </cell>
          <cell r="D2179" t="str">
            <v>01.10.1996</v>
          </cell>
          <cell r="E2179">
            <v>1</v>
          </cell>
          <cell r="F2179">
            <v>6395001490</v>
          </cell>
        </row>
        <row r="2180">
          <cell r="A2180">
            <v>3400004524</v>
          </cell>
          <cell r="B2180">
            <v>0</v>
          </cell>
          <cell r="C2180">
            <v>5800</v>
          </cell>
          <cell r="D2180" t="str">
            <v>01.10.1996</v>
          </cell>
          <cell r="E2180">
            <v>1</v>
          </cell>
          <cell r="F2180">
            <v>6395001507</v>
          </cell>
        </row>
        <row r="2181">
          <cell r="A2181">
            <v>3400004525</v>
          </cell>
          <cell r="B2181">
            <v>0</v>
          </cell>
          <cell r="C2181">
            <v>5800</v>
          </cell>
          <cell r="D2181" t="str">
            <v>01.10.1996</v>
          </cell>
          <cell r="E2181">
            <v>0</v>
          </cell>
          <cell r="F2181">
            <v>6395001519</v>
          </cell>
        </row>
        <row r="2182">
          <cell r="A2182">
            <v>3400004526</v>
          </cell>
          <cell r="B2182">
            <v>0</v>
          </cell>
          <cell r="C2182">
            <v>5800</v>
          </cell>
          <cell r="D2182" t="str">
            <v>01.10.1996</v>
          </cell>
          <cell r="E2182">
            <v>1</v>
          </cell>
          <cell r="F2182">
            <v>6395001520</v>
          </cell>
        </row>
        <row r="2183">
          <cell r="A2183">
            <v>3400004527</v>
          </cell>
          <cell r="B2183">
            <v>0</v>
          </cell>
          <cell r="C2183">
            <v>6230</v>
          </cell>
          <cell r="D2183" t="str">
            <v>01.10.1996</v>
          </cell>
          <cell r="E2183">
            <v>0</v>
          </cell>
          <cell r="F2183">
            <v>6395001532</v>
          </cell>
        </row>
        <row r="2184">
          <cell r="A2184">
            <v>3400004528</v>
          </cell>
          <cell r="B2184">
            <v>0</v>
          </cell>
          <cell r="C2184">
            <v>6230</v>
          </cell>
          <cell r="D2184" t="str">
            <v>01.10.1996</v>
          </cell>
          <cell r="E2184">
            <v>0</v>
          </cell>
          <cell r="F2184">
            <v>6395001544</v>
          </cell>
        </row>
        <row r="2185">
          <cell r="A2185">
            <v>3400004529</v>
          </cell>
          <cell r="B2185">
            <v>0</v>
          </cell>
          <cell r="C2185">
            <v>5900</v>
          </cell>
          <cell r="D2185" t="str">
            <v>01.04.1995</v>
          </cell>
          <cell r="E2185">
            <v>13</v>
          </cell>
          <cell r="F2185">
            <v>6395001556</v>
          </cell>
        </row>
        <row r="2186">
          <cell r="A2186">
            <v>3400004530</v>
          </cell>
          <cell r="B2186">
            <v>0</v>
          </cell>
          <cell r="C2186">
            <v>5400</v>
          </cell>
          <cell r="D2186" t="str">
            <v>01.10.1996</v>
          </cell>
          <cell r="E2186">
            <v>1</v>
          </cell>
          <cell r="F2186">
            <v>6395001568</v>
          </cell>
        </row>
        <row r="2187">
          <cell r="A2187">
            <v>3400004531</v>
          </cell>
          <cell r="B2187">
            <v>0</v>
          </cell>
          <cell r="C2187">
            <v>6501</v>
          </cell>
          <cell r="D2187" t="str">
            <v>01.03.1995</v>
          </cell>
          <cell r="E2187">
            <v>2</v>
          </cell>
          <cell r="F2187">
            <v>6395001579</v>
          </cell>
        </row>
        <row r="2188">
          <cell r="A2188">
            <v>3400004532</v>
          </cell>
          <cell r="B2188">
            <v>0</v>
          </cell>
          <cell r="C2188">
            <v>6801</v>
          </cell>
          <cell r="D2188" t="str">
            <v>01.10.1996</v>
          </cell>
          <cell r="E2188">
            <v>1</v>
          </cell>
          <cell r="F2188">
            <v>6395001581</v>
          </cell>
        </row>
        <row r="2189">
          <cell r="A2189">
            <v>3400004533</v>
          </cell>
          <cell r="B2189">
            <v>0</v>
          </cell>
          <cell r="C2189">
            <v>6600</v>
          </cell>
          <cell r="D2189" t="str">
            <v>01.10.1996</v>
          </cell>
          <cell r="E2189">
            <v>0</v>
          </cell>
          <cell r="F2189">
            <v>6395001593</v>
          </cell>
        </row>
        <row r="2190">
          <cell r="A2190">
            <v>3400004534</v>
          </cell>
          <cell r="B2190">
            <v>0</v>
          </cell>
          <cell r="C2190">
            <v>6801</v>
          </cell>
          <cell r="D2190" t="str">
            <v>01.10.1996</v>
          </cell>
          <cell r="E2190">
            <v>1</v>
          </cell>
          <cell r="F2190">
            <v>6395001609</v>
          </cell>
        </row>
        <row r="2191">
          <cell r="A2191">
            <v>3400004535</v>
          </cell>
          <cell r="B2191">
            <v>0</v>
          </cell>
          <cell r="C2191">
            <v>5400</v>
          </cell>
          <cell r="D2191" t="str">
            <v>01.10.1996</v>
          </cell>
          <cell r="E2191">
            <v>1</v>
          </cell>
          <cell r="F2191">
            <v>6395001611</v>
          </cell>
        </row>
        <row r="2192">
          <cell r="A2192">
            <v>3400004536</v>
          </cell>
          <cell r="B2192">
            <v>0</v>
          </cell>
          <cell r="C2192">
            <v>6602</v>
          </cell>
          <cell r="D2192" t="str">
            <v>01.06.1995</v>
          </cell>
          <cell r="E2192">
            <v>1</v>
          </cell>
          <cell r="F2192">
            <v>6395001623</v>
          </cell>
        </row>
        <row r="2193">
          <cell r="A2193">
            <v>3400004537</v>
          </cell>
          <cell r="B2193">
            <v>0</v>
          </cell>
          <cell r="C2193">
            <v>6600</v>
          </cell>
          <cell r="D2193" t="str">
            <v>01.10.1996</v>
          </cell>
          <cell r="E2193">
            <v>0</v>
          </cell>
          <cell r="F2193">
            <v>6395001635</v>
          </cell>
        </row>
        <row r="2194">
          <cell r="A2194">
            <v>3400004538</v>
          </cell>
          <cell r="B2194">
            <v>0</v>
          </cell>
          <cell r="C2194">
            <v>6600</v>
          </cell>
          <cell r="D2194" t="str">
            <v>01.10.1996</v>
          </cell>
          <cell r="E2194">
            <v>1</v>
          </cell>
          <cell r="F2194">
            <v>6395001647</v>
          </cell>
        </row>
        <row r="2195">
          <cell r="A2195">
            <v>3400004539</v>
          </cell>
          <cell r="B2195">
            <v>0</v>
          </cell>
          <cell r="C2195">
            <v>6901</v>
          </cell>
          <cell r="D2195" t="str">
            <v>01.06.1995</v>
          </cell>
          <cell r="E2195">
            <v>10</v>
          </cell>
          <cell r="F2195">
            <v>6395001659</v>
          </cell>
        </row>
        <row r="2196">
          <cell r="A2196">
            <v>3400004540</v>
          </cell>
          <cell r="B2196">
            <v>0</v>
          </cell>
          <cell r="C2196">
            <v>6901</v>
          </cell>
          <cell r="D2196" t="str">
            <v>01.06.1995</v>
          </cell>
          <cell r="E2196">
            <v>30</v>
          </cell>
          <cell r="F2196">
            <v>6395001660</v>
          </cell>
        </row>
        <row r="2197">
          <cell r="A2197">
            <v>3400004541</v>
          </cell>
          <cell r="B2197">
            <v>0</v>
          </cell>
          <cell r="C2197">
            <v>6210</v>
          </cell>
          <cell r="D2197" t="str">
            <v>01.10.1996</v>
          </cell>
          <cell r="E2197">
            <v>0</v>
          </cell>
          <cell r="F2197">
            <v>6395001672</v>
          </cell>
        </row>
        <row r="2198">
          <cell r="A2198">
            <v>3400004542</v>
          </cell>
          <cell r="B2198">
            <v>1</v>
          </cell>
          <cell r="C2198">
            <v>6210</v>
          </cell>
          <cell r="D2198" t="str">
            <v>01.10.1996</v>
          </cell>
          <cell r="E2198">
            <v>0</v>
          </cell>
          <cell r="F2198">
            <v>6395001684</v>
          </cell>
        </row>
        <row r="2199">
          <cell r="A2199">
            <v>3400004542</v>
          </cell>
          <cell r="B2199">
            <v>0</v>
          </cell>
          <cell r="C2199">
            <v>6210</v>
          </cell>
          <cell r="D2199" t="str">
            <v>01.10.1996</v>
          </cell>
          <cell r="E2199">
            <v>0</v>
          </cell>
          <cell r="F2199">
            <v>6395001684</v>
          </cell>
        </row>
        <row r="2200">
          <cell r="A2200">
            <v>3400004543</v>
          </cell>
          <cell r="B2200">
            <v>0</v>
          </cell>
          <cell r="C2200">
            <v>6230</v>
          </cell>
          <cell r="D2200" t="str">
            <v>01.10.1996</v>
          </cell>
          <cell r="E2200">
            <v>0</v>
          </cell>
          <cell r="F2200">
            <v>6395001696</v>
          </cell>
        </row>
        <row r="2201">
          <cell r="A2201">
            <v>3400004544</v>
          </cell>
          <cell r="B2201">
            <v>0</v>
          </cell>
          <cell r="C2201">
            <v>6230</v>
          </cell>
          <cell r="D2201" t="str">
            <v>01.10.1996</v>
          </cell>
          <cell r="E2201">
            <v>0</v>
          </cell>
          <cell r="F2201">
            <v>6395001702</v>
          </cell>
        </row>
        <row r="2202">
          <cell r="A2202">
            <v>3400004545</v>
          </cell>
          <cell r="B2202">
            <v>0</v>
          </cell>
          <cell r="C2202">
            <v>6230</v>
          </cell>
          <cell r="D2202" t="str">
            <v>01.10.1996</v>
          </cell>
          <cell r="E2202">
            <v>0</v>
          </cell>
          <cell r="F2202">
            <v>6395001714</v>
          </cell>
        </row>
        <row r="2203">
          <cell r="A2203">
            <v>3400004546</v>
          </cell>
          <cell r="B2203">
            <v>0</v>
          </cell>
          <cell r="C2203">
            <v>6230</v>
          </cell>
          <cell r="D2203" t="str">
            <v>01.10.1996</v>
          </cell>
          <cell r="E2203">
            <v>0</v>
          </cell>
          <cell r="F2203">
            <v>6395001726</v>
          </cell>
        </row>
        <row r="2204">
          <cell r="A2204">
            <v>3400004547</v>
          </cell>
          <cell r="B2204">
            <v>0</v>
          </cell>
          <cell r="C2204">
            <v>6230</v>
          </cell>
          <cell r="D2204" t="str">
            <v>01.10.1996</v>
          </cell>
          <cell r="E2204">
            <v>0</v>
          </cell>
          <cell r="F2204">
            <v>6395001738</v>
          </cell>
        </row>
        <row r="2205">
          <cell r="A2205">
            <v>3400004548</v>
          </cell>
          <cell r="B2205">
            <v>0</v>
          </cell>
          <cell r="C2205">
            <v>6600</v>
          </cell>
          <cell r="D2205" t="str">
            <v>01.10.1996</v>
          </cell>
          <cell r="E2205">
            <v>1</v>
          </cell>
          <cell r="F2205">
            <v>6395001749</v>
          </cell>
        </row>
        <row r="2206">
          <cell r="A2206">
            <v>3400004549</v>
          </cell>
          <cell r="B2206">
            <v>0</v>
          </cell>
          <cell r="C2206">
            <v>6600</v>
          </cell>
          <cell r="D2206" t="str">
            <v>01.10.1996</v>
          </cell>
          <cell r="E2206">
            <v>1</v>
          </cell>
          <cell r="F2206">
            <v>6395001751</v>
          </cell>
        </row>
        <row r="2207">
          <cell r="A2207">
            <v>3400004550</v>
          </cell>
          <cell r="B2207">
            <v>0</v>
          </cell>
          <cell r="C2207">
            <v>6600</v>
          </cell>
          <cell r="D2207" t="str">
            <v>01.10.1996</v>
          </cell>
          <cell r="E2207">
            <v>1</v>
          </cell>
          <cell r="F2207">
            <v>6395001763</v>
          </cell>
        </row>
        <row r="2208">
          <cell r="A2208">
            <v>3400004551</v>
          </cell>
          <cell r="B2208">
            <v>0</v>
          </cell>
          <cell r="C2208">
            <v>6600</v>
          </cell>
          <cell r="D2208" t="str">
            <v>01.10.1996</v>
          </cell>
          <cell r="E2208">
            <v>1</v>
          </cell>
          <cell r="F2208">
            <v>6395001775</v>
          </cell>
        </row>
        <row r="2209">
          <cell r="A2209">
            <v>3400004552</v>
          </cell>
          <cell r="B2209">
            <v>0</v>
          </cell>
          <cell r="C2209">
            <v>6600</v>
          </cell>
          <cell r="D2209" t="str">
            <v>01.10.1996</v>
          </cell>
          <cell r="E2209">
            <v>1</v>
          </cell>
          <cell r="F2209">
            <v>6395001787</v>
          </cell>
        </row>
        <row r="2210">
          <cell r="A2210">
            <v>3400004553</v>
          </cell>
          <cell r="B2210">
            <v>0</v>
          </cell>
          <cell r="C2210">
            <v>6600</v>
          </cell>
          <cell r="D2210" t="str">
            <v>01.10.1996</v>
          </cell>
          <cell r="E2210">
            <v>1</v>
          </cell>
          <cell r="F2210">
            <v>6395001799</v>
          </cell>
        </row>
        <row r="2211">
          <cell r="A2211">
            <v>3400004554</v>
          </cell>
          <cell r="B2211">
            <v>0</v>
          </cell>
          <cell r="C2211">
            <v>6600</v>
          </cell>
          <cell r="D2211" t="str">
            <v>01.10.1996</v>
          </cell>
          <cell r="E2211">
            <v>1</v>
          </cell>
          <cell r="F2211">
            <v>6395001805</v>
          </cell>
        </row>
        <row r="2212">
          <cell r="A2212">
            <v>3400004555</v>
          </cell>
          <cell r="B2212">
            <v>0</v>
          </cell>
          <cell r="C2212">
            <v>6602</v>
          </cell>
          <cell r="D2212" t="str">
            <v>01.05.1995</v>
          </cell>
          <cell r="E2212">
            <v>1</v>
          </cell>
          <cell r="F2212">
            <v>6395001817</v>
          </cell>
        </row>
        <row r="2213">
          <cell r="A2213">
            <v>3400004556</v>
          </cell>
          <cell r="B2213">
            <v>0</v>
          </cell>
          <cell r="C2213">
            <v>6602</v>
          </cell>
          <cell r="D2213" t="str">
            <v>01.05.1995</v>
          </cell>
          <cell r="E2213">
            <v>1</v>
          </cell>
          <cell r="F2213">
            <v>6395001829</v>
          </cell>
        </row>
        <row r="2214">
          <cell r="A2214">
            <v>3400004557</v>
          </cell>
          <cell r="B2214">
            <v>0</v>
          </cell>
          <cell r="C2214">
            <v>6602</v>
          </cell>
          <cell r="D2214" t="str">
            <v>01.05.1995</v>
          </cell>
          <cell r="E2214">
            <v>1</v>
          </cell>
          <cell r="F2214">
            <v>6395001830</v>
          </cell>
        </row>
        <row r="2215">
          <cell r="A2215">
            <v>3400004558</v>
          </cell>
          <cell r="B2215">
            <v>0</v>
          </cell>
          <cell r="C2215">
            <v>6601</v>
          </cell>
          <cell r="D2215" t="str">
            <v>01.10.1996</v>
          </cell>
          <cell r="E2215">
            <v>1</v>
          </cell>
          <cell r="F2215">
            <v>6395001854</v>
          </cell>
        </row>
        <row r="2216">
          <cell r="A2216">
            <v>3400004559</v>
          </cell>
          <cell r="B2216">
            <v>0</v>
          </cell>
          <cell r="C2216">
            <v>5800</v>
          </cell>
          <cell r="D2216" t="str">
            <v>01.10.1996</v>
          </cell>
          <cell r="E2216">
            <v>0</v>
          </cell>
          <cell r="F2216">
            <v>6395001866</v>
          </cell>
        </row>
        <row r="2217">
          <cell r="A2217">
            <v>3400004560</v>
          </cell>
          <cell r="B2217">
            <v>0</v>
          </cell>
          <cell r="C2217">
            <v>5800</v>
          </cell>
          <cell r="D2217" t="str">
            <v>01.10.1996</v>
          </cell>
          <cell r="E2217">
            <v>1</v>
          </cell>
          <cell r="F2217">
            <v>6395001878</v>
          </cell>
        </row>
        <row r="2218">
          <cell r="A2218">
            <v>3400004561</v>
          </cell>
          <cell r="B2218">
            <v>0</v>
          </cell>
          <cell r="C2218">
            <v>5800</v>
          </cell>
          <cell r="D2218" t="str">
            <v>01.10.1996</v>
          </cell>
          <cell r="E2218">
            <v>0</v>
          </cell>
          <cell r="F2218">
            <v>6395001889</v>
          </cell>
        </row>
        <row r="2219">
          <cell r="A2219">
            <v>3400004562</v>
          </cell>
          <cell r="B2219">
            <v>0</v>
          </cell>
          <cell r="C2219">
            <v>5800</v>
          </cell>
          <cell r="D2219" t="str">
            <v>01.10.1996</v>
          </cell>
          <cell r="E2219">
            <v>0</v>
          </cell>
          <cell r="F2219">
            <v>6395001891</v>
          </cell>
        </row>
        <row r="2220">
          <cell r="A2220">
            <v>3400004563</v>
          </cell>
          <cell r="B2220">
            <v>0</v>
          </cell>
          <cell r="C2220">
            <v>5800</v>
          </cell>
          <cell r="D2220" t="str">
            <v>01.10.1996</v>
          </cell>
          <cell r="E2220">
            <v>0</v>
          </cell>
          <cell r="F2220">
            <v>6395001908</v>
          </cell>
        </row>
        <row r="2221">
          <cell r="A2221">
            <v>3400004564</v>
          </cell>
          <cell r="B2221">
            <v>0</v>
          </cell>
          <cell r="C2221">
            <v>5800</v>
          </cell>
          <cell r="D2221" t="str">
            <v>01.10.1996</v>
          </cell>
          <cell r="E2221">
            <v>0</v>
          </cell>
          <cell r="F2221">
            <v>6395001919</v>
          </cell>
        </row>
        <row r="2222">
          <cell r="A2222">
            <v>3400004565</v>
          </cell>
          <cell r="B2222">
            <v>0</v>
          </cell>
          <cell r="C2222">
            <v>5800</v>
          </cell>
          <cell r="D2222" t="str">
            <v>01.10.1996</v>
          </cell>
          <cell r="E2222">
            <v>1</v>
          </cell>
          <cell r="F2222">
            <v>6395001921</v>
          </cell>
        </row>
        <row r="2223">
          <cell r="A2223">
            <v>3400004566</v>
          </cell>
          <cell r="B2223">
            <v>0</v>
          </cell>
          <cell r="C2223">
            <v>5800</v>
          </cell>
          <cell r="D2223" t="str">
            <v>01.10.1996</v>
          </cell>
          <cell r="E2223">
            <v>0</v>
          </cell>
          <cell r="F2223">
            <v>6395001933</v>
          </cell>
        </row>
        <row r="2224">
          <cell r="A2224">
            <v>3400004567</v>
          </cell>
          <cell r="B2224">
            <v>0</v>
          </cell>
          <cell r="C2224">
            <v>5800</v>
          </cell>
          <cell r="D2224" t="str">
            <v>01.10.1996</v>
          </cell>
          <cell r="E2224">
            <v>1</v>
          </cell>
          <cell r="F2224">
            <v>6395001945</v>
          </cell>
        </row>
        <row r="2225">
          <cell r="A2225">
            <v>3400004568</v>
          </cell>
          <cell r="B2225">
            <v>0</v>
          </cell>
          <cell r="C2225">
            <v>5800</v>
          </cell>
          <cell r="D2225" t="str">
            <v>01.10.1996</v>
          </cell>
          <cell r="E2225">
            <v>0</v>
          </cell>
          <cell r="F2225">
            <v>6395001957</v>
          </cell>
        </row>
        <row r="2226">
          <cell r="A2226">
            <v>3400004569</v>
          </cell>
          <cell r="B2226">
            <v>0</v>
          </cell>
          <cell r="C2226">
            <v>5800</v>
          </cell>
          <cell r="D2226" t="str">
            <v>01.10.1996</v>
          </cell>
          <cell r="E2226">
            <v>1</v>
          </cell>
          <cell r="F2226">
            <v>6395001970</v>
          </cell>
        </row>
        <row r="2227">
          <cell r="A2227">
            <v>3400004570</v>
          </cell>
          <cell r="B2227">
            <v>0</v>
          </cell>
          <cell r="C2227">
            <v>6602</v>
          </cell>
          <cell r="D2227" t="str">
            <v>01.05.1995</v>
          </cell>
          <cell r="E2227">
            <v>2</v>
          </cell>
          <cell r="F2227">
            <v>6395001982</v>
          </cell>
        </row>
        <row r="2228">
          <cell r="A2228">
            <v>3400004571</v>
          </cell>
          <cell r="B2228">
            <v>0</v>
          </cell>
          <cell r="C2228">
            <v>6602</v>
          </cell>
          <cell r="D2228" t="str">
            <v>01.05.1995</v>
          </cell>
          <cell r="E2228">
            <v>2</v>
          </cell>
          <cell r="F2228">
            <v>6395001994</v>
          </cell>
        </row>
        <row r="2229">
          <cell r="A2229">
            <v>3400004572</v>
          </cell>
          <cell r="B2229">
            <v>0</v>
          </cell>
          <cell r="C2229">
            <v>5900</v>
          </cell>
          <cell r="D2229" t="str">
            <v>01.05.1995</v>
          </cell>
          <cell r="E2229">
            <v>2</v>
          </cell>
          <cell r="F2229">
            <v>6395002003</v>
          </cell>
        </row>
        <row r="2230">
          <cell r="A2230">
            <v>3400004573</v>
          </cell>
          <cell r="B2230">
            <v>0</v>
          </cell>
          <cell r="C2230">
            <v>5800</v>
          </cell>
          <cell r="D2230" t="str">
            <v>01.10.1996</v>
          </cell>
          <cell r="E2230">
            <v>0</v>
          </cell>
          <cell r="F2230">
            <v>6395002011</v>
          </cell>
        </row>
        <row r="2231">
          <cell r="A2231">
            <v>3400004574</v>
          </cell>
          <cell r="B2231">
            <v>0</v>
          </cell>
          <cell r="C2231">
            <v>5900</v>
          </cell>
          <cell r="D2231" t="str">
            <v>01.05.1995</v>
          </cell>
          <cell r="E2231">
            <v>2</v>
          </cell>
          <cell r="F2231">
            <v>6395002020</v>
          </cell>
        </row>
        <row r="2232">
          <cell r="A2232">
            <v>3400004575</v>
          </cell>
          <cell r="B2232">
            <v>0</v>
          </cell>
          <cell r="C2232">
            <v>6602</v>
          </cell>
          <cell r="D2232" t="str">
            <v>01.05.1995</v>
          </cell>
          <cell r="E2232">
            <v>1</v>
          </cell>
          <cell r="F2232">
            <v>6395002032</v>
          </cell>
        </row>
        <row r="2233">
          <cell r="A2233">
            <v>3400004576</v>
          </cell>
          <cell r="B2233">
            <v>0</v>
          </cell>
          <cell r="C2233">
            <v>6602</v>
          </cell>
          <cell r="D2233" t="str">
            <v>01.05.1995</v>
          </cell>
          <cell r="E2233">
            <v>2</v>
          </cell>
          <cell r="F2233">
            <v>6395002056</v>
          </cell>
        </row>
        <row r="2234">
          <cell r="A2234">
            <v>3400004577</v>
          </cell>
          <cell r="B2234">
            <v>0</v>
          </cell>
          <cell r="C2234">
            <v>6602</v>
          </cell>
          <cell r="D2234" t="str">
            <v>01.05.1995</v>
          </cell>
          <cell r="E2234">
            <v>2</v>
          </cell>
          <cell r="F2234">
            <v>6395002068</v>
          </cell>
        </row>
        <row r="2235">
          <cell r="A2235">
            <v>3400004578</v>
          </cell>
          <cell r="B2235">
            <v>0</v>
          </cell>
          <cell r="C2235">
            <v>6602</v>
          </cell>
          <cell r="D2235" t="str">
            <v>01.05.1995</v>
          </cell>
          <cell r="E2235">
            <v>1</v>
          </cell>
          <cell r="F2235">
            <v>6395002079</v>
          </cell>
        </row>
        <row r="2236">
          <cell r="A2236">
            <v>3400004579</v>
          </cell>
          <cell r="B2236">
            <v>0</v>
          </cell>
          <cell r="C2236">
            <v>6602</v>
          </cell>
          <cell r="D2236" t="str">
            <v>01.05.1995</v>
          </cell>
          <cell r="E2236">
            <v>10</v>
          </cell>
          <cell r="F2236">
            <v>6395002081</v>
          </cell>
        </row>
        <row r="2237">
          <cell r="A2237">
            <v>3400004580</v>
          </cell>
          <cell r="B2237">
            <v>0</v>
          </cell>
          <cell r="C2237">
            <v>6602</v>
          </cell>
          <cell r="D2237" t="str">
            <v>01.05.1995</v>
          </cell>
          <cell r="E2237">
            <v>2</v>
          </cell>
          <cell r="F2237">
            <v>6395002093</v>
          </cell>
        </row>
        <row r="2238">
          <cell r="A2238">
            <v>3400004581</v>
          </cell>
          <cell r="B2238">
            <v>0</v>
          </cell>
          <cell r="C2238">
            <v>6602</v>
          </cell>
          <cell r="D2238" t="str">
            <v>01.05.1995</v>
          </cell>
          <cell r="E2238">
            <v>2</v>
          </cell>
          <cell r="F2238">
            <v>6395002109</v>
          </cell>
        </row>
        <row r="2239">
          <cell r="A2239">
            <v>3400004582</v>
          </cell>
          <cell r="B2239">
            <v>0</v>
          </cell>
          <cell r="C2239">
            <v>6602</v>
          </cell>
          <cell r="D2239" t="str">
            <v>01.05.1995</v>
          </cell>
          <cell r="E2239">
            <v>4</v>
          </cell>
          <cell r="F2239">
            <v>6395002111</v>
          </cell>
        </row>
        <row r="2240">
          <cell r="A2240">
            <v>3400004583</v>
          </cell>
          <cell r="B2240">
            <v>0</v>
          </cell>
          <cell r="C2240">
            <v>6602</v>
          </cell>
          <cell r="D2240" t="str">
            <v>01.05.1995</v>
          </cell>
          <cell r="E2240">
            <v>2</v>
          </cell>
          <cell r="F2240">
            <v>6395002123</v>
          </cell>
        </row>
        <row r="2241">
          <cell r="A2241">
            <v>3400004584</v>
          </cell>
          <cell r="B2241">
            <v>0</v>
          </cell>
          <cell r="C2241">
            <v>6602</v>
          </cell>
          <cell r="D2241" t="str">
            <v>01.05.1995</v>
          </cell>
          <cell r="E2241">
            <v>2</v>
          </cell>
          <cell r="F2241">
            <v>6395002135</v>
          </cell>
        </row>
        <row r="2242">
          <cell r="A2242">
            <v>3400004585</v>
          </cell>
          <cell r="B2242">
            <v>0</v>
          </cell>
          <cell r="C2242">
            <v>6602</v>
          </cell>
          <cell r="D2242" t="str">
            <v>01.05.1995</v>
          </cell>
          <cell r="E2242">
            <v>12</v>
          </cell>
          <cell r="F2242">
            <v>6395002147</v>
          </cell>
        </row>
        <row r="2243">
          <cell r="A2243">
            <v>3400004586</v>
          </cell>
          <cell r="B2243">
            <v>0</v>
          </cell>
          <cell r="C2243">
            <v>5801</v>
          </cell>
          <cell r="D2243" t="str">
            <v>01.10.1996</v>
          </cell>
          <cell r="E2243">
            <v>0</v>
          </cell>
          <cell r="F2243">
            <v>6395002159</v>
          </cell>
        </row>
        <row r="2244">
          <cell r="A2244">
            <v>3400004587</v>
          </cell>
          <cell r="B2244">
            <v>0</v>
          </cell>
          <cell r="C2244">
            <v>5801</v>
          </cell>
          <cell r="D2244" t="str">
            <v>01.10.1996</v>
          </cell>
          <cell r="E2244">
            <v>0</v>
          </cell>
          <cell r="F2244">
            <v>6395002172</v>
          </cell>
        </row>
        <row r="2245">
          <cell r="A2245">
            <v>3400004588</v>
          </cell>
          <cell r="B2245">
            <v>0</v>
          </cell>
          <cell r="C2245">
            <v>5801</v>
          </cell>
          <cell r="D2245" t="str">
            <v>01.10.1996</v>
          </cell>
          <cell r="E2245">
            <v>0</v>
          </cell>
          <cell r="F2245">
            <v>6395002184</v>
          </cell>
        </row>
        <row r="2246">
          <cell r="A2246">
            <v>3400004589</v>
          </cell>
          <cell r="B2246">
            <v>0</v>
          </cell>
          <cell r="C2246">
            <v>5801</v>
          </cell>
          <cell r="D2246" t="str">
            <v>01.10.1996</v>
          </cell>
          <cell r="E2246">
            <v>0</v>
          </cell>
          <cell r="F2246">
            <v>6395002196</v>
          </cell>
        </row>
        <row r="2247">
          <cell r="A2247">
            <v>3400004590</v>
          </cell>
          <cell r="B2247">
            <v>0</v>
          </cell>
          <cell r="C2247">
            <v>5801</v>
          </cell>
          <cell r="D2247" t="str">
            <v>01.10.1996</v>
          </cell>
          <cell r="E2247">
            <v>0</v>
          </cell>
          <cell r="F2247">
            <v>6395002202</v>
          </cell>
        </row>
        <row r="2248">
          <cell r="A2248">
            <v>3400004591</v>
          </cell>
          <cell r="B2248">
            <v>0</v>
          </cell>
          <cell r="C2248">
            <v>5801</v>
          </cell>
          <cell r="D2248" t="str">
            <v>01.10.1996</v>
          </cell>
          <cell r="E2248">
            <v>0</v>
          </cell>
          <cell r="F2248">
            <v>6395002226</v>
          </cell>
        </row>
        <row r="2249">
          <cell r="A2249">
            <v>3400004592</v>
          </cell>
          <cell r="B2249">
            <v>0</v>
          </cell>
          <cell r="C2249">
            <v>5801</v>
          </cell>
          <cell r="D2249" t="str">
            <v>01.10.1996</v>
          </cell>
          <cell r="E2249">
            <v>0</v>
          </cell>
          <cell r="F2249">
            <v>6395002238</v>
          </cell>
        </row>
        <row r="2250">
          <cell r="A2250">
            <v>3400004593</v>
          </cell>
          <cell r="B2250">
            <v>0</v>
          </cell>
          <cell r="C2250">
            <v>5801</v>
          </cell>
          <cell r="D2250" t="str">
            <v>01.10.1996</v>
          </cell>
          <cell r="E2250">
            <v>0</v>
          </cell>
          <cell r="F2250">
            <v>6395002249</v>
          </cell>
        </row>
        <row r="2251">
          <cell r="A2251">
            <v>3400005056</v>
          </cell>
          <cell r="B2251">
            <v>0</v>
          </cell>
          <cell r="C2251">
            <v>5801</v>
          </cell>
          <cell r="D2251" t="str">
            <v>01.10.1996</v>
          </cell>
          <cell r="E2251">
            <v>0</v>
          </cell>
          <cell r="F2251">
            <v>6395002251</v>
          </cell>
        </row>
        <row r="2252">
          <cell r="A2252">
            <v>3400004594</v>
          </cell>
          <cell r="B2252">
            <v>0</v>
          </cell>
          <cell r="C2252">
            <v>5801</v>
          </cell>
          <cell r="D2252" t="str">
            <v>01.10.1996</v>
          </cell>
          <cell r="E2252">
            <v>0</v>
          </cell>
          <cell r="F2252">
            <v>6395002251</v>
          </cell>
        </row>
        <row r="2253">
          <cell r="A2253">
            <v>3400005097</v>
          </cell>
          <cell r="B2253">
            <v>0</v>
          </cell>
          <cell r="C2253">
            <v>5801</v>
          </cell>
          <cell r="D2253" t="str">
            <v>01.04.1998</v>
          </cell>
          <cell r="E2253">
            <v>0</v>
          </cell>
          <cell r="F2253">
            <v>6395002251</v>
          </cell>
        </row>
        <row r="2254">
          <cell r="A2254">
            <v>3400004595</v>
          </cell>
          <cell r="B2254">
            <v>0</v>
          </cell>
          <cell r="C2254">
            <v>5800</v>
          </cell>
          <cell r="D2254" t="str">
            <v>01.10.1996</v>
          </cell>
          <cell r="E2254">
            <v>1</v>
          </cell>
          <cell r="F2254">
            <v>6395002263</v>
          </cell>
        </row>
        <row r="2255">
          <cell r="A2255">
            <v>3400004596</v>
          </cell>
          <cell r="B2255">
            <v>0</v>
          </cell>
          <cell r="C2255">
            <v>5800</v>
          </cell>
          <cell r="D2255" t="str">
            <v>01.10.1996</v>
          </cell>
          <cell r="E2255">
            <v>1</v>
          </cell>
          <cell r="F2255">
            <v>6395002275</v>
          </cell>
        </row>
        <row r="2256">
          <cell r="A2256">
            <v>3400004597</v>
          </cell>
          <cell r="B2256">
            <v>0</v>
          </cell>
          <cell r="C2256">
            <v>5800</v>
          </cell>
          <cell r="D2256" t="str">
            <v>01.10.1996</v>
          </cell>
          <cell r="E2256">
            <v>1</v>
          </cell>
          <cell r="F2256">
            <v>6395002287</v>
          </cell>
        </row>
        <row r="2257">
          <cell r="A2257">
            <v>3400004598</v>
          </cell>
          <cell r="B2257">
            <v>0</v>
          </cell>
          <cell r="C2257">
            <v>6501</v>
          </cell>
          <cell r="D2257" t="str">
            <v>01.06.1995</v>
          </cell>
          <cell r="E2257">
            <v>0</v>
          </cell>
          <cell r="F2257">
            <v>6395002299</v>
          </cell>
        </row>
        <row r="2258">
          <cell r="A2258">
            <v>3400004599</v>
          </cell>
          <cell r="B2258">
            <v>0</v>
          </cell>
          <cell r="C2258">
            <v>5800</v>
          </cell>
          <cell r="D2258" t="str">
            <v>01.10.1996</v>
          </cell>
          <cell r="E2258">
            <v>1</v>
          </cell>
          <cell r="F2258">
            <v>6395002305</v>
          </cell>
        </row>
        <row r="2259">
          <cell r="A2259">
            <v>3400004600</v>
          </cell>
          <cell r="B2259">
            <v>0</v>
          </cell>
          <cell r="C2259">
            <v>5800</v>
          </cell>
          <cell r="D2259" t="str">
            <v>01.10.1996</v>
          </cell>
          <cell r="E2259">
            <v>1</v>
          </cell>
          <cell r="F2259">
            <v>6395002329</v>
          </cell>
        </row>
        <row r="2260">
          <cell r="A2260">
            <v>3400004601</v>
          </cell>
          <cell r="B2260">
            <v>0</v>
          </cell>
          <cell r="C2260">
            <v>5800</v>
          </cell>
          <cell r="D2260" t="str">
            <v>01.10.1996</v>
          </cell>
          <cell r="E2260">
            <v>1</v>
          </cell>
          <cell r="F2260">
            <v>6395002330</v>
          </cell>
        </row>
        <row r="2261">
          <cell r="A2261">
            <v>3400004602</v>
          </cell>
          <cell r="B2261">
            <v>0</v>
          </cell>
          <cell r="C2261">
            <v>5800</v>
          </cell>
          <cell r="D2261" t="str">
            <v>01.10.1996</v>
          </cell>
          <cell r="E2261">
            <v>1</v>
          </cell>
          <cell r="F2261">
            <v>6395002342</v>
          </cell>
        </row>
        <row r="2262">
          <cell r="A2262">
            <v>3400004603</v>
          </cell>
          <cell r="B2262">
            <v>0</v>
          </cell>
          <cell r="C2262">
            <v>5800</v>
          </cell>
          <cell r="D2262" t="str">
            <v>01.10.1996</v>
          </cell>
          <cell r="E2262">
            <v>1</v>
          </cell>
          <cell r="F2262">
            <v>6395002354</v>
          </cell>
        </row>
        <row r="2263">
          <cell r="A2263">
            <v>3400004604</v>
          </cell>
          <cell r="B2263">
            <v>0</v>
          </cell>
          <cell r="C2263">
            <v>5900</v>
          </cell>
          <cell r="D2263" t="str">
            <v>01.05.1995</v>
          </cell>
          <cell r="E2263">
            <v>2</v>
          </cell>
          <cell r="F2263">
            <v>6395002366</v>
          </cell>
        </row>
        <row r="2264">
          <cell r="A2264">
            <v>3400004605</v>
          </cell>
          <cell r="B2264">
            <v>0</v>
          </cell>
          <cell r="C2264">
            <v>5900</v>
          </cell>
          <cell r="D2264" t="str">
            <v>01.05.1995</v>
          </cell>
          <cell r="E2264">
            <v>6</v>
          </cell>
          <cell r="F2264">
            <v>6395002378</v>
          </cell>
        </row>
        <row r="2265">
          <cell r="A2265">
            <v>3400004606</v>
          </cell>
          <cell r="B2265">
            <v>0</v>
          </cell>
          <cell r="C2265">
            <v>5800</v>
          </cell>
          <cell r="D2265" t="str">
            <v>01.10.1996</v>
          </cell>
          <cell r="E2265">
            <v>1</v>
          </cell>
          <cell r="F2265">
            <v>6395002389</v>
          </cell>
        </row>
        <row r="2266">
          <cell r="A2266">
            <v>3400004607</v>
          </cell>
          <cell r="B2266">
            <v>0</v>
          </cell>
          <cell r="C2266">
            <v>5800</v>
          </cell>
          <cell r="D2266" t="str">
            <v>01.10.1996</v>
          </cell>
          <cell r="E2266">
            <v>1</v>
          </cell>
          <cell r="F2266">
            <v>6395002391</v>
          </cell>
        </row>
        <row r="2267">
          <cell r="A2267">
            <v>3400004608</v>
          </cell>
          <cell r="B2267">
            <v>0</v>
          </cell>
          <cell r="C2267">
            <v>5800</v>
          </cell>
          <cell r="D2267" t="str">
            <v>01.10.1996</v>
          </cell>
          <cell r="E2267">
            <v>1</v>
          </cell>
          <cell r="F2267">
            <v>6395002408</v>
          </cell>
        </row>
        <row r="2268">
          <cell r="A2268">
            <v>3400004609</v>
          </cell>
          <cell r="B2268">
            <v>0</v>
          </cell>
          <cell r="C2268">
            <v>5800</v>
          </cell>
          <cell r="D2268" t="str">
            <v>01.10.1996</v>
          </cell>
          <cell r="E2268">
            <v>1</v>
          </cell>
          <cell r="F2268">
            <v>6395002419</v>
          </cell>
        </row>
        <row r="2269">
          <cell r="A2269">
            <v>3400004610</v>
          </cell>
          <cell r="B2269">
            <v>0</v>
          </cell>
          <cell r="C2269">
            <v>5800</v>
          </cell>
          <cell r="D2269" t="str">
            <v>01.10.1996</v>
          </cell>
          <cell r="E2269">
            <v>1</v>
          </cell>
          <cell r="F2269">
            <v>6395002421</v>
          </cell>
        </row>
        <row r="2270">
          <cell r="A2270">
            <v>3400004611</v>
          </cell>
          <cell r="B2270">
            <v>0</v>
          </cell>
          <cell r="C2270">
            <v>5800</v>
          </cell>
          <cell r="D2270" t="str">
            <v>01.10.1996</v>
          </cell>
          <cell r="E2270">
            <v>1</v>
          </cell>
          <cell r="F2270">
            <v>6395002433</v>
          </cell>
        </row>
        <row r="2271">
          <cell r="A2271">
            <v>3400004612</v>
          </cell>
          <cell r="B2271">
            <v>0</v>
          </cell>
          <cell r="C2271">
            <v>5800</v>
          </cell>
          <cell r="D2271" t="str">
            <v>01.10.1996</v>
          </cell>
          <cell r="E2271">
            <v>1</v>
          </cell>
          <cell r="F2271">
            <v>6395002445</v>
          </cell>
        </row>
        <row r="2272">
          <cell r="A2272">
            <v>3400004613</v>
          </cell>
          <cell r="B2272">
            <v>0</v>
          </cell>
          <cell r="C2272">
            <v>5800</v>
          </cell>
          <cell r="D2272" t="str">
            <v>01.10.1996</v>
          </cell>
          <cell r="E2272">
            <v>1</v>
          </cell>
          <cell r="F2272">
            <v>6395002457</v>
          </cell>
        </row>
        <row r="2273">
          <cell r="A2273">
            <v>3400004614</v>
          </cell>
          <cell r="B2273">
            <v>0</v>
          </cell>
          <cell r="C2273">
            <v>5400</v>
          </cell>
          <cell r="D2273" t="str">
            <v>01.10.1996</v>
          </cell>
          <cell r="E2273">
            <v>1</v>
          </cell>
          <cell r="F2273">
            <v>6395002469</v>
          </cell>
        </row>
        <row r="2274">
          <cell r="A2274">
            <v>3400004615</v>
          </cell>
          <cell r="B2274">
            <v>0</v>
          </cell>
          <cell r="C2274">
            <v>6600</v>
          </cell>
          <cell r="D2274" t="str">
            <v>01.10.1996</v>
          </cell>
          <cell r="E2274">
            <v>1</v>
          </cell>
          <cell r="F2274">
            <v>6395002470</v>
          </cell>
        </row>
        <row r="2275">
          <cell r="A2275">
            <v>3400004616</v>
          </cell>
          <cell r="B2275">
            <v>0</v>
          </cell>
          <cell r="C2275">
            <v>6600</v>
          </cell>
          <cell r="D2275" t="str">
            <v>01.10.1996</v>
          </cell>
          <cell r="E2275">
            <v>1</v>
          </cell>
          <cell r="F2275">
            <v>6395002482</v>
          </cell>
        </row>
        <row r="2276">
          <cell r="A2276">
            <v>3400004617</v>
          </cell>
          <cell r="B2276">
            <v>0</v>
          </cell>
          <cell r="C2276">
            <v>6602</v>
          </cell>
          <cell r="D2276" t="str">
            <v>01.05.1995</v>
          </cell>
          <cell r="E2276">
            <v>4</v>
          </cell>
          <cell r="F2276">
            <v>6395002494</v>
          </cell>
        </row>
        <row r="2277">
          <cell r="A2277">
            <v>3400004618</v>
          </cell>
          <cell r="B2277">
            <v>0</v>
          </cell>
          <cell r="C2277">
            <v>5801</v>
          </cell>
          <cell r="D2277" t="str">
            <v>01.10.1996</v>
          </cell>
          <cell r="E2277">
            <v>0</v>
          </cell>
          <cell r="F2277">
            <v>6395002500</v>
          </cell>
        </row>
        <row r="2278">
          <cell r="A2278">
            <v>3400004619</v>
          </cell>
          <cell r="B2278">
            <v>0</v>
          </cell>
          <cell r="C2278">
            <v>5600</v>
          </cell>
          <cell r="D2278" t="str">
            <v>01.10.1996</v>
          </cell>
          <cell r="E2278">
            <v>0</v>
          </cell>
          <cell r="F2278">
            <v>6395002512</v>
          </cell>
        </row>
        <row r="2279">
          <cell r="A2279">
            <v>3400004620</v>
          </cell>
          <cell r="B2279">
            <v>0</v>
          </cell>
          <cell r="C2279">
            <v>5801</v>
          </cell>
          <cell r="D2279" t="str">
            <v>01.10.1996</v>
          </cell>
          <cell r="E2279">
            <v>0</v>
          </cell>
          <cell r="F2279">
            <v>6395002524</v>
          </cell>
        </row>
        <row r="2280">
          <cell r="A2280">
            <v>3400004621</v>
          </cell>
          <cell r="B2280">
            <v>0</v>
          </cell>
          <cell r="C2280">
            <v>5600</v>
          </cell>
          <cell r="D2280" t="str">
            <v>01.10.1996</v>
          </cell>
          <cell r="E2280">
            <v>1</v>
          </cell>
          <cell r="F2280">
            <v>6395002536</v>
          </cell>
        </row>
        <row r="2281">
          <cell r="A2281">
            <v>3400004622</v>
          </cell>
          <cell r="B2281">
            <v>0</v>
          </cell>
          <cell r="C2281">
            <v>6501</v>
          </cell>
          <cell r="D2281" t="str">
            <v>01.05.1995</v>
          </cell>
          <cell r="E2281">
            <v>2</v>
          </cell>
          <cell r="F2281">
            <v>6395002548</v>
          </cell>
        </row>
        <row r="2282">
          <cell r="A2282">
            <v>3400004623</v>
          </cell>
          <cell r="B2282">
            <v>0</v>
          </cell>
          <cell r="C2282">
            <v>6501</v>
          </cell>
          <cell r="D2282" t="str">
            <v>01.05.1995</v>
          </cell>
          <cell r="E2282">
            <v>25</v>
          </cell>
          <cell r="F2282">
            <v>6395002559</v>
          </cell>
        </row>
        <row r="2283">
          <cell r="A2283">
            <v>3400004624</v>
          </cell>
          <cell r="B2283">
            <v>0</v>
          </cell>
          <cell r="C2283">
            <v>5600</v>
          </cell>
          <cell r="D2283" t="str">
            <v>01.10.1996</v>
          </cell>
          <cell r="E2283">
            <v>0</v>
          </cell>
          <cell r="F2283">
            <v>6395002561</v>
          </cell>
        </row>
        <row r="2284">
          <cell r="A2284">
            <v>3400004625</v>
          </cell>
          <cell r="B2284">
            <v>0</v>
          </cell>
          <cell r="C2284">
            <v>5600</v>
          </cell>
          <cell r="D2284" t="str">
            <v>01.10.1996</v>
          </cell>
          <cell r="E2284">
            <v>0</v>
          </cell>
          <cell r="F2284">
            <v>6395002573</v>
          </cell>
        </row>
        <row r="2285">
          <cell r="A2285">
            <v>3400004626</v>
          </cell>
          <cell r="B2285">
            <v>0</v>
          </cell>
          <cell r="C2285">
            <v>5600</v>
          </cell>
          <cell r="D2285" t="str">
            <v>01.10.1996</v>
          </cell>
          <cell r="E2285">
            <v>0</v>
          </cell>
          <cell r="F2285">
            <v>6395002585</v>
          </cell>
        </row>
        <row r="2286">
          <cell r="A2286">
            <v>3400004627</v>
          </cell>
          <cell r="B2286">
            <v>0</v>
          </cell>
          <cell r="C2286">
            <v>5600</v>
          </cell>
          <cell r="D2286" t="str">
            <v>01.10.1996</v>
          </cell>
          <cell r="E2286">
            <v>0</v>
          </cell>
          <cell r="F2286">
            <v>6395002597</v>
          </cell>
        </row>
        <row r="2287">
          <cell r="A2287">
            <v>3400004628</v>
          </cell>
          <cell r="B2287">
            <v>0</v>
          </cell>
          <cell r="C2287">
            <v>5600</v>
          </cell>
          <cell r="D2287" t="str">
            <v>01.10.1996</v>
          </cell>
          <cell r="E2287">
            <v>0</v>
          </cell>
          <cell r="F2287">
            <v>6395002603</v>
          </cell>
        </row>
        <row r="2288">
          <cell r="A2288">
            <v>3400004629</v>
          </cell>
          <cell r="B2288">
            <v>0</v>
          </cell>
          <cell r="C2288">
            <v>5600</v>
          </cell>
          <cell r="D2288" t="str">
            <v>01.10.1996</v>
          </cell>
          <cell r="E2288">
            <v>0</v>
          </cell>
          <cell r="F2288">
            <v>6395002615</v>
          </cell>
        </row>
        <row r="2289">
          <cell r="A2289">
            <v>3400004630</v>
          </cell>
          <cell r="B2289">
            <v>0</v>
          </cell>
          <cell r="C2289">
            <v>5600</v>
          </cell>
          <cell r="D2289" t="str">
            <v>01.10.1996</v>
          </cell>
          <cell r="E2289">
            <v>0</v>
          </cell>
          <cell r="F2289">
            <v>6395002627</v>
          </cell>
        </row>
        <row r="2290">
          <cell r="A2290">
            <v>3400004631</v>
          </cell>
          <cell r="B2290">
            <v>0</v>
          </cell>
          <cell r="C2290">
            <v>5600</v>
          </cell>
          <cell r="D2290" t="str">
            <v>01.10.1996</v>
          </cell>
          <cell r="E2290">
            <v>0</v>
          </cell>
          <cell r="F2290">
            <v>6395002639</v>
          </cell>
        </row>
        <row r="2291">
          <cell r="A2291">
            <v>3400004632</v>
          </cell>
          <cell r="B2291">
            <v>0</v>
          </cell>
          <cell r="C2291">
            <v>5600</v>
          </cell>
          <cell r="D2291" t="str">
            <v>01.10.1996</v>
          </cell>
          <cell r="E2291">
            <v>0</v>
          </cell>
          <cell r="F2291">
            <v>6395002640</v>
          </cell>
        </row>
        <row r="2292">
          <cell r="A2292">
            <v>3400004633</v>
          </cell>
          <cell r="B2292">
            <v>0</v>
          </cell>
          <cell r="C2292">
            <v>5600</v>
          </cell>
          <cell r="D2292" t="str">
            <v>01.10.1996</v>
          </cell>
          <cell r="E2292">
            <v>0</v>
          </cell>
          <cell r="F2292">
            <v>6395002652</v>
          </cell>
        </row>
        <row r="2293">
          <cell r="A2293">
            <v>3400004634</v>
          </cell>
          <cell r="B2293">
            <v>0</v>
          </cell>
          <cell r="C2293">
            <v>5600</v>
          </cell>
          <cell r="D2293" t="str">
            <v>01.10.1996</v>
          </cell>
          <cell r="E2293">
            <v>0</v>
          </cell>
          <cell r="F2293">
            <v>6395002664</v>
          </cell>
        </row>
        <row r="2294">
          <cell r="A2294">
            <v>3400004635</v>
          </cell>
          <cell r="B2294">
            <v>0</v>
          </cell>
          <cell r="C2294">
            <v>6500</v>
          </cell>
          <cell r="D2294" t="str">
            <v>01.10.1996</v>
          </cell>
          <cell r="E2294">
            <v>0</v>
          </cell>
          <cell r="F2294">
            <v>6395002676</v>
          </cell>
        </row>
        <row r="2295">
          <cell r="A2295">
            <v>3400004636</v>
          </cell>
          <cell r="B2295">
            <v>0</v>
          </cell>
          <cell r="C2295">
            <v>6500</v>
          </cell>
          <cell r="D2295" t="str">
            <v>01.10.1996</v>
          </cell>
          <cell r="E2295">
            <v>0</v>
          </cell>
          <cell r="F2295">
            <v>6395002688</v>
          </cell>
        </row>
        <row r="2296">
          <cell r="A2296">
            <v>3400004637</v>
          </cell>
          <cell r="B2296">
            <v>0</v>
          </cell>
          <cell r="C2296">
            <v>5800</v>
          </cell>
          <cell r="D2296" t="str">
            <v>01.10.1996</v>
          </cell>
          <cell r="E2296">
            <v>0</v>
          </cell>
          <cell r="F2296">
            <v>6395002699</v>
          </cell>
        </row>
        <row r="2297">
          <cell r="A2297">
            <v>3400004638</v>
          </cell>
          <cell r="B2297">
            <v>0</v>
          </cell>
          <cell r="C2297">
            <v>5800</v>
          </cell>
          <cell r="D2297" t="str">
            <v>01.10.1996</v>
          </cell>
          <cell r="E2297">
            <v>0</v>
          </cell>
          <cell r="F2297">
            <v>6395002706</v>
          </cell>
        </row>
        <row r="2298">
          <cell r="A2298">
            <v>3400004639</v>
          </cell>
          <cell r="B2298">
            <v>0</v>
          </cell>
          <cell r="C2298">
            <v>5800</v>
          </cell>
          <cell r="D2298" t="str">
            <v>01.10.1996</v>
          </cell>
          <cell r="E2298">
            <v>0</v>
          </cell>
          <cell r="F2298">
            <v>6395002718</v>
          </cell>
        </row>
        <row r="2299">
          <cell r="A2299">
            <v>3400004640</v>
          </cell>
          <cell r="B2299">
            <v>0</v>
          </cell>
          <cell r="C2299">
            <v>5800</v>
          </cell>
          <cell r="D2299" t="str">
            <v>01.10.1996</v>
          </cell>
          <cell r="E2299">
            <v>0</v>
          </cell>
          <cell r="F2299">
            <v>6395002729</v>
          </cell>
        </row>
        <row r="2300">
          <cell r="A2300">
            <v>3400004641</v>
          </cell>
          <cell r="B2300">
            <v>0</v>
          </cell>
          <cell r="C2300">
            <v>5800</v>
          </cell>
          <cell r="D2300" t="str">
            <v>01.10.1996</v>
          </cell>
          <cell r="E2300">
            <v>0</v>
          </cell>
          <cell r="F2300">
            <v>6395002731</v>
          </cell>
        </row>
        <row r="2301">
          <cell r="A2301">
            <v>3400004642</v>
          </cell>
          <cell r="B2301">
            <v>0</v>
          </cell>
          <cell r="C2301">
            <v>5800</v>
          </cell>
          <cell r="D2301" t="str">
            <v>01.10.1996</v>
          </cell>
          <cell r="E2301">
            <v>0</v>
          </cell>
          <cell r="F2301">
            <v>6395002743</v>
          </cell>
        </row>
        <row r="2302">
          <cell r="A2302">
            <v>3400004643</v>
          </cell>
          <cell r="B2302">
            <v>0</v>
          </cell>
          <cell r="C2302">
            <v>5800</v>
          </cell>
          <cell r="D2302" t="str">
            <v>01.10.1996</v>
          </cell>
          <cell r="E2302">
            <v>0</v>
          </cell>
          <cell r="F2302">
            <v>6395002755</v>
          </cell>
        </row>
        <row r="2303">
          <cell r="A2303">
            <v>3400004644</v>
          </cell>
          <cell r="B2303">
            <v>0</v>
          </cell>
          <cell r="C2303">
            <v>6500</v>
          </cell>
          <cell r="D2303" t="str">
            <v>01.10.1996</v>
          </cell>
          <cell r="E2303">
            <v>1</v>
          </cell>
          <cell r="F2303">
            <v>6395002779</v>
          </cell>
        </row>
        <row r="2304">
          <cell r="A2304">
            <v>3400004645</v>
          </cell>
          <cell r="B2304">
            <v>0</v>
          </cell>
          <cell r="C2304">
            <v>6500</v>
          </cell>
          <cell r="D2304" t="str">
            <v>01.10.1996</v>
          </cell>
          <cell r="E2304">
            <v>1</v>
          </cell>
          <cell r="F2304">
            <v>6395002780</v>
          </cell>
        </row>
        <row r="2305">
          <cell r="A2305">
            <v>3400004646</v>
          </cell>
          <cell r="B2305">
            <v>0</v>
          </cell>
          <cell r="C2305">
            <v>6500</v>
          </cell>
          <cell r="D2305" t="str">
            <v>01.09.1996</v>
          </cell>
          <cell r="E2305">
            <v>1</v>
          </cell>
          <cell r="F2305">
            <v>6395002792</v>
          </cell>
        </row>
        <row r="2306">
          <cell r="A2306">
            <v>3400004647</v>
          </cell>
          <cell r="B2306">
            <v>0</v>
          </cell>
          <cell r="C2306">
            <v>6500</v>
          </cell>
          <cell r="D2306" t="str">
            <v>01.10.1996</v>
          </cell>
          <cell r="E2306">
            <v>1</v>
          </cell>
          <cell r="F2306">
            <v>6395002809</v>
          </cell>
        </row>
        <row r="2307">
          <cell r="A2307">
            <v>3400004648</v>
          </cell>
          <cell r="B2307">
            <v>0</v>
          </cell>
          <cell r="C2307">
            <v>6500</v>
          </cell>
          <cell r="D2307" t="str">
            <v>01.10.1996</v>
          </cell>
          <cell r="E2307">
            <v>1</v>
          </cell>
          <cell r="F2307">
            <v>6395002810</v>
          </cell>
        </row>
        <row r="2308">
          <cell r="A2308">
            <v>3400004649</v>
          </cell>
          <cell r="B2308">
            <v>0</v>
          </cell>
          <cell r="C2308">
            <v>6500</v>
          </cell>
          <cell r="D2308" t="str">
            <v>01.10.1996</v>
          </cell>
          <cell r="E2308">
            <v>1</v>
          </cell>
          <cell r="F2308">
            <v>6395002822</v>
          </cell>
        </row>
        <row r="2309">
          <cell r="A2309">
            <v>3400004650</v>
          </cell>
          <cell r="B2309">
            <v>0</v>
          </cell>
          <cell r="C2309">
            <v>6500</v>
          </cell>
          <cell r="D2309" t="str">
            <v>01.10.1996</v>
          </cell>
          <cell r="E2309">
            <v>1</v>
          </cell>
          <cell r="F2309">
            <v>6395002834</v>
          </cell>
        </row>
        <row r="2310">
          <cell r="A2310">
            <v>3400004651</v>
          </cell>
          <cell r="B2310">
            <v>0</v>
          </cell>
          <cell r="C2310">
            <v>6500</v>
          </cell>
          <cell r="D2310" t="str">
            <v>01.10.1996</v>
          </cell>
          <cell r="E2310">
            <v>0</v>
          </cell>
          <cell r="F2310">
            <v>6395002846</v>
          </cell>
        </row>
        <row r="2311">
          <cell r="A2311">
            <v>3400004652</v>
          </cell>
          <cell r="B2311">
            <v>0</v>
          </cell>
          <cell r="C2311">
            <v>6500</v>
          </cell>
          <cell r="D2311" t="str">
            <v>01.10.1996</v>
          </cell>
          <cell r="E2311">
            <v>0</v>
          </cell>
          <cell r="F2311">
            <v>6395002858</v>
          </cell>
        </row>
        <row r="2312">
          <cell r="A2312">
            <v>3400004653</v>
          </cell>
          <cell r="B2312">
            <v>0</v>
          </cell>
          <cell r="C2312">
            <v>6500</v>
          </cell>
          <cell r="D2312" t="str">
            <v>01.10.1996</v>
          </cell>
          <cell r="E2312">
            <v>0</v>
          </cell>
          <cell r="F2312">
            <v>6395002869</v>
          </cell>
        </row>
        <row r="2313">
          <cell r="A2313">
            <v>3400004654</v>
          </cell>
          <cell r="B2313">
            <v>0</v>
          </cell>
          <cell r="C2313">
            <v>6500</v>
          </cell>
          <cell r="D2313" t="str">
            <v>01.10.1996</v>
          </cell>
          <cell r="E2313">
            <v>0</v>
          </cell>
          <cell r="F2313">
            <v>6395002871</v>
          </cell>
        </row>
        <row r="2314">
          <cell r="A2314">
            <v>3400004655</v>
          </cell>
          <cell r="B2314">
            <v>0</v>
          </cell>
          <cell r="C2314">
            <v>6500</v>
          </cell>
          <cell r="D2314" t="str">
            <v>01.10.1996</v>
          </cell>
          <cell r="E2314">
            <v>0</v>
          </cell>
          <cell r="F2314">
            <v>6395002883</v>
          </cell>
        </row>
        <row r="2315">
          <cell r="A2315">
            <v>3400004656</v>
          </cell>
          <cell r="B2315">
            <v>0</v>
          </cell>
          <cell r="C2315">
            <v>6500</v>
          </cell>
          <cell r="D2315" t="str">
            <v>01.10.1996</v>
          </cell>
          <cell r="E2315">
            <v>0</v>
          </cell>
          <cell r="F2315">
            <v>6395002895</v>
          </cell>
        </row>
        <row r="2316">
          <cell r="A2316">
            <v>3400004657</v>
          </cell>
          <cell r="B2316">
            <v>0</v>
          </cell>
          <cell r="C2316">
            <v>6500</v>
          </cell>
          <cell r="D2316" t="str">
            <v>01.10.1996</v>
          </cell>
          <cell r="E2316">
            <v>0</v>
          </cell>
          <cell r="F2316">
            <v>6395002901</v>
          </cell>
        </row>
        <row r="2317">
          <cell r="A2317">
            <v>3400004658</v>
          </cell>
          <cell r="B2317">
            <v>0</v>
          </cell>
          <cell r="C2317">
            <v>6500</v>
          </cell>
          <cell r="D2317" t="str">
            <v>01.10.1996</v>
          </cell>
          <cell r="E2317">
            <v>1</v>
          </cell>
          <cell r="F2317">
            <v>6395002913</v>
          </cell>
        </row>
        <row r="2318">
          <cell r="A2318">
            <v>3400004659</v>
          </cell>
          <cell r="B2318">
            <v>0</v>
          </cell>
          <cell r="C2318">
            <v>6500</v>
          </cell>
          <cell r="D2318" t="str">
            <v>01.10.1996</v>
          </cell>
          <cell r="E2318">
            <v>1</v>
          </cell>
          <cell r="F2318">
            <v>6395002925</v>
          </cell>
        </row>
        <row r="2319">
          <cell r="A2319">
            <v>3400004660</v>
          </cell>
          <cell r="B2319">
            <v>0</v>
          </cell>
          <cell r="C2319">
            <v>6500</v>
          </cell>
          <cell r="D2319" t="str">
            <v>01.10.1996</v>
          </cell>
          <cell r="E2319">
            <v>1</v>
          </cell>
          <cell r="F2319">
            <v>6395002937</v>
          </cell>
        </row>
        <row r="2320">
          <cell r="A2320">
            <v>3400004661</v>
          </cell>
          <cell r="B2320">
            <v>0</v>
          </cell>
          <cell r="C2320">
            <v>6500</v>
          </cell>
          <cell r="D2320" t="str">
            <v>01.10.1996</v>
          </cell>
          <cell r="E2320">
            <v>1</v>
          </cell>
          <cell r="F2320">
            <v>6395002949</v>
          </cell>
        </row>
        <row r="2321">
          <cell r="A2321">
            <v>3400004662</v>
          </cell>
          <cell r="B2321">
            <v>0</v>
          </cell>
          <cell r="C2321">
            <v>5600</v>
          </cell>
          <cell r="D2321" t="str">
            <v>01.10.1996</v>
          </cell>
          <cell r="E2321">
            <v>0</v>
          </cell>
          <cell r="F2321">
            <v>6395002950</v>
          </cell>
        </row>
        <row r="2322">
          <cell r="A2322">
            <v>3400004663</v>
          </cell>
          <cell r="B2322">
            <v>0</v>
          </cell>
          <cell r="C2322">
            <v>5600</v>
          </cell>
          <cell r="D2322" t="str">
            <v>01.10.1996</v>
          </cell>
          <cell r="E2322">
            <v>0</v>
          </cell>
          <cell r="F2322">
            <v>6395002962</v>
          </cell>
        </row>
        <row r="2323">
          <cell r="A2323">
            <v>3400004664</v>
          </cell>
          <cell r="B2323">
            <v>0</v>
          </cell>
          <cell r="C2323">
            <v>5600</v>
          </cell>
          <cell r="D2323" t="str">
            <v>01.10.1996</v>
          </cell>
          <cell r="E2323">
            <v>0</v>
          </cell>
          <cell r="F2323">
            <v>6395002974</v>
          </cell>
        </row>
        <row r="2324">
          <cell r="A2324">
            <v>3400004665</v>
          </cell>
          <cell r="B2324">
            <v>0</v>
          </cell>
          <cell r="C2324">
            <v>5600</v>
          </cell>
          <cell r="D2324" t="str">
            <v>01.10.1996</v>
          </cell>
          <cell r="E2324">
            <v>0</v>
          </cell>
          <cell r="F2324">
            <v>6395002986</v>
          </cell>
        </row>
        <row r="2325">
          <cell r="A2325">
            <v>3400004666</v>
          </cell>
          <cell r="B2325">
            <v>0</v>
          </cell>
          <cell r="C2325">
            <v>5600</v>
          </cell>
          <cell r="D2325" t="str">
            <v>01.10.1996</v>
          </cell>
          <cell r="E2325">
            <v>0</v>
          </cell>
          <cell r="F2325">
            <v>6395002998</v>
          </cell>
        </row>
        <row r="2326">
          <cell r="A2326">
            <v>3400004667</v>
          </cell>
          <cell r="B2326">
            <v>0</v>
          </cell>
          <cell r="C2326">
            <v>5600</v>
          </cell>
          <cell r="D2326" t="str">
            <v>01.10.1996</v>
          </cell>
          <cell r="E2326">
            <v>0</v>
          </cell>
          <cell r="F2326">
            <v>6395003000</v>
          </cell>
        </row>
        <row r="2327">
          <cell r="A2327">
            <v>3400004668</v>
          </cell>
          <cell r="B2327">
            <v>0</v>
          </cell>
          <cell r="C2327">
            <v>6600</v>
          </cell>
          <cell r="D2327" t="str">
            <v>01.10.1996</v>
          </cell>
          <cell r="E2327">
            <v>0</v>
          </cell>
          <cell r="F2327">
            <v>6395003012</v>
          </cell>
        </row>
        <row r="2328">
          <cell r="A2328">
            <v>3400004669</v>
          </cell>
          <cell r="B2328">
            <v>0</v>
          </cell>
          <cell r="C2328">
            <v>6600</v>
          </cell>
          <cell r="D2328" t="str">
            <v>01.10.1996</v>
          </cell>
          <cell r="E2328">
            <v>0</v>
          </cell>
          <cell r="F2328">
            <v>6395003024</v>
          </cell>
        </row>
        <row r="2329">
          <cell r="A2329">
            <v>3400004670</v>
          </cell>
          <cell r="B2329">
            <v>0</v>
          </cell>
          <cell r="C2329">
            <v>6600</v>
          </cell>
          <cell r="D2329" t="str">
            <v>01.10.1996</v>
          </cell>
          <cell r="E2329">
            <v>0</v>
          </cell>
          <cell r="F2329">
            <v>6395003036</v>
          </cell>
        </row>
        <row r="2330">
          <cell r="A2330">
            <v>3400004671</v>
          </cell>
          <cell r="B2330">
            <v>0</v>
          </cell>
          <cell r="C2330">
            <v>6600</v>
          </cell>
          <cell r="D2330" t="str">
            <v>01.10.1996</v>
          </cell>
          <cell r="E2330">
            <v>0</v>
          </cell>
          <cell r="F2330">
            <v>6395003048</v>
          </cell>
        </row>
        <row r="2331">
          <cell r="A2331">
            <v>3400004672</v>
          </cell>
          <cell r="B2331">
            <v>0</v>
          </cell>
          <cell r="C2331">
            <v>6600</v>
          </cell>
          <cell r="D2331" t="str">
            <v>01.10.1996</v>
          </cell>
          <cell r="E2331">
            <v>0</v>
          </cell>
          <cell r="F2331">
            <v>6395003059</v>
          </cell>
        </row>
        <row r="2332">
          <cell r="A2332">
            <v>3400004673</v>
          </cell>
          <cell r="B2332">
            <v>0</v>
          </cell>
          <cell r="C2332">
            <v>6600</v>
          </cell>
          <cell r="D2332" t="str">
            <v>01.10.1996</v>
          </cell>
          <cell r="E2332">
            <v>0</v>
          </cell>
          <cell r="F2332">
            <v>6395003061</v>
          </cell>
        </row>
        <row r="2333">
          <cell r="A2333">
            <v>3400004674</v>
          </cell>
          <cell r="B2333">
            <v>1</v>
          </cell>
          <cell r="C2333">
            <v>6600</v>
          </cell>
          <cell r="D2333" t="str">
            <v>01.10.1996</v>
          </cell>
          <cell r="E2333">
            <v>1</v>
          </cell>
          <cell r="F2333">
            <v>6395003073</v>
          </cell>
        </row>
        <row r="2334">
          <cell r="A2334">
            <v>3400004674</v>
          </cell>
          <cell r="B2334">
            <v>0</v>
          </cell>
          <cell r="C2334">
            <v>6600</v>
          </cell>
          <cell r="D2334" t="str">
            <v>01.10.1996</v>
          </cell>
          <cell r="E2334">
            <v>0</v>
          </cell>
          <cell r="F2334">
            <v>6395003073</v>
          </cell>
        </row>
        <row r="2335">
          <cell r="A2335">
            <v>3400004675</v>
          </cell>
          <cell r="B2335">
            <v>1</v>
          </cell>
          <cell r="C2335">
            <v>6600</v>
          </cell>
          <cell r="D2335" t="str">
            <v>01.09.1996</v>
          </cell>
          <cell r="E2335">
            <v>1</v>
          </cell>
          <cell r="F2335">
            <v>6395003085</v>
          </cell>
        </row>
        <row r="2336">
          <cell r="A2336">
            <v>3400004675</v>
          </cell>
          <cell r="B2336">
            <v>0</v>
          </cell>
          <cell r="C2336">
            <v>6600</v>
          </cell>
          <cell r="D2336" t="str">
            <v>01.10.1996</v>
          </cell>
          <cell r="E2336">
            <v>0</v>
          </cell>
          <cell r="F2336">
            <v>6395003085</v>
          </cell>
        </row>
        <row r="2337">
          <cell r="A2337">
            <v>3400004798</v>
          </cell>
          <cell r="B2337">
            <v>0</v>
          </cell>
          <cell r="C2337">
            <v>6600</v>
          </cell>
          <cell r="D2337" t="str">
            <v>01.10.1996</v>
          </cell>
          <cell r="E2337">
            <v>1</v>
          </cell>
          <cell r="F2337">
            <v>6395003097</v>
          </cell>
        </row>
        <row r="2338">
          <cell r="A2338">
            <v>3400004676</v>
          </cell>
          <cell r="B2338">
            <v>1</v>
          </cell>
          <cell r="C2338">
            <v>6602</v>
          </cell>
          <cell r="D2338" t="str">
            <v>01.10.1996</v>
          </cell>
          <cell r="E2338">
            <v>0</v>
          </cell>
          <cell r="F2338">
            <v>6395003103</v>
          </cell>
        </row>
        <row r="2339">
          <cell r="A2339">
            <v>3400004676</v>
          </cell>
          <cell r="B2339">
            <v>0</v>
          </cell>
          <cell r="C2339">
            <v>6602</v>
          </cell>
          <cell r="D2339" t="str">
            <v>01.08.1995</v>
          </cell>
          <cell r="E2339">
            <v>0</v>
          </cell>
          <cell r="F2339">
            <v>6395003103</v>
          </cell>
        </row>
        <row r="2340">
          <cell r="A2340">
            <v>3400004677</v>
          </cell>
          <cell r="B2340">
            <v>0</v>
          </cell>
          <cell r="C2340">
            <v>6600</v>
          </cell>
          <cell r="D2340" t="str">
            <v>01.10.1996</v>
          </cell>
          <cell r="E2340">
            <v>1</v>
          </cell>
          <cell r="F2340">
            <v>6395003115</v>
          </cell>
        </row>
        <row r="2341">
          <cell r="A2341">
            <v>3400004678</v>
          </cell>
          <cell r="B2341">
            <v>1</v>
          </cell>
          <cell r="C2341">
            <v>6602</v>
          </cell>
          <cell r="D2341" t="str">
            <v>01.08.1995</v>
          </cell>
          <cell r="E2341">
            <v>2</v>
          </cell>
          <cell r="F2341">
            <v>6395003127</v>
          </cell>
        </row>
        <row r="2342">
          <cell r="A2342">
            <v>3400004678</v>
          </cell>
          <cell r="B2342">
            <v>0</v>
          </cell>
          <cell r="C2342">
            <v>6602</v>
          </cell>
          <cell r="D2342" t="str">
            <v>01.08.1995</v>
          </cell>
          <cell r="E2342">
            <v>0</v>
          </cell>
          <cell r="F2342">
            <v>6395003127</v>
          </cell>
        </row>
        <row r="2343">
          <cell r="A2343">
            <v>3400004679</v>
          </cell>
          <cell r="B2343">
            <v>0</v>
          </cell>
          <cell r="C2343">
            <v>5801</v>
          </cell>
          <cell r="D2343" t="str">
            <v>01.10.1996</v>
          </cell>
          <cell r="E2343">
            <v>0</v>
          </cell>
          <cell r="F2343">
            <v>6395003139</v>
          </cell>
        </row>
        <row r="2344">
          <cell r="A2344">
            <v>3400004679</v>
          </cell>
          <cell r="B2344">
            <v>1</v>
          </cell>
          <cell r="C2344">
            <v>5801</v>
          </cell>
          <cell r="D2344" t="str">
            <v>01.10.1996</v>
          </cell>
          <cell r="E2344">
            <v>1</v>
          </cell>
          <cell r="F2344">
            <v>6395003139</v>
          </cell>
        </row>
        <row r="2345">
          <cell r="A2345">
            <v>3400004680</v>
          </cell>
          <cell r="B2345">
            <v>1</v>
          </cell>
          <cell r="C2345">
            <v>5801</v>
          </cell>
          <cell r="D2345" t="str">
            <v>01.10.1996</v>
          </cell>
          <cell r="E2345">
            <v>3</v>
          </cell>
          <cell r="F2345">
            <v>6395003140</v>
          </cell>
        </row>
        <row r="2346">
          <cell r="A2346">
            <v>3400004680</v>
          </cell>
          <cell r="B2346">
            <v>0</v>
          </cell>
          <cell r="C2346">
            <v>5801</v>
          </cell>
          <cell r="D2346" t="str">
            <v>01.10.1996</v>
          </cell>
          <cell r="E2346">
            <v>0</v>
          </cell>
          <cell r="F2346">
            <v>6395003140</v>
          </cell>
        </row>
        <row r="2347">
          <cell r="A2347">
            <v>3400004681</v>
          </cell>
          <cell r="B2347">
            <v>0</v>
          </cell>
          <cell r="C2347">
            <v>5801</v>
          </cell>
          <cell r="D2347" t="str">
            <v>01.10.1996</v>
          </cell>
          <cell r="E2347">
            <v>0</v>
          </cell>
          <cell r="F2347">
            <v>6395003152</v>
          </cell>
        </row>
        <row r="2348">
          <cell r="A2348">
            <v>3400004681</v>
          </cell>
          <cell r="B2348">
            <v>1</v>
          </cell>
          <cell r="C2348">
            <v>5801</v>
          </cell>
          <cell r="D2348" t="str">
            <v>01.10.1996</v>
          </cell>
          <cell r="E2348">
            <v>2</v>
          </cell>
          <cell r="F2348">
            <v>6395003152</v>
          </cell>
        </row>
        <row r="2349">
          <cell r="A2349">
            <v>3400004682</v>
          </cell>
          <cell r="B2349">
            <v>1</v>
          </cell>
          <cell r="C2349">
            <v>5801</v>
          </cell>
          <cell r="D2349" t="str">
            <v>01.10.1996</v>
          </cell>
          <cell r="E2349">
            <v>6</v>
          </cell>
          <cell r="F2349">
            <v>6395003164</v>
          </cell>
        </row>
        <row r="2350">
          <cell r="A2350">
            <v>3400004682</v>
          </cell>
          <cell r="B2350">
            <v>0</v>
          </cell>
          <cell r="C2350">
            <v>5801</v>
          </cell>
          <cell r="D2350" t="str">
            <v>01.10.1996</v>
          </cell>
          <cell r="E2350">
            <v>1</v>
          </cell>
          <cell r="F2350">
            <v>6395003164</v>
          </cell>
        </row>
        <row r="2351">
          <cell r="A2351">
            <v>3400004683</v>
          </cell>
          <cell r="B2351">
            <v>1</v>
          </cell>
          <cell r="C2351">
            <v>5801</v>
          </cell>
          <cell r="D2351" t="str">
            <v>01.10.1996</v>
          </cell>
          <cell r="E2351">
            <v>4</v>
          </cell>
          <cell r="F2351">
            <v>6395003176</v>
          </cell>
        </row>
        <row r="2352">
          <cell r="A2352">
            <v>3400004683</v>
          </cell>
          <cell r="B2352">
            <v>0</v>
          </cell>
          <cell r="C2352">
            <v>5801</v>
          </cell>
          <cell r="D2352" t="str">
            <v>01.10.1996</v>
          </cell>
          <cell r="E2352">
            <v>0</v>
          </cell>
          <cell r="F2352">
            <v>6395003176</v>
          </cell>
        </row>
        <row r="2353">
          <cell r="A2353">
            <v>3400004684</v>
          </cell>
          <cell r="B2353">
            <v>1</v>
          </cell>
          <cell r="C2353">
            <v>5801</v>
          </cell>
          <cell r="D2353" t="str">
            <v>01.10.1996</v>
          </cell>
          <cell r="E2353">
            <v>1</v>
          </cell>
          <cell r="F2353">
            <v>6395003188</v>
          </cell>
        </row>
        <row r="2354">
          <cell r="A2354">
            <v>3400004684</v>
          </cell>
          <cell r="B2354">
            <v>0</v>
          </cell>
          <cell r="C2354">
            <v>5801</v>
          </cell>
          <cell r="D2354" t="str">
            <v>01.10.1996</v>
          </cell>
          <cell r="E2354">
            <v>0</v>
          </cell>
          <cell r="F2354">
            <v>6395003188</v>
          </cell>
        </row>
        <row r="2355">
          <cell r="A2355">
            <v>3400004685</v>
          </cell>
          <cell r="B2355">
            <v>0</v>
          </cell>
          <cell r="C2355">
            <v>5801</v>
          </cell>
          <cell r="D2355" t="str">
            <v>01.10.1996</v>
          </cell>
          <cell r="E2355">
            <v>0</v>
          </cell>
          <cell r="F2355">
            <v>6395003199</v>
          </cell>
        </row>
        <row r="2356">
          <cell r="A2356">
            <v>3400004686</v>
          </cell>
          <cell r="B2356">
            <v>0</v>
          </cell>
          <cell r="C2356">
            <v>5801</v>
          </cell>
          <cell r="D2356" t="str">
            <v>01.10.1996</v>
          </cell>
          <cell r="E2356">
            <v>0</v>
          </cell>
          <cell r="F2356">
            <v>6395003206</v>
          </cell>
        </row>
        <row r="2357">
          <cell r="A2357">
            <v>3400004687</v>
          </cell>
          <cell r="B2357">
            <v>0</v>
          </cell>
          <cell r="C2357">
            <v>5801</v>
          </cell>
          <cell r="D2357" t="str">
            <v>01.10.1996</v>
          </cell>
          <cell r="E2357">
            <v>0</v>
          </cell>
          <cell r="F2357">
            <v>6395003218</v>
          </cell>
        </row>
        <row r="2358">
          <cell r="A2358">
            <v>3400004688</v>
          </cell>
          <cell r="B2358">
            <v>0</v>
          </cell>
          <cell r="C2358">
            <v>5801</v>
          </cell>
          <cell r="D2358" t="str">
            <v>01.10.1996</v>
          </cell>
          <cell r="E2358">
            <v>0</v>
          </cell>
          <cell r="F2358">
            <v>6395003229</v>
          </cell>
        </row>
        <row r="2359">
          <cell r="A2359">
            <v>3400004689</v>
          </cell>
          <cell r="B2359">
            <v>0</v>
          </cell>
          <cell r="C2359">
            <v>5900</v>
          </cell>
          <cell r="D2359" t="str">
            <v>01.10.1996</v>
          </cell>
          <cell r="E2359">
            <v>0</v>
          </cell>
          <cell r="F2359">
            <v>6395003231</v>
          </cell>
        </row>
        <row r="2360">
          <cell r="A2360">
            <v>3400004690</v>
          </cell>
          <cell r="B2360">
            <v>0</v>
          </cell>
          <cell r="C2360">
            <v>5900</v>
          </cell>
          <cell r="D2360" t="str">
            <v>01.10.1996</v>
          </cell>
          <cell r="E2360">
            <v>0</v>
          </cell>
          <cell r="F2360">
            <v>6395003243</v>
          </cell>
        </row>
        <row r="2361">
          <cell r="A2361">
            <v>3400004691</v>
          </cell>
          <cell r="B2361">
            <v>0</v>
          </cell>
          <cell r="C2361">
            <v>5900</v>
          </cell>
          <cell r="D2361" t="str">
            <v>01.08.1995</v>
          </cell>
          <cell r="E2361">
            <v>0</v>
          </cell>
          <cell r="F2361">
            <v>6395003255</v>
          </cell>
        </row>
        <row r="2362">
          <cell r="A2362">
            <v>3400004692</v>
          </cell>
          <cell r="B2362">
            <v>0</v>
          </cell>
          <cell r="C2362">
            <v>5801</v>
          </cell>
          <cell r="D2362" t="str">
            <v>01.10.1996</v>
          </cell>
          <cell r="E2362">
            <v>1</v>
          </cell>
          <cell r="F2362">
            <v>6395003267</v>
          </cell>
        </row>
        <row r="2363">
          <cell r="A2363">
            <v>3400004693</v>
          </cell>
          <cell r="B2363">
            <v>0</v>
          </cell>
          <cell r="C2363">
            <v>5801</v>
          </cell>
          <cell r="D2363" t="str">
            <v>01.10.1996</v>
          </cell>
          <cell r="E2363">
            <v>1</v>
          </cell>
          <cell r="F2363">
            <v>6395003279</v>
          </cell>
        </row>
        <row r="2364">
          <cell r="A2364">
            <v>3400004694</v>
          </cell>
          <cell r="B2364">
            <v>0</v>
          </cell>
          <cell r="C2364">
            <v>5801</v>
          </cell>
          <cell r="D2364" t="str">
            <v>01.10.1996</v>
          </cell>
          <cell r="E2364">
            <v>1</v>
          </cell>
          <cell r="F2364">
            <v>6395003280</v>
          </cell>
        </row>
        <row r="2365">
          <cell r="A2365">
            <v>3400004695</v>
          </cell>
          <cell r="B2365">
            <v>0</v>
          </cell>
          <cell r="C2365">
            <v>5801</v>
          </cell>
          <cell r="D2365" t="str">
            <v>01.10.1996</v>
          </cell>
          <cell r="E2365">
            <v>1</v>
          </cell>
          <cell r="F2365">
            <v>6395003292</v>
          </cell>
        </row>
        <row r="2366">
          <cell r="A2366">
            <v>3400004696</v>
          </cell>
          <cell r="B2366">
            <v>0</v>
          </cell>
          <cell r="C2366">
            <v>5801</v>
          </cell>
          <cell r="D2366" t="str">
            <v>01.10.1996</v>
          </cell>
          <cell r="E2366">
            <v>1</v>
          </cell>
          <cell r="F2366">
            <v>6395003309</v>
          </cell>
        </row>
        <row r="2367">
          <cell r="A2367">
            <v>3400004697</v>
          </cell>
          <cell r="B2367">
            <v>0</v>
          </cell>
          <cell r="C2367">
            <v>5801</v>
          </cell>
          <cell r="D2367" t="str">
            <v>01.10.1996</v>
          </cell>
          <cell r="E2367">
            <v>1</v>
          </cell>
          <cell r="F2367">
            <v>6395003310</v>
          </cell>
        </row>
        <row r="2368">
          <cell r="A2368">
            <v>3400004698</v>
          </cell>
          <cell r="B2368">
            <v>0</v>
          </cell>
          <cell r="C2368">
            <v>5801</v>
          </cell>
          <cell r="D2368" t="str">
            <v>01.10.1996</v>
          </cell>
          <cell r="E2368">
            <v>1</v>
          </cell>
          <cell r="F2368">
            <v>6395003322</v>
          </cell>
        </row>
        <row r="2369">
          <cell r="A2369">
            <v>3400004699</v>
          </cell>
          <cell r="B2369">
            <v>0</v>
          </cell>
          <cell r="C2369">
            <v>5801</v>
          </cell>
          <cell r="D2369" t="str">
            <v>01.10.1996</v>
          </cell>
          <cell r="E2369">
            <v>1</v>
          </cell>
          <cell r="F2369">
            <v>6395003334</v>
          </cell>
        </row>
        <row r="2370">
          <cell r="A2370">
            <v>3400004700</v>
          </cell>
          <cell r="B2370">
            <v>0</v>
          </cell>
          <cell r="C2370">
            <v>5801</v>
          </cell>
          <cell r="D2370" t="str">
            <v>01.10.1996</v>
          </cell>
          <cell r="E2370">
            <v>1</v>
          </cell>
          <cell r="F2370">
            <v>6395003346</v>
          </cell>
        </row>
        <row r="2371">
          <cell r="A2371">
            <v>3400004701</v>
          </cell>
          <cell r="B2371">
            <v>0</v>
          </cell>
          <cell r="C2371">
            <v>5801</v>
          </cell>
          <cell r="D2371" t="str">
            <v>01.10.1996</v>
          </cell>
          <cell r="E2371">
            <v>1</v>
          </cell>
          <cell r="F2371">
            <v>6395003358</v>
          </cell>
        </row>
        <row r="2372">
          <cell r="A2372">
            <v>3400004702</v>
          </cell>
          <cell r="B2372">
            <v>0</v>
          </cell>
          <cell r="C2372">
            <v>5801</v>
          </cell>
          <cell r="D2372" t="str">
            <v>01.10.1996</v>
          </cell>
          <cell r="E2372">
            <v>0</v>
          </cell>
          <cell r="F2372">
            <v>6395003369</v>
          </cell>
        </row>
        <row r="2373">
          <cell r="A2373">
            <v>3400004703</v>
          </cell>
          <cell r="B2373">
            <v>0</v>
          </cell>
          <cell r="C2373">
            <v>5801</v>
          </cell>
          <cell r="D2373" t="str">
            <v>01.10.1996</v>
          </cell>
          <cell r="E2373">
            <v>0</v>
          </cell>
          <cell r="F2373">
            <v>6395003371</v>
          </cell>
        </row>
        <row r="2374">
          <cell r="A2374">
            <v>3400004704</v>
          </cell>
          <cell r="B2374">
            <v>0</v>
          </cell>
          <cell r="C2374">
            <v>5801</v>
          </cell>
          <cell r="D2374" t="str">
            <v>01.10.1996</v>
          </cell>
          <cell r="E2374">
            <v>0</v>
          </cell>
          <cell r="F2374">
            <v>6395003383</v>
          </cell>
        </row>
        <row r="2375">
          <cell r="A2375">
            <v>3400004705</v>
          </cell>
          <cell r="B2375">
            <v>0</v>
          </cell>
          <cell r="C2375">
            <v>5801</v>
          </cell>
          <cell r="D2375" t="str">
            <v>01.10.1996</v>
          </cell>
          <cell r="E2375">
            <v>0</v>
          </cell>
          <cell r="F2375">
            <v>6395003395</v>
          </cell>
        </row>
        <row r="2376">
          <cell r="A2376">
            <v>3400004706</v>
          </cell>
          <cell r="B2376">
            <v>0</v>
          </cell>
          <cell r="C2376">
            <v>5801</v>
          </cell>
          <cell r="D2376" t="str">
            <v>01.10.1996</v>
          </cell>
          <cell r="E2376">
            <v>0</v>
          </cell>
          <cell r="F2376">
            <v>6395003401</v>
          </cell>
        </row>
        <row r="2377">
          <cell r="A2377">
            <v>3400004707</v>
          </cell>
          <cell r="B2377">
            <v>0</v>
          </cell>
          <cell r="C2377">
            <v>5801</v>
          </cell>
          <cell r="D2377" t="str">
            <v>01.10.1996</v>
          </cell>
          <cell r="E2377">
            <v>0</v>
          </cell>
          <cell r="F2377">
            <v>6395003413</v>
          </cell>
        </row>
        <row r="2378">
          <cell r="A2378">
            <v>3400004708</v>
          </cell>
          <cell r="B2378">
            <v>0</v>
          </cell>
          <cell r="C2378">
            <v>5801</v>
          </cell>
          <cell r="D2378" t="str">
            <v>01.10.1996</v>
          </cell>
          <cell r="E2378">
            <v>0</v>
          </cell>
          <cell r="F2378">
            <v>6395003425</v>
          </cell>
        </row>
        <row r="2379">
          <cell r="A2379">
            <v>3400004709</v>
          </cell>
          <cell r="B2379">
            <v>0</v>
          </cell>
          <cell r="C2379">
            <v>5801</v>
          </cell>
          <cell r="D2379" t="str">
            <v>01.10.1996</v>
          </cell>
          <cell r="E2379">
            <v>0</v>
          </cell>
          <cell r="F2379">
            <v>6395003437</v>
          </cell>
        </row>
        <row r="2380">
          <cell r="A2380">
            <v>3400004710</v>
          </cell>
          <cell r="B2380">
            <v>0</v>
          </cell>
          <cell r="C2380">
            <v>6500</v>
          </cell>
          <cell r="D2380" t="str">
            <v>01.10.1996</v>
          </cell>
          <cell r="E2380">
            <v>0</v>
          </cell>
          <cell r="F2380">
            <v>6395003449</v>
          </cell>
        </row>
        <row r="2381">
          <cell r="A2381">
            <v>3400004711</v>
          </cell>
          <cell r="B2381">
            <v>0</v>
          </cell>
          <cell r="C2381">
            <v>6500</v>
          </cell>
          <cell r="D2381" t="str">
            <v>01.10.1996</v>
          </cell>
          <cell r="E2381">
            <v>0</v>
          </cell>
          <cell r="F2381">
            <v>6395003450</v>
          </cell>
        </row>
        <row r="2382">
          <cell r="A2382">
            <v>3400004712</v>
          </cell>
          <cell r="B2382">
            <v>0</v>
          </cell>
          <cell r="C2382">
            <v>6500</v>
          </cell>
          <cell r="D2382" t="str">
            <v>01.10.1996</v>
          </cell>
          <cell r="E2382">
            <v>0</v>
          </cell>
          <cell r="F2382">
            <v>6395003462</v>
          </cell>
        </row>
        <row r="2383">
          <cell r="A2383">
            <v>3400004713</v>
          </cell>
          <cell r="B2383">
            <v>0</v>
          </cell>
          <cell r="C2383">
            <v>6500</v>
          </cell>
          <cell r="D2383" t="str">
            <v>01.10.1996</v>
          </cell>
          <cell r="E2383">
            <v>0</v>
          </cell>
          <cell r="F2383">
            <v>6395003474</v>
          </cell>
        </row>
        <row r="2384">
          <cell r="A2384">
            <v>3400004714</v>
          </cell>
          <cell r="B2384">
            <v>0</v>
          </cell>
          <cell r="C2384">
            <v>6500</v>
          </cell>
          <cell r="D2384" t="str">
            <v>01.10.1996</v>
          </cell>
          <cell r="E2384">
            <v>0</v>
          </cell>
          <cell r="F2384">
            <v>6395003486</v>
          </cell>
        </row>
        <row r="2385">
          <cell r="A2385">
            <v>3400004715</v>
          </cell>
          <cell r="B2385">
            <v>0</v>
          </cell>
          <cell r="C2385">
            <v>6500</v>
          </cell>
          <cell r="D2385" t="str">
            <v>01.10.1996</v>
          </cell>
          <cell r="E2385">
            <v>0</v>
          </cell>
          <cell r="F2385">
            <v>6395003498</v>
          </cell>
        </row>
        <row r="2386">
          <cell r="A2386">
            <v>3400004716</v>
          </cell>
          <cell r="B2386">
            <v>0</v>
          </cell>
          <cell r="C2386">
            <v>6602</v>
          </cell>
          <cell r="D2386" t="str">
            <v>01.08.1995</v>
          </cell>
          <cell r="E2386">
            <v>68</v>
          </cell>
          <cell r="F2386">
            <v>6395003504</v>
          </cell>
        </row>
        <row r="2387">
          <cell r="A2387">
            <v>3400004717</v>
          </cell>
          <cell r="B2387">
            <v>0</v>
          </cell>
          <cell r="C2387">
            <v>6602</v>
          </cell>
          <cell r="D2387" t="str">
            <v>01.08.1995</v>
          </cell>
          <cell r="E2387">
            <v>4</v>
          </cell>
          <cell r="F2387">
            <v>6395003539</v>
          </cell>
        </row>
        <row r="2388">
          <cell r="A2388">
            <v>3400004718</v>
          </cell>
          <cell r="B2388">
            <v>0</v>
          </cell>
          <cell r="C2388">
            <v>6500</v>
          </cell>
          <cell r="D2388" t="str">
            <v>01.10.1996</v>
          </cell>
          <cell r="E2388">
            <v>1</v>
          </cell>
          <cell r="F2388">
            <v>6395003553</v>
          </cell>
        </row>
        <row r="2389">
          <cell r="A2389">
            <v>3400004719</v>
          </cell>
          <cell r="B2389">
            <v>0</v>
          </cell>
          <cell r="C2389">
            <v>6500</v>
          </cell>
          <cell r="D2389" t="str">
            <v>01.10.1996</v>
          </cell>
          <cell r="E2389">
            <v>0</v>
          </cell>
          <cell r="F2389">
            <v>6395003565</v>
          </cell>
        </row>
        <row r="2390">
          <cell r="A2390">
            <v>3400004720</v>
          </cell>
          <cell r="B2390">
            <v>0</v>
          </cell>
          <cell r="C2390">
            <v>6500</v>
          </cell>
          <cell r="D2390" t="str">
            <v>01.10.1996</v>
          </cell>
          <cell r="E2390">
            <v>0</v>
          </cell>
          <cell r="F2390">
            <v>6395003577</v>
          </cell>
        </row>
        <row r="2391">
          <cell r="A2391">
            <v>3400004721</v>
          </cell>
          <cell r="B2391">
            <v>0</v>
          </cell>
          <cell r="C2391">
            <v>6500</v>
          </cell>
          <cell r="D2391" t="str">
            <v>01.10.1996</v>
          </cell>
          <cell r="E2391">
            <v>1</v>
          </cell>
          <cell r="F2391">
            <v>6395003589</v>
          </cell>
        </row>
        <row r="2392">
          <cell r="A2392">
            <v>3400004722</v>
          </cell>
          <cell r="B2392">
            <v>0</v>
          </cell>
          <cell r="C2392">
            <v>6500</v>
          </cell>
          <cell r="D2392" t="str">
            <v>01.10.1996</v>
          </cell>
          <cell r="E2392">
            <v>1</v>
          </cell>
          <cell r="F2392">
            <v>6395003590</v>
          </cell>
        </row>
        <row r="2393">
          <cell r="A2393">
            <v>3400004723</v>
          </cell>
          <cell r="B2393">
            <v>0</v>
          </cell>
          <cell r="C2393">
            <v>6500</v>
          </cell>
          <cell r="D2393" t="str">
            <v>01.10.1996</v>
          </cell>
          <cell r="E2393">
            <v>1</v>
          </cell>
          <cell r="F2393">
            <v>6395003607</v>
          </cell>
        </row>
        <row r="2394">
          <cell r="A2394">
            <v>3400004724</v>
          </cell>
          <cell r="B2394">
            <v>0</v>
          </cell>
          <cell r="C2394">
            <v>6500</v>
          </cell>
          <cell r="D2394" t="str">
            <v>01.10.1996</v>
          </cell>
          <cell r="E2394">
            <v>1</v>
          </cell>
          <cell r="F2394">
            <v>6395003619</v>
          </cell>
        </row>
        <row r="2395">
          <cell r="A2395">
            <v>3400004725</v>
          </cell>
          <cell r="B2395">
            <v>0</v>
          </cell>
          <cell r="C2395">
            <v>6500</v>
          </cell>
          <cell r="D2395" t="str">
            <v>01.10.1996</v>
          </cell>
          <cell r="E2395">
            <v>0</v>
          </cell>
          <cell r="F2395">
            <v>6395003620</v>
          </cell>
        </row>
        <row r="2396">
          <cell r="A2396">
            <v>3400004726</v>
          </cell>
          <cell r="B2396">
            <v>0</v>
          </cell>
          <cell r="C2396">
            <v>6500</v>
          </cell>
          <cell r="D2396" t="str">
            <v>01.10.1996</v>
          </cell>
          <cell r="E2396">
            <v>1</v>
          </cell>
          <cell r="F2396">
            <v>6395003632</v>
          </cell>
        </row>
        <row r="2397">
          <cell r="A2397">
            <v>3400004727</v>
          </cell>
          <cell r="B2397">
            <v>0</v>
          </cell>
          <cell r="C2397">
            <v>6500</v>
          </cell>
          <cell r="D2397" t="str">
            <v>01.10.1996</v>
          </cell>
          <cell r="E2397">
            <v>1</v>
          </cell>
          <cell r="F2397">
            <v>6395003644</v>
          </cell>
        </row>
        <row r="2398">
          <cell r="A2398">
            <v>3400004728</v>
          </cell>
          <cell r="B2398">
            <v>0</v>
          </cell>
          <cell r="C2398">
            <v>6500</v>
          </cell>
          <cell r="D2398" t="str">
            <v>01.10.1996</v>
          </cell>
          <cell r="E2398">
            <v>1</v>
          </cell>
          <cell r="F2398">
            <v>6395003656</v>
          </cell>
        </row>
        <row r="2399">
          <cell r="A2399">
            <v>3400004729</v>
          </cell>
          <cell r="B2399">
            <v>0</v>
          </cell>
          <cell r="C2399">
            <v>6500</v>
          </cell>
          <cell r="D2399" t="str">
            <v>01.10.1996</v>
          </cell>
          <cell r="E2399">
            <v>1</v>
          </cell>
          <cell r="F2399">
            <v>6395003668</v>
          </cell>
        </row>
        <row r="2400">
          <cell r="A2400">
            <v>3400004730</v>
          </cell>
          <cell r="B2400">
            <v>0</v>
          </cell>
          <cell r="C2400">
            <v>6500</v>
          </cell>
          <cell r="D2400" t="str">
            <v>01.10.1996</v>
          </cell>
          <cell r="E2400">
            <v>1</v>
          </cell>
          <cell r="F2400">
            <v>6395003679</v>
          </cell>
        </row>
        <row r="2401">
          <cell r="A2401">
            <v>3400004731</v>
          </cell>
          <cell r="B2401">
            <v>0</v>
          </cell>
          <cell r="C2401">
            <v>6500</v>
          </cell>
          <cell r="D2401" t="str">
            <v>01.10.1996</v>
          </cell>
          <cell r="E2401">
            <v>0</v>
          </cell>
          <cell r="F2401">
            <v>6395003681</v>
          </cell>
        </row>
        <row r="2402">
          <cell r="A2402">
            <v>3400004732</v>
          </cell>
          <cell r="B2402">
            <v>0</v>
          </cell>
          <cell r="C2402">
            <v>6500</v>
          </cell>
          <cell r="D2402" t="str">
            <v>01.10.1996</v>
          </cell>
          <cell r="E2402">
            <v>0</v>
          </cell>
          <cell r="F2402">
            <v>6395003693</v>
          </cell>
        </row>
        <row r="2403">
          <cell r="A2403">
            <v>3400004733</v>
          </cell>
          <cell r="B2403">
            <v>0</v>
          </cell>
          <cell r="C2403">
            <v>6500</v>
          </cell>
          <cell r="D2403" t="str">
            <v>01.10.1996</v>
          </cell>
          <cell r="E2403">
            <v>0</v>
          </cell>
          <cell r="F2403">
            <v>6395003709</v>
          </cell>
        </row>
        <row r="2404">
          <cell r="A2404">
            <v>3400004734</v>
          </cell>
          <cell r="B2404">
            <v>0</v>
          </cell>
          <cell r="C2404">
            <v>6500</v>
          </cell>
          <cell r="D2404" t="str">
            <v>01.10.1996</v>
          </cell>
          <cell r="E2404">
            <v>1</v>
          </cell>
          <cell r="F2404">
            <v>6395003711</v>
          </cell>
        </row>
        <row r="2405">
          <cell r="A2405">
            <v>3400004735</v>
          </cell>
          <cell r="B2405">
            <v>0</v>
          </cell>
          <cell r="C2405">
            <v>6500</v>
          </cell>
          <cell r="D2405" t="str">
            <v>01.10.1996</v>
          </cell>
          <cell r="E2405">
            <v>1</v>
          </cell>
          <cell r="F2405">
            <v>6395003723</v>
          </cell>
        </row>
        <row r="2406">
          <cell r="A2406">
            <v>3400004736</v>
          </cell>
          <cell r="B2406">
            <v>0</v>
          </cell>
          <cell r="C2406">
            <v>6500</v>
          </cell>
          <cell r="D2406" t="str">
            <v>01.10.1996</v>
          </cell>
          <cell r="E2406">
            <v>1</v>
          </cell>
          <cell r="F2406">
            <v>6395003735</v>
          </cell>
        </row>
        <row r="2407">
          <cell r="A2407">
            <v>3400004737</v>
          </cell>
          <cell r="B2407">
            <v>0</v>
          </cell>
          <cell r="C2407">
            <v>6500</v>
          </cell>
          <cell r="D2407" t="str">
            <v>01.10.1996</v>
          </cell>
          <cell r="E2407">
            <v>1</v>
          </cell>
          <cell r="F2407">
            <v>6395003747</v>
          </cell>
        </row>
        <row r="2408">
          <cell r="A2408">
            <v>3400004738</v>
          </cell>
          <cell r="B2408">
            <v>0</v>
          </cell>
          <cell r="C2408">
            <v>6500</v>
          </cell>
          <cell r="D2408" t="str">
            <v>01.10.1996</v>
          </cell>
          <cell r="E2408">
            <v>1</v>
          </cell>
          <cell r="F2408">
            <v>6395003759</v>
          </cell>
        </row>
        <row r="2409">
          <cell r="A2409">
            <v>3400004739</v>
          </cell>
          <cell r="B2409">
            <v>0</v>
          </cell>
          <cell r="C2409">
            <v>6500</v>
          </cell>
          <cell r="D2409" t="str">
            <v>01.10.1996</v>
          </cell>
          <cell r="E2409">
            <v>1</v>
          </cell>
          <cell r="F2409">
            <v>6395003760</v>
          </cell>
        </row>
        <row r="2410">
          <cell r="A2410">
            <v>3400004740</v>
          </cell>
          <cell r="B2410">
            <v>0</v>
          </cell>
          <cell r="C2410">
            <v>6500</v>
          </cell>
          <cell r="D2410" t="str">
            <v>01.10.1996</v>
          </cell>
          <cell r="E2410">
            <v>1</v>
          </cell>
          <cell r="F2410">
            <v>6395003772</v>
          </cell>
        </row>
        <row r="2411">
          <cell r="A2411">
            <v>3400004741</v>
          </cell>
          <cell r="B2411">
            <v>0</v>
          </cell>
          <cell r="C2411">
            <v>6500</v>
          </cell>
          <cell r="D2411" t="str">
            <v>01.10.1996</v>
          </cell>
          <cell r="E2411">
            <v>1</v>
          </cell>
          <cell r="F2411">
            <v>6395003784</v>
          </cell>
        </row>
        <row r="2412">
          <cell r="A2412">
            <v>3400004742</v>
          </cell>
          <cell r="B2412">
            <v>0</v>
          </cell>
          <cell r="C2412">
            <v>6500</v>
          </cell>
          <cell r="D2412" t="str">
            <v>01.10.1996</v>
          </cell>
          <cell r="E2412">
            <v>1</v>
          </cell>
          <cell r="F2412">
            <v>6395003796</v>
          </cell>
        </row>
        <row r="2413">
          <cell r="A2413">
            <v>3400004743</v>
          </cell>
          <cell r="B2413">
            <v>0</v>
          </cell>
          <cell r="C2413">
            <v>6500</v>
          </cell>
          <cell r="D2413" t="str">
            <v>01.10.1996</v>
          </cell>
          <cell r="E2413">
            <v>1</v>
          </cell>
          <cell r="F2413">
            <v>6395003802</v>
          </cell>
        </row>
        <row r="2414">
          <cell r="A2414">
            <v>3400004744</v>
          </cell>
          <cell r="B2414">
            <v>0</v>
          </cell>
          <cell r="C2414">
            <v>6500</v>
          </cell>
          <cell r="D2414" t="str">
            <v>01.10.1996</v>
          </cell>
          <cell r="E2414">
            <v>1</v>
          </cell>
          <cell r="F2414">
            <v>6395003814</v>
          </cell>
        </row>
        <row r="2415">
          <cell r="A2415">
            <v>3400004745</v>
          </cell>
          <cell r="B2415">
            <v>0</v>
          </cell>
          <cell r="C2415">
            <v>6500</v>
          </cell>
          <cell r="D2415" t="str">
            <v>01.10.1996</v>
          </cell>
          <cell r="E2415">
            <v>1</v>
          </cell>
          <cell r="F2415">
            <v>6395003826</v>
          </cell>
        </row>
        <row r="2416">
          <cell r="A2416">
            <v>3400004746</v>
          </cell>
          <cell r="B2416">
            <v>0</v>
          </cell>
          <cell r="C2416">
            <v>6500</v>
          </cell>
          <cell r="D2416" t="str">
            <v>01.10.1996</v>
          </cell>
          <cell r="E2416">
            <v>1</v>
          </cell>
          <cell r="F2416">
            <v>6395003838</v>
          </cell>
        </row>
        <row r="2417">
          <cell r="A2417">
            <v>3400004747</v>
          </cell>
          <cell r="B2417">
            <v>0</v>
          </cell>
          <cell r="C2417">
            <v>6500</v>
          </cell>
          <cell r="D2417" t="str">
            <v>01.10.1996</v>
          </cell>
          <cell r="E2417">
            <v>1</v>
          </cell>
          <cell r="F2417">
            <v>6395003849</v>
          </cell>
        </row>
        <row r="2418">
          <cell r="A2418">
            <v>3400004748</v>
          </cell>
          <cell r="B2418">
            <v>0</v>
          </cell>
          <cell r="C2418">
            <v>6500</v>
          </cell>
          <cell r="D2418" t="str">
            <v>01.10.1996</v>
          </cell>
          <cell r="E2418">
            <v>1</v>
          </cell>
          <cell r="F2418">
            <v>6395003851</v>
          </cell>
        </row>
        <row r="2419">
          <cell r="A2419">
            <v>3400004749</v>
          </cell>
          <cell r="B2419">
            <v>0</v>
          </cell>
          <cell r="C2419">
            <v>6500</v>
          </cell>
          <cell r="D2419" t="str">
            <v>01.10.1996</v>
          </cell>
          <cell r="E2419">
            <v>1</v>
          </cell>
          <cell r="F2419">
            <v>6395003863</v>
          </cell>
        </row>
        <row r="2420">
          <cell r="A2420">
            <v>3400004750</v>
          </cell>
          <cell r="B2420">
            <v>0</v>
          </cell>
          <cell r="C2420">
            <v>6500</v>
          </cell>
          <cell r="D2420" t="str">
            <v>01.10.1996</v>
          </cell>
          <cell r="E2420">
            <v>1</v>
          </cell>
          <cell r="F2420">
            <v>6395003875</v>
          </cell>
        </row>
        <row r="2421">
          <cell r="A2421">
            <v>3400004751</v>
          </cell>
          <cell r="B2421">
            <v>0</v>
          </cell>
          <cell r="C2421">
            <v>6500</v>
          </cell>
          <cell r="D2421" t="str">
            <v>01.10.1996</v>
          </cell>
          <cell r="E2421">
            <v>1</v>
          </cell>
          <cell r="F2421">
            <v>6395003887</v>
          </cell>
        </row>
        <row r="2422">
          <cell r="A2422">
            <v>3400004752</v>
          </cell>
          <cell r="B2422">
            <v>0</v>
          </cell>
          <cell r="C2422">
            <v>6500</v>
          </cell>
          <cell r="D2422" t="str">
            <v>01.10.1996</v>
          </cell>
          <cell r="E2422">
            <v>1</v>
          </cell>
          <cell r="F2422">
            <v>6395003899</v>
          </cell>
        </row>
        <row r="2423">
          <cell r="A2423">
            <v>3400004753</v>
          </cell>
          <cell r="B2423">
            <v>0</v>
          </cell>
          <cell r="C2423">
            <v>6500</v>
          </cell>
          <cell r="D2423" t="str">
            <v>01.10.1996</v>
          </cell>
          <cell r="E2423">
            <v>1</v>
          </cell>
          <cell r="F2423">
            <v>6395003905</v>
          </cell>
        </row>
        <row r="2424">
          <cell r="A2424">
            <v>3400004754</v>
          </cell>
          <cell r="B2424">
            <v>0</v>
          </cell>
          <cell r="C2424">
            <v>6500</v>
          </cell>
          <cell r="D2424" t="str">
            <v>01.10.1996</v>
          </cell>
          <cell r="E2424">
            <v>1</v>
          </cell>
          <cell r="F2424">
            <v>6395003917</v>
          </cell>
        </row>
        <row r="2425">
          <cell r="A2425">
            <v>3400004755</v>
          </cell>
          <cell r="B2425">
            <v>0</v>
          </cell>
          <cell r="C2425">
            <v>6500</v>
          </cell>
          <cell r="D2425" t="str">
            <v>01.10.1996</v>
          </cell>
          <cell r="E2425">
            <v>1</v>
          </cell>
          <cell r="F2425">
            <v>6395003929</v>
          </cell>
        </row>
        <row r="2426">
          <cell r="A2426">
            <v>3400004756</v>
          </cell>
          <cell r="B2426">
            <v>0</v>
          </cell>
          <cell r="C2426">
            <v>6500</v>
          </cell>
          <cell r="D2426" t="str">
            <v>01.10.1996</v>
          </cell>
          <cell r="E2426">
            <v>1</v>
          </cell>
          <cell r="F2426">
            <v>6395003930</v>
          </cell>
        </row>
        <row r="2427">
          <cell r="A2427">
            <v>3400004757</v>
          </cell>
          <cell r="B2427">
            <v>0</v>
          </cell>
          <cell r="C2427">
            <v>6500</v>
          </cell>
          <cell r="D2427" t="str">
            <v>01.10.1996</v>
          </cell>
          <cell r="E2427">
            <v>1</v>
          </cell>
          <cell r="F2427">
            <v>6395003942</v>
          </cell>
        </row>
        <row r="2428">
          <cell r="A2428">
            <v>3400004758</v>
          </cell>
          <cell r="B2428">
            <v>0</v>
          </cell>
          <cell r="C2428">
            <v>6500</v>
          </cell>
          <cell r="D2428" t="str">
            <v>01.10.1996</v>
          </cell>
          <cell r="E2428">
            <v>1</v>
          </cell>
          <cell r="F2428">
            <v>6395003954</v>
          </cell>
        </row>
        <row r="2429">
          <cell r="A2429">
            <v>3400004759</v>
          </cell>
          <cell r="B2429">
            <v>0</v>
          </cell>
          <cell r="C2429">
            <v>6500</v>
          </cell>
          <cell r="D2429" t="str">
            <v>01.10.1996</v>
          </cell>
          <cell r="E2429">
            <v>1</v>
          </cell>
          <cell r="F2429">
            <v>6395003966</v>
          </cell>
        </row>
        <row r="2430">
          <cell r="A2430">
            <v>3400004760</v>
          </cell>
          <cell r="B2430">
            <v>0</v>
          </cell>
          <cell r="C2430">
            <v>6500</v>
          </cell>
          <cell r="D2430" t="str">
            <v>01.10.1996</v>
          </cell>
          <cell r="E2430">
            <v>1</v>
          </cell>
          <cell r="F2430">
            <v>6395003978</v>
          </cell>
        </row>
        <row r="2431">
          <cell r="A2431">
            <v>3400004761</v>
          </cell>
          <cell r="B2431">
            <v>0</v>
          </cell>
          <cell r="C2431">
            <v>6500</v>
          </cell>
          <cell r="D2431" t="str">
            <v>01.10.1996</v>
          </cell>
          <cell r="E2431">
            <v>1</v>
          </cell>
          <cell r="F2431">
            <v>6395003989</v>
          </cell>
        </row>
        <row r="2432">
          <cell r="A2432">
            <v>3400004762</v>
          </cell>
          <cell r="B2432">
            <v>0</v>
          </cell>
          <cell r="C2432">
            <v>6500</v>
          </cell>
          <cell r="D2432" t="str">
            <v>01.10.1996</v>
          </cell>
          <cell r="E2432">
            <v>1</v>
          </cell>
          <cell r="F2432">
            <v>6395003991</v>
          </cell>
        </row>
        <row r="2433">
          <cell r="A2433">
            <v>3400004763</v>
          </cell>
          <cell r="B2433">
            <v>0</v>
          </cell>
          <cell r="C2433">
            <v>6500</v>
          </cell>
          <cell r="D2433" t="str">
            <v>01.10.1996</v>
          </cell>
          <cell r="E2433">
            <v>1</v>
          </cell>
          <cell r="F2433">
            <v>6395004004</v>
          </cell>
        </row>
        <row r="2434">
          <cell r="A2434">
            <v>3400004764</v>
          </cell>
          <cell r="B2434">
            <v>0</v>
          </cell>
          <cell r="C2434">
            <v>6500</v>
          </cell>
          <cell r="D2434" t="str">
            <v>01.10.1996</v>
          </cell>
          <cell r="E2434">
            <v>1</v>
          </cell>
          <cell r="F2434">
            <v>6395004016</v>
          </cell>
        </row>
        <row r="2435">
          <cell r="A2435">
            <v>3400004765</v>
          </cell>
          <cell r="B2435">
            <v>0</v>
          </cell>
          <cell r="C2435">
            <v>6500</v>
          </cell>
          <cell r="D2435" t="str">
            <v>01.10.1996</v>
          </cell>
          <cell r="E2435">
            <v>1</v>
          </cell>
          <cell r="F2435">
            <v>6395004028</v>
          </cell>
        </row>
        <row r="2436">
          <cell r="A2436">
            <v>3400004766</v>
          </cell>
          <cell r="B2436">
            <v>0</v>
          </cell>
          <cell r="C2436">
            <v>6500</v>
          </cell>
          <cell r="D2436" t="str">
            <v>01.10.1996</v>
          </cell>
          <cell r="E2436">
            <v>1</v>
          </cell>
          <cell r="F2436">
            <v>6395004039</v>
          </cell>
        </row>
        <row r="2437">
          <cell r="A2437">
            <v>3400004767</v>
          </cell>
          <cell r="B2437">
            <v>0</v>
          </cell>
          <cell r="C2437">
            <v>6500</v>
          </cell>
          <cell r="D2437" t="str">
            <v>01.10.1996</v>
          </cell>
          <cell r="E2437">
            <v>1</v>
          </cell>
          <cell r="F2437">
            <v>6395004041</v>
          </cell>
        </row>
        <row r="2438">
          <cell r="A2438">
            <v>3400004768</v>
          </cell>
          <cell r="B2438">
            <v>0</v>
          </cell>
          <cell r="C2438">
            <v>6500</v>
          </cell>
          <cell r="D2438" t="str">
            <v>01.10.1996</v>
          </cell>
          <cell r="E2438">
            <v>0</v>
          </cell>
          <cell r="F2438">
            <v>6395004053</v>
          </cell>
        </row>
        <row r="2439">
          <cell r="A2439">
            <v>3400004769</v>
          </cell>
          <cell r="B2439">
            <v>0</v>
          </cell>
          <cell r="C2439">
            <v>6500</v>
          </cell>
          <cell r="D2439" t="str">
            <v>01.10.1996</v>
          </cell>
          <cell r="E2439">
            <v>0</v>
          </cell>
          <cell r="F2439">
            <v>6395004065</v>
          </cell>
        </row>
        <row r="2440">
          <cell r="A2440">
            <v>3400004770</v>
          </cell>
          <cell r="B2440">
            <v>0</v>
          </cell>
          <cell r="C2440">
            <v>6500</v>
          </cell>
          <cell r="D2440" t="str">
            <v>01.10.1996</v>
          </cell>
          <cell r="E2440">
            <v>0</v>
          </cell>
          <cell r="F2440">
            <v>6395004077</v>
          </cell>
        </row>
        <row r="2441">
          <cell r="A2441">
            <v>3400004771</v>
          </cell>
          <cell r="B2441">
            <v>0</v>
          </cell>
          <cell r="C2441">
            <v>6500</v>
          </cell>
          <cell r="D2441" t="str">
            <v>01.10.1996</v>
          </cell>
          <cell r="E2441">
            <v>0</v>
          </cell>
          <cell r="F2441">
            <v>6395004089</v>
          </cell>
        </row>
        <row r="2442">
          <cell r="A2442">
            <v>3400004772</v>
          </cell>
          <cell r="B2442">
            <v>0</v>
          </cell>
          <cell r="C2442">
            <v>6500</v>
          </cell>
          <cell r="D2442" t="str">
            <v>01.10.1996</v>
          </cell>
          <cell r="E2442">
            <v>0</v>
          </cell>
          <cell r="F2442">
            <v>6395004090</v>
          </cell>
        </row>
        <row r="2443">
          <cell r="A2443">
            <v>3400004773</v>
          </cell>
          <cell r="B2443">
            <v>0</v>
          </cell>
          <cell r="C2443">
            <v>6500</v>
          </cell>
          <cell r="D2443" t="str">
            <v>01.10.1996</v>
          </cell>
          <cell r="E2443">
            <v>0</v>
          </cell>
          <cell r="F2443">
            <v>6395004107</v>
          </cell>
        </row>
        <row r="2444">
          <cell r="A2444">
            <v>3400004774</v>
          </cell>
          <cell r="B2444">
            <v>0</v>
          </cell>
          <cell r="C2444">
            <v>6500</v>
          </cell>
          <cell r="D2444" t="str">
            <v>01.10.1996</v>
          </cell>
          <cell r="E2444">
            <v>0</v>
          </cell>
          <cell r="F2444">
            <v>6395004119</v>
          </cell>
        </row>
        <row r="2445">
          <cell r="A2445">
            <v>3400004775</v>
          </cell>
          <cell r="B2445">
            <v>0</v>
          </cell>
          <cell r="C2445">
            <v>6500</v>
          </cell>
          <cell r="D2445" t="str">
            <v>01.10.1996</v>
          </cell>
          <cell r="E2445">
            <v>0</v>
          </cell>
          <cell r="F2445">
            <v>6395004120</v>
          </cell>
        </row>
        <row r="2446">
          <cell r="A2446">
            <v>3400004776</v>
          </cell>
          <cell r="B2446">
            <v>0</v>
          </cell>
          <cell r="C2446">
            <v>6500</v>
          </cell>
          <cell r="D2446" t="str">
            <v>01.10.1996</v>
          </cell>
          <cell r="E2446">
            <v>0</v>
          </cell>
          <cell r="F2446">
            <v>6395004132</v>
          </cell>
        </row>
        <row r="2447">
          <cell r="A2447">
            <v>3400004777</v>
          </cell>
          <cell r="B2447">
            <v>0</v>
          </cell>
          <cell r="C2447">
            <v>6500</v>
          </cell>
          <cell r="D2447" t="str">
            <v>01.10.1996</v>
          </cell>
          <cell r="E2447">
            <v>0</v>
          </cell>
          <cell r="F2447">
            <v>6395004144</v>
          </cell>
        </row>
        <row r="2448">
          <cell r="A2448">
            <v>3400004778</v>
          </cell>
          <cell r="B2448">
            <v>0</v>
          </cell>
          <cell r="C2448">
            <v>6500</v>
          </cell>
          <cell r="D2448" t="str">
            <v>01.10.1996</v>
          </cell>
          <cell r="E2448">
            <v>0</v>
          </cell>
          <cell r="F2448">
            <v>6395004156</v>
          </cell>
        </row>
        <row r="2449">
          <cell r="A2449">
            <v>3400004779</v>
          </cell>
          <cell r="B2449">
            <v>0</v>
          </cell>
          <cell r="C2449">
            <v>6500</v>
          </cell>
          <cell r="D2449" t="str">
            <v>01.10.1996</v>
          </cell>
          <cell r="E2449">
            <v>0</v>
          </cell>
          <cell r="F2449">
            <v>6395004168</v>
          </cell>
        </row>
        <row r="2450">
          <cell r="A2450">
            <v>3400004780</v>
          </cell>
          <cell r="B2450">
            <v>0</v>
          </cell>
          <cell r="C2450">
            <v>6600</v>
          </cell>
          <cell r="D2450" t="str">
            <v>01.10.1996</v>
          </cell>
          <cell r="E2450">
            <v>1</v>
          </cell>
          <cell r="F2450">
            <v>6395004179</v>
          </cell>
        </row>
        <row r="2451">
          <cell r="A2451">
            <v>3400005111</v>
          </cell>
          <cell r="B2451">
            <v>0</v>
          </cell>
          <cell r="C2451">
            <v>6901</v>
          </cell>
          <cell r="D2451" t="str">
            <v>01.04.1998</v>
          </cell>
          <cell r="E2451">
            <v>2</v>
          </cell>
          <cell r="F2451">
            <v>802258</v>
          </cell>
        </row>
        <row r="2452">
          <cell r="A2452">
            <v>3400005083</v>
          </cell>
          <cell r="B2452">
            <v>0</v>
          </cell>
          <cell r="C2452">
            <v>6600</v>
          </cell>
          <cell r="D2452" t="str">
            <v>21.03.1998</v>
          </cell>
          <cell r="E2452">
            <v>1</v>
          </cell>
          <cell r="F2452">
            <v>96020581</v>
          </cell>
        </row>
        <row r="2453">
          <cell r="A2453">
            <v>3400005082</v>
          </cell>
          <cell r="B2453">
            <v>0</v>
          </cell>
          <cell r="C2453">
            <v>6600</v>
          </cell>
          <cell r="D2453" t="str">
            <v>21.03.1998</v>
          </cell>
          <cell r="E2453">
            <v>1</v>
          </cell>
          <cell r="F2453">
            <v>96020581</v>
          </cell>
        </row>
        <row r="2454">
          <cell r="A2454">
            <v>3400005066</v>
          </cell>
          <cell r="B2454">
            <v>0</v>
          </cell>
          <cell r="C2454">
            <v>6601</v>
          </cell>
          <cell r="D2454" t="str">
            <v>04.04.1998</v>
          </cell>
          <cell r="E2454">
            <v>2</v>
          </cell>
          <cell r="F2454">
            <v>97020298</v>
          </cell>
        </row>
        <row r="2455">
          <cell r="A2455">
            <v>3400005072</v>
          </cell>
          <cell r="B2455">
            <v>0</v>
          </cell>
          <cell r="C2455">
            <v>6601</v>
          </cell>
          <cell r="D2455" t="str">
            <v>04.04.1998</v>
          </cell>
          <cell r="E2455">
            <v>2</v>
          </cell>
          <cell r="F2455">
            <v>97020298</v>
          </cell>
        </row>
        <row r="2456">
          <cell r="A2456">
            <v>3400005073</v>
          </cell>
          <cell r="B2456">
            <v>0</v>
          </cell>
          <cell r="C2456">
            <v>6601</v>
          </cell>
          <cell r="D2456" t="str">
            <v>04.04.1998</v>
          </cell>
          <cell r="E2456">
            <v>2</v>
          </cell>
          <cell r="F2456">
            <v>97020298</v>
          </cell>
        </row>
        <row r="2457">
          <cell r="A2457">
            <v>3400005076</v>
          </cell>
          <cell r="B2457">
            <v>0</v>
          </cell>
          <cell r="C2457">
            <v>6601</v>
          </cell>
          <cell r="D2457" t="str">
            <v>04.04.1998</v>
          </cell>
          <cell r="E2457">
            <v>2</v>
          </cell>
          <cell r="F2457">
            <v>97020298</v>
          </cell>
        </row>
        <row r="2458">
          <cell r="A2458">
            <v>3400005074</v>
          </cell>
          <cell r="B2458">
            <v>0</v>
          </cell>
          <cell r="C2458">
            <v>6601</v>
          </cell>
          <cell r="D2458" t="str">
            <v>04.04.1998</v>
          </cell>
          <cell r="E2458">
            <v>2</v>
          </cell>
          <cell r="F2458">
            <v>97020298</v>
          </cell>
        </row>
        <row r="2459">
          <cell r="A2459">
            <v>3400005069</v>
          </cell>
          <cell r="B2459">
            <v>0</v>
          </cell>
          <cell r="C2459">
            <v>6601</v>
          </cell>
          <cell r="D2459" t="str">
            <v>04.04.1998</v>
          </cell>
          <cell r="E2459">
            <v>2</v>
          </cell>
          <cell r="F2459">
            <v>97020298</v>
          </cell>
        </row>
        <row r="2460">
          <cell r="A2460">
            <v>3400005075</v>
          </cell>
          <cell r="B2460">
            <v>0</v>
          </cell>
          <cell r="C2460">
            <v>6601</v>
          </cell>
          <cell r="D2460" t="str">
            <v>04.04.1998</v>
          </cell>
          <cell r="E2460">
            <v>2</v>
          </cell>
          <cell r="F2460">
            <v>97020298</v>
          </cell>
        </row>
        <row r="2461">
          <cell r="A2461">
            <v>3400005067</v>
          </cell>
          <cell r="B2461">
            <v>0</v>
          </cell>
          <cell r="C2461">
            <v>6601</v>
          </cell>
          <cell r="D2461" t="str">
            <v>04.04.1998</v>
          </cell>
          <cell r="E2461">
            <v>2</v>
          </cell>
          <cell r="F2461">
            <v>97020298</v>
          </cell>
        </row>
        <row r="2462">
          <cell r="A2462">
            <v>3400005070</v>
          </cell>
          <cell r="B2462">
            <v>0</v>
          </cell>
          <cell r="C2462">
            <v>6601</v>
          </cell>
          <cell r="D2462" t="str">
            <v>04.04.1998</v>
          </cell>
          <cell r="E2462">
            <v>2</v>
          </cell>
          <cell r="F2462">
            <v>97020298</v>
          </cell>
        </row>
        <row r="2463">
          <cell r="A2463">
            <v>3400005068</v>
          </cell>
          <cell r="B2463">
            <v>0</v>
          </cell>
          <cell r="C2463">
            <v>6601</v>
          </cell>
          <cell r="D2463" t="str">
            <v>04.04.1998</v>
          </cell>
          <cell r="E2463">
            <v>2</v>
          </cell>
          <cell r="F2463">
            <v>97020298</v>
          </cell>
        </row>
        <row r="2464">
          <cell r="A2464">
            <v>3400005071</v>
          </cell>
          <cell r="B2464">
            <v>0</v>
          </cell>
          <cell r="C2464">
            <v>6601</v>
          </cell>
          <cell r="D2464" t="str">
            <v>04.04.1998</v>
          </cell>
          <cell r="E2464">
            <v>2</v>
          </cell>
          <cell r="F2464">
            <v>97020298</v>
          </cell>
        </row>
        <row r="2465">
          <cell r="A2465">
            <v>3400005118</v>
          </cell>
          <cell r="B2465">
            <v>0</v>
          </cell>
          <cell r="C2465">
            <v>5801</v>
          </cell>
          <cell r="D2465" t="str">
            <v>28.06.1998</v>
          </cell>
          <cell r="E2465">
            <v>1</v>
          </cell>
          <cell r="F2465">
            <v>97050024</v>
          </cell>
        </row>
        <row r="2466">
          <cell r="A2466">
            <v>3400005049</v>
          </cell>
          <cell r="B2466">
            <v>0</v>
          </cell>
          <cell r="C2466">
            <v>6600</v>
          </cell>
          <cell r="D2466" t="str">
            <v>03.03.1998</v>
          </cell>
          <cell r="E2466">
            <v>1</v>
          </cell>
          <cell r="F2466">
            <v>97050030</v>
          </cell>
        </row>
        <row r="2467">
          <cell r="A2467">
            <v>3400005057</v>
          </cell>
          <cell r="B2467">
            <v>0</v>
          </cell>
          <cell r="C2467">
            <v>5800</v>
          </cell>
          <cell r="D2467" t="str">
            <v>19.03.1998</v>
          </cell>
          <cell r="E2467">
            <v>40</v>
          </cell>
          <cell r="F2467">
            <v>97050033</v>
          </cell>
        </row>
        <row r="2468">
          <cell r="A2468">
            <v>3400005058</v>
          </cell>
          <cell r="B2468">
            <v>0</v>
          </cell>
          <cell r="C2468">
            <v>5800</v>
          </cell>
          <cell r="D2468" t="str">
            <v>19.03.1998</v>
          </cell>
          <cell r="E2468">
            <v>2</v>
          </cell>
          <cell r="F2468">
            <v>97050033</v>
          </cell>
        </row>
        <row r="2469">
          <cell r="A2469">
            <v>3400005143</v>
          </cell>
          <cell r="B2469">
            <v>0</v>
          </cell>
          <cell r="C2469">
            <v>5800</v>
          </cell>
          <cell r="D2469" t="str">
            <v>12.08.1998</v>
          </cell>
          <cell r="E2469">
            <v>8</v>
          </cell>
          <cell r="F2469">
            <v>97050057</v>
          </cell>
        </row>
        <row r="2470">
          <cell r="A2470">
            <v>3400005143</v>
          </cell>
          <cell r="B2470">
            <v>1</v>
          </cell>
          <cell r="C2470">
            <v>5800</v>
          </cell>
          <cell r="D2470" t="str">
            <v>12.08.1998</v>
          </cell>
          <cell r="E2470">
            <v>4</v>
          </cell>
          <cell r="F2470">
            <v>97050057</v>
          </cell>
        </row>
        <row r="2471">
          <cell r="A2471">
            <v>3400005110</v>
          </cell>
          <cell r="B2471">
            <v>0</v>
          </cell>
          <cell r="C2471">
            <v>5900</v>
          </cell>
          <cell r="D2471" t="str">
            <v>04.04.1998</v>
          </cell>
          <cell r="E2471">
            <v>10</v>
          </cell>
          <cell r="F2471">
            <v>97050060</v>
          </cell>
        </row>
        <row r="2472">
          <cell r="A2472">
            <v>3400005050</v>
          </cell>
          <cell r="B2472">
            <v>0</v>
          </cell>
          <cell r="C2472">
            <v>6600</v>
          </cell>
          <cell r="D2472" t="str">
            <v>20.05.1998</v>
          </cell>
          <cell r="E2472">
            <v>1</v>
          </cell>
          <cell r="F2472">
            <v>97050142</v>
          </cell>
        </row>
        <row r="2473">
          <cell r="A2473">
            <v>3400005077</v>
          </cell>
          <cell r="B2473">
            <v>0</v>
          </cell>
          <cell r="C2473">
            <v>6230</v>
          </cell>
          <cell r="D2473" t="str">
            <v>04.05.1998</v>
          </cell>
          <cell r="E2473">
            <v>0</v>
          </cell>
          <cell r="F2473">
            <v>98020024</v>
          </cell>
        </row>
        <row r="2474">
          <cell r="A2474">
            <v>3400005085</v>
          </cell>
          <cell r="B2474">
            <v>0</v>
          </cell>
          <cell r="C2474">
            <v>6230</v>
          </cell>
          <cell r="D2474" t="str">
            <v>10.03.1998</v>
          </cell>
          <cell r="E2474">
            <v>0</v>
          </cell>
          <cell r="F2474">
            <v>98020038</v>
          </cell>
        </row>
        <row r="2475">
          <cell r="A2475">
            <v>3400005084</v>
          </cell>
          <cell r="B2475">
            <v>0</v>
          </cell>
          <cell r="C2475">
            <v>6800</v>
          </cell>
          <cell r="D2475" t="str">
            <v>02.04.1998</v>
          </cell>
          <cell r="E2475">
            <v>1</v>
          </cell>
          <cell r="F2475">
            <v>98020039</v>
          </cell>
        </row>
        <row r="2476">
          <cell r="A2476">
            <v>3400005086</v>
          </cell>
          <cell r="B2476">
            <v>0</v>
          </cell>
          <cell r="C2476">
            <v>6230</v>
          </cell>
          <cell r="D2476" t="str">
            <v>20.03.1998</v>
          </cell>
          <cell r="E2476">
            <v>0</v>
          </cell>
          <cell r="F2476">
            <v>98020044</v>
          </cell>
        </row>
        <row r="2477">
          <cell r="A2477">
            <v>3400005087</v>
          </cell>
          <cell r="B2477">
            <v>0</v>
          </cell>
          <cell r="C2477">
            <v>6230</v>
          </cell>
          <cell r="D2477" t="str">
            <v>20.03.1998</v>
          </cell>
          <cell r="E2477">
            <v>0</v>
          </cell>
          <cell r="F2477">
            <v>98020044</v>
          </cell>
        </row>
        <row r="2478">
          <cell r="A2478">
            <v>3400005088</v>
          </cell>
          <cell r="B2478">
            <v>0</v>
          </cell>
          <cell r="C2478">
            <v>6230</v>
          </cell>
          <cell r="D2478" t="str">
            <v>20.03.1998</v>
          </cell>
          <cell r="E2478">
            <v>0</v>
          </cell>
          <cell r="F2478">
            <v>98020044</v>
          </cell>
        </row>
        <row r="2479">
          <cell r="A2479">
            <v>3400005089</v>
          </cell>
          <cell r="B2479">
            <v>0</v>
          </cell>
          <cell r="C2479">
            <v>6230</v>
          </cell>
          <cell r="D2479" t="str">
            <v>20.03.1998</v>
          </cell>
          <cell r="E2479">
            <v>0</v>
          </cell>
          <cell r="F2479">
            <v>98020044</v>
          </cell>
        </row>
        <row r="2480">
          <cell r="A2480">
            <v>3400005079</v>
          </cell>
          <cell r="B2480">
            <v>0</v>
          </cell>
          <cell r="C2480">
            <v>4410</v>
          </cell>
          <cell r="D2480" t="str">
            <v>06.05.1998</v>
          </cell>
          <cell r="E2480">
            <v>54.84</v>
          </cell>
          <cell r="F2480">
            <v>98020060</v>
          </cell>
        </row>
        <row r="2481">
          <cell r="A2481">
            <v>3400005589</v>
          </cell>
          <cell r="B2481">
            <v>0</v>
          </cell>
          <cell r="C2481">
            <v>6230</v>
          </cell>
          <cell r="D2481" t="str">
            <v>04.05.1998</v>
          </cell>
          <cell r="E2481">
            <v>2</v>
          </cell>
          <cell r="F2481">
            <v>98020065</v>
          </cell>
        </row>
        <row r="2482">
          <cell r="A2482">
            <v>3400005078</v>
          </cell>
          <cell r="B2482">
            <v>0</v>
          </cell>
          <cell r="C2482">
            <v>6800</v>
          </cell>
          <cell r="D2482" t="str">
            <v>04.05.1998</v>
          </cell>
          <cell r="E2482">
            <v>0</v>
          </cell>
          <cell r="F2482">
            <v>98020065</v>
          </cell>
        </row>
        <row r="2483">
          <cell r="A2483">
            <v>3400005185</v>
          </cell>
          <cell r="B2483">
            <v>0</v>
          </cell>
          <cell r="C2483">
            <v>5800</v>
          </cell>
          <cell r="D2483" t="str">
            <v>23.09.1998</v>
          </cell>
          <cell r="E2483">
            <v>2</v>
          </cell>
          <cell r="F2483">
            <v>98020069</v>
          </cell>
        </row>
        <row r="2484">
          <cell r="A2484">
            <v>3400005105</v>
          </cell>
          <cell r="B2484">
            <v>0</v>
          </cell>
          <cell r="C2484">
            <v>6801</v>
          </cell>
          <cell r="D2484" t="str">
            <v>29.06.1998</v>
          </cell>
          <cell r="E2484">
            <v>28</v>
          </cell>
          <cell r="F2484">
            <v>98020070</v>
          </cell>
        </row>
        <row r="2485">
          <cell r="A2485">
            <v>3400005106</v>
          </cell>
          <cell r="B2485">
            <v>0</v>
          </cell>
          <cell r="C2485">
            <v>6901</v>
          </cell>
          <cell r="D2485" t="str">
            <v>29.06.1998</v>
          </cell>
          <cell r="E2485">
            <v>168</v>
          </cell>
          <cell r="F2485">
            <v>98020070</v>
          </cell>
        </row>
        <row r="2486">
          <cell r="A2486">
            <v>3400005080</v>
          </cell>
          <cell r="B2486">
            <v>0</v>
          </cell>
          <cell r="C2486">
            <v>6801</v>
          </cell>
          <cell r="D2486" t="str">
            <v>02.05.1998</v>
          </cell>
          <cell r="E2486">
            <v>2</v>
          </cell>
          <cell r="F2486">
            <v>98020078</v>
          </cell>
        </row>
        <row r="2487">
          <cell r="A2487">
            <v>3400005100</v>
          </cell>
          <cell r="B2487">
            <v>0</v>
          </cell>
          <cell r="C2487">
            <v>6801</v>
          </cell>
          <cell r="D2487" t="str">
            <v>16.06.1998</v>
          </cell>
          <cell r="E2487">
            <v>2</v>
          </cell>
          <cell r="F2487">
            <v>98020103</v>
          </cell>
        </row>
        <row r="2488">
          <cell r="A2488">
            <v>3400005101</v>
          </cell>
          <cell r="B2488">
            <v>0</v>
          </cell>
          <cell r="C2488">
            <v>6801</v>
          </cell>
          <cell r="D2488" t="str">
            <v>16.06.1998</v>
          </cell>
          <cell r="E2488">
            <v>2</v>
          </cell>
          <cell r="F2488">
            <v>98020103</v>
          </cell>
        </row>
        <row r="2489">
          <cell r="A2489">
            <v>3400005102</v>
          </cell>
          <cell r="B2489">
            <v>0</v>
          </cell>
          <cell r="C2489">
            <v>6801</v>
          </cell>
          <cell r="D2489" t="str">
            <v>16.06.1998</v>
          </cell>
          <cell r="E2489">
            <v>2</v>
          </cell>
          <cell r="F2489">
            <v>98020103</v>
          </cell>
        </row>
        <row r="2490">
          <cell r="A2490">
            <v>3400005180</v>
          </cell>
          <cell r="B2490">
            <v>0</v>
          </cell>
          <cell r="C2490">
            <v>6801</v>
          </cell>
          <cell r="D2490" t="str">
            <v>20.08.1998</v>
          </cell>
          <cell r="E2490">
            <v>2</v>
          </cell>
          <cell r="F2490">
            <v>98020108</v>
          </cell>
        </row>
        <row r="2491">
          <cell r="A2491">
            <v>3400005178</v>
          </cell>
          <cell r="B2491">
            <v>0</v>
          </cell>
          <cell r="C2491">
            <v>5800</v>
          </cell>
          <cell r="D2491" t="str">
            <v>17.08.1998</v>
          </cell>
          <cell r="E2491">
            <v>2</v>
          </cell>
          <cell r="F2491">
            <v>98020109</v>
          </cell>
        </row>
        <row r="2492">
          <cell r="A2492">
            <v>3400005177</v>
          </cell>
          <cell r="B2492">
            <v>0</v>
          </cell>
          <cell r="C2492">
            <v>5800</v>
          </cell>
          <cell r="D2492" t="str">
            <v>17.08.1998</v>
          </cell>
          <cell r="E2492">
            <v>2</v>
          </cell>
          <cell r="F2492">
            <v>98020109</v>
          </cell>
        </row>
        <row r="2493">
          <cell r="A2493">
            <v>3400005179</v>
          </cell>
          <cell r="B2493">
            <v>0</v>
          </cell>
          <cell r="C2493">
            <v>6601</v>
          </cell>
          <cell r="D2493" t="str">
            <v>01.09.1998</v>
          </cell>
          <cell r="E2493">
            <v>2</v>
          </cell>
          <cell r="F2493">
            <v>98020148</v>
          </cell>
        </row>
        <row r="2494">
          <cell r="A2494">
            <v>3400005183</v>
          </cell>
          <cell r="B2494">
            <v>0</v>
          </cell>
          <cell r="C2494">
            <v>6801</v>
          </cell>
          <cell r="D2494" t="str">
            <v>08.09.1998</v>
          </cell>
          <cell r="E2494">
            <v>2</v>
          </cell>
          <cell r="F2494">
            <v>98020157</v>
          </cell>
        </row>
        <row r="2495">
          <cell r="A2495">
            <v>3400005121</v>
          </cell>
          <cell r="B2495">
            <v>0</v>
          </cell>
          <cell r="C2495">
            <v>5900</v>
          </cell>
          <cell r="D2495" t="str">
            <v>17.06.1998</v>
          </cell>
          <cell r="E2495">
            <v>20</v>
          </cell>
          <cell r="F2495">
            <v>98050018</v>
          </cell>
        </row>
        <row r="2496">
          <cell r="A2496">
            <v>3400005122</v>
          </cell>
          <cell r="B2496">
            <v>0</v>
          </cell>
          <cell r="C2496">
            <v>6601</v>
          </cell>
          <cell r="D2496" t="str">
            <v>17.06.1998</v>
          </cell>
          <cell r="E2496">
            <v>1</v>
          </cell>
          <cell r="F2496">
            <v>98050018</v>
          </cell>
        </row>
        <row r="2497">
          <cell r="A2497">
            <v>3400005117</v>
          </cell>
          <cell r="B2497">
            <v>0</v>
          </cell>
          <cell r="C2497">
            <v>5900</v>
          </cell>
          <cell r="D2497" t="str">
            <v>27.03.1998</v>
          </cell>
          <cell r="E2497">
            <v>1</v>
          </cell>
          <cell r="F2497">
            <v>98050025</v>
          </cell>
        </row>
        <row r="2498">
          <cell r="A2498">
            <v>3400005119</v>
          </cell>
          <cell r="B2498">
            <v>0</v>
          </cell>
          <cell r="C2498">
            <v>6501</v>
          </cell>
          <cell r="D2498" t="str">
            <v>27.03.1998</v>
          </cell>
          <cell r="E2498">
            <v>1</v>
          </cell>
          <cell r="F2498">
            <v>98050025</v>
          </cell>
        </row>
        <row r="2499">
          <cell r="A2499">
            <v>3400005120</v>
          </cell>
          <cell r="B2499">
            <v>0</v>
          </cell>
          <cell r="C2499">
            <v>6501</v>
          </cell>
          <cell r="D2499" t="str">
            <v>27.03.1998</v>
          </cell>
          <cell r="E2499">
            <v>1</v>
          </cell>
          <cell r="F2499">
            <v>98050025</v>
          </cell>
        </row>
        <row r="2500">
          <cell r="A2500">
            <v>3400005065</v>
          </cell>
          <cell r="B2500">
            <v>0</v>
          </cell>
          <cell r="C2500">
            <v>5400</v>
          </cell>
          <cell r="D2500" t="str">
            <v>12.02.1998</v>
          </cell>
          <cell r="E2500">
            <v>0</v>
          </cell>
          <cell r="F2500">
            <v>98050030</v>
          </cell>
        </row>
        <row r="2501">
          <cell r="A2501">
            <v>3400005062</v>
          </cell>
          <cell r="B2501">
            <v>0</v>
          </cell>
          <cell r="C2501">
            <v>6601</v>
          </cell>
          <cell r="D2501" t="str">
            <v>23.04.1998</v>
          </cell>
          <cell r="E2501">
            <v>2</v>
          </cell>
          <cell r="F2501">
            <v>98050034</v>
          </cell>
        </row>
        <row r="2502">
          <cell r="A2502">
            <v>3400005059</v>
          </cell>
          <cell r="B2502">
            <v>0</v>
          </cell>
          <cell r="C2502">
            <v>6602</v>
          </cell>
          <cell r="D2502" t="str">
            <v>15.03.1998</v>
          </cell>
          <cell r="E2502">
            <v>1</v>
          </cell>
          <cell r="F2502">
            <v>98050063</v>
          </cell>
        </row>
        <row r="2503">
          <cell r="A2503">
            <v>3400005104</v>
          </cell>
          <cell r="B2503">
            <v>0</v>
          </cell>
          <cell r="C2503">
            <v>6600</v>
          </cell>
          <cell r="D2503" t="str">
            <v>07.04.1998</v>
          </cell>
          <cell r="E2503">
            <v>1</v>
          </cell>
          <cell r="F2503">
            <v>98050074</v>
          </cell>
        </row>
        <row r="2504">
          <cell r="A2504">
            <v>3400005103</v>
          </cell>
          <cell r="B2504">
            <v>0</v>
          </cell>
          <cell r="C2504">
            <v>6600</v>
          </cell>
          <cell r="D2504" t="str">
            <v>05.06.1998</v>
          </cell>
          <cell r="E2504">
            <v>2</v>
          </cell>
          <cell r="F2504">
            <v>98050074</v>
          </cell>
        </row>
        <row r="2505">
          <cell r="A2505">
            <v>3400005109</v>
          </cell>
          <cell r="B2505">
            <v>0</v>
          </cell>
          <cell r="C2505">
            <v>5800</v>
          </cell>
          <cell r="D2505" t="str">
            <v>28.06.1998</v>
          </cell>
          <cell r="E2505">
            <v>2</v>
          </cell>
          <cell r="F2505">
            <v>98050075</v>
          </cell>
        </row>
        <row r="2506">
          <cell r="A2506">
            <v>3400005060</v>
          </cell>
          <cell r="B2506">
            <v>0</v>
          </cell>
          <cell r="C2506">
            <v>5800</v>
          </cell>
          <cell r="D2506" t="str">
            <v>25.03.1998</v>
          </cell>
          <cell r="E2506">
            <v>20</v>
          </cell>
          <cell r="F2506">
            <v>98050076</v>
          </cell>
        </row>
        <row r="2507">
          <cell r="A2507">
            <v>3400005061</v>
          </cell>
          <cell r="B2507">
            <v>0</v>
          </cell>
          <cell r="C2507">
            <v>5800</v>
          </cell>
          <cell r="D2507" t="str">
            <v>27.03.1998</v>
          </cell>
          <cell r="E2507">
            <v>1</v>
          </cell>
          <cell r="F2507">
            <v>98050077</v>
          </cell>
        </row>
        <row r="2508">
          <cell r="A2508">
            <v>3400005064</v>
          </cell>
          <cell r="B2508">
            <v>0</v>
          </cell>
          <cell r="C2508">
            <v>5800</v>
          </cell>
          <cell r="D2508" t="str">
            <v>02.05.1998</v>
          </cell>
          <cell r="E2508">
            <v>1</v>
          </cell>
          <cell r="F2508">
            <v>98050084</v>
          </cell>
        </row>
        <row r="2509">
          <cell r="A2509">
            <v>3400005063</v>
          </cell>
          <cell r="B2509">
            <v>0</v>
          </cell>
          <cell r="C2509">
            <v>5800</v>
          </cell>
          <cell r="D2509" t="str">
            <v>02.05.1998</v>
          </cell>
          <cell r="E2509">
            <v>4</v>
          </cell>
          <cell r="F2509">
            <v>98050090</v>
          </cell>
        </row>
        <row r="2510">
          <cell r="A2510">
            <v>3400005108</v>
          </cell>
          <cell r="B2510">
            <v>0</v>
          </cell>
          <cell r="C2510">
            <v>6601</v>
          </cell>
          <cell r="D2510" t="str">
            <v>17.06.1998</v>
          </cell>
          <cell r="E2510">
            <v>1</v>
          </cell>
          <cell r="F2510">
            <v>98050092</v>
          </cell>
        </row>
        <row r="2511">
          <cell r="A2511">
            <v>3400004939</v>
          </cell>
          <cell r="B2511">
            <v>1</v>
          </cell>
          <cell r="C2511">
            <v>5800</v>
          </cell>
          <cell r="D2511" t="str">
            <v>17.06.1998</v>
          </cell>
          <cell r="E2511">
            <v>10</v>
          </cell>
          <cell r="F2511">
            <v>98050135</v>
          </cell>
        </row>
        <row r="2512">
          <cell r="A2512">
            <v>3400005053</v>
          </cell>
          <cell r="B2512">
            <v>0</v>
          </cell>
          <cell r="C2512">
            <v>6600</v>
          </cell>
          <cell r="D2512" t="str">
            <v>20.05.1998</v>
          </cell>
          <cell r="E2512">
            <v>4</v>
          </cell>
          <cell r="F2512">
            <v>98050142</v>
          </cell>
        </row>
        <row r="2513">
          <cell r="A2513">
            <v>3400005052</v>
          </cell>
          <cell r="B2513">
            <v>0</v>
          </cell>
          <cell r="C2513">
            <v>5800</v>
          </cell>
          <cell r="D2513" t="str">
            <v>20.05.1998</v>
          </cell>
          <cell r="E2513">
            <v>20</v>
          </cell>
          <cell r="F2513">
            <v>98050142</v>
          </cell>
        </row>
        <row r="2514">
          <cell r="A2514">
            <v>3400005051</v>
          </cell>
          <cell r="B2514">
            <v>0</v>
          </cell>
          <cell r="C2514">
            <v>6600</v>
          </cell>
          <cell r="D2514" t="str">
            <v>20.05.1998</v>
          </cell>
          <cell r="E2514">
            <v>3</v>
          </cell>
          <cell r="F2514">
            <v>98050142</v>
          </cell>
        </row>
        <row r="2515">
          <cell r="A2515">
            <v>3400005054</v>
          </cell>
          <cell r="B2515">
            <v>0</v>
          </cell>
          <cell r="C2515">
            <v>6600</v>
          </cell>
          <cell r="D2515" t="str">
            <v>20.05.1998</v>
          </cell>
          <cell r="E2515">
            <v>1</v>
          </cell>
          <cell r="F2515">
            <v>98050142</v>
          </cell>
        </row>
        <row r="2516">
          <cell r="A2516">
            <v>3400005055</v>
          </cell>
          <cell r="B2516">
            <v>0</v>
          </cell>
          <cell r="C2516">
            <v>6600</v>
          </cell>
          <cell r="D2516" t="str">
            <v>20.05.1998</v>
          </cell>
          <cell r="E2516">
            <v>1</v>
          </cell>
          <cell r="F2516">
            <v>98050142</v>
          </cell>
        </row>
        <row r="2517">
          <cell r="A2517">
            <v>3400005107</v>
          </cell>
          <cell r="B2517">
            <v>0</v>
          </cell>
          <cell r="C2517">
            <v>5800</v>
          </cell>
          <cell r="D2517" t="str">
            <v>28.06.1998</v>
          </cell>
          <cell r="E2517">
            <v>51</v>
          </cell>
          <cell r="F2517">
            <v>98050172</v>
          </cell>
        </row>
        <row r="2518">
          <cell r="A2518">
            <v>3400005057</v>
          </cell>
          <cell r="B2518">
            <v>1</v>
          </cell>
          <cell r="C2518">
            <v>5800</v>
          </cell>
          <cell r="D2518" t="str">
            <v>28.06.1998</v>
          </cell>
          <cell r="E2518">
            <v>10</v>
          </cell>
          <cell r="F2518">
            <v>98050190</v>
          </cell>
        </row>
        <row r="2519">
          <cell r="A2519">
            <v>3400005063</v>
          </cell>
          <cell r="B2519">
            <v>1</v>
          </cell>
          <cell r="C2519">
            <v>5800</v>
          </cell>
          <cell r="D2519" t="str">
            <v>28.06.1998</v>
          </cell>
          <cell r="E2519">
            <v>0</v>
          </cell>
          <cell r="F2519">
            <v>98050190</v>
          </cell>
        </row>
        <row r="2520">
          <cell r="A2520">
            <v>3400005107</v>
          </cell>
          <cell r="B2520">
            <v>1</v>
          </cell>
          <cell r="C2520">
            <v>5800</v>
          </cell>
          <cell r="D2520" t="str">
            <v>16.07.1998</v>
          </cell>
          <cell r="E2520">
            <v>1</v>
          </cell>
          <cell r="F2520">
            <v>98050211</v>
          </cell>
        </row>
      </sheetData>
      <sheetData sheetId="1" refreshError="1">
        <row r="1">
          <cell r="A1" t="str">
            <v>asset_serial</v>
          </cell>
          <cell r="B1" t="str">
            <v>cc</v>
          </cell>
          <cell r="C1" t="str">
            <v>number</v>
          </cell>
        </row>
        <row r="2">
          <cell r="A2">
            <v>3400002472</v>
          </cell>
          <cell r="B2">
            <v>61203</v>
          </cell>
          <cell r="C2">
            <v>1</v>
          </cell>
        </row>
        <row r="3">
          <cell r="A3">
            <v>3400002473</v>
          </cell>
          <cell r="B3">
            <v>61203</v>
          </cell>
          <cell r="C3">
            <v>1</v>
          </cell>
        </row>
        <row r="4">
          <cell r="A4">
            <v>3400002474</v>
          </cell>
          <cell r="B4">
            <v>61161</v>
          </cell>
          <cell r="C4">
            <v>1</v>
          </cell>
        </row>
        <row r="5">
          <cell r="A5">
            <v>3400002475</v>
          </cell>
          <cell r="B5">
            <v>61161</v>
          </cell>
          <cell r="C5">
            <v>1</v>
          </cell>
        </row>
        <row r="6">
          <cell r="A6">
            <v>3400002476</v>
          </cell>
          <cell r="B6">
            <v>61161</v>
          </cell>
          <cell r="C6">
            <v>2</v>
          </cell>
        </row>
        <row r="7">
          <cell r="A7">
            <v>3400002477</v>
          </cell>
          <cell r="B7">
            <v>61206</v>
          </cell>
          <cell r="C7">
            <v>36</v>
          </cell>
        </row>
        <row r="8">
          <cell r="A8">
            <v>3400002478</v>
          </cell>
          <cell r="B8">
            <v>61203</v>
          </cell>
          <cell r="C8">
            <v>1</v>
          </cell>
        </row>
        <row r="9">
          <cell r="A9">
            <v>3400002479</v>
          </cell>
          <cell r="B9">
            <v>61161</v>
          </cell>
          <cell r="C9">
            <v>1</v>
          </cell>
        </row>
        <row r="10">
          <cell r="A10">
            <v>3400002480</v>
          </cell>
          <cell r="B10">
            <v>61206</v>
          </cell>
          <cell r="C10">
            <v>1</v>
          </cell>
        </row>
        <row r="11">
          <cell r="A11">
            <v>3400002481</v>
          </cell>
          <cell r="B11">
            <v>61206</v>
          </cell>
          <cell r="C11">
            <v>14</v>
          </cell>
        </row>
        <row r="12">
          <cell r="A12">
            <v>3400002482</v>
          </cell>
          <cell r="B12">
            <v>61206</v>
          </cell>
          <cell r="C12">
            <v>1</v>
          </cell>
        </row>
        <row r="13">
          <cell r="A13">
            <v>3400002483</v>
          </cell>
          <cell r="B13">
            <v>61162</v>
          </cell>
          <cell r="C13">
            <v>1</v>
          </cell>
        </row>
        <row r="14">
          <cell r="A14">
            <v>3400002484</v>
          </cell>
          <cell r="B14">
            <v>61206</v>
          </cell>
          <cell r="C14">
            <v>1</v>
          </cell>
        </row>
        <row r="15">
          <cell r="A15">
            <v>3400002485</v>
          </cell>
          <cell r="B15">
            <v>61161</v>
          </cell>
          <cell r="C15">
            <v>1</v>
          </cell>
        </row>
        <row r="16">
          <cell r="A16">
            <v>3400002486</v>
          </cell>
          <cell r="B16">
            <v>61206</v>
          </cell>
          <cell r="C16">
            <v>1</v>
          </cell>
        </row>
        <row r="17">
          <cell r="A17">
            <v>3400002487</v>
          </cell>
          <cell r="B17">
            <v>61200</v>
          </cell>
          <cell r="C17">
            <v>1</v>
          </cell>
        </row>
        <row r="18">
          <cell r="A18">
            <v>3400002488</v>
          </cell>
          <cell r="B18">
            <v>61206</v>
          </cell>
          <cell r="C18">
            <v>1</v>
          </cell>
        </row>
        <row r="19">
          <cell r="A19">
            <v>3400002489</v>
          </cell>
          <cell r="B19">
            <v>61206</v>
          </cell>
          <cell r="C19">
            <v>1</v>
          </cell>
        </row>
        <row r="20">
          <cell r="A20">
            <v>3400002490</v>
          </cell>
          <cell r="B20">
            <v>61206</v>
          </cell>
          <cell r="C20">
            <v>1</v>
          </cell>
        </row>
        <row r="21">
          <cell r="A21">
            <v>3400002491</v>
          </cell>
          <cell r="B21">
            <v>61206</v>
          </cell>
          <cell r="C21">
            <v>1</v>
          </cell>
        </row>
        <row r="22">
          <cell r="A22">
            <v>3400002492</v>
          </cell>
          <cell r="B22">
            <v>61206</v>
          </cell>
          <cell r="C22">
            <v>58</v>
          </cell>
        </row>
        <row r="23">
          <cell r="A23">
            <v>3400002493</v>
          </cell>
          <cell r="B23">
            <v>61161</v>
          </cell>
          <cell r="C23">
            <v>25</v>
          </cell>
        </row>
        <row r="24">
          <cell r="A24">
            <v>3400002494</v>
          </cell>
          <cell r="B24">
            <v>61206</v>
          </cell>
          <cell r="C24">
            <v>1</v>
          </cell>
        </row>
        <row r="25">
          <cell r="A25">
            <v>3400002495</v>
          </cell>
          <cell r="B25">
            <v>61162</v>
          </cell>
          <cell r="C25">
            <v>1</v>
          </cell>
        </row>
        <row r="26">
          <cell r="A26">
            <v>3400002496</v>
          </cell>
          <cell r="B26">
            <v>61206</v>
          </cell>
          <cell r="C26">
            <v>36</v>
          </cell>
        </row>
        <row r="27">
          <cell r="A27">
            <v>3400002497</v>
          </cell>
          <cell r="B27">
            <v>61203</v>
          </cell>
          <cell r="C27">
            <v>1</v>
          </cell>
        </row>
        <row r="28">
          <cell r="A28">
            <v>3400002498</v>
          </cell>
          <cell r="B28">
            <v>61203</v>
          </cell>
          <cell r="C28">
            <v>1</v>
          </cell>
        </row>
        <row r="29">
          <cell r="A29">
            <v>3400002499</v>
          </cell>
          <cell r="B29">
            <v>61201</v>
          </cell>
          <cell r="C29">
            <v>1</v>
          </cell>
        </row>
        <row r="30">
          <cell r="A30">
            <v>3400002500</v>
          </cell>
          <cell r="B30">
            <v>61159</v>
          </cell>
          <cell r="C30">
            <v>1</v>
          </cell>
        </row>
        <row r="31">
          <cell r="A31">
            <v>3400002501</v>
          </cell>
          <cell r="B31">
            <v>61206</v>
          </cell>
          <cell r="C31">
            <v>1</v>
          </cell>
        </row>
        <row r="32">
          <cell r="A32">
            <v>3400002502</v>
          </cell>
          <cell r="B32">
            <v>61206</v>
          </cell>
          <cell r="C32">
            <v>1</v>
          </cell>
        </row>
        <row r="33">
          <cell r="A33">
            <v>3400002503</v>
          </cell>
          <cell r="B33">
            <v>61161</v>
          </cell>
          <cell r="C33">
            <v>1</v>
          </cell>
        </row>
        <row r="34">
          <cell r="A34">
            <v>3400002504</v>
          </cell>
          <cell r="B34">
            <v>61161</v>
          </cell>
          <cell r="C34">
            <v>1</v>
          </cell>
        </row>
        <row r="35">
          <cell r="A35">
            <v>3400002505</v>
          </cell>
          <cell r="B35">
            <v>61206</v>
          </cell>
          <cell r="C35">
            <v>3</v>
          </cell>
        </row>
        <row r="36">
          <cell r="A36">
            <v>3400002506</v>
          </cell>
          <cell r="B36">
            <v>61206</v>
          </cell>
          <cell r="C36">
            <v>38</v>
          </cell>
        </row>
        <row r="37">
          <cell r="A37">
            <v>3400002507</v>
          </cell>
          <cell r="B37">
            <v>61161</v>
          </cell>
          <cell r="C37">
            <v>1</v>
          </cell>
        </row>
        <row r="38">
          <cell r="A38">
            <v>3400002508</v>
          </cell>
          <cell r="B38">
            <v>61206</v>
          </cell>
          <cell r="C38">
            <v>11</v>
          </cell>
        </row>
        <row r="39">
          <cell r="A39">
            <v>3400002509</v>
          </cell>
          <cell r="B39">
            <v>61157</v>
          </cell>
          <cell r="C39">
            <v>16</v>
          </cell>
        </row>
        <row r="40">
          <cell r="A40">
            <v>3400002510</v>
          </cell>
          <cell r="B40">
            <v>61206</v>
          </cell>
          <cell r="C40">
            <v>5</v>
          </cell>
        </row>
        <row r="41">
          <cell r="A41">
            <v>3400002511</v>
          </cell>
          <cell r="B41">
            <v>61203</v>
          </cell>
          <cell r="C41">
            <v>1</v>
          </cell>
        </row>
        <row r="42">
          <cell r="A42">
            <v>3400002512</v>
          </cell>
          <cell r="B42">
            <v>61206</v>
          </cell>
          <cell r="C42">
            <v>20</v>
          </cell>
        </row>
        <row r="43">
          <cell r="A43">
            <v>3400002513</v>
          </cell>
          <cell r="B43">
            <v>61206</v>
          </cell>
          <cell r="C43">
            <v>1</v>
          </cell>
        </row>
        <row r="44">
          <cell r="A44">
            <v>3400002514</v>
          </cell>
          <cell r="B44">
            <v>61159</v>
          </cell>
          <cell r="C44">
            <v>1</v>
          </cell>
        </row>
        <row r="45">
          <cell r="A45">
            <v>3400002515</v>
          </cell>
          <cell r="B45">
            <v>61104</v>
          </cell>
          <cell r="C45">
            <v>6</v>
          </cell>
        </row>
        <row r="46">
          <cell r="A46">
            <v>3400002516</v>
          </cell>
          <cell r="B46">
            <v>61157</v>
          </cell>
          <cell r="C46">
            <v>2</v>
          </cell>
        </row>
        <row r="47">
          <cell r="A47">
            <v>3400002517</v>
          </cell>
          <cell r="B47">
            <v>61161</v>
          </cell>
          <cell r="C47">
            <v>1</v>
          </cell>
        </row>
        <row r="48">
          <cell r="A48">
            <v>3400002518</v>
          </cell>
          <cell r="B48">
            <v>61161</v>
          </cell>
          <cell r="C48">
            <v>2</v>
          </cell>
        </row>
        <row r="49">
          <cell r="A49">
            <v>3400002519</v>
          </cell>
          <cell r="B49">
            <v>61206</v>
          </cell>
          <cell r="C49">
            <v>2</v>
          </cell>
        </row>
        <row r="50">
          <cell r="A50">
            <v>3400002520</v>
          </cell>
          <cell r="B50">
            <v>61206</v>
          </cell>
          <cell r="C50">
            <v>1</v>
          </cell>
        </row>
        <row r="51">
          <cell r="A51">
            <v>3400002521</v>
          </cell>
          <cell r="B51">
            <v>61206</v>
          </cell>
          <cell r="C51">
            <v>1</v>
          </cell>
        </row>
        <row r="52">
          <cell r="A52">
            <v>3400002522</v>
          </cell>
          <cell r="B52">
            <v>61162</v>
          </cell>
          <cell r="C52">
            <v>1</v>
          </cell>
        </row>
        <row r="53">
          <cell r="A53">
            <v>3400002523</v>
          </cell>
          <cell r="B53">
            <v>61206</v>
          </cell>
          <cell r="C53">
            <v>1</v>
          </cell>
        </row>
        <row r="54">
          <cell r="A54">
            <v>3400002524</v>
          </cell>
          <cell r="B54">
            <v>61161</v>
          </cell>
          <cell r="C54">
            <v>1</v>
          </cell>
        </row>
        <row r="55">
          <cell r="A55">
            <v>3400002525</v>
          </cell>
          <cell r="B55">
            <v>61161</v>
          </cell>
          <cell r="C55">
            <v>1</v>
          </cell>
        </row>
        <row r="56">
          <cell r="A56">
            <v>3400002526</v>
          </cell>
          <cell r="B56">
            <v>61206</v>
          </cell>
          <cell r="C56">
            <v>1</v>
          </cell>
        </row>
        <row r="57">
          <cell r="A57">
            <v>3400002527</v>
          </cell>
          <cell r="B57">
            <v>61206</v>
          </cell>
          <cell r="C57">
            <v>1</v>
          </cell>
        </row>
        <row r="58">
          <cell r="A58">
            <v>3400002528</v>
          </cell>
          <cell r="B58">
            <v>61151</v>
          </cell>
          <cell r="C58">
            <v>1</v>
          </cell>
        </row>
        <row r="59">
          <cell r="A59">
            <v>3400002529</v>
          </cell>
          <cell r="B59">
            <v>61206</v>
          </cell>
          <cell r="C59">
            <v>1</v>
          </cell>
        </row>
        <row r="60">
          <cell r="A60">
            <v>3400002530</v>
          </cell>
          <cell r="B60">
            <v>61157</v>
          </cell>
          <cell r="C60">
            <v>1</v>
          </cell>
        </row>
        <row r="61">
          <cell r="A61">
            <v>3400002531</v>
          </cell>
          <cell r="B61">
            <v>61162</v>
          </cell>
          <cell r="C61">
            <v>2</v>
          </cell>
        </row>
        <row r="62">
          <cell r="A62">
            <v>3400002532</v>
          </cell>
          <cell r="B62">
            <v>61206</v>
          </cell>
          <cell r="C62">
            <v>1</v>
          </cell>
        </row>
        <row r="63">
          <cell r="A63">
            <v>3400002533</v>
          </cell>
          <cell r="B63">
            <v>61206</v>
          </cell>
          <cell r="C63">
            <v>2</v>
          </cell>
        </row>
        <row r="64">
          <cell r="A64">
            <v>3400002534</v>
          </cell>
          <cell r="B64">
            <v>61150</v>
          </cell>
          <cell r="C64">
            <v>37</v>
          </cell>
        </row>
        <row r="65">
          <cell r="A65">
            <v>3400002535</v>
          </cell>
          <cell r="B65">
            <v>61206</v>
          </cell>
          <cell r="C65">
            <v>1</v>
          </cell>
        </row>
        <row r="66">
          <cell r="A66">
            <v>3400002536</v>
          </cell>
          <cell r="B66">
            <v>61206</v>
          </cell>
          <cell r="C66">
            <v>1</v>
          </cell>
        </row>
        <row r="67">
          <cell r="A67">
            <v>3400002537</v>
          </cell>
          <cell r="B67">
            <v>61206</v>
          </cell>
          <cell r="C67">
            <v>9</v>
          </cell>
        </row>
        <row r="68">
          <cell r="A68">
            <v>3400002538</v>
          </cell>
          <cell r="B68">
            <v>61206</v>
          </cell>
          <cell r="C68">
            <v>2</v>
          </cell>
        </row>
        <row r="69">
          <cell r="A69">
            <v>3400002539</v>
          </cell>
          <cell r="B69">
            <v>61206</v>
          </cell>
          <cell r="C69">
            <v>29</v>
          </cell>
        </row>
        <row r="70">
          <cell r="A70">
            <v>3400002540</v>
          </cell>
          <cell r="B70">
            <v>61101</v>
          </cell>
          <cell r="C70">
            <v>1</v>
          </cell>
        </row>
        <row r="71">
          <cell r="A71">
            <v>3400002541</v>
          </cell>
          <cell r="B71">
            <v>61206</v>
          </cell>
          <cell r="C71">
            <v>1</v>
          </cell>
        </row>
        <row r="72">
          <cell r="A72">
            <v>3400002542</v>
          </cell>
          <cell r="B72">
            <v>61101</v>
          </cell>
          <cell r="C72">
            <v>1</v>
          </cell>
        </row>
        <row r="73">
          <cell r="A73">
            <v>3400002543</v>
          </cell>
          <cell r="B73">
            <v>61112</v>
          </cell>
          <cell r="C73">
            <v>1</v>
          </cell>
        </row>
        <row r="74">
          <cell r="A74">
            <v>3400002544</v>
          </cell>
          <cell r="B74">
            <v>61112</v>
          </cell>
          <cell r="C74">
            <v>1</v>
          </cell>
        </row>
        <row r="75">
          <cell r="A75">
            <v>3400002545</v>
          </cell>
          <cell r="B75">
            <v>61112</v>
          </cell>
          <cell r="C75">
            <v>1</v>
          </cell>
        </row>
        <row r="76">
          <cell r="A76">
            <v>3400002546</v>
          </cell>
          <cell r="B76">
            <v>61112</v>
          </cell>
          <cell r="C76">
            <v>1</v>
          </cell>
        </row>
        <row r="77">
          <cell r="A77">
            <v>3400002547</v>
          </cell>
          <cell r="B77">
            <v>61206</v>
          </cell>
          <cell r="C77">
            <v>1</v>
          </cell>
        </row>
        <row r="78">
          <cell r="A78">
            <v>3400002548</v>
          </cell>
          <cell r="B78">
            <v>61161</v>
          </cell>
          <cell r="C78">
            <v>1</v>
          </cell>
        </row>
        <row r="79">
          <cell r="A79">
            <v>3400002549</v>
          </cell>
          <cell r="B79">
            <v>61161</v>
          </cell>
          <cell r="C79">
            <v>1</v>
          </cell>
        </row>
        <row r="80">
          <cell r="A80">
            <v>3400002550</v>
          </cell>
          <cell r="B80">
            <v>61100</v>
          </cell>
          <cell r="C80">
            <v>1</v>
          </cell>
        </row>
        <row r="81">
          <cell r="A81">
            <v>3400002551</v>
          </cell>
          <cell r="B81">
            <v>61161</v>
          </cell>
          <cell r="C81">
            <v>1</v>
          </cell>
        </row>
        <row r="82">
          <cell r="A82">
            <v>3400002552</v>
          </cell>
          <cell r="B82">
            <v>61161</v>
          </cell>
          <cell r="C82">
            <v>1</v>
          </cell>
        </row>
        <row r="83">
          <cell r="A83">
            <v>3400002553</v>
          </cell>
          <cell r="B83">
            <v>61161</v>
          </cell>
          <cell r="C83">
            <v>1</v>
          </cell>
        </row>
        <row r="84">
          <cell r="A84">
            <v>3400002554</v>
          </cell>
          <cell r="B84">
            <v>61161</v>
          </cell>
          <cell r="C84">
            <v>1</v>
          </cell>
        </row>
        <row r="85">
          <cell r="A85">
            <v>3400002555</v>
          </cell>
          <cell r="B85">
            <v>61161</v>
          </cell>
          <cell r="C85">
            <v>1</v>
          </cell>
        </row>
        <row r="86">
          <cell r="A86">
            <v>3400002556</v>
          </cell>
          <cell r="B86">
            <v>61206</v>
          </cell>
          <cell r="C86">
            <v>3</v>
          </cell>
        </row>
        <row r="87">
          <cell r="A87">
            <v>3400002557</v>
          </cell>
          <cell r="B87">
            <v>61206</v>
          </cell>
          <cell r="C87">
            <v>3</v>
          </cell>
        </row>
        <row r="88">
          <cell r="A88">
            <v>3400002558</v>
          </cell>
          <cell r="B88">
            <v>61206</v>
          </cell>
          <cell r="C88">
            <v>1</v>
          </cell>
        </row>
        <row r="89">
          <cell r="A89">
            <v>3400002559</v>
          </cell>
          <cell r="B89">
            <v>61161</v>
          </cell>
          <cell r="C89">
            <v>2</v>
          </cell>
        </row>
        <row r="90">
          <cell r="A90">
            <v>3400002560</v>
          </cell>
          <cell r="B90">
            <v>61206</v>
          </cell>
          <cell r="C90">
            <v>11</v>
          </cell>
        </row>
        <row r="91">
          <cell r="A91">
            <v>3400002561</v>
          </cell>
          <cell r="B91">
            <v>61104</v>
          </cell>
          <cell r="C91">
            <v>33</v>
          </cell>
        </row>
        <row r="92">
          <cell r="A92">
            <v>3400002562</v>
          </cell>
          <cell r="B92">
            <v>61206</v>
          </cell>
          <cell r="C92">
            <v>21</v>
          </cell>
        </row>
        <row r="93">
          <cell r="A93">
            <v>3400002563</v>
          </cell>
          <cell r="B93">
            <v>61104</v>
          </cell>
          <cell r="C93">
            <v>4</v>
          </cell>
        </row>
        <row r="94">
          <cell r="A94">
            <v>3400002564</v>
          </cell>
          <cell r="B94">
            <v>61206</v>
          </cell>
          <cell r="C94">
            <v>1</v>
          </cell>
        </row>
        <row r="95">
          <cell r="A95">
            <v>3400002565</v>
          </cell>
          <cell r="B95">
            <v>61162</v>
          </cell>
          <cell r="C95">
            <v>1</v>
          </cell>
        </row>
        <row r="96">
          <cell r="A96">
            <v>3400002566</v>
          </cell>
          <cell r="B96">
            <v>61206</v>
          </cell>
          <cell r="C96">
            <v>1</v>
          </cell>
        </row>
        <row r="97">
          <cell r="A97">
            <v>3400002567</v>
          </cell>
          <cell r="B97">
            <v>61200</v>
          </cell>
          <cell r="C97">
            <v>58</v>
          </cell>
        </row>
        <row r="98">
          <cell r="A98">
            <v>3400002568</v>
          </cell>
          <cell r="B98">
            <v>61155</v>
          </cell>
          <cell r="C98">
            <v>1</v>
          </cell>
        </row>
        <row r="99">
          <cell r="A99">
            <v>3400002569</v>
          </cell>
          <cell r="B99">
            <v>61208</v>
          </cell>
          <cell r="C99">
            <v>1</v>
          </cell>
        </row>
        <row r="100">
          <cell r="A100">
            <v>3400002570</v>
          </cell>
          <cell r="B100">
            <v>61159</v>
          </cell>
          <cell r="C100">
            <v>1</v>
          </cell>
        </row>
        <row r="101">
          <cell r="A101">
            <v>3400002571</v>
          </cell>
          <cell r="B101">
            <v>61160</v>
          </cell>
          <cell r="C101">
            <v>1</v>
          </cell>
        </row>
        <row r="102">
          <cell r="A102">
            <v>3400002572</v>
          </cell>
          <cell r="B102">
            <v>61100</v>
          </cell>
          <cell r="C102">
            <v>1</v>
          </cell>
        </row>
        <row r="103">
          <cell r="A103">
            <v>3400002573</v>
          </cell>
          <cell r="B103">
            <v>61155</v>
          </cell>
          <cell r="C103">
            <v>1</v>
          </cell>
        </row>
        <row r="104">
          <cell r="A104">
            <v>3400002574</v>
          </cell>
          <cell r="B104">
            <v>61154</v>
          </cell>
          <cell r="C104">
            <v>1</v>
          </cell>
        </row>
        <row r="105">
          <cell r="A105">
            <v>3400002575</v>
          </cell>
          <cell r="B105">
            <v>61160</v>
          </cell>
          <cell r="C105">
            <v>1</v>
          </cell>
        </row>
        <row r="106">
          <cell r="A106">
            <v>3400002576</v>
          </cell>
          <cell r="B106">
            <v>61155</v>
          </cell>
          <cell r="C106">
            <v>1</v>
          </cell>
        </row>
        <row r="107">
          <cell r="A107">
            <v>3400002577</v>
          </cell>
          <cell r="B107">
            <v>61155</v>
          </cell>
          <cell r="C107">
            <v>1</v>
          </cell>
        </row>
        <row r="108">
          <cell r="A108">
            <v>3400002578</v>
          </cell>
          <cell r="B108">
            <v>61155</v>
          </cell>
          <cell r="C108">
            <v>1</v>
          </cell>
        </row>
        <row r="109">
          <cell r="A109">
            <v>3400002579</v>
          </cell>
          <cell r="B109">
            <v>61155</v>
          </cell>
          <cell r="C109">
            <v>1</v>
          </cell>
        </row>
        <row r="110">
          <cell r="A110">
            <v>3400002580</v>
          </cell>
          <cell r="B110">
            <v>61206</v>
          </cell>
          <cell r="C110">
            <v>86</v>
          </cell>
        </row>
        <row r="111">
          <cell r="A111">
            <v>3400002581</v>
          </cell>
          <cell r="B111">
            <v>61206</v>
          </cell>
          <cell r="C111">
            <v>3</v>
          </cell>
        </row>
        <row r="112">
          <cell r="A112">
            <v>3400002582</v>
          </cell>
          <cell r="B112">
            <v>61161</v>
          </cell>
          <cell r="C112">
            <v>1</v>
          </cell>
        </row>
        <row r="113">
          <cell r="A113">
            <v>3400002583</v>
          </cell>
          <cell r="B113">
            <v>61206</v>
          </cell>
          <cell r="C113">
            <v>1</v>
          </cell>
        </row>
        <row r="114">
          <cell r="A114">
            <v>3400002584</v>
          </cell>
          <cell r="B114">
            <v>61150</v>
          </cell>
          <cell r="C114">
            <v>1</v>
          </cell>
        </row>
        <row r="115">
          <cell r="A115">
            <v>3400002585</v>
          </cell>
          <cell r="B115">
            <v>61150</v>
          </cell>
          <cell r="C115">
            <v>1</v>
          </cell>
        </row>
        <row r="116">
          <cell r="A116">
            <v>3400002586</v>
          </cell>
          <cell r="B116">
            <v>61150</v>
          </cell>
          <cell r="C116">
            <v>1</v>
          </cell>
        </row>
        <row r="117">
          <cell r="A117">
            <v>3400002587</v>
          </cell>
          <cell r="B117">
            <v>61150</v>
          </cell>
          <cell r="C117">
            <v>1</v>
          </cell>
        </row>
        <row r="118">
          <cell r="A118">
            <v>3400002588</v>
          </cell>
          <cell r="B118">
            <v>61206</v>
          </cell>
          <cell r="C118">
            <v>1</v>
          </cell>
        </row>
        <row r="119">
          <cell r="A119">
            <v>3400002589</v>
          </cell>
          <cell r="B119">
            <v>61206</v>
          </cell>
          <cell r="C119">
            <v>10</v>
          </cell>
        </row>
        <row r="120">
          <cell r="A120">
            <v>3400002590</v>
          </cell>
          <cell r="B120">
            <v>61203</v>
          </cell>
          <cell r="C120">
            <v>1</v>
          </cell>
        </row>
        <row r="121">
          <cell r="A121">
            <v>3400002591</v>
          </cell>
          <cell r="B121">
            <v>61200</v>
          </cell>
          <cell r="C121">
            <v>3</v>
          </cell>
        </row>
        <row r="122">
          <cell r="A122">
            <v>3400002592</v>
          </cell>
          <cell r="B122">
            <v>61203</v>
          </cell>
          <cell r="C122">
            <v>1</v>
          </cell>
        </row>
        <row r="123">
          <cell r="A123">
            <v>3400002593</v>
          </cell>
          <cell r="B123">
            <v>61206</v>
          </cell>
          <cell r="C123">
            <v>1</v>
          </cell>
        </row>
        <row r="124">
          <cell r="A124">
            <v>3400002594</v>
          </cell>
          <cell r="B124">
            <v>61161</v>
          </cell>
          <cell r="C124">
            <v>1</v>
          </cell>
        </row>
        <row r="125">
          <cell r="A125">
            <v>3400002595</v>
          </cell>
          <cell r="B125">
            <v>61206</v>
          </cell>
          <cell r="C125">
            <v>9</v>
          </cell>
        </row>
        <row r="126">
          <cell r="A126">
            <v>3400002596</v>
          </cell>
          <cell r="B126">
            <v>61161</v>
          </cell>
          <cell r="C126">
            <v>1</v>
          </cell>
        </row>
        <row r="127">
          <cell r="A127">
            <v>3400002597</v>
          </cell>
          <cell r="B127">
            <v>61206</v>
          </cell>
          <cell r="C127">
            <v>19</v>
          </cell>
        </row>
        <row r="128">
          <cell r="A128">
            <v>3400002598</v>
          </cell>
          <cell r="B128">
            <v>61159</v>
          </cell>
          <cell r="C128">
            <v>1</v>
          </cell>
        </row>
        <row r="129">
          <cell r="A129">
            <v>3400002599</v>
          </cell>
          <cell r="B129">
            <v>61206</v>
          </cell>
          <cell r="C129">
            <v>1</v>
          </cell>
        </row>
        <row r="130">
          <cell r="A130">
            <v>3400002600</v>
          </cell>
          <cell r="B130">
            <v>61161</v>
          </cell>
          <cell r="C130">
            <v>1</v>
          </cell>
        </row>
        <row r="131">
          <cell r="A131">
            <v>3400002601</v>
          </cell>
          <cell r="B131">
            <v>61200</v>
          </cell>
          <cell r="C131">
            <v>1</v>
          </cell>
        </row>
        <row r="132">
          <cell r="A132">
            <v>3400002602</v>
          </cell>
          <cell r="B132">
            <v>61162</v>
          </cell>
          <cell r="C132">
            <v>1</v>
          </cell>
        </row>
        <row r="133">
          <cell r="A133">
            <v>3400002603</v>
          </cell>
          <cell r="B133">
            <v>61162</v>
          </cell>
          <cell r="C133">
            <v>1</v>
          </cell>
        </row>
        <row r="134">
          <cell r="A134">
            <v>3400002604</v>
          </cell>
          <cell r="B134">
            <v>61162</v>
          </cell>
          <cell r="C134">
            <v>1</v>
          </cell>
        </row>
        <row r="135">
          <cell r="A135">
            <v>3400002605</v>
          </cell>
          <cell r="B135">
            <v>61162</v>
          </cell>
          <cell r="C135">
            <v>1</v>
          </cell>
        </row>
        <row r="136">
          <cell r="A136">
            <v>3400002606</v>
          </cell>
          <cell r="B136">
            <v>61162</v>
          </cell>
          <cell r="C136">
            <v>1</v>
          </cell>
        </row>
        <row r="137">
          <cell r="A137">
            <v>3400002607</v>
          </cell>
          <cell r="B137">
            <v>61162</v>
          </cell>
          <cell r="C137">
            <v>1</v>
          </cell>
        </row>
        <row r="138">
          <cell r="A138">
            <v>3400002608</v>
          </cell>
          <cell r="B138">
            <v>61206</v>
          </cell>
          <cell r="C138">
            <v>1</v>
          </cell>
        </row>
        <row r="139">
          <cell r="A139">
            <v>3400002609</v>
          </cell>
          <cell r="B139">
            <v>61159</v>
          </cell>
          <cell r="C139">
            <v>1</v>
          </cell>
        </row>
        <row r="140">
          <cell r="A140">
            <v>3400002610</v>
          </cell>
          <cell r="B140">
            <v>61161</v>
          </cell>
          <cell r="C140">
            <v>1</v>
          </cell>
        </row>
        <row r="141">
          <cell r="A141">
            <v>3400002611</v>
          </cell>
          <cell r="B141">
            <v>61161</v>
          </cell>
          <cell r="C141">
            <v>1</v>
          </cell>
        </row>
        <row r="142">
          <cell r="A142">
            <v>3400002612</v>
          </cell>
          <cell r="B142">
            <v>61162</v>
          </cell>
          <cell r="C142">
            <v>16</v>
          </cell>
        </row>
        <row r="143">
          <cell r="A143">
            <v>3400002613</v>
          </cell>
          <cell r="B143">
            <v>61151</v>
          </cell>
          <cell r="C143">
            <v>1</v>
          </cell>
        </row>
        <row r="144">
          <cell r="A144">
            <v>3400002614</v>
          </cell>
          <cell r="B144">
            <v>61206</v>
          </cell>
          <cell r="C144">
            <v>46</v>
          </cell>
        </row>
        <row r="145">
          <cell r="A145">
            <v>3400002615</v>
          </cell>
          <cell r="B145">
            <v>61206</v>
          </cell>
          <cell r="C145">
            <v>6</v>
          </cell>
        </row>
        <row r="146">
          <cell r="A146">
            <v>3400002616</v>
          </cell>
          <cell r="B146">
            <v>61206</v>
          </cell>
          <cell r="C146">
            <v>6</v>
          </cell>
        </row>
        <row r="147">
          <cell r="A147">
            <v>3400002617</v>
          </cell>
          <cell r="B147">
            <v>61150</v>
          </cell>
          <cell r="C147">
            <v>5</v>
          </cell>
        </row>
        <row r="148">
          <cell r="A148">
            <v>3400002618</v>
          </cell>
          <cell r="B148">
            <v>61206</v>
          </cell>
          <cell r="C148">
            <v>1</v>
          </cell>
        </row>
        <row r="149">
          <cell r="A149">
            <v>3400002619</v>
          </cell>
          <cell r="B149">
            <v>61206</v>
          </cell>
          <cell r="C149">
            <v>1</v>
          </cell>
        </row>
        <row r="150">
          <cell r="A150">
            <v>3400002620</v>
          </cell>
          <cell r="B150">
            <v>61206</v>
          </cell>
          <cell r="C150">
            <v>3</v>
          </cell>
        </row>
        <row r="151">
          <cell r="A151">
            <v>3400002621</v>
          </cell>
          <cell r="B151">
            <v>61206</v>
          </cell>
          <cell r="C151">
            <v>32</v>
          </cell>
        </row>
        <row r="152">
          <cell r="A152">
            <v>3400002622</v>
          </cell>
          <cell r="B152">
            <v>61206</v>
          </cell>
          <cell r="C152">
            <v>1</v>
          </cell>
        </row>
        <row r="153">
          <cell r="A153">
            <v>3400002623</v>
          </cell>
          <cell r="B153">
            <v>61206</v>
          </cell>
          <cell r="C153">
            <v>1</v>
          </cell>
        </row>
        <row r="154">
          <cell r="A154">
            <v>3400002624</v>
          </cell>
          <cell r="B154">
            <v>61206</v>
          </cell>
          <cell r="C154">
            <v>1</v>
          </cell>
        </row>
        <row r="155">
          <cell r="A155">
            <v>3400002625</v>
          </cell>
          <cell r="B155">
            <v>61206</v>
          </cell>
          <cell r="C155">
            <v>1</v>
          </cell>
        </row>
        <row r="156">
          <cell r="A156">
            <v>3400002626</v>
          </cell>
          <cell r="B156">
            <v>61206</v>
          </cell>
          <cell r="C156">
            <v>5</v>
          </cell>
        </row>
        <row r="157">
          <cell r="A157">
            <v>3400002627</v>
          </cell>
          <cell r="B157">
            <v>61108</v>
          </cell>
          <cell r="C157">
            <v>1</v>
          </cell>
        </row>
        <row r="158">
          <cell r="A158">
            <v>3400002628</v>
          </cell>
          <cell r="B158">
            <v>61115</v>
          </cell>
          <cell r="C158">
            <v>1</v>
          </cell>
        </row>
        <row r="159">
          <cell r="A159">
            <v>3400002629</v>
          </cell>
          <cell r="B159">
            <v>61206</v>
          </cell>
          <cell r="C159">
            <v>7</v>
          </cell>
        </row>
        <row r="160">
          <cell r="A160">
            <v>3400002630</v>
          </cell>
          <cell r="B160">
            <v>61206</v>
          </cell>
          <cell r="C160">
            <v>152</v>
          </cell>
        </row>
        <row r="161">
          <cell r="A161">
            <v>3400002631</v>
          </cell>
          <cell r="B161">
            <v>61206</v>
          </cell>
          <cell r="C161">
            <v>1</v>
          </cell>
        </row>
        <row r="162">
          <cell r="A162">
            <v>3400002632</v>
          </cell>
          <cell r="B162">
            <v>61154</v>
          </cell>
          <cell r="C162">
            <v>1</v>
          </cell>
        </row>
        <row r="163">
          <cell r="A163">
            <v>3400002633</v>
          </cell>
          <cell r="B163">
            <v>61159</v>
          </cell>
          <cell r="C163">
            <v>1</v>
          </cell>
        </row>
        <row r="164">
          <cell r="A164">
            <v>3400002634</v>
          </cell>
          <cell r="B164">
            <v>61161</v>
          </cell>
          <cell r="C164">
            <v>1</v>
          </cell>
        </row>
        <row r="165">
          <cell r="A165">
            <v>3400002635</v>
          </cell>
          <cell r="B165">
            <v>61155</v>
          </cell>
          <cell r="C165">
            <v>1</v>
          </cell>
        </row>
        <row r="166">
          <cell r="A166">
            <v>3400002636</v>
          </cell>
          <cell r="B166">
            <v>61155</v>
          </cell>
          <cell r="C166">
            <v>1</v>
          </cell>
        </row>
        <row r="167">
          <cell r="A167">
            <v>3400002637</v>
          </cell>
          <cell r="B167">
            <v>61155</v>
          </cell>
          <cell r="C167">
            <v>1</v>
          </cell>
        </row>
        <row r="168">
          <cell r="A168">
            <v>3400002638</v>
          </cell>
          <cell r="B168">
            <v>61201</v>
          </cell>
          <cell r="C168">
            <v>1</v>
          </cell>
        </row>
        <row r="169">
          <cell r="A169">
            <v>3400002639</v>
          </cell>
          <cell r="B169">
            <v>61161</v>
          </cell>
          <cell r="C169">
            <v>1</v>
          </cell>
        </row>
        <row r="170">
          <cell r="A170">
            <v>3400002640</v>
          </cell>
          <cell r="B170">
            <v>61206</v>
          </cell>
          <cell r="C170">
            <v>1</v>
          </cell>
        </row>
        <row r="171">
          <cell r="A171">
            <v>3400002641</v>
          </cell>
          <cell r="B171">
            <v>61157</v>
          </cell>
          <cell r="C171">
            <v>13</v>
          </cell>
        </row>
        <row r="172">
          <cell r="A172">
            <v>3400002642</v>
          </cell>
          <cell r="B172">
            <v>61203</v>
          </cell>
          <cell r="C172">
            <v>1</v>
          </cell>
        </row>
        <row r="173">
          <cell r="A173">
            <v>3400002643</v>
          </cell>
          <cell r="B173">
            <v>61206</v>
          </cell>
          <cell r="C173">
            <v>1</v>
          </cell>
        </row>
        <row r="174">
          <cell r="A174">
            <v>3400002644</v>
          </cell>
          <cell r="B174">
            <v>61206</v>
          </cell>
          <cell r="C174">
            <v>81</v>
          </cell>
        </row>
        <row r="175">
          <cell r="A175">
            <v>3400002645</v>
          </cell>
          <cell r="B175">
            <v>61206</v>
          </cell>
          <cell r="C175">
            <v>1</v>
          </cell>
        </row>
        <row r="176">
          <cell r="A176">
            <v>3400002646</v>
          </cell>
          <cell r="B176">
            <v>61206</v>
          </cell>
          <cell r="C176">
            <v>1</v>
          </cell>
        </row>
        <row r="177">
          <cell r="A177">
            <v>3400002647</v>
          </cell>
          <cell r="B177">
            <v>61206</v>
          </cell>
          <cell r="C177">
            <v>1</v>
          </cell>
        </row>
        <row r="178">
          <cell r="A178">
            <v>3400002648</v>
          </cell>
          <cell r="B178">
            <v>61206</v>
          </cell>
          <cell r="C178">
            <v>1</v>
          </cell>
        </row>
        <row r="179">
          <cell r="A179">
            <v>3400002649</v>
          </cell>
          <cell r="B179">
            <v>61206</v>
          </cell>
          <cell r="C179">
            <v>1</v>
          </cell>
        </row>
        <row r="180">
          <cell r="A180">
            <v>3400002650</v>
          </cell>
          <cell r="B180">
            <v>61206</v>
          </cell>
          <cell r="C180">
            <v>1</v>
          </cell>
        </row>
        <row r="181">
          <cell r="A181">
            <v>3400002651</v>
          </cell>
          <cell r="B181">
            <v>61162</v>
          </cell>
          <cell r="C181">
            <v>1</v>
          </cell>
        </row>
        <row r="182">
          <cell r="A182">
            <v>3400002652</v>
          </cell>
          <cell r="B182">
            <v>61206</v>
          </cell>
          <cell r="C182">
            <v>1</v>
          </cell>
        </row>
        <row r="183">
          <cell r="A183">
            <v>3400002653</v>
          </cell>
          <cell r="B183">
            <v>61206</v>
          </cell>
          <cell r="C183">
            <v>14</v>
          </cell>
        </row>
        <row r="184">
          <cell r="A184">
            <v>3400002654</v>
          </cell>
          <cell r="B184">
            <v>61157</v>
          </cell>
          <cell r="C184">
            <v>1</v>
          </cell>
        </row>
        <row r="185">
          <cell r="A185">
            <v>3400002655</v>
          </cell>
          <cell r="B185">
            <v>61161</v>
          </cell>
          <cell r="C185">
            <v>1</v>
          </cell>
        </row>
        <row r="186">
          <cell r="A186">
            <v>3400002656</v>
          </cell>
          <cell r="B186">
            <v>61203</v>
          </cell>
          <cell r="C186">
            <v>1</v>
          </cell>
        </row>
        <row r="187">
          <cell r="A187">
            <v>3400002657</v>
          </cell>
          <cell r="B187">
            <v>61200</v>
          </cell>
          <cell r="C187">
            <v>1</v>
          </cell>
        </row>
        <row r="188">
          <cell r="A188">
            <v>3400002658</v>
          </cell>
          <cell r="B188">
            <v>61206</v>
          </cell>
          <cell r="C188">
            <v>4</v>
          </cell>
        </row>
        <row r="189">
          <cell r="A189">
            <v>3400002659</v>
          </cell>
          <cell r="B189">
            <v>61150</v>
          </cell>
          <cell r="C189">
            <v>2</v>
          </cell>
        </row>
        <row r="190">
          <cell r="A190">
            <v>3400002660</v>
          </cell>
          <cell r="B190">
            <v>61206</v>
          </cell>
          <cell r="C190">
            <v>2</v>
          </cell>
        </row>
        <row r="191">
          <cell r="A191">
            <v>3400002661</v>
          </cell>
          <cell r="B191">
            <v>61161</v>
          </cell>
          <cell r="C191">
            <v>2</v>
          </cell>
        </row>
        <row r="192">
          <cell r="A192">
            <v>3400002662</v>
          </cell>
          <cell r="B192">
            <v>61161</v>
          </cell>
          <cell r="C192">
            <v>1</v>
          </cell>
        </row>
        <row r="193">
          <cell r="A193">
            <v>3400002663</v>
          </cell>
          <cell r="B193">
            <v>61161</v>
          </cell>
          <cell r="C193">
            <v>1</v>
          </cell>
        </row>
        <row r="194">
          <cell r="A194">
            <v>3400002664</v>
          </cell>
          <cell r="B194">
            <v>61206</v>
          </cell>
          <cell r="C194">
            <v>1</v>
          </cell>
        </row>
        <row r="195">
          <cell r="A195">
            <v>3400002665</v>
          </cell>
          <cell r="B195">
            <v>61206</v>
          </cell>
          <cell r="C195">
            <v>1</v>
          </cell>
        </row>
        <row r="196">
          <cell r="A196">
            <v>3400002666</v>
          </cell>
          <cell r="B196">
            <v>61206</v>
          </cell>
          <cell r="C196">
            <v>1</v>
          </cell>
        </row>
        <row r="197">
          <cell r="A197">
            <v>3400002667</v>
          </cell>
          <cell r="B197">
            <v>61206</v>
          </cell>
          <cell r="C197">
            <v>1</v>
          </cell>
        </row>
        <row r="198">
          <cell r="A198">
            <v>3400002668</v>
          </cell>
          <cell r="B198">
            <v>61161</v>
          </cell>
          <cell r="C198">
            <v>1</v>
          </cell>
        </row>
        <row r="199">
          <cell r="A199">
            <v>3400002669</v>
          </cell>
          <cell r="B199">
            <v>61161</v>
          </cell>
          <cell r="C199">
            <v>1</v>
          </cell>
        </row>
        <row r="200">
          <cell r="A200">
            <v>3400002670</v>
          </cell>
          <cell r="B200">
            <v>61159</v>
          </cell>
          <cell r="C200">
            <v>2</v>
          </cell>
        </row>
        <row r="201">
          <cell r="A201">
            <v>3400002671</v>
          </cell>
          <cell r="B201">
            <v>61206</v>
          </cell>
          <cell r="C201">
            <v>2</v>
          </cell>
        </row>
        <row r="202">
          <cell r="A202">
            <v>3400002672</v>
          </cell>
          <cell r="B202">
            <v>61206</v>
          </cell>
          <cell r="C202">
            <v>199</v>
          </cell>
        </row>
        <row r="203">
          <cell r="A203">
            <v>3400002673</v>
          </cell>
          <cell r="B203">
            <v>61157</v>
          </cell>
          <cell r="C203">
            <v>7</v>
          </cell>
        </row>
        <row r="204">
          <cell r="A204">
            <v>3400002674</v>
          </cell>
          <cell r="B204">
            <v>61155</v>
          </cell>
          <cell r="C204">
            <v>1</v>
          </cell>
        </row>
        <row r="205">
          <cell r="A205">
            <v>3400002675</v>
          </cell>
          <cell r="B205">
            <v>61157</v>
          </cell>
          <cell r="C205">
            <v>1</v>
          </cell>
        </row>
        <row r="206">
          <cell r="A206">
            <v>3400002676</v>
          </cell>
          <cell r="B206">
            <v>61206</v>
          </cell>
          <cell r="C206">
            <v>69</v>
          </cell>
        </row>
        <row r="207">
          <cell r="A207">
            <v>3400002677</v>
          </cell>
          <cell r="B207">
            <v>61161</v>
          </cell>
          <cell r="C207">
            <v>4</v>
          </cell>
        </row>
        <row r="208">
          <cell r="A208">
            <v>3400002678</v>
          </cell>
          <cell r="B208">
            <v>61150</v>
          </cell>
          <cell r="C208">
            <v>362</v>
          </cell>
        </row>
        <row r="209">
          <cell r="A209">
            <v>3400002679</v>
          </cell>
          <cell r="B209">
            <v>61206</v>
          </cell>
          <cell r="C209">
            <v>125</v>
          </cell>
        </row>
        <row r="210">
          <cell r="A210">
            <v>3400002680</v>
          </cell>
          <cell r="B210">
            <v>61200</v>
          </cell>
          <cell r="C210">
            <v>12</v>
          </cell>
        </row>
        <row r="211">
          <cell r="A211">
            <v>3400002681</v>
          </cell>
          <cell r="B211">
            <v>61200</v>
          </cell>
          <cell r="C211">
            <v>3</v>
          </cell>
        </row>
        <row r="212">
          <cell r="A212">
            <v>3400002682</v>
          </cell>
          <cell r="B212">
            <v>61162</v>
          </cell>
          <cell r="C212">
            <v>1</v>
          </cell>
        </row>
        <row r="213">
          <cell r="A213">
            <v>3400002683</v>
          </cell>
          <cell r="B213">
            <v>61206</v>
          </cell>
          <cell r="C213">
            <v>1</v>
          </cell>
        </row>
        <row r="214">
          <cell r="A214">
            <v>3400002684</v>
          </cell>
          <cell r="B214">
            <v>61158</v>
          </cell>
          <cell r="C214">
            <v>1</v>
          </cell>
        </row>
        <row r="215">
          <cell r="A215">
            <v>3400002685</v>
          </cell>
          <cell r="B215">
            <v>61160</v>
          </cell>
          <cell r="C215">
            <v>1</v>
          </cell>
        </row>
        <row r="216">
          <cell r="A216">
            <v>3400002686</v>
          </cell>
          <cell r="B216">
            <v>61160</v>
          </cell>
          <cell r="C216">
            <v>1</v>
          </cell>
        </row>
        <row r="217">
          <cell r="A217">
            <v>3400002687</v>
          </cell>
          <cell r="B217">
            <v>61100</v>
          </cell>
          <cell r="C217">
            <v>1</v>
          </cell>
        </row>
        <row r="218">
          <cell r="A218">
            <v>3400002688</v>
          </cell>
          <cell r="B218">
            <v>61200</v>
          </cell>
          <cell r="C218">
            <v>5</v>
          </cell>
        </row>
        <row r="219">
          <cell r="A219">
            <v>3400002689</v>
          </cell>
          <cell r="B219">
            <v>61161</v>
          </cell>
          <cell r="C219">
            <v>1</v>
          </cell>
        </row>
        <row r="220">
          <cell r="A220">
            <v>3400002690</v>
          </cell>
          <cell r="B220">
            <v>61161</v>
          </cell>
          <cell r="C220">
            <v>2</v>
          </cell>
        </row>
        <row r="221">
          <cell r="A221">
            <v>3400002691</v>
          </cell>
          <cell r="B221">
            <v>61206</v>
          </cell>
          <cell r="C221">
            <v>1</v>
          </cell>
        </row>
        <row r="222">
          <cell r="A222">
            <v>3400002692</v>
          </cell>
          <cell r="B222">
            <v>61150</v>
          </cell>
          <cell r="C222">
            <v>1</v>
          </cell>
        </row>
        <row r="223">
          <cell r="A223">
            <v>3400002693</v>
          </cell>
          <cell r="B223">
            <v>61200</v>
          </cell>
          <cell r="C223">
            <v>1</v>
          </cell>
        </row>
        <row r="224">
          <cell r="A224">
            <v>3400002694</v>
          </cell>
          <cell r="B224">
            <v>61161</v>
          </cell>
          <cell r="C224">
            <v>1</v>
          </cell>
        </row>
        <row r="225">
          <cell r="A225">
            <v>3400002695</v>
          </cell>
          <cell r="B225">
            <v>61153</v>
          </cell>
          <cell r="C225">
            <v>1</v>
          </cell>
        </row>
        <row r="226">
          <cell r="A226">
            <v>3400002696</v>
          </cell>
          <cell r="B226">
            <v>61150</v>
          </cell>
          <cell r="C226">
            <v>275</v>
          </cell>
        </row>
        <row r="227">
          <cell r="A227">
            <v>3400002697</v>
          </cell>
          <cell r="B227">
            <v>61150</v>
          </cell>
          <cell r="C227">
            <v>260</v>
          </cell>
        </row>
        <row r="228">
          <cell r="A228">
            <v>3400002698</v>
          </cell>
          <cell r="B228">
            <v>61206</v>
          </cell>
          <cell r="C228">
            <v>30</v>
          </cell>
        </row>
        <row r="229">
          <cell r="A229">
            <v>3400002699</v>
          </cell>
          <cell r="B229">
            <v>61161</v>
          </cell>
          <cell r="C229">
            <v>4</v>
          </cell>
        </row>
        <row r="230">
          <cell r="A230">
            <v>3400002700</v>
          </cell>
          <cell r="B230">
            <v>61203</v>
          </cell>
          <cell r="C230">
            <v>1</v>
          </cell>
        </row>
        <row r="231">
          <cell r="A231">
            <v>3400002701</v>
          </cell>
          <cell r="B231">
            <v>61206</v>
          </cell>
          <cell r="C231">
            <v>8</v>
          </cell>
        </row>
        <row r="232">
          <cell r="A232">
            <v>3400002702</v>
          </cell>
          <cell r="B232">
            <v>61206</v>
          </cell>
          <cell r="C232">
            <v>3</v>
          </cell>
        </row>
        <row r="233">
          <cell r="A233">
            <v>3400002703</v>
          </cell>
          <cell r="B233">
            <v>61161</v>
          </cell>
          <cell r="C233">
            <v>2</v>
          </cell>
        </row>
        <row r="234">
          <cell r="A234">
            <v>3400002704</v>
          </cell>
          <cell r="B234">
            <v>61161</v>
          </cell>
          <cell r="C234">
            <v>1</v>
          </cell>
        </row>
        <row r="235">
          <cell r="A235">
            <v>3400002705</v>
          </cell>
          <cell r="B235">
            <v>61157</v>
          </cell>
          <cell r="C235">
            <v>1</v>
          </cell>
        </row>
        <row r="236">
          <cell r="A236">
            <v>3400002706</v>
          </cell>
          <cell r="B236">
            <v>61206</v>
          </cell>
          <cell r="C236">
            <v>1</v>
          </cell>
        </row>
        <row r="237">
          <cell r="A237">
            <v>3400002707</v>
          </cell>
          <cell r="B237">
            <v>61206</v>
          </cell>
          <cell r="C237">
            <v>6</v>
          </cell>
        </row>
        <row r="238">
          <cell r="A238">
            <v>3400002708</v>
          </cell>
          <cell r="B238">
            <v>61206</v>
          </cell>
          <cell r="C238">
            <v>39</v>
          </cell>
        </row>
        <row r="239">
          <cell r="A239">
            <v>3400002709</v>
          </cell>
          <cell r="B239">
            <v>61157</v>
          </cell>
          <cell r="C239">
            <v>1</v>
          </cell>
        </row>
        <row r="240">
          <cell r="A240">
            <v>3400002710</v>
          </cell>
          <cell r="B240">
            <v>61200</v>
          </cell>
          <cell r="C240">
            <v>1</v>
          </cell>
        </row>
        <row r="241">
          <cell r="A241">
            <v>3400002711</v>
          </cell>
          <cell r="B241">
            <v>61200</v>
          </cell>
          <cell r="C241">
            <v>1</v>
          </cell>
        </row>
        <row r="242">
          <cell r="A242">
            <v>3400002712</v>
          </cell>
          <cell r="B242">
            <v>61200</v>
          </cell>
          <cell r="C242">
            <v>1</v>
          </cell>
        </row>
        <row r="243">
          <cell r="A243">
            <v>3400002713</v>
          </cell>
          <cell r="B243">
            <v>61200</v>
          </cell>
          <cell r="C243">
            <v>1</v>
          </cell>
        </row>
        <row r="244">
          <cell r="A244">
            <v>3400002713</v>
          </cell>
          <cell r="B244">
            <v>61200</v>
          </cell>
          <cell r="C244">
            <v>1</v>
          </cell>
        </row>
        <row r="245">
          <cell r="A245">
            <v>3400002714</v>
          </cell>
          <cell r="B245">
            <v>61200</v>
          </cell>
          <cell r="C245">
            <v>1</v>
          </cell>
        </row>
        <row r="246">
          <cell r="A246">
            <v>3400002715</v>
          </cell>
          <cell r="B246">
            <v>61208</v>
          </cell>
          <cell r="C246">
            <v>1</v>
          </cell>
        </row>
        <row r="247">
          <cell r="A247">
            <v>3400002716</v>
          </cell>
          <cell r="B247">
            <v>61206</v>
          </cell>
          <cell r="C247">
            <v>1</v>
          </cell>
        </row>
        <row r="248">
          <cell r="A248">
            <v>3400002717</v>
          </cell>
          <cell r="B248">
            <v>61206</v>
          </cell>
          <cell r="C248">
            <v>1</v>
          </cell>
        </row>
        <row r="249">
          <cell r="A249">
            <v>3400002718</v>
          </cell>
          <cell r="B249">
            <v>61157</v>
          </cell>
          <cell r="C249">
            <v>1</v>
          </cell>
        </row>
        <row r="250">
          <cell r="A250">
            <v>3400002719</v>
          </cell>
          <cell r="B250">
            <v>61206</v>
          </cell>
          <cell r="C250">
            <v>1</v>
          </cell>
        </row>
        <row r="251">
          <cell r="A251">
            <v>3400002720</v>
          </cell>
          <cell r="B251">
            <v>61200</v>
          </cell>
          <cell r="C251">
            <v>1</v>
          </cell>
        </row>
        <row r="252">
          <cell r="A252">
            <v>3400002721</v>
          </cell>
          <cell r="B252">
            <v>61200</v>
          </cell>
          <cell r="C252">
            <v>1</v>
          </cell>
        </row>
        <row r="253">
          <cell r="A253">
            <v>3400002722</v>
          </cell>
          <cell r="B253">
            <v>61200</v>
          </cell>
          <cell r="C253">
            <v>1</v>
          </cell>
        </row>
        <row r="254">
          <cell r="A254">
            <v>3400002723</v>
          </cell>
          <cell r="B254">
            <v>61200</v>
          </cell>
          <cell r="C254">
            <v>1</v>
          </cell>
        </row>
        <row r="255">
          <cell r="A255">
            <v>3400002724</v>
          </cell>
          <cell r="B255">
            <v>61200</v>
          </cell>
          <cell r="C255">
            <v>1</v>
          </cell>
        </row>
        <row r="256">
          <cell r="A256">
            <v>3400002725</v>
          </cell>
          <cell r="B256">
            <v>61200</v>
          </cell>
          <cell r="C256">
            <v>1</v>
          </cell>
        </row>
        <row r="257">
          <cell r="A257">
            <v>3400002726</v>
          </cell>
          <cell r="B257">
            <v>61200</v>
          </cell>
          <cell r="C257">
            <v>1</v>
          </cell>
        </row>
        <row r="258">
          <cell r="A258">
            <v>3400002727</v>
          </cell>
          <cell r="B258">
            <v>61200</v>
          </cell>
          <cell r="C258">
            <v>1</v>
          </cell>
        </row>
        <row r="259">
          <cell r="A259">
            <v>3400002728</v>
          </cell>
          <cell r="B259">
            <v>61206</v>
          </cell>
          <cell r="C259">
            <v>1</v>
          </cell>
        </row>
        <row r="260">
          <cell r="A260">
            <v>3400002729</v>
          </cell>
          <cell r="B260">
            <v>61206</v>
          </cell>
          <cell r="C260">
            <v>1</v>
          </cell>
        </row>
        <row r="261">
          <cell r="A261">
            <v>3400002730</v>
          </cell>
          <cell r="B261">
            <v>61206</v>
          </cell>
          <cell r="C261">
            <v>1</v>
          </cell>
        </row>
        <row r="262">
          <cell r="A262">
            <v>3400002731</v>
          </cell>
          <cell r="B262">
            <v>61206</v>
          </cell>
          <cell r="C262">
            <v>1</v>
          </cell>
        </row>
        <row r="263">
          <cell r="A263">
            <v>3400002732</v>
          </cell>
          <cell r="B263">
            <v>61206</v>
          </cell>
          <cell r="C263">
            <v>1</v>
          </cell>
        </row>
        <row r="264">
          <cell r="A264">
            <v>3400002733</v>
          </cell>
          <cell r="B264">
            <v>61206</v>
          </cell>
          <cell r="C264">
            <v>1</v>
          </cell>
        </row>
        <row r="265">
          <cell r="A265">
            <v>3400002734</v>
          </cell>
          <cell r="B265">
            <v>61206</v>
          </cell>
          <cell r="C265">
            <v>2</v>
          </cell>
        </row>
        <row r="266">
          <cell r="A266">
            <v>3400002735</v>
          </cell>
          <cell r="B266">
            <v>61206</v>
          </cell>
          <cell r="C266">
            <v>1</v>
          </cell>
        </row>
        <row r="267">
          <cell r="A267">
            <v>3400002736</v>
          </cell>
          <cell r="B267">
            <v>61200</v>
          </cell>
          <cell r="C267">
            <v>1</v>
          </cell>
        </row>
        <row r="268">
          <cell r="A268">
            <v>3400002737</v>
          </cell>
          <cell r="B268">
            <v>61200</v>
          </cell>
          <cell r="C268">
            <v>1</v>
          </cell>
        </row>
        <row r="269">
          <cell r="A269">
            <v>3400002738</v>
          </cell>
          <cell r="B269">
            <v>61200</v>
          </cell>
          <cell r="C269">
            <v>1</v>
          </cell>
        </row>
        <row r="270">
          <cell r="A270">
            <v>3400002739</v>
          </cell>
          <cell r="B270">
            <v>61200</v>
          </cell>
          <cell r="C270">
            <v>1</v>
          </cell>
        </row>
        <row r="271">
          <cell r="A271">
            <v>3400002740</v>
          </cell>
          <cell r="B271">
            <v>61157</v>
          </cell>
          <cell r="C271">
            <v>1</v>
          </cell>
        </row>
        <row r="272">
          <cell r="A272">
            <v>3400002741</v>
          </cell>
          <cell r="B272">
            <v>61206</v>
          </cell>
          <cell r="C272">
            <v>1</v>
          </cell>
        </row>
        <row r="273">
          <cell r="A273">
            <v>3400002742</v>
          </cell>
          <cell r="B273">
            <v>61151</v>
          </cell>
          <cell r="C273">
            <v>1</v>
          </cell>
        </row>
        <row r="274">
          <cell r="A274">
            <v>3400002743</v>
          </cell>
          <cell r="B274">
            <v>61151</v>
          </cell>
          <cell r="C274">
            <v>1</v>
          </cell>
        </row>
        <row r="275">
          <cell r="A275">
            <v>3400002744</v>
          </cell>
          <cell r="B275">
            <v>61157</v>
          </cell>
          <cell r="C275">
            <v>1</v>
          </cell>
        </row>
        <row r="276">
          <cell r="A276">
            <v>3400002745</v>
          </cell>
          <cell r="B276">
            <v>61115</v>
          </cell>
          <cell r="C276">
            <v>2</v>
          </cell>
        </row>
        <row r="277">
          <cell r="A277">
            <v>3400002746</v>
          </cell>
          <cell r="B277">
            <v>61206</v>
          </cell>
          <cell r="C277">
            <v>3</v>
          </cell>
        </row>
        <row r="278">
          <cell r="A278">
            <v>3400002747</v>
          </cell>
          <cell r="B278">
            <v>61102</v>
          </cell>
          <cell r="C278">
            <v>1</v>
          </cell>
        </row>
        <row r="279">
          <cell r="A279">
            <v>3400002748</v>
          </cell>
          <cell r="B279">
            <v>61206</v>
          </cell>
          <cell r="C279">
            <v>1</v>
          </cell>
        </row>
        <row r="280">
          <cell r="A280">
            <v>3400002749</v>
          </cell>
          <cell r="B280">
            <v>61103</v>
          </cell>
          <cell r="C280">
            <v>1</v>
          </cell>
        </row>
        <row r="281">
          <cell r="A281">
            <v>3400002750</v>
          </cell>
          <cell r="B281">
            <v>61115</v>
          </cell>
          <cell r="C281">
            <v>4</v>
          </cell>
        </row>
        <row r="282">
          <cell r="A282">
            <v>3400002751</v>
          </cell>
          <cell r="B282">
            <v>61206</v>
          </cell>
          <cell r="C282">
            <v>1</v>
          </cell>
        </row>
        <row r="283">
          <cell r="A283">
            <v>3400002752</v>
          </cell>
          <cell r="B283">
            <v>61161</v>
          </cell>
          <cell r="C283">
            <v>2</v>
          </cell>
        </row>
        <row r="284">
          <cell r="A284">
            <v>3400002753</v>
          </cell>
          <cell r="B284">
            <v>61206</v>
          </cell>
          <cell r="C284">
            <v>1</v>
          </cell>
        </row>
        <row r="285">
          <cell r="A285">
            <v>3400002754</v>
          </cell>
          <cell r="B285">
            <v>61206</v>
          </cell>
          <cell r="C285">
            <v>1</v>
          </cell>
        </row>
        <row r="286">
          <cell r="A286">
            <v>3400002755</v>
          </cell>
          <cell r="B286">
            <v>61206</v>
          </cell>
          <cell r="C286">
            <v>3</v>
          </cell>
        </row>
        <row r="287">
          <cell r="A287">
            <v>3400002756</v>
          </cell>
          <cell r="B287">
            <v>61208</v>
          </cell>
          <cell r="C287">
            <v>1</v>
          </cell>
        </row>
        <row r="288">
          <cell r="A288">
            <v>3400002757</v>
          </cell>
          <cell r="B288">
            <v>61206</v>
          </cell>
          <cell r="C288">
            <v>1</v>
          </cell>
        </row>
        <row r="289">
          <cell r="A289">
            <v>3400002758</v>
          </cell>
          <cell r="B289">
            <v>61206</v>
          </cell>
          <cell r="C289">
            <v>1</v>
          </cell>
        </row>
        <row r="290">
          <cell r="A290">
            <v>3400002759</v>
          </cell>
          <cell r="B290">
            <v>61208</v>
          </cell>
          <cell r="C290">
            <v>1</v>
          </cell>
        </row>
        <row r="291">
          <cell r="A291">
            <v>3400002760</v>
          </cell>
          <cell r="B291">
            <v>61151</v>
          </cell>
          <cell r="C291">
            <v>1</v>
          </cell>
        </row>
        <row r="292">
          <cell r="A292">
            <v>3400002761</v>
          </cell>
          <cell r="B292">
            <v>61206</v>
          </cell>
          <cell r="C292">
            <v>1</v>
          </cell>
        </row>
        <row r="293">
          <cell r="A293">
            <v>3400002762</v>
          </cell>
          <cell r="B293">
            <v>61151</v>
          </cell>
          <cell r="C293">
            <v>1</v>
          </cell>
        </row>
        <row r="294">
          <cell r="A294">
            <v>3400002763</v>
          </cell>
          <cell r="B294">
            <v>61151</v>
          </cell>
          <cell r="C294">
            <v>1</v>
          </cell>
        </row>
        <row r="295">
          <cell r="A295">
            <v>3400002764</v>
          </cell>
          <cell r="B295">
            <v>61156</v>
          </cell>
          <cell r="C295">
            <v>6</v>
          </cell>
        </row>
        <row r="296">
          <cell r="A296">
            <v>3400002765</v>
          </cell>
          <cell r="B296">
            <v>61151</v>
          </cell>
          <cell r="C296">
            <v>1</v>
          </cell>
        </row>
        <row r="297">
          <cell r="A297">
            <v>3400002766</v>
          </cell>
          <cell r="B297">
            <v>61151</v>
          </cell>
          <cell r="C297">
            <v>1</v>
          </cell>
        </row>
        <row r="298">
          <cell r="A298">
            <v>3400002767</v>
          </cell>
          <cell r="B298">
            <v>61151</v>
          </cell>
          <cell r="C298">
            <v>1</v>
          </cell>
        </row>
        <row r="299">
          <cell r="A299">
            <v>3400002768</v>
          </cell>
          <cell r="B299">
            <v>61151</v>
          </cell>
          <cell r="C299">
            <v>2</v>
          </cell>
        </row>
        <row r="300">
          <cell r="A300">
            <v>3400002769</v>
          </cell>
          <cell r="B300">
            <v>61151</v>
          </cell>
          <cell r="C300">
            <v>1</v>
          </cell>
        </row>
        <row r="301">
          <cell r="A301">
            <v>3400002770</v>
          </cell>
          <cell r="B301">
            <v>61206</v>
          </cell>
          <cell r="C301">
            <v>1</v>
          </cell>
        </row>
        <row r="302">
          <cell r="A302">
            <v>3400002771</v>
          </cell>
          <cell r="B302">
            <v>61206</v>
          </cell>
          <cell r="C302">
            <v>1</v>
          </cell>
        </row>
        <row r="303">
          <cell r="A303">
            <v>3400002772</v>
          </cell>
          <cell r="B303">
            <v>61208</v>
          </cell>
          <cell r="C303">
            <v>1</v>
          </cell>
        </row>
        <row r="304">
          <cell r="A304">
            <v>3400002773</v>
          </cell>
          <cell r="B304">
            <v>61206</v>
          </cell>
          <cell r="C304">
            <v>1</v>
          </cell>
        </row>
        <row r="305">
          <cell r="A305">
            <v>3400002774</v>
          </cell>
          <cell r="B305">
            <v>61206</v>
          </cell>
          <cell r="C305">
            <v>14</v>
          </cell>
        </row>
        <row r="306">
          <cell r="A306">
            <v>3400002775</v>
          </cell>
          <cell r="B306">
            <v>61157</v>
          </cell>
          <cell r="C306">
            <v>1</v>
          </cell>
        </row>
        <row r="307">
          <cell r="A307">
            <v>3400002776</v>
          </cell>
          <cell r="B307">
            <v>61206</v>
          </cell>
          <cell r="C307">
            <v>1</v>
          </cell>
        </row>
        <row r="308">
          <cell r="A308">
            <v>3400002777</v>
          </cell>
          <cell r="B308">
            <v>61161</v>
          </cell>
          <cell r="C308">
            <v>1</v>
          </cell>
        </row>
        <row r="309">
          <cell r="A309">
            <v>3400002778</v>
          </cell>
          <cell r="B309">
            <v>61161</v>
          </cell>
          <cell r="C309">
            <v>1</v>
          </cell>
        </row>
        <row r="310">
          <cell r="A310">
            <v>3400002779</v>
          </cell>
          <cell r="B310">
            <v>61161</v>
          </cell>
          <cell r="C310">
            <v>1</v>
          </cell>
        </row>
        <row r="311">
          <cell r="A311">
            <v>3400002780</v>
          </cell>
          <cell r="B311">
            <v>61206</v>
          </cell>
          <cell r="C311">
            <v>1</v>
          </cell>
        </row>
        <row r="312">
          <cell r="A312">
            <v>3400002781</v>
          </cell>
          <cell r="B312">
            <v>61206</v>
          </cell>
          <cell r="C312">
            <v>1</v>
          </cell>
        </row>
        <row r="313">
          <cell r="A313">
            <v>3400002782</v>
          </cell>
          <cell r="B313">
            <v>61206</v>
          </cell>
          <cell r="C313">
            <v>1</v>
          </cell>
        </row>
        <row r="314">
          <cell r="A314">
            <v>3400002783</v>
          </cell>
          <cell r="B314">
            <v>61162</v>
          </cell>
          <cell r="C314">
            <v>1</v>
          </cell>
        </row>
        <row r="315">
          <cell r="A315">
            <v>3400002784</v>
          </cell>
          <cell r="B315">
            <v>61200</v>
          </cell>
          <cell r="C315">
            <v>1</v>
          </cell>
        </row>
        <row r="316">
          <cell r="A316">
            <v>3400002785</v>
          </cell>
          <cell r="B316">
            <v>61151</v>
          </cell>
          <cell r="C316">
            <v>1</v>
          </cell>
        </row>
        <row r="317">
          <cell r="A317">
            <v>3400002786</v>
          </cell>
          <cell r="B317">
            <v>61100</v>
          </cell>
          <cell r="C317">
            <v>1</v>
          </cell>
        </row>
        <row r="318">
          <cell r="A318">
            <v>3400002787</v>
          </cell>
          <cell r="B318">
            <v>61206</v>
          </cell>
          <cell r="C318">
            <v>1</v>
          </cell>
        </row>
        <row r="319">
          <cell r="A319">
            <v>3400002788</v>
          </cell>
          <cell r="B319">
            <v>61206</v>
          </cell>
          <cell r="C319">
            <v>1</v>
          </cell>
        </row>
        <row r="320">
          <cell r="A320">
            <v>3400002789</v>
          </cell>
          <cell r="B320">
            <v>61206</v>
          </cell>
          <cell r="C320">
            <v>1</v>
          </cell>
        </row>
        <row r="321">
          <cell r="A321">
            <v>3400002790</v>
          </cell>
          <cell r="B321">
            <v>61206</v>
          </cell>
          <cell r="C321">
            <v>1</v>
          </cell>
        </row>
        <row r="322">
          <cell r="A322">
            <v>3400002791</v>
          </cell>
          <cell r="B322">
            <v>61206</v>
          </cell>
          <cell r="C322">
            <v>1</v>
          </cell>
        </row>
        <row r="323">
          <cell r="A323">
            <v>3400002792</v>
          </cell>
          <cell r="B323">
            <v>61206</v>
          </cell>
          <cell r="C323">
            <v>1</v>
          </cell>
        </row>
        <row r="324">
          <cell r="A324">
            <v>3400002793</v>
          </cell>
          <cell r="B324">
            <v>61206</v>
          </cell>
          <cell r="C324">
            <v>3</v>
          </cell>
        </row>
        <row r="325">
          <cell r="A325">
            <v>3400002794</v>
          </cell>
          <cell r="B325">
            <v>61206</v>
          </cell>
          <cell r="C325">
            <v>1</v>
          </cell>
        </row>
        <row r="326">
          <cell r="A326">
            <v>3400002795</v>
          </cell>
          <cell r="B326">
            <v>61151</v>
          </cell>
          <cell r="C326">
            <v>1</v>
          </cell>
        </row>
        <row r="327">
          <cell r="A327">
            <v>3400002796</v>
          </cell>
          <cell r="B327">
            <v>61206</v>
          </cell>
          <cell r="C327">
            <v>1</v>
          </cell>
        </row>
        <row r="328">
          <cell r="A328">
            <v>3400002797</v>
          </cell>
          <cell r="B328">
            <v>61206</v>
          </cell>
          <cell r="C328">
            <v>2</v>
          </cell>
        </row>
        <row r="329">
          <cell r="A329">
            <v>3400002798</v>
          </cell>
          <cell r="B329">
            <v>61151</v>
          </cell>
          <cell r="C329">
            <v>1</v>
          </cell>
        </row>
        <row r="330">
          <cell r="A330">
            <v>3400002799</v>
          </cell>
          <cell r="B330">
            <v>61206</v>
          </cell>
          <cell r="C330">
            <v>1</v>
          </cell>
        </row>
        <row r="331">
          <cell r="A331">
            <v>3400002800</v>
          </cell>
          <cell r="B331">
            <v>61206</v>
          </cell>
          <cell r="C331">
            <v>2</v>
          </cell>
        </row>
        <row r="332">
          <cell r="A332">
            <v>3400002801</v>
          </cell>
          <cell r="B332">
            <v>61206</v>
          </cell>
          <cell r="C332">
            <v>1</v>
          </cell>
        </row>
        <row r="333">
          <cell r="A333">
            <v>3400002802</v>
          </cell>
          <cell r="B333">
            <v>61206</v>
          </cell>
          <cell r="C333">
            <v>1</v>
          </cell>
        </row>
        <row r="334">
          <cell r="A334">
            <v>3400002803</v>
          </cell>
          <cell r="B334">
            <v>61153</v>
          </cell>
          <cell r="C334">
            <v>1</v>
          </cell>
        </row>
        <row r="335">
          <cell r="A335">
            <v>3400002804</v>
          </cell>
          <cell r="B335">
            <v>61157</v>
          </cell>
          <cell r="C335">
            <v>15</v>
          </cell>
        </row>
        <row r="336">
          <cell r="A336">
            <v>3400002805</v>
          </cell>
          <cell r="B336">
            <v>61206</v>
          </cell>
          <cell r="C336">
            <v>1</v>
          </cell>
        </row>
        <row r="337">
          <cell r="A337">
            <v>3400002806</v>
          </cell>
          <cell r="B337">
            <v>61206</v>
          </cell>
          <cell r="C337">
            <v>10</v>
          </cell>
        </row>
        <row r="338">
          <cell r="A338">
            <v>3400002807</v>
          </cell>
          <cell r="B338">
            <v>61151</v>
          </cell>
          <cell r="C338">
            <v>1</v>
          </cell>
        </row>
        <row r="339">
          <cell r="A339">
            <v>3400002808</v>
          </cell>
          <cell r="B339">
            <v>61206</v>
          </cell>
          <cell r="C339">
            <v>1</v>
          </cell>
        </row>
        <row r="340">
          <cell r="A340">
            <v>3400002809</v>
          </cell>
          <cell r="B340">
            <v>61155</v>
          </cell>
          <cell r="C340">
            <v>1</v>
          </cell>
        </row>
        <row r="341">
          <cell r="A341">
            <v>3400002810</v>
          </cell>
          <cell r="B341">
            <v>61151</v>
          </cell>
          <cell r="C341">
            <v>1</v>
          </cell>
        </row>
        <row r="342">
          <cell r="A342">
            <v>3400002811</v>
          </cell>
          <cell r="B342">
            <v>61112</v>
          </cell>
          <cell r="C342">
            <v>1</v>
          </cell>
        </row>
        <row r="343">
          <cell r="A343">
            <v>3400002812</v>
          </cell>
          <cell r="B343">
            <v>61206</v>
          </cell>
          <cell r="C343">
            <v>1</v>
          </cell>
        </row>
        <row r="344">
          <cell r="A344">
            <v>3400002813</v>
          </cell>
          <cell r="B344">
            <v>61206</v>
          </cell>
          <cell r="C344">
            <v>1</v>
          </cell>
        </row>
        <row r="345">
          <cell r="A345">
            <v>3400002814</v>
          </cell>
          <cell r="B345">
            <v>61206</v>
          </cell>
          <cell r="C345">
            <v>3</v>
          </cell>
        </row>
        <row r="346">
          <cell r="A346">
            <v>3400002815</v>
          </cell>
          <cell r="B346">
            <v>61100</v>
          </cell>
          <cell r="C346">
            <v>1</v>
          </cell>
        </row>
        <row r="347">
          <cell r="A347">
            <v>3400002816</v>
          </cell>
          <cell r="B347">
            <v>61103</v>
          </cell>
          <cell r="C347">
            <v>1</v>
          </cell>
        </row>
        <row r="348">
          <cell r="A348">
            <v>3400002817</v>
          </cell>
          <cell r="B348">
            <v>61103</v>
          </cell>
          <cell r="C348">
            <v>1</v>
          </cell>
        </row>
        <row r="349">
          <cell r="A349">
            <v>3400002818</v>
          </cell>
          <cell r="B349">
            <v>61103</v>
          </cell>
          <cell r="C349">
            <v>1</v>
          </cell>
        </row>
        <row r="350">
          <cell r="A350">
            <v>3400002819</v>
          </cell>
          <cell r="B350">
            <v>61157</v>
          </cell>
          <cell r="C350">
            <v>1</v>
          </cell>
        </row>
        <row r="351">
          <cell r="A351">
            <v>3400002820</v>
          </cell>
          <cell r="B351">
            <v>61157</v>
          </cell>
          <cell r="C351">
            <v>1</v>
          </cell>
        </row>
        <row r="352">
          <cell r="A352">
            <v>3400002821</v>
          </cell>
          <cell r="B352">
            <v>61157</v>
          </cell>
          <cell r="C352">
            <v>1</v>
          </cell>
        </row>
        <row r="353">
          <cell r="A353">
            <v>3400002822</v>
          </cell>
          <cell r="B353">
            <v>61115</v>
          </cell>
          <cell r="C353">
            <v>1</v>
          </cell>
        </row>
        <row r="354">
          <cell r="A354">
            <v>3400002823</v>
          </cell>
          <cell r="B354">
            <v>61115</v>
          </cell>
          <cell r="C354">
            <v>1</v>
          </cell>
        </row>
        <row r="355">
          <cell r="A355">
            <v>3400002824</v>
          </cell>
          <cell r="B355">
            <v>61157</v>
          </cell>
          <cell r="C355">
            <v>1</v>
          </cell>
        </row>
        <row r="356">
          <cell r="A356">
            <v>3400002825</v>
          </cell>
          <cell r="B356">
            <v>61206</v>
          </cell>
          <cell r="C356">
            <v>1</v>
          </cell>
        </row>
        <row r="357">
          <cell r="A357">
            <v>3400002826</v>
          </cell>
          <cell r="B357">
            <v>61206</v>
          </cell>
          <cell r="C357">
            <v>1</v>
          </cell>
        </row>
        <row r="358">
          <cell r="A358">
            <v>3400002827</v>
          </cell>
          <cell r="B358">
            <v>61157</v>
          </cell>
          <cell r="C358">
            <v>1</v>
          </cell>
        </row>
        <row r="359">
          <cell r="A359">
            <v>3400002828</v>
          </cell>
          <cell r="B359">
            <v>61158</v>
          </cell>
          <cell r="C359">
            <v>1</v>
          </cell>
        </row>
        <row r="360">
          <cell r="A360">
            <v>3400002829</v>
          </cell>
          <cell r="B360">
            <v>61154</v>
          </cell>
          <cell r="C360">
            <v>35</v>
          </cell>
        </row>
        <row r="361">
          <cell r="A361">
            <v>3400002830</v>
          </cell>
          <cell r="B361">
            <v>61157</v>
          </cell>
          <cell r="C361">
            <v>1</v>
          </cell>
        </row>
        <row r="362">
          <cell r="A362">
            <v>3400002831</v>
          </cell>
          <cell r="B362">
            <v>61208</v>
          </cell>
          <cell r="C362">
            <v>1</v>
          </cell>
        </row>
        <row r="363">
          <cell r="A363">
            <v>3400002832</v>
          </cell>
          <cell r="B363">
            <v>61151</v>
          </cell>
          <cell r="C363">
            <v>1</v>
          </cell>
        </row>
        <row r="364">
          <cell r="A364">
            <v>3400002833</v>
          </cell>
          <cell r="B364">
            <v>61150</v>
          </cell>
          <cell r="C364">
            <v>1</v>
          </cell>
        </row>
        <row r="365">
          <cell r="A365">
            <v>3400002834</v>
          </cell>
          <cell r="B365">
            <v>61150</v>
          </cell>
          <cell r="C365">
            <v>1</v>
          </cell>
        </row>
        <row r="366">
          <cell r="A366">
            <v>3400002835</v>
          </cell>
          <cell r="B366">
            <v>61157</v>
          </cell>
          <cell r="C366">
            <v>1</v>
          </cell>
        </row>
        <row r="367">
          <cell r="A367">
            <v>3400002836</v>
          </cell>
          <cell r="B367">
            <v>61208</v>
          </cell>
          <cell r="C367">
            <v>1</v>
          </cell>
        </row>
        <row r="368">
          <cell r="A368">
            <v>3400002837</v>
          </cell>
          <cell r="B368">
            <v>61150</v>
          </cell>
          <cell r="C368">
            <v>1</v>
          </cell>
        </row>
        <row r="369">
          <cell r="A369">
            <v>3400002838</v>
          </cell>
          <cell r="B369">
            <v>61118</v>
          </cell>
          <cell r="C369">
            <v>1</v>
          </cell>
        </row>
        <row r="370">
          <cell r="A370">
            <v>3400002839</v>
          </cell>
          <cell r="B370">
            <v>61157</v>
          </cell>
          <cell r="C370">
            <v>1</v>
          </cell>
        </row>
        <row r="371">
          <cell r="A371">
            <v>3400002840</v>
          </cell>
          <cell r="B371">
            <v>61206</v>
          </cell>
          <cell r="C371">
            <v>1</v>
          </cell>
        </row>
        <row r="372">
          <cell r="A372">
            <v>3400002841</v>
          </cell>
          <cell r="B372">
            <v>61206</v>
          </cell>
          <cell r="C372">
            <v>1</v>
          </cell>
        </row>
        <row r="373">
          <cell r="A373">
            <v>3400002842</v>
          </cell>
          <cell r="B373">
            <v>61206</v>
          </cell>
          <cell r="C373">
            <v>1</v>
          </cell>
        </row>
        <row r="374">
          <cell r="A374">
            <v>3400002843</v>
          </cell>
          <cell r="B374">
            <v>61206</v>
          </cell>
          <cell r="C374">
            <v>1</v>
          </cell>
        </row>
        <row r="375">
          <cell r="A375">
            <v>3400002844</v>
          </cell>
          <cell r="B375">
            <v>61206</v>
          </cell>
          <cell r="C375">
            <v>1</v>
          </cell>
        </row>
        <row r="376">
          <cell r="A376">
            <v>3400002845</v>
          </cell>
          <cell r="B376">
            <v>61101</v>
          </cell>
          <cell r="C376">
            <v>1</v>
          </cell>
        </row>
        <row r="377">
          <cell r="A377">
            <v>3400002846</v>
          </cell>
          <cell r="B377">
            <v>61100</v>
          </cell>
          <cell r="C377">
            <v>1</v>
          </cell>
        </row>
        <row r="378">
          <cell r="A378">
            <v>3400002847</v>
          </cell>
          <cell r="B378">
            <v>61100</v>
          </cell>
          <cell r="C378">
            <v>1</v>
          </cell>
        </row>
        <row r="379">
          <cell r="A379">
            <v>3400002848</v>
          </cell>
          <cell r="B379">
            <v>61206</v>
          </cell>
          <cell r="C379">
            <v>1</v>
          </cell>
        </row>
        <row r="380">
          <cell r="A380">
            <v>3400002849</v>
          </cell>
          <cell r="B380">
            <v>61157</v>
          </cell>
          <cell r="C380">
            <v>1</v>
          </cell>
        </row>
        <row r="381">
          <cell r="A381">
            <v>3400002850</v>
          </cell>
          <cell r="B381">
            <v>61151</v>
          </cell>
          <cell r="C381">
            <v>1</v>
          </cell>
        </row>
        <row r="382">
          <cell r="A382">
            <v>3400002851</v>
          </cell>
          <cell r="B382">
            <v>61151</v>
          </cell>
          <cell r="C382">
            <v>2</v>
          </cell>
        </row>
        <row r="383">
          <cell r="A383">
            <v>3400002852</v>
          </cell>
          <cell r="B383">
            <v>61206</v>
          </cell>
          <cell r="C383">
            <v>3</v>
          </cell>
        </row>
        <row r="384">
          <cell r="A384">
            <v>3400002853</v>
          </cell>
          <cell r="B384">
            <v>61206</v>
          </cell>
          <cell r="C384">
            <v>1</v>
          </cell>
        </row>
        <row r="385">
          <cell r="A385">
            <v>3400002854</v>
          </cell>
          <cell r="B385">
            <v>61206</v>
          </cell>
          <cell r="C385">
            <v>2</v>
          </cell>
        </row>
        <row r="386">
          <cell r="A386">
            <v>3400002855</v>
          </cell>
          <cell r="B386">
            <v>61206</v>
          </cell>
          <cell r="C386">
            <v>3</v>
          </cell>
        </row>
        <row r="387">
          <cell r="A387">
            <v>3400002856</v>
          </cell>
          <cell r="B387">
            <v>61206</v>
          </cell>
          <cell r="C387">
            <v>1</v>
          </cell>
        </row>
        <row r="388">
          <cell r="A388">
            <v>3400002857</v>
          </cell>
          <cell r="B388">
            <v>61206</v>
          </cell>
          <cell r="C388">
            <v>1</v>
          </cell>
        </row>
        <row r="389">
          <cell r="A389">
            <v>3400002858</v>
          </cell>
          <cell r="B389">
            <v>61101</v>
          </cell>
          <cell r="C389">
            <v>1</v>
          </cell>
        </row>
        <row r="390">
          <cell r="A390">
            <v>3400002859</v>
          </cell>
          <cell r="B390">
            <v>61150</v>
          </cell>
          <cell r="C390">
            <v>1</v>
          </cell>
        </row>
        <row r="391">
          <cell r="A391">
            <v>3400002860</v>
          </cell>
          <cell r="B391">
            <v>61206</v>
          </cell>
          <cell r="C391">
            <v>2</v>
          </cell>
        </row>
        <row r="392">
          <cell r="A392">
            <v>3400002861</v>
          </cell>
          <cell r="B392">
            <v>61206</v>
          </cell>
          <cell r="C392">
            <v>1</v>
          </cell>
        </row>
        <row r="393">
          <cell r="A393">
            <v>3400002862</v>
          </cell>
          <cell r="B393">
            <v>61206</v>
          </cell>
          <cell r="C393">
            <v>1</v>
          </cell>
        </row>
        <row r="394">
          <cell r="A394">
            <v>3400002863</v>
          </cell>
          <cell r="B394">
            <v>61208</v>
          </cell>
          <cell r="C394">
            <v>1</v>
          </cell>
        </row>
        <row r="395">
          <cell r="A395">
            <v>3400002864</v>
          </cell>
          <cell r="B395">
            <v>61206</v>
          </cell>
          <cell r="C395">
            <v>1</v>
          </cell>
        </row>
        <row r="396">
          <cell r="A396">
            <v>3400002865</v>
          </cell>
          <cell r="B396">
            <v>61206</v>
          </cell>
          <cell r="C396">
            <v>1</v>
          </cell>
        </row>
        <row r="397">
          <cell r="A397">
            <v>3400002866</v>
          </cell>
          <cell r="B397">
            <v>61112</v>
          </cell>
          <cell r="C397">
            <v>1</v>
          </cell>
        </row>
        <row r="398">
          <cell r="A398">
            <v>3400002867</v>
          </cell>
          <cell r="B398">
            <v>61206</v>
          </cell>
          <cell r="C398">
            <v>1</v>
          </cell>
        </row>
        <row r="399">
          <cell r="A399">
            <v>3400002868</v>
          </cell>
          <cell r="B399">
            <v>61206</v>
          </cell>
          <cell r="C399">
            <v>1</v>
          </cell>
        </row>
        <row r="400">
          <cell r="A400">
            <v>3400002869</v>
          </cell>
          <cell r="B400">
            <v>61206</v>
          </cell>
          <cell r="C400">
            <v>1</v>
          </cell>
        </row>
        <row r="401">
          <cell r="A401">
            <v>3400002870</v>
          </cell>
          <cell r="B401">
            <v>61208</v>
          </cell>
          <cell r="C401">
            <v>1</v>
          </cell>
        </row>
        <row r="402">
          <cell r="A402">
            <v>3400002871</v>
          </cell>
          <cell r="B402">
            <v>61208</v>
          </cell>
          <cell r="C402">
            <v>1</v>
          </cell>
        </row>
        <row r="403">
          <cell r="A403">
            <v>3400002872</v>
          </cell>
          <cell r="B403">
            <v>61100</v>
          </cell>
          <cell r="C403">
            <v>1</v>
          </cell>
        </row>
        <row r="404">
          <cell r="A404">
            <v>3400002873</v>
          </cell>
          <cell r="B404">
            <v>61203</v>
          </cell>
          <cell r="C404">
            <v>1</v>
          </cell>
        </row>
        <row r="405">
          <cell r="A405">
            <v>3400002874</v>
          </cell>
          <cell r="B405">
            <v>61162</v>
          </cell>
          <cell r="C405">
            <v>1</v>
          </cell>
        </row>
        <row r="406">
          <cell r="A406">
            <v>3400002875</v>
          </cell>
          <cell r="B406">
            <v>61156</v>
          </cell>
          <cell r="C406">
            <v>1</v>
          </cell>
        </row>
        <row r="407">
          <cell r="A407">
            <v>3400002876</v>
          </cell>
          <cell r="B407">
            <v>61100</v>
          </cell>
          <cell r="C407">
            <v>1</v>
          </cell>
        </row>
        <row r="408">
          <cell r="A408">
            <v>3400002877</v>
          </cell>
          <cell r="B408">
            <v>61101</v>
          </cell>
          <cell r="C408">
            <v>1</v>
          </cell>
        </row>
        <row r="409">
          <cell r="A409">
            <v>3400002878</v>
          </cell>
          <cell r="B409">
            <v>61102</v>
          </cell>
          <cell r="C409">
            <v>1</v>
          </cell>
        </row>
        <row r="410">
          <cell r="A410">
            <v>3400002879</v>
          </cell>
          <cell r="B410">
            <v>61208</v>
          </cell>
          <cell r="C410">
            <v>1</v>
          </cell>
        </row>
        <row r="411">
          <cell r="A411">
            <v>3400002880</v>
          </cell>
          <cell r="B411">
            <v>61206</v>
          </cell>
          <cell r="C411">
            <v>2</v>
          </cell>
        </row>
        <row r="412">
          <cell r="A412">
            <v>3400002881</v>
          </cell>
          <cell r="B412">
            <v>61206</v>
          </cell>
          <cell r="C412">
            <v>1</v>
          </cell>
        </row>
        <row r="413">
          <cell r="A413">
            <v>3400002882</v>
          </cell>
          <cell r="B413">
            <v>61200</v>
          </cell>
          <cell r="C413">
            <v>1</v>
          </cell>
        </row>
        <row r="414">
          <cell r="A414">
            <v>3400002883</v>
          </cell>
          <cell r="B414">
            <v>61161</v>
          </cell>
          <cell r="C414">
            <v>2</v>
          </cell>
        </row>
        <row r="415">
          <cell r="A415">
            <v>3400002884</v>
          </cell>
          <cell r="B415">
            <v>61206</v>
          </cell>
          <cell r="C415">
            <v>4</v>
          </cell>
        </row>
        <row r="416">
          <cell r="A416">
            <v>3400002885</v>
          </cell>
          <cell r="B416">
            <v>61206</v>
          </cell>
          <cell r="C416">
            <v>1</v>
          </cell>
        </row>
        <row r="417">
          <cell r="A417">
            <v>3400002886</v>
          </cell>
          <cell r="B417">
            <v>61206</v>
          </cell>
          <cell r="C417">
            <v>1</v>
          </cell>
        </row>
        <row r="418">
          <cell r="A418">
            <v>3400002887</v>
          </cell>
          <cell r="B418">
            <v>61206</v>
          </cell>
          <cell r="C418">
            <v>1</v>
          </cell>
        </row>
        <row r="419">
          <cell r="A419">
            <v>3400002888</v>
          </cell>
          <cell r="B419">
            <v>61155</v>
          </cell>
          <cell r="C419">
            <v>1</v>
          </cell>
        </row>
        <row r="420">
          <cell r="A420">
            <v>3400002889</v>
          </cell>
          <cell r="B420">
            <v>61155</v>
          </cell>
          <cell r="C420">
            <v>1</v>
          </cell>
        </row>
        <row r="421">
          <cell r="A421">
            <v>3400002890</v>
          </cell>
          <cell r="B421">
            <v>61200</v>
          </cell>
          <cell r="C421">
            <v>1</v>
          </cell>
        </row>
        <row r="422">
          <cell r="A422">
            <v>3400002891</v>
          </cell>
          <cell r="B422">
            <v>61159</v>
          </cell>
          <cell r="C422">
            <v>1</v>
          </cell>
        </row>
        <row r="423">
          <cell r="A423">
            <v>3400002892</v>
          </cell>
          <cell r="B423">
            <v>61162</v>
          </cell>
          <cell r="C423">
            <v>1</v>
          </cell>
        </row>
        <row r="424">
          <cell r="A424">
            <v>3400002893</v>
          </cell>
          <cell r="B424">
            <v>61206</v>
          </cell>
          <cell r="C424">
            <v>1</v>
          </cell>
        </row>
        <row r="425">
          <cell r="A425">
            <v>3400002894</v>
          </cell>
          <cell r="B425">
            <v>61203</v>
          </cell>
          <cell r="C425">
            <v>1</v>
          </cell>
        </row>
        <row r="426">
          <cell r="A426">
            <v>3400002895</v>
          </cell>
          <cell r="B426">
            <v>61161</v>
          </cell>
          <cell r="C426">
            <v>1</v>
          </cell>
        </row>
        <row r="427">
          <cell r="A427">
            <v>3400002896</v>
          </cell>
          <cell r="B427">
            <v>61159</v>
          </cell>
          <cell r="C427">
            <v>1</v>
          </cell>
        </row>
        <row r="428">
          <cell r="A428">
            <v>3400002897</v>
          </cell>
          <cell r="B428">
            <v>61200</v>
          </cell>
          <cell r="C428">
            <v>2</v>
          </cell>
        </row>
        <row r="429">
          <cell r="A429">
            <v>3400002898</v>
          </cell>
          <cell r="B429">
            <v>61161</v>
          </cell>
          <cell r="C429">
            <v>1</v>
          </cell>
        </row>
        <row r="430">
          <cell r="A430">
            <v>3400002899</v>
          </cell>
          <cell r="B430">
            <v>61157</v>
          </cell>
          <cell r="C430">
            <v>1</v>
          </cell>
        </row>
        <row r="431">
          <cell r="A431">
            <v>3400002900</v>
          </cell>
          <cell r="B431">
            <v>61160</v>
          </cell>
          <cell r="C431">
            <v>1</v>
          </cell>
        </row>
        <row r="432">
          <cell r="A432">
            <v>3400002901</v>
          </cell>
          <cell r="B432">
            <v>61206</v>
          </cell>
          <cell r="C432">
            <v>30</v>
          </cell>
        </row>
        <row r="433">
          <cell r="A433">
            <v>3400002902</v>
          </cell>
          <cell r="B433">
            <v>61206</v>
          </cell>
          <cell r="C433">
            <v>3</v>
          </cell>
        </row>
        <row r="434">
          <cell r="A434">
            <v>3400002903</v>
          </cell>
          <cell r="B434">
            <v>61206</v>
          </cell>
          <cell r="C434">
            <v>1</v>
          </cell>
        </row>
        <row r="435">
          <cell r="A435">
            <v>3400002904</v>
          </cell>
          <cell r="B435">
            <v>61104</v>
          </cell>
          <cell r="C435">
            <v>1</v>
          </cell>
        </row>
        <row r="436">
          <cell r="A436">
            <v>3400002905</v>
          </cell>
          <cell r="B436">
            <v>61157</v>
          </cell>
          <cell r="C436">
            <v>1</v>
          </cell>
        </row>
        <row r="437">
          <cell r="A437">
            <v>3400002906</v>
          </cell>
          <cell r="B437">
            <v>61201</v>
          </cell>
          <cell r="C437">
            <v>1</v>
          </cell>
        </row>
        <row r="438">
          <cell r="A438">
            <v>3400002907</v>
          </cell>
          <cell r="B438">
            <v>61162</v>
          </cell>
          <cell r="C438">
            <v>1</v>
          </cell>
        </row>
        <row r="439">
          <cell r="A439">
            <v>3400002908</v>
          </cell>
          <cell r="B439">
            <v>61158</v>
          </cell>
          <cell r="C439">
            <v>1</v>
          </cell>
        </row>
        <row r="440">
          <cell r="A440">
            <v>3400002909</v>
          </cell>
          <cell r="B440">
            <v>61155</v>
          </cell>
          <cell r="C440">
            <v>1</v>
          </cell>
        </row>
        <row r="441">
          <cell r="A441">
            <v>3400002910</v>
          </cell>
          <cell r="B441">
            <v>61201</v>
          </cell>
          <cell r="C441">
            <v>1</v>
          </cell>
        </row>
        <row r="442">
          <cell r="A442">
            <v>3400002911</v>
          </cell>
          <cell r="B442">
            <v>61200</v>
          </cell>
          <cell r="C442">
            <v>1</v>
          </cell>
        </row>
        <row r="443">
          <cell r="A443">
            <v>3400002912</v>
          </cell>
          <cell r="B443">
            <v>61158</v>
          </cell>
          <cell r="C443">
            <v>1</v>
          </cell>
        </row>
        <row r="444">
          <cell r="A444">
            <v>3400002913</v>
          </cell>
          <cell r="B444">
            <v>61115</v>
          </cell>
          <cell r="C444">
            <v>1</v>
          </cell>
        </row>
        <row r="445">
          <cell r="A445">
            <v>3400002913</v>
          </cell>
          <cell r="B445">
            <v>61115</v>
          </cell>
          <cell r="C445">
            <v>1</v>
          </cell>
        </row>
        <row r="446">
          <cell r="A446">
            <v>3400002914</v>
          </cell>
          <cell r="B446">
            <v>61109</v>
          </cell>
          <cell r="C446">
            <v>1</v>
          </cell>
        </row>
        <row r="447">
          <cell r="A447">
            <v>3400002915</v>
          </cell>
          <cell r="B447">
            <v>61157</v>
          </cell>
          <cell r="C447">
            <v>1</v>
          </cell>
        </row>
        <row r="448">
          <cell r="A448">
            <v>3400002916</v>
          </cell>
          <cell r="B448">
            <v>61162</v>
          </cell>
          <cell r="C448">
            <v>1</v>
          </cell>
        </row>
        <row r="449">
          <cell r="A449">
            <v>3400002917</v>
          </cell>
          <cell r="B449">
            <v>61162</v>
          </cell>
          <cell r="C449">
            <v>1</v>
          </cell>
        </row>
        <row r="450">
          <cell r="A450">
            <v>3400002918</v>
          </cell>
          <cell r="B450">
            <v>61162</v>
          </cell>
          <cell r="C450">
            <v>1</v>
          </cell>
        </row>
        <row r="451">
          <cell r="A451">
            <v>3400002919</v>
          </cell>
          <cell r="B451">
            <v>61162</v>
          </cell>
          <cell r="C451">
            <v>1</v>
          </cell>
        </row>
        <row r="452">
          <cell r="A452">
            <v>3400002920</v>
          </cell>
          <cell r="B452">
            <v>61162</v>
          </cell>
          <cell r="C452">
            <v>1</v>
          </cell>
        </row>
        <row r="453">
          <cell r="A453">
            <v>3400002921</v>
          </cell>
          <cell r="B453">
            <v>61102</v>
          </cell>
          <cell r="C453">
            <v>1</v>
          </cell>
        </row>
        <row r="454">
          <cell r="A454">
            <v>3400002922</v>
          </cell>
          <cell r="B454">
            <v>61158</v>
          </cell>
          <cell r="C454">
            <v>1</v>
          </cell>
        </row>
        <row r="455">
          <cell r="A455">
            <v>3400002923</v>
          </cell>
          <cell r="B455">
            <v>61200</v>
          </cell>
          <cell r="C455">
            <v>1</v>
          </cell>
        </row>
        <row r="456">
          <cell r="A456">
            <v>3400002924</v>
          </cell>
          <cell r="B456">
            <v>61200</v>
          </cell>
          <cell r="C456">
            <v>1</v>
          </cell>
        </row>
        <row r="457">
          <cell r="A457">
            <v>3400002925</v>
          </cell>
          <cell r="B457">
            <v>61159</v>
          </cell>
          <cell r="C457">
            <v>1</v>
          </cell>
        </row>
        <row r="458">
          <cell r="A458">
            <v>3400002926</v>
          </cell>
          <cell r="B458">
            <v>61119</v>
          </cell>
          <cell r="C458">
            <v>1</v>
          </cell>
        </row>
        <row r="459">
          <cell r="A459">
            <v>3400002927</v>
          </cell>
          <cell r="B459">
            <v>61108</v>
          </cell>
          <cell r="C459">
            <v>25</v>
          </cell>
        </row>
        <row r="460">
          <cell r="A460">
            <v>3400002928</v>
          </cell>
          <cell r="B460">
            <v>61160</v>
          </cell>
          <cell r="C460">
            <v>1</v>
          </cell>
        </row>
        <row r="461">
          <cell r="A461">
            <v>3400002929</v>
          </cell>
          <cell r="B461">
            <v>61160</v>
          </cell>
          <cell r="C461">
            <v>1</v>
          </cell>
        </row>
        <row r="462">
          <cell r="A462">
            <v>3400002930</v>
          </cell>
          <cell r="B462">
            <v>61156</v>
          </cell>
          <cell r="C462">
            <v>1</v>
          </cell>
        </row>
        <row r="463">
          <cell r="A463">
            <v>3400002931</v>
          </cell>
          <cell r="B463">
            <v>61158</v>
          </cell>
          <cell r="C463">
            <v>1</v>
          </cell>
        </row>
        <row r="464">
          <cell r="A464">
            <v>3400002931</v>
          </cell>
          <cell r="B464">
            <v>61158</v>
          </cell>
          <cell r="C464">
            <v>1</v>
          </cell>
        </row>
        <row r="465">
          <cell r="A465">
            <v>3400002932</v>
          </cell>
          <cell r="B465">
            <v>61108</v>
          </cell>
          <cell r="C465">
            <v>1</v>
          </cell>
        </row>
        <row r="466">
          <cell r="A466">
            <v>3400002933</v>
          </cell>
          <cell r="B466">
            <v>61115</v>
          </cell>
          <cell r="C466">
            <v>2</v>
          </cell>
        </row>
        <row r="467">
          <cell r="A467">
            <v>3400002934</v>
          </cell>
          <cell r="B467">
            <v>61162</v>
          </cell>
          <cell r="C467">
            <v>1</v>
          </cell>
        </row>
        <row r="468">
          <cell r="A468">
            <v>3400002935</v>
          </cell>
          <cell r="B468">
            <v>61162</v>
          </cell>
          <cell r="C468">
            <v>1</v>
          </cell>
        </row>
        <row r="469">
          <cell r="A469">
            <v>3400002936</v>
          </cell>
          <cell r="B469">
            <v>61101</v>
          </cell>
          <cell r="C469">
            <v>1</v>
          </cell>
        </row>
        <row r="470">
          <cell r="A470">
            <v>3400002937</v>
          </cell>
          <cell r="B470">
            <v>61107</v>
          </cell>
          <cell r="C470">
            <v>7</v>
          </cell>
        </row>
        <row r="471">
          <cell r="A471">
            <v>3400002938</v>
          </cell>
          <cell r="B471">
            <v>61104</v>
          </cell>
          <cell r="C471">
            <v>1</v>
          </cell>
        </row>
        <row r="472">
          <cell r="A472">
            <v>3400002939</v>
          </cell>
          <cell r="B472">
            <v>61160</v>
          </cell>
          <cell r="C472">
            <v>1</v>
          </cell>
        </row>
        <row r="473">
          <cell r="A473">
            <v>3400002940</v>
          </cell>
          <cell r="B473">
            <v>61118</v>
          </cell>
          <cell r="C473">
            <v>1</v>
          </cell>
        </row>
        <row r="474">
          <cell r="A474">
            <v>3400002941</v>
          </cell>
          <cell r="B474">
            <v>61157</v>
          </cell>
          <cell r="C474">
            <v>6</v>
          </cell>
        </row>
        <row r="475">
          <cell r="A475">
            <v>3400002942</v>
          </cell>
          <cell r="B475">
            <v>61159</v>
          </cell>
          <cell r="C475">
            <v>5</v>
          </cell>
        </row>
        <row r="476">
          <cell r="A476">
            <v>3400002943</v>
          </cell>
          <cell r="B476">
            <v>61159</v>
          </cell>
          <cell r="C476">
            <v>3</v>
          </cell>
        </row>
        <row r="477">
          <cell r="A477">
            <v>3400002944</v>
          </cell>
          <cell r="B477">
            <v>61159</v>
          </cell>
          <cell r="C477">
            <v>2</v>
          </cell>
        </row>
        <row r="478">
          <cell r="A478">
            <v>3400002945</v>
          </cell>
          <cell r="B478">
            <v>61157</v>
          </cell>
          <cell r="C478">
            <v>1</v>
          </cell>
        </row>
        <row r="479">
          <cell r="A479">
            <v>3400002946</v>
          </cell>
          <cell r="B479">
            <v>61161</v>
          </cell>
          <cell r="C479">
            <v>1</v>
          </cell>
        </row>
        <row r="480">
          <cell r="A480">
            <v>3400002947</v>
          </cell>
          <cell r="B480">
            <v>61161</v>
          </cell>
          <cell r="C480">
            <v>2</v>
          </cell>
        </row>
        <row r="481">
          <cell r="A481">
            <v>3400002948</v>
          </cell>
          <cell r="B481">
            <v>61109</v>
          </cell>
          <cell r="C481">
            <v>1</v>
          </cell>
        </row>
        <row r="482">
          <cell r="A482">
            <v>3400002949</v>
          </cell>
          <cell r="B482">
            <v>61203</v>
          </cell>
          <cell r="C482">
            <v>8</v>
          </cell>
        </row>
        <row r="483">
          <cell r="A483">
            <v>3400002950</v>
          </cell>
          <cell r="B483">
            <v>61112</v>
          </cell>
          <cell r="C483">
            <v>1</v>
          </cell>
        </row>
        <row r="484">
          <cell r="A484">
            <v>3400002951</v>
          </cell>
          <cell r="B484">
            <v>61112</v>
          </cell>
          <cell r="C484">
            <v>1</v>
          </cell>
        </row>
        <row r="485">
          <cell r="A485">
            <v>3400002952</v>
          </cell>
          <cell r="B485">
            <v>61115</v>
          </cell>
          <cell r="C485">
            <v>1</v>
          </cell>
        </row>
        <row r="486">
          <cell r="A486">
            <v>3400002953</v>
          </cell>
          <cell r="B486">
            <v>61108</v>
          </cell>
          <cell r="C486">
            <v>10</v>
          </cell>
        </row>
        <row r="487">
          <cell r="A487">
            <v>3400002954</v>
          </cell>
          <cell r="B487">
            <v>61158</v>
          </cell>
          <cell r="C487">
            <v>3</v>
          </cell>
        </row>
        <row r="488">
          <cell r="A488">
            <v>3400002955</v>
          </cell>
          <cell r="B488">
            <v>61116</v>
          </cell>
          <cell r="C488">
            <v>1</v>
          </cell>
        </row>
        <row r="489">
          <cell r="A489">
            <v>3400002956</v>
          </cell>
          <cell r="B489">
            <v>61104</v>
          </cell>
          <cell r="C489">
            <v>1</v>
          </cell>
        </row>
        <row r="490">
          <cell r="A490">
            <v>3400002957</v>
          </cell>
          <cell r="B490">
            <v>61200</v>
          </cell>
          <cell r="C490">
            <v>1</v>
          </cell>
        </row>
        <row r="491">
          <cell r="A491">
            <v>3400002958</v>
          </cell>
          <cell r="B491">
            <v>61157</v>
          </cell>
          <cell r="C491">
            <v>1</v>
          </cell>
        </row>
        <row r="492">
          <cell r="A492">
            <v>3400002959</v>
          </cell>
          <cell r="B492">
            <v>61157</v>
          </cell>
          <cell r="C492">
            <v>1</v>
          </cell>
        </row>
        <row r="493">
          <cell r="A493">
            <v>3400002960</v>
          </cell>
          <cell r="B493">
            <v>61200</v>
          </cell>
          <cell r="C493">
            <v>1</v>
          </cell>
        </row>
        <row r="494">
          <cell r="A494">
            <v>3400002961</v>
          </cell>
          <cell r="B494">
            <v>61107</v>
          </cell>
          <cell r="C494">
            <v>2</v>
          </cell>
        </row>
        <row r="495">
          <cell r="A495">
            <v>3400002962</v>
          </cell>
          <cell r="B495">
            <v>61203</v>
          </cell>
          <cell r="C495">
            <v>1</v>
          </cell>
        </row>
        <row r="496">
          <cell r="A496">
            <v>3400002963</v>
          </cell>
          <cell r="B496">
            <v>61203</v>
          </cell>
          <cell r="C496">
            <v>1</v>
          </cell>
        </row>
        <row r="497">
          <cell r="A497">
            <v>3400002964</v>
          </cell>
          <cell r="B497">
            <v>61203</v>
          </cell>
          <cell r="C497">
            <v>1</v>
          </cell>
        </row>
        <row r="498">
          <cell r="A498">
            <v>3400002965</v>
          </cell>
          <cell r="B498">
            <v>61203</v>
          </cell>
          <cell r="C498">
            <v>1</v>
          </cell>
        </row>
        <row r="499">
          <cell r="A499">
            <v>3400002966</v>
          </cell>
          <cell r="B499">
            <v>61158</v>
          </cell>
          <cell r="C499">
            <v>1</v>
          </cell>
        </row>
        <row r="500">
          <cell r="A500">
            <v>3400002967</v>
          </cell>
          <cell r="B500">
            <v>61156</v>
          </cell>
          <cell r="C500">
            <v>2</v>
          </cell>
        </row>
        <row r="501">
          <cell r="A501">
            <v>3400002968</v>
          </cell>
          <cell r="B501">
            <v>61109</v>
          </cell>
          <cell r="C501">
            <v>1</v>
          </cell>
        </row>
        <row r="502">
          <cell r="A502">
            <v>3400002969</v>
          </cell>
          <cell r="B502">
            <v>61109</v>
          </cell>
          <cell r="C502">
            <v>1</v>
          </cell>
        </row>
        <row r="503">
          <cell r="A503">
            <v>3400002970</v>
          </cell>
          <cell r="B503">
            <v>61109</v>
          </cell>
          <cell r="C503">
            <v>1</v>
          </cell>
        </row>
        <row r="504">
          <cell r="A504">
            <v>3400002971</v>
          </cell>
          <cell r="B504">
            <v>61109</v>
          </cell>
          <cell r="C504">
            <v>1</v>
          </cell>
        </row>
        <row r="505">
          <cell r="A505">
            <v>3400002972</v>
          </cell>
          <cell r="B505">
            <v>61157</v>
          </cell>
          <cell r="C505">
            <v>1</v>
          </cell>
        </row>
        <row r="506">
          <cell r="A506">
            <v>3400002973</v>
          </cell>
          <cell r="B506">
            <v>61108</v>
          </cell>
          <cell r="C506">
            <v>4</v>
          </cell>
        </row>
        <row r="507">
          <cell r="A507">
            <v>3400002974</v>
          </cell>
          <cell r="B507">
            <v>61200</v>
          </cell>
          <cell r="C507">
            <v>1</v>
          </cell>
        </row>
        <row r="508">
          <cell r="A508">
            <v>3400002975</v>
          </cell>
          <cell r="B508">
            <v>61200</v>
          </cell>
          <cell r="C508">
            <v>1</v>
          </cell>
        </row>
        <row r="509">
          <cell r="A509">
            <v>3400002976</v>
          </cell>
          <cell r="B509">
            <v>61200</v>
          </cell>
          <cell r="C509">
            <v>1</v>
          </cell>
        </row>
        <row r="510">
          <cell r="A510">
            <v>3400002977</v>
          </cell>
          <cell r="B510">
            <v>61200</v>
          </cell>
          <cell r="C510">
            <v>1</v>
          </cell>
        </row>
        <row r="511">
          <cell r="A511">
            <v>3400002978</v>
          </cell>
          <cell r="B511">
            <v>61200</v>
          </cell>
          <cell r="C511">
            <v>1</v>
          </cell>
        </row>
        <row r="512">
          <cell r="A512">
            <v>3400002979</v>
          </cell>
          <cell r="B512">
            <v>61200</v>
          </cell>
          <cell r="C512">
            <v>1</v>
          </cell>
        </row>
        <row r="513">
          <cell r="A513">
            <v>3400002980</v>
          </cell>
          <cell r="B513">
            <v>61200</v>
          </cell>
          <cell r="C513">
            <v>1</v>
          </cell>
        </row>
        <row r="514">
          <cell r="A514">
            <v>3400002981</v>
          </cell>
          <cell r="B514">
            <v>61203</v>
          </cell>
          <cell r="C514">
            <v>1</v>
          </cell>
        </row>
        <row r="515">
          <cell r="A515">
            <v>3400002982</v>
          </cell>
          <cell r="B515">
            <v>61157</v>
          </cell>
          <cell r="C515">
            <v>1</v>
          </cell>
        </row>
        <row r="516">
          <cell r="A516">
            <v>3400002983</v>
          </cell>
          <cell r="B516">
            <v>61109</v>
          </cell>
          <cell r="C516">
            <v>1</v>
          </cell>
        </row>
        <row r="517">
          <cell r="A517">
            <v>3400002984</v>
          </cell>
          <cell r="B517">
            <v>61116</v>
          </cell>
          <cell r="C517">
            <v>1</v>
          </cell>
        </row>
        <row r="518">
          <cell r="A518">
            <v>3400002985</v>
          </cell>
          <cell r="B518">
            <v>61116</v>
          </cell>
          <cell r="C518">
            <v>1</v>
          </cell>
        </row>
        <row r="519">
          <cell r="A519">
            <v>3400002986</v>
          </cell>
          <cell r="B519">
            <v>61116</v>
          </cell>
          <cell r="C519">
            <v>1</v>
          </cell>
        </row>
        <row r="520">
          <cell r="A520">
            <v>3400002987</v>
          </cell>
          <cell r="B520">
            <v>61203</v>
          </cell>
          <cell r="C520">
            <v>1</v>
          </cell>
        </row>
        <row r="521">
          <cell r="A521">
            <v>3400002988</v>
          </cell>
          <cell r="B521">
            <v>61203</v>
          </cell>
          <cell r="C521">
            <v>1</v>
          </cell>
        </row>
        <row r="522">
          <cell r="A522">
            <v>3400002989</v>
          </cell>
          <cell r="B522">
            <v>61104</v>
          </cell>
          <cell r="C522">
            <v>2</v>
          </cell>
        </row>
        <row r="523">
          <cell r="A523">
            <v>3400002990</v>
          </cell>
          <cell r="B523">
            <v>61104</v>
          </cell>
          <cell r="C523">
            <v>1</v>
          </cell>
        </row>
        <row r="524">
          <cell r="A524">
            <v>3400002991</v>
          </cell>
          <cell r="B524">
            <v>61101</v>
          </cell>
          <cell r="C524">
            <v>1</v>
          </cell>
        </row>
        <row r="525">
          <cell r="A525">
            <v>3400002992</v>
          </cell>
          <cell r="B525">
            <v>61201</v>
          </cell>
          <cell r="C525">
            <v>1</v>
          </cell>
        </row>
        <row r="526">
          <cell r="A526">
            <v>3400002993</v>
          </cell>
          <cell r="B526">
            <v>61159</v>
          </cell>
          <cell r="C526">
            <v>1</v>
          </cell>
        </row>
        <row r="527">
          <cell r="A527">
            <v>3400002994</v>
          </cell>
          <cell r="B527">
            <v>61108</v>
          </cell>
          <cell r="C527">
            <v>30</v>
          </cell>
        </row>
        <row r="528">
          <cell r="A528">
            <v>3400002995</v>
          </cell>
          <cell r="B528">
            <v>61150</v>
          </cell>
          <cell r="C528">
            <v>1</v>
          </cell>
        </row>
        <row r="529">
          <cell r="A529">
            <v>3400002996</v>
          </cell>
          <cell r="B529">
            <v>61208</v>
          </cell>
          <cell r="C529">
            <v>1</v>
          </cell>
        </row>
        <row r="530">
          <cell r="A530">
            <v>3400002997</v>
          </cell>
          <cell r="B530">
            <v>61108</v>
          </cell>
          <cell r="C530">
            <v>35</v>
          </cell>
        </row>
        <row r="531">
          <cell r="A531">
            <v>3400002998</v>
          </cell>
          <cell r="B531">
            <v>61107</v>
          </cell>
          <cell r="C531">
            <v>2</v>
          </cell>
        </row>
        <row r="532">
          <cell r="A532">
            <v>3400002999</v>
          </cell>
          <cell r="B532">
            <v>61155</v>
          </cell>
          <cell r="C532">
            <v>1</v>
          </cell>
        </row>
        <row r="533">
          <cell r="A533">
            <v>3400003000</v>
          </cell>
          <cell r="B533">
            <v>61108</v>
          </cell>
          <cell r="C533">
            <v>1</v>
          </cell>
        </row>
        <row r="534">
          <cell r="A534">
            <v>3400003001</v>
          </cell>
          <cell r="B534">
            <v>61155</v>
          </cell>
          <cell r="C534">
            <v>1</v>
          </cell>
        </row>
        <row r="535">
          <cell r="A535">
            <v>3400003002</v>
          </cell>
          <cell r="B535">
            <v>61155</v>
          </cell>
          <cell r="C535">
            <v>1</v>
          </cell>
        </row>
        <row r="536">
          <cell r="A536">
            <v>3400003003</v>
          </cell>
          <cell r="B536">
            <v>61100</v>
          </cell>
          <cell r="C536">
            <v>1</v>
          </cell>
        </row>
        <row r="537">
          <cell r="A537">
            <v>3400003004</v>
          </cell>
          <cell r="B537">
            <v>61100</v>
          </cell>
          <cell r="C537">
            <v>1</v>
          </cell>
        </row>
        <row r="538">
          <cell r="A538">
            <v>3400003005</v>
          </cell>
          <cell r="B538">
            <v>61201</v>
          </cell>
          <cell r="C538">
            <v>100</v>
          </cell>
        </row>
        <row r="539">
          <cell r="A539">
            <v>3400003006</v>
          </cell>
          <cell r="B539">
            <v>61208</v>
          </cell>
          <cell r="C539">
            <v>1</v>
          </cell>
        </row>
        <row r="540">
          <cell r="A540">
            <v>3400003007</v>
          </cell>
          <cell r="B540">
            <v>61100</v>
          </cell>
          <cell r="C540">
            <v>1</v>
          </cell>
        </row>
        <row r="541">
          <cell r="A541">
            <v>3400003008</v>
          </cell>
          <cell r="B541">
            <v>61107</v>
          </cell>
          <cell r="C541">
            <v>1</v>
          </cell>
        </row>
        <row r="542">
          <cell r="A542">
            <v>3400003009</v>
          </cell>
          <cell r="B542">
            <v>61118</v>
          </cell>
          <cell r="C542">
            <v>1</v>
          </cell>
        </row>
        <row r="543">
          <cell r="A543">
            <v>3400003010</v>
          </cell>
          <cell r="B543">
            <v>61118</v>
          </cell>
          <cell r="C543">
            <v>1</v>
          </cell>
        </row>
        <row r="544">
          <cell r="A544">
            <v>3400003011</v>
          </cell>
          <cell r="B544">
            <v>61118</v>
          </cell>
          <cell r="C544">
            <v>1</v>
          </cell>
        </row>
        <row r="545">
          <cell r="A545">
            <v>3400003012</v>
          </cell>
          <cell r="B545">
            <v>61102</v>
          </cell>
          <cell r="C545">
            <v>1</v>
          </cell>
        </row>
        <row r="546">
          <cell r="A546">
            <v>3400003013</v>
          </cell>
          <cell r="B546">
            <v>61158</v>
          </cell>
          <cell r="C546">
            <v>1</v>
          </cell>
        </row>
        <row r="547">
          <cell r="A547">
            <v>3400003014</v>
          </cell>
          <cell r="B547">
            <v>61108</v>
          </cell>
          <cell r="C547">
            <v>15</v>
          </cell>
        </row>
        <row r="548">
          <cell r="A548">
            <v>3400003015</v>
          </cell>
          <cell r="B548">
            <v>61115</v>
          </cell>
          <cell r="C548">
            <v>1</v>
          </cell>
        </row>
        <row r="549">
          <cell r="A549">
            <v>3400003016</v>
          </cell>
          <cell r="B549">
            <v>61108</v>
          </cell>
          <cell r="C549">
            <v>20</v>
          </cell>
        </row>
        <row r="550">
          <cell r="A550">
            <v>3400003017</v>
          </cell>
          <cell r="B550">
            <v>61102</v>
          </cell>
          <cell r="C550">
            <v>1</v>
          </cell>
        </row>
        <row r="551">
          <cell r="A551">
            <v>3400003018</v>
          </cell>
          <cell r="B551">
            <v>61150</v>
          </cell>
          <cell r="C551">
            <v>1</v>
          </cell>
        </row>
        <row r="552">
          <cell r="A552">
            <v>3400003019</v>
          </cell>
          <cell r="B552">
            <v>61203</v>
          </cell>
          <cell r="C552">
            <v>1</v>
          </cell>
        </row>
        <row r="553">
          <cell r="A553">
            <v>3400003020</v>
          </cell>
          <cell r="B553">
            <v>61203</v>
          </cell>
          <cell r="C553">
            <v>1</v>
          </cell>
        </row>
        <row r="554">
          <cell r="A554">
            <v>3400003021</v>
          </cell>
          <cell r="B554">
            <v>61203</v>
          </cell>
          <cell r="C554">
            <v>1</v>
          </cell>
        </row>
        <row r="555">
          <cell r="A555">
            <v>3400003022</v>
          </cell>
          <cell r="B555">
            <v>61203</v>
          </cell>
          <cell r="C555">
            <v>1</v>
          </cell>
        </row>
        <row r="556">
          <cell r="A556">
            <v>3400003023</v>
          </cell>
          <cell r="B556">
            <v>61200</v>
          </cell>
          <cell r="C556">
            <v>1</v>
          </cell>
        </row>
        <row r="557">
          <cell r="A557">
            <v>3400003024</v>
          </cell>
          <cell r="B557">
            <v>61108</v>
          </cell>
          <cell r="C557">
            <v>3</v>
          </cell>
        </row>
        <row r="558">
          <cell r="A558">
            <v>3400003025</v>
          </cell>
          <cell r="B558">
            <v>61154</v>
          </cell>
          <cell r="C558">
            <v>2</v>
          </cell>
        </row>
        <row r="559">
          <cell r="A559">
            <v>3400003026</v>
          </cell>
          <cell r="B559">
            <v>61201</v>
          </cell>
          <cell r="C559">
            <v>1</v>
          </cell>
        </row>
        <row r="560">
          <cell r="A560">
            <v>3400003027</v>
          </cell>
          <cell r="B560">
            <v>61155</v>
          </cell>
          <cell r="C560">
            <v>1</v>
          </cell>
        </row>
        <row r="561">
          <cell r="A561">
            <v>3400003028</v>
          </cell>
          <cell r="B561">
            <v>61201</v>
          </cell>
          <cell r="C561">
            <v>1</v>
          </cell>
        </row>
        <row r="562">
          <cell r="A562">
            <v>3400003029</v>
          </cell>
          <cell r="B562">
            <v>61162</v>
          </cell>
          <cell r="C562">
            <v>1</v>
          </cell>
        </row>
        <row r="563">
          <cell r="A563">
            <v>3400003030</v>
          </cell>
          <cell r="B563">
            <v>61200</v>
          </cell>
          <cell r="C563">
            <v>1</v>
          </cell>
        </row>
        <row r="564">
          <cell r="A564">
            <v>3400003031</v>
          </cell>
          <cell r="B564">
            <v>61102</v>
          </cell>
          <cell r="C564">
            <v>1</v>
          </cell>
        </row>
        <row r="565">
          <cell r="A565">
            <v>3400003032</v>
          </cell>
          <cell r="B565">
            <v>61109</v>
          </cell>
          <cell r="C565">
            <v>1</v>
          </cell>
        </row>
        <row r="566">
          <cell r="A566">
            <v>3400003033</v>
          </cell>
          <cell r="B566">
            <v>61200</v>
          </cell>
          <cell r="C566">
            <v>1</v>
          </cell>
        </row>
        <row r="567">
          <cell r="A567">
            <v>3400003034</v>
          </cell>
          <cell r="B567">
            <v>61157</v>
          </cell>
          <cell r="C567">
            <v>1</v>
          </cell>
        </row>
        <row r="568">
          <cell r="A568">
            <v>3400003035</v>
          </cell>
          <cell r="B568">
            <v>61108</v>
          </cell>
          <cell r="C568">
            <v>25</v>
          </cell>
        </row>
        <row r="569">
          <cell r="A569">
            <v>3400003036</v>
          </cell>
          <cell r="B569">
            <v>61118</v>
          </cell>
          <cell r="C569">
            <v>1</v>
          </cell>
        </row>
        <row r="570">
          <cell r="A570">
            <v>3400003037</v>
          </cell>
          <cell r="B570">
            <v>61115</v>
          </cell>
          <cell r="C570">
            <v>2</v>
          </cell>
        </row>
        <row r="571">
          <cell r="A571">
            <v>3400003038</v>
          </cell>
          <cell r="B571">
            <v>61116</v>
          </cell>
          <cell r="C571">
            <v>1</v>
          </cell>
        </row>
        <row r="572">
          <cell r="A572">
            <v>3400003039</v>
          </cell>
          <cell r="B572">
            <v>61116</v>
          </cell>
          <cell r="C572">
            <v>1</v>
          </cell>
        </row>
        <row r="573">
          <cell r="A573">
            <v>3400003040</v>
          </cell>
          <cell r="B573">
            <v>61116</v>
          </cell>
          <cell r="C573">
            <v>1</v>
          </cell>
        </row>
        <row r="574">
          <cell r="A574">
            <v>3400003041</v>
          </cell>
          <cell r="B574">
            <v>61104</v>
          </cell>
          <cell r="C574">
            <v>1</v>
          </cell>
        </row>
        <row r="575">
          <cell r="A575">
            <v>3400003042</v>
          </cell>
          <cell r="B575">
            <v>61102</v>
          </cell>
          <cell r="C575">
            <v>1</v>
          </cell>
        </row>
        <row r="576">
          <cell r="A576">
            <v>3400003043</v>
          </cell>
          <cell r="B576">
            <v>61102</v>
          </cell>
          <cell r="C576">
            <v>1</v>
          </cell>
        </row>
        <row r="577">
          <cell r="A577">
            <v>3400003044</v>
          </cell>
          <cell r="B577">
            <v>61102</v>
          </cell>
          <cell r="C577">
            <v>1</v>
          </cell>
        </row>
        <row r="578">
          <cell r="A578">
            <v>3400003045</v>
          </cell>
          <cell r="B578">
            <v>61102</v>
          </cell>
          <cell r="C578">
            <v>1</v>
          </cell>
        </row>
        <row r="579">
          <cell r="A579">
            <v>3400003046</v>
          </cell>
          <cell r="B579">
            <v>61155</v>
          </cell>
          <cell r="C579">
            <v>1</v>
          </cell>
        </row>
        <row r="580">
          <cell r="A580">
            <v>3400003047</v>
          </cell>
          <cell r="B580">
            <v>61155</v>
          </cell>
          <cell r="C580">
            <v>1</v>
          </cell>
        </row>
        <row r="581">
          <cell r="A581">
            <v>3400003048</v>
          </cell>
          <cell r="B581">
            <v>61155</v>
          </cell>
          <cell r="C581">
            <v>1</v>
          </cell>
        </row>
        <row r="582">
          <cell r="A582">
            <v>3400003049</v>
          </cell>
          <cell r="B582">
            <v>61155</v>
          </cell>
          <cell r="C582">
            <v>1</v>
          </cell>
        </row>
        <row r="583">
          <cell r="A583">
            <v>3400003050</v>
          </cell>
          <cell r="B583">
            <v>61102</v>
          </cell>
          <cell r="C583">
            <v>1</v>
          </cell>
        </row>
        <row r="584">
          <cell r="A584">
            <v>3400003051</v>
          </cell>
          <cell r="B584">
            <v>61102</v>
          </cell>
          <cell r="C584">
            <v>1</v>
          </cell>
        </row>
        <row r="585">
          <cell r="A585">
            <v>3400003052</v>
          </cell>
          <cell r="B585">
            <v>61102</v>
          </cell>
          <cell r="C585">
            <v>1</v>
          </cell>
        </row>
        <row r="586">
          <cell r="A586">
            <v>3400003053</v>
          </cell>
          <cell r="B586">
            <v>61102</v>
          </cell>
          <cell r="C586">
            <v>1</v>
          </cell>
        </row>
        <row r="587">
          <cell r="A587">
            <v>3400003054</v>
          </cell>
          <cell r="B587">
            <v>61102</v>
          </cell>
          <cell r="C587">
            <v>1</v>
          </cell>
        </row>
        <row r="588">
          <cell r="A588">
            <v>3400003055</v>
          </cell>
          <cell r="B588">
            <v>61102</v>
          </cell>
          <cell r="C588">
            <v>1</v>
          </cell>
        </row>
        <row r="589">
          <cell r="A589">
            <v>3400003056</v>
          </cell>
          <cell r="B589">
            <v>61102</v>
          </cell>
          <cell r="C589">
            <v>1</v>
          </cell>
        </row>
        <row r="590">
          <cell r="A590">
            <v>3400003057</v>
          </cell>
          <cell r="B590">
            <v>61102</v>
          </cell>
          <cell r="C590">
            <v>1</v>
          </cell>
        </row>
        <row r="591">
          <cell r="A591">
            <v>3400003058</v>
          </cell>
          <cell r="B591">
            <v>61102</v>
          </cell>
          <cell r="C591">
            <v>1</v>
          </cell>
        </row>
        <row r="592">
          <cell r="A592">
            <v>3400003059</v>
          </cell>
          <cell r="B592">
            <v>61102</v>
          </cell>
          <cell r="C592">
            <v>1</v>
          </cell>
        </row>
        <row r="593">
          <cell r="A593">
            <v>3400003060</v>
          </cell>
          <cell r="B593">
            <v>61102</v>
          </cell>
          <cell r="C593">
            <v>1</v>
          </cell>
        </row>
        <row r="594">
          <cell r="A594">
            <v>3400003061</v>
          </cell>
          <cell r="B594">
            <v>61102</v>
          </cell>
          <cell r="C594">
            <v>1</v>
          </cell>
        </row>
        <row r="595">
          <cell r="A595">
            <v>3400003062</v>
          </cell>
          <cell r="B595">
            <v>61102</v>
          </cell>
          <cell r="C595">
            <v>1</v>
          </cell>
        </row>
        <row r="596">
          <cell r="A596">
            <v>3400003063</v>
          </cell>
          <cell r="B596">
            <v>61102</v>
          </cell>
          <cell r="C596">
            <v>1</v>
          </cell>
        </row>
        <row r="597">
          <cell r="A597">
            <v>3400003064</v>
          </cell>
          <cell r="B597">
            <v>61102</v>
          </cell>
          <cell r="C597">
            <v>1</v>
          </cell>
        </row>
        <row r="598">
          <cell r="A598">
            <v>3400003065</v>
          </cell>
          <cell r="B598">
            <v>61102</v>
          </cell>
          <cell r="C598">
            <v>1</v>
          </cell>
        </row>
        <row r="599">
          <cell r="A599">
            <v>3400003066</v>
          </cell>
          <cell r="B599">
            <v>61102</v>
          </cell>
          <cell r="C599">
            <v>1</v>
          </cell>
        </row>
        <row r="600">
          <cell r="A600">
            <v>3400003067</v>
          </cell>
          <cell r="B600">
            <v>61102</v>
          </cell>
          <cell r="C600">
            <v>1</v>
          </cell>
        </row>
        <row r="601">
          <cell r="A601">
            <v>3400003068</v>
          </cell>
          <cell r="B601">
            <v>61102</v>
          </cell>
          <cell r="C601">
            <v>1</v>
          </cell>
        </row>
        <row r="602">
          <cell r="A602">
            <v>3400003069</v>
          </cell>
          <cell r="B602">
            <v>61102</v>
          </cell>
          <cell r="C602">
            <v>1</v>
          </cell>
        </row>
        <row r="603">
          <cell r="A603">
            <v>3400003070</v>
          </cell>
          <cell r="B603">
            <v>61102</v>
          </cell>
          <cell r="C603">
            <v>1</v>
          </cell>
        </row>
        <row r="604">
          <cell r="A604">
            <v>3400003071</v>
          </cell>
          <cell r="B604">
            <v>61102</v>
          </cell>
          <cell r="C604">
            <v>1</v>
          </cell>
        </row>
        <row r="605">
          <cell r="A605">
            <v>3400003072</v>
          </cell>
          <cell r="B605">
            <v>61102</v>
          </cell>
          <cell r="C605">
            <v>1</v>
          </cell>
        </row>
        <row r="606">
          <cell r="A606">
            <v>3400003073</v>
          </cell>
          <cell r="B606">
            <v>61102</v>
          </cell>
          <cell r="C606">
            <v>1</v>
          </cell>
        </row>
        <row r="607">
          <cell r="A607">
            <v>3400003074</v>
          </cell>
          <cell r="B607">
            <v>61102</v>
          </cell>
          <cell r="C607">
            <v>1</v>
          </cell>
        </row>
        <row r="608">
          <cell r="A608">
            <v>3400003075</v>
          </cell>
          <cell r="B608">
            <v>61102</v>
          </cell>
          <cell r="C608">
            <v>1</v>
          </cell>
        </row>
        <row r="609">
          <cell r="A609">
            <v>3400003076</v>
          </cell>
          <cell r="B609">
            <v>61102</v>
          </cell>
          <cell r="C609">
            <v>1</v>
          </cell>
        </row>
        <row r="610">
          <cell r="A610">
            <v>3400003077</v>
          </cell>
          <cell r="B610">
            <v>61102</v>
          </cell>
          <cell r="C610">
            <v>1</v>
          </cell>
        </row>
        <row r="611">
          <cell r="A611">
            <v>3400003078</v>
          </cell>
          <cell r="B611">
            <v>61102</v>
          </cell>
          <cell r="C611">
            <v>1</v>
          </cell>
        </row>
        <row r="612">
          <cell r="A612">
            <v>3400003079</v>
          </cell>
          <cell r="B612">
            <v>61102</v>
          </cell>
          <cell r="C612">
            <v>1</v>
          </cell>
        </row>
        <row r="613">
          <cell r="A613">
            <v>3400003080</v>
          </cell>
          <cell r="B613">
            <v>61102</v>
          </cell>
          <cell r="C613">
            <v>1</v>
          </cell>
        </row>
        <row r="614">
          <cell r="A614">
            <v>3400003081</v>
          </cell>
          <cell r="B614">
            <v>61102</v>
          </cell>
          <cell r="C614">
            <v>1</v>
          </cell>
        </row>
        <row r="615">
          <cell r="A615">
            <v>3400003082</v>
          </cell>
          <cell r="B615">
            <v>61102</v>
          </cell>
          <cell r="C615">
            <v>1</v>
          </cell>
        </row>
        <row r="616">
          <cell r="A616">
            <v>3400003083</v>
          </cell>
          <cell r="B616">
            <v>61102</v>
          </cell>
          <cell r="C616">
            <v>1</v>
          </cell>
        </row>
        <row r="617">
          <cell r="A617">
            <v>3400003084</v>
          </cell>
          <cell r="B617">
            <v>61102</v>
          </cell>
          <cell r="C617">
            <v>1</v>
          </cell>
        </row>
        <row r="618">
          <cell r="A618">
            <v>3400003085</v>
          </cell>
          <cell r="B618">
            <v>61102</v>
          </cell>
          <cell r="C618">
            <v>1</v>
          </cell>
        </row>
        <row r="619">
          <cell r="A619">
            <v>3400003086</v>
          </cell>
          <cell r="B619">
            <v>61102</v>
          </cell>
          <cell r="C619">
            <v>1</v>
          </cell>
        </row>
        <row r="620">
          <cell r="A620">
            <v>3400003087</v>
          </cell>
          <cell r="B620">
            <v>61102</v>
          </cell>
          <cell r="C620">
            <v>1</v>
          </cell>
        </row>
        <row r="621">
          <cell r="A621">
            <v>3400003088</v>
          </cell>
          <cell r="B621">
            <v>61102</v>
          </cell>
          <cell r="C621">
            <v>1</v>
          </cell>
        </row>
        <row r="622">
          <cell r="A622">
            <v>3400003089</v>
          </cell>
          <cell r="B622">
            <v>61102</v>
          </cell>
          <cell r="C622">
            <v>1</v>
          </cell>
        </row>
        <row r="623">
          <cell r="A623">
            <v>3400003090</v>
          </cell>
          <cell r="B623">
            <v>61102</v>
          </cell>
          <cell r="C623">
            <v>1</v>
          </cell>
        </row>
        <row r="624">
          <cell r="A624">
            <v>3400003091</v>
          </cell>
          <cell r="B624">
            <v>61102</v>
          </cell>
          <cell r="C624">
            <v>1</v>
          </cell>
        </row>
        <row r="625">
          <cell r="A625">
            <v>3400003092</v>
          </cell>
          <cell r="B625">
            <v>61102</v>
          </cell>
          <cell r="C625">
            <v>1</v>
          </cell>
        </row>
        <row r="626">
          <cell r="A626">
            <v>3400003093</v>
          </cell>
          <cell r="B626">
            <v>61102</v>
          </cell>
          <cell r="C626">
            <v>1</v>
          </cell>
        </row>
        <row r="627">
          <cell r="A627">
            <v>3400003094</v>
          </cell>
          <cell r="B627">
            <v>61102</v>
          </cell>
          <cell r="C627">
            <v>1</v>
          </cell>
        </row>
        <row r="628">
          <cell r="A628">
            <v>3400003095</v>
          </cell>
          <cell r="B628">
            <v>61102</v>
          </cell>
          <cell r="C628">
            <v>1</v>
          </cell>
        </row>
        <row r="629">
          <cell r="A629">
            <v>3400003096</v>
          </cell>
          <cell r="B629">
            <v>61102</v>
          </cell>
          <cell r="C629">
            <v>1</v>
          </cell>
        </row>
        <row r="630">
          <cell r="A630">
            <v>3400003097</v>
          </cell>
          <cell r="B630">
            <v>61102</v>
          </cell>
          <cell r="C630">
            <v>1</v>
          </cell>
        </row>
        <row r="631">
          <cell r="A631">
            <v>3400003098</v>
          </cell>
          <cell r="B631">
            <v>61102</v>
          </cell>
          <cell r="C631">
            <v>1</v>
          </cell>
        </row>
        <row r="632">
          <cell r="A632">
            <v>3400003099</v>
          </cell>
          <cell r="B632">
            <v>61102</v>
          </cell>
          <cell r="C632">
            <v>1</v>
          </cell>
        </row>
        <row r="633">
          <cell r="A633">
            <v>3400003100</v>
          </cell>
          <cell r="B633">
            <v>61102</v>
          </cell>
          <cell r="C633">
            <v>1</v>
          </cell>
        </row>
        <row r="634">
          <cell r="A634">
            <v>3400003101</v>
          </cell>
          <cell r="B634">
            <v>61102</v>
          </cell>
          <cell r="C634">
            <v>1</v>
          </cell>
        </row>
        <row r="635">
          <cell r="A635">
            <v>3400003102</v>
          </cell>
          <cell r="B635">
            <v>61102</v>
          </cell>
          <cell r="C635">
            <v>1</v>
          </cell>
        </row>
        <row r="636">
          <cell r="A636">
            <v>3400003103</v>
          </cell>
          <cell r="B636">
            <v>61102</v>
          </cell>
          <cell r="C636">
            <v>1</v>
          </cell>
        </row>
        <row r="637">
          <cell r="A637">
            <v>3400003104</v>
          </cell>
          <cell r="B637">
            <v>61102</v>
          </cell>
          <cell r="C637">
            <v>1</v>
          </cell>
        </row>
        <row r="638">
          <cell r="A638">
            <v>3400003105</v>
          </cell>
          <cell r="B638">
            <v>61102</v>
          </cell>
          <cell r="C638">
            <v>1</v>
          </cell>
        </row>
        <row r="639">
          <cell r="A639">
            <v>3400003106</v>
          </cell>
          <cell r="B639">
            <v>61102</v>
          </cell>
          <cell r="C639">
            <v>1</v>
          </cell>
        </row>
        <row r="640">
          <cell r="A640">
            <v>3400003107</v>
          </cell>
          <cell r="B640">
            <v>61102</v>
          </cell>
          <cell r="C640">
            <v>1</v>
          </cell>
        </row>
        <row r="641">
          <cell r="A641">
            <v>3400003108</v>
          </cell>
          <cell r="B641">
            <v>61102</v>
          </cell>
          <cell r="C641">
            <v>1</v>
          </cell>
        </row>
        <row r="642">
          <cell r="A642">
            <v>3400003109</v>
          </cell>
          <cell r="B642">
            <v>61102</v>
          </cell>
          <cell r="C642">
            <v>1</v>
          </cell>
        </row>
        <row r="643">
          <cell r="A643">
            <v>3400003110</v>
          </cell>
          <cell r="B643">
            <v>61102</v>
          </cell>
          <cell r="C643">
            <v>1</v>
          </cell>
        </row>
        <row r="644">
          <cell r="A644">
            <v>3400003111</v>
          </cell>
          <cell r="B644">
            <v>61102</v>
          </cell>
          <cell r="C644">
            <v>1</v>
          </cell>
        </row>
        <row r="645">
          <cell r="A645">
            <v>3400003112</v>
          </cell>
          <cell r="B645">
            <v>61102</v>
          </cell>
          <cell r="C645">
            <v>1</v>
          </cell>
        </row>
        <row r="646">
          <cell r="A646">
            <v>3400003113</v>
          </cell>
          <cell r="B646">
            <v>61102</v>
          </cell>
          <cell r="C646">
            <v>1</v>
          </cell>
        </row>
        <row r="647">
          <cell r="A647">
            <v>3400003114</v>
          </cell>
          <cell r="B647">
            <v>61102</v>
          </cell>
          <cell r="C647">
            <v>1</v>
          </cell>
        </row>
        <row r="648">
          <cell r="A648">
            <v>3400003115</v>
          </cell>
          <cell r="B648">
            <v>61102</v>
          </cell>
          <cell r="C648">
            <v>1</v>
          </cell>
        </row>
        <row r="649">
          <cell r="A649">
            <v>3400003116</v>
          </cell>
          <cell r="B649">
            <v>61102</v>
          </cell>
          <cell r="C649">
            <v>1</v>
          </cell>
        </row>
        <row r="650">
          <cell r="A650">
            <v>3400003117</v>
          </cell>
          <cell r="B650">
            <v>61102</v>
          </cell>
          <cell r="C650">
            <v>1</v>
          </cell>
        </row>
        <row r="651">
          <cell r="A651">
            <v>3400003118</v>
          </cell>
          <cell r="B651">
            <v>61102</v>
          </cell>
          <cell r="C651">
            <v>1</v>
          </cell>
        </row>
        <row r="652">
          <cell r="A652">
            <v>3400003119</v>
          </cell>
          <cell r="B652">
            <v>61102</v>
          </cell>
          <cell r="C652">
            <v>1</v>
          </cell>
        </row>
        <row r="653">
          <cell r="A653">
            <v>3400003120</v>
          </cell>
          <cell r="B653">
            <v>61102</v>
          </cell>
          <cell r="C653">
            <v>1</v>
          </cell>
        </row>
        <row r="654">
          <cell r="A654">
            <v>3400003121</v>
          </cell>
          <cell r="B654">
            <v>61102</v>
          </cell>
          <cell r="C654">
            <v>1</v>
          </cell>
        </row>
        <row r="655">
          <cell r="A655">
            <v>3400003122</v>
          </cell>
          <cell r="B655">
            <v>61102</v>
          </cell>
          <cell r="C655">
            <v>1</v>
          </cell>
        </row>
        <row r="656">
          <cell r="A656">
            <v>3400003123</v>
          </cell>
          <cell r="B656">
            <v>61102</v>
          </cell>
          <cell r="C656">
            <v>1</v>
          </cell>
        </row>
        <row r="657">
          <cell r="A657">
            <v>3400003124</v>
          </cell>
          <cell r="B657">
            <v>61102</v>
          </cell>
          <cell r="C657">
            <v>1</v>
          </cell>
        </row>
        <row r="658">
          <cell r="A658">
            <v>3400003125</v>
          </cell>
          <cell r="B658">
            <v>61102</v>
          </cell>
          <cell r="C658">
            <v>1</v>
          </cell>
        </row>
        <row r="659">
          <cell r="A659">
            <v>3400003126</v>
          </cell>
          <cell r="B659">
            <v>61102</v>
          </cell>
          <cell r="C659">
            <v>1</v>
          </cell>
        </row>
        <row r="660">
          <cell r="A660">
            <v>3400003127</v>
          </cell>
          <cell r="B660">
            <v>61102</v>
          </cell>
          <cell r="C660">
            <v>1</v>
          </cell>
        </row>
        <row r="661">
          <cell r="A661">
            <v>3400003128</v>
          </cell>
          <cell r="B661">
            <v>61102</v>
          </cell>
          <cell r="C661">
            <v>1</v>
          </cell>
        </row>
        <row r="662">
          <cell r="A662">
            <v>3400003129</v>
          </cell>
          <cell r="B662">
            <v>61102</v>
          </cell>
          <cell r="C662">
            <v>1</v>
          </cell>
        </row>
        <row r="663">
          <cell r="A663">
            <v>3400003130</v>
          </cell>
          <cell r="B663">
            <v>61102</v>
          </cell>
          <cell r="C663">
            <v>1</v>
          </cell>
        </row>
        <row r="664">
          <cell r="A664">
            <v>3400003131</v>
          </cell>
          <cell r="B664">
            <v>61102</v>
          </cell>
          <cell r="C664">
            <v>1</v>
          </cell>
        </row>
        <row r="665">
          <cell r="A665">
            <v>3400003132</v>
          </cell>
          <cell r="B665">
            <v>61102</v>
          </cell>
          <cell r="C665">
            <v>1</v>
          </cell>
        </row>
        <row r="666">
          <cell r="A666">
            <v>3400003133</v>
          </cell>
          <cell r="B666">
            <v>61102</v>
          </cell>
          <cell r="C666">
            <v>1</v>
          </cell>
        </row>
        <row r="667">
          <cell r="A667">
            <v>3400003134</v>
          </cell>
          <cell r="B667">
            <v>61102</v>
          </cell>
          <cell r="C667">
            <v>1</v>
          </cell>
        </row>
        <row r="668">
          <cell r="A668">
            <v>3400003135</v>
          </cell>
          <cell r="B668">
            <v>61102</v>
          </cell>
          <cell r="C668">
            <v>1</v>
          </cell>
        </row>
        <row r="669">
          <cell r="A669">
            <v>3400003136</v>
          </cell>
          <cell r="B669">
            <v>61102</v>
          </cell>
          <cell r="C669">
            <v>1</v>
          </cell>
        </row>
        <row r="670">
          <cell r="A670">
            <v>3400003137</v>
          </cell>
          <cell r="B670">
            <v>61102</v>
          </cell>
          <cell r="C670">
            <v>1</v>
          </cell>
        </row>
        <row r="671">
          <cell r="A671">
            <v>3400003138</v>
          </cell>
          <cell r="B671">
            <v>61102</v>
          </cell>
          <cell r="C671">
            <v>1</v>
          </cell>
        </row>
        <row r="672">
          <cell r="A672">
            <v>3400003139</v>
          </cell>
          <cell r="B672">
            <v>61102</v>
          </cell>
          <cell r="C672">
            <v>1</v>
          </cell>
        </row>
        <row r="673">
          <cell r="A673">
            <v>3400003140</v>
          </cell>
          <cell r="B673">
            <v>61102</v>
          </cell>
          <cell r="C673">
            <v>1</v>
          </cell>
        </row>
        <row r="674">
          <cell r="A674">
            <v>3400003141</v>
          </cell>
          <cell r="B674">
            <v>61102</v>
          </cell>
          <cell r="C674">
            <v>1</v>
          </cell>
        </row>
        <row r="675">
          <cell r="A675">
            <v>3400003142</v>
          </cell>
          <cell r="B675">
            <v>61102</v>
          </cell>
          <cell r="C675">
            <v>1</v>
          </cell>
        </row>
        <row r="676">
          <cell r="A676">
            <v>3400003143</v>
          </cell>
          <cell r="B676">
            <v>61102</v>
          </cell>
          <cell r="C676">
            <v>1</v>
          </cell>
        </row>
        <row r="677">
          <cell r="A677">
            <v>3400003144</v>
          </cell>
          <cell r="B677">
            <v>61102</v>
          </cell>
          <cell r="C677">
            <v>1</v>
          </cell>
        </row>
        <row r="678">
          <cell r="A678">
            <v>3400003145</v>
          </cell>
          <cell r="B678">
            <v>61102</v>
          </cell>
          <cell r="C678">
            <v>1</v>
          </cell>
        </row>
        <row r="679">
          <cell r="A679">
            <v>3400003146</v>
          </cell>
          <cell r="B679">
            <v>61102</v>
          </cell>
          <cell r="C679">
            <v>1</v>
          </cell>
        </row>
        <row r="680">
          <cell r="A680">
            <v>3400003147</v>
          </cell>
          <cell r="B680">
            <v>61102</v>
          </cell>
          <cell r="C680">
            <v>1</v>
          </cell>
        </row>
        <row r="681">
          <cell r="A681">
            <v>3400003148</v>
          </cell>
          <cell r="B681">
            <v>61102</v>
          </cell>
          <cell r="C681">
            <v>1</v>
          </cell>
        </row>
        <row r="682">
          <cell r="A682">
            <v>3400003149</v>
          </cell>
          <cell r="B682">
            <v>61102</v>
          </cell>
          <cell r="C682">
            <v>1</v>
          </cell>
        </row>
        <row r="683">
          <cell r="A683">
            <v>3400003150</v>
          </cell>
          <cell r="B683">
            <v>61102</v>
          </cell>
          <cell r="C683">
            <v>1</v>
          </cell>
        </row>
        <row r="684">
          <cell r="A684">
            <v>3400003151</v>
          </cell>
          <cell r="B684">
            <v>61102</v>
          </cell>
          <cell r="C684">
            <v>1</v>
          </cell>
        </row>
        <row r="685">
          <cell r="A685">
            <v>3400003152</v>
          </cell>
          <cell r="B685">
            <v>61102</v>
          </cell>
          <cell r="C685">
            <v>1</v>
          </cell>
        </row>
        <row r="686">
          <cell r="A686">
            <v>3400003153</v>
          </cell>
          <cell r="B686">
            <v>61102</v>
          </cell>
          <cell r="C686">
            <v>1</v>
          </cell>
        </row>
        <row r="687">
          <cell r="A687">
            <v>3400003154</v>
          </cell>
          <cell r="B687">
            <v>61102</v>
          </cell>
          <cell r="C687">
            <v>1</v>
          </cell>
        </row>
        <row r="688">
          <cell r="A688">
            <v>3400003155</v>
          </cell>
          <cell r="B688">
            <v>61102</v>
          </cell>
          <cell r="C688">
            <v>1</v>
          </cell>
        </row>
        <row r="689">
          <cell r="A689">
            <v>3400003156</v>
          </cell>
          <cell r="B689">
            <v>61102</v>
          </cell>
          <cell r="C689">
            <v>1</v>
          </cell>
        </row>
        <row r="690">
          <cell r="A690">
            <v>3400003157</v>
          </cell>
          <cell r="B690">
            <v>61102</v>
          </cell>
          <cell r="C690">
            <v>1</v>
          </cell>
        </row>
        <row r="691">
          <cell r="A691">
            <v>3400003158</v>
          </cell>
          <cell r="B691">
            <v>61102</v>
          </cell>
          <cell r="C691">
            <v>1</v>
          </cell>
        </row>
        <row r="692">
          <cell r="A692">
            <v>3400003159</v>
          </cell>
          <cell r="B692">
            <v>61102</v>
          </cell>
          <cell r="C692">
            <v>1</v>
          </cell>
        </row>
        <row r="693">
          <cell r="A693">
            <v>3400003160</v>
          </cell>
          <cell r="B693">
            <v>61102</v>
          </cell>
          <cell r="C693">
            <v>1</v>
          </cell>
        </row>
        <row r="694">
          <cell r="A694">
            <v>3400003161</v>
          </cell>
          <cell r="B694">
            <v>61102</v>
          </cell>
          <cell r="C694">
            <v>1</v>
          </cell>
        </row>
        <row r="695">
          <cell r="A695">
            <v>3400003162</v>
          </cell>
          <cell r="B695">
            <v>61102</v>
          </cell>
          <cell r="C695">
            <v>1</v>
          </cell>
        </row>
        <row r="696">
          <cell r="A696">
            <v>3400003163</v>
          </cell>
          <cell r="B696">
            <v>61102</v>
          </cell>
          <cell r="C696">
            <v>1</v>
          </cell>
        </row>
        <row r="697">
          <cell r="A697">
            <v>3400003164</v>
          </cell>
          <cell r="B697">
            <v>61102</v>
          </cell>
          <cell r="C697">
            <v>1</v>
          </cell>
        </row>
        <row r="698">
          <cell r="A698">
            <v>3400003165</v>
          </cell>
          <cell r="B698">
            <v>61102</v>
          </cell>
          <cell r="C698">
            <v>1</v>
          </cell>
        </row>
        <row r="699">
          <cell r="A699">
            <v>3400003165</v>
          </cell>
          <cell r="B699">
            <v>61102</v>
          </cell>
          <cell r="C699">
            <v>1</v>
          </cell>
        </row>
        <row r="700">
          <cell r="A700">
            <v>3400003166</v>
          </cell>
          <cell r="B700">
            <v>61102</v>
          </cell>
          <cell r="C700">
            <v>1</v>
          </cell>
        </row>
        <row r="701">
          <cell r="A701">
            <v>3400003167</v>
          </cell>
          <cell r="B701">
            <v>61102</v>
          </cell>
          <cell r="C701">
            <v>1</v>
          </cell>
        </row>
        <row r="702">
          <cell r="A702">
            <v>3400003168</v>
          </cell>
          <cell r="B702">
            <v>61102</v>
          </cell>
          <cell r="C702">
            <v>1</v>
          </cell>
        </row>
        <row r="703">
          <cell r="A703">
            <v>3400003168</v>
          </cell>
          <cell r="B703">
            <v>61102</v>
          </cell>
          <cell r="C703">
            <v>1</v>
          </cell>
        </row>
        <row r="704">
          <cell r="A704">
            <v>3400003169</v>
          </cell>
          <cell r="B704">
            <v>61102</v>
          </cell>
          <cell r="C704">
            <v>1</v>
          </cell>
        </row>
        <row r="705">
          <cell r="A705">
            <v>3400003170</v>
          </cell>
          <cell r="B705">
            <v>61102</v>
          </cell>
          <cell r="C705">
            <v>1</v>
          </cell>
        </row>
        <row r="706">
          <cell r="A706">
            <v>3400003171</v>
          </cell>
          <cell r="B706">
            <v>61102</v>
          </cell>
          <cell r="C706">
            <v>1</v>
          </cell>
        </row>
        <row r="707">
          <cell r="A707">
            <v>3400003172</v>
          </cell>
          <cell r="B707">
            <v>61102</v>
          </cell>
          <cell r="C707">
            <v>1</v>
          </cell>
        </row>
        <row r="708">
          <cell r="A708">
            <v>3400003173</v>
          </cell>
          <cell r="B708">
            <v>61102</v>
          </cell>
          <cell r="C708">
            <v>1</v>
          </cell>
        </row>
        <row r="709">
          <cell r="A709">
            <v>3400003174</v>
          </cell>
          <cell r="B709">
            <v>61102</v>
          </cell>
          <cell r="C709">
            <v>1</v>
          </cell>
        </row>
        <row r="710">
          <cell r="A710">
            <v>3400003175</v>
          </cell>
          <cell r="B710">
            <v>61102</v>
          </cell>
          <cell r="C710">
            <v>1</v>
          </cell>
        </row>
        <row r="711">
          <cell r="A711">
            <v>3400003176</v>
          </cell>
          <cell r="B711">
            <v>61162</v>
          </cell>
          <cell r="C711">
            <v>1</v>
          </cell>
        </row>
        <row r="712">
          <cell r="A712">
            <v>3400003177</v>
          </cell>
          <cell r="B712">
            <v>61162</v>
          </cell>
          <cell r="C712">
            <v>1</v>
          </cell>
        </row>
        <row r="713">
          <cell r="A713">
            <v>3400003178</v>
          </cell>
          <cell r="B713">
            <v>61201</v>
          </cell>
          <cell r="C713">
            <v>7</v>
          </cell>
        </row>
        <row r="714">
          <cell r="A714">
            <v>3400003179</v>
          </cell>
          <cell r="B714">
            <v>61162</v>
          </cell>
          <cell r="C714">
            <v>1</v>
          </cell>
        </row>
        <row r="715">
          <cell r="A715">
            <v>3400003180</v>
          </cell>
          <cell r="B715">
            <v>61162</v>
          </cell>
          <cell r="C715">
            <v>1</v>
          </cell>
        </row>
        <row r="716">
          <cell r="A716">
            <v>3400003181</v>
          </cell>
          <cell r="B716">
            <v>61162</v>
          </cell>
          <cell r="C716">
            <v>1</v>
          </cell>
        </row>
        <row r="717">
          <cell r="A717">
            <v>3400003182</v>
          </cell>
          <cell r="B717">
            <v>61162</v>
          </cell>
          <cell r="C717">
            <v>1</v>
          </cell>
        </row>
        <row r="718">
          <cell r="A718">
            <v>3400003183</v>
          </cell>
          <cell r="B718">
            <v>61162</v>
          </cell>
          <cell r="C718">
            <v>1</v>
          </cell>
        </row>
        <row r="719">
          <cell r="A719">
            <v>3400003184</v>
          </cell>
          <cell r="B719">
            <v>61162</v>
          </cell>
          <cell r="C719">
            <v>1</v>
          </cell>
        </row>
        <row r="720">
          <cell r="A720">
            <v>3400003185</v>
          </cell>
          <cell r="B720">
            <v>61162</v>
          </cell>
          <cell r="C720">
            <v>1</v>
          </cell>
        </row>
        <row r="721">
          <cell r="A721">
            <v>3400003186</v>
          </cell>
          <cell r="B721">
            <v>61162</v>
          </cell>
          <cell r="C721">
            <v>1</v>
          </cell>
        </row>
        <row r="722">
          <cell r="A722">
            <v>3400003187</v>
          </cell>
          <cell r="B722">
            <v>61162</v>
          </cell>
          <cell r="C722">
            <v>1</v>
          </cell>
        </row>
        <row r="723">
          <cell r="A723">
            <v>3400003188</v>
          </cell>
          <cell r="B723">
            <v>61162</v>
          </cell>
          <cell r="C723">
            <v>1</v>
          </cell>
        </row>
        <row r="724">
          <cell r="A724">
            <v>3400003189</v>
          </cell>
          <cell r="B724">
            <v>61162</v>
          </cell>
          <cell r="C724">
            <v>1</v>
          </cell>
        </row>
        <row r="725">
          <cell r="A725">
            <v>3400003190</v>
          </cell>
          <cell r="B725">
            <v>61162</v>
          </cell>
          <cell r="C725">
            <v>1</v>
          </cell>
        </row>
        <row r="726">
          <cell r="A726">
            <v>3400003191</v>
          </cell>
          <cell r="B726">
            <v>61162</v>
          </cell>
          <cell r="C726">
            <v>1</v>
          </cell>
        </row>
        <row r="727">
          <cell r="A727">
            <v>3400003192</v>
          </cell>
          <cell r="B727">
            <v>61162</v>
          </cell>
          <cell r="C727">
            <v>1</v>
          </cell>
        </row>
        <row r="728">
          <cell r="A728">
            <v>3400003193</v>
          </cell>
          <cell r="B728">
            <v>61162</v>
          </cell>
          <cell r="C728">
            <v>2</v>
          </cell>
        </row>
        <row r="729">
          <cell r="A729">
            <v>3400003194</v>
          </cell>
          <cell r="B729">
            <v>61162</v>
          </cell>
          <cell r="C729">
            <v>1</v>
          </cell>
        </row>
        <row r="730">
          <cell r="A730">
            <v>3400003195</v>
          </cell>
          <cell r="B730">
            <v>61162</v>
          </cell>
          <cell r="C730">
            <v>1</v>
          </cell>
        </row>
        <row r="731">
          <cell r="A731">
            <v>3400003196</v>
          </cell>
          <cell r="B731">
            <v>61162</v>
          </cell>
          <cell r="C731">
            <v>1</v>
          </cell>
        </row>
        <row r="732">
          <cell r="A732">
            <v>3400003197</v>
          </cell>
          <cell r="B732">
            <v>61162</v>
          </cell>
          <cell r="C732">
            <v>1</v>
          </cell>
        </row>
        <row r="733">
          <cell r="A733">
            <v>3400003198</v>
          </cell>
          <cell r="B733">
            <v>61162</v>
          </cell>
          <cell r="C733">
            <v>1</v>
          </cell>
        </row>
        <row r="734">
          <cell r="A734">
            <v>3400003199</v>
          </cell>
          <cell r="B734">
            <v>61102</v>
          </cell>
          <cell r="C734">
            <v>1</v>
          </cell>
        </row>
        <row r="735">
          <cell r="A735">
            <v>3400003200</v>
          </cell>
          <cell r="B735">
            <v>61155</v>
          </cell>
          <cell r="C735">
            <v>1</v>
          </cell>
        </row>
        <row r="736">
          <cell r="A736">
            <v>3400003201</v>
          </cell>
          <cell r="B736">
            <v>61158</v>
          </cell>
          <cell r="C736">
            <v>1</v>
          </cell>
        </row>
        <row r="737">
          <cell r="A737">
            <v>3400003202</v>
          </cell>
          <cell r="B737">
            <v>61108</v>
          </cell>
          <cell r="C737">
            <v>1</v>
          </cell>
        </row>
        <row r="738">
          <cell r="A738">
            <v>3400003203</v>
          </cell>
          <cell r="B738">
            <v>61200</v>
          </cell>
          <cell r="C738">
            <v>1</v>
          </cell>
        </row>
        <row r="739">
          <cell r="A739">
            <v>3400003204</v>
          </cell>
          <cell r="B739">
            <v>61109</v>
          </cell>
          <cell r="C739">
            <v>1</v>
          </cell>
        </row>
        <row r="740">
          <cell r="A740">
            <v>3400003205</v>
          </cell>
          <cell r="B740">
            <v>61116</v>
          </cell>
          <cell r="C740">
            <v>1</v>
          </cell>
        </row>
        <row r="741">
          <cell r="A741">
            <v>3400003206</v>
          </cell>
          <cell r="B741">
            <v>61116</v>
          </cell>
          <cell r="C741">
            <v>1</v>
          </cell>
        </row>
        <row r="742">
          <cell r="A742">
            <v>3400003207</v>
          </cell>
          <cell r="B742">
            <v>61158</v>
          </cell>
          <cell r="C742">
            <v>1</v>
          </cell>
        </row>
        <row r="743">
          <cell r="A743">
            <v>3400003208</v>
          </cell>
          <cell r="B743">
            <v>61103</v>
          </cell>
          <cell r="C743">
            <v>1</v>
          </cell>
        </row>
        <row r="744">
          <cell r="A744">
            <v>3400003209</v>
          </cell>
          <cell r="B744">
            <v>61206</v>
          </cell>
          <cell r="C744">
            <v>1</v>
          </cell>
        </row>
        <row r="745">
          <cell r="A745">
            <v>3400003210</v>
          </cell>
          <cell r="B745">
            <v>61162</v>
          </cell>
          <cell r="C745">
            <v>1</v>
          </cell>
        </row>
        <row r="746">
          <cell r="A746">
            <v>3400003211</v>
          </cell>
          <cell r="B746">
            <v>61116</v>
          </cell>
          <cell r="C746">
            <v>1</v>
          </cell>
        </row>
        <row r="747">
          <cell r="A747">
            <v>3400003212</v>
          </cell>
          <cell r="B747">
            <v>61158</v>
          </cell>
          <cell r="C747">
            <v>1</v>
          </cell>
        </row>
        <row r="748">
          <cell r="A748">
            <v>3400003213</v>
          </cell>
          <cell r="B748">
            <v>61158</v>
          </cell>
          <cell r="C748">
            <v>1</v>
          </cell>
        </row>
        <row r="749">
          <cell r="A749">
            <v>3400003214</v>
          </cell>
          <cell r="B749">
            <v>61103</v>
          </cell>
          <cell r="C749">
            <v>1</v>
          </cell>
        </row>
        <row r="750">
          <cell r="A750">
            <v>3400003215</v>
          </cell>
          <cell r="B750">
            <v>61116</v>
          </cell>
          <cell r="C750">
            <v>1</v>
          </cell>
        </row>
        <row r="751">
          <cell r="A751">
            <v>3400003216</v>
          </cell>
          <cell r="B751">
            <v>61102</v>
          </cell>
          <cell r="C751">
            <v>1</v>
          </cell>
        </row>
        <row r="752">
          <cell r="A752">
            <v>3400003217</v>
          </cell>
          <cell r="B752">
            <v>61102</v>
          </cell>
          <cell r="C752">
            <v>1</v>
          </cell>
        </row>
        <row r="753">
          <cell r="A753">
            <v>3400003218</v>
          </cell>
          <cell r="B753">
            <v>61107</v>
          </cell>
          <cell r="C753">
            <v>1</v>
          </cell>
        </row>
        <row r="754">
          <cell r="A754">
            <v>3400003219</v>
          </cell>
          <cell r="B754">
            <v>61102</v>
          </cell>
          <cell r="C754">
            <v>1</v>
          </cell>
        </row>
        <row r="755">
          <cell r="A755">
            <v>3400003220</v>
          </cell>
          <cell r="B755">
            <v>61112</v>
          </cell>
          <cell r="C755">
            <v>1</v>
          </cell>
        </row>
        <row r="756">
          <cell r="A756">
            <v>3400003221</v>
          </cell>
          <cell r="B756">
            <v>61153</v>
          </cell>
          <cell r="C756">
            <v>1</v>
          </cell>
        </row>
        <row r="757">
          <cell r="A757">
            <v>3400003222</v>
          </cell>
          <cell r="B757">
            <v>61153</v>
          </cell>
          <cell r="C757">
            <v>1</v>
          </cell>
        </row>
        <row r="758">
          <cell r="A758">
            <v>3400003223</v>
          </cell>
          <cell r="B758">
            <v>61112</v>
          </cell>
          <cell r="C758">
            <v>1</v>
          </cell>
        </row>
        <row r="759">
          <cell r="A759">
            <v>3400003224</v>
          </cell>
          <cell r="B759">
            <v>61112</v>
          </cell>
          <cell r="C759">
            <v>1</v>
          </cell>
        </row>
        <row r="760">
          <cell r="A760">
            <v>3400003225</v>
          </cell>
          <cell r="B760">
            <v>61112</v>
          </cell>
          <cell r="C760">
            <v>1</v>
          </cell>
        </row>
        <row r="761">
          <cell r="A761">
            <v>3400003226</v>
          </cell>
          <cell r="B761">
            <v>61112</v>
          </cell>
          <cell r="C761">
            <v>1</v>
          </cell>
        </row>
        <row r="762">
          <cell r="A762">
            <v>3400003227</v>
          </cell>
          <cell r="B762">
            <v>61112</v>
          </cell>
          <cell r="C762">
            <v>1</v>
          </cell>
        </row>
        <row r="763">
          <cell r="A763">
            <v>3400003228</v>
          </cell>
          <cell r="B763">
            <v>61112</v>
          </cell>
          <cell r="C763">
            <v>1</v>
          </cell>
        </row>
        <row r="764">
          <cell r="A764">
            <v>3400003229</v>
          </cell>
          <cell r="B764">
            <v>61112</v>
          </cell>
          <cell r="C764">
            <v>1</v>
          </cell>
        </row>
        <row r="765">
          <cell r="A765">
            <v>3400003230</v>
          </cell>
          <cell r="B765">
            <v>61112</v>
          </cell>
          <cell r="C765">
            <v>1</v>
          </cell>
        </row>
        <row r="766">
          <cell r="A766">
            <v>3400003231</v>
          </cell>
          <cell r="B766">
            <v>61112</v>
          </cell>
          <cell r="C766">
            <v>1</v>
          </cell>
        </row>
        <row r="767">
          <cell r="A767">
            <v>3400003232</v>
          </cell>
          <cell r="B767">
            <v>61112</v>
          </cell>
          <cell r="C767">
            <v>1</v>
          </cell>
        </row>
        <row r="768">
          <cell r="A768">
            <v>3400003233</v>
          </cell>
          <cell r="B768">
            <v>61115</v>
          </cell>
          <cell r="C768">
            <v>1</v>
          </cell>
        </row>
        <row r="769">
          <cell r="A769">
            <v>3400003234</v>
          </cell>
          <cell r="B769">
            <v>61115</v>
          </cell>
          <cell r="C769">
            <v>1</v>
          </cell>
        </row>
        <row r="770">
          <cell r="A770">
            <v>3400003235</v>
          </cell>
          <cell r="B770">
            <v>61115</v>
          </cell>
          <cell r="C770">
            <v>1</v>
          </cell>
        </row>
        <row r="771">
          <cell r="A771">
            <v>3400003236</v>
          </cell>
          <cell r="B771">
            <v>61115</v>
          </cell>
          <cell r="C771">
            <v>1</v>
          </cell>
        </row>
        <row r="772">
          <cell r="A772">
            <v>3400003237</v>
          </cell>
          <cell r="B772">
            <v>61115</v>
          </cell>
          <cell r="C772">
            <v>1</v>
          </cell>
        </row>
        <row r="773">
          <cell r="A773">
            <v>3400003238</v>
          </cell>
          <cell r="B773">
            <v>61115</v>
          </cell>
          <cell r="C773">
            <v>1</v>
          </cell>
        </row>
        <row r="774">
          <cell r="A774">
            <v>3400003239</v>
          </cell>
          <cell r="B774">
            <v>61115</v>
          </cell>
          <cell r="C774">
            <v>1</v>
          </cell>
        </row>
        <row r="775">
          <cell r="A775">
            <v>3400003240</v>
          </cell>
          <cell r="B775">
            <v>61115</v>
          </cell>
          <cell r="C775">
            <v>1</v>
          </cell>
        </row>
        <row r="776">
          <cell r="A776">
            <v>3400003241</v>
          </cell>
          <cell r="B776">
            <v>61115</v>
          </cell>
          <cell r="C776">
            <v>1</v>
          </cell>
        </row>
        <row r="777">
          <cell r="A777">
            <v>3400003242</v>
          </cell>
          <cell r="B777">
            <v>61115</v>
          </cell>
          <cell r="C777">
            <v>1</v>
          </cell>
        </row>
        <row r="778">
          <cell r="A778">
            <v>3400003243</v>
          </cell>
          <cell r="B778">
            <v>61115</v>
          </cell>
          <cell r="C778">
            <v>1</v>
          </cell>
        </row>
        <row r="779">
          <cell r="A779">
            <v>3400003244</v>
          </cell>
          <cell r="B779">
            <v>61115</v>
          </cell>
          <cell r="C779">
            <v>1</v>
          </cell>
        </row>
        <row r="780">
          <cell r="A780">
            <v>3400003245</v>
          </cell>
          <cell r="B780">
            <v>61115</v>
          </cell>
          <cell r="C780">
            <v>1</v>
          </cell>
        </row>
        <row r="781">
          <cell r="A781">
            <v>3400003246</v>
          </cell>
          <cell r="B781">
            <v>61115</v>
          </cell>
          <cell r="C781">
            <v>1</v>
          </cell>
        </row>
        <row r="782">
          <cell r="A782">
            <v>3400003247</v>
          </cell>
          <cell r="B782">
            <v>61115</v>
          </cell>
          <cell r="C782">
            <v>1</v>
          </cell>
        </row>
        <row r="783">
          <cell r="A783">
            <v>3400003248</v>
          </cell>
          <cell r="B783">
            <v>61115</v>
          </cell>
          <cell r="C783">
            <v>1</v>
          </cell>
        </row>
        <row r="784">
          <cell r="A784">
            <v>3400003249</v>
          </cell>
          <cell r="B784">
            <v>61115</v>
          </cell>
          <cell r="C784">
            <v>1</v>
          </cell>
        </row>
        <row r="785">
          <cell r="A785">
            <v>3400003250</v>
          </cell>
          <cell r="B785">
            <v>61115</v>
          </cell>
          <cell r="C785">
            <v>1</v>
          </cell>
        </row>
        <row r="786">
          <cell r="A786">
            <v>3400003251</v>
          </cell>
          <cell r="B786">
            <v>61115</v>
          </cell>
          <cell r="C786">
            <v>1</v>
          </cell>
        </row>
        <row r="787">
          <cell r="A787">
            <v>3400003252</v>
          </cell>
          <cell r="B787">
            <v>61115</v>
          </cell>
          <cell r="C787">
            <v>1</v>
          </cell>
        </row>
        <row r="788">
          <cell r="A788">
            <v>3400003253</v>
          </cell>
          <cell r="B788">
            <v>61115</v>
          </cell>
          <cell r="C788">
            <v>1</v>
          </cell>
        </row>
        <row r="789">
          <cell r="A789">
            <v>3400003254</v>
          </cell>
          <cell r="B789">
            <v>61115</v>
          </cell>
          <cell r="C789">
            <v>1</v>
          </cell>
        </row>
        <row r="790">
          <cell r="A790">
            <v>3400003255</v>
          </cell>
          <cell r="B790">
            <v>61115</v>
          </cell>
          <cell r="C790">
            <v>1</v>
          </cell>
        </row>
        <row r="791">
          <cell r="A791">
            <v>3400003256</v>
          </cell>
          <cell r="B791">
            <v>61115</v>
          </cell>
          <cell r="C791">
            <v>1</v>
          </cell>
        </row>
        <row r="792">
          <cell r="A792">
            <v>3400003257</v>
          </cell>
          <cell r="B792">
            <v>61115</v>
          </cell>
          <cell r="C792">
            <v>1</v>
          </cell>
        </row>
        <row r="793">
          <cell r="A793">
            <v>3400003258</v>
          </cell>
          <cell r="B793">
            <v>61115</v>
          </cell>
          <cell r="C793">
            <v>1</v>
          </cell>
        </row>
        <row r="794">
          <cell r="A794">
            <v>3400003259</v>
          </cell>
          <cell r="B794">
            <v>61115</v>
          </cell>
          <cell r="C794">
            <v>1</v>
          </cell>
        </row>
        <row r="795">
          <cell r="A795">
            <v>3400003260</v>
          </cell>
          <cell r="B795">
            <v>61115</v>
          </cell>
          <cell r="C795">
            <v>1</v>
          </cell>
        </row>
        <row r="796">
          <cell r="A796">
            <v>3400003261</v>
          </cell>
          <cell r="B796">
            <v>61115</v>
          </cell>
          <cell r="C796">
            <v>1</v>
          </cell>
        </row>
        <row r="797">
          <cell r="A797">
            <v>3400003262</v>
          </cell>
          <cell r="B797">
            <v>61115</v>
          </cell>
          <cell r="C797">
            <v>1</v>
          </cell>
        </row>
        <row r="798">
          <cell r="A798">
            <v>3400003263</v>
          </cell>
          <cell r="B798">
            <v>61115</v>
          </cell>
          <cell r="C798">
            <v>1</v>
          </cell>
        </row>
        <row r="799">
          <cell r="A799">
            <v>3400003264</v>
          </cell>
          <cell r="B799">
            <v>61115</v>
          </cell>
          <cell r="C799">
            <v>1</v>
          </cell>
        </row>
        <row r="800">
          <cell r="A800">
            <v>3400003265</v>
          </cell>
          <cell r="B800">
            <v>61115</v>
          </cell>
          <cell r="C800">
            <v>1</v>
          </cell>
        </row>
        <row r="801">
          <cell r="A801">
            <v>3400003266</v>
          </cell>
          <cell r="B801">
            <v>61115</v>
          </cell>
          <cell r="C801">
            <v>1</v>
          </cell>
        </row>
        <row r="802">
          <cell r="A802">
            <v>3400003267</v>
          </cell>
          <cell r="B802">
            <v>61115</v>
          </cell>
          <cell r="C802">
            <v>1</v>
          </cell>
        </row>
        <row r="803">
          <cell r="A803">
            <v>3400003268</v>
          </cell>
          <cell r="B803">
            <v>61115</v>
          </cell>
          <cell r="C803">
            <v>1</v>
          </cell>
        </row>
        <row r="804">
          <cell r="A804">
            <v>3400003269</v>
          </cell>
          <cell r="B804">
            <v>61115</v>
          </cell>
          <cell r="C804">
            <v>1</v>
          </cell>
        </row>
        <row r="805">
          <cell r="A805">
            <v>3400003270</v>
          </cell>
          <cell r="B805">
            <v>61115</v>
          </cell>
          <cell r="C805">
            <v>1</v>
          </cell>
        </row>
        <row r="806">
          <cell r="A806">
            <v>3400003271</v>
          </cell>
          <cell r="B806">
            <v>61115</v>
          </cell>
          <cell r="C806">
            <v>1</v>
          </cell>
        </row>
        <row r="807">
          <cell r="A807">
            <v>3400003272</v>
          </cell>
          <cell r="B807">
            <v>61115</v>
          </cell>
          <cell r="C807">
            <v>1</v>
          </cell>
        </row>
        <row r="808">
          <cell r="A808">
            <v>3400003273</v>
          </cell>
          <cell r="B808">
            <v>61115</v>
          </cell>
          <cell r="C808">
            <v>1</v>
          </cell>
        </row>
        <row r="809">
          <cell r="A809">
            <v>3400003274</v>
          </cell>
          <cell r="B809">
            <v>61115</v>
          </cell>
          <cell r="C809">
            <v>1</v>
          </cell>
        </row>
        <row r="810">
          <cell r="A810">
            <v>3400003275</v>
          </cell>
          <cell r="B810">
            <v>61115</v>
          </cell>
          <cell r="C810">
            <v>1</v>
          </cell>
        </row>
        <row r="811">
          <cell r="A811">
            <v>3400003276</v>
          </cell>
          <cell r="B811">
            <v>61115</v>
          </cell>
          <cell r="C811">
            <v>1</v>
          </cell>
        </row>
        <row r="812">
          <cell r="A812">
            <v>3400003277</v>
          </cell>
          <cell r="B812">
            <v>61115</v>
          </cell>
          <cell r="C812">
            <v>1</v>
          </cell>
        </row>
        <row r="813">
          <cell r="A813">
            <v>3400003278</v>
          </cell>
          <cell r="B813">
            <v>61115</v>
          </cell>
          <cell r="C813">
            <v>1</v>
          </cell>
        </row>
        <row r="814">
          <cell r="A814">
            <v>3400003279</v>
          </cell>
          <cell r="B814">
            <v>61115</v>
          </cell>
          <cell r="C814">
            <v>1</v>
          </cell>
        </row>
        <row r="815">
          <cell r="A815">
            <v>3400003280</v>
          </cell>
          <cell r="B815">
            <v>61115</v>
          </cell>
          <cell r="C815">
            <v>1</v>
          </cell>
        </row>
        <row r="816">
          <cell r="A816">
            <v>3400003281</v>
          </cell>
          <cell r="B816">
            <v>61115</v>
          </cell>
          <cell r="C816">
            <v>2</v>
          </cell>
        </row>
        <row r="817">
          <cell r="A817">
            <v>3400003282</v>
          </cell>
          <cell r="B817">
            <v>61153</v>
          </cell>
          <cell r="C817">
            <v>1</v>
          </cell>
        </row>
        <row r="818">
          <cell r="A818">
            <v>3400003283</v>
          </cell>
          <cell r="B818">
            <v>61115</v>
          </cell>
          <cell r="C818">
            <v>6</v>
          </cell>
        </row>
        <row r="819">
          <cell r="A819">
            <v>3400003284</v>
          </cell>
          <cell r="B819">
            <v>61115</v>
          </cell>
          <cell r="C819">
            <v>2</v>
          </cell>
        </row>
        <row r="820">
          <cell r="A820">
            <v>3400003285</v>
          </cell>
          <cell r="B820">
            <v>61115</v>
          </cell>
          <cell r="C820">
            <v>12</v>
          </cell>
        </row>
        <row r="821">
          <cell r="A821">
            <v>3400003286</v>
          </cell>
          <cell r="B821">
            <v>61115</v>
          </cell>
          <cell r="C821">
            <v>2</v>
          </cell>
        </row>
        <row r="822">
          <cell r="A822">
            <v>3400003287</v>
          </cell>
          <cell r="B822">
            <v>61115</v>
          </cell>
          <cell r="C822">
            <v>1</v>
          </cell>
        </row>
        <row r="823">
          <cell r="A823">
            <v>3400003288</v>
          </cell>
          <cell r="B823">
            <v>61158</v>
          </cell>
          <cell r="C823">
            <v>1</v>
          </cell>
        </row>
        <row r="824">
          <cell r="A824">
            <v>3400003289</v>
          </cell>
          <cell r="B824">
            <v>61158</v>
          </cell>
          <cell r="C824">
            <v>1</v>
          </cell>
        </row>
        <row r="825">
          <cell r="A825">
            <v>3400003289</v>
          </cell>
          <cell r="B825">
            <v>61158</v>
          </cell>
          <cell r="C825">
            <v>1</v>
          </cell>
        </row>
        <row r="826">
          <cell r="A826">
            <v>3400003290</v>
          </cell>
          <cell r="B826">
            <v>61155</v>
          </cell>
          <cell r="C826">
            <v>1</v>
          </cell>
        </row>
        <row r="827">
          <cell r="A827">
            <v>3400003291</v>
          </cell>
          <cell r="B827">
            <v>61159</v>
          </cell>
          <cell r="C827">
            <v>1</v>
          </cell>
        </row>
        <row r="828">
          <cell r="A828">
            <v>3400003292</v>
          </cell>
          <cell r="B828">
            <v>61162</v>
          </cell>
          <cell r="C828">
            <v>1</v>
          </cell>
        </row>
        <row r="829">
          <cell r="A829">
            <v>3400003293</v>
          </cell>
          <cell r="B829">
            <v>61157</v>
          </cell>
          <cell r="C829">
            <v>1</v>
          </cell>
        </row>
        <row r="830">
          <cell r="A830">
            <v>3400003294</v>
          </cell>
          <cell r="B830">
            <v>61162</v>
          </cell>
          <cell r="C830">
            <v>1</v>
          </cell>
        </row>
        <row r="831">
          <cell r="A831">
            <v>3400003295</v>
          </cell>
          <cell r="B831">
            <v>61158</v>
          </cell>
          <cell r="C831">
            <v>1</v>
          </cell>
        </row>
        <row r="832">
          <cell r="A832">
            <v>3400003296</v>
          </cell>
          <cell r="B832">
            <v>61108</v>
          </cell>
          <cell r="C832">
            <v>25</v>
          </cell>
        </row>
        <row r="833">
          <cell r="A833">
            <v>3400003297</v>
          </cell>
          <cell r="B833">
            <v>61119</v>
          </cell>
          <cell r="C833">
            <v>1</v>
          </cell>
        </row>
        <row r="834">
          <cell r="A834">
            <v>3400003298</v>
          </cell>
          <cell r="B834">
            <v>61150</v>
          </cell>
          <cell r="C834">
            <v>8</v>
          </cell>
        </row>
        <row r="835">
          <cell r="A835">
            <v>3400003299</v>
          </cell>
          <cell r="B835">
            <v>61107</v>
          </cell>
          <cell r="C835">
            <v>23</v>
          </cell>
        </row>
        <row r="836">
          <cell r="A836">
            <v>3400003300</v>
          </cell>
          <cell r="B836">
            <v>61101</v>
          </cell>
          <cell r="C836">
            <v>1</v>
          </cell>
        </row>
        <row r="837">
          <cell r="A837">
            <v>3400003301</v>
          </cell>
          <cell r="B837">
            <v>61155</v>
          </cell>
          <cell r="C837">
            <v>6</v>
          </cell>
        </row>
        <row r="838">
          <cell r="A838">
            <v>3400003302</v>
          </cell>
          <cell r="B838">
            <v>61159</v>
          </cell>
          <cell r="C838">
            <v>4</v>
          </cell>
        </row>
        <row r="839">
          <cell r="A839">
            <v>3400003303</v>
          </cell>
          <cell r="B839">
            <v>61108</v>
          </cell>
          <cell r="C839">
            <v>1</v>
          </cell>
        </row>
        <row r="840">
          <cell r="A840">
            <v>3400003304</v>
          </cell>
          <cell r="B840">
            <v>61203</v>
          </cell>
          <cell r="C840">
            <v>1</v>
          </cell>
        </row>
        <row r="841">
          <cell r="A841">
            <v>3400003305</v>
          </cell>
          <cell r="B841">
            <v>61203</v>
          </cell>
          <cell r="C841">
            <v>1</v>
          </cell>
        </row>
        <row r="842">
          <cell r="A842">
            <v>3400003306</v>
          </cell>
          <cell r="B842">
            <v>61203</v>
          </cell>
          <cell r="C842">
            <v>1</v>
          </cell>
        </row>
        <row r="843">
          <cell r="A843">
            <v>3400003307</v>
          </cell>
          <cell r="B843">
            <v>61203</v>
          </cell>
          <cell r="C843">
            <v>1</v>
          </cell>
        </row>
        <row r="844">
          <cell r="A844">
            <v>3400003308</v>
          </cell>
          <cell r="B844">
            <v>61203</v>
          </cell>
          <cell r="C844">
            <v>1</v>
          </cell>
        </row>
        <row r="845">
          <cell r="A845">
            <v>3400003309</v>
          </cell>
          <cell r="B845">
            <v>61203</v>
          </cell>
          <cell r="C845">
            <v>1</v>
          </cell>
        </row>
        <row r="846">
          <cell r="A846">
            <v>3400003310</v>
          </cell>
          <cell r="B846">
            <v>61203</v>
          </cell>
          <cell r="C846">
            <v>1</v>
          </cell>
        </row>
        <row r="847">
          <cell r="A847">
            <v>3400003311</v>
          </cell>
          <cell r="B847">
            <v>61203</v>
          </cell>
          <cell r="C847">
            <v>1</v>
          </cell>
        </row>
        <row r="848">
          <cell r="A848">
            <v>3400003312</v>
          </cell>
          <cell r="B848">
            <v>61116</v>
          </cell>
          <cell r="C848">
            <v>1</v>
          </cell>
        </row>
        <row r="849">
          <cell r="A849">
            <v>3400003313</v>
          </cell>
          <cell r="B849">
            <v>61116</v>
          </cell>
          <cell r="C849">
            <v>1</v>
          </cell>
        </row>
        <row r="850">
          <cell r="A850">
            <v>3400003314</v>
          </cell>
          <cell r="B850">
            <v>61116</v>
          </cell>
          <cell r="C850">
            <v>1</v>
          </cell>
        </row>
        <row r="851">
          <cell r="A851">
            <v>3400003315</v>
          </cell>
          <cell r="B851">
            <v>61200</v>
          </cell>
          <cell r="C851">
            <v>13</v>
          </cell>
        </row>
        <row r="852">
          <cell r="A852">
            <v>3400003316</v>
          </cell>
          <cell r="B852">
            <v>61161</v>
          </cell>
          <cell r="C852">
            <v>1</v>
          </cell>
        </row>
        <row r="853">
          <cell r="A853">
            <v>3400003317</v>
          </cell>
          <cell r="B853">
            <v>61108</v>
          </cell>
          <cell r="C853">
            <v>1</v>
          </cell>
        </row>
        <row r="854">
          <cell r="A854">
            <v>3400003318</v>
          </cell>
          <cell r="B854">
            <v>61101</v>
          </cell>
          <cell r="C854">
            <v>1</v>
          </cell>
        </row>
        <row r="855">
          <cell r="A855">
            <v>3400003319</v>
          </cell>
          <cell r="B855">
            <v>61101</v>
          </cell>
          <cell r="C855">
            <v>1</v>
          </cell>
        </row>
        <row r="856">
          <cell r="A856">
            <v>3400003320</v>
          </cell>
          <cell r="B856">
            <v>61101</v>
          </cell>
          <cell r="C856">
            <v>1</v>
          </cell>
        </row>
        <row r="857">
          <cell r="A857">
            <v>3400003321</v>
          </cell>
          <cell r="B857">
            <v>61101</v>
          </cell>
          <cell r="C857">
            <v>1</v>
          </cell>
        </row>
        <row r="858">
          <cell r="A858">
            <v>3400003322</v>
          </cell>
          <cell r="B858">
            <v>61158</v>
          </cell>
          <cell r="C858">
            <v>1</v>
          </cell>
        </row>
        <row r="859">
          <cell r="A859">
            <v>3400003323</v>
          </cell>
          <cell r="B859">
            <v>61161</v>
          </cell>
          <cell r="C859">
            <v>1</v>
          </cell>
        </row>
        <row r="860">
          <cell r="A860">
            <v>3400003324</v>
          </cell>
          <cell r="B860">
            <v>61161</v>
          </cell>
          <cell r="C860">
            <v>1</v>
          </cell>
        </row>
        <row r="861">
          <cell r="A861">
            <v>3400003325</v>
          </cell>
          <cell r="B861">
            <v>61162</v>
          </cell>
          <cell r="C861">
            <v>1</v>
          </cell>
        </row>
        <row r="862">
          <cell r="A862">
            <v>3400003326</v>
          </cell>
          <cell r="B862">
            <v>61162</v>
          </cell>
          <cell r="C862">
            <v>1</v>
          </cell>
        </row>
        <row r="863">
          <cell r="A863">
            <v>3400003327</v>
          </cell>
          <cell r="B863">
            <v>61158</v>
          </cell>
          <cell r="C863">
            <v>1</v>
          </cell>
        </row>
        <row r="864">
          <cell r="A864">
            <v>3400003328</v>
          </cell>
          <cell r="B864">
            <v>61118</v>
          </cell>
          <cell r="C864">
            <v>1</v>
          </cell>
        </row>
        <row r="865">
          <cell r="A865">
            <v>3400003329</v>
          </cell>
          <cell r="B865">
            <v>61109</v>
          </cell>
          <cell r="C865">
            <v>1</v>
          </cell>
        </row>
        <row r="866">
          <cell r="A866">
            <v>3400003330</v>
          </cell>
          <cell r="B866">
            <v>61109</v>
          </cell>
          <cell r="C866">
            <v>1</v>
          </cell>
        </row>
        <row r="867">
          <cell r="A867">
            <v>3400003331</v>
          </cell>
          <cell r="B867">
            <v>61155</v>
          </cell>
          <cell r="C867">
            <v>1</v>
          </cell>
        </row>
        <row r="868">
          <cell r="A868">
            <v>3400003332</v>
          </cell>
          <cell r="B868">
            <v>61102</v>
          </cell>
          <cell r="C868">
            <v>1</v>
          </cell>
        </row>
        <row r="869">
          <cell r="A869">
            <v>3400003333</v>
          </cell>
          <cell r="B869">
            <v>61104</v>
          </cell>
          <cell r="C869">
            <v>2</v>
          </cell>
        </row>
        <row r="870">
          <cell r="A870">
            <v>3400003334</v>
          </cell>
          <cell r="B870">
            <v>61112</v>
          </cell>
          <cell r="C870">
            <v>1</v>
          </cell>
        </row>
        <row r="871">
          <cell r="A871">
            <v>3400003335</v>
          </cell>
          <cell r="B871">
            <v>61150</v>
          </cell>
          <cell r="C871">
            <v>3</v>
          </cell>
        </row>
        <row r="872">
          <cell r="A872">
            <v>3400003336</v>
          </cell>
          <cell r="B872">
            <v>61102</v>
          </cell>
          <cell r="C872">
            <v>1</v>
          </cell>
        </row>
        <row r="873">
          <cell r="A873">
            <v>3400003337</v>
          </cell>
          <cell r="B873">
            <v>61159</v>
          </cell>
          <cell r="C873">
            <v>1</v>
          </cell>
        </row>
        <row r="874">
          <cell r="A874">
            <v>3400003338</v>
          </cell>
          <cell r="B874">
            <v>61155</v>
          </cell>
          <cell r="C874">
            <v>1</v>
          </cell>
        </row>
        <row r="875">
          <cell r="A875">
            <v>3400003339</v>
          </cell>
          <cell r="B875">
            <v>61155</v>
          </cell>
          <cell r="C875">
            <v>1</v>
          </cell>
        </row>
        <row r="876">
          <cell r="A876">
            <v>3400003340</v>
          </cell>
          <cell r="B876">
            <v>61116</v>
          </cell>
          <cell r="C876">
            <v>1</v>
          </cell>
        </row>
        <row r="877">
          <cell r="A877">
            <v>3400003340</v>
          </cell>
          <cell r="B877">
            <v>61116</v>
          </cell>
          <cell r="C877">
            <v>1</v>
          </cell>
        </row>
        <row r="878">
          <cell r="A878">
            <v>3400003341</v>
          </cell>
          <cell r="B878">
            <v>61108</v>
          </cell>
          <cell r="C878">
            <v>1</v>
          </cell>
        </row>
        <row r="879">
          <cell r="A879">
            <v>3400003342</v>
          </cell>
          <cell r="B879">
            <v>61116</v>
          </cell>
          <cell r="C879">
            <v>1</v>
          </cell>
        </row>
        <row r="880">
          <cell r="A880">
            <v>3400003343</v>
          </cell>
          <cell r="B880">
            <v>61158</v>
          </cell>
          <cell r="C880">
            <v>1</v>
          </cell>
        </row>
        <row r="881">
          <cell r="A881">
            <v>3400003344</v>
          </cell>
          <cell r="B881">
            <v>61158</v>
          </cell>
          <cell r="C881">
            <v>1</v>
          </cell>
        </row>
        <row r="882">
          <cell r="A882">
            <v>3400003345</v>
          </cell>
          <cell r="B882">
            <v>61200</v>
          </cell>
          <cell r="C882">
            <v>140</v>
          </cell>
        </row>
        <row r="883">
          <cell r="A883">
            <v>3400003346</v>
          </cell>
          <cell r="B883">
            <v>61200</v>
          </cell>
          <cell r="C883">
            <v>280</v>
          </cell>
        </row>
        <row r="884">
          <cell r="A884">
            <v>3400003347</v>
          </cell>
          <cell r="B884">
            <v>61155</v>
          </cell>
          <cell r="C884">
            <v>1</v>
          </cell>
        </row>
        <row r="885">
          <cell r="A885">
            <v>3400003347</v>
          </cell>
          <cell r="B885">
            <v>61155</v>
          </cell>
          <cell r="C885">
            <v>1</v>
          </cell>
        </row>
        <row r="886">
          <cell r="A886">
            <v>3400003348</v>
          </cell>
          <cell r="B886">
            <v>61102</v>
          </cell>
          <cell r="C886">
            <v>1</v>
          </cell>
        </row>
        <row r="887">
          <cell r="A887">
            <v>3400003349</v>
          </cell>
          <cell r="B887">
            <v>61102</v>
          </cell>
          <cell r="C887">
            <v>1</v>
          </cell>
        </row>
        <row r="888">
          <cell r="A888">
            <v>3400003350</v>
          </cell>
          <cell r="B888">
            <v>61160</v>
          </cell>
          <cell r="C888">
            <v>1</v>
          </cell>
        </row>
        <row r="889">
          <cell r="A889">
            <v>3400003351</v>
          </cell>
          <cell r="B889">
            <v>61161</v>
          </cell>
          <cell r="C889">
            <v>1</v>
          </cell>
        </row>
        <row r="890">
          <cell r="A890">
            <v>3400003352</v>
          </cell>
          <cell r="B890">
            <v>61157</v>
          </cell>
          <cell r="C890">
            <v>1</v>
          </cell>
        </row>
        <row r="891">
          <cell r="A891">
            <v>3400003353</v>
          </cell>
          <cell r="B891">
            <v>61102</v>
          </cell>
          <cell r="C891">
            <v>1</v>
          </cell>
        </row>
        <row r="892">
          <cell r="A892">
            <v>3400003354</v>
          </cell>
          <cell r="B892">
            <v>61101</v>
          </cell>
          <cell r="C892">
            <v>1</v>
          </cell>
        </row>
        <row r="893">
          <cell r="A893">
            <v>3400003355</v>
          </cell>
          <cell r="B893">
            <v>61102</v>
          </cell>
          <cell r="C893">
            <v>1</v>
          </cell>
        </row>
        <row r="894">
          <cell r="A894">
            <v>3400003356</v>
          </cell>
          <cell r="B894">
            <v>61200</v>
          </cell>
          <cell r="C894">
            <v>6</v>
          </cell>
        </row>
        <row r="895">
          <cell r="A895">
            <v>3400003357</v>
          </cell>
          <cell r="B895">
            <v>61115</v>
          </cell>
          <cell r="C895">
            <v>1</v>
          </cell>
        </row>
        <row r="896">
          <cell r="A896">
            <v>3400003358</v>
          </cell>
          <cell r="B896">
            <v>61107</v>
          </cell>
          <cell r="C896">
            <v>53</v>
          </cell>
        </row>
        <row r="897">
          <cell r="A897">
            <v>3400003359</v>
          </cell>
          <cell r="B897">
            <v>61115</v>
          </cell>
          <cell r="C897">
            <v>1</v>
          </cell>
        </row>
        <row r="898">
          <cell r="A898">
            <v>3400003360</v>
          </cell>
          <cell r="B898">
            <v>61109</v>
          </cell>
          <cell r="C898">
            <v>1</v>
          </cell>
        </row>
        <row r="899">
          <cell r="A899">
            <v>3400003361</v>
          </cell>
          <cell r="B899">
            <v>61155</v>
          </cell>
          <cell r="C899">
            <v>1</v>
          </cell>
        </row>
        <row r="900">
          <cell r="A900">
            <v>3400003362</v>
          </cell>
          <cell r="B900">
            <v>61102</v>
          </cell>
          <cell r="C900">
            <v>1</v>
          </cell>
        </row>
        <row r="901">
          <cell r="A901">
            <v>3400003363</v>
          </cell>
          <cell r="B901">
            <v>61160</v>
          </cell>
          <cell r="C901">
            <v>1</v>
          </cell>
        </row>
        <row r="902">
          <cell r="A902">
            <v>3400003364</v>
          </cell>
          <cell r="B902">
            <v>61116</v>
          </cell>
          <cell r="C902">
            <v>1</v>
          </cell>
        </row>
        <row r="903">
          <cell r="A903">
            <v>3400003365</v>
          </cell>
          <cell r="B903">
            <v>61108</v>
          </cell>
          <cell r="C903">
            <v>2</v>
          </cell>
        </row>
        <row r="904">
          <cell r="A904">
            <v>3400003366</v>
          </cell>
          <cell r="B904">
            <v>61150</v>
          </cell>
          <cell r="C904">
            <v>27</v>
          </cell>
        </row>
        <row r="905">
          <cell r="A905">
            <v>3400003367</v>
          </cell>
          <cell r="B905">
            <v>61150</v>
          </cell>
          <cell r="C905">
            <v>1350</v>
          </cell>
        </row>
        <row r="906">
          <cell r="A906">
            <v>3400003368</v>
          </cell>
          <cell r="B906">
            <v>61156</v>
          </cell>
          <cell r="C906">
            <v>84</v>
          </cell>
        </row>
        <row r="907">
          <cell r="A907">
            <v>3400003368</v>
          </cell>
          <cell r="B907">
            <v>61156</v>
          </cell>
          <cell r="C907">
            <v>84</v>
          </cell>
        </row>
        <row r="908">
          <cell r="A908">
            <v>3400003369</v>
          </cell>
          <cell r="B908">
            <v>61150</v>
          </cell>
          <cell r="C908">
            <v>1</v>
          </cell>
        </row>
        <row r="909">
          <cell r="A909">
            <v>3400003370</v>
          </cell>
          <cell r="B909">
            <v>61155</v>
          </cell>
          <cell r="C909">
            <v>1</v>
          </cell>
        </row>
        <row r="910">
          <cell r="A910">
            <v>3400003371</v>
          </cell>
          <cell r="B910">
            <v>61155</v>
          </cell>
          <cell r="C910">
            <v>1</v>
          </cell>
        </row>
        <row r="911">
          <cell r="A911">
            <v>3400003372</v>
          </cell>
          <cell r="B911">
            <v>61206</v>
          </cell>
          <cell r="C911">
            <v>1</v>
          </cell>
        </row>
        <row r="912">
          <cell r="A912">
            <v>3400003373</v>
          </cell>
          <cell r="B912">
            <v>61119</v>
          </cell>
          <cell r="C912">
            <v>1</v>
          </cell>
        </row>
        <row r="913">
          <cell r="A913">
            <v>3400003374</v>
          </cell>
          <cell r="B913">
            <v>61102</v>
          </cell>
          <cell r="C913">
            <v>1</v>
          </cell>
        </row>
        <row r="914">
          <cell r="A914">
            <v>3400003375</v>
          </cell>
          <cell r="B914">
            <v>61102</v>
          </cell>
          <cell r="C914">
            <v>1</v>
          </cell>
        </row>
        <row r="915">
          <cell r="A915">
            <v>3400003376</v>
          </cell>
          <cell r="B915">
            <v>61102</v>
          </cell>
          <cell r="C915">
            <v>1</v>
          </cell>
        </row>
        <row r="916">
          <cell r="A916">
            <v>3400003377</v>
          </cell>
          <cell r="B916">
            <v>61102</v>
          </cell>
          <cell r="C916">
            <v>1</v>
          </cell>
        </row>
        <row r="917">
          <cell r="A917">
            <v>3400003378</v>
          </cell>
          <cell r="B917">
            <v>61102</v>
          </cell>
          <cell r="C917">
            <v>1</v>
          </cell>
        </row>
        <row r="918">
          <cell r="A918">
            <v>3400003379</v>
          </cell>
          <cell r="B918">
            <v>61102</v>
          </cell>
          <cell r="C918">
            <v>1</v>
          </cell>
        </row>
        <row r="919">
          <cell r="A919">
            <v>3400003380</v>
          </cell>
          <cell r="B919">
            <v>61102</v>
          </cell>
          <cell r="C919">
            <v>1</v>
          </cell>
        </row>
        <row r="920">
          <cell r="A920">
            <v>3400003381</v>
          </cell>
          <cell r="B920">
            <v>61103</v>
          </cell>
          <cell r="C920">
            <v>1</v>
          </cell>
        </row>
        <row r="921">
          <cell r="A921">
            <v>3400003382</v>
          </cell>
          <cell r="B921">
            <v>61103</v>
          </cell>
          <cell r="C921">
            <v>1</v>
          </cell>
        </row>
        <row r="922">
          <cell r="A922">
            <v>3400003383</v>
          </cell>
          <cell r="B922">
            <v>61103</v>
          </cell>
          <cell r="C922">
            <v>1</v>
          </cell>
        </row>
        <row r="923">
          <cell r="A923">
            <v>3400003384</v>
          </cell>
          <cell r="B923">
            <v>61103</v>
          </cell>
          <cell r="C923">
            <v>1</v>
          </cell>
        </row>
        <row r="924">
          <cell r="A924">
            <v>3400003385</v>
          </cell>
          <cell r="B924">
            <v>61103</v>
          </cell>
          <cell r="C924">
            <v>1</v>
          </cell>
        </row>
        <row r="925">
          <cell r="A925">
            <v>3400003386</v>
          </cell>
          <cell r="B925">
            <v>61103</v>
          </cell>
          <cell r="C925">
            <v>1</v>
          </cell>
        </row>
        <row r="926">
          <cell r="A926">
            <v>3400003387</v>
          </cell>
          <cell r="B926">
            <v>61103</v>
          </cell>
          <cell r="C926">
            <v>1</v>
          </cell>
        </row>
        <row r="927">
          <cell r="A927">
            <v>3400003388</v>
          </cell>
          <cell r="B927">
            <v>61103</v>
          </cell>
          <cell r="C927">
            <v>1</v>
          </cell>
        </row>
        <row r="928">
          <cell r="A928">
            <v>3400003389</v>
          </cell>
          <cell r="B928">
            <v>61102</v>
          </cell>
          <cell r="C928">
            <v>1</v>
          </cell>
        </row>
        <row r="929">
          <cell r="A929">
            <v>3400003390</v>
          </cell>
          <cell r="B929">
            <v>61102</v>
          </cell>
          <cell r="C929">
            <v>1</v>
          </cell>
        </row>
        <row r="930">
          <cell r="A930">
            <v>3400003391</v>
          </cell>
          <cell r="B930">
            <v>61102</v>
          </cell>
          <cell r="C930">
            <v>1</v>
          </cell>
        </row>
        <row r="931">
          <cell r="A931">
            <v>3400003392</v>
          </cell>
          <cell r="B931">
            <v>61102</v>
          </cell>
          <cell r="C931">
            <v>1</v>
          </cell>
        </row>
        <row r="932">
          <cell r="A932">
            <v>3400003393</v>
          </cell>
          <cell r="B932">
            <v>61102</v>
          </cell>
          <cell r="C932">
            <v>1</v>
          </cell>
        </row>
        <row r="933">
          <cell r="A933">
            <v>3400003394</v>
          </cell>
          <cell r="B933">
            <v>61102</v>
          </cell>
          <cell r="C933">
            <v>1</v>
          </cell>
        </row>
        <row r="934">
          <cell r="A934">
            <v>3400003395</v>
          </cell>
          <cell r="B934">
            <v>61102</v>
          </cell>
          <cell r="C934">
            <v>1</v>
          </cell>
        </row>
        <row r="935">
          <cell r="A935">
            <v>3400003396</v>
          </cell>
          <cell r="B935">
            <v>61102</v>
          </cell>
          <cell r="C935">
            <v>1</v>
          </cell>
        </row>
        <row r="936">
          <cell r="A936">
            <v>3400003397</v>
          </cell>
          <cell r="B936">
            <v>61102</v>
          </cell>
          <cell r="C936">
            <v>1</v>
          </cell>
        </row>
        <row r="937">
          <cell r="A937">
            <v>3400003398</v>
          </cell>
          <cell r="B937">
            <v>61102</v>
          </cell>
          <cell r="C937">
            <v>1</v>
          </cell>
        </row>
        <row r="938">
          <cell r="A938">
            <v>3400003399</v>
          </cell>
          <cell r="B938">
            <v>61102</v>
          </cell>
          <cell r="C938">
            <v>1</v>
          </cell>
        </row>
        <row r="939">
          <cell r="A939">
            <v>3400003400</v>
          </cell>
          <cell r="B939">
            <v>61102</v>
          </cell>
          <cell r="C939">
            <v>1</v>
          </cell>
        </row>
        <row r="940">
          <cell r="A940">
            <v>3400003401</v>
          </cell>
          <cell r="B940">
            <v>61102</v>
          </cell>
          <cell r="C940">
            <v>1</v>
          </cell>
        </row>
        <row r="941">
          <cell r="A941">
            <v>3400003402</v>
          </cell>
          <cell r="B941">
            <v>61102</v>
          </cell>
          <cell r="C941">
            <v>1</v>
          </cell>
        </row>
        <row r="942">
          <cell r="A942">
            <v>3400003403</v>
          </cell>
          <cell r="B942">
            <v>61102</v>
          </cell>
          <cell r="C942">
            <v>1</v>
          </cell>
        </row>
        <row r="943">
          <cell r="A943">
            <v>3400003404</v>
          </cell>
          <cell r="B943">
            <v>61102</v>
          </cell>
          <cell r="C943">
            <v>1</v>
          </cell>
        </row>
        <row r="944">
          <cell r="A944">
            <v>3400003405</v>
          </cell>
          <cell r="B944">
            <v>61102</v>
          </cell>
          <cell r="C944">
            <v>1</v>
          </cell>
        </row>
        <row r="945">
          <cell r="A945">
            <v>3400003406</v>
          </cell>
          <cell r="B945">
            <v>61102</v>
          </cell>
          <cell r="C945">
            <v>1</v>
          </cell>
        </row>
        <row r="946">
          <cell r="A946">
            <v>3400003407</v>
          </cell>
          <cell r="B946">
            <v>61102</v>
          </cell>
          <cell r="C946">
            <v>1</v>
          </cell>
        </row>
        <row r="947">
          <cell r="A947">
            <v>3400003408</v>
          </cell>
          <cell r="B947">
            <v>61102</v>
          </cell>
          <cell r="C947">
            <v>1</v>
          </cell>
        </row>
        <row r="948">
          <cell r="A948">
            <v>3400003409</v>
          </cell>
          <cell r="B948">
            <v>61102</v>
          </cell>
          <cell r="C948">
            <v>1</v>
          </cell>
        </row>
        <row r="949">
          <cell r="A949">
            <v>3400003410</v>
          </cell>
          <cell r="B949">
            <v>61102</v>
          </cell>
          <cell r="C949">
            <v>1</v>
          </cell>
        </row>
        <row r="950">
          <cell r="A950">
            <v>3400003411</v>
          </cell>
          <cell r="B950">
            <v>61102</v>
          </cell>
          <cell r="C950">
            <v>1</v>
          </cell>
        </row>
        <row r="951">
          <cell r="A951">
            <v>3400003412</v>
          </cell>
          <cell r="B951">
            <v>61102</v>
          </cell>
          <cell r="C951">
            <v>1</v>
          </cell>
        </row>
        <row r="952">
          <cell r="A952">
            <v>3400003413</v>
          </cell>
          <cell r="B952">
            <v>61102</v>
          </cell>
          <cell r="C952">
            <v>1</v>
          </cell>
        </row>
        <row r="953">
          <cell r="A953">
            <v>3400003414</v>
          </cell>
          <cell r="B953">
            <v>61102</v>
          </cell>
          <cell r="C953">
            <v>1</v>
          </cell>
        </row>
        <row r="954">
          <cell r="A954">
            <v>3400003415</v>
          </cell>
          <cell r="B954">
            <v>61102</v>
          </cell>
          <cell r="C954">
            <v>1</v>
          </cell>
        </row>
        <row r="955">
          <cell r="A955">
            <v>3400003416</v>
          </cell>
          <cell r="B955">
            <v>61116</v>
          </cell>
          <cell r="C955">
            <v>1</v>
          </cell>
        </row>
        <row r="956">
          <cell r="A956">
            <v>3400003417</v>
          </cell>
          <cell r="B956">
            <v>61116</v>
          </cell>
          <cell r="C956">
            <v>1</v>
          </cell>
        </row>
        <row r="957">
          <cell r="A957">
            <v>3400003418</v>
          </cell>
          <cell r="B957">
            <v>61116</v>
          </cell>
          <cell r="C957">
            <v>1</v>
          </cell>
        </row>
        <row r="958">
          <cell r="A958">
            <v>3400003419</v>
          </cell>
          <cell r="B958">
            <v>61116</v>
          </cell>
          <cell r="C958">
            <v>1</v>
          </cell>
        </row>
        <row r="959">
          <cell r="A959">
            <v>3400003420</v>
          </cell>
          <cell r="B959">
            <v>61116</v>
          </cell>
          <cell r="C959">
            <v>1</v>
          </cell>
        </row>
        <row r="960">
          <cell r="A960">
            <v>3400003421</v>
          </cell>
          <cell r="B960">
            <v>61116</v>
          </cell>
          <cell r="C960">
            <v>1</v>
          </cell>
        </row>
        <row r="961">
          <cell r="A961">
            <v>3400003422</v>
          </cell>
          <cell r="B961">
            <v>61116</v>
          </cell>
          <cell r="C961">
            <v>1</v>
          </cell>
        </row>
        <row r="962">
          <cell r="A962">
            <v>3400003423</v>
          </cell>
          <cell r="B962">
            <v>61116</v>
          </cell>
          <cell r="C962">
            <v>1</v>
          </cell>
        </row>
        <row r="963">
          <cell r="A963">
            <v>3400003424</v>
          </cell>
          <cell r="B963">
            <v>61116</v>
          </cell>
          <cell r="C963">
            <v>1</v>
          </cell>
        </row>
        <row r="964">
          <cell r="A964">
            <v>3400003425</v>
          </cell>
          <cell r="B964">
            <v>61116</v>
          </cell>
          <cell r="C964">
            <v>1</v>
          </cell>
        </row>
        <row r="965">
          <cell r="A965">
            <v>3400003426</v>
          </cell>
          <cell r="B965">
            <v>61116</v>
          </cell>
          <cell r="C965">
            <v>1</v>
          </cell>
        </row>
        <row r="966">
          <cell r="A966">
            <v>3400003427</v>
          </cell>
          <cell r="B966">
            <v>61116</v>
          </cell>
          <cell r="C966">
            <v>1</v>
          </cell>
        </row>
        <row r="967">
          <cell r="A967">
            <v>3400003428</v>
          </cell>
          <cell r="B967">
            <v>61116</v>
          </cell>
          <cell r="C967">
            <v>1</v>
          </cell>
        </row>
        <row r="968">
          <cell r="A968">
            <v>3400003429</v>
          </cell>
          <cell r="B968">
            <v>61116</v>
          </cell>
          <cell r="C968">
            <v>1</v>
          </cell>
        </row>
        <row r="969">
          <cell r="A969">
            <v>3400003430</v>
          </cell>
          <cell r="B969">
            <v>61116</v>
          </cell>
          <cell r="C969">
            <v>1</v>
          </cell>
        </row>
        <row r="970">
          <cell r="A970">
            <v>3400003431</v>
          </cell>
          <cell r="B970">
            <v>61116</v>
          </cell>
          <cell r="C970">
            <v>1</v>
          </cell>
        </row>
        <row r="971">
          <cell r="A971">
            <v>3400003432</v>
          </cell>
          <cell r="B971">
            <v>61116</v>
          </cell>
          <cell r="C971">
            <v>1</v>
          </cell>
        </row>
        <row r="972">
          <cell r="A972">
            <v>3400003433</v>
          </cell>
          <cell r="B972">
            <v>61116</v>
          </cell>
          <cell r="C972">
            <v>1</v>
          </cell>
        </row>
        <row r="973">
          <cell r="A973">
            <v>3400003434</v>
          </cell>
          <cell r="B973">
            <v>61116</v>
          </cell>
          <cell r="C973">
            <v>1</v>
          </cell>
        </row>
        <row r="974">
          <cell r="A974">
            <v>3400003435</v>
          </cell>
          <cell r="B974">
            <v>61116</v>
          </cell>
          <cell r="C974">
            <v>1</v>
          </cell>
        </row>
        <row r="975">
          <cell r="A975">
            <v>3400003436</v>
          </cell>
          <cell r="B975">
            <v>61116</v>
          </cell>
          <cell r="C975">
            <v>1</v>
          </cell>
        </row>
        <row r="976">
          <cell r="A976">
            <v>3400003437</v>
          </cell>
          <cell r="B976">
            <v>61116</v>
          </cell>
          <cell r="C976">
            <v>1</v>
          </cell>
        </row>
        <row r="977">
          <cell r="A977">
            <v>3400003438</v>
          </cell>
          <cell r="B977">
            <v>61116</v>
          </cell>
          <cell r="C977">
            <v>1</v>
          </cell>
        </row>
        <row r="978">
          <cell r="A978">
            <v>3400003439</v>
          </cell>
          <cell r="B978">
            <v>61116</v>
          </cell>
          <cell r="C978">
            <v>1</v>
          </cell>
        </row>
        <row r="979">
          <cell r="A979">
            <v>3400003440</v>
          </cell>
          <cell r="B979">
            <v>61116</v>
          </cell>
          <cell r="C979">
            <v>1</v>
          </cell>
        </row>
        <row r="980">
          <cell r="A980">
            <v>3400003441</v>
          </cell>
          <cell r="B980">
            <v>61116</v>
          </cell>
          <cell r="C980">
            <v>1</v>
          </cell>
        </row>
        <row r="981">
          <cell r="A981">
            <v>3400003442</v>
          </cell>
          <cell r="B981">
            <v>61116</v>
          </cell>
          <cell r="C981">
            <v>1</v>
          </cell>
        </row>
        <row r="982">
          <cell r="A982">
            <v>3400003443</v>
          </cell>
          <cell r="B982">
            <v>61116</v>
          </cell>
          <cell r="C982">
            <v>1</v>
          </cell>
        </row>
        <row r="983">
          <cell r="A983">
            <v>3400003444</v>
          </cell>
          <cell r="B983">
            <v>61116</v>
          </cell>
          <cell r="C983">
            <v>1</v>
          </cell>
        </row>
        <row r="984">
          <cell r="A984">
            <v>3400003445</v>
          </cell>
          <cell r="B984">
            <v>61116</v>
          </cell>
          <cell r="C984">
            <v>1</v>
          </cell>
        </row>
        <row r="985">
          <cell r="A985">
            <v>3400003446</v>
          </cell>
          <cell r="B985">
            <v>61116</v>
          </cell>
          <cell r="C985">
            <v>1</v>
          </cell>
        </row>
        <row r="986">
          <cell r="A986">
            <v>3400003447</v>
          </cell>
          <cell r="B986">
            <v>61116</v>
          </cell>
          <cell r="C986">
            <v>1</v>
          </cell>
        </row>
        <row r="987">
          <cell r="A987">
            <v>3400003448</v>
          </cell>
          <cell r="B987">
            <v>61116</v>
          </cell>
          <cell r="C987">
            <v>1</v>
          </cell>
        </row>
        <row r="988">
          <cell r="A988">
            <v>3400003449</v>
          </cell>
          <cell r="B988">
            <v>61116</v>
          </cell>
          <cell r="C988">
            <v>1</v>
          </cell>
        </row>
        <row r="989">
          <cell r="A989">
            <v>3400003450</v>
          </cell>
          <cell r="B989">
            <v>61116</v>
          </cell>
          <cell r="C989">
            <v>1</v>
          </cell>
        </row>
        <row r="990">
          <cell r="A990">
            <v>3400003451</v>
          </cell>
          <cell r="B990">
            <v>61116</v>
          </cell>
          <cell r="C990">
            <v>1</v>
          </cell>
        </row>
        <row r="991">
          <cell r="A991">
            <v>3400003452</v>
          </cell>
          <cell r="B991">
            <v>61116</v>
          </cell>
          <cell r="C991">
            <v>1</v>
          </cell>
        </row>
        <row r="992">
          <cell r="A992">
            <v>3400003453</v>
          </cell>
          <cell r="B992">
            <v>61116</v>
          </cell>
          <cell r="C992">
            <v>1</v>
          </cell>
        </row>
        <row r="993">
          <cell r="A993">
            <v>3400003454</v>
          </cell>
          <cell r="B993">
            <v>61116</v>
          </cell>
          <cell r="C993">
            <v>1</v>
          </cell>
        </row>
        <row r="994">
          <cell r="A994">
            <v>3400003455</v>
          </cell>
          <cell r="B994">
            <v>61116</v>
          </cell>
          <cell r="C994">
            <v>1</v>
          </cell>
        </row>
        <row r="995">
          <cell r="A995">
            <v>3400003456</v>
          </cell>
          <cell r="B995">
            <v>61116</v>
          </cell>
          <cell r="C995">
            <v>1</v>
          </cell>
        </row>
        <row r="996">
          <cell r="A996">
            <v>3400003457</v>
          </cell>
          <cell r="B996">
            <v>61116</v>
          </cell>
          <cell r="C996">
            <v>1</v>
          </cell>
        </row>
        <row r="997">
          <cell r="A997">
            <v>3400003458</v>
          </cell>
          <cell r="B997">
            <v>61116</v>
          </cell>
          <cell r="C997">
            <v>1</v>
          </cell>
        </row>
        <row r="998">
          <cell r="A998">
            <v>3400003459</v>
          </cell>
          <cell r="B998">
            <v>61116</v>
          </cell>
          <cell r="C998">
            <v>1</v>
          </cell>
        </row>
        <row r="999">
          <cell r="A999">
            <v>3400003460</v>
          </cell>
          <cell r="B999">
            <v>61116</v>
          </cell>
          <cell r="C999">
            <v>1</v>
          </cell>
        </row>
        <row r="1000">
          <cell r="A1000">
            <v>3400003461</v>
          </cell>
          <cell r="B1000">
            <v>61116</v>
          </cell>
          <cell r="C1000">
            <v>1</v>
          </cell>
        </row>
        <row r="1001">
          <cell r="A1001">
            <v>3400003462</v>
          </cell>
          <cell r="B1001">
            <v>61116</v>
          </cell>
          <cell r="C1001">
            <v>1</v>
          </cell>
        </row>
        <row r="1002">
          <cell r="A1002">
            <v>3400003463</v>
          </cell>
          <cell r="B1002">
            <v>61116</v>
          </cell>
          <cell r="C1002">
            <v>1</v>
          </cell>
        </row>
        <row r="1003">
          <cell r="A1003">
            <v>3400003464</v>
          </cell>
          <cell r="B1003">
            <v>61116</v>
          </cell>
          <cell r="C1003">
            <v>1</v>
          </cell>
        </row>
        <row r="1004">
          <cell r="A1004">
            <v>3400003465</v>
          </cell>
          <cell r="B1004">
            <v>61116</v>
          </cell>
          <cell r="C1004">
            <v>1</v>
          </cell>
        </row>
        <row r="1005">
          <cell r="A1005">
            <v>3400003466</v>
          </cell>
          <cell r="B1005">
            <v>61116</v>
          </cell>
          <cell r="C1005">
            <v>1</v>
          </cell>
        </row>
        <row r="1006">
          <cell r="A1006">
            <v>3400003467</v>
          </cell>
          <cell r="B1006">
            <v>61116</v>
          </cell>
          <cell r="C1006">
            <v>1</v>
          </cell>
        </row>
        <row r="1007">
          <cell r="A1007">
            <v>3400003468</v>
          </cell>
          <cell r="B1007">
            <v>61116</v>
          </cell>
          <cell r="C1007">
            <v>1</v>
          </cell>
        </row>
        <row r="1008">
          <cell r="A1008">
            <v>3400003469</v>
          </cell>
          <cell r="B1008">
            <v>61116</v>
          </cell>
          <cell r="C1008">
            <v>1</v>
          </cell>
        </row>
        <row r="1009">
          <cell r="A1009">
            <v>3400003470</v>
          </cell>
          <cell r="B1009">
            <v>61116</v>
          </cell>
          <cell r="C1009">
            <v>1</v>
          </cell>
        </row>
        <row r="1010">
          <cell r="A1010">
            <v>3400003471</v>
          </cell>
          <cell r="B1010">
            <v>61116</v>
          </cell>
          <cell r="C1010">
            <v>1</v>
          </cell>
        </row>
        <row r="1011">
          <cell r="A1011">
            <v>3400003472</v>
          </cell>
          <cell r="B1011">
            <v>61116</v>
          </cell>
          <cell r="C1011">
            <v>1</v>
          </cell>
        </row>
        <row r="1012">
          <cell r="A1012">
            <v>3400003473</v>
          </cell>
          <cell r="B1012">
            <v>61116</v>
          </cell>
          <cell r="C1012">
            <v>1</v>
          </cell>
        </row>
        <row r="1013">
          <cell r="A1013">
            <v>3400003474</v>
          </cell>
          <cell r="B1013">
            <v>61116</v>
          </cell>
          <cell r="C1013">
            <v>1</v>
          </cell>
        </row>
        <row r="1014">
          <cell r="A1014">
            <v>3400003475</v>
          </cell>
          <cell r="B1014">
            <v>61116</v>
          </cell>
          <cell r="C1014">
            <v>1</v>
          </cell>
        </row>
        <row r="1015">
          <cell r="A1015">
            <v>3400003476</v>
          </cell>
          <cell r="B1015">
            <v>61116</v>
          </cell>
          <cell r="C1015">
            <v>1</v>
          </cell>
        </row>
        <row r="1016">
          <cell r="A1016">
            <v>3400003477</v>
          </cell>
          <cell r="B1016">
            <v>61116</v>
          </cell>
          <cell r="C1016">
            <v>1</v>
          </cell>
        </row>
        <row r="1017">
          <cell r="A1017">
            <v>3400003478</v>
          </cell>
          <cell r="B1017">
            <v>61116</v>
          </cell>
          <cell r="C1017">
            <v>1</v>
          </cell>
        </row>
        <row r="1018">
          <cell r="A1018">
            <v>3400003479</v>
          </cell>
          <cell r="B1018">
            <v>61116</v>
          </cell>
          <cell r="C1018">
            <v>1</v>
          </cell>
        </row>
        <row r="1019">
          <cell r="A1019">
            <v>3400003480</v>
          </cell>
          <cell r="B1019">
            <v>61116</v>
          </cell>
          <cell r="C1019">
            <v>1</v>
          </cell>
        </row>
        <row r="1020">
          <cell r="A1020">
            <v>3400003481</v>
          </cell>
          <cell r="B1020">
            <v>61116</v>
          </cell>
          <cell r="C1020">
            <v>1</v>
          </cell>
        </row>
        <row r="1021">
          <cell r="A1021">
            <v>3400003482</v>
          </cell>
          <cell r="B1021">
            <v>61116</v>
          </cell>
          <cell r="C1021">
            <v>1</v>
          </cell>
        </row>
        <row r="1022">
          <cell r="A1022">
            <v>3400003483</v>
          </cell>
          <cell r="B1022">
            <v>61116</v>
          </cell>
          <cell r="C1022">
            <v>1</v>
          </cell>
        </row>
        <row r="1023">
          <cell r="A1023">
            <v>3400003484</v>
          </cell>
          <cell r="B1023">
            <v>61116</v>
          </cell>
          <cell r="C1023">
            <v>1</v>
          </cell>
        </row>
        <row r="1024">
          <cell r="A1024">
            <v>3400003485</v>
          </cell>
          <cell r="B1024">
            <v>61116</v>
          </cell>
          <cell r="C1024">
            <v>1</v>
          </cell>
        </row>
        <row r="1025">
          <cell r="A1025">
            <v>3400003486</v>
          </cell>
          <cell r="B1025">
            <v>61116</v>
          </cell>
          <cell r="C1025">
            <v>1</v>
          </cell>
        </row>
        <row r="1026">
          <cell r="A1026">
            <v>3400003487</v>
          </cell>
          <cell r="B1026">
            <v>61116</v>
          </cell>
          <cell r="C1026">
            <v>1</v>
          </cell>
        </row>
        <row r="1027">
          <cell r="A1027">
            <v>3400003488</v>
          </cell>
          <cell r="B1027">
            <v>61116</v>
          </cell>
          <cell r="C1027">
            <v>1</v>
          </cell>
        </row>
        <row r="1028">
          <cell r="A1028">
            <v>3400003489</v>
          </cell>
          <cell r="B1028">
            <v>61116</v>
          </cell>
          <cell r="C1028">
            <v>1</v>
          </cell>
        </row>
        <row r="1029">
          <cell r="A1029">
            <v>3400003490</v>
          </cell>
          <cell r="B1029">
            <v>61116</v>
          </cell>
          <cell r="C1029">
            <v>1</v>
          </cell>
        </row>
        <row r="1030">
          <cell r="A1030">
            <v>3400003491</v>
          </cell>
          <cell r="B1030">
            <v>61116</v>
          </cell>
          <cell r="C1030">
            <v>1</v>
          </cell>
        </row>
        <row r="1031">
          <cell r="A1031">
            <v>3400003492</v>
          </cell>
          <cell r="B1031">
            <v>61116</v>
          </cell>
          <cell r="C1031">
            <v>1</v>
          </cell>
        </row>
        <row r="1032">
          <cell r="A1032">
            <v>3400003493</v>
          </cell>
          <cell r="B1032">
            <v>61116</v>
          </cell>
          <cell r="C1032">
            <v>1</v>
          </cell>
        </row>
        <row r="1033">
          <cell r="A1033">
            <v>3400003494</v>
          </cell>
          <cell r="B1033">
            <v>61116</v>
          </cell>
          <cell r="C1033">
            <v>1</v>
          </cell>
        </row>
        <row r="1034">
          <cell r="A1034">
            <v>3400003495</v>
          </cell>
          <cell r="B1034">
            <v>61116</v>
          </cell>
          <cell r="C1034">
            <v>1</v>
          </cell>
        </row>
        <row r="1035">
          <cell r="A1035">
            <v>3400003496</v>
          </cell>
          <cell r="B1035">
            <v>61116</v>
          </cell>
          <cell r="C1035">
            <v>1</v>
          </cell>
        </row>
        <row r="1036">
          <cell r="A1036">
            <v>3400003497</v>
          </cell>
          <cell r="B1036">
            <v>61116</v>
          </cell>
          <cell r="C1036">
            <v>1</v>
          </cell>
        </row>
        <row r="1037">
          <cell r="A1037">
            <v>3400003498</v>
          </cell>
          <cell r="B1037">
            <v>61116</v>
          </cell>
          <cell r="C1037">
            <v>1</v>
          </cell>
        </row>
        <row r="1038">
          <cell r="A1038">
            <v>3400003499</v>
          </cell>
          <cell r="B1038">
            <v>61116</v>
          </cell>
          <cell r="C1038">
            <v>1</v>
          </cell>
        </row>
        <row r="1039">
          <cell r="A1039">
            <v>3400003500</v>
          </cell>
          <cell r="B1039">
            <v>61116</v>
          </cell>
          <cell r="C1039">
            <v>1</v>
          </cell>
        </row>
        <row r="1040">
          <cell r="A1040">
            <v>3400003501</v>
          </cell>
          <cell r="B1040">
            <v>61103</v>
          </cell>
          <cell r="C1040">
            <v>1</v>
          </cell>
        </row>
        <row r="1041">
          <cell r="A1041">
            <v>3400003502</v>
          </cell>
          <cell r="B1041">
            <v>61103</v>
          </cell>
          <cell r="C1041">
            <v>1</v>
          </cell>
        </row>
        <row r="1042">
          <cell r="A1042">
            <v>3400003503</v>
          </cell>
          <cell r="B1042">
            <v>61103</v>
          </cell>
          <cell r="C1042">
            <v>1</v>
          </cell>
        </row>
        <row r="1043">
          <cell r="A1043">
            <v>3400003504</v>
          </cell>
          <cell r="B1043">
            <v>61103</v>
          </cell>
          <cell r="C1043">
            <v>1</v>
          </cell>
        </row>
        <row r="1044">
          <cell r="A1044">
            <v>3400003505</v>
          </cell>
          <cell r="B1044">
            <v>61103</v>
          </cell>
          <cell r="C1044">
            <v>1</v>
          </cell>
        </row>
        <row r="1045">
          <cell r="A1045">
            <v>3400003506</v>
          </cell>
          <cell r="B1045">
            <v>61200</v>
          </cell>
          <cell r="C1045">
            <v>1</v>
          </cell>
        </row>
        <row r="1046">
          <cell r="A1046">
            <v>3400003507</v>
          </cell>
          <cell r="B1046">
            <v>61200</v>
          </cell>
          <cell r="C1046">
            <v>1</v>
          </cell>
        </row>
        <row r="1047">
          <cell r="A1047">
            <v>3400003508</v>
          </cell>
          <cell r="B1047">
            <v>61200</v>
          </cell>
          <cell r="C1047">
            <v>1</v>
          </cell>
        </row>
        <row r="1048">
          <cell r="A1048">
            <v>3400003509</v>
          </cell>
          <cell r="B1048">
            <v>61200</v>
          </cell>
          <cell r="C1048">
            <v>1</v>
          </cell>
        </row>
        <row r="1049">
          <cell r="A1049">
            <v>3400003510</v>
          </cell>
          <cell r="B1049">
            <v>61200</v>
          </cell>
          <cell r="C1049">
            <v>1</v>
          </cell>
        </row>
        <row r="1050">
          <cell r="A1050">
            <v>3400003511</v>
          </cell>
          <cell r="B1050">
            <v>61200</v>
          </cell>
          <cell r="C1050">
            <v>1</v>
          </cell>
        </row>
        <row r="1051">
          <cell r="A1051">
            <v>3400003512</v>
          </cell>
          <cell r="B1051">
            <v>61200</v>
          </cell>
          <cell r="C1051">
            <v>1</v>
          </cell>
        </row>
        <row r="1052">
          <cell r="A1052">
            <v>3400003513</v>
          </cell>
          <cell r="B1052">
            <v>61200</v>
          </cell>
          <cell r="C1052">
            <v>1</v>
          </cell>
        </row>
        <row r="1053">
          <cell r="A1053">
            <v>3400003514</v>
          </cell>
          <cell r="B1053">
            <v>61200</v>
          </cell>
          <cell r="C1053">
            <v>1</v>
          </cell>
        </row>
        <row r="1054">
          <cell r="A1054">
            <v>3400003515</v>
          </cell>
          <cell r="B1054">
            <v>61200</v>
          </cell>
          <cell r="C1054">
            <v>1</v>
          </cell>
        </row>
        <row r="1055">
          <cell r="A1055">
            <v>3400003516</v>
          </cell>
          <cell r="B1055">
            <v>61200</v>
          </cell>
          <cell r="C1055">
            <v>1</v>
          </cell>
        </row>
        <row r="1056">
          <cell r="A1056">
            <v>3400003517</v>
          </cell>
          <cell r="B1056">
            <v>61200</v>
          </cell>
          <cell r="C1056">
            <v>1</v>
          </cell>
        </row>
        <row r="1057">
          <cell r="A1057">
            <v>3400003518</v>
          </cell>
          <cell r="B1057">
            <v>61200</v>
          </cell>
          <cell r="C1057">
            <v>1</v>
          </cell>
        </row>
        <row r="1058">
          <cell r="A1058">
            <v>3400003519</v>
          </cell>
          <cell r="B1058">
            <v>61200</v>
          </cell>
          <cell r="C1058">
            <v>1</v>
          </cell>
        </row>
        <row r="1059">
          <cell r="A1059">
            <v>3400003520</v>
          </cell>
          <cell r="B1059">
            <v>61200</v>
          </cell>
          <cell r="C1059">
            <v>1</v>
          </cell>
        </row>
        <row r="1060">
          <cell r="A1060">
            <v>3400003521</v>
          </cell>
          <cell r="B1060">
            <v>61200</v>
          </cell>
          <cell r="C1060">
            <v>1</v>
          </cell>
        </row>
        <row r="1061">
          <cell r="A1061">
            <v>3400003522</v>
          </cell>
          <cell r="B1061">
            <v>61200</v>
          </cell>
          <cell r="C1061">
            <v>1</v>
          </cell>
        </row>
        <row r="1062">
          <cell r="A1062">
            <v>3400003523</v>
          </cell>
          <cell r="B1062">
            <v>61200</v>
          </cell>
          <cell r="C1062">
            <v>1</v>
          </cell>
        </row>
        <row r="1063">
          <cell r="A1063">
            <v>3400003524</v>
          </cell>
          <cell r="B1063">
            <v>61200</v>
          </cell>
          <cell r="C1063">
            <v>1</v>
          </cell>
        </row>
        <row r="1064">
          <cell r="A1064">
            <v>3400003525</v>
          </cell>
          <cell r="B1064">
            <v>61200</v>
          </cell>
          <cell r="C1064">
            <v>1</v>
          </cell>
        </row>
        <row r="1065">
          <cell r="A1065">
            <v>3400003526</v>
          </cell>
          <cell r="B1065">
            <v>61200</v>
          </cell>
          <cell r="C1065">
            <v>1</v>
          </cell>
        </row>
        <row r="1066">
          <cell r="A1066">
            <v>3400003527</v>
          </cell>
          <cell r="B1066">
            <v>61201</v>
          </cell>
          <cell r="C1066">
            <v>1</v>
          </cell>
        </row>
        <row r="1067">
          <cell r="A1067">
            <v>3400003528</v>
          </cell>
          <cell r="B1067">
            <v>61201</v>
          </cell>
          <cell r="C1067">
            <v>1</v>
          </cell>
        </row>
        <row r="1068">
          <cell r="A1068">
            <v>3400003529</v>
          </cell>
          <cell r="B1068">
            <v>61203</v>
          </cell>
          <cell r="C1068">
            <v>1</v>
          </cell>
        </row>
        <row r="1069">
          <cell r="A1069">
            <v>3400003530</v>
          </cell>
          <cell r="B1069">
            <v>61161</v>
          </cell>
          <cell r="C1069">
            <v>1</v>
          </cell>
        </row>
        <row r="1070">
          <cell r="A1070">
            <v>3400003531</v>
          </cell>
          <cell r="B1070">
            <v>61200</v>
          </cell>
          <cell r="C1070">
            <v>1</v>
          </cell>
        </row>
        <row r="1071">
          <cell r="A1071">
            <v>3400003532</v>
          </cell>
          <cell r="B1071">
            <v>61200</v>
          </cell>
          <cell r="C1071">
            <v>1</v>
          </cell>
        </row>
        <row r="1072">
          <cell r="A1072">
            <v>3400003533</v>
          </cell>
          <cell r="B1072">
            <v>61116</v>
          </cell>
          <cell r="C1072">
            <v>1</v>
          </cell>
        </row>
        <row r="1073">
          <cell r="A1073">
            <v>3400003534</v>
          </cell>
          <cell r="B1073">
            <v>61157</v>
          </cell>
          <cell r="C1073">
            <v>11</v>
          </cell>
        </row>
        <row r="1074">
          <cell r="A1074">
            <v>3400003535</v>
          </cell>
          <cell r="B1074">
            <v>61157</v>
          </cell>
          <cell r="C1074">
            <v>2</v>
          </cell>
        </row>
        <row r="1075">
          <cell r="A1075">
            <v>3400003536</v>
          </cell>
          <cell r="B1075">
            <v>61157</v>
          </cell>
          <cell r="C1075">
            <v>1</v>
          </cell>
        </row>
        <row r="1076">
          <cell r="A1076">
            <v>3400003537</v>
          </cell>
          <cell r="B1076">
            <v>61157</v>
          </cell>
          <cell r="C1076">
            <v>1</v>
          </cell>
        </row>
        <row r="1077">
          <cell r="A1077">
            <v>3400003538</v>
          </cell>
          <cell r="B1077">
            <v>61157</v>
          </cell>
          <cell r="C1077">
            <v>32</v>
          </cell>
        </row>
        <row r="1078">
          <cell r="A1078">
            <v>3400003539</v>
          </cell>
          <cell r="B1078">
            <v>61157</v>
          </cell>
          <cell r="C1078">
            <v>8</v>
          </cell>
        </row>
        <row r="1079">
          <cell r="A1079">
            <v>3400003540</v>
          </cell>
          <cell r="B1079">
            <v>61157</v>
          </cell>
          <cell r="C1079">
            <v>2</v>
          </cell>
        </row>
        <row r="1080">
          <cell r="A1080">
            <v>3400003541</v>
          </cell>
          <cell r="B1080">
            <v>61157</v>
          </cell>
          <cell r="C1080">
            <v>20</v>
          </cell>
        </row>
        <row r="1081">
          <cell r="A1081">
            <v>3400003542</v>
          </cell>
          <cell r="B1081">
            <v>61100</v>
          </cell>
          <cell r="C1081">
            <v>1</v>
          </cell>
        </row>
        <row r="1082">
          <cell r="A1082">
            <v>3400003543</v>
          </cell>
          <cell r="B1082">
            <v>61100</v>
          </cell>
          <cell r="C1082">
            <v>1</v>
          </cell>
        </row>
        <row r="1083">
          <cell r="A1083">
            <v>3400003544</v>
          </cell>
          <cell r="B1083">
            <v>61157</v>
          </cell>
          <cell r="C1083">
            <v>1</v>
          </cell>
        </row>
        <row r="1084">
          <cell r="A1084">
            <v>3400003545</v>
          </cell>
          <cell r="B1084">
            <v>61157</v>
          </cell>
          <cell r="C1084">
            <v>1</v>
          </cell>
        </row>
        <row r="1085">
          <cell r="A1085">
            <v>3400003546</v>
          </cell>
          <cell r="B1085">
            <v>61157</v>
          </cell>
          <cell r="C1085">
            <v>1</v>
          </cell>
        </row>
        <row r="1086">
          <cell r="A1086">
            <v>3400003547</v>
          </cell>
          <cell r="B1086">
            <v>61200</v>
          </cell>
          <cell r="C1086">
            <v>1</v>
          </cell>
        </row>
        <row r="1087">
          <cell r="A1087">
            <v>3400003548</v>
          </cell>
          <cell r="B1087">
            <v>61158</v>
          </cell>
          <cell r="C1087">
            <v>1</v>
          </cell>
        </row>
        <row r="1088">
          <cell r="A1088">
            <v>3400003549</v>
          </cell>
          <cell r="B1088">
            <v>61158</v>
          </cell>
          <cell r="C1088">
            <v>1</v>
          </cell>
        </row>
        <row r="1089">
          <cell r="A1089">
            <v>3400003550</v>
          </cell>
          <cell r="B1089">
            <v>61158</v>
          </cell>
          <cell r="C1089">
            <v>1</v>
          </cell>
        </row>
        <row r="1090">
          <cell r="A1090">
            <v>3400003551</v>
          </cell>
          <cell r="B1090">
            <v>61155</v>
          </cell>
          <cell r="C1090">
            <v>1</v>
          </cell>
        </row>
        <row r="1091">
          <cell r="A1091">
            <v>3400003552</v>
          </cell>
          <cell r="B1091">
            <v>61100</v>
          </cell>
          <cell r="C1091">
            <v>1</v>
          </cell>
        </row>
        <row r="1092">
          <cell r="A1092">
            <v>3400003553</v>
          </cell>
          <cell r="B1092">
            <v>61112</v>
          </cell>
          <cell r="C1092">
            <v>1</v>
          </cell>
        </row>
        <row r="1093">
          <cell r="A1093">
            <v>3400003554</v>
          </cell>
          <cell r="B1093">
            <v>61109</v>
          </cell>
          <cell r="C1093">
            <v>1</v>
          </cell>
        </row>
        <row r="1094">
          <cell r="A1094">
            <v>3400003555</v>
          </cell>
          <cell r="B1094">
            <v>61200</v>
          </cell>
          <cell r="C1094">
            <v>17</v>
          </cell>
        </row>
        <row r="1095">
          <cell r="A1095">
            <v>3400003556</v>
          </cell>
          <cell r="B1095">
            <v>61159</v>
          </cell>
          <cell r="C1095">
            <v>2</v>
          </cell>
        </row>
        <row r="1096">
          <cell r="A1096">
            <v>3400003557</v>
          </cell>
          <cell r="B1096">
            <v>61155</v>
          </cell>
          <cell r="C1096">
            <v>12</v>
          </cell>
        </row>
        <row r="1097">
          <cell r="A1097">
            <v>3400003558</v>
          </cell>
          <cell r="B1097">
            <v>61161</v>
          </cell>
          <cell r="C1097">
            <v>2</v>
          </cell>
        </row>
        <row r="1098">
          <cell r="A1098">
            <v>3400003559</v>
          </cell>
          <cell r="B1098">
            <v>61158</v>
          </cell>
          <cell r="C1098">
            <v>1</v>
          </cell>
        </row>
        <row r="1099">
          <cell r="A1099">
            <v>3400003560</v>
          </cell>
          <cell r="B1099">
            <v>61156</v>
          </cell>
          <cell r="C1099">
            <v>3</v>
          </cell>
        </row>
        <row r="1100">
          <cell r="A1100">
            <v>3400003561</v>
          </cell>
          <cell r="B1100">
            <v>61158</v>
          </cell>
          <cell r="C1100">
            <v>1</v>
          </cell>
        </row>
        <row r="1101">
          <cell r="A1101">
            <v>3400003562</v>
          </cell>
          <cell r="B1101">
            <v>61200</v>
          </cell>
          <cell r="C1101">
            <v>1</v>
          </cell>
        </row>
        <row r="1102">
          <cell r="A1102">
            <v>3400003563</v>
          </cell>
          <cell r="B1102">
            <v>61116</v>
          </cell>
          <cell r="C1102">
            <v>1</v>
          </cell>
        </row>
        <row r="1103">
          <cell r="A1103">
            <v>3400003564</v>
          </cell>
          <cell r="B1103">
            <v>61118</v>
          </cell>
          <cell r="C1103">
            <v>1</v>
          </cell>
        </row>
        <row r="1104">
          <cell r="A1104">
            <v>3400003565</v>
          </cell>
          <cell r="B1104">
            <v>61162</v>
          </cell>
          <cell r="C1104">
            <v>1</v>
          </cell>
        </row>
        <row r="1105">
          <cell r="A1105">
            <v>3400003566</v>
          </cell>
          <cell r="B1105">
            <v>61104</v>
          </cell>
          <cell r="C1105">
            <v>1</v>
          </cell>
        </row>
        <row r="1106">
          <cell r="A1106">
            <v>3400003567</v>
          </cell>
          <cell r="B1106">
            <v>61107</v>
          </cell>
          <cell r="C1106">
            <v>1</v>
          </cell>
        </row>
        <row r="1107">
          <cell r="A1107">
            <v>3400003568</v>
          </cell>
          <cell r="B1107">
            <v>61103</v>
          </cell>
          <cell r="C1107">
            <v>1</v>
          </cell>
        </row>
        <row r="1108">
          <cell r="A1108">
            <v>3400003569</v>
          </cell>
          <cell r="B1108">
            <v>61111</v>
          </cell>
          <cell r="C1108">
            <v>1</v>
          </cell>
        </row>
        <row r="1109">
          <cell r="A1109">
            <v>3400003570</v>
          </cell>
          <cell r="B1109">
            <v>61103</v>
          </cell>
          <cell r="C1109">
            <v>1</v>
          </cell>
        </row>
        <row r="1110">
          <cell r="A1110">
            <v>3400003571</v>
          </cell>
          <cell r="B1110">
            <v>61100</v>
          </cell>
          <cell r="C1110">
            <v>1</v>
          </cell>
        </row>
        <row r="1111">
          <cell r="A1111">
            <v>3400003572</v>
          </cell>
          <cell r="B1111">
            <v>61101</v>
          </cell>
          <cell r="C1111">
            <v>1</v>
          </cell>
        </row>
        <row r="1112">
          <cell r="A1112">
            <v>3400003573</v>
          </cell>
          <cell r="B1112">
            <v>61155</v>
          </cell>
          <cell r="C1112">
            <v>1</v>
          </cell>
        </row>
        <row r="1113">
          <cell r="A1113">
            <v>3400003574</v>
          </cell>
          <cell r="B1113">
            <v>61155</v>
          </cell>
          <cell r="C1113">
            <v>1</v>
          </cell>
        </row>
        <row r="1114">
          <cell r="A1114">
            <v>3400003575</v>
          </cell>
          <cell r="B1114">
            <v>61155</v>
          </cell>
          <cell r="C1114">
            <v>1</v>
          </cell>
        </row>
        <row r="1115">
          <cell r="A1115">
            <v>3400003576</v>
          </cell>
          <cell r="B1115">
            <v>61155</v>
          </cell>
          <cell r="C1115">
            <v>1</v>
          </cell>
        </row>
        <row r="1116">
          <cell r="A1116">
            <v>3400003577</v>
          </cell>
          <cell r="B1116">
            <v>61155</v>
          </cell>
          <cell r="C1116">
            <v>1</v>
          </cell>
        </row>
        <row r="1117">
          <cell r="A1117">
            <v>3400003578</v>
          </cell>
          <cell r="B1117">
            <v>61108</v>
          </cell>
          <cell r="C1117">
            <v>1</v>
          </cell>
        </row>
        <row r="1118">
          <cell r="A1118">
            <v>3400003579</v>
          </cell>
          <cell r="B1118">
            <v>61112</v>
          </cell>
          <cell r="C1118">
            <v>1</v>
          </cell>
        </row>
        <row r="1119">
          <cell r="A1119">
            <v>3400003580</v>
          </cell>
          <cell r="B1119">
            <v>61100</v>
          </cell>
          <cell r="C1119">
            <v>1</v>
          </cell>
        </row>
        <row r="1120">
          <cell r="A1120">
            <v>3400003581</v>
          </cell>
          <cell r="B1120">
            <v>61107</v>
          </cell>
          <cell r="C1120">
            <v>1</v>
          </cell>
        </row>
        <row r="1121">
          <cell r="A1121">
            <v>3400003582</v>
          </cell>
          <cell r="B1121">
            <v>61115</v>
          </cell>
          <cell r="C1121">
            <v>1</v>
          </cell>
        </row>
        <row r="1122">
          <cell r="A1122">
            <v>3400003583</v>
          </cell>
          <cell r="B1122">
            <v>61200</v>
          </cell>
          <cell r="C1122">
            <v>4</v>
          </cell>
        </row>
        <row r="1123">
          <cell r="A1123">
            <v>3400003584</v>
          </cell>
          <cell r="B1123">
            <v>61102</v>
          </cell>
          <cell r="C1123">
            <v>1</v>
          </cell>
        </row>
        <row r="1124">
          <cell r="A1124">
            <v>3400003585</v>
          </cell>
          <cell r="B1124">
            <v>61155</v>
          </cell>
          <cell r="C1124">
            <v>8</v>
          </cell>
        </row>
        <row r="1125">
          <cell r="A1125">
            <v>3400003586</v>
          </cell>
          <cell r="B1125">
            <v>61152</v>
          </cell>
          <cell r="C1125">
            <v>1</v>
          </cell>
        </row>
        <row r="1126">
          <cell r="A1126">
            <v>3400003587</v>
          </cell>
          <cell r="B1126">
            <v>61119</v>
          </cell>
          <cell r="C1126">
            <v>1</v>
          </cell>
        </row>
        <row r="1127">
          <cell r="A1127">
            <v>3400003588</v>
          </cell>
          <cell r="B1127">
            <v>61159</v>
          </cell>
          <cell r="C1127">
            <v>5</v>
          </cell>
        </row>
        <row r="1128">
          <cell r="A1128">
            <v>3400003589</v>
          </cell>
          <cell r="B1128">
            <v>61161</v>
          </cell>
          <cell r="C1128">
            <v>2</v>
          </cell>
        </row>
        <row r="1129">
          <cell r="A1129">
            <v>3400003590</v>
          </cell>
          <cell r="B1129">
            <v>61162</v>
          </cell>
          <cell r="C1129">
            <v>1</v>
          </cell>
        </row>
        <row r="1130">
          <cell r="A1130">
            <v>3400003591</v>
          </cell>
          <cell r="B1130">
            <v>61162</v>
          </cell>
          <cell r="C1130">
            <v>1</v>
          </cell>
        </row>
        <row r="1131">
          <cell r="A1131">
            <v>3400003592</v>
          </cell>
          <cell r="B1131">
            <v>61119</v>
          </cell>
          <cell r="C1131">
            <v>2</v>
          </cell>
        </row>
        <row r="1132">
          <cell r="A1132">
            <v>3400003593</v>
          </cell>
          <cell r="B1132">
            <v>61161</v>
          </cell>
          <cell r="C1132">
            <v>2</v>
          </cell>
        </row>
        <row r="1133">
          <cell r="A1133">
            <v>3400003594</v>
          </cell>
          <cell r="B1133">
            <v>61107</v>
          </cell>
          <cell r="C1133">
            <v>2</v>
          </cell>
        </row>
        <row r="1134">
          <cell r="A1134">
            <v>3400003595</v>
          </cell>
          <cell r="B1134">
            <v>61155</v>
          </cell>
          <cell r="C1134">
            <v>6</v>
          </cell>
        </row>
        <row r="1135">
          <cell r="A1135">
            <v>3400003596</v>
          </cell>
          <cell r="B1135">
            <v>61162</v>
          </cell>
          <cell r="C1135">
            <v>24</v>
          </cell>
        </row>
        <row r="1136">
          <cell r="A1136">
            <v>3400003597</v>
          </cell>
          <cell r="B1136">
            <v>61100</v>
          </cell>
          <cell r="C1136">
            <v>1</v>
          </cell>
        </row>
        <row r="1137">
          <cell r="A1137">
            <v>3400003598</v>
          </cell>
          <cell r="B1137">
            <v>61162</v>
          </cell>
          <cell r="C1137">
            <v>2</v>
          </cell>
        </row>
        <row r="1138">
          <cell r="A1138">
            <v>3400003599</v>
          </cell>
          <cell r="B1138">
            <v>61162</v>
          </cell>
          <cell r="C1138">
            <v>2</v>
          </cell>
        </row>
        <row r="1139">
          <cell r="A1139">
            <v>3400003600</v>
          </cell>
          <cell r="B1139">
            <v>61162</v>
          </cell>
          <cell r="C1139">
            <v>1</v>
          </cell>
        </row>
        <row r="1140">
          <cell r="A1140">
            <v>3400003601</v>
          </cell>
          <cell r="B1140">
            <v>61107</v>
          </cell>
          <cell r="C1140">
            <v>1</v>
          </cell>
        </row>
        <row r="1141">
          <cell r="A1141">
            <v>3400003602</v>
          </cell>
          <cell r="B1141">
            <v>61107</v>
          </cell>
          <cell r="C1141">
            <v>1</v>
          </cell>
        </row>
        <row r="1142">
          <cell r="A1142">
            <v>3400003603</v>
          </cell>
          <cell r="B1142">
            <v>61107</v>
          </cell>
          <cell r="C1142">
            <v>1</v>
          </cell>
        </row>
        <row r="1143">
          <cell r="A1143">
            <v>3400003604</v>
          </cell>
          <cell r="B1143">
            <v>61160</v>
          </cell>
          <cell r="C1143">
            <v>1</v>
          </cell>
        </row>
        <row r="1144">
          <cell r="A1144">
            <v>3400003605</v>
          </cell>
          <cell r="B1144">
            <v>61160</v>
          </cell>
          <cell r="C1144">
            <v>1</v>
          </cell>
        </row>
        <row r="1145">
          <cell r="A1145">
            <v>3400003606</v>
          </cell>
          <cell r="B1145">
            <v>61157</v>
          </cell>
          <cell r="C1145">
            <v>1</v>
          </cell>
        </row>
        <row r="1146">
          <cell r="A1146">
            <v>3400003607</v>
          </cell>
          <cell r="B1146">
            <v>61161</v>
          </cell>
          <cell r="C1146">
            <v>1</v>
          </cell>
        </row>
        <row r="1147">
          <cell r="A1147">
            <v>3400003608</v>
          </cell>
          <cell r="B1147">
            <v>61158</v>
          </cell>
          <cell r="C1147">
            <v>1</v>
          </cell>
        </row>
        <row r="1148">
          <cell r="A1148">
            <v>3400003609</v>
          </cell>
          <cell r="B1148">
            <v>61203</v>
          </cell>
          <cell r="C1148">
            <v>1</v>
          </cell>
        </row>
        <row r="1149">
          <cell r="A1149">
            <v>3400003610</v>
          </cell>
          <cell r="B1149">
            <v>61104</v>
          </cell>
          <cell r="C1149">
            <v>1</v>
          </cell>
        </row>
        <row r="1150">
          <cell r="A1150">
            <v>3400003611</v>
          </cell>
          <cell r="B1150">
            <v>61100</v>
          </cell>
          <cell r="C1150">
            <v>1</v>
          </cell>
        </row>
        <row r="1151">
          <cell r="A1151">
            <v>3400003612</v>
          </cell>
          <cell r="B1151">
            <v>61157</v>
          </cell>
          <cell r="C1151">
            <v>4</v>
          </cell>
        </row>
        <row r="1152">
          <cell r="A1152">
            <v>3400003613</v>
          </cell>
          <cell r="B1152">
            <v>61100</v>
          </cell>
          <cell r="C1152">
            <v>1</v>
          </cell>
        </row>
        <row r="1153">
          <cell r="A1153">
            <v>3400003614</v>
          </cell>
          <cell r="B1153">
            <v>61111</v>
          </cell>
          <cell r="C1153">
            <v>1</v>
          </cell>
        </row>
        <row r="1154">
          <cell r="A1154">
            <v>3400003615</v>
          </cell>
          <cell r="B1154">
            <v>61200</v>
          </cell>
          <cell r="C1154">
            <v>1</v>
          </cell>
        </row>
        <row r="1155">
          <cell r="A1155">
            <v>3400003616</v>
          </cell>
          <cell r="B1155">
            <v>61107</v>
          </cell>
          <cell r="C1155">
            <v>1</v>
          </cell>
        </row>
        <row r="1156">
          <cell r="A1156">
            <v>3400003617</v>
          </cell>
          <cell r="B1156">
            <v>61112</v>
          </cell>
          <cell r="C1156">
            <v>1</v>
          </cell>
        </row>
        <row r="1157">
          <cell r="A1157">
            <v>3400003618</v>
          </cell>
          <cell r="B1157">
            <v>61112</v>
          </cell>
          <cell r="C1157">
            <v>1</v>
          </cell>
        </row>
        <row r="1158">
          <cell r="A1158">
            <v>3400003619</v>
          </cell>
          <cell r="B1158">
            <v>61112</v>
          </cell>
          <cell r="C1158">
            <v>1</v>
          </cell>
        </row>
        <row r="1159">
          <cell r="A1159">
            <v>3400003620</v>
          </cell>
          <cell r="B1159">
            <v>61112</v>
          </cell>
          <cell r="C1159">
            <v>1</v>
          </cell>
        </row>
        <row r="1160">
          <cell r="A1160">
            <v>3400003621</v>
          </cell>
          <cell r="B1160">
            <v>61112</v>
          </cell>
          <cell r="C1160">
            <v>1</v>
          </cell>
        </row>
        <row r="1161">
          <cell r="A1161">
            <v>3400003622</v>
          </cell>
          <cell r="B1161">
            <v>61112</v>
          </cell>
          <cell r="C1161">
            <v>1</v>
          </cell>
        </row>
        <row r="1162">
          <cell r="A1162">
            <v>3400003623</v>
          </cell>
          <cell r="B1162">
            <v>61115</v>
          </cell>
          <cell r="C1162">
            <v>1</v>
          </cell>
        </row>
        <row r="1163">
          <cell r="A1163">
            <v>3400003624</v>
          </cell>
          <cell r="B1163">
            <v>61115</v>
          </cell>
          <cell r="C1163">
            <v>30</v>
          </cell>
        </row>
        <row r="1164">
          <cell r="A1164">
            <v>3400003625</v>
          </cell>
          <cell r="B1164">
            <v>61102</v>
          </cell>
          <cell r="C1164">
            <v>1</v>
          </cell>
        </row>
        <row r="1165">
          <cell r="A1165">
            <v>3400003626</v>
          </cell>
          <cell r="B1165">
            <v>61112</v>
          </cell>
          <cell r="C1165">
            <v>1</v>
          </cell>
        </row>
        <row r="1166">
          <cell r="A1166">
            <v>3400003627</v>
          </cell>
          <cell r="B1166">
            <v>61112</v>
          </cell>
          <cell r="C1166">
            <v>500</v>
          </cell>
        </row>
        <row r="1167">
          <cell r="A1167">
            <v>3400003627</v>
          </cell>
          <cell r="B1167">
            <v>61112</v>
          </cell>
          <cell r="C1167">
            <v>1</v>
          </cell>
        </row>
        <row r="1168">
          <cell r="A1168">
            <v>3400003628</v>
          </cell>
          <cell r="B1168">
            <v>61112</v>
          </cell>
          <cell r="C1168">
            <v>1</v>
          </cell>
        </row>
        <row r="1169">
          <cell r="A1169">
            <v>3400003629</v>
          </cell>
          <cell r="B1169">
            <v>61112</v>
          </cell>
          <cell r="C1169">
            <v>1</v>
          </cell>
        </row>
        <row r="1170">
          <cell r="A1170">
            <v>3400003630</v>
          </cell>
          <cell r="B1170">
            <v>61112</v>
          </cell>
          <cell r="C1170">
            <v>1</v>
          </cell>
        </row>
        <row r="1171">
          <cell r="A1171">
            <v>3400003631</v>
          </cell>
          <cell r="B1171">
            <v>61107</v>
          </cell>
          <cell r="C1171">
            <v>1</v>
          </cell>
        </row>
        <row r="1172">
          <cell r="A1172">
            <v>3400003632</v>
          </cell>
          <cell r="B1172">
            <v>61206</v>
          </cell>
          <cell r="C1172">
            <v>1</v>
          </cell>
        </row>
        <row r="1173">
          <cell r="A1173">
            <v>3400003633</v>
          </cell>
          <cell r="B1173">
            <v>61154</v>
          </cell>
          <cell r="C1173">
            <v>1</v>
          </cell>
        </row>
        <row r="1174">
          <cell r="A1174">
            <v>3400003634</v>
          </cell>
          <cell r="B1174">
            <v>61115</v>
          </cell>
          <cell r="C1174">
            <v>1</v>
          </cell>
        </row>
        <row r="1175">
          <cell r="A1175">
            <v>3400003635</v>
          </cell>
          <cell r="B1175">
            <v>61115</v>
          </cell>
          <cell r="C1175">
            <v>1</v>
          </cell>
        </row>
        <row r="1176">
          <cell r="A1176">
            <v>3400003636</v>
          </cell>
          <cell r="B1176">
            <v>61115</v>
          </cell>
          <cell r="C1176">
            <v>1</v>
          </cell>
        </row>
        <row r="1177">
          <cell r="A1177">
            <v>3400003637</v>
          </cell>
          <cell r="B1177">
            <v>61115</v>
          </cell>
          <cell r="C1177">
            <v>1</v>
          </cell>
        </row>
        <row r="1178">
          <cell r="A1178">
            <v>3400003638</v>
          </cell>
          <cell r="B1178">
            <v>61115</v>
          </cell>
          <cell r="C1178">
            <v>1</v>
          </cell>
        </row>
        <row r="1179">
          <cell r="A1179">
            <v>3400003639</v>
          </cell>
          <cell r="B1179">
            <v>61115</v>
          </cell>
          <cell r="C1179">
            <v>1</v>
          </cell>
        </row>
        <row r="1180">
          <cell r="A1180">
            <v>3400003640</v>
          </cell>
          <cell r="B1180">
            <v>61115</v>
          </cell>
          <cell r="C1180">
            <v>1</v>
          </cell>
        </row>
        <row r="1181">
          <cell r="A1181">
            <v>3400003641</v>
          </cell>
          <cell r="B1181">
            <v>61115</v>
          </cell>
          <cell r="C1181">
            <v>1</v>
          </cell>
        </row>
        <row r="1182">
          <cell r="A1182">
            <v>3400003642</v>
          </cell>
          <cell r="B1182">
            <v>61115</v>
          </cell>
          <cell r="C1182">
            <v>1</v>
          </cell>
        </row>
        <row r="1183">
          <cell r="A1183">
            <v>3400003643</v>
          </cell>
          <cell r="B1183">
            <v>61115</v>
          </cell>
          <cell r="C1183">
            <v>1</v>
          </cell>
        </row>
        <row r="1184">
          <cell r="A1184">
            <v>3400003644</v>
          </cell>
          <cell r="B1184">
            <v>61115</v>
          </cell>
          <cell r="C1184">
            <v>1</v>
          </cell>
        </row>
        <row r="1185">
          <cell r="A1185">
            <v>3400003645</v>
          </cell>
          <cell r="B1185">
            <v>61115</v>
          </cell>
          <cell r="C1185">
            <v>1</v>
          </cell>
        </row>
        <row r="1186">
          <cell r="A1186">
            <v>3400003646</v>
          </cell>
          <cell r="B1186">
            <v>61115</v>
          </cell>
          <cell r="C1186">
            <v>1</v>
          </cell>
        </row>
        <row r="1187">
          <cell r="A1187">
            <v>3400003647</v>
          </cell>
          <cell r="B1187">
            <v>61115</v>
          </cell>
          <cell r="C1187">
            <v>1</v>
          </cell>
        </row>
        <row r="1188">
          <cell r="A1188">
            <v>3400003648</v>
          </cell>
          <cell r="B1188">
            <v>61115</v>
          </cell>
          <cell r="C1188">
            <v>1</v>
          </cell>
        </row>
        <row r="1189">
          <cell r="A1189">
            <v>3400003649</v>
          </cell>
          <cell r="B1189">
            <v>61115</v>
          </cell>
          <cell r="C1189">
            <v>1</v>
          </cell>
        </row>
        <row r="1190">
          <cell r="A1190">
            <v>3400003650</v>
          </cell>
          <cell r="B1190">
            <v>61115</v>
          </cell>
          <cell r="C1190">
            <v>1</v>
          </cell>
        </row>
        <row r="1191">
          <cell r="A1191">
            <v>3400003651</v>
          </cell>
          <cell r="B1191">
            <v>61115</v>
          </cell>
          <cell r="C1191">
            <v>1</v>
          </cell>
        </row>
        <row r="1192">
          <cell r="A1192">
            <v>3400003652</v>
          </cell>
          <cell r="B1192">
            <v>61115</v>
          </cell>
          <cell r="C1192">
            <v>1</v>
          </cell>
        </row>
        <row r="1193">
          <cell r="A1193">
            <v>3400003653</v>
          </cell>
          <cell r="B1193">
            <v>61115</v>
          </cell>
          <cell r="C1193">
            <v>1</v>
          </cell>
        </row>
        <row r="1194">
          <cell r="A1194">
            <v>3400003654</v>
          </cell>
          <cell r="B1194">
            <v>61115</v>
          </cell>
          <cell r="C1194">
            <v>1</v>
          </cell>
        </row>
        <row r="1195">
          <cell r="A1195">
            <v>3400003655</v>
          </cell>
          <cell r="B1195">
            <v>61115</v>
          </cell>
          <cell r="C1195">
            <v>1</v>
          </cell>
        </row>
        <row r="1196">
          <cell r="A1196">
            <v>3400003656</v>
          </cell>
          <cell r="B1196">
            <v>61115</v>
          </cell>
          <cell r="C1196">
            <v>1</v>
          </cell>
        </row>
        <row r="1197">
          <cell r="A1197">
            <v>3400003657</v>
          </cell>
          <cell r="B1197">
            <v>61115</v>
          </cell>
          <cell r="C1197">
            <v>1</v>
          </cell>
        </row>
        <row r="1198">
          <cell r="A1198">
            <v>3400003658</v>
          </cell>
          <cell r="B1198">
            <v>61115</v>
          </cell>
          <cell r="C1198">
            <v>1</v>
          </cell>
        </row>
        <row r="1199">
          <cell r="A1199">
            <v>3400003659</v>
          </cell>
          <cell r="B1199">
            <v>61115</v>
          </cell>
          <cell r="C1199">
            <v>1</v>
          </cell>
        </row>
        <row r="1200">
          <cell r="A1200">
            <v>3400003660</v>
          </cell>
          <cell r="B1200">
            <v>61115</v>
          </cell>
          <cell r="C1200">
            <v>1</v>
          </cell>
        </row>
        <row r="1201">
          <cell r="A1201">
            <v>3400003661</v>
          </cell>
          <cell r="B1201">
            <v>61115</v>
          </cell>
          <cell r="C1201">
            <v>1</v>
          </cell>
        </row>
        <row r="1202">
          <cell r="A1202">
            <v>3400003662</v>
          </cell>
          <cell r="B1202">
            <v>61115</v>
          </cell>
          <cell r="C1202">
            <v>1</v>
          </cell>
        </row>
        <row r="1203">
          <cell r="A1203">
            <v>3400003663</v>
          </cell>
          <cell r="B1203">
            <v>61115</v>
          </cell>
          <cell r="C1203">
            <v>1</v>
          </cell>
        </row>
        <row r="1204">
          <cell r="A1204">
            <v>3400003664</v>
          </cell>
          <cell r="B1204">
            <v>61115</v>
          </cell>
          <cell r="C1204">
            <v>1</v>
          </cell>
        </row>
        <row r="1205">
          <cell r="A1205">
            <v>3400003665</v>
          </cell>
          <cell r="B1205">
            <v>61115</v>
          </cell>
          <cell r="C1205">
            <v>1</v>
          </cell>
        </row>
        <row r="1206">
          <cell r="A1206">
            <v>3400003666</v>
          </cell>
          <cell r="B1206">
            <v>61115</v>
          </cell>
          <cell r="C1206">
            <v>1</v>
          </cell>
        </row>
        <row r="1207">
          <cell r="A1207">
            <v>3400003667</v>
          </cell>
          <cell r="B1207">
            <v>61115</v>
          </cell>
          <cell r="C1207">
            <v>1</v>
          </cell>
        </row>
        <row r="1208">
          <cell r="A1208">
            <v>3400003668</v>
          </cell>
          <cell r="B1208">
            <v>61115</v>
          </cell>
          <cell r="C1208">
            <v>1</v>
          </cell>
        </row>
        <row r="1209">
          <cell r="A1209">
            <v>3400003669</v>
          </cell>
          <cell r="B1209">
            <v>61115</v>
          </cell>
          <cell r="C1209">
            <v>1</v>
          </cell>
        </row>
        <row r="1210">
          <cell r="A1210">
            <v>3400003670</v>
          </cell>
          <cell r="B1210">
            <v>61115</v>
          </cell>
          <cell r="C1210">
            <v>1</v>
          </cell>
        </row>
        <row r="1211">
          <cell r="A1211">
            <v>3400003671</v>
          </cell>
          <cell r="B1211">
            <v>61115</v>
          </cell>
          <cell r="C1211">
            <v>1</v>
          </cell>
        </row>
        <row r="1212">
          <cell r="A1212">
            <v>3400003672</v>
          </cell>
          <cell r="B1212">
            <v>61115</v>
          </cell>
          <cell r="C1212">
            <v>1</v>
          </cell>
        </row>
        <row r="1213">
          <cell r="A1213">
            <v>3400003673</v>
          </cell>
          <cell r="B1213">
            <v>61115</v>
          </cell>
          <cell r="C1213">
            <v>1</v>
          </cell>
        </row>
        <row r="1214">
          <cell r="A1214">
            <v>3400003674</v>
          </cell>
          <cell r="B1214">
            <v>61115</v>
          </cell>
          <cell r="C1214">
            <v>1</v>
          </cell>
        </row>
        <row r="1215">
          <cell r="A1215">
            <v>3400003675</v>
          </cell>
          <cell r="B1215">
            <v>61115</v>
          </cell>
          <cell r="C1215">
            <v>1</v>
          </cell>
        </row>
        <row r="1216">
          <cell r="A1216">
            <v>3400003676</v>
          </cell>
          <cell r="B1216">
            <v>61115</v>
          </cell>
          <cell r="C1216">
            <v>1</v>
          </cell>
        </row>
        <row r="1217">
          <cell r="A1217">
            <v>3400003677</v>
          </cell>
          <cell r="B1217">
            <v>61115</v>
          </cell>
          <cell r="C1217">
            <v>1</v>
          </cell>
        </row>
        <row r="1218">
          <cell r="A1218">
            <v>3400003678</v>
          </cell>
          <cell r="B1218">
            <v>61115</v>
          </cell>
          <cell r="C1218">
            <v>1</v>
          </cell>
        </row>
        <row r="1219">
          <cell r="A1219">
            <v>3400003679</v>
          </cell>
          <cell r="B1219">
            <v>61115</v>
          </cell>
          <cell r="C1219">
            <v>1</v>
          </cell>
        </row>
        <row r="1220">
          <cell r="A1220">
            <v>3400003680</v>
          </cell>
          <cell r="B1220">
            <v>61115</v>
          </cell>
          <cell r="C1220">
            <v>1</v>
          </cell>
        </row>
        <row r="1221">
          <cell r="A1221">
            <v>3400003681</v>
          </cell>
          <cell r="B1221">
            <v>61115</v>
          </cell>
          <cell r="C1221">
            <v>1</v>
          </cell>
        </row>
        <row r="1222">
          <cell r="A1222">
            <v>3400003682</v>
          </cell>
          <cell r="B1222">
            <v>61115</v>
          </cell>
          <cell r="C1222">
            <v>1</v>
          </cell>
        </row>
        <row r="1223">
          <cell r="A1223">
            <v>3400003683</v>
          </cell>
          <cell r="B1223">
            <v>61115</v>
          </cell>
          <cell r="C1223">
            <v>1</v>
          </cell>
        </row>
        <row r="1224">
          <cell r="A1224">
            <v>3400003684</v>
          </cell>
          <cell r="B1224">
            <v>61115</v>
          </cell>
          <cell r="C1224">
            <v>1</v>
          </cell>
        </row>
        <row r="1225">
          <cell r="A1225">
            <v>3400003685</v>
          </cell>
          <cell r="B1225">
            <v>61115</v>
          </cell>
          <cell r="C1225">
            <v>1</v>
          </cell>
        </row>
        <row r="1226">
          <cell r="A1226">
            <v>3400003686</v>
          </cell>
          <cell r="B1226">
            <v>61115</v>
          </cell>
          <cell r="C1226">
            <v>1</v>
          </cell>
        </row>
        <row r="1227">
          <cell r="A1227">
            <v>3400003687</v>
          </cell>
          <cell r="B1227">
            <v>61115</v>
          </cell>
          <cell r="C1227">
            <v>1</v>
          </cell>
        </row>
        <row r="1228">
          <cell r="A1228">
            <v>3400003688</v>
          </cell>
          <cell r="B1228">
            <v>61115</v>
          </cell>
          <cell r="C1228">
            <v>1</v>
          </cell>
        </row>
        <row r="1229">
          <cell r="A1229">
            <v>3400003689</v>
          </cell>
          <cell r="B1229">
            <v>61115</v>
          </cell>
          <cell r="C1229">
            <v>1</v>
          </cell>
        </row>
        <row r="1230">
          <cell r="A1230">
            <v>3400003690</v>
          </cell>
          <cell r="B1230">
            <v>61115</v>
          </cell>
          <cell r="C1230">
            <v>1</v>
          </cell>
        </row>
        <row r="1231">
          <cell r="A1231">
            <v>3400003691</v>
          </cell>
          <cell r="B1231">
            <v>61115</v>
          </cell>
          <cell r="C1231">
            <v>1</v>
          </cell>
        </row>
        <row r="1232">
          <cell r="A1232">
            <v>3400003692</v>
          </cell>
          <cell r="B1232">
            <v>61115</v>
          </cell>
          <cell r="C1232">
            <v>1</v>
          </cell>
        </row>
        <row r="1233">
          <cell r="A1233">
            <v>3400003693</v>
          </cell>
          <cell r="B1233">
            <v>61115</v>
          </cell>
          <cell r="C1233">
            <v>1</v>
          </cell>
        </row>
        <row r="1234">
          <cell r="A1234">
            <v>3400003694</v>
          </cell>
          <cell r="B1234">
            <v>61115</v>
          </cell>
          <cell r="C1234">
            <v>1</v>
          </cell>
        </row>
        <row r="1235">
          <cell r="A1235">
            <v>3400003695</v>
          </cell>
          <cell r="B1235">
            <v>61115</v>
          </cell>
          <cell r="C1235">
            <v>1</v>
          </cell>
        </row>
        <row r="1236">
          <cell r="A1236">
            <v>3400003696</v>
          </cell>
          <cell r="B1236">
            <v>61115</v>
          </cell>
          <cell r="C1236">
            <v>1</v>
          </cell>
        </row>
        <row r="1237">
          <cell r="A1237">
            <v>3400003697</v>
          </cell>
          <cell r="B1237">
            <v>61115</v>
          </cell>
          <cell r="C1237">
            <v>1</v>
          </cell>
        </row>
        <row r="1238">
          <cell r="A1238">
            <v>3400003698</v>
          </cell>
          <cell r="B1238">
            <v>61115</v>
          </cell>
          <cell r="C1238">
            <v>1</v>
          </cell>
        </row>
        <row r="1239">
          <cell r="A1239">
            <v>3400003699</v>
          </cell>
          <cell r="B1239">
            <v>61115</v>
          </cell>
          <cell r="C1239">
            <v>1</v>
          </cell>
        </row>
        <row r="1240">
          <cell r="A1240">
            <v>3400003700</v>
          </cell>
          <cell r="B1240">
            <v>61115</v>
          </cell>
          <cell r="C1240">
            <v>1</v>
          </cell>
        </row>
        <row r="1241">
          <cell r="A1241">
            <v>3400003701</v>
          </cell>
          <cell r="B1241">
            <v>61115</v>
          </cell>
          <cell r="C1241">
            <v>1</v>
          </cell>
        </row>
        <row r="1242">
          <cell r="A1242">
            <v>3400003702</v>
          </cell>
          <cell r="B1242">
            <v>61115</v>
          </cell>
          <cell r="C1242">
            <v>1</v>
          </cell>
        </row>
        <row r="1243">
          <cell r="A1243">
            <v>3400003703</v>
          </cell>
          <cell r="B1243">
            <v>61115</v>
          </cell>
          <cell r="C1243">
            <v>1</v>
          </cell>
        </row>
        <row r="1244">
          <cell r="A1244">
            <v>3400003704</v>
          </cell>
          <cell r="B1244">
            <v>61115</v>
          </cell>
          <cell r="C1244">
            <v>1</v>
          </cell>
        </row>
        <row r="1245">
          <cell r="A1245">
            <v>3400003705</v>
          </cell>
          <cell r="B1245">
            <v>61115</v>
          </cell>
          <cell r="C1245">
            <v>1</v>
          </cell>
        </row>
        <row r="1246">
          <cell r="A1246">
            <v>3400003706</v>
          </cell>
          <cell r="B1246">
            <v>61115</v>
          </cell>
          <cell r="C1246">
            <v>1</v>
          </cell>
        </row>
        <row r="1247">
          <cell r="A1247">
            <v>3400003707</v>
          </cell>
          <cell r="B1247">
            <v>61115</v>
          </cell>
          <cell r="C1247">
            <v>1</v>
          </cell>
        </row>
        <row r="1248">
          <cell r="A1248">
            <v>3400003708</v>
          </cell>
          <cell r="B1248">
            <v>61115</v>
          </cell>
          <cell r="C1248">
            <v>1</v>
          </cell>
        </row>
        <row r="1249">
          <cell r="A1249">
            <v>3400003709</v>
          </cell>
          <cell r="B1249">
            <v>61115</v>
          </cell>
          <cell r="C1249">
            <v>1</v>
          </cell>
        </row>
        <row r="1250">
          <cell r="A1250">
            <v>3400003710</v>
          </cell>
          <cell r="B1250">
            <v>61115</v>
          </cell>
          <cell r="C1250">
            <v>1</v>
          </cell>
        </row>
        <row r="1251">
          <cell r="A1251">
            <v>3400003711</v>
          </cell>
          <cell r="B1251">
            <v>61115</v>
          </cell>
          <cell r="C1251">
            <v>1</v>
          </cell>
        </row>
        <row r="1252">
          <cell r="A1252">
            <v>3400003712</v>
          </cell>
          <cell r="B1252">
            <v>61115</v>
          </cell>
          <cell r="C1252">
            <v>1</v>
          </cell>
        </row>
        <row r="1253">
          <cell r="A1253">
            <v>3400003713</v>
          </cell>
          <cell r="B1253">
            <v>61115</v>
          </cell>
          <cell r="C1253">
            <v>1</v>
          </cell>
        </row>
        <row r="1254">
          <cell r="A1254">
            <v>3400003714</v>
          </cell>
          <cell r="B1254">
            <v>61115</v>
          </cell>
          <cell r="C1254">
            <v>1</v>
          </cell>
        </row>
        <row r="1255">
          <cell r="A1255">
            <v>3400003715</v>
          </cell>
          <cell r="B1255">
            <v>61115</v>
          </cell>
          <cell r="C1255">
            <v>1</v>
          </cell>
        </row>
        <row r="1256">
          <cell r="A1256">
            <v>3400003716</v>
          </cell>
          <cell r="B1256">
            <v>61115</v>
          </cell>
          <cell r="C1256">
            <v>1</v>
          </cell>
        </row>
        <row r="1257">
          <cell r="A1257">
            <v>3400003717</v>
          </cell>
          <cell r="B1257">
            <v>61115</v>
          </cell>
          <cell r="C1257">
            <v>1</v>
          </cell>
        </row>
        <row r="1258">
          <cell r="A1258">
            <v>3400003718</v>
          </cell>
          <cell r="B1258">
            <v>61115</v>
          </cell>
          <cell r="C1258">
            <v>1</v>
          </cell>
        </row>
        <row r="1259">
          <cell r="A1259">
            <v>3400003719</v>
          </cell>
          <cell r="B1259">
            <v>61115</v>
          </cell>
          <cell r="C1259">
            <v>1</v>
          </cell>
        </row>
        <row r="1260">
          <cell r="A1260">
            <v>3400003720</v>
          </cell>
          <cell r="B1260">
            <v>61115</v>
          </cell>
          <cell r="C1260">
            <v>1</v>
          </cell>
        </row>
        <row r="1261">
          <cell r="A1261">
            <v>3400003721</v>
          </cell>
          <cell r="B1261">
            <v>61115</v>
          </cell>
          <cell r="C1261">
            <v>1</v>
          </cell>
        </row>
        <row r="1262">
          <cell r="A1262">
            <v>3400003722</v>
          </cell>
          <cell r="B1262">
            <v>61115</v>
          </cell>
          <cell r="C1262">
            <v>1</v>
          </cell>
        </row>
        <row r="1263">
          <cell r="A1263">
            <v>3400003723</v>
          </cell>
          <cell r="B1263">
            <v>61115</v>
          </cell>
          <cell r="C1263">
            <v>1</v>
          </cell>
        </row>
        <row r="1264">
          <cell r="A1264">
            <v>3400003724</v>
          </cell>
          <cell r="B1264">
            <v>61115</v>
          </cell>
          <cell r="C1264">
            <v>1</v>
          </cell>
        </row>
        <row r="1265">
          <cell r="A1265">
            <v>3400003725</v>
          </cell>
          <cell r="B1265">
            <v>61115</v>
          </cell>
          <cell r="C1265">
            <v>1</v>
          </cell>
        </row>
        <row r="1266">
          <cell r="A1266">
            <v>3400003726</v>
          </cell>
          <cell r="B1266">
            <v>61115</v>
          </cell>
          <cell r="C1266">
            <v>1</v>
          </cell>
        </row>
        <row r="1267">
          <cell r="A1267">
            <v>3400003727</v>
          </cell>
          <cell r="B1267">
            <v>61115</v>
          </cell>
          <cell r="C1267">
            <v>1</v>
          </cell>
        </row>
        <row r="1268">
          <cell r="A1268">
            <v>3400003728</v>
          </cell>
          <cell r="B1268">
            <v>61115</v>
          </cell>
          <cell r="C1268">
            <v>1</v>
          </cell>
        </row>
        <row r="1269">
          <cell r="A1269">
            <v>3400003729</v>
          </cell>
          <cell r="B1269">
            <v>61115</v>
          </cell>
          <cell r="C1269">
            <v>1</v>
          </cell>
        </row>
        <row r="1270">
          <cell r="A1270">
            <v>3400003730</v>
          </cell>
          <cell r="B1270">
            <v>61115</v>
          </cell>
          <cell r="C1270">
            <v>1</v>
          </cell>
        </row>
        <row r="1271">
          <cell r="A1271">
            <v>3400003731</v>
          </cell>
          <cell r="B1271">
            <v>61115</v>
          </cell>
          <cell r="C1271">
            <v>1</v>
          </cell>
        </row>
        <row r="1272">
          <cell r="A1272">
            <v>3400003732</v>
          </cell>
          <cell r="B1272">
            <v>61115</v>
          </cell>
          <cell r="C1272">
            <v>1</v>
          </cell>
        </row>
        <row r="1273">
          <cell r="A1273">
            <v>3400003733</v>
          </cell>
          <cell r="B1273">
            <v>61115</v>
          </cell>
          <cell r="C1273">
            <v>1</v>
          </cell>
        </row>
        <row r="1274">
          <cell r="A1274">
            <v>3400003734</v>
          </cell>
          <cell r="B1274">
            <v>61115</v>
          </cell>
          <cell r="C1274">
            <v>1</v>
          </cell>
        </row>
        <row r="1275">
          <cell r="A1275">
            <v>3400003735</v>
          </cell>
          <cell r="B1275">
            <v>61115</v>
          </cell>
          <cell r="C1275">
            <v>1</v>
          </cell>
        </row>
        <row r="1276">
          <cell r="A1276">
            <v>3400003736</v>
          </cell>
          <cell r="B1276">
            <v>61115</v>
          </cell>
          <cell r="C1276">
            <v>1</v>
          </cell>
        </row>
        <row r="1277">
          <cell r="A1277">
            <v>3400003737</v>
          </cell>
          <cell r="B1277">
            <v>61115</v>
          </cell>
          <cell r="C1277">
            <v>1</v>
          </cell>
        </row>
        <row r="1278">
          <cell r="A1278">
            <v>3400003738</v>
          </cell>
          <cell r="B1278">
            <v>61101</v>
          </cell>
          <cell r="C1278">
            <v>1</v>
          </cell>
        </row>
        <row r="1279">
          <cell r="A1279">
            <v>3400003739</v>
          </cell>
          <cell r="B1279">
            <v>61200</v>
          </cell>
          <cell r="C1279">
            <v>1</v>
          </cell>
        </row>
        <row r="1280">
          <cell r="A1280">
            <v>3400003740</v>
          </cell>
          <cell r="B1280">
            <v>61200</v>
          </cell>
          <cell r="C1280">
            <v>1</v>
          </cell>
        </row>
        <row r="1281">
          <cell r="A1281">
            <v>3400003741</v>
          </cell>
          <cell r="B1281">
            <v>61103</v>
          </cell>
          <cell r="C1281">
            <v>1</v>
          </cell>
        </row>
        <row r="1282">
          <cell r="A1282">
            <v>3400003742</v>
          </cell>
          <cell r="B1282">
            <v>61160</v>
          </cell>
          <cell r="C1282">
            <v>1</v>
          </cell>
        </row>
        <row r="1283">
          <cell r="A1283">
            <v>3400003743</v>
          </cell>
          <cell r="B1283">
            <v>61200</v>
          </cell>
          <cell r="C1283">
            <v>1</v>
          </cell>
        </row>
        <row r="1284">
          <cell r="A1284">
            <v>3400003744</v>
          </cell>
          <cell r="B1284">
            <v>61200</v>
          </cell>
          <cell r="C1284">
            <v>1</v>
          </cell>
        </row>
        <row r="1285">
          <cell r="A1285">
            <v>3400003745</v>
          </cell>
          <cell r="B1285">
            <v>61200</v>
          </cell>
          <cell r="C1285">
            <v>1</v>
          </cell>
        </row>
        <row r="1286">
          <cell r="A1286">
            <v>3400003746</v>
          </cell>
          <cell r="B1286">
            <v>61200</v>
          </cell>
          <cell r="C1286">
            <v>1</v>
          </cell>
        </row>
        <row r="1287">
          <cell r="A1287">
            <v>3400003747</v>
          </cell>
          <cell r="B1287">
            <v>61200</v>
          </cell>
          <cell r="C1287">
            <v>1</v>
          </cell>
        </row>
        <row r="1288">
          <cell r="A1288">
            <v>3400003748</v>
          </cell>
          <cell r="B1288">
            <v>61200</v>
          </cell>
          <cell r="C1288">
            <v>1</v>
          </cell>
        </row>
        <row r="1289">
          <cell r="A1289">
            <v>3400003749</v>
          </cell>
          <cell r="B1289">
            <v>61200</v>
          </cell>
          <cell r="C1289">
            <v>1</v>
          </cell>
        </row>
        <row r="1290">
          <cell r="A1290">
            <v>3400003750</v>
          </cell>
          <cell r="B1290">
            <v>61107</v>
          </cell>
          <cell r="C1290">
            <v>1</v>
          </cell>
        </row>
        <row r="1291">
          <cell r="A1291">
            <v>3400003751</v>
          </cell>
          <cell r="B1291">
            <v>61160</v>
          </cell>
          <cell r="C1291">
            <v>1</v>
          </cell>
        </row>
        <row r="1292">
          <cell r="A1292">
            <v>3400003752</v>
          </cell>
          <cell r="B1292">
            <v>61116</v>
          </cell>
          <cell r="C1292">
            <v>1</v>
          </cell>
        </row>
        <row r="1293">
          <cell r="A1293">
            <v>3400003753</v>
          </cell>
          <cell r="B1293">
            <v>61116</v>
          </cell>
          <cell r="C1293">
            <v>1</v>
          </cell>
        </row>
        <row r="1294">
          <cell r="A1294">
            <v>3400003754</v>
          </cell>
          <cell r="B1294">
            <v>61116</v>
          </cell>
          <cell r="C1294">
            <v>1</v>
          </cell>
        </row>
        <row r="1295">
          <cell r="A1295">
            <v>3400003755</v>
          </cell>
          <cell r="B1295">
            <v>61116</v>
          </cell>
          <cell r="C1295">
            <v>1</v>
          </cell>
        </row>
        <row r="1296">
          <cell r="A1296">
            <v>3400003756</v>
          </cell>
          <cell r="B1296">
            <v>61116</v>
          </cell>
          <cell r="C1296">
            <v>1</v>
          </cell>
        </row>
        <row r="1297">
          <cell r="A1297">
            <v>3400003757</v>
          </cell>
          <cell r="B1297">
            <v>61116</v>
          </cell>
          <cell r="C1297">
            <v>1</v>
          </cell>
        </row>
        <row r="1298">
          <cell r="A1298">
            <v>3400003758</v>
          </cell>
          <cell r="B1298">
            <v>61116</v>
          </cell>
          <cell r="C1298">
            <v>1</v>
          </cell>
        </row>
        <row r="1299">
          <cell r="A1299">
            <v>3400003759</v>
          </cell>
          <cell r="B1299">
            <v>61116</v>
          </cell>
          <cell r="C1299">
            <v>1</v>
          </cell>
        </row>
        <row r="1300">
          <cell r="A1300">
            <v>3400003760</v>
          </cell>
          <cell r="B1300">
            <v>61116</v>
          </cell>
          <cell r="C1300">
            <v>1</v>
          </cell>
        </row>
        <row r="1301">
          <cell r="A1301">
            <v>3400003761</v>
          </cell>
          <cell r="B1301">
            <v>61116</v>
          </cell>
          <cell r="C1301">
            <v>1</v>
          </cell>
        </row>
        <row r="1302">
          <cell r="A1302">
            <v>3400003762</v>
          </cell>
          <cell r="B1302">
            <v>61155</v>
          </cell>
          <cell r="C1302">
            <v>1</v>
          </cell>
        </row>
        <row r="1303">
          <cell r="A1303">
            <v>3400003763</v>
          </cell>
          <cell r="B1303">
            <v>61155</v>
          </cell>
          <cell r="C1303">
            <v>1</v>
          </cell>
        </row>
        <row r="1304">
          <cell r="A1304">
            <v>3400003764</v>
          </cell>
          <cell r="B1304">
            <v>61155</v>
          </cell>
          <cell r="C1304">
            <v>1</v>
          </cell>
        </row>
        <row r="1305">
          <cell r="A1305">
            <v>3400003765</v>
          </cell>
          <cell r="B1305">
            <v>61155</v>
          </cell>
          <cell r="C1305">
            <v>1</v>
          </cell>
        </row>
        <row r="1306">
          <cell r="A1306">
            <v>3400003766</v>
          </cell>
          <cell r="B1306">
            <v>61155</v>
          </cell>
          <cell r="C1306">
            <v>1</v>
          </cell>
        </row>
        <row r="1307">
          <cell r="A1307">
            <v>3400003767</v>
          </cell>
          <cell r="B1307">
            <v>61203</v>
          </cell>
          <cell r="C1307">
            <v>1</v>
          </cell>
        </row>
        <row r="1308">
          <cell r="A1308">
            <v>3400003768</v>
          </cell>
          <cell r="B1308">
            <v>61203</v>
          </cell>
          <cell r="C1308">
            <v>1</v>
          </cell>
        </row>
        <row r="1309">
          <cell r="A1309">
            <v>3400003769</v>
          </cell>
          <cell r="B1309">
            <v>61102</v>
          </cell>
          <cell r="C1309">
            <v>1</v>
          </cell>
        </row>
        <row r="1310">
          <cell r="A1310">
            <v>3400003770</v>
          </cell>
          <cell r="B1310">
            <v>61115</v>
          </cell>
          <cell r="C1310">
            <v>1</v>
          </cell>
        </row>
        <row r="1311">
          <cell r="A1311">
            <v>3400003771</v>
          </cell>
          <cell r="B1311">
            <v>61102</v>
          </cell>
          <cell r="C1311">
            <v>1</v>
          </cell>
        </row>
        <row r="1312">
          <cell r="A1312">
            <v>3400003772</v>
          </cell>
          <cell r="B1312">
            <v>61157</v>
          </cell>
          <cell r="C1312">
            <v>1</v>
          </cell>
        </row>
        <row r="1313">
          <cell r="A1313">
            <v>3400003773</v>
          </cell>
          <cell r="B1313">
            <v>61157</v>
          </cell>
          <cell r="C1313">
            <v>1</v>
          </cell>
        </row>
        <row r="1314">
          <cell r="A1314">
            <v>3400003774</v>
          </cell>
          <cell r="B1314">
            <v>61158</v>
          </cell>
          <cell r="C1314">
            <v>1</v>
          </cell>
        </row>
        <row r="1315">
          <cell r="A1315">
            <v>3400003775</v>
          </cell>
          <cell r="B1315">
            <v>61160</v>
          </cell>
          <cell r="C1315">
            <v>1</v>
          </cell>
        </row>
        <row r="1316">
          <cell r="A1316">
            <v>3400003776</v>
          </cell>
          <cell r="B1316">
            <v>61151</v>
          </cell>
          <cell r="C1316">
            <v>1</v>
          </cell>
        </row>
        <row r="1317">
          <cell r="A1317">
            <v>3400003777</v>
          </cell>
          <cell r="B1317">
            <v>61119</v>
          </cell>
          <cell r="C1317">
            <v>1</v>
          </cell>
        </row>
        <row r="1318">
          <cell r="A1318">
            <v>3400003778</v>
          </cell>
          <cell r="B1318">
            <v>61158</v>
          </cell>
          <cell r="C1318">
            <v>1</v>
          </cell>
        </row>
        <row r="1319">
          <cell r="A1319">
            <v>3400003779</v>
          </cell>
          <cell r="B1319">
            <v>61158</v>
          </cell>
          <cell r="C1319">
            <v>1</v>
          </cell>
        </row>
        <row r="1320">
          <cell r="A1320">
            <v>3400003780</v>
          </cell>
          <cell r="B1320">
            <v>61102</v>
          </cell>
          <cell r="C1320">
            <v>1</v>
          </cell>
        </row>
        <row r="1321">
          <cell r="A1321">
            <v>3400003781</v>
          </cell>
          <cell r="B1321">
            <v>61115</v>
          </cell>
          <cell r="C1321">
            <v>1</v>
          </cell>
        </row>
        <row r="1322">
          <cell r="A1322">
            <v>3400003782</v>
          </cell>
          <cell r="B1322">
            <v>61157</v>
          </cell>
          <cell r="C1322">
            <v>1</v>
          </cell>
        </row>
        <row r="1323">
          <cell r="A1323">
            <v>3400003783</v>
          </cell>
          <cell r="B1323">
            <v>61108</v>
          </cell>
          <cell r="C1323">
            <v>1</v>
          </cell>
        </row>
        <row r="1324">
          <cell r="A1324">
            <v>3400003784</v>
          </cell>
          <cell r="B1324">
            <v>61200</v>
          </cell>
          <cell r="C1324">
            <v>1</v>
          </cell>
        </row>
        <row r="1325">
          <cell r="A1325">
            <v>3400003785</v>
          </cell>
          <cell r="B1325">
            <v>61119</v>
          </cell>
          <cell r="C1325">
            <v>1</v>
          </cell>
        </row>
        <row r="1326">
          <cell r="A1326">
            <v>3400003786</v>
          </cell>
          <cell r="B1326">
            <v>61119</v>
          </cell>
          <cell r="C1326">
            <v>1</v>
          </cell>
        </row>
        <row r="1327">
          <cell r="A1327">
            <v>3400003787</v>
          </cell>
          <cell r="B1327">
            <v>61119</v>
          </cell>
          <cell r="C1327">
            <v>1</v>
          </cell>
        </row>
        <row r="1328">
          <cell r="A1328">
            <v>3400003788</v>
          </cell>
          <cell r="B1328">
            <v>61200</v>
          </cell>
          <cell r="C1328">
            <v>1</v>
          </cell>
        </row>
        <row r="1329">
          <cell r="A1329">
            <v>3400003789</v>
          </cell>
          <cell r="B1329">
            <v>61200</v>
          </cell>
          <cell r="C1329">
            <v>1</v>
          </cell>
        </row>
        <row r="1330">
          <cell r="A1330">
            <v>3400003790</v>
          </cell>
          <cell r="B1330">
            <v>61200</v>
          </cell>
          <cell r="C1330">
            <v>1</v>
          </cell>
        </row>
        <row r="1331">
          <cell r="A1331">
            <v>3400003791</v>
          </cell>
          <cell r="B1331">
            <v>61207</v>
          </cell>
          <cell r="C1331">
            <v>1</v>
          </cell>
        </row>
        <row r="1332">
          <cell r="A1332">
            <v>3400003792</v>
          </cell>
          <cell r="B1332">
            <v>61207</v>
          </cell>
          <cell r="C1332">
            <v>1</v>
          </cell>
        </row>
        <row r="1333">
          <cell r="A1333">
            <v>3400003793</v>
          </cell>
          <cell r="B1333">
            <v>61207</v>
          </cell>
          <cell r="C1333">
            <v>1</v>
          </cell>
        </row>
        <row r="1334">
          <cell r="A1334">
            <v>3400003794</v>
          </cell>
          <cell r="B1334">
            <v>61115</v>
          </cell>
          <cell r="C1334">
            <v>12</v>
          </cell>
        </row>
        <row r="1335">
          <cell r="A1335">
            <v>3400003795</v>
          </cell>
          <cell r="B1335">
            <v>61207</v>
          </cell>
          <cell r="C1335">
            <v>1</v>
          </cell>
        </row>
        <row r="1336">
          <cell r="A1336">
            <v>3400003796</v>
          </cell>
          <cell r="B1336">
            <v>61207</v>
          </cell>
          <cell r="C1336">
            <v>1</v>
          </cell>
        </row>
        <row r="1337">
          <cell r="A1337">
            <v>3400003797</v>
          </cell>
          <cell r="B1337">
            <v>61207</v>
          </cell>
          <cell r="C1337">
            <v>1</v>
          </cell>
        </row>
        <row r="1338">
          <cell r="A1338">
            <v>3400003798</v>
          </cell>
          <cell r="B1338">
            <v>61100</v>
          </cell>
          <cell r="C1338">
            <v>1</v>
          </cell>
        </row>
        <row r="1339">
          <cell r="A1339">
            <v>3400003799</v>
          </cell>
          <cell r="B1339">
            <v>61159</v>
          </cell>
          <cell r="C1339">
            <v>1</v>
          </cell>
        </row>
        <row r="1340">
          <cell r="A1340">
            <v>3400003800</v>
          </cell>
          <cell r="B1340">
            <v>61159</v>
          </cell>
          <cell r="C1340">
            <v>1</v>
          </cell>
        </row>
        <row r="1341">
          <cell r="A1341">
            <v>3400003801</v>
          </cell>
          <cell r="B1341">
            <v>61203</v>
          </cell>
          <cell r="C1341">
            <v>1</v>
          </cell>
        </row>
        <row r="1342">
          <cell r="A1342">
            <v>3400003802</v>
          </cell>
          <cell r="B1342">
            <v>61155</v>
          </cell>
          <cell r="C1342">
            <v>1</v>
          </cell>
        </row>
        <row r="1343">
          <cell r="A1343">
            <v>3400003803</v>
          </cell>
          <cell r="B1343">
            <v>61155</v>
          </cell>
          <cell r="C1343">
            <v>1</v>
          </cell>
        </row>
        <row r="1344">
          <cell r="A1344">
            <v>3400003804</v>
          </cell>
          <cell r="B1344">
            <v>61155</v>
          </cell>
          <cell r="C1344">
            <v>1</v>
          </cell>
        </row>
        <row r="1345">
          <cell r="A1345">
            <v>3400003805</v>
          </cell>
          <cell r="B1345">
            <v>61155</v>
          </cell>
          <cell r="C1345">
            <v>1</v>
          </cell>
        </row>
        <row r="1346">
          <cell r="A1346">
            <v>3400003806</v>
          </cell>
          <cell r="B1346">
            <v>61102</v>
          </cell>
          <cell r="C1346">
            <v>1</v>
          </cell>
        </row>
        <row r="1347">
          <cell r="A1347">
            <v>3400003807</v>
          </cell>
          <cell r="B1347">
            <v>61161</v>
          </cell>
          <cell r="C1347">
            <v>1</v>
          </cell>
        </row>
        <row r="1348">
          <cell r="A1348">
            <v>3400003808</v>
          </cell>
          <cell r="B1348">
            <v>61161</v>
          </cell>
          <cell r="C1348">
            <v>1</v>
          </cell>
        </row>
        <row r="1349">
          <cell r="A1349">
            <v>3400003809</v>
          </cell>
          <cell r="B1349">
            <v>61115</v>
          </cell>
          <cell r="C1349">
            <v>1</v>
          </cell>
        </row>
        <row r="1350">
          <cell r="A1350">
            <v>3400003810</v>
          </cell>
          <cell r="B1350">
            <v>61153</v>
          </cell>
          <cell r="C1350">
            <v>1</v>
          </cell>
        </row>
        <row r="1351">
          <cell r="A1351">
            <v>3400003811</v>
          </cell>
          <cell r="B1351">
            <v>61108</v>
          </cell>
          <cell r="C1351">
            <v>1</v>
          </cell>
        </row>
        <row r="1352">
          <cell r="A1352">
            <v>3400003812</v>
          </cell>
          <cell r="B1352">
            <v>61119</v>
          </cell>
          <cell r="C1352">
            <v>1</v>
          </cell>
        </row>
        <row r="1353">
          <cell r="A1353">
            <v>3400003813</v>
          </cell>
          <cell r="B1353">
            <v>61119</v>
          </cell>
          <cell r="C1353">
            <v>1</v>
          </cell>
        </row>
        <row r="1354">
          <cell r="A1354">
            <v>3400003814</v>
          </cell>
          <cell r="B1354">
            <v>61161</v>
          </cell>
          <cell r="C1354">
            <v>1</v>
          </cell>
        </row>
        <row r="1355">
          <cell r="A1355">
            <v>3400003815</v>
          </cell>
          <cell r="B1355">
            <v>61112</v>
          </cell>
          <cell r="C1355">
            <v>1</v>
          </cell>
        </row>
        <row r="1356">
          <cell r="A1356">
            <v>3400003816</v>
          </cell>
          <cell r="B1356">
            <v>61160</v>
          </cell>
          <cell r="C1356">
            <v>1</v>
          </cell>
        </row>
        <row r="1357">
          <cell r="A1357">
            <v>3400003817</v>
          </cell>
          <cell r="B1357">
            <v>61150</v>
          </cell>
          <cell r="C1357">
            <v>1</v>
          </cell>
        </row>
        <row r="1358">
          <cell r="A1358">
            <v>3400003818</v>
          </cell>
          <cell r="B1358">
            <v>61150</v>
          </cell>
          <cell r="C1358">
            <v>1</v>
          </cell>
        </row>
        <row r="1359">
          <cell r="A1359">
            <v>3400003819</v>
          </cell>
          <cell r="B1359">
            <v>61159</v>
          </cell>
          <cell r="C1359">
            <v>1</v>
          </cell>
        </row>
        <row r="1360">
          <cell r="A1360">
            <v>3400003820</v>
          </cell>
          <cell r="B1360">
            <v>61102</v>
          </cell>
          <cell r="C1360">
            <v>1</v>
          </cell>
        </row>
        <row r="1361">
          <cell r="A1361">
            <v>3400003821</v>
          </cell>
          <cell r="B1361">
            <v>61102</v>
          </cell>
          <cell r="C1361">
            <v>1</v>
          </cell>
        </row>
        <row r="1362">
          <cell r="A1362">
            <v>3400003822</v>
          </cell>
          <cell r="B1362">
            <v>61155</v>
          </cell>
          <cell r="C1362">
            <v>1</v>
          </cell>
        </row>
        <row r="1363">
          <cell r="A1363">
            <v>3400003823</v>
          </cell>
          <cell r="B1363">
            <v>61159</v>
          </cell>
          <cell r="C1363">
            <v>1</v>
          </cell>
        </row>
        <row r="1364">
          <cell r="A1364">
            <v>3400003824</v>
          </cell>
          <cell r="B1364">
            <v>61201</v>
          </cell>
          <cell r="C1364">
            <v>1</v>
          </cell>
        </row>
        <row r="1365">
          <cell r="A1365">
            <v>3400003825</v>
          </cell>
          <cell r="B1365">
            <v>61158</v>
          </cell>
          <cell r="C1365">
            <v>1</v>
          </cell>
        </row>
        <row r="1366">
          <cell r="A1366">
            <v>3400003826</v>
          </cell>
          <cell r="B1366">
            <v>61155</v>
          </cell>
          <cell r="C1366">
            <v>1</v>
          </cell>
        </row>
        <row r="1367">
          <cell r="A1367">
            <v>3400003827</v>
          </cell>
          <cell r="B1367">
            <v>61155</v>
          </cell>
          <cell r="C1367">
            <v>1</v>
          </cell>
        </row>
        <row r="1368">
          <cell r="A1368">
            <v>3400003828</v>
          </cell>
          <cell r="B1368">
            <v>61155</v>
          </cell>
          <cell r="C1368">
            <v>1</v>
          </cell>
        </row>
        <row r="1369">
          <cell r="A1369">
            <v>3400003829</v>
          </cell>
          <cell r="B1369">
            <v>61112</v>
          </cell>
          <cell r="C1369">
            <v>1</v>
          </cell>
        </row>
        <row r="1370">
          <cell r="A1370">
            <v>3400003830</v>
          </cell>
          <cell r="B1370">
            <v>61112</v>
          </cell>
          <cell r="C1370">
            <v>1</v>
          </cell>
        </row>
        <row r="1371">
          <cell r="A1371">
            <v>3400003831</v>
          </cell>
          <cell r="B1371">
            <v>61112</v>
          </cell>
          <cell r="C1371">
            <v>1</v>
          </cell>
        </row>
        <row r="1372">
          <cell r="A1372">
            <v>3400003832</v>
          </cell>
          <cell r="B1372">
            <v>61112</v>
          </cell>
          <cell r="C1372">
            <v>1</v>
          </cell>
        </row>
        <row r="1373">
          <cell r="A1373">
            <v>3400003833</v>
          </cell>
          <cell r="B1373">
            <v>61102</v>
          </cell>
          <cell r="C1373">
            <v>1</v>
          </cell>
        </row>
        <row r="1374">
          <cell r="A1374">
            <v>3400003834</v>
          </cell>
          <cell r="B1374">
            <v>61107</v>
          </cell>
          <cell r="C1374">
            <v>1</v>
          </cell>
        </row>
        <row r="1375">
          <cell r="A1375">
            <v>3400003835</v>
          </cell>
          <cell r="B1375">
            <v>61200</v>
          </cell>
          <cell r="C1375">
            <v>1</v>
          </cell>
        </row>
        <row r="1376">
          <cell r="A1376">
            <v>3400003836</v>
          </cell>
          <cell r="B1376">
            <v>61116</v>
          </cell>
          <cell r="C1376">
            <v>1</v>
          </cell>
        </row>
        <row r="1377">
          <cell r="A1377">
            <v>3400003837</v>
          </cell>
          <cell r="B1377">
            <v>61116</v>
          </cell>
          <cell r="C1377">
            <v>1</v>
          </cell>
        </row>
        <row r="1378">
          <cell r="A1378">
            <v>3400003838</v>
          </cell>
          <cell r="B1378">
            <v>61116</v>
          </cell>
          <cell r="C1378">
            <v>1</v>
          </cell>
        </row>
        <row r="1379">
          <cell r="A1379">
            <v>3400003839</v>
          </cell>
          <cell r="B1379">
            <v>61116</v>
          </cell>
          <cell r="C1379">
            <v>1</v>
          </cell>
        </row>
        <row r="1380">
          <cell r="A1380">
            <v>3400003840</v>
          </cell>
          <cell r="B1380">
            <v>61116</v>
          </cell>
          <cell r="C1380">
            <v>1</v>
          </cell>
        </row>
        <row r="1381">
          <cell r="A1381">
            <v>3400003841</v>
          </cell>
          <cell r="B1381">
            <v>61116</v>
          </cell>
          <cell r="C1381">
            <v>1</v>
          </cell>
        </row>
        <row r="1382">
          <cell r="A1382">
            <v>3400003842</v>
          </cell>
          <cell r="B1382">
            <v>61116</v>
          </cell>
          <cell r="C1382">
            <v>1</v>
          </cell>
        </row>
        <row r="1383">
          <cell r="A1383">
            <v>3400003843</v>
          </cell>
          <cell r="B1383">
            <v>61116</v>
          </cell>
          <cell r="C1383">
            <v>1</v>
          </cell>
        </row>
        <row r="1384">
          <cell r="A1384">
            <v>3400003844</v>
          </cell>
          <cell r="B1384">
            <v>61116</v>
          </cell>
          <cell r="C1384">
            <v>1</v>
          </cell>
        </row>
        <row r="1385">
          <cell r="A1385">
            <v>3400003845</v>
          </cell>
          <cell r="B1385">
            <v>61116</v>
          </cell>
          <cell r="C1385">
            <v>1</v>
          </cell>
        </row>
        <row r="1386">
          <cell r="A1386">
            <v>3400003846</v>
          </cell>
          <cell r="B1386">
            <v>61116</v>
          </cell>
          <cell r="C1386">
            <v>1</v>
          </cell>
        </row>
        <row r="1387">
          <cell r="A1387">
            <v>3400003847</v>
          </cell>
          <cell r="B1387">
            <v>61116</v>
          </cell>
          <cell r="C1387">
            <v>1</v>
          </cell>
        </row>
        <row r="1388">
          <cell r="A1388">
            <v>3400003848</v>
          </cell>
          <cell r="B1388">
            <v>61116</v>
          </cell>
          <cell r="C1388">
            <v>1</v>
          </cell>
        </row>
        <row r="1389">
          <cell r="A1389">
            <v>3400003849</v>
          </cell>
          <cell r="B1389">
            <v>61116</v>
          </cell>
          <cell r="C1389">
            <v>1</v>
          </cell>
        </row>
        <row r="1390">
          <cell r="A1390">
            <v>3400003850</v>
          </cell>
          <cell r="B1390">
            <v>61116</v>
          </cell>
          <cell r="C1390">
            <v>1</v>
          </cell>
        </row>
        <row r="1391">
          <cell r="A1391">
            <v>3400003851</v>
          </cell>
          <cell r="B1391">
            <v>61116</v>
          </cell>
          <cell r="C1391">
            <v>1</v>
          </cell>
        </row>
        <row r="1392">
          <cell r="A1392">
            <v>3400003852</v>
          </cell>
          <cell r="B1392">
            <v>61116</v>
          </cell>
          <cell r="C1392">
            <v>1</v>
          </cell>
        </row>
        <row r="1393">
          <cell r="A1393">
            <v>3400003853</v>
          </cell>
          <cell r="B1393">
            <v>61116</v>
          </cell>
          <cell r="C1393">
            <v>1</v>
          </cell>
        </row>
        <row r="1394">
          <cell r="A1394">
            <v>3400003854</v>
          </cell>
          <cell r="B1394">
            <v>61116</v>
          </cell>
          <cell r="C1394">
            <v>1</v>
          </cell>
        </row>
        <row r="1395">
          <cell r="A1395">
            <v>3400003855</v>
          </cell>
          <cell r="B1395">
            <v>61116</v>
          </cell>
          <cell r="C1395">
            <v>1</v>
          </cell>
        </row>
        <row r="1396">
          <cell r="A1396">
            <v>3400003856</v>
          </cell>
          <cell r="B1396">
            <v>61116</v>
          </cell>
          <cell r="C1396">
            <v>1</v>
          </cell>
        </row>
        <row r="1397">
          <cell r="A1397">
            <v>3400003857</v>
          </cell>
          <cell r="B1397">
            <v>61116</v>
          </cell>
          <cell r="C1397">
            <v>1</v>
          </cell>
        </row>
        <row r="1398">
          <cell r="A1398">
            <v>3400003858</v>
          </cell>
          <cell r="B1398">
            <v>61116</v>
          </cell>
          <cell r="C1398">
            <v>1</v>
          </cell>
        </row>
        <row r="1399">
          <cell r="A1399">
            <v>3400003859</v>
          </cell>
          <cell r="B1399">
            <v>61116</v>
          </cell>
          <cell r="C1399">
            <v>1</v>
          </cell>
        </row>
        <row r="1400">
          <cell r="A1400">
            <v>3400003860</v>
          </cell>
          <cell r="B1400">
            <v>61116</v>
          </cell>
          <cell r="C1400">
            <v>1</v>
          </cell>
        </row>
        <row r="1401">
          <cell r="A1401">
            <v>3400003861</v>
          </cell>
          <cell r="B1401">
            <v>61116</v>
          </cell>
          <cell r="C1401">
            <v>1</v>
          </cell>
        </row>
        <row r="1402">
          <cell r="A1402">
            <v>3400003862</v>
          </cell>
          <cell r="B1402">
            <v>61116</v>
          </cell>
          <cell r="C1402">
            <v>1</v>
          </cell>
        </row>
        <row r="1403">
          <cell r="A1403">
            <v>3400003863</v>
          </cell>
          <cell r="B1403">
            <v>61116</v>
          </cell>
          <cell r="C1403">
            <v>1</v>
          </cell>
        </row>
        <row r="1404">
          <cell r="A1404">
            <v>3400003864</v>
          </cell>
          <cell r="B1404">
            <v>61116</v>
          </cell>
          <cell r="C1404">
            <v>1</v>
          </cell>
        </row>
        <row r="1405">
          <cell r="A1405">
            <v>3400003865</v>
          </cell>
          <cell r="B1405">
            <v>61116</v>
          </cell>
          <cell r="C1405">
            <v>1</v>
          </cell>
        </row>
        <row r="1406">
          <cell r="A1406">
            <v>3400003866</v>
          </cell>
          <cell r="B1406">
            <v>61116</v>
          </cell>
          <cell r="C1406">
            <v>1</v>
          </cell>
        </row>
        <row r="1407">
          <cell r="A1407">
            <v>3400003867</v>
          </cell>
          <cell r="B1407">
            <v>61116</v>
          </cell>
          <cell r="C1407">
            <v>1</v>
          </cell>
        </row>
        <row r="1408">
          <cell r="A1408">
            <v>3400003868</v>
          </cell>
          <cell r="B1408">
            <v>61116</v>
          </cell>
          <cell r="C1408">
            <v>1</v>
          </cell>
        </row>
        <row r="1409">
          <cell r="A1409">
            <v>3400003869</v>
          </cell>
          <cell r="B1409">
            <v>61116</v>
          </cell>
          <cell r="C1409">
            <v>1</v>
          </cell>
        </row>
        <row r="1410">
          <cell r="A1410">
            <v>3400003870</v>
          </cell>
          <cell r="B1410">
            <v>61116</v>
          </cell>
          <cell r="C1410">
            <v>1</v>
          </cell>
        </row>
        <row r="1411">
          <cell r="A1411">
            <v>3400003871</v>
          </cell>
          <cell r="B1411">
            <v>61116</v>
          </cell>
          <cell r="C1411">
            <v>1</v>
          </cell>
        </row>
        <row r="1412">
          <cell r="A1412">
            <v>3400003872</v>
          </cell>
          <cell r="B1412">
            <v>61116</v>
          </cell>
          <cell r="C1412">
            <v>1</v>
          </cell>
        </row>
        <row r="1413">
          <cell r="A1413">
            <v>3400003873</v>
          </cell>
          <cell r="B1413">
            <v>61116</v>
          </cell>
          <cell r="C1413">
            <v>1</v>
          </cell>
        </row>
        <row r="1414">
          <cell r="A1414">
            <v>3400003874</v>
          </cell>
          <cell r="B1414">
            <v>61116</v>
          </cell>
          <cell r="C1414">
            <v>1</v>
          </cell>
        </row>
        <row r="1415">
          <cell r="A1415">
            <v>3400003875</v>
          </cell>
          <cell r="B1415">
            <v>61116</v>
          </cell>
          <cell r="C1415">
            <v>1</v>
          </cell>
        </row>
        <row r="1416">
          <cell r="A1416">
            <v>3400003876</v>
          </cell>
          <cell r="B1416">
            <v>61116</v>
          </cell>
          <cell r="C1416">
            <v>1</v>
          </cell>
        </row>
        <row r="1417">
          <cell r="A1417">
            <v>3400003877</v>
          </cell>
          <cell r="B1417">
            <v>61116</v>
          </cell>
          <cell r="C1417">
            <v>1</v>
          </cell>
        </row>
        <row r="1418">
          <cell r="A1418">
            <v>3400003878</v>
          </cell>
          <cell r="B1418">
            <v>61116</v>
          </cell>
          <cell r="C1418">
            <v>1</v>
          </cell>
        </row>
        <row r="1419">
          <cell r="A1419">
            <v>3400003879</v>
          </cell>
          <cell r="B1419">
            <v>61116</v>
          </cell>
          <cell r="C1419">
            <v>1</v>
          </cell>
        </row>
        <row r="1420">
          <cell r="A1420">
            <v>3400003880</v>
          </cell>
          <cell r="B1420">
            <v>61116</v>
          </cell>
          <cell r="C1420">
            <v>1</v>
          </cell>
        </row>
        <row r="1421">
          <cell r="A1421">
            <v>3400003881</v>
          </cell>
          <cell r="B1421">
            <v>61116</v>
          </cell>
          <cell r="C1421">
            <v>1</v>
          </cell>
        </row>
        <row r="1422">
          <cell r="A1422">
            <v>3400003882</v>
          </cell>
          <cell r="B1422">
            <v>61116</v>
          </cell>
          <cell r="C1422">
            <v>1</v>
          </cell>
        </row>
        <row r="1423">
          <cell r="A1423">
            <v>3400003883</v>
          </cell>
          <cell r="B1423">
            <v>61116</v>
          </cell>
          <cell r="C1423">
            <v>1</v>
          </cell>
        </row>
        <row r="1424">
          <cell r="A1424">
            <v>3400003884</v>
          </cell>
          <cell r="B1424">
            <v>61116</v>
          </cell>
          <cell r="C1424">
            <v>1</v>
          </cell>
        </row>
        <row r="1425">
          <cell r="A1425">
            <v>3400003885</v>
          </cell>
          <cell r="B1425">
            <v>61116</v>
          </cell>
          <cell r="C1425">
            <v>1</v>
          </cell>
        </row>
        <row r="1426">
          <cell r="A1426">
            <v>3400003886</v>
          </cell>
          <cell r="B1426">
            <v>61116</v>
          </cell>
          <cell r="C1426">
            <v>1</v>
          </cell>
        </row>
        <row r="1427">
          <cell r="A1427">
            <v>3400003887</v>
          </cell>
          <cell r="B1427">
            <v>61116</v>
          </cell>
          <cell r="C1427">
            <v>1</v>
          </cell>
        </row>
        <row r="1428">
          <cell r="A1428">
            <v>3400003888</v>
          </cell>
          <cell r="B1428">
            <v>61116</v>
          </cell>
          <cell r="C1428">
            <v>1</v>
          </cell>
        </row>
        <row r="1429">
          <cell r="A1429">
            <v>3400003889</v>
          </cell>
          <cell r="B1429">
            <v>61116</v>
          </cell>
          <cell r="C1429">
            <v>1</v>
          </cell>
        </row>
        <row r="1430">
          <cell r="A1430">
            <v>3400003890</v>
          </cell>
          <cell r="B1430">
            <v>61116</v>
          </cell>
          <cell r="C1430">
            <v>1</v>
          </cell>
        </row>
        <row r="1431">
          <cell r="A1431">
            <v>3400003891</v>
          </cell>
          <cell r="B1431">
            <v>61116</v>
          </cell>
          <cell r="C1431">
            <v>1</v>
          </cell>
        </row>
        <row r="1432">
          <cell r="A1432">
            <v>3400003892</v>
          </cell>
          <cell r="B1432">
            <v>61116</v>
          </cell>
          <cell r="C1432">
            <v>1</v>
          </cell>
        </row>
        <row r="1433">
          <cell r="A1433">
            <v>3400003893</v>
          </cell>
          <cell r="B1433">
            <v>61116</v>
          </cell>
          <cell r="C1433">
            <v>1</v>
          </cell>
        </row>
        <row r="1434">
          <cell r="A1434">
            <v>3400003894</v>
          </cell>
          <cell r="B1434">
            <v>61116</v>
          </cell>
          <cell r="C1434">
            <v>1</v>
          </cell>
        </row>
        <row r="1435">
          <cell r="A1435">
            <v>3400003895</v>
          </cell>
          <cell r="B1435">
            <v>61116</v>
          </cell>
          <cell r="C1435">
            <v>1</v>
          </cell>
        </row>
        <row r="1436">
          <cell r="A1436">
            <v>3400003896</v>
          </cell>
          <cell r="B1436">
            <v>61116</v>
          </cell>
          <cell r="C1436">
            <v>1</v>
          </cell>
        </row>
        <row r="1437">
          <cell r="A1437">
            <v>3400003897</v>
          </cell>
          <cell r="B1437">
            <v>61116</v>
          </cell>
          <cell r="C1437">
            <v>1</v>
          </cell>
        </row>
        <row r="1438">
          <cell r="A1438">
            <v>3400003898</v>
          </cell>
          <cell r="B1438">
            <v>61116</v>
          </cell>
          <cell r="C1438">
            <v>1</v>
          </cell>
        </row>
        <row r="1439">
          <cell r="A1439">
            <v>3400003899</v>
          </cell>
          <cell r="B1439">
            <v>61116</v>
          </cell>
          <cell r="C1439">
            <v>1</v>
          </cell>
        </row>
        <row r="1440">
          <cell r="A1440">
            <v>3400003900</v>
          </cell>
          <cell r="B1440">
            <v>61116</v>
          </cell>
          <cell r="C1440">
            <v>1</v>
          </cell>
        </row>
        <row r="1441">
          <cell r="A1441">
            <v>3400003901</v>
          </cell>
          <cell r="B1441">
            <v>61116</v>
          </cell>
          <cell r="C1441">
            <v>1</v>
          </cell>
        </row>
        <row r="1442">
          <cell r="A1442">
            <v>3400003902</v>
          </cell>
          <cell r="B1442">
            <v>61116</v>
          </cell>
          <cell r="C1442">
            <v>1</v>
          </cell>
        </row>
        <row r="1443">
          <cell r="A1443">
            <v>3400003903</v>
          </cell>
          <cell r="B1443">
            <v>61116</v>
          </cell>
          <cell r="C1443">
            <v>1</v>
          </cell>
        </row>
        <row r="1444">
          <cell r="A1444">
            <v>3400003904</v>
          </cell>
          <cell r="B1444">
            <v>61116</v>
          </cell>
          <cell r="C1444">
            <v>1</v>
          </cell>
        </row>
        <row r="1445">
          <cell r="A1445">
            <v>3400003905</v>
          </cell>
          <cell r="B1445">
            <v>61116</v>
          </cell>
          <cell r="C1445">
            <v>1</v>
          </cell>
        </row>
        <row r="1446">
          <cell r="A1446">
            <v>3400003906</v>
          </cell>
          <cell r="B1446">
            <v>61116</v>
          </cell>
          <cell r="C1446">
            <v>1</v>
          </cell>
        </row>
        <row r="1447">
          <cell r="A1447">
            <v>3400003907</v>
          </cell>
          <cell r="B1447">
            <v>61116</v>
          </cell>
          <cell r="C1447">
            <v>4</v>
          </cell>
        </row>
        <row r="1448">
          <cell r="A1448">
            <v>3400003908</v>
          </cell>
          <cell r="B1448">
            <v>61116</v>
          </cell>
          <cell r="C1448">
            <v>1</v>
          </cell>
        </row>
        <row r="1449">
          <cell r="A1449">
            <v>3400003909</v>
          </cell>
          <cell r="B1449">
            <v>61116</v>
          </cell>
          <cell r="C1449">
            <v>1</v>
          </cell>
        </row>
        <row r="1450">
          <cell r="A1450">
            <v>3400003910</v>
          </cell>
          <cell r="B1450">
            <v>61116</v>
          </cell>
          <cell r="C1450">
            <v>1</v>
          </cell>
        </row>
        <row r="1451">
          <cell r="A1451">
            <v>3400003911</v>
          </cell>
          <cell r="B1451">
            <v>61116</v>
          </cell>
          <cell r="C1451">
            <v>1</v>
          </cell>
        </row>
        <row r="1452">
          <cell r="A1452">
            <v>3400003912</v>
          </cell>
          <cell r="B1452">
            <v>61116</v>
          </cell>
          <cell r="C1452">
            <v>1</v>
          </cell>
        </row>
        <row r="1453">
          <cell r="A1453">
            <v>3400003913</v>
          </cell>
          <cell r="B1453">
            <v>61116</v>
          </cell>
          <cell r="C1453">
            <v>1</v>
          </cell>
        </row>
        <row r="1454">
          <cell r="A1454">
            <v>3400003914</v>
          </cell>
          <cell r="B1454">
            <v>61206</v>
          </cell>
          <cell r="C1454">
            <v>1</v>
          </cell>
        </row>
        <row r="1455">
          <cell r="A1455">
            <v>3400003915</v>
          </cell>
          <cell r="B1455">
            <v>61116</v>
          </cell>
          <cell r="C1455">
            <v>1</v>
          </cell>
        </row>
        <row r="1456">
          <cell r="A1456">
            <v>3400003916</v>
          </cell>
          <cell r="B1456">
            <v>61116</v>
          </cell>
          <cell r="C1456">
            <v>1</v>
          </cell>
        </row>
        <row r="1457">
          <cell r="A1457">
            <v>3400003917</v>
          </cell>
          <cell r="B1457">
            <v>61116</v>
          </cell>
          <cell r="C1457">
            <v>1</v>
          </cell>
        </row>
        <row r="1458">
          <cell r="A1458">
            <v>3400003918</v>
          </cell>
          <cell r="B1458">
            <v>61116</v>
          </cell>
          <cell r="C1458">
            <v>1</v>
          </cell>
        </row>
        <row r="1459">
          <cell r="A1459">
            <v>3400003919</v>
          </cell>
          <cell r="B1459">
            <v>61116</v>
          </cell>
          <cell r="C1459">
            <v>1</v>
          </cell>
        </row>
        <row r="1460">
          <cell r="A1460">
            <v>3400003920</v>
          </cell>
          <cell r="B1460">
            <v>61109</v>
          </cell>
          <cell r="C1460">
            <v>1</v>
          </cell>
        </row>
        <row r="1461">
          <cell r="A1461">
            <v>3400003921</v>
          </cell>
          <cell r="B1461">
            <v>61109</v>
          </cell>
          <cell r="C1461">
            <v>1</v>
          </cell>
        </row>
        <row r="1462">
          <cell r="A1462">
            <v>3400003922</v>
          </cell>
          <cell r="B1462">
            <v>61116</v>
          </cell>
          <cell r="C1462">
            <v>1</v>
          </cell>
        </row>
        <row r="1463">
          <cell r="A1463">
            <v>3400003923</v>
          </cell>
          <cell r="B1463">
            <v>61200</v>
          </cell>
          <cell r="C1463">
            <v>1</v>
          </cell>
        </row>
        <row r="1464">
          <cell r="A1464">
            <v>3400003924</v>
          </cell>
          <cell r="B1464">
            <v>61109</v>
          </cell>
          <cell r="C1464">
            <v>1</v>
          </cell>
        </row>
        <row r="1465">
          <cell r="A1465">
            <v>3400003925</v>
          </cell>
          <cell r="B1465">
            <v>61116</v>
          </cell>
          <cell r="C1465">
            <v>1</v>
          </cell>
        </row>
        <row r="1466">
          <cell r="A1466">
            <v>3400003926</v>
          </cell>
          <cell r="B1466">
            <v>61116</v>
          </cell>
          <cell r="C1466">
            <v>1</v>
          </cell>
        </row>
        <row r="1467">
          <cell r="A1467">
            <v>3400003927</v>
          </cell>
          <cell r="B1467">
            <v>61116</v>
          </cell>
          <cell r="C1467">
            <v>1</v>
          </cell>
        </row>
        <row r="1468">
          <cell r="A1468">
            <v>3400003928</v>
          </cell>
          <cell r="B1468">
            <v>61116</v>
          </cell>
          <cell r="C1468">
            <v>1</v>
          </cell>
        </row>
        <row r="1469">
          <cell r="A1469">
            <v>3400003929</v>
          </cell>
          <cell r="B1469">
            <v>61116</v>
          </cell>
          <cell r="C1469">
            <v>1</v>
          </cell>
        </row>
        <row r="1470">
          <cell r="A1470">
            <v>3400003930</v>
          </cell>
          <cell r="B1470">
            <v>61116</v>
          </cell>
          <cell r="C1470">
            <v>1</v>
          </cell>
        </row>
        <row r="1471">
          <cell r="A1471">
            <v>3400003931</v>
          </cell>
          <cell r="B1471">
            <v>61116</v>
          </cell>
          <cell r="C1471">
            <v>1</v>
          </cell>
        </row>
        <row r="1472">
          <cell r="A1472">
            <v>3400003932</v>
          </cell>
          <cell r="B1472">
            <v>61116</v>
          </cell>
          <cell r="C1472">
            <v>1</v>
          </cell>
        </row>
        <row r="1473">
          <cell r="A1473">
            <v>3400003933</v>
          </cell>
          <cell r="B1473">
            <v>61116</v>
          </cell>
          <cell r="C1473">
            <v>1</v>
          </cell>
        </row>
        <row r="1474">
          <cell r="A1474">
            <v>3400003934</v>
          </cell>
          <cell r="B1474">
            <v>61116</v>
          </cell>
          <cell r="C1474">
            <v>1</v>
          </cell>
        </row>
        <row r="1475">
          <cell r="A1475">
            <v>3400003935</v>
          </cell>
          <cell r="B1475">
            <v>61116</v>
          </cell>
          <cell r="C1475">
            <v>1</v>
          </cell>
        </row>
        <row r="1476">
          <cell r="A1476">
            <v>3400003936</v>
          </cell>
          <cell r="B1476">
            <v>61116</v>
          </cell>
          <cell r="C1476">
            <v>1</v>
          </cell>
        </row>
        <row r="1477">
          <cell r="A1477">
            <v>3400003937</v>
          </cell>
          <cell r="B1477">
            <v>61116</v>
          </cell>
          <cell r="C1477">
            <v>1</v>
          </cell>
        </row>
        <row r="1478">
          <cell r="A1478">
            <v>3400003938</v>
          </cell>
          <cell r="B1478">
            <v>61116</v>
          </cell>
          <cell r="C1478">
            <v>1</v>
          </cell>
        </row>
        <row r="1479">
          <cell r="A1479">
            <v>3400003939</v>
          </cell>
          <cell r="B1479">
            <v>61116</v>
          </cell>
          <cell r="C1479">
            <v>1</v>
          </cell>
        </row>
        <row r="1480">
          <cell r="A1480">
            <v>3400003940</v>
          </cell>
          <cell r="B1480">
            <v>61116</v>
          </cell>
          <cell r="C1480">
            <v>1</v>
          </cell>
        </row>
        <row r="1481">
          <cell r="A1481">
            <v>3400003941</v>
          </cell>
          <cell r="B1481">
            <v>61116</v>
          </cell>
          <cell r="C1481">
            <v>1</v>
          </cell>
        </row>
        <row r="1482">
          <cell r="A1482">
            <v>3400003942</v>
          </cell>
          <cell r="B1482">
            <v>61116</v>
          </cell>
          <cell r="C1482">
            <v>1</v>
          </cell>
        </row>
        <row r="1483">
          <cell r="A1483">
            <v>3400003943</v>
          </cell>
          <cell r="B1483">
            <v>61116</v>
          </cell>
          <cell r="C1483">
            <v>1</v>
          </cell>
        </row>
        <row r="1484">
          <cell r="A1484">
            <v>3400003944</v>
          </cell>
          <cell r="B1484">
            <v>61116</v>
          </cell>
          <cell r="C1484">
            <v>1</v>
          </cell>
        </row>
        <row r="1485">
          <cell r="A1485">
            <v>3400003945</v>
          </cell>
          <cell r="B1485">
            <v>61116</v>
          </cell>
          <cell r="C1485">
            <v>1</v>
          </cell>
        </row>
        <row r="1486">
          <cell r="A1486">
            <v>3400003946</v>
          </cell>
          <cell r="B1486">
            <v>61116</v>
          </cell>
          <cell r="C1486">
            <v>1</v>
          </cell>
        </row>
        <row r="1487">
          <cell r="A1487">
            <v>3400003947</v>
          </cell>
          <cell r="B1487">
            <v>61116</v>
          </cell>
          <cell r="C1487">
            <v>1</v>
          </cell>
        </row>
        <row r="1488">
          <cell r="A1488">
            <v>3400003948</v>
          </cell>
          <cell r="B1488">
            <v>61116</v>
          </cell>
          <cell r="C1488">
            <v>1</v>
          </cell>
        </row>
        <row r="1489">
          <cell r="A1489">
            <v>3400003949</v>
          </cell>
          <cell r="B1489">
            <v>61109</v>
          </cell>
          <cell r="C1489">
            <v>1</v>
          </cell>
        </row>
        <row r="1490">
          <cell r="A1490">
            <v>3400003950</v>
          </cell>
          <cell r="B1490">
            <v>61116</v>
          </cell>
          <cell r="C1490">
            <v>1</v>
          </cell>
        </row>
        <row r="1491">
          <cell r="A1491">
            <v>3400003951</v>
          </cell>
          <cell r="B1491">
            <v>61116</v>
          </cell>
          <cell r="C1491">
            <v>1</v>
          </cell>
        </row>
        <row r="1492">
          <cell r="A1492">
            <v>3400003952</v>
          </cell>
          <cell r="B1492">
            <v>61116</v>
          </cell>
          <cell r="C1492">
            <v>1</v>
          </cell>
        </row>
        <row r="1493">
          <cell r="A1493">
            <v>3400003953</v>
          </cell>
          <cell r="B1493">
            <v>61206</v>
          </cell>
          <cell r="C1493">
            <v>1</v>
          </cell>
        </row>
        <row r="1494">
          <cell r="A1494">
            <v>3400003954</v>
          </cell>
          <cell r="B1494">
            <v>61206</v>
          </cell>
          <cell r="C1494">
            <v>1</v>
          </cell>
        </row>
        <row r="1495">
          <cell r="A1495">
            <v>3400003955</v>
          </cell>
          <cell r="B1495">
            <v>61206</v>
          </cell>
          <cell r="C1495">
            <v>1</v>
          </cell>
        </row>
        <row r="1496">
          <cell r="A1496">
            <v>3400003956</v>
          </cell>
          <cell r="B1496">
            <v>61154</v>
          </cell>
          <cell r="C1496">
            <v>1</v>
          </cell>
        </row>
        <row r="1497">
          <cell r="A1497">
            <v>3400003957</v>
          </cell>
          <cell r="B1497">
            <v>61154</v>
          </cell>
          <cell r="C1497">
            <v>1</v>
          </cell>
        </row>
        <row r="1498">
          <cell r="A1498">
            <v>3400003958</v>
          </cell>
          <cell r="B1498">
            <v>61153</v>
          </cell>
          <cell r="C1498">
            <v>1</v>
          </cell>
        </row>
        <row r="1499">
          <cell r="A1499">
            <v>3400003959</v>
          </cell>
          <cell r="B1499">
            <v>61115</v>
          </cell>
          <cell r="C1499">
            <v>1</v>
          </cell>
        </row>
        <row r="1500">
          <cell r="A1500">
            <v>3400003960</v>
          </cell>
          <cell r="B1500">
            <v>61153</v>
          </cell>
          <cell r="C1500">
            <v>1</v>
          </cell>
        </row>
        <row r="1501">
          <cell r="A1501">
            <v>3400003961</v>
          </cell>
          <cell r="B1501">
            <v>61112</v>
          </cell>
          <cell r="C1501">
            <v>1</v>
          </cell>
        </row>
        <row r="1502">
          <cell r="A1502">
            <v>3400003962</v>
          </cell>
          <cell r="B1502">
            <v>61112</v>
          </cell>
          <cell r="C1502">
            <v>1</v>
          </cell>
        </row>
        <row r="1503">
          <cell r="A1503">
            <v>3400003963</v>
          </cell>
          <cell r="B1503">
            <v>61115</v>
          </cell>
          <cell r="C1503">
            <v>1</v>
          </cell>
        </row>
        <row r="1504">
          <cell r="A1504">
            <v>3400003964</v>
          </cell>
          <cell r="B1504">
            <v>61100</v>
          </cell>
          <cell r="C1504">
            <v>1</v>
          </cell>
        </row>
        <row r="1505">
          <cell r="A1505">
            <v>3400003965</v>
          </cell>
          <cell r="B1505">
            <v>61100</v>
          </cell>
          <cell r="C1505">
            <v>1</v>
          </cell>
        </row>
        <row r="1506">
          <cell r="A1506">
            <v>3400003966</v>
          </cell>
          <cell r="B1506">
            <v>61104</v>
          </cell>
          <cell r="C1506">
            <v>1</v>
          </cell>
        </row>
        <row r="1507">
          <cell r="A1507">
            <v>3400003967</v>
          </cell>
          <cell r="B1507">
            <v>61103</v>
          </cell>
          <cell r="C1507">
            <v>1</v>
          </cell>
        </row>
        <row r="1508">
          <cell r="A1508">
            <v>3400003968</v>
          </cell>
          <cell r="B1508">
            <v>61115</v>
          </cell>
          <cell r="C1508">
            <v>1</v>
          </cell>
        </row>
        <row r="1509">
          <cell r="A1509">
            <v>3400003969</v>
          </cell>
          <cell r="B1509">
            <v>61115</v>
          </cell>
          <cell r="C1509">
            <v>1</v>
          </cell>
        </row>
        <row r="1510">
          <cell r="A1510">
            <v>3400003970</v>
          </cell>
          <cell r="B1510">
            <v>61115</v>
          </cell>
          <cell r="C1510">
            <v>1</v>
          </cell>
        </row>
        <row r="1511">
          <cell r="A1511">
            <v>3400003971</v>
          </cell>
          <cell r="B1511">
            <v>61115</v>
          </cell>
          <cell r="C1511">
            <v>1</v>
          </cell>
        </row>
        <row r="1512">
          <cell r="A1512">
            <v>3400003972</v>
          </cell>
          <cell r="B1512">
            <v>61153</v>
          </cell>
          <cell r="C1512">
            <v>1</v>
          </cell>
        </row>
        <row r="1513">
          <cell r="A1513">
            <v>3400003973</v>
          </cell>
          <cell r="B1513">
            <v>61112</v>
          </cell>
          <cell r="C1513">
            <v>1</v>
          </cell>
        </row>
        <row r="1514">
          <cell r="A1514">
            <v>3400003974</v>
          </cell>
          <cell r="B1514">
            <v>61115</v>
          </cell>
          <cell r="C1514">
            <v>1</v>
          </cell>
        </row>
        <row r="1515">
          <cell r="A1515">
            <v>3400003975</v>
          </cell>
          <cell r="B1515">
            <v>61153</v>
          </cell>
          <cell r="C1515">
            <v>1</v>
          </cell>
        </row>
        <row r="1516">
          <cell r="A1516">
            <v>3400003976</v>
          </cell>
          <cell r="B1516">
            <v>61115</v>
          </cell>
          <cell r="C1516">
            <v>1</v>
          </cell>
        </row>
        <row r="1517">
          <cell r="A1517">
            <v>3400003977</v>
          </cell>
          <cell r="B1517">
            <v>61153</v>
          </cell>
          <cell r="C1517">
            <v>1</v>
          </cell>
        </row>
        <row r="1518">
          <cell r="A1518">
            <v>3400003978</v>
          </cell>
          <cell r="B1518">
            <v>61115</v>
          </cell>
          <cell r="C1518">
            <v>1</v>
          </cell>
        </row>
        <row r="1519">
          <cell r="A1519">
            <v>3400003979</v>
          </cell>
          <cell r="B1519">
            <v>61153</v>
          </cell>
          <cell r="C1519">
            <v>1</v>
          </cell>
        </row>
        <row r="1520">
          <cell r="A1520">
            <v>3400003980</v>
          </cell>
          <cell r="B1520">
            <v>61115</v>
          </cell>
          <cell r="C1520">
            <v>1</v>
          </cell>
        </row>
        <row r="1521">
          <cell r="A1521">
            <v>3400003981</v>
          </cell>
          <cell r="B1521">
            <v>61115</v>
          </cell>
          <cell r="C1521">
            <v>1</v>
          </cell>
        </row>
        <row r="1522">
          <cell r="A1522">
            <v>3400003982</v>
          </cell>
          <cell r="B1522">
            <v>61103</v>
          </cell>
          <cell r="C1522">
            <v>1</v>
          </cell>
        </row>
        <row r="1523">
          <cell r="A1523">
            <v>3400003983</v>
          </cell>
          <cell r="B1523">
            <v>61103</v>
          </cell>
          <cell r="C1523">
            <v>1</v>
          </cell>
        </row>
        <row r="1524">
          <cell r="A1524">
            <v>3400003984</v>
          </cell>
          <cell r="B1524">
            <v>61103</v>
          </cell>
          <cell r="C1524">
            <v>1</v>
          </cell>
        </row>
        <row r="1525">
          <cell r="A1525">
            <v>3400003985</v>
          </cell>
          <cell r="B1525">
            <v>61103</v>
          </cell>
          <cell r="C1525">
            <v>1</v>
          </cell>
        </row>
        <row r="1526">
          <cell r="A1526">
            <v>3400003986</v>
          </cell>
          <cell r="B1526">
            <v>61103</v>
          </cell>
          <cell r="C1526">
            <v>1</v>
          </cell>
        </row>
        <row r="1527">
          <cell r="A1527">
            <v>3400003987</v>
          </cell>
          <cell r="B1527">
            <v>61119</v>
          </cell>
          <cell r="C1527">
            <v>1</v>
          </cell>
        </row>
        <row r="1528">
          <cell r="A1528">
            <v>3400003988</v>
          </cell>
          <cell r="B1528">
            <v>61119</v>
          </cell>
          <cell r="C1528">
            <v>1</v>
          </cell>
        </row>
        <row r="1529">
          <cell r="A1529">
            <v>3400003989</v>
          </cell>
          <cell r="B1529">
            <v>61115</v>
          </cell>
          <cell r="C1529">
            <v>1</v>
          </cell>
        </row>
        <row r="1530">
          <cell r="A1530">
            <v>3400003990</v>
          </cell>
          <cell r="B1530">
            <v>61115</v>
          </cell>
          <cell r="C1530">
            <v>1</v>
          </cell>
        </row>
        <row r="1531">
          <cell r="A1531">
            <v>3400003991</v>
          </cell>
          <cell r="B1531">
            <v>61115</v>
          </cell>
          <cell r="C1531">
            <v>1</v>
          </cell>
        </row>
        <row r="1532">
          <cell r="A1532">
            <v>3400003992</v>
          </cell>
          <cell r="B1532">
            <v>61115</v>
          </cell>
          <cell r="C1532">
            <v>1</v>
          </cell>
        </row>
        <row r="1533">
          <cell r="A1533">
            <v>3400003993</v>
          </cell>
          <cell r="B1533">
            <v>61100</v>
          </cell>
          <cell r="C1533">
            <v>1</v>
          </cell>
        </row>
        <row r="1534">
          <cell r="A1534">
            <v>3400003994</v>
          </cell>
          <cell r="B1534">
            <v>61100</v>
          </cell>
          <cell r="C1534">
            <v>1</v>
          </cell>
        </row>
        <row r="1535">
          <cell r="A1535">
            <v>3400003995</v>
          </cell>
          <cell r="B1535">
            <v>61103</v>
          </cell>
          <cell r="C1535">
            <v>1</v>
          </cell>
        </row>
        <row r="1536">
          <cell r="A1536">
            <v>3400003996</v>
          </cell>
          <cell r="B1536">
            <v>61103</v>
          </cell>
          <cell r="C1536">
            <v>1</v>
          </cell>
        </row>
        <row r="1537">
          <cell r="A1537">
            <v>3400003997</v>
          </cell>
          <cell r="B1537">
            <v>61103</v>
          </cell>
          <cell r="C1537">
            <v>1</v>
          </cell>
        </row>
        <row r="1538">
          <cell r="A1538">
            <v>3400003998</v>
          </cell>
          <cell r="B1538">
            <v>61103</v>
          </cell>
          <cell r="C1538">
            <v>1</v>
          </cell>
        </row>
        <row r="1539">
          <cell r="A1539">
            <v>3400003999</v>
          </cell>
          <cell r="B1539">
            <v>61100</v>
          </cell>
          <cell r="C1539">
            <v>1</v>
          </cell>
        </row>
        <row r="1540">
          <cell r="A1540">
            <v>3400004000</v>
          </cell>
          <cell r="B1540">
            <v>61100</v>
          </cell>
          <cell r="C1540">
            <v>1</v>
          </cell>
        </row>
        <row r="1541">
          <cell r="A1541">
            <v>3400004001</v>
          </cell>
          <cell r="B1541">
            <v>61112</v>
          </cell>
          <cell r="C1541">
            <v>1</v>
          </cell>
        </row>
        <row r="1542">
          <cell r="A1542">
            <v>3400004002</v>
          </cell>
          <cell r="B1542">
            <v>61101</v>
          </cell>
          <cell r="C1542">
            <v>1</v>
          </cell>
        </row>
        <row r="1543">
          <cell r="A1543">
            <v>3400004003</v>
          </cell>
          <cell r="B1543">
            <v>61103</v>
          </cell>
          <cell r="C1543">
            <v>1</v>
          </cell>
        </row>
        <row r="1544">
          <cell r="A1544">
            <v>3400004004</v>
          </cell>
          <cell r="B1544">
            <v>61112</v>
          </cell>
          <cell r="C1544">
            <v>1</v>
          </cell>
        </row>
        <row r="1545">
          <cell r="A1545">
            <v>3400004005</v>
          </cell>
          <cell r="B1545">
            <v>61112</v>
          </cell>
          <cell r="C1545">
            <v>1</v>
          </cell>
        </row>
        <row r="1546">
          <cell r="A1546">
            <v>3400004006</v>
          </cell>
          <cell r="B1546">
            <v>61115</v>
          </cell>
          <cell r="C1546">
            <v>1</v>
          </cell>
        </row>
        <row r="1547">
          <cell r="A1547">
            <v>3400004007</v>
          </cell>
          <cell r="B1547">
            <v>61112</v>
          </cell>
          <cell r="C1547">
            <v>1</v>
          </cell>
        </row>
        <row r="1548">
          <cell r="A1548">
            <v>3400004008</v>
          </cell>
          <cell r="B1548">
            <v>61112</v>
          </cell>
          <cell r="C1548">
            <v>1</v>
          </cell>
        </row>
        <row r="1549">
          <cell r="A1549">
            <v>3400004009</v>
          </cell>
          <cell r="B1549">
            <v>61112</v>
          </cell>
          <cell r="C1549">
            <v>1</v>
          </cell>
        </row>
        <row r="1550">
          <cell r="A1550">
            <v>3400004010</v>
          </cell>
          <cell r="B1550">
            <v>61112</v>
          </cell>
          <cell r="C1550">
            <v>1</v>
          </cell>
        </row>
        <row r="1551">
          <cell r="A1551">
            <v>3400004011</v>
          </cell>
          <cell r="B1551">
            <v>61112</v>
          </cell>
          <cell r="C1551">
            <v>1</v>
          </cell>
        </row>
        <row r="1552">
          <cell r="A1552">
            <v>3400004012</v>
          </cell>
          <cell r="B1552">
            <v>61206</v>
          </cell>
          <cell r="C1552">
            <v>1</v>
          </cell>
        </row>
        <row r="1553">
          <cell r="A1553">
            <v>3400004013</v>
          </cell>
          <cell r="B1553">
            <v>61153</v>
          </cell>
          <cell r="C1553">
            <v>1</v>
          </cell>
        </row>
        <row r="1554">
          <cell r="A1554">
            <v>3400004014</v>
          </cell>
          <cell r="B1554">
            <v>61112</v>
          </cell>
          <cell r="C1554">
            <v>1</v>
          </cell>
        </row>
        <row r="1555">
          <cell r="A1555">
            <v>3400004015</v>
          </cell>
          <cell r="B1555">
            <v>61112</v>
          </cell>
          <cell r="C1555">
            <v>1</v>
          </cell>
        </row>
        <row r="1556">
          <cell r="A1556">
            <v>3400004016</v>
          </cell>
          <cell r="B1556">
            <v>61151</v>
          </cell>
          <cell r="C1556">
            <v>1</v>
          </cell>
        </row>
        <row r="1557">
          <cell r="A1557">
            <v>3400004017</v>
          </cell>
          <cell r="B1557">
            <v>61119</v>
          </cell>
          <cell r="C1557">
            <v>1</v>
          </cell>
        </row>
        <row r="1558">
          <cell r="A1558">
            <v>3400004018</v>
          </cell>
          <cell r="B1558">
            <v>61112</v>
          </cell>
          <cell r="C1558">
            <v>1</v>
          </cell>
        </row>
        <row r="1559">
          <cell r="A1559">
            <v>3400004019</v>
          </cell>
          <cell r="B1559">
            <v>61112</v>
          </cell>
          <cell r="C1559">
            <v>1</v>
          </cell>
        </row>
        <row r="1560">
          <cell r="A1560">
            <v>3400004020</v>
          </cell>
          <cell r="B1560">
            <v>61206</v>
          </cell>
          <cell r="C1560">
            <v>1</v>
          </cell>
        </row>
        <row r="1561">
          <cell r="A1561">
            <v>3400004021</v>
          </cell>
          <cell r="B1561">
            <v>61206</v>
          </cell>
          <cell r="C1561">
            <v>1</v>
          </cell>
        </row>
        <row r="1562">
          <cell r="A1562">
            <v>3400004022</v>
          </cell>
          <cell r="B1562">
            <v>61112</v>
          </cell>
          <cell r="C1562">
            <v>1</v>
          </cell>
        </row>
        <row r="1563">
          <cell r="A1563">
            <v>3400004023</v>
          </cell>
          <cell r="B1563">
            <v>61100</v>
          </cell>
          <cell r="C1563">
            <v>1</v>
          </cell>
        </row>
        <row r="1564">
          <cell r="A1564">
            <v>3400004024</v>
          </cell>
          <cell r="B1564">
            <v>61119</v>
          </cell>
          <cell r="C1564">
            <v>1</v>
          </cell>
        </row>
        <row r="1565">
          <cell r="A1565">
            <v>3400004025</v>
          </cell>
          <cell r="B1565">
            <v>61100</v>
          </cell>
          <cell r="C1565">
            <v>1</v>
          </cell>
        </row>
        <row r="1566">
          <cell r="A1566">
            <v>3400004026</v>
          </cell>
          <cell r="B1566">
            <v>61103</v>
          </cell>
          <cell r="C1566">
            <v>1</v>
          </cell>
        </row>
        <row r="1567">
          <cell r="A1567">
            <v>3400004027</v>
          </cell>
          <cell r="B1567">
            <v>61100</v>
          </cell>
          <cell r="C1567">
            <v>1</v>
          </cell>
        </row>
        <row r="1568">
          <cell r="A1568">
            <v>3400004028</v>
          </cell>
          <cell r="B1568">
            <v>61100</v>
          </cell>
          <cell r="C1568">
            <v>1</v>
          </cell>
        </row>
        <row r="1569">
          <cell r="A1569">
            <v>3400004029</v>
          </cell>
          <cell r="B1569">
            <v>61100</v>
          </cell>
          <cell r="C1569">
            <v>1</v>
          </cell>
        </row>
        <row r="1570">
          <cell r="A1570">
            <v>3400004030</v>
          </cell>
          <cell r="B1570">
            <v>61100</v>
          </cell>
          <cell r="C1570">
            <v>1</v>
          </cell>
        </row>
        <row r="1571">
          <cell r="A1571">
            <v>3400004031</v>
          </cell>
          <cell r="B1571">
            <v>61100</v>
          </cell>
          <cell r="C1571">
            <v>1</v>
          </cell>
        </row>
        <row r="1572">
          <cell r="A1572">
            <v>3400004032</v>
          </cell>
          <cell r="B1572">
            <v>61112</v>
          </cell>
          <cell r="C1572">
            <v>1</v>
          </cell>
        </row>
        <row r="1573">
          <cell r="A1573">
            <v>3400004033</v>
          </cell>
          <cell r="B1573">
            <v>61153</v>
          </cell>
          <cell r="C1573">
            <v>1</v>
          </cell>
        </row>
        <row r="1574">
          <cell r="A1574">
            <v>3400004034</v>
          </cell>
          <cell r="B1574">
            <v>61112</v>
          </cell>
          <cell r="C1574">
            <v>1</v>
          </cell>
        </row>
        <row r="1575">
          <cell r="A1575">
            <v>3400004035</v>
          </cell>
          <cell r="B1575">
            <v>61115</v>
          </cell>
          <cell r="C1575">
            <v>1</v>
          </cell>
        </row>
        <row r="1576">
          <cell r="A1576">
            <v>3400004036</v>
          </cell>
          <cell r="B1576">
            <v>61115</v>
          </cell>
          <cell r="C1576">
            <v>1</v>
          </cell>
        </row>
        <row r="1577">
          <cell r="A1577">
            <v>3400004037</v>
          </cell>
          <cell r="B1577">
            <v>61115</v>
          </cell>
          <cell r="C1577">
            <v>1</v>
          </cell>
        </row>
        <row r="1578">
          <cell r="A1578">
            <v>3400004038</v>
          </cell>
          <cell r="B1578">
            <v>61115</v>
          </cell>
          <cell r="C1578">
            <v>1</v>
          </cell>
        </row>
        <row r="1579">
          <cell r="A1579">
            <v>3400004039</v>
          </cell>
          <cell r="B1579">
            <v>61115</v>
          </cell>
          <cell r="C1579">
            <v>1</v>
          </cell>
        </row>
        <row r="1580">
          <cell r="A1580">
            <v>3400004040</v>
          </cell>
          <cell r="B1580">
            <v>61115</v>
          </cell>
          <cell r="C1580">
            <v>1</v>
          </cell>
        </row>
        <row r="1581">
          <cell r="A1581">
            <v>3400004041</v>
          </cell>
          <cell r="B1581">
            <v>61115</v>
          </cell>
          <cell r="C1581">
            <v>1</v>
          </cell>
        </row>
        <row r="1582">
          <cell r="A1582">
            <v>3400004042</v>
          </cell>
          <cell r="B1582">
            <v>61115</v>
          </cell>
          <cell r="C1582">
            <v>1</v>
          </cell>
        </row>
        <row r="1583">
          <cell r="A1583">
            <v>3400004043</v>
          </cell>
          <cell r="B1583">
            <v>61115</v>
          </cell>
          <cell r="C1583">
            <v>1</v>
          </cell>
        </row>
        <row r="1584">
          <cell r="A1584">
            <v>3400004044</v>
          </cell>
          <cell r="B1584">
            <v>61115</v>
          </cell>
          <cell r="C1584">
            <v>1</v>
          </cell>
        </row>
        <row r="1585">
          <cell r="A1585">
            <v>3400004045</v>
          </cell>
          <cell r="B1585">
            <v>61115</v>
          </cell>
          <cell r="C1585">
            <v>1</v>
          </cell>
        </row>
        <row r="1586">
          <cell r="A1586">
            <v>3400004046</v>
          </cell>
          <cell r="B1586">
            <v>61115</v>
          </cell>
          <cell r="C1586">
            <v>1</v>
          </cell>
        </row>
        <row r="1587">
          <cell r="A1587">
            <v>3400004047</v>
          </cell>
          <cell r="B1587">
            <v>61115</v>
          </cell>
          <cell r="C1587">
            <v>1</v>
          </cell>
        </row>
        <row r="1588">
          <cell r="A1588">
            <v>3400004048</v>
          </cell>
          <cell r="B1588">
            <v>61115</v>
          </cell>
          <cell r="C1588">
            <v>1</v>
          </cell>
        </row>
        <row r="1589">
          <cell r="A1589">
            <v>3400004049</v>
          </cell>
          <cell r="B1589">
            <v>61115</v>
          </cell>
          <cell r="C1589">
            <v>1</v>
          </cell>
        </row>
        <row r="1590">
          <cell r="A1590">
            <v>3400004050</v>
          </cell>
          <cell r="B1590">
            <v>61115</v>
          </cell>
          <cell r="C1590">
            <v>1</v>
          </cell>
        </row>
        <row r="1591">
          <cell r="A1591">
            <v>3400004051</v>
          </cell>
          <cell r="B1591">
            <v>61115</v>
          </cell>
          <cell r="C1591">
            <v>1</v>
          </cell>
        </row>
        <row r="1592">
          <cell r="A1592">
            <v>3400004052</v>
          </cell>
          <cell r="B1592">
            <v>61115</v>
          </cell>
          <cell r="C1592">
            <v>1</v>
          </cell>
        </row>
        <row r="1593">
          <cell r="A1593">
            <v>3400004053</v>
          </cell>
          <cell r="B1593">
            <v>61115</v>
          </cell>
          <cell r="C1593">
            <v>1</v>
          </cell>
        </row>
        <row r="1594">
          <cell r="A1594">
            <v>3400004054</v>
          </cell>
          <cell r="B1594">
            <v>61115</v>
          </cell>
          <cell r="C1594">
            <v>1</v>
          </cell>
        </row>
        <row r="1595">
          <cell r="A1595">
            <v>3400004055</v>
          </cell>
          <cell r="B1595">
            <v>61115</v>
          </cell>
          <cell r="C1595">
            <v>1</v>
          </cell>
        </row>
        <row r="1596">
          <cell r="A1596">
            <v>3400004056</v>
          </cell>
          <cell r="B1596">
            <v>61115</v>
          </cell>
          <cell r="C1596">
            <v>1</v>
          </cell>
        </row>
        <row r="1597">
          <cell r="A1597">
            <v>3400004057</v>
          </cell>
          <cell r="B1597">
            <v>61153</v>
          </cell>
          <cell r="C1597">
            <v>1</v>
          </cell>
        </row>
        <row r="1598">
          <cell r="A1598">
            <v>3400004058</v>
          </cell>
          <cell r="B1598">
            <v>61115</v>
          </cell>
          <cell r="C1598">
            <v>1</v>
          </cell>
        </row>
        <row r="1599">
          <cell r="A1599">
            <v>3400004059</v>
          </cell>
          <cell r="B1599">
            <v>61115</v>
          </cell>
          <cell r="C1599">
            <v>1</v>
          </cell>
        </row>
        <row r="1600">
          <cell r="A1600">
            <v>3400004060</v>
          </cell>
          <cell r="B1600">
            <v>61115</v>
          </cell>
          <cell r="C1600">
            <v>1</v>
          </cell>
        </row>
        <row r="1601">
          <cell r="A1601">
            <v>3400004061</v>
          </cell>
          <cell r="B1601">
            <v>61115</v>
          </cell>
          <cell r="C1601">
            <v>1</v>
          </cell>
        </row>
        <row r="1602">
          <cell r="A1602">
            <v>3400004062</v>
          </cell>
          <cell r="B1602">
            <v>61115</v>
          </cell>
          <cell r="C1602">
            <v>1</v>
          </cell>
        </row>
        <row r="1603">
          <cell r="A1603">
            <v>3400004063</v>
          </cell>
          <cell r="B1603">
            <v>61115</v>
          </cell>
          <cell r="C1603">
            <v>1</v>
          </cell>
        </row>
        <row r="1604">
          <cell r="A1604">
            <v>3400004064</v>
          </cell>
          <cell r="B1604">
            <v>61115</v>
          </cell>
          <cell r="C1604">
            <v>1</v>
          </cell>
        </row>
        <row r="1605">
          <cell r="A1605">
            <v>3400004065</v>
          </cell>
          <cell r="B1605">
            <v>61115</v>
          </cell>
          <cell r="C1605">
            <v>1</v>
          </cell>
        </row>
        <row r="1606">
          <cell r="A1606">
            <v>3400004066</v>
          </cell>
          <cell r="B1606">
            <v>61115</v>
          </cell>
          <cell r="C1606">
            <v>1</v>
          </cell>
        </row>
        <row r="1607">
          <cell r="A1607">
            <v>3400004067</v>
          </cell>
          <cell r="B1607">
            <v>61115</v>
          </cell>
          <cell r="C1607">
            <v>1</v>
          </cell>
        </row>
        <row r="1608">
          <cell r="A1608">
            <v>3400004068</v>
          </cell>
          <cell r="B1608">
            <v>61115</v>
          </cell>
          <cell r="C1608">
            <v>1</v>
          </cell>
        </row>
        <row r="1609">
          <cell r="A1609">
            <v>3400004069</v>
          </cell>
          <cell r="B1609">
            <v>61115</v>
          </cell>
          <cell r="C1609">
            <v>1</v>
          </cell>
        </row>
        <row r="1610">
          <cell r="A1610">
            <v>3400004070</v>
          </cell>
          <cell r="B1610">
            <v>61115</v>
          </cell>
          <cell r="C1610">
            <v>1</v>
          </cell>
        </row>
        <row r="1611">
          <cell r="A1611">
            <v>3400004071</v>
          </cell>
          <cell r="B1611">
            <v>61115</v>
          </cell>
          <cell r="C1611">
            <v>1</v>
          </cell>
        </row>
        <row r="1612">
          <cell r="A1612">
            <v>3400004072</v>
          </cell>
          <cell r="B1612">
            <v>61115</v>
          </cell>
          <cell r="C1612">
            <v>1</v>
          </cell>
        </row>
        <row r="1613">
          <cell r="A1613">
            <v>3400004073</v>
          </cell>
          <cell r="B1613">
            <v>61115</v>
          </cell>
          <cell r="C1613">
            <v>1</v>
          </cell>
        </row>
        <row r="1614">
          <cell r="A1614">
            <v>3400004074</v>
          </cell>
          <cell r="B1614">
            <v>61153</v>
          </cell>
          <cell r="C1614">
            <v>1</v>
          </cell>
        </row>
        <row r="1615">
          <cell r="A1615">
            <v>3400004075</v>
          </cell>
          <cell r="B1615">
            <v>61115</v>
          </cell>
          <cell r="C1615">
            <v>1</v>
          </cell>
        </row>
        <row r="1616">
          <cell r="A1616">
            <v>3400004076</v>
          </cell>
          <cell r="B1616">
            <v>61115</v>
          </cell>
          <cell r="C1616">
            <v>1</v>
          </cell>
        </row>
        <row r="1617">
          <cell r="A1617">
            <v>3400004077</v>
          </cell>
          <cell r="B1617">
            <v>61115</v>
          </cell>
          <cell r="C1617">
            <v>1</v>
          </cell>
        </row>
        <row r="1618">
          <cell r="A1618">
            <v>3400004078</v>
          </cell>
          <cell r="B1618">
            <v>61115</v>
          </cell>
          <cell r="C1618">
            <v>1</v>
          </cell>
        </row>
        <row r="1619">
          <cell r="A1619">
            <v>3400004079</v>
          </cell>
          <cell r="B1619">
            <v>61153</v>
          </cell>
          <cell r="C1619">
            <v>1</v>
          </cell>
        </row>
        <row r="1620">
          <cell r="A1620">
            <v>3400004080</v>
          </cell>
          <cell r="B1620">
            <v>61112</v>
          </cell>
          <cell r="C1620">
            <v>1</v>
          </cell>
        </row>
        <row r="1621">
          <cell r="A1621">
            <v>3400004081</v>
          </cell>
          <cell r="B1621">
            <v>61115</v>
          </cell>
          <cell r="C1621">
            <v>1</v>
          </cell>
        </row>
        <row r="1622">
          <cell r="A1622">
            <v>3400004082</v>
          </cell>
          <cell r="B1622">
            <v>61153</v>
          </cell>
          <cell r="C1622">
            <v>1</v>
          </cell>
        </row>
        <row r="1623">
          <cell r="A1623">
            <v>3400004083</v>
          </cell>
          <cell r="B1623">
            <v>61115</v>
          </cell>
          <cell r="C1623">
            <v>1</v>
          </cell>
        </row>
        <row r="1624">
          <cell r="A1624">
            <v>3400004084</v>
          </cell>
          <cell r="B1624">
            <v>61153</v>
          </cell>
          <cell r="C1624">
            <v>1</v>
          </cell>
        </row>
        <row r="1625">
          <cell r="A1625">
            <v>3400004085</v>
          </cell>
          <cell r="B1625">
            <v>61153</v>
          </cell>
          <cell r="C1625">
            <v>1</v>
          </cell>
        </row>
        <row r="1626">
          <cell r="A1626">
            <v>3400004086</v>
          </cell>
          <cell r="B1626">
            <v>61112</v>
          </cell>
          <cell r="C1626">
            <v>1</v>
          </cell>
        </row>
        <row r="1627">
          <cell r="A1627">
            <v>3400004087</v>
          </cell>
          <cell r="B1627">
            <v>61153</v>
          </cell>
          <cell r="C1627">
            <v>1</v>
          </cell>
        </row>
        <row r="1628">
          <cell r="A1628">
            <v>3400004088</v>
          </cell>
          <cell r="B1628">
            <v>61112</v>
          </cell>
          <cell r="C1628">
            <v>1</v>
          </cell>
        </row>
        <row r="1629">
          <cell r="A1629">
            <v>3400004089</v>
          </cell>
          <cell r="B1629">
            <v>61101</v>
          </cell>
          <cell r="C1629">
            <v>1</v>
          </cell>
        </row>
        <row r="1630">
          <cell r="A1630">
            <v>3400004090</v>
          </cell>
          <cell r="B1630">
            <v>61115</v>
          </cell>
          <cell r="C1630">
            <v>1</v>
          </cell>
        </row>
        <row r="1631">
          <cell r="A1631">
            <v>3400004091</v>
          </cell>
          <cell r="B1631">
            <v>61103</v>
          </cell>
          <cell r="C1631">
            <v>1</v>
          </cell>
        </row>
        <row r="1632">
          <cell r="A1632">
            <v>3400004092</v>
          </cell>
          <cell r="B1632">
            <v>61104</v>
          </cell>
          <cell r="C1632">
            <v>3</v>
          </cell>
        </row>
        <row r="1633">
          <cell r="A1633">
            <v>3400004093</v>
          </cell>
          <cell r="B1633">
            <v>61103</v>
          </cell>
          <cell r="C1633">
            <v>1</v>
          </cell>
        </row>
        <row r="1634">
          <cell r="A1634">
            <v>3400004094</v>
          </cell>
          <cell r="B1634">
            <v>61154</v>
          </cell>
          <cell r="C1634">
            <v>1</v>
          </cell>
        </row>
        <row r="1635">
          <cell r="A1635">
            <v>3400004095</v>
          </cell>
          <cell r="B1635">
            <v>61206</v>
          </cell>
          <cell r="C1635">
            <v>5</v>
          </cell>
        </row>
        <row r="1636">
          <cell r="A1636">
            <v>3400004096</v>
          </cell>
          <cell r="B1636">
            <v>61111</v>
          </cell>
          <cell r="C1636">
            <v>1</v>
          </cell>
        </row>
        <row r="1637">
          <cell r="A1637">
            <v>3400004097</v>
          </cell>
          <cell r="B1637">
            <v>61102</v>
          </cell>
          <cell r="C1637">
            <v>1</v>
          </cell>
        </row>
        <row r="1638">
          <cell r="A1638">
            <v>3400004098</v>
          </cell>
          <cell r="B1638">
            <v>61102</v>
          </cell>
          <cell r="C1638">
            <v>1</v>
          </cell>
        </row>
        <row r="1639">
          <cell r="A1639">
            <v>3400004099</v>
          </cell>
          <cell r="B1639">
            <v>61102</v>
          </cell>
          <cell r="C1639">
            <v>1</v>
          </cell>
        </row>
        <row r="1640">
          <cell r="A1640">
            <v>3400004100</v>
          </cell>
          <cell r="B1640">
            <v>61115</v>
          </cell>
          <cell r="C1640">
            <v>1</v>
          </cell>
        </row>
        <row r="1641">
          <cell r="A1641">
            <v>3400004101</v>
          </cell>
          <cell r="B1641">
            <v>61115</v>
          </cell>
          <cell r="C1641">
            <v>1</v>
          </cell>
        </row>
        <row r="1642">
          <cell r="A1642">
            <v>3400004102</v>
          </cell>
          <cell r="B1642">
            <v>61100</v>
          </cell>
          <cell r="C1642">
            <v>1</v>
          </cell>
        </row>
        <row r="1643">
          <cell r="A1643">
            <v>3400004103</v>
          </cell>
          <cell r="B1643">
            <v>61100</v>
          </cell>
          <cell r="C1643">
            <v>1</v>
          </cell>
        </row>
        <row r="1644">
          <cell r="A1644">
            <v>3400004104</v>
          </cell>
          <cell r="B1644">
            <v>61100</v>
          </cell>
          <cell r="C1644">
            <v>1</v>
          </cell>
        </row>
        <row r="1645">
          <cell r="A1645">
            <v>3400004105</v>
          </cell>
          <cell r="B1645">
            <v>61100</v>
          </cell>
          <cell r="C1645">
            <v>1</v>
          </cell>
        </row>
        <row r="1646">
          <cell r="A1646">
            <v>3400004106</v>
          </cell>
          <cell r="B1646">
            <v>61100</v>
          </cell>
          <cell r="C1646">
            <v>1</v>
          </cell>
        </row>
        <row r="1647">
          <cell r="A1647">
            <v>3400004107</v>
          </cell>
          <cell r="B1647">
            <v>61102</v>
          </cell>
          <cell r="C1647">
            <v>1</v>
          </cell>
        </row>
        <row r="1648">
          <cell r="A1648">
            <v>3400004108</v>
          </cell>
          <cell r="B1648">
            <v>61102</v>
          </cell>
          <cell r="C1648">
            <v>1</v>
          </cell>
        </row>
        <row r="1649">
          <cell r="A1649">
            <v>3400004109</v>
          </cell>
          <cell r="B1649">
            <v>61102</v>
          </cell>
          <cell r="C1649">
            <v>1</v>
          </cell>
        </row>
        <row r="1650">
          <cell r="A1650">
            <v>3400004110</v>
          </cell>
          <cell r="B1650">
            <v>61102</v>
          </cell>
          <cell r="C1650">
            <v>1</v>
          </cell>
        </row>
        <row r="1651">
          <cell r="A1651">
            <v>3400004111</v>
          </cell>
          <cell r="B1651">
            <v>61102</v>
          </cell>
          <cell r="C1651">
            <v>1</v>
          </cell>
        </row>
        <row r="1652">
          <cell r="A1652">
            <v>3400004112</v>
          </cell>
          <cell r="B1652">
            <v>61102</v>
          </cell>
          <cell r="C1652">
            <v>1</v>
          </cell>
        </row>
        <row r="1653">
          <cell r="A1653">
            <v>3400004113</v>
          </cell>
          <cell r="B1653">
            <v>61102</v>
          </cell>
          <cell r="C1653">
            <v>1</v>
          </cell>
        </row>
        <row r="1654">
          <cell r="A1654">
            <v>3400004114</v>
          </cell>
          <cell r="B1654">
            <v>61102</v>
          </cell>
          <cell r="C1654">
            <v>1</v>
          </cell>
        </row>
        <row r="1655">
          <cell r="A1655">
            <v>3400004115</v>
          </cell>
          <cell r="B1655">
            <v>61102</v>
          </cell>
          <cell r="C1655">
            <v>1</v>
          </cell>
        </row>
        <row r="1656">
          <cell r="A1656">
            <v>3400004116</v>
          </cell>
          <cell r="B1656">
            <v>61102</v>
          </cell>
          <cell r="C1656">
            <v>1</v>
          </cell>
        </row>
        <row r="1657">
          <cell r="A1657">
            <v>3400004117</v>
          </cell>
          <cell r="B1657">
            <v>61115</v>
          </cell>
          <cell r="C1657">
            <v>1</v>
          </cell>
        </row>
        <row r="1658">
          <cell r="A1658">
            <v>3400004118</v>
          </cell>
          <cell r="B1658">
            <v>61115</v>
          </cell>
          <cell r="C1658">
            <v>1</v>
          </cell>
        </row>
        <row r="1659">
          <cell r="A1659">
            <v>3400004119</v>
          </cell>
          <cell r="B1659">
            <v>61115</v>
          </cell>
          <cell r="C1659">
            <v>1</v>
          </cell>
        </row>
        <row r="1660">
          <cell r="A1660">
            <v>3400004120</v>
          </cell>
          <cell r="B1660">
            <v>61115</v>
          </cell>
          <cell r="C1660">
            <v>1</v>
          </cell>
        </row>
        <row r="1661">
          <cell r="A1661">
            <v>3400004121</v>
          </cell>
          <cell r="B1661">
            <v>61100</v>
          </cell>
          <cell r="C1661">
            <v>1</v>
          </cell>
        </row>
        <row r="1662">
          <cell r="A1662">
            <v>3400004122</v>
          </cell>
          <cell r="B1662">
            <v>61103</v>
          </cell>
          <cell r="C1662">
            <v>1</v>
          </cell>
        </row>
        <row r="1663">
          <cell r="A1663">
            <v>3400004122</v>
          </cell>
          <cell r="B1663">
            <v>61206</v>
          </cell>
          <cell r="C1663">
            <v>1</v>
          </cell>
        </row>
        <row r="1664">
          <cell r="A1664">
            <v>3400004123</v>
          </cell>
          <cell r="B1664">
            <v>61103</v>
          </cell>
          <cell r="C1664">
            <v>1</v>
          </cell>
        </row>
        <row r="1665">
          <cell r="A1665">
            <v>3400004123</v>
          </cell>
          <cell r="B1665">
            <v>61206</v>
          </cell>
          <cell r="C1665">
            <v>1</v>
          </cell>
        </row>
        <row r="1666">
          <cell r="A1666">
            <v>3400004124</v>
          </cell>
          <cell r="B1666">
            <v>61206</v>
          </cell>
          <cell r="C1666">
            <v>1</v>
          </cell>
        </row>
        <row r="1667">
          <cell r="A1667">
            <v>3400004124</v>
          </cell>
          <cell r="B1667">
            <v>61206</v>
          </cell>
          <cell r="C1667">
            <v>1</v>
          </cell>
        </row>
        <row r="1668">
          <cell r="A1668">
            <v>3400004125</v>
          </cell>
          <cell r="B1668">
            <v>61206</v>
          </cell>
          <cell r="C1668">
            <v>1</v>
          </cell>
        </row>
        <row r="1669">
          <cell r="A1669">
            <v>3400004125</v>
          </cell>
          <cell r="B1669">
            <v>61206</v>
          </cell>
          <cell r="C1669">
            <v>1</v>
          </cell>
        </row>
        <row r="1670">
          <cell r="A1670">
            <v>3400004126</v>
          </cell>
          <cell r="B1670">
            <v>61206</v>
          </cell>
          <cell r="C1670">
            <v>1</v>
          </cell>
        </row>
        <row r="1671">
          <cell r="A1671">
            <v>3400004126</v>
          </cell>
          <cell r="B1671">
            <v>61206</v>
          </cell>
          <cell r="C1671">
            <v>1</v>
          </cell>
        </row>
        <row r="1672">
          <cell r="A1672">
            <v>3400004127</v>
          </cell>
          <cell r="B1672">
            <v>61101</v>
          </cell>
          <cell r="C1672">
            <v>1</v>
          </cell>
        </row>
        <row r="1673">
          <cell r="A1673">
            <v>3400004128</v>
          </cell>
          <cell r="B1673">
            <v>61206</v>
          </cell>
          <cell r="C1673">
            <v>1</v>
          </cell>
        </row>
        <row r="1674">
          <cell r="A1674">
            <v>3400004129</v>
          </cell>
          <cell r="B1674">
            <v>61206</v>
          </cell>
          <cell r="C1674">
            <v>1</v>
          </cell>
        </row>
        <row r="1675">
          <cell r="A1675">
            <v>3400004130</v>
          </cell>
          <cell r="B1675">
            <v>61206</v>
          </cell>
          <cell r="C1675">
            <v>1</v>
          </cell>
        </row>
        <row r="1676">
          <cell r="A1676">
            <v>3400004131</v>
          </cell>
          <cell r="B1676">
            <v>61206</v>
          </cell>
          <cell r="C1676">
            <v>1</v>
          </cell>
        </row>
        <row r="1677">
          <cell r="A1677">
            <v>3400004132</v>
          </cell>
          <cell r="B1677">
            <v>61103</v>
          </cell>
          <cell r="C1677">
            <v>1</v>
          </cell>
        </row>
        <row r="1678">
          <cell r="A1678">
            <v>3400004132</v>
          </cell>
          <cell r="B1678">
            <v>61103</v>
          </cell>
          <cell r="C1678">
            <v>1</v>
          </cell>
        </row>
        <row r="1679">
          <cell r="A1679">
            <v>3400004133</v>
          </cell>
          <cell r="B1679">
            <v>61102</v>
          </cell>
          <cell r="C1679">
            <v>1</v>
          </cell>
        </row>
        <row r="1680">
          <cell r="A1680">
            <v>3400004134</v>
          </cell>
          <cell r="B1680">
            <v>61102</v>
          </cell>
          <cell r="C1680">
            <v>1</v>
          </cell>
        </row>
        <row r="1681">
          <cell r="A1681">
            <v>3400004135</v>
          </cell>
          <cell r="B1681">
            <v>61102</v>
          </cell>
          <cell r="C1681">
            <v>1</v>
          </cell>
        </row>
        <row r="1682">
          <cell r="A1682">
            <v>3400004136</v>
          </cell>
          <cell r="B1682">
            <v>61102</v>
          </cell>
          <cell r="C1682">
            <v>1</v>
          </cell>
        </row>
        <row r="1683">
          <cell r="A1683">
            <v>3400004137</v>
          </cell>
          <cell r="B1683">
            <v>61102</v>
          </cell>
          <cell r="C1683">
            <v>1</v>
          </cell>
        </row>
        <row r="1684">
          <cell r="A1684">
            <v>3400004138</v>
          </cell>
          <cell r="B1684">
            <v>61102</v>
          </cell>
          <cell r="C1684">
            <v>1</v>
          </cell>
        </row>
        <row r="1685">
          <cell r="A1685">
            <v>3400004139</v>
          </cell>
          <cell r="B1685">
            <v>61102</v>
          </cell>
          <cell r="C1685">
            <v>1</v>
          </cell>
        </row>
        <row r="1686">
          <cell r="A1686">
            <v>3400004140</v>
          </cell>
          <cell r="B1686">
            <v>61102</v>
          </cell>
          <cell r="C1686">
            <v>1</v>
          </cell>
        </row>
        <row r="1687">
          <cell r="A1687">
            <v>3400004141</v>
          </cell>
          <cell r="B1687">
            <v>61102</v>
          </cell>
          <cell r="C1687">
            <v>1</v>
          </cell>
        </row>
        <row r="1688">
          <cell r="A1688">
            <v>3400004142</v>
          </cell>
          <cell r="B1688">
            <v>61102</v>
          </cell>
          <cell r="C1688">
            <v>1</v>
          </cell>
        </row>
        <row r="1689">
          <cell r="A1689">
            <v>3400004143</v>
          </cell>
          <cell r="B1689">
            <v>61115</v>
          </cell>
          <cell r="C1689">
            <v>1</v>
          </cell>
        </row>
        <row r="1690">
          <cell r="A1690">
            <v>3400004144</v>
          </cell>
          <cell r="B1690">
            <v>61115</v>
          </cell>
          <cell r="C1690">
            <v>1</v>
          </cell>
        </row>
        <row r="1691">
          <cell r="A1691">
            <v>3400004145</v>
          </cell>
          <cell r="B1691">
            <v>61115</v>
          </cell>
          <cell r="C1691">
            <v>1</v>
          </cell>
        </row>
        <row r="1692">
          <cell r="A1692">
            <v>3400004146</v>
          </cell>
          <cell r="B1692">
            <v>61115</v>
          </cell>
          <cell r="C1692">
            <v>1</v>
          </cell>
        </row>
        <row r="1693">
          <cell r="A1693">
            <v>3400004147</v>
          </cell>
          <cell r="B1693">
            <v>61100</v>
          </cell>
          <cell r="C1693">
            <v>1</v>
          </cell>
        </row>
        <row r="1694">
          <cell r="A1694">
            <v>3400004148</v>
          </cell>
          <cell r="B1694">
            <v>61100</v>
          </cell>
          <cell r="C1694">
            <v>1</v>
          </cell>
        </row>
        <row r="1695">
          <cell r="A1695">
            <v>3400004149</v>
          </cell>
          <cell r="B1695">
            <v>61100</v>
          </cell>
          <cell r="C1695">
            <v>1</v>
          </cell>
        </row>
        <row r="1696">
          <cell r="A1696">
            <v>3400004150</v>
          </cell>
          <cell r="B1696">
            <v>61100</v>
          </cell>
          <cell r="C1696">
            <v>1</v>
          </cell>
        </row>
        <row r="1697">
          <cell r="A1697">
            <v>3400004151</v>
          </cell>
          <cell r="B1697">
            <v>61100</v>
          </cell>
          <cell r="C1697">
            <v>1</v>
          </cell>
        </row>
        <row r="1698">
          <cell r="A1698">
            <v>3400004152</v>
          </cell>
          <cell r="B1698">
            <v>61100</v>
          </cell>
          <cell r="C1698">
            <v>1</v>
          </cell>
        </row>
        <row r="1699">
          <cell r="A1699">
            <v>3400004153</v>
          </cell>
          <cell r="B1699">
            <v>61100</v>
          </cell>
          <cell r="C1699">
            <v>1</v>
          </cell>
        </row>
        <row r="1700">
          <cell r="A1700">
            <v>3400004154</v>
          </cell>
          <cell r="B1700">
            <v>61100</v>
          </cell>
          <cell r="C1700">
            <v>1</v>
          </cell>
        </row>
        <row r="1701">
          <cell r="A1701">
            <v>3400004155</v>
          </cell>
          <cell r="B1701">
            <v>61100</v>
          </cell>
          <cell r="C1701">
            <v>1</v>
          </cell>
        </row>
        <row r="1702">
          <cell r="A1702">
            <v>3400004156</v>
          </cell>
          <cell r="B1702">
            <v>61100</v>
          </cell>
          <cell r="C1702">
            <v>1</v>
          </cell>
        </row>
        <row r="1703">
          <cell r="A1703">
            <v>3400004157</v>
          </cell>
          <cell r="B1703">
            <v>61100</v>
          </cell>
          <cell r="C1703">
            <v>1</v>
          </cell>
        </row>
        <row r="1704">
          <cell r="A1704">
            <v>3400004158</v>
          </cell>
          <cell r="B1704">
            <v>61100</v>
          </cell>
          <cell r="C1704">
            <v>1</v>
          </cell>
        </row>
        <row r="1705">
          <cell r="A1705">
            <v>3400004159</v>
          </cell>
          <cell r="B1705">
            <v>61100</v>
          </cell>
          <cell r="C1705">
            <v>1</v>
          </cell>
        </row>
        <row r="1706">
          <cell r="A1706">
            <v>3400004160</v>
          </cell>
          <cell r="B1706">
            <v>61100</v>
          </cell>
          <cell r="C1706">
            <v>1</v>
          </cell>
        </row>
        <row r="1707">
          <cell r="A1707">
            <v>3400004161</v>
          </cell>
          <cell r="B1707">
            <v>61100</v>
          </cell>
          <cell r="C1707">
            <v>1</v>
          </cell>
        </row>
        <row r="1708">
          <cell r="A1708">
            <v>3400004162</v>
          </cell>
          <cell r="B1708">
            <v>61100</v>
          </cell>
          <cell r="C1708">
            <v>1</v>
          </cell>
        </row>
        <row r="1709">
          <cell r="A1709">
            <v>3400004163</v>
          </cell>
          <cell r="B1709">
            <v>61100</v>
          </cell>
          <cell r="C1709">
            <v>1</v>
          </cell>
        </row>
        <row r="1710">
          <cell r="A1710">
            <v>3400004164</v>
          </cell>
          <cell r="B1710">
            <v>61100</v>
          </cell>
          <cell r="C1710">
            <v>1</v>
          </cell>
        </row>
        <row r="1711">
          <cell r="A1711">
            <v>3400004165</v>
          </cell>
          <cell r="B1711">
            <v>61100</v>
          </cell>
          <cell r="C1711">
            <v>1</v>
          </cell>
        </row>
        <row r="1712">
          <cell r="A1712">
            <v>3400004166</v>
          </cell>
          <cell r="B1712">
            <v>61100</v>
          </cell>
          <cell r="C1712">
            <v>1</v>
          </cell>
        </row>
        <row r="1713">
          <cell r="A1713">
            <v>3400004167</v>
          </cell>
          <cell r="B1713">
            <v>61100</v>
          </cell>
          <cell r="C1713">
            <v>1</v>
          </cell>
        </row>
        <row r="1714">
          <cell r="A1714">
            <v>3400004168</v>
          </cell>
          <cell r="B1714">
            <v>61154</v>
          </cell>
          <cell r="C1714">
            <v>1</v>
          </cell>
        </row>
        <row r="1715">
          <cell r="A1715">
            <v>3400004169</v>
          </cell>
          <cell r="B1715">
            <v>61154</v>
          </cell>
          <cell r="C1715">
            <v>1</v>
          </cell>
        </row>
        <row r="1716">
          <cell r="A1716">
            <v>3400004170</v>
          </cell>
          <cell r="B1716">
            <v>61154</v>
          </cell>
          <cell r="C1716">
            <v>1</v>
          </cell>
        </row>
        <row r="1717">
          <cell r="A1717">
            <v>3400004171</v>
          </cell>
          <cell r="B1717">
            <v>61118</v>
          </cell>
          <cell r="C1717">
            <v>1</v>
          </cell>
        </row>
        <row r="1718">
          <cell r="A1718">
            <v>3400004172</v>
          </cell>
          <cell r="B1718">
            <v>61150</v>
          </cell>
          <cell r="C1718">
            <v>1</v>
          </cell>
        </row>
        <row r="1719">
          <cell r="A1719">
            <v>3400004173</v>
          </cell>
          <cell r="B1719">
            <v>61104</v>
          </cell>
          <cell r="C1719">
            <v>1</v>
          </cell>
        </row>
        <row r="1720">
          <cell r="A1720">
            <v>3400004174</v>
          </cell>
          <cell r="B1720">
            <v>61119</v>
          </cell>
          <cell r="C1720">
            <v>1</v>
          </cell>
        </row>
        <row r="1721">
          <cell r="A1721">
            <v>3400004175</v>
          </cell>
          <cell r="B1721">
            <v>61100</v>
          </cell>
          <cell r="C1721">
            <v>1</v>
          </cell>
        </row>
        <row r="1722">
          <cell r="A1722">
            <v>3400004176</v>
          </cell>
          <cell r="B1722">
            <v>61100</v>
          </cell>
          <cell r="C1722">
            <v>1</v>
          </cell>
        </row>
        <row r="1723">
          <cell r="A1723">
            <v>3400004177</v>
          </cell>
          <cell r="B1723">
            <v>61100</v>
          </cell>
          <cell r="C1723">
            <v>1</v>
          </cell>
        </row>
        <row r="1724">
          <cell r="A1724">
            <v>3400004178</v>
          </cell>
          <cell r="B1724">
            <v>61100</v>
          </cell>
          <cell r="C1724">
            <v>1</v>
          </cell>
        </row>
        <row r="1725">
          <cell r="A1725">
            <v>3400004179</v>
          </cell>
          <cell r="B1725">
            <v>61100</v>
          </cell>
          <cell r="C1725">
            <v>1</v>
          </cell>
        </row>
        <row r="1726">
          <cell r="A1726">
            <v>3400004180</v>
          </cell>
          <cell r="B1726">
            <v>61100</v>
          </cell>
          <cell r="C1726">
            <v>1</v>
          </cell>
        </row>
        <row r="1727">
          <cell r="A1727">
            <v>3400004181</v>
          </cell>
          <cell r="B1727">
            <v>61100</v>
          </cell>
          <cell r="C1727">
            <v>1</v>
          </cell>
        </row>
        <row r="1728">
          <cell r="A1728">
            <v>3400004182</v>
          </cell>
          <cell r="B1728">
            <v>61100</v>
          </cell>
          <cell r="C1728">
            <v>1</v>
          </cell>
        </row>
        <row r="1729">
          <cell r="A1729">
            <v>3400004183</v>
          </cell>
          <cell r="B1729">
            <v>61100</v>
          </cell>
          <cell r="C1729">
            <v>1</v>
          </cell>
        </row>
        <row r="1730">
          <cell r="A1730">
            <v>3400004184</v>
          </cell>
          <cell r="B1730">
            <v>61100</v>
          </cell>
          <cell r="C1730">
            <v>1</v>
          </cell>
        </row>
        <row r="1731">
          <cell r="A1731">
            <v>3400004185</v>
          </cell>
          <cell r="B1731">
            <v>61100</v>
          </cell>
          <cell r="C1731">
            <v>1</v>
          </cell>
        </row>
        <row r="1732">
          <cell r="A1732">
            <v>3400004186</v>
          </cell>
          <cell r="B1732">
            <v>61100</v>
          </cell>
          <cell r="C1732">
            <v>1</v>
          </cell>
        </row>
        <row r="1733">
          <cell r="A1733">
            <v>3400004187</v>
          </cell>
          <cell r="B1733">
            <v>61100</v>
          </cell>
          <cell r="C1733">
            <v>1</v>
          </cell>
        </row>
        <row r="1734">
          <cell r="A1734">
            <v>3400004188</v>
          </cell>
          <cell r="B1734">
            <v>61100</v>
          </cell>
          <cell r="C1734">
            <v>1</v>
          </cell>
        </row>
        <row r="1735">
          <cell r="A1735">
            <v>3400004189</v>
          </cell>
          <cell r="B1735">
            <v>61100</v>
          </cell>
          <cell r="C1735">
            <v>1</v>
          </cell>
        </row>
        <row r="1736">
          <cell r="A1736">
            <v>3400004190</v>
          </cell>
          <cell r="B1736">
            <v>61100</v>
          </cell>
          <cell r="C1736">
            <v>1</v>
          </cell>
        </row>
        <row r="1737">
          <cell r="A1737">
            <v>3400004191</v>
          </cell>
          <cell r="B1737">
            <v>61100</v>
          </cell>
          <cell r="C1737">
            <v>1</v>
          </cell>
        </row>
        <row r="1738">
          <cell r="A1738">
            <v>3400004192</v>
          </cell>
          <cell r="B1738">
            <v>61100</v>
          </cell>
          <cell r="C1738">
            <v>1</v>
          </cell>
        </row>
        <row r="1739">
          <cell r="A1739">
            <v>3400004193</v>
          </cell>
          <cell r="B1739">
            <v>61100</v>
          </cell>
          <cell r="C1739">
            <v>1</v>
          </cell>
        </row>
        <row r="1740">
          <cell r="A1740">
            <v>3400004194</v>
          </cell>
          <cell r="B1740">
            <v>61100</v>
          </cell>
          <cell r="C1740">
            <v>1</v>
          </cell>
        </row>
        <row r="1741">
          <cell r="A1741">
            <v>3400004195</v>
          </cell>
          <cell r="B1741">
            <v>61100</v>
          </cell>
          <cell r="C1741">
            <v>1</v>
          </cell>
        </row>
        <row r="1742">
          <cell r="A1742">
            <v>3400004196</v>
          </cell>
          <cell r="B1742">
            <v>61103</v>
          </cell>
          <cell r="C1742">
            <v>1</v>
          </cell>
        </row>
        <row r="1743">
          <cell r="A1743">
            <v>3400004197</v>
          </cell>
          <cell r="B1743">
            <v>61100</v>
          </cell>
          <cell r="C1743">
            <v>1</v>
          </cell>
        </row>
        <row r="1744">
          <cell r="A1744">
            <v>3400004198</v>
          </cell>
          <cell r="B1744">
            <v>61100</v>
          </cell>
          <cell r="C1744">
            <v>1</v>
          </cell>
        </row>
        <row r="1745">
          <cell r="A1745">
            <v>3400004199</v>
          </cell>
          <cell r="B1745">
            <v>61100</v>
          </cell>
          <cell r="C1745">
            <v>1</v>
          </cell>
        </row>
        <row r="1746">
          <cell r="A1746">
            <v>3400004200</v>
          </cell>
          <cell r="B1746">
            <v>61100</v>
          </cell>
          <cell r="C1746">
            <v>1</v>
          </cell>
        </row>
        <row r="1747">
          <cell r="A1747">
            <v>3400004201</v>
          </cell>
          <cell r="B1747">
            <v>61100</v>
          </cell>
          <cell r="C1747">
            <v>1</v>
          </cell>
        </row>
        <row r="1748">
          <cell r="A1748">
            <v>3400004202</v>
          </cell>
          <cell r="B1748">
            <v>61100</v>
          </cell>
          <cell r="C1748">
            <v>1</v>
          </cell>
        </row>
        <row r="1749">
          <cell r="A1749">
            <v>3400004203</v>
          </cell>
          <cell r="B1749">
            <v>61100</v>
          </cell>
          <cell r="C1749">
            <v>1</v>
          </cell>
        </row>
        <row r="1750">
          <cell r="A1750">
            <v>3400004204</v>
          </cell>
          <cell r="B1750">
            <v>61100</v>
          </cell>
          <cell r="C1750">
            <v>1</v>
          </cell>
        </row>
        <row r="1751">
          <cell r="A1751">
            <v>3400004205</v>
          </cell>
          <cell r="B1751">
            <v>61100</v>
          </cell>
          <cell r="C1751">
            <v>1</v>
          </cell>
        </row>
        <row r="1752">
          <cell r="A1752">
            <v>3400004206</v>
          </cell>
          <cell r="B1752">
            <v>61100</v>
          </cell>
          <cell r="C1752">
            <v>1</v>
          </cell>
        </row>
        <row r="1753">
          <cell r="A1753">
            <v>3400004207</v>
          </cell>
          <cell r="B1753">
            <v>61100</v>
          </cell>
          <cell r="C1753">
            <v>1</v>
          </cell>
        </row>
        <row r="1754">
          <cell r="A1754">
            <v>3400004208</v>
          </cell>
          <cell r="B1754">
            <v>61100</v>
          </cell>
          <cell r="C1754">
            <v>1</v>
          </cell>
        </row>
        <row r="1755">
          <cell r="A1755">
            <v>3400004209</v>
          </cell>
          <cell r="B1755">
            <v>61100</v>
          </cell>
          <cell r="C1755">
            <v>1</v>
          </cell>
        </row>
        <row r="1756">
          <cell r="A1756">
            <v>3400004210</v>
          </cell>
          <cell r="B1756">
            <v>61100</v>
          </cell>
          <cell r="C1756">
            <v>1</v>
          </cell>
        </row>
        <row r="1757">
          <cell r="A1757">
            <v>3400004211</v>
          </cell>
          <cell r="B1757">
            <v>61100</v>
          </cell>
          <cell r="C1757">
            <v>1</v>
          </cell>
        </row>
        <row r="1758">
          <cell r="A1758">
            <v>3400004212</v>
          </cell>
          <cell r="B1758">
            <v>61103</v>
          </cell>
          <cell r="C1758">
            <v>1</v>
          </cell>
        </row>
        <row r="1759">
          <cell r="A1759">
            <v>3400004213</v>
          </cell>
          <cell r="B1759">
            <v>61103</v>
          </cell>
          <cell r="C1759">
            <v>1</v>
          </cell>
        </row>
        <row r="1760">
          <cell r="A1760">
            <v>3400004214</v>
          </cell>
          <cell r="B1760">
            <v>61103</v>
          </cell>
          <cell r="C1760">
            <v>1</v>
          </cell>
        </row>
        <row r="1761">
          <cell r="A1761">
            <v>3400004215</v>
          </cell>
          <cell r="B1761">
            <v>61103</v>
          </cell>
          <cell r="C1761">
            <v>1</v>
          </cell>
        </row>
        <row r="1762">
          <cell r="A1762">
            <v>3400004216</v>
          </cell>
          <cell r="B1762">
            <v>61206</v>
          </cell>
          <cell r="C1762">
            <v>1</v>
          </cell>
        </row>
        <row r="1763">
          <cell r="A1763">
            <v>3400004217</v>
          </cell>
          <cell r="B1763">
            <v>61206</v>
          </cell>
          <cell r="C1763">
            <v>1</v>
          </cell>
        </row>
        <row r="1764">
          <cell r="A1764">
            <v>3400004218</v>
          </cell>
          <cell r="B1764">
            <v>61206</v>
          </cell>
          <cell r="C1764">
            <v>1</v>
          </cell>
        </row>
        <row r="1765">
          <cell r="A1765">
            <v>3400004219</v>
          </cell>
          <cell r="B1765">
            <v>61206</v>
          </cell>
          <cell r="C1765">
            <v>1</v>
          </cell>
        </row>
        <row r="1766">
          <cell r="A1766">
            <v>3400004220</v>
          </cell>
          <cell r="B1766">
            <v>61206</v>
          </cell>
          <cell r="C1766">
            <v>1</v>
          </cell>
        </row>
        <row r="1767">
          <cell r="A1767">
            <v>3400004221</v>
          </cell>
          <cell r="B1767">
            <v>61206</v>
          </cell>
          <cell r="C1767">
            <v>1</v>
          </cell>
        </row>
        <row r="1768">
          <cell r="A1768">
            <v>3400004222</v>
          </cell>
          <cell r="B1768">
            <v>61206</v>
          </cell>
          <cell r="C1768">
            <v>1</v>
          </cell>
        </row>
        <row r="1769">
          <cell r="A1769">
            <v>3400004223</v>
          </cell>
          <cell r="B1769">
            <v>61206</v>
          </cell>
          <cell r="C1769">
            <v>1</v>
          </cell>
        </row>
        <row r="1770">
          <cell r="A1770">
            <v>3400004224</v>
          </cell>
          <cell r="B1770">
            <v>61150</v>
          </cell>
          <cell r="C1770">
            <v>1</v>
          </cell>
        </row>
        <row r="1771">
          <cell r="A1771">
            <v>3400004225</v>
          </cell>
          <cell r="B1771">
            <v>61206</v>
          </cell>
          <cell r="C1771">
            <v>1</v>
          </cell>
        </row>
        <row r="1772">
          <cell r="A1772">
            <v>3400004226</v>
          </cell>
          <cell r="B1772">
            <v>61206</v>
          </cell>
          <cell r="C1772">
            <v>1</v>
          </cell>
        </row>
        <row r="1773">
          <cell r="A1773">
            <v>3400004227</v>
          </cell>
          <cell r="B1773">
            <v>61206</v>
          </cell>
          <cell r="C1773">
            <v>1</v>
          </cell>
        </row>
        <row r="1774">
          <cell r="A1774">
            <v>3400004228</v>
          </cell>
          <cell r="B1774">
            <v>61206</v>
          </cell>
          <cell r="C1774">
            <v>1</v>
          </cell>
        </row>
        <row r="1775">
          <cell r="A1775">
            <v>3400004229</v>
          </cell>
          <cell r="B1775">
            <v>61206</v>
          </cell>
          <cell r="C1775">
            <v>1</v>
          </cell>
        </row>
        <row r="1776">
          <cell r="A1776">
            <v>3400004230</v>
          </cell>
          <cell r="B1776">
            <v>61206</v>
          </cell>
          <cell r="C1776">
            <v>1</v>
          </cell>
        </row>
        <row r="1777">
          <cell r="A1777">
            <v>3400004231</v>
          </cell>
          <cell r="B1777">
            <v>61150</v>
          </cell>
          <cell r="C1777">
            <v>1</v>
          </cell>
        </row>
        <row r="1778">
          <cell r="A1778">
            <v>3400004232</v>
          </cell>
          <cell r="B1778">
            <v>61150</v>
          </cell>
          <cell r="C1778">
            <v>1</v>
          </cell>
        </row>
        <row r="1779">
          <cell r="A1779">
            <v>3400004233</v>
          </cell>
          <cell r="B1779">
            <v>61153</v>
          </cell>
          <cell r="C1779">
            <v>1</v>
          </cell>
        </row>
        <row r="1780">
          <cell r="A1780">
            <v>3400004234</v>
          </cell>
          <cell r="B1780">
            <v>61112</v>
          </cell>
          <cell r="C1780">
            <v>1</v>
          </cell>
        </row>
        <row r="1781">
          <cell r="A1781">
            <v>3400004235</v>
          </cell>
          <cell r="B1781">
            <v>61153</v>
          </cell>
          <cell r="C1781">
            <v>1</v>
          </cell>
        </row>
        <row r="1782">
          <cell r="A1782">
            <v>3400004236</v>
          </cell>
          <cell r="B1782">
            <v>61153</v>
          </cell>
          <cell r="C1782">
            <v>1</v>
          </cell>
        </row>
        <row r="1783">
          <cell r="A1783">
            <v>3400004237</v>
          </cell>
          <cell r="B1783">
            <v>61153</v>
          </cell>
          <cell r="C1783">
            <v>1</v>
          </cell>
        </row>
        <row r="1784">
          <cell r="A1784">
            <v>3400004238</v>
          </cell>
          <cell r="B1784">
            <v>61153</v>
          </cell>
          <cell r="C1784">
            <v>1</v>
          </cell>
        </row>
        <row r="1785">
          <cell r="A1785">
            <v>3400004239</v>
          </cell>
          <cell r="B1785">
            <v>61153</v>
          </cell>
          <cell r="C1785">
            <v>1</v>
          </cell>
        </row>
        <row r="1786">
          <cell r="A1786">
            <v>3400004240</v>
          </cell>
          <cell r="B1786">
            <v>61153</v>
          </cell>
          <cell r="C1786">
            <v>1</v>
          </cell>
        </row>
        <row r="1787">
          <cell r="A1787">
            <v>3400004241</v>
          </cell>
          <cell r="B1787">
            <v>61153</v>
          </cell>
          <cell r="C1787">
            <v>1</v>
          </cell>
        </row>
        <row r="1788">
          <cell r="A1788">
            <v>3400004242</v>
          </cell>
          <cell r="B1788">
            <v>61153</v>
          </cell>
          <cell r="C1788">
            <v>1</v>
          </cell>
        </row>
        <row r="1789">
          <cell r="A1789">
            <v>3400004243</v>
          </cell>
          <cell r="B1789">
            <v>61150</v>
          </cell>
          <cell r="C1789">
            <v>150</v>
          </cell>
        </row>
        <row r="1790">
          <cell r="A1790">
            <v>3400004244</v>
          </cell>
          <cell r="B1790">
            <v>61206</v>
          </cell>
          <cell r="C1790">
            <v>50</v>
          </cell>
        </row>
        <row r="1791">
          <cell r="A1791">
            <v>3400004245</v>
          </cell>
          <cell r="B1791">
            <v>61206</v>
          </cell>
          <cell r="C1791">
            <v>20</v>
          </cell>
        </row>
        <row r="1792">
          <cell r="A1792">
            <v>3400004246</v>
          </cell>
          <cell r="B1792">
            <v>61112</v>
          </cell>
          <cell r="C1792">
            <v>1</v>
          </cell>
        </row>
        <row r="1793">
          <cell r="A1793">
            <v>3400004247</v>
          </cell>
          <cell r="B1793">
            <v>61112</v>
          </cell>
          <cell r="C1793">
            <v>1</v>
          </cell>
        </row>
        <row r="1794">
          <cell r="A1794">
            <v>3400004248</v>
          </cell>
          <cell r="B1794">
            <v>61112</v>
          </cell>
          <cell r="C1794">
            <v>1</v>
          </cell>
        </row>
        <row r="1795">
          <cell r="A1795">
            <v>3400004249</v>
          </cell>
          <cell r="B1795">
            <v>61112</v>
          </cell>
          <cell r="C1795">
            <v>1</v>
          </cell>
        </row>
        <row r="1796">
          <cell r="A1796">
            <v>3400004250</v>
          </cell>
          <cell r="B1796">
            <v>61153</v>
          </cell>
          <cell r="C1796">
            <v>1</v>
          </cell>
        </row>
        <row r="1797">
          <cell r="A1797">
            <v>3400004251</v>
          </cell>
          <cell r="B1797">
            <v>61111</v>
          </cell>
          <cell r="C1797">
            <v>1</v>
          </cell>
        </row>
        <row r="1798">
          <cell r="A1798">
            <v>3400004252</v>
          </cell>
          <cell r="B1798">
            <v>61100</v>
          </cell>
          <cell r="C1798">
            <v>1</v>
          </cell>
        </row>
        <row r="1799">
          <cell r="A1799">
            <v>3400004253</v>
          </cell>
          <cell r="B1799">
            <v>61100</v>
          </cell>
          <cell r="C1799">
            <v>1</v>
          </cell>
        </row>
        <row r="1800">
          <cell r="A1800">
            <v>3400004254</v>
          </cell>
          <cell r="B1800">
            <v>61100</v>
          </cell>
          <cell r="C1800">
            <v>1</v>
          </cell>
        </row>
        <row r="1801">
          <cell r="A1801">
            <v>3400004255</v>
          </cell>
          <cell r="B1801">
            <v>61154</v>
          </cell>
          <cell r="C1801">
            <v>1</v>
          </cell>
        </row>
        <row r="1802">
          <cell r="A1802">
            <v>3400004256</v>
          </cell>
          <cell r="B1802">
            <v>61157</v>
          </cell>
          <cell r="C1802">
            <v>1</v>
          </cell>
        </row>
        <row r="1803">
          <cell r="A1803">
            <v>3400004256</v>
          </cell>
          <cell r="B1803">
            <v>61157</v>
          </cell>
          <cell r="C1803">
            <v>1</v>
          </cell>
        </row>
        <row r="1804">
          <cell r="A1804">
            <v>3400004257</v>
          </cell>
          <cell r="B1804">
            <v>61119</v>
          </cell>
          <cell r="C1804">
            <v>1</v>
          </cell>
        </row>
        <row r="1805">
          <cell r="A1805">
            <v>3400004258</v>
          </cell>
          <cell r="B1805">
            <v>61206</v>
          </cell>
          <cell r="C1805">
            <v>1</v>
          </cell>
        </row>
        <row r="1806">
          <cell r="A1806">
            <v>3400004259</v>
          </cell>
          <cell r="B1806">
            <v>61160</v>
          </cell>
          <cell r="C1806">
            <v>1</v>
          </cell>
        </row>
        <row r="1807">
          <cell r="A1807">
            <v>3400004260</v>
          </cell>
          <cell r="B1807">
            <v>61206</v>
          </cell>
          <cell r="C1807">
            <v>1</v>
          </cell>
        </row>
        <row r="1808">
          <cell r="A1808">
            <v>3400004261</v>
          </cell>
          <cell r="B1808">
            <v>61206</v>
          </cell>
          <cell r="C1808">
            <v>1</v>
          </cell>
        </row>
        <row r="1809">
          <cell r="A1809">
            <v>3400004262</v>
          </cell>
          <cell r="B1809">
            <v>61154</v>
          </cell>
          <cell r="C1809">
            <v>1</v>
          </cell>
        </row>
        <row r="1810">
          <cell r="A1810">
            <v>3400004263</v>
          </cell>
          <cell r="B1810">
            <v>61153</v>
          </cell>
          <cell r="C1810">
            <v>1</v>
          </cell>
        </row>
        <row r="1811">
          <cell r="A1811">
            <v>3400004264</v>
          </cell>
          <cell r="B1811">
            <v>61115</v>
          </cell>
          <cell r="C1811">
            <v>5</v>
          </cell>
        </row>
        <row r="1812">
          <cell r="A1812">
            <v>3400004265</v>
          </cell>
          <cell r="B1812">
            <v>61104</v>
          </cell>
          <cell r="C1812">
            <v>1</v>
          </cell>
        </row>
        <row r="1813">
          <cell r="A1813">
            <v>3400004266</v>
          </cell>
          <cell r="B1813">
            <v>61111</v>
          </cell>
          <cell r="C1813">
            <v>1</v>
          </cell>
        </row>
        <row r="1814">
          <cell r="A1814">
            <v>3400004267</v>
          </cell>
          <cell r="B1814">
            <v>61151</v>
          </cell>
          <cell r="C1814">
            <v>1</v>
          </cell>
        </row>
        <row r="1815">
          <cell r="A1815">
            <v>3400004268</v>
          </cell>
          <cell r="B1815">
            <v>61159</v>
          </cell>
          <cell r="C1815">
            <v>1</v>
          </cell>
        </row>
        <row r="1816">
          <cell r="A1816">
            <v>3400004269</v>
          </cell>
          <cell r="B1816">
            <v>61152</v>
          </cell>
          <cell r="C1816">
            <v>1</v>
          </cell>
        </row>
        <row r="1817">
          <cell r="A1817">
            <v>3400004270</v>
          </cell>
          <cell r="B1817">
            <v>61119</v>
          </cell>
          <cell r="C1817">
            <v>1</v>
          </cell>
        </row>
        <row r="1818">
          <cell r="A1818">
            <v>3400004271</v>
          </cell>
          <cell r="B1818">
            <v>61119</v>
          </cell>
          <cell r="C1818">
            <v>1</v>
          </cell>
        </row>
        <row r="1819">
          <cell r="A1819">
            <v>3400004272</v>
          </cell>
          <cell r="B1819">
            <v>61104</v>
          </cell>
          <cell r="C1819">
            <v>1</v>
          </cell>
        </row>
        <row r="1820">
          <cell r="A1820">
            <v>3400004273</v>
          </cell>
          <cell r="B1820">
            <v>61104</v>
          </cell>
          <cell r="C1820">
            <v>1</v>
          </cell>
        </row>
        <row r="1821">
          <cell r="A1821">
            <v>3400004274</v>
          </cell>
          <cell r="B1821">
            <v>61104</v>
          </cell>
          <cell r="C1821">
            <v>1</v>
          </cell>
        </row>
        <row r="1822">
          <cell r="A1822">
            <v>3400004275</v>
          </cell>
          <cell r="B1822">
            <v>61104</v>
          </cell>
          <cell r="C1822">
            <v>1</v>
          </cell>
        </row>
        <row r="1823">
          <cell r="A1823">
            <v>3400004276</v>
          </cell>
          <cell r="B1823">
            <v>61104</v>
          </cell>
          <cell r="C1823">
            <v>1</v>
          </cell>
        </row>
        <row r="1824">
          <cell r="A1824">
            <v>3400004277</v>
          </cell>
          <cell r="B1824">
            <v>61104</v>
          </cell>
          <cell r="C1824">
            <v>1</v>
          </cell>
        </row>
        <row r="1825">
          <cell r="A1825">
            <v>3400004278</v>
          </cell>
          <cell r="B1825">
            <v>61104</v>
          </cell>
          <cell r="C1825">
            <v>1</v>
          </cell>
        </row>
        <row r="1826">
          <cell r="A1826">
            <v>3400004279</v>
          </cell>
          <cell r="B1826">
            <v>61104</v>
          </cell>
          <cell r="C1826">
            <v>1</v>
          </cell>
        </row>
        <row r="1827">
          <cell r="A1827">
            <v>3400004280</v>
          </cell>
          <cell r="B1827">
            <v>61104</v>
          </cell>
          <cell r="C1827">
            <v>1</v>
          </cell>
        </row>
        <row r="1828">
          <cell r="A1828">
            <v>3400004281</v>
          </cell>
          <cell r="B1828">
            <v>61104</v>
          </cell>
          <cell r="C1828">
            <v>1</v>
          </cell>
        </row>
        <row r="1829">
          <cell r="A1829">
            <v>3400004282</v>
          </cell>
          <cell r="B1829">
            <v>61101</v>
          </cell>
          <cell r="C1829">
            <v>1</v>
          </cell>
        </row>
        <row r="1830">
          <cell r="A1830">
            <v>3400004282</v>
          </cell>
          <cell r="B1830">
            <v>61101</v>
          </cell>
          <cell r="C1830">
            <v>1</v>
          </cell>
        </row>
        <row r="1831">
          <cell r="A1831">
            <v>3400004283</v>
          </cell>
          <cell r="B1831">
            <v>61101</v>
          </cell>
          <cell r="C1831">
            <v>1</v>
          </cell>
        </row>
        <row r="1832">
          <cell r="A1832">
            <v>3400004283</v>
          </cell>
          <cell r="B1832">
            <v>61101</v>
          </cell>
          <cell r="C1832">
            <v>1</v>
          </cell>
        </row>
        <row r="1833">
          <cell r="A1833">
            <v>3400004284</v>
          </cell>
          <cell r="B1833">
            <v>61101</v>
          </cell>
          <cell r="C1833">
            <v>1</v>
          </cell>
        </row>
        <row r="1834">
          <cell r="A1834">
            <v>3400004284</v>
          </cell>
          <cell r="B1834">
            <v>61101</v>
          </cell>
          <cell r="C1834">
            <v>1</v>
          </cell>
        </row>
        <row r="1835">
          <cell r="A1835">
            <v>3400004285</v>
          </cell>
          <cell r="B1835">
            <v>61206</v>
          </cell>
          <cell r="C1835">
            <v>1</v>
          </cell>
        </row>
        <row r="1836">
          <cell r="A1836">
            <v>3400004286</v>
          </cell>
          <cell r="B1836">
            <v>61206</v>
          </cell>
          <cell r="C1836">
            <v>1</v>
          </cell>
        </row>
        <row r="1837">
          <cell r="A1837">
            <v>3400004287</v>
          </cell>
          <cell r="B1837">
            <v>61206</v>
          </cell>
          <cell r="C1837">
            <v>1</v>
          </cell>
        </row>
        <row r="1838">
          <cell r="A1838">
            <v>3400004288</v>
          </cell>
          <cell r="B1838">
            <v>61206</v>
          </cell>
          <cell r="C1838">
            <v>1</v>
          </cell>
        </row>
        <row r="1839">
          <cell r="A1839">
            <v>3400004289</v>
          </cell>
          <cell r="B1839">
            <v>61206</v>
          </cell>
          <cell r="C1839">
            <v>1</v>
          </cell>
        </row>
        <row r="1840">
          <cell r="A1840">
            <v>3400004290</v>
          </cell>
          <cell r="B1840">
            <v>61206</v>
          </cell>
          <cell r="C1840">
            <v>1</v>
          </cell>
        </row>
        <row r="1841">
          <cell r="A1841">
            <v>3400004291</v>
          </cell>
          <cell r="B1841">
            <v>61206</v>
          </cell>
          <cell r="C1841">
            <v>1</v>
          </cell>
        </row>
        <row r="1842">
          <cell r="A1842">
            <v>3400004292</v>
          </cell>
          <cell r="B1842">
            <v>61206</v>
          </cell>
          <cell r="C1842">
            <v>1</v>
          </cell>
        </row>
        <row r="1843">
          <cell r="A1843">
            <v>3400004293</v>
          </cell>
          <cell r="B1843">
            <v>61206</v>
          </cell>
          <cell r="C1843">
            <v>1</v>
          </cell>
        </row>
        <row r="1844">
          <cell r="A1844">
            <v>3400004294</v>
          </cell>
          <cell r="B1844">
            <v>61206</v>
          </cell>
          <cell r="C1844">
            <v>1</v>
          </cell>
        </row>
        <row r="1845">
          <cell r="A1845">
            <v>3400004295</v>
          </cell>
          <cell r="B1845">
            <v>61206</v>
          </cell>
          <cell r="C1845">
            <v>1</v>
          </cell>
        </row>
        <row r="1846">
          <cell r="A1846">
            <v>3400004296</v>
          </cell>
          <cell r="B1846">
            <v>61206</v>
          </cell>
          <cell r="C1846">
            <v>1</v>
          </cell>
        </row>
        <row r="1847">
          <cell r="A1847">
            <v>3400004297</v>
          </cell>
          <cell r="B1847">
            <v>61112</v>
          </cell>
          <cell r="C1847">
            <v>1</v>
          </cell>
        </row>
        <row r="1848">
          <cell r="A1848">
            <v>3400004298</v>
          </cell>
          <cell r="B1848">
            <v>61112</v>
          </cell>
          <cell r="C1848">
            <v>1</v>
          </cell>
        </row>
        <row r="1849">
          <cell r="A1849">
            <v>3400004299</v>
          </cell>
          <cell r="B1849">
            <v>61112</v>
          </cell>
          <cell r="C1849">
            <v>1</v>
          </cell>
        </row>
        <row r="1850">
          <cell r="A1850">
            <v>3400004300</v>
          </cell>
          <cell r="B1850">
            <v>61112</v>
          </cell>
          <cell r="C1850">
            <v>1</v>
          </cell>
        </row>
        <row r="1851">
          <cell r="A1851">
            <v>3400004301</v>
          </cell>
          <cell r="B1851">
            <v>61112</v>
          </cell>
          <cell r="C1851">
            <v>1</v>
          </cell>
        </row>
        <row r="1852">
          <cell r="A1852">
            <v>3400004302</v>
          </cell>
          <cell r="B1852">
            <v>61112</v>
          </cell>
          <cell r="C1852">
            <v>1</v>
          </cell>
        </row>
        <row r="1853">
          <cell r="A1853">
            <v>3400004303</v>
          </cell>
          <cell r="B1853">
            <v>61154</v>
          </cell>
          <cell r="C1853">
            <v>1</v>
          </cell>
        </row>
        <row r="1854">
          <cell r="A1854">
            <v>3400004304</v>
          </cell>
          <cell r="B1854">
            <v>61112</v>
          </cell>
          <cell r="C1854">
            <v>1</v>
          </cell>
        </row>
        <row r="1855">
          <cell r="A1855">
            <v>3400004305</v>
          </cell>
          <cell r="B1855">
            <v>61112</v>
          </cell>
          <cell r="C1855">
            <v>1</v>
          </cell>
        </row>
        <row r="1856">
          <cell r="A1856">
            <v>3400004306</v>
          </cell>
          <cell r="B1856">
            <v>61112</v>
          </cell>
          <cell r="C1856">
            <v>1</v>
          </cell>
        </row>
        <row r="1857">
          <cell r="A1857">
            <v>3400004307</v>
          </cell>
          <cell r="B1857">
            <v>61102</v>
          </cell>
          <cell r="C1857">
            <v>1</v>
          </cell>
        </row>
        <row r="1858">
          <cell r="A1858">
            <v>3400004308</v>
          </cell>
          <cell r="B1858">
            <v>61102</v>
          </cell>
          <cell r="C1858">
            <v>1</v>
          </cell>
        </row>
        <row r="1859">
          <cell r="A1859">
            <v>3400004309</v>
          </cell>
          <cell r="B1859">
            <v>61153</v>
          </cell>
          <cell r="C1859">
            <v>1</v>
          </cell>
        </row>
        <row r="1860">
          <cell r="A1860">
            <v>3400004310</v>
          </cell>
          <cell r="B1860">
            <v>61153</v>
          </cell>
          <cell r="C1860">
            <v>1</v>
          </cell>
        </row>
        <row r="1861">
          <cell r="A1861">
            <v>3400004311</v>
          </cell>
          <cell r="B1861">
            <v>61153</v>
          </cell>
          <cell r="C1861">
            <v>1</v>
          </cell>
        </row>
        <row r="1862">
          <cell r="A1862">
            <v>3400004312</v>
          </cell>
          <cell r="B1862">
            <v>61153</v>
          </cell>
          <cell r="C1862">
            <v>1</v>
          </cell>
        </row>
        <row r="1863">
          <cell r="A1863">
            <v>3400004313</v>
          </cell>
          <cell r="B1863">
            <v>61153</v>
          </cell>
          <cell r="C1863">
            <v>1</v>
          </cell>
        </row>
        <row r="1864">
          <cell r="A1864">
            <v>3400004314</v>
          </cell>
          <cell r="B1864">
            <v>61102</v>
          </cell>
          <cell r="C1864">
            <v>1</v>
          </cell>
        </row>
        <row r="1865">
          <cell r="A1865">
            <v>3400004315</v>
          </cell>
          <cell r="B1865">
            <v>61102</v>
          </cell>
          <cell r="C1865">
            <v>1</v>
          </cell>
        </row>
        <row r="1866">
          <cell r="A1866">
            <v>3400004316</v>
          </cell>
          <cell r="B1866">
            <v>61154</v>
          </cell>
          <cell r="C1866">
            <v>1</v>
          </cell>
        </row>
        <row r="1867">
          <cell r="A1867">
            <v>3400004317</v>
          </cell>
          <cell r="B1867">
            <v>61150</v>
          </cell>
          <cell r="C1867">
            <v>1</v>
          </cell>
        </row>
        <row r="1868">
          <cell r="A1868">
            <v>3400004318</v>
          </cell>
          <cell r="B1868">
            <v>61150</v>
          </cell>
          <cell r="C1868">
            <v>1</v>
          </cell>
        </row>
        <row r="1869">
          <cell r="A1869">
            <v>3400004319</v>
          </cell>
          <cell r="B1869">
            <v>61154</v>
          </cell>
          <cell r="C1869">
            <v>1</v>
          </cell>
        </row>
        <row r="1870">
          <cell r="A1870">
            <v>3400004320</v>
          </cell>
          <cell r="B1870">
            <v>61154</v>
          </cell>
          <cell r="C1870">
            <v>1</v>
          </cell>
        </row>
        <row r="1871">
          <cell r="A1871">
            <v>3400004321</v>
          </cell>
          <cell r="B1871">
            <v>61154</v>
          </cell>
          <cell r="C1871">
            <v>1</v>
          </cell>
        </row>
        <row r="1872">
          <cell r="A1872">
            <v>3400004322</v>
          </cell>
          <cell r="B1872">
            <v>61154</v>
          </cell>
          <cell r="C1872">
            <v>1</v>
          </cell>
        </row>
        <row r="1873">
          <cell r="A1873">
            <v>3400004323</v>
          </cell>
          <cell r="B1873">
            <v>61104</v>
          </cell>
          <cell r="C1873">
            <v>1</v>
          </cell>
        </row>
        <row r="1874">
          <cell r="A1874">
            <v>3400004324</v>
          </cell>
          <cell r="B1874">
            <v>61104</v>
          </cell>
          <cell r="C1874">
            <v>1</v>
          </cell>
        </row>
        <row r="1875">
          <cell r="A1875">
            <v>3400004325</v>
          </cell>
          <cell r="B1875">
            <v>61104</v>
          </cell>
          <cell r="C1875">
            <v>1</v>
          </cell>
        </row>
        <row r="1876">
          <cell r="A1876">
            <v>3400004326</v>
          </cell>
          <cell r="B1876">
            <v>61206</v>
          </cell>
          <cell r="C1876">
            <v>1</v>
          </cell>
        </row>
        <row r="1877">
          <cell r="A1877">
            <v>3400004327</v>
          </cell>
          <cell r="B1877">
            <v>61206</v>
          </cell>
          <cell r="C1877">
            <v>1</v>
          </cell>
        </row>
        <row r="1878">
          <cell r="A1878">
            <v>3400004328</v>
          </cell>
          <cell r="B1878">
            <v>61206</v>
          </cell>
          <cell r="C1878">
            <v>1</v>
          </cell>
        </row>
        <row r="1879">
          <cell r="A1879">
            <v>3400004329</v>
          </cell>
          <cell r="B1879">
            <v>61206</v>
          </cell>
          <cell r="C1879">
            <v>1</v>
          </cell>
        </row>
        <row r="1880">
          <cell r="A1880">
            <v>3400004330</v>
          </cell>
          <cell r="B1880">
            <v>61206</v>
          </cell>
          <cell r="C1880">
            <v>1</v>
          </cell>
        </row>
        <row r="1881">
          <cell r="A1881">
            <v>3400004331</v>
          </cell>
          <cell r="B1881">
            <v>61206</v>
          </cell>
          <cell r="C1881">
            <v>1</v>
          </cell>
        </row>
        <row r="1882">
          <cell r="A1882">
            <v>3400004332</v>
          </cell>
          <cell r="B1882">
            <v>61206</v>
          </cell>
          <cell r="C1882">
            <v>1</v>
          </cell>
        </row>
        <row r="1883">
          <cell r="A1883">
            <v>3400004333</v>
          </cell>
          <cell r="B1883">
            <v>61206</v>
          </cell>
          <cell r="C1883">
            <v>1</v>
          </cell>
        </row>
        <row r="1884">
          <cell r="A1884">
            <v>3400004334</v>
          </cell>
          <cell r="B1884">
            <v>61206</v>
          </cell>
          <cell r="C1884">
            <v>1</v>
          </cell>
        </row>
        <row r="1885">
          <cell r="A1885">
            <v>3400004335</v>
          </cell>
          <cell r="B1885">
            <v>61206</v>
          </cell>
          <cell r="C1885">
            <v>1</v>
          </cell>
        </row>
        <row r="1886">
          <cell r="A1886">
            <v>3400004336</v>
          </cell>
          <cell r="B1886">
            <v>61161</v>
          </cell>
          <cell r="C1886">
            <v>2</v>
          </cell>
        </row>
        <row r="1887">
          <cell r="A1887">
            <v>3400004337</v>
          </cell>
          <cell r="B1887">
            <v>61101</v>
          </cell>
          <cell r="C1887">
            <v>1</v>
          </cell>
        </row>
        <row r="1888">
          <cell r="A1888">
            <v>3400004338</v>
          </cell>
          <cell r="B1888">
            <v>61100</v>
          </cell>
          <cell r="C1888">
            <v>1</v>
          </cell>
        </row>
        <row r="1889">
          <cell r="A1889">
            <v>3400004339</v>
          </cell>
          <cell r="B1889">
            <v>61100</v>
          </cell>
          <cell r="C1889">
            <v>1</v>
          </cell>
        </row>
        <row r="1890">
          <cell r="A1890">
            <v>3400004340</v>
          </cell>
          <cell r="B1890">
            <v>61100</v>
          </cell>
          <cell r="C1890">
            <v>1</v>
          </cell>
        </row>
        <row r="1891">
          <cell r="A1891">
            <v>3400004341</v>
          </cell>
          <cell r="B1891">
            <v>61100</v>
          </cell>
          <cell r="C1891">
            <v>1</v>
          </cell>
        </row>
        <row r="1892">
          <cell r="A1892">
            <v>3400004342</v>
          </cell>
          <cell r="B1892">
            <v>61101</v>
          </cell>
          <cell r="C1892">
            <v>1</v>
          </cell>
        </row>
        <row r="1893">
          <cell r="A1893">
            <v>3400004343</v>
          </cell>
          <cell r="B1893">
            <v>61101</v>
          </cell>
          <cell r="C1893">
            <v>1</v>
          </cell>
        </row>
        <row r="1894">
          <cell r="A1894">
            <v>3400004344</v>
          </cell>
          <cell r="B1894">
            <v>61101</v>
          </cell>
          <cell r="C1894">
            <v>1</v>
          </cell>
        </row>
        <row r="1895">
          <cell r="A1895">
            <v>3400004345</v>
          </cell>
          <cell r="B1895">
            <v>61101</v>
          </cell>
          <cell r="C1895">
            <v>1</v>
          </cell>
        </row>
        <row r="1896">
          <cell r="A1896">
            <v>3400004346</v>
          </cell>
          <cell r="B1896">
            <v>61101</v>
          </cell>
          <cell r="C1896">
            <v>1</v>
          </cell>
        </row>
        <row r="1897">
          <cell r="A1897">
            <v>3400004347</v>
          </cell>
          <cell r="B1897">
            <v>61101</v>
          </cell>
          <cell r="C1897">
            <v>1</v>
          </cell>
        </row>
        <row r="1898">
          <cell r="A1898">
            <v>3400004348</v>
          </cell>
          <cell r="B1898">
            <v>61101</v>
          </cell>
          <cell r="C1898">
            <v>1</v>
          </cell>
        </row>
        <row r="1899">
          <cell r="A1899">
            <v>3400004349</v>
          </cell>
          <cell r="B1899">
            <v>61101</v>
          </cell>
          <cell r="C1899">
            <v>1</v>
          </cell>
        </row>
        <row r="1900">
          <cell r="A1900">
            <v>3400004350</v>
          </cell>
          <cell r="B1900">
            <v>61101</v>
          </cell>
          <cell r="C1900">
            <v>1</v>
          </cell>
        </row>
        <row r="1901">
          <cell r="A1901">
            <v>3400004351</v>
          </cell>
          <cell r="B1901">
            <v>61101</v>
          </cell>
          <cell r="C1901">
            <v>1</v>
          </cell>
        </row>
        <row r="1902">
          <cell r="A1902">
            <v>3400004352</v>
          </cell>
          <cell r="B1902">
            <v>61101</v>
          </cell>
          <cell r="C1902">
            <v>1</v>
          </cell>
        </row>
        <row r="1903">
          <cell r="A1903">
            <v>3400004353</v>
          </cell>
          <cell r="B1903">
            <v>61150</v>
          </cell>
          <cell r="C1903">
            <v>1</v>
          </cell>
        </row>
        <row r="1904">
          <cell r="A1904">
            <v>3400004354</v>
          </cell>
          <cell r="B1904">
            <v>61150</v>
          </cell>
          <cell r="C1904">
            <v>1</v>
          </cell>
        </row>
        <row r="1905">
          <cell r="A1905">
            <v>3400004355</v>
          </cell>
          <cell r="B1905">
            <v>61206</v>
          </cell>
          <cell r="C1905">
            <v>1</v>
          </cell>
        </row>
        <row r="1906">
          <cell r="A1906">
            <v>3400004356</v>
          </cell>
          <cell r="B1906">
            <v>61206</v>
          </cell>
          <cell r="C1906">
            <v>1</v>
          </cell>
        </row>
        <row r="1907">
          <cell r="A1907">
            <v>3400004357</v>
          </cell>
          <cell r="B1907">
            <v>61206</v>
          </cell>
          <cell r="C1907">
            <v>1</v>
          </cell>
        </row>
        <row r="1908">
          <cell r="A1908">
            <v>3400004358</v>
          </cell>
          <cell r="B1908">
            <v>61206</v>
          </cell>
          <cell r="C1908">
            <v>1</v>
          </cell>
        </row>
        <row r="1909">
          <cell r="A1909">
            <v>3400004359</v>
          </cell>
          <cell r="B1909">
            <v>61206</v>
          </cell>
          <cell r="C1909">
            <v>100</v>
          </cell>
        </row>
        <row r="1910">
          <cell r="A1910">
            <v>3400004360</v>
          </cell>
          <cell r="B1910">
            <v>61206</v>
          </cell>
          <cell r="C1910">
            <v>131</v>
          </cell>
        </row>
        <row r="1911">
          <cell r="A1911">
            <v>3400004361</v>
          </cell>
          <cell r="B1911">
            <v>61206</v>
          </cell>
          <cell r="C1911">
            <v>122</v>
          </cell>
        </row>
        <row r="1912">
          <cell r="A1912">
            <v>3400004362</v>
          </cell>
          <cell r="B1912">
            <v>61206</v>
          </cell>
          <cell r="C1912">
            <v>180</v>
          </cell>
        </row>
        <row r="1913">
          <cell r="A1913">
            <v>3400004363</v>
          </cell>
          <cell r="B1913">
            <v>61206</v>
          </cell>
          <cell r="C1913">
            <v>188</v>
          </cell>
        </row>
        <row r="1914">
          <cell r="A1914">
            <v>3400004364</v>
          </cell>
          <cell r="B1914">
            <v>61158</v>
          </cell>
          <cell r="C1914">
            <v>1</v>
          </cell>
        </row>
        <row r="1915">
          <cell r="A1915">
            <v>3400004365</v>
          </cell>
          <cell r="B1915">
            <v>61158</v>
          </cell>
          <cell r="C1915">
            <v>1</v>
          </cell>
        </row>
        <row r="1916">
          <cell r="A1916">
            <v>3400004365</v>
          </cell>
          <cell r="B1916">
            <v>61158</v>
          </cell>
          <cell r="C1916">
            <v>1</v>
          </cell>
        </row>
        <row r="1917">
          <cell r="A1917">
            <v>3400004365</v>
          </cell>
          <cell r="B1917">
            <v>61158</v>
          </cell>
          <cell r="C1917">
            <v>1</v>
          </cell>
        </row>
        <row r="1918">
          <cell r="A1918">
            <v>3400004365</v>
          </cell>
          <cell r="B1918">
            <v>61158</v>
          </cell>
          <cell r="C1918">
            <v>1</v>
          </cell>
        </row>
        <row r="1919">
          <cell r="A1919">
            <v>3400004366</v>
          </cell>
          <cell r="B1919">
            <v>61104</v>
          </cell>
          <cell r="C1919">
            <v>1</v>
          </cell>
        </row>
        <row r="1920">
          <cell r="A1920">
            <v>3400004367</v>
          </cell>
          <cell r="B1920">
            <v>61104</v>
          </cell>
          <cell r="C1920">
            <v>4</v>
          </cell>
        </row>
        <row r="1921">
          <cell r="A1921">
            <v>3400004368</v>
          </cell>
          <cell r="B1921">
            <v>61104</v>
          </cell>
          <cell r="C1921">
            <v>1</v>
          </cell>
        </row>
        <row r="1922">
          <cell r="A1922">
            <v>3400004369</v>
          </cell>
          <cell r="B1922">
            <v>61104</v>
          </cell>
          <cell r="C1922">
            <v>1</v>
          </cell>
        </row>
        <row r="1923">
          <cell r="A1923">
            <v>3400004370</v>
          </cell>
          <cell r="B1923">
            <v>61104</v>
          </cell>
          <cell r="C1923">
            <v>1</v>
          </cell>
        </row>
        <row r="1924">
          <cell r="A1924">
            <v>3400004371</v>
          </cell>
          <cell r="B1924">
            <v>61104</v>
          </cell>
          <cell r="C1924">
            <v>1</v>
          </cell>
        </row>
        <row r="1925">
          <cell r="A1925">
            <v>3400004372</v>
          </cell>
          <cell r="B1925">
            <v>61104</v>
          </cell>
          <cell r="C1925">
            <v>1</v>
          </cell>
        </row>
        <row r="1926">
          <cell r="A1926">
            <v>3400004373</v>
          </cell>
          <cell r="B1926">
            <v>61104</v>
          </cell>
          <cell r="C1926">
            <v>1</v>
          </cell>
        </row>
        <row r="1927">
          <cell r="A1927">
            <v>3400004374</v>
          </cell>
          <cell r="B1927">
            <v>61104</v>
          </cell>
          <cell r="C1927">
            <v>1</v>
          </cell>
        </row>
        <row r="1928">
          <cell r="A1928">
            <v>3400004375</v>
          </cell>
          <cell r="B1928">
            <v>61104</v>
          </cell>
          <cell r="C1928">
            <v>1</v>
          </cell>
        </row>
        <row r="1929">
          <cell r="A1929">
            <v>3400004376</v>
          </cell>
          <cell r="B1929">
            <v>61104</v>
          </cell>
          <cell r="C1929">
            <v>1</v>
          </cell>
        </row>
        <row r="1930">
          <cell r="A1930">
            <v>3400004377</v>
          </cell>
          <cell r="B1930">
            <v>61104</v>
          </cell>
          <cell r="C1930">
            <v>1</v>
          </cell>
        </row>
        <row r="1931">
          <cell r="A1931">
            <v>3400004378</v>
          </cell>
          <cell r="B1931">
            <v>61104</v>
          </cell>
          <cell r="C1931">
            <v>2</v>
          </cell>
        </row>
        <row r="1932">
          <cell r="A1932">
            <v>3400004379</v>
          </cell>
          <cell r="B1932">
            <v>61104</v>
          </cell>
          <cell r="C1932">
            <v>1</v>
          </cell>
        </row>
        <row r="1933">
          <cell r="A1933">
            <v>3400004380</v>
          </cell>
          <cell r="B1933">
            <v>61104</v>
          </cell>
          <cell r="C1933">
            <v>1</v>
          </cell>
        </row>
        <row r="1934">
          <cell r="A1934">
            <v>3400004381</v>
          </cell>
          <cell r="B1934">
            <v>61104</v>
          </cell>
          <cell r="C1934">
            <v>1</v>
          </cell>
        </row>
        <row r="1935">
          <cell r="A1935">
            <v>3400004382</v>
          </cell>
          <cell r="B1935">
            <v>61104</v>
          </cell>
          <cell r="C1935">
            <v>1</v>
          </cell>
        </row>
        <row r="1936">
          <cell r="A1936">
            <v>3400004383</v>
          </cell>
          <cell r="B1936">
            <v>61104</v>
          </cell>
          <cell r="C1936">
            <v>1</v>
          </cell>
        </row>
        <row r="1937">
          <cell r="A1937">
            <v>3400004384</v>
          </cell>
          <cell r="B1937">
            <v>61104</v>
          </cell>
          <cell r="C1937">
            <v>1</v>
          </cell>
        </row>
        <row r="1938">
          <cell r="A1938">
            <v>3400004385</v>
          </cell>
          <cell r="B1938">
            <v>61104</v>
          </cell>
          <cell r="C1938">
            <v>1</v>
          </cell>
        </row>
        <row r="1939">
          <cell r="A1939">
            <v>3400004386</v>
          </cell>
          <cell r="B1939">
            <v>61104</v>
          </cell>
          <cell r="C1939">
            <v>1</v>
          </cell>
        </row>
        <row r="1940">
          <cell r="A1940">
            <v>3400004387</v>
          </cell>
          <cell r="B1940">
            <v>61104</v>
          </cell>
          <cell r="C1940">
            <v>1</v>
          </cell>
        </row>
        <row r="1941">
          <cell r="A1941">
            <v>3400004388</v>
          </cell>
          <cell r="B1941">
            <v>61158</v>
          </cell>
          <cell r="C1941">
            <v>1</v>
          </cell>
        </row>
        <row r="1942">
          <cell r="A1942">
            <v>3400004388</v>
          </cell>
          <cell r="B1942">
            <v>61158</v>
          </cell>
          <cell r="C1942">
            <v>1</v>
          </cell>
        </row>
        <row r="1943">
          <cell r="A1943">
            <v>3400004388</v>
          </cell>
          <cell r="B1943">
            <v>61158</v>
          </cell>
          <cell r="C1943">
            <v>1</v>
          </cell>
        </row>
        <row r="1944">
          <cell r="A1944">
            <v>3400004389</v>
          </cell>
          <cell r="B1944">
            <v>61155</v>
          </cell>
          <cell r="C1944">
            <v>1</v>
          </cell>
        </row>
        <row r="1945">
          <cell r="A1945">
            <v>3400004389</v>
          </cell>
          <cell r="B1945">
            <v>61155</v>
          </cell>
          <cell r="C1945">
            <v>1</v>
          </cell>
        </row>
        <row r="1946">
          <cell r="A1946">
            <v>3400004390</v>
          </cell>
          <cell r="B1946">
            <v>61158</v>
          </cell>
          <cell r="C1946">
            <v>1</v>
          </cell>
        </row>
        <row r="1947">
          <cell r="A1947">
            <v>3400004390</v>
          </cell>
          <cell r="B1947">
            <v>61158</v>
          </cell>
          <cell r="C1947">
            <v>1</v>
          </cell>
        </row>
        <row r="1948">
          <cell r="A1948">
            <v>3400004390</v>
          </cell>
          <cell r="B1948">
            <v>61158</v>
          </cell>
          <cell r="C1948">
            <v>1</v>
          </cell>
        </row>
        <row r="1949">
          <cell r="A1949">
            <v>3400004391</v>
          </cell>
          <cell r="B1949">
            <v>61162</v>
          </cell>
          <cell r="C1949">
            <v>1</v>
          </cell>
        </row>
        <row r="1950">
          <cell r="A1950">
            <v>3400004391</v>
          </cell>
          <cell r="B1950">
            <v>61162</v>
          </cell>
          <cell r="C1950">
            <v>1</v>
          </cell>
        </row>
        <row r="1951">
          <cell r="A1951">
            <v>3400004392</v>
          </cell>
          <cell r="B1951">
            <v>61158</v>
          </cell>
          <cell r="C1951">
            <v>1</v>
          </cell>
        </row>
        <row r="1952">
          <cell r="A1952">
            <v>3400004392</v>
          </cell>
          <cell r="B1952">
            <v>61158</v>
          </cell>
          <cell r="C1952">
            <v>1</v>
          </cell>
        </row>
        <row r="1953">
          <cell r="A1953">
            <v>3400004393</v>
          </cell>
          <cell r="B1953">
            <v>61112</v>
          </cell>
          <cell r="C1953">
            <v>1</v>
          </cell>
        </row>
        <row r="1954">
          <cell r="A1954">
            <v>3400004394</v>
          </cell>
          <cell r="B1954">
            <v>61155</v>
          </cell>
          <cell r="C1954">
            <v>1</v>
          </cell>
        </row>
        <row r="1955">
          <cell r="A1955">
            <v>3400004395</v>
          </cell>
          <cell r="B1955">
            <v>61156</v>
          </cell>
          <cell r="C1955">
            <v>1</v>
          </cell>
        </row>
        <row r="1956">
          <cell r="A1956">
            <v>3400004396</v>
          </cell>
          <cell r="B1956">
            <v>61156</v>
          </cell>
          <cell r="C1956">
            <v>1</v>
          </cell>
        </row>
        <row r="1957">
          <cell r="A1957">
            <v>3400004397</v>
          </cell>
          <cell r="B1957">
            <v>61156</v>
          </cell>
          <cell r="C1957">
            <v>1</v>
          </cell>
        </row>
        <row r="1958">
          <cell r="A1958">
            <v>3400004398</v>
          </cell>
          <cell r="B1958">
            <v>61156</v>
          </cell>
          <cell r="C1958">
            <v>1</v>
          </cell>
        </row>
        <row r="1959">
          <cell r="A1959">
            <v>3400004399</v>
          </cell>
          <cell r="B1959">
            <v>61156</v>
          </cell>
          <cell r="C1959">
            <v>1</v>
          </cell>
        </row>
        <row r="1960">
          <cell r="A1960">
            <v>3400004400</v>
          </cell>
          <cell r="B1960">
            <v>61156</v>
          </cell>
          <cell r="C1960">
            <v>1</v>
          </cell>
        </row>
        <row r="1961">
          <cell r="A1961">
            <v>3400004401</v>
          </cell>
          <cell r="B1961">
            <v>61156</v>
          </cell>
          <cell r="C1961">
            <v>1</v>
          </cell>
        </row>
        <row r="1962">
          <cell r="A1962">
            <v>3400004402</v>
          </cell>
          <cell r="B1962">
            <v>61156</v>
          </cell>
          <cell r="C1962">
            <v>1</v>
          </cell>
        </row>
        <row r="1963">
          <cell r="A1963">
            <v>3400004403</v>
          </cell>
          <cell r="B1963">
            <v>61206</v>
          </cell>
          <cell r="C1963">
            <v>1</v>
          </cell>
        </row>
        <row r="1964">
          <cell r="A1964">
            <v>3400004404</v>
          </cell>
          <cell r="B1964">
            <v>61156</v>
          </cell>
          <cell r="C1964">
            <v>1</v>
          </cell>
        </row>
        <row r="1965">
          <cell r="A1965">
            <v>3400004405</v>
          </cell>
          <cell r="B1965">
            <v>61156</v>
          </cell>
          <cell r="C1965">
            <v>1</v>
          </cell>
        </row>
        <row r="1966">
          <cell r="A1966">
            <v>3400004406</v>
          </cell>
          <cell r="B1966">
            <v>61156</v>
          </cell>
          <cell r="C1966">
            <v>1</v>
          </cell>
        </row>
        <row r="1967">
          <cell r="A1967">
            <v>3400004407</v>
          </cell>
          <cell r="B1967">
            <v>61156</v>
          </cell>
          <cell r="C1967">
            <v>1</v>
          </cell>
        </row>
        <row r="1968">
          <cell r="A1968">
            <v>3400004408</v>
          </cell>
          <cell r="B1968">
            <v>61156</v>
          </cell>
          <cell r="C1968">
            <v>1</v>
          </cell>
        </row>
        <row r="1969">
          <cell r="A1969">
            <v>3400004409</v>
          </cell>
          <cell r="B1969">
            <v>61156</v>
          </cell>
          <cell r="C1969">
            <v>1</v>
          </cell>
        </row>
        <row r="1970">
          <cell r="A1970">
            <v>3400004410</v>
          </cell>
          <cell r="B1970">
            <v>61156</v>
          </cell>
          <cell r="C1970">
            <v>1</v>
          </cell>
        </row>
        <row r="1971">
          <cell r="A1971">
            <v>3400004411</v>
          </cell>
          <cell r="B1971">
            <v>61112</v>
          </cell>
          <cell r="C1971">
            <v>1</v>
          </cell>
        </row>
        <row r="1972">
          <cell r="A1972">
            <v>3400004412</v>
          </cell>
          <cell r="B1972">
            <v>61156</v>
          </cell>
          <cell r="C1972">
            <v>1</v>
          </cell>
        </row>
        <row r="1973">
          <cell r="A1973">
            <v>3400004413</v>
          </cell>
          <cell r="B1973">
            <v>61206</v>
          </cell>
          <cell r="C1973">
            <v>1</v>
          </cell>
        </row>
        <row r="1974">
          <cell r="A1974">
            <v>3400004414</v>
          </cell>
          <cell r="B1974">
            <v>61206</v>
          </cell>
          <cell r="C1974">
            <v>1</v>
          </cell>
        </row>
        <row r="1975">
          <cell r="A1975">
            <v>3400004415</v>
          </cell>
          <cell r="B1975">
            <v>61208</v>
          </cell>
          <cell r="C1975">
            <v>1</v>
          </cell>
        </row>
        <row r="1976">
          <cell r="A1976">
            <v>3400004416</v>
          </cell>
          <cell r="B1976">
            <v>61208</v>
          </cell>
          <cell r="C1976">
            <v>1</v>
          </cell>
        </row>
        <row r="1977">
          <cell r="A1977">
            <v>3400004417</v>
          </cell>
          <cell r="B1977">
            <v>61208</v>
          </cell>
          <cell r="C1977">
            <v>1</v>
          </cell>
        </row>
        <row r="1978">
          <cell r="A1978">
            <v>3400004418</v>
          </cell>
          <cell r="B1978">
            <v>61208</v>
          </cell>
          <cell r="C1978">
            <v>1</v>
          </cell>
        </row>
        <row r="1979">
          <cell r="A1979">
            <v>3400004419</v>
          </cell>
          <cell r="B1979">
            <v>61206</v>
          </cell>
          <cell r="C1979">
            <v>1</v>
          </cell>
        </row>
        <row r="1980">
          <cell r="A1980">
            <v>3400004420</v>
          </cell>
          <cell r="B1980">
            <v>61104</v>
          </cell>
          <cell r="C1980">
            <v>1</v>
          </cell>
        </row>
        <row r="1981">
          <cell r="A1981">
            <v>3400004421</v>
          </cell>
          <cell r="B1981">
            <v>61104</v>
          </cell>
          <cell r="C1981">
            <v>1</v>
          </cell>
        </row>
        <row r="1982">
          <cell r="A1982">
            <v>3400004422</v>
          </cell>
          <cell r="B1982">
            <v>61104</v>
          </cell>
          <cell r="C1982">
            <v>1</v>
          </cell>
        </row>
        <row r="1983">
          <cell r="A1983">
            <v>3400004423</v>
          </cell>
          <cell r="B1983">
            <v>61158</v>
          </cell>
          <cell r="C1983">
            <v>1</v>
          </cell>
        </row>
        <row r="1984">
          <cell r="A1984">
            <v>3400004423</v>
          </cell>
          <cell r="B1984">
            <v>61206</v>
          </cell>
          <cell r="C1984">
            <v>1</v>
          </cell>
        </row>
        <row r="1985">
          <cell r="A1985">
            <v>3400004424</v>
          </cell>
          <cell r="B1985">
            <v>61101</v>
          </cell>
          <cell r="C1985">
            <v>1</v>
          </cell>
        </row>
        <row r="1986">
          <cell r="A1986">
            <v>3400004425</v>
          </cell>
          <cell r="B1986">
            <v>61104</v>
          </cell>
          <cell r="C1986">
            <v>15</v>
          </cell>
        </row>
        <row r="1987">
          <cell r="A1987">
            <v>3400004426</v>
          </cell>
          <cell r="B1987">
            <v>61206</v>
          </cell>
          <cell r="C1987">
            <v>1</v>
          </cell>
        </row>
        <row r="1988">
          <cell r="A1988">
            <v>3400004427</v>
          </cell>
          <cell r="B1988">
            <v>61107</v>
          </cell>
          <cell r="C1988">
            <v>1</v>
          </cell>
        </row>
        <row r="1989">
          <cell r="A1989">
            <v>3400004428</v>
          </cell>
          <cell r="B1989">
            <v>61156</v>
          </cell>
          <cell r="C1989">
            <v>1</v>
          </cell>
        </row>
        <row r="1990">
          <cell r="A1990">
            <v>3400004429</v>
          </cell>
          <cell r="B1990">
            <v>61158</v>
          </cell>
          <cell r="C1990">
            <v>1</v>
          </cell>
        </row>
        <row r="1991">
          <cell r="A1991">
            <v>3400004430</v>
          </cell>
          <cell r="B1991">
            <v>61158</v>
          </cell>
          <cell r="C1991">
            <v>1</v>
          </cell>
        </row>
        <row r="1992">
          <cell r="A1992">
            <v>3400004431</v>
          </cell>
          <cell r="B1992">
            <v>61206</v>
          </cell>
          <cell r="C1992">
            <v>5</v>
          </cell>
        </row>
        <row r="1993">
          <cell r="A1993">
            <v>3400004432</v>
          </cell>
          <cell r="B1993">
            <v>61158</v>
          </cell>
          <cell r="C1993">
            <v>4</v>
          </cell>
        </row>
        <row r="1994">
          <cell r="A1994">
            <v>3400004433</v>
          </cell>
          <cell r="B1994">
            <v>61116</v>
          </cell>
          <cell r="C1994">
            <v>1</v>
          </cell>
        </row>
        <row r="1995">
          <cell r="A1995">
            <v>3400004434</v>
          </cell>
          <cell r="B1995">
            <v>61116</v>
          </cell>
          <cell r="C1995">
            <v>1</v>
          </cell>
        </row>
        <row r="1996">
          <cell r="A1996">
            <v>3400004435</v>
          </cell>
          <cell r="B1996">
            <v>61155</v>
          </cell>
          <cell r="C1996">
            <v>1</v>
          </cell>
        </row>
        <row r="1997">
          <cell r="A1997">
            <v>3400004436</v>
          </cell>
          <cell r="B1997">
            <v>61154</v>
          </cell>
          <cell r="C1997">
            <v>4</v>
          </cell>
        </row>
        <row r="1998">
          <cell r="A1998">
            <v>3400004437</v>
          </cell>
          <cell r="B1998">
            <v>61151</v>
          </cell>
          <cell r="C1998">
            <v>1</v>
          </cell>
        </row>
        <row r="1999">
          <cell r="A1999">
            <v>3400004438</v>
          </cell>
          <cell r="B1999">
            <v>61151</v>
          </cell>
          <cell r="C1999">
            <v>1</v>
          </cell>
        </row>
        <row r="2000">
          <cell r="A2000">
            <v>3400004439</v>
          </cell>
          <cell r="B2000">
            <v>61151</v>
          </cell>
          <cell r="C2000">
            <v>1</v>
          </cell>
        </row>
        <row r="2001">
          <cell r="A2001">
            <v>3400004440</v>
          </cell>
          <cell r="B2001">
            <v>61151</v>
          </cell>
          <cell r="C2001">
            <v>1</v>
          </cell>
        </row>
        <row r="2002">
          <cell r="A2002">
            <v>3400004441</v>
          </cell>
          <cell r="B2002">
            <v>61151</v>
          </cell>
          <cell r="C2002">
            <v>1</v>
          </cell>
        </row>
        <row r="2003">
          <cell r="A2003">
            <v>3400004442</v>
          </cell>
          <cell r="B2003">
            <v>61151</v>
          </cell>
          <cell r="C2003">
            <v>1</v>
          </cell>
        </row>
        <row r="2004">
          <cell r="A2004">
            <v>3400004443</v>
          </cell>
          <cell r="B2004">
            <v>61151</v>
          </cell>
          <cell r="C2004">
            <v>1</v>
          </cell>
        </row>
        <row r="2005">
          <cell r="A2005">
            <v>3400004444</v>
          </cell>
          <cell r="B2005">
            <v>61151</v>
          </cell>
          <cell r="C2005">
            <v>1</v>
          </cell>
        </row>
        <row r="2006">
          <cell r="A2006">
            <v>3400004445</v>
          </cell>
          <cell r="B2006">
            <v>61151</v>
          </cell>
          <cell r="C2006">
            <v>1</v>
          </cell>
        </row>
        <row r="2007">
          <cell r="A2007">
            <v>3400004446</v>
          </cell>
          <cell r="B2007">
            <v>61104</v>
          </cell>
          <cell r="C2007">
            <v>5</v>
          </cell>
        </row>
        <row r="2008">
          <cell r="A2008">
            <v>3400004447</v>
          </cell>
          <cell r="B2008">
            <v>61159</v>
          </cell>
          <cell r="C2008">
            <v>1</v>
          </cell>
        </row>
        <row r="2009">
          <cell r="A2009">
            <v>3400004448</v>
          </cell>
          <cell r="B2009">
            <v>61159</v>
          </cell>
          <cell r="C2009">
            <v>1</v>
          </cell>
        </row>
        <row r="2010">
          <cell r="A2010">
            <v>3400004449</v>
          </cell>
          <cell r="B2010">
            <v>61155</v>
          </cell>
          <cell r="C2010">
            <v>1</v>
          </cell>
        </row>
        <row r="2011">
          <cell r="A2011">
            <v>3400004450</v>
          </cell>
          <cell r="B2011">
            <v>61150</v>
          </cell>
          <cell r="C2011">
            <v>1</v>
          </cell>
        </row>
        <row r="2012">
          <cell r="A2012">
            <v>3400004451</v>
          </cell>
          <cell r="B2012">
            <v>61104</v>
          </cell>
          <cell r="C2012">
            <v>15</v>
          </cell>
        </row>
        <row r="2013">
          <cell r="A2013">
            <v>3400004452</v>
          </cell>
          <cell r="B2013">
            <v>61157</v>
          </cell>
          <cell r="C2013">
            <v>1</v>
          </cell>
        </row>
        <row r="2014">
          <cell r="A2014">
            <v>3400004452</v>
          </cell>
          <cell r="B2014">
            <v>61157</v>
          </cell>
          <cell r="C2014">
            <v>1</v>
          </cell>
        </row>
        <row r="2015">
          <cell r="A2015">
            <v>3400004453</v>
          </cell>
          <cell r="B2015">
            <v>61206</v>
          </cell>
          <cell r="C2015">
            <v>1</v>
          </cell>
        </row>
        <row r="2016">
          <cell r="A2016">
            <v>3400004454</v>
          </cell>
          <cell r="B2016">
            <v>61153</v>
          </cell>
          <cell r="C2016">
            <v>1</v>
          </cell>
        </row>
        <row r="2017">
          <cell r="A2017">
            <v>3400004455</v>
          </cell>
          <cell r="B2017">
            <v>61206</v>
          </cell>
          <cell r="C2017">
            <v>3</v>
          </cell>
        </row>
        <row r="2018">
          <cell r="A2018">
            <v>3400004456</v>
          </cell>
          <cell r="B2018">
            <v>61206</v>
          </cell>
          <cell r="C2018">
            <v>1</v>
          </cell>
        </row>
        <row r="2019">
          <cell r="A2019">
            <v>3400004457</v>
          </cell>
          <cell r="B2019">
            <v>61206</v>
          </cell>
          <cell r="C2019">
            <v>2</v>
          </cell>
        </row>
        <row r="2020">
          <cell r="A2020">
            <v>3400004458</v>
          </cell>
          <cell r="B2020">
            <v>61208</v>
          </cell>
          <cell r="C2020">
            <v>1</v>
          </cell>
        </row>
        <row r="2021">
          <cell r="A2021">
            <v>3400004459</v>
          </cell>
          <cell r="B2021">
            <v>61162</v>
          </cell>
          <cell r="C2021">
            <v>1</v>
          </cell>
        </row>
        <row r="2022">
          <cell r="A2022">
            <v>3400004460</v>
          </cell>
          <cell r="B2022">
            <v>61153</v>
          </cell>
          <cell r="C2022">
            <v>1</v>
          </cell>
        </row>
        <row r="2023">
          <cell r="A2023">
            <v>3400004461</v>
          </cell>
          <cell r="B2023">
            <v>61153</v>
          </cell>
          <cell r="C2023">
            <v>1</v>
          </cell>
        </row>
        <row r="2024">
          <cell r="A2024">
            <v>3400004462</v>
          </cell>
          <cell r="B2024">
            <v>61112</v>
          </cell>
          <cell r="C2024">
            <v>1</v>
          </cell>
        </row>
        <row r="2025">
          <cell r="A2025">
            <v>3400004463</v>
          </cell>
          <cell r="B2025">
            <v>61156</v>
          </cell>
          <cell r="C2025">
            <v>1</v>
          </cell>
        </row>
        <row r="2026">
          <cell r="A2026">
            <v>3400004464</v>
          </cell>
          <cell r="B2026">
            <v>61156</v>
          </cell>
          <cell r="C2026">
            <v>1</v>
          </cell>
        </row>
        <row r="2027">
          <cell r="A2027">
            <v>3400004464</v>
          </cell>
          <cell r="B2027">
            <v>61156</v>
          </cell>
          <cell r="C2027">
            <v>1</v>
          </cell>
        </row>
        <row r="2028">
          <cell r="A2028">
            <v>3400004465</v>
          </cell>
          <cell r="B2028">
            <v>61156</v>
          </cell>
          <cell r="C2028">
            <v>1</v>
          </cell>
        </row>
        <row r="2029">
          <cell r="A2029">
            <v>3400004465</v>
          </cell>
          <cell r="B2029">
            <v>61156</v>
          </cell>
          <cell r="C2029">
            <v>1</v>
          </cell>
        </row>
        <row r="2030">
          <cell r="A2030">
            <v>3400004466</v>
          </cell>
          <cell r="B2030">
            <v>61156</v>
          </cell>
          <cell r="C2030">
            <v>1</v>
          </cell>
        </row>
        <row r="2031">
          <cell r="A2031">
            <v>3400004467</v>
          </cell>
          <cell r="B2031">
            <v>61112</v>
          </cell>
          <cell r="C2031">
            <v>1</v>
          </cell>
        </row>
        <row r="2032">
          <cell r="A2032">
            <v>3400004468</v>
          </cell>
          <cell r="B2032">
            <v>61112</v>
          </cell>
          <cell r="C2032">
            <v>1</v>
          </cell>
        </row>
        <row r="2033">
          <cell r="A2033">
            <v>3400004469</v>
          </cell>
          <cell r="B2033">
            <v>61153</v>
          </cell>
          <cell r="C2033">
            <v>1</v>
          </cell>
        </row>
        <row r="2034">
          <cell r="A2034">
            <v>3400004470</v>
          </cell>
          <cell r="B2034">
            <v>61153</v>
          </cell>
          <cell r="C2034">
            <v>1</v>
          </cell>
        </row>
        <row r="2035">
          <cell r="A2035">
            <v>3400004471</v>
          </cell>
          <cell r="B2035">
            <v>61153</v>
          </cell>
          <cell r="C2035">
            <v>1</v>
          </cell>
        </row>
        <row r="2036">
          <cell r="A2036">
            <v>3400004472</v>
          </cell>
          <cell r="B2036">
            <v>61153</v>
          </cell>
          <cell r="C2036">
            <v>1</v>
          </cell>
        </row>
        <row r="2037">
          <cell r="A2037">
            <v>3400004473</v>
          </cell>
          <cell r="B2037">
            <v>61153</v>
          </cell>
          <cell r="C2037">
            <v>1</v>
          </cell>
        </row>
        <row r="2038">
          <cell r="A2038">
            <v>3400004474</v>
          </cell>
          <cell r="B2038">
            <v>61153</v>
          </cell>
          <cell r="C2038">
            <v>1</v>
          </cell>
        </row>
        <row r="2039">
          <cell r="A2039">
            <v>3400004475</v>
          </cell>
          <cell r="B2039">
            <v>61153</v>
          </cell>
          <cell r="C2039">
            <v>1</v>
          </cell>
        </row>
        <row r="2040">
          <cell r="A2040">
            <v>3400004476</v>
          </cell>
          <cell r="B2040">
            <v>61112</v>
          </cell>
          <cell r="C2040">
            <v>1</v>
          </cell>
        </row>
        <row r="2041">
          <cell r="A2041">
            <v>3400004477</v>
          </cell>
          <cell r="B2041">
            <v>61156</v>
          </cell>
          <cell r="C2041">
            <v>1</v>
          </cell>
        </row>
        <row r="2042">
          <cell r="A2042">
            <v>3400004478</v>
          </cell>
          <cell r="B2042">
            <v>61206</v>
          </cell>
          <cell r="C2042">
            <v>1</v>
          </cell>
        </row>
        <row r="2043">
          <cell r="A2043">
            <v>3400004479</v>
          </cell>
          <cell r="B2043">
            <v>61158</v>
          </cell>
          <cell r="C2043">
            <v>1</v>
          </cell>
        </row>
        <row r="2044">
          <cell r="A2044">
            <v>3400004480</v>
          </cell>
          <cell r="B2044">
            <v>61156</v>
          </cell>
          <cell r="C2044">
            <v>1</v>
          </cell>
        </row>
        <row r="2045">
          <cell r="A2045">
            <v>3400004481</v>
          </cell>
          <cell r="B2045">
            <v>61104</v>
          </cell>
          <cell r="C2045">
            <v>1</v>
          </cell>
        </row>
        <row r="2046">
          <cell r="A2046">
            <v>3400004482</v>
          </cell>
          <cell r="B2046">
            <v>61151</v>
          </cell>
          <cell r="C2046">
            <v>16</v>
          </cell>
        </row>
        <row r="2047">
          <cell r="A2047">
            <v>3400004483</v>
          </cell>
          <cell r="B2047">
            <v>61112</v>
          </cell>
          <cell r="C2047">
            <v>1</v>
          </cell>
        </row>
        <row r="2048">
          <cell r="A2048">
            <v>3400004484</v>
          </cell>
          <cell r="B2048">
            <v>61151</v>
          </cell>
          <cell r="C2048">
            <v>1</v>
          </cell>
        </row>
        <row r="2049">
          <cell r="A2049">
            <v>3400004485</v>
          </cell>
          <cell r="B2049">
            <v>61206</v>
          </cell>
          <cell r="C2049">
            <v>22</v>
          </cell>
        </row>
        <row r="2050">
          <cell r="A2050">
            <v>3400004486</v>
          </cell>
          <cell r="B2050">
            <v>61155</v>
          </cell>
          <cell r="C2050">
            <v>1</v>
          </cell>
        </row>
        <row r="2051">
          <cell r="A2051">
            <v>3400004487</v>
          </cell>
          <cell r="B2051">
            <v>61203</v>
          </cell>
          <cell r="C2051">
            <v>1</v>
          </cell>
        </row>
        <row r="2052">
          <cell r="A2052">
            <v>3400004488</v>
          </cell>
          <cell r="B2052">
            <v>61150</v>
          </cell>
          <cell r="C2052">
            <v>24</v>
          </cell>
        </row>
        <row r="2053">
          <cell r="A2053">
            <v>3400004489</v>
          </cell>
          <cell r="B2053">
            <v>61154</v>
          </cell>
          <cell r="C2053">
            <v>1</v>
          </cell>
        </row>
        <row r="2054">
          <cell r="A2054">
            <v>3400004490</v>
          </cell>
          <cell r="B2054">
            <v>61206</v>
          </cell>
          <cell r="C2054">
            <v>1</v>
          </cell>
        </row>
        <row r="2055">
          <cell r="A2055">
            <v>3400004491</v>
          </cell>
          <cell r="B2055">
            <v>61206</v>
          </cell>
          <cell r="C2055">
            <v>1</v>
          </cell>
        </row>
        <row r="2056">
          <cell r="A2056">
            <v>3400004492</v>
          </cell>
          <cell r="B2056">
            <v>61203</v>
          </cell>
          <cell r="C2056">
            <v>1</v>
          </cell>
        </row>
        <row r="2057">
          <cell r="A2057">
            <v>3400004493</v>
          </cell>
          <cell r="B2057">
            <v>61161</v>
          </cell>
          <cell r="C2057">
            <v>1</v>
          </cell>
        </row>
        <row r="2058">
          <cell r="A2058">
            <v>3400004494</v>
          </cell>
          <cell r="B2058">
            <v>61107</v>
          </cell>
          <cell r="C2058">
            <v>2</v>
          </cell>
        </row>
        <row r="2059">
          <cell r="A2059">
            <v>3400004495</v>
          </cell>
          <cell r="B2059">
            <v>61107</v>
          </cell>
          <cell r="C2059">
            <v>1</v>
          </cell>
        </row>
        <row r="2060">
          <cell r="A2060">
            <v>3400004496</v>
          </cell>
          <cell r="B2060">
            <v>61100</v>
          </cell>
          <cell r="C2060">
            <v>1</v>
          </cell>
        </row>
        <row r="2061">
          <cell r="A2061">
            <v>3400004497</v>
          </cell>
          <cell r="B2061">
            <v>61100</v>
          </cell>
          <cell r="C2061">
            <v>1</v>
          </cell>
        </row>
        <row r="2062">
          <cell r="A2062">
            <v>3400004498</v>
          </cell>
          <cell r="B2062">
            <v>61206</v>
          </cell>
          <cell r="C2062">
            <v>1</v>
          </cell>
        </row>
        <row r="2063">
          <cell r="A2063">
            <v>3400004499</v>
          </cell>
          <cell r="B2063">
            <v>61206</v>
          </cell>
          <cell r="C2063">
            <v>1</v>
          </cell>
        </row>
        <row r="2064">
          <cell r="A2064">
            <v>3400004500</v>
          </cell>
          <cell r="B2064">
            <v>61206</v>
          </cell>
          <cell r="C2064">
            <v>1</v>
          </cell>
        </row>
        <row r="2065">
          <cell r="A2065">
            <v>3400004501</v>
          </cell>
          <cell r="B2065">
            <v>61206</v>
          </cell>
          <cell r="C2065">
            <v>1</v>
          </cell>
        </row>
        <row r="2066">
          <cell r="A2066">
            <v>3400004502</v>
          </cell>
          <cell r="B2066">
            <v>61206</v>
          </cell>
          <cell r="C2066">
            <v>1</v>
          </cell>
        </row>
        <row r="2067">
          <cell r="A2067">
            <v>3400004503</v>
          </cell>
          <cell r="B2067">
            <v>61206</v>
          </cell>
          <cell r="C2067">
            <v>86</v>
          </cell>
        </row>
        <row r="2068">
          <cell r="A2068">
            <v>3400004504</v>
          </cell>
          <cell r="B2068">
            <v>61153</v>
          </cell>
          <cell r="C2068">
            <v>1</v>
          </cell>
        </row>
        <row r="2069">
          <cell r="A2069">
            <v>3400004505</v>
          </cell>
          <cell r="B2069">
            <v>61112</v>
          </cell>
          <cell r="C2069">
            <v>1</v>
          </cell>
        </row>
        <row r="2070">
          <cell r="A2070">
            <v>3400004506</v>
          </cell>
          <cell r="B2070">
            <v>61107</v>
          </cell>
          <cell r="C2070">
            <v>1</v>
          </cell>
        </row>
        <row r="2071">
          <cell r="A2071">
            <v>3400004507</v>
          </cell>
          <cell r="B2071">
            <v>61107</v>
          </cell>
          <cell r="C2071">
            <v>1</v>
          </cell>
        </row>
        <row r="2072">
          <cell r="A2072">
            <v>3400004508</v>
          </cell>
          <cell r="B2072">
            <v>61103</v>
          </cell>
          <cell r="C2072">
            <v>1</v>
          </cell>
        </row>
        <row r="2073">
          <cell r="A2073">
            <v>3400004509</v>
          </cell>
          <cell r="B2073">
            <v>61111</v>
          </cell>
          <cell r="C2073">
            <v>1</v>
          </cell>
        </row>
        <row r="2074">
          <cell r="A2074">
            <v>3400004510</v>
          </cell>
          <cell r="B2074">
            <v>61111</v>
          </cell>
          <cell r="C2074">
            <v>1</v>
          </cell>
        </row>
        <row r="2075">
          <cell r="A2075">
            <v>3400004511</v>
          </cell>
          <cell r="B2075">
            <v>61111</v>
          </cell>
          <cell r="C2075">
            <v>1</v>
          </cell>
        </row>
        <row r="2076">
          <cell r="A2076">
            <v>3400004512</v>
          </cell>
          <cell r="B2076">
            <v>61111</v>
          </cell>
          <cell r="C2076">
            <v>1</v>
          </cell>
        </row>
        <row r="2077">
          <cell r="A2077">
            <v>3400004513</v>
          </cell>
          <cell r="B2077">
            <v>61100</v>
          </cell>
          <cell r="C2077">
            <v>1</v>
          </cell>
        </row>
        <row r="2078">
          <cell r="A2078">
            <v>3400004514</v>
          </cell>
          <cell r="B2078">
            <v>61100</v>
          </cell>
          <cell r="C2078">
            <v>1</v>
          </cell>
        </row>
        <row r="2079">
          <cell r="A2079">
            <v>3400004515</v>
          </cell>
          <cell r="B2079">
            <v>61100</v>
          </cell>
          <cell r="C2079">
            <v>1</v>
          </cell>
        </row>
        <row r="2080">
          <cell r="A2080">
            <v>3400004516</v>
          </cell>
          <cell r="B2080">
            <v>61206</v>
          </cell>
          <cell r="C2080">
            <v>1</v>
          </cell>
        </row>
        <row r="2081">
          <cell r="A2081">
            <v>3400004517</v>
          </cell>
          <cell r="B2081">
            <v>61161</v>
          </cell>
          <cell r="C2081">
            <v>1</v>
          </cell>
        </row>
        <row r="2082">
          <cell r="A2082">
            <v>3400004518</v>
          </cell>
          <cell r="B2082">
            <v>61208</v>
          </cell>
          <cell r="C2082">
            <v>1</v>
          </cell>
        </row>
        <row r="2083">
          <cell r="A2083">
            <v>3400004519</v>
          </cell>
          <cell r="B2083">
            <v>61158</v>
          </cell>
          <cell r="C2083">
            <v>1</v>
          </cell>
        </row>
        <row r="2084">
          <cell r="A2084">
            <v>3400004520</v>
          </cell>
          <cell r="B2084">
            <v>61162</v>
          </cell>
          <cell r="C2084">
            <v>1</v>
          </cell>
        </row>
        <row r="2085">
          <cell r="A2085">
            <v>3400004521</v>
          </cell>
          <cell r="B2085">
            <v>61107</v>
          </cell>
          <cell r="C2085">
            <v>1</v>
          </cell>
        </row>
        <row r="2086">
          <cell r="A2086">
            <v>3400004522</v>
          </cell>
          <cell r="B2086">
            <v>61107</v>
          </cell>
          <cell r="C2086">
            <v>1</v>
          </cell>
        </row>
        <row r="2087">
          <cell r="A2087">
            <v>3400004523</v>
          </cell>
          <cell r="B2087">
            <v>61107</v>
          </cell>
          <cell r="C2087">
            <v>1</v>
          </cell>
        </row>
        <row r="2088">
          <cell r="A2088">
            <v>3400004524</v>
          </cell>
          <cell r="B2088">
            <v>61107</v>
          </cell>
          <cell r="C2088">
            <v>1</v>
          </cell>
        </row>
        <row r="2089">
          <cell r="A2089">
            <v>3400004525</v>
          </cell>
          <cell r="B2089">
            <v>61112</v>
          </cell>
          <cell r="C2089">
            <v>1</v>
          </cell>
        </row>
        <row r="2090">
          <cell r="A2090">
            <v>3400004526</v>
          </cell>
          <cell r="B2090">
            <v>61107</v>
          </cell>
          <cell r="C2090">
            <v>1</v>
          </cell>
        </row>
        <row r="2091">
          <cell r="A2091">
            <v>3400004527</v>
          </cell>
          <cell r="B2091">
            <v>61156</v>
          </cell>
          <cell r="C2091">
            <v>1</v>
          </cell>
        </row>
        <row r="2092">
          <cell r="A2092">
            <v>3400004528</v>
          </cell>
          <cell r="B2092">
            <v>61101</v>
          </cell>
          <cell r="C2092">
            <v>1</v>
          </cell>
        </row>
        <row r="2093">
          <cell r="A2093">
            <v>3400004529</v>
          </cell>
          <cell r="B2093">
            <v>61206</v>
          </cell>
          <cell r="C2093">
            <v>13</v>
          </cell>
        </row>
        <row r="2094">
          <cell r="A2094">
            <v>3400004530</v>
          </cell>
          <cell r="B2094">
            <v>61118</v>
          </cell>
          <cell r="C2094">
            <v>1</v>
          </cell>
        </row>
        <row r="2095">
          <cell r="A2095">
            <v>3400004531</v>
          </cell>
          <cell r="B2095">
            <v>61151</v>
          </cell>
          <cell r="C2095">
            <v>2</v>
          </cell>
        </row>
        <row r="2096">
          <cell r="A2096">
            <v>3400004532</v>
          </cell>
          <cell r="B2096">
            <v>61150</v>
          </cell>
          <cell r="C2096">
            <v>1</v>
          </cell>
        </row>
        <row r="2097">
          <cell r="A2097">
            <v>3400004533</v>
          </cell>
          <cell r="B2097">
            <v>61208</v>
          </cell>
          <cell r="C2097">
            <v>1</v>
          </cell>
        </row>
        <row r="2098">
          <cell r="A2098">
            <v>3400004534</v>
          </cell>
          <cell r="B2098">
            <v>61206</v>
          </cell>
          <cell r="C2098">
            <v>1</v>
          </cell>
        </row>
        <row r="2099">
          <cell r="A2099">
            <v>3400004535</v>
          </cell>
          <cell r="B2099">
            <v>61118</v>
          </cell>
          <cell r="C2099">
            <v>1</v>
          </cell>
        </row>
        <row r="2100">
          <cell r="A2100">
            <v>3400004536</v>
          </cell>
          <cell r="B2100">
            <v>61155</v>
          </cell>
          <cell r="C2100">
            <v>1</v>
          </cell>
        </row>
        <row r="2101">
          <cell r="A2101">
            <v>3400004537</v>
          </cell>
          <cell r="B2101">
            <v>61208</v>
          </cell>
          <cell r="C2101">
            <v>1</v>
          </cell>
        </row>
        <row r="2102">
          <cell r="A2102">
            <v>3400004538</v>
          </cell>
          <cell r="B2102">
            <v>61118</v>
          </cell>
          <cell r="C2102">
            <v>1</v>
          </cell>
        </row>
        <row r="2103">
          <cell r="A2103">
            <v>3400004539</v>
          </cell>
          <cell r="B2103">
            <v>61108</v>
          </cell>
          <cell r="C2103">
            <v>10</v>
          </cell>
        </row>
        <row r="2104">
          <cell r="A2104">
            <v>3400004540</v>
          </cell>
          <cell r="B2104">
            <v>61108</v>
          </cell>
          <cell r="C2104">
            <v>30</v>
          </cell>
        </row>
        <row r="2105">
          <cell r="A2105">
            <v>3400004541</v>
          </cell>
          <cell r="B2105">
            <v>61158</v>
          </cell>
          <cell r="C2105">
            <v>1</v>
          </cell>
        </row>
        <row r="2106">
          <cell r="A2106">
            <v>3400004542</v>
          </cell>
          <cell r="B2106">
            <v>61158</v>
          </cell>
          <cell r="C2106">
            <v>1</v>
          </cell>
        </row>
        <row r="2107">
          <cell r="A2107">
            <v>3400004542</v>
          </cell>
          <cell r="B2107">
            <v>61158</v>
          </cell>
          <cell r="C2107">
            <v>1</v>
          </cell>
        </row>
        <row r="2108">
          <cell r="A2108">
            <v>3400004543</v>
          </cell>
          <cell r="B2108">
            <v>61152</v>
          </cell>
          <cell r="C2108">
            <v>1</v>
          </cell>
        </row>
        <row r="2109">
          <cell r="A2109">
            <v>3400004544</v>
          </cell>
          <cell r="B2109">
            <v>61161</v>
          </cell>
          <cell r="C2109">
            <v>1</v>
          </cell>
        </row>
        <row r="2110">
          <cell r="A2110">
            <v>3400004545</v>
          </cell>
          <cell r="B2110">
            <v>61116</v>
          </cell>
          <cell r="C2110">
            <v>1</v>
          </cell>
        </row>
        <row r="2111">
          <cell r="A2111">
            <v>3400004546</v>
          </cell>
          <cell r="B2111">
            <v>61155</v>
          </cell>
          <cell r="C2111">
            <v>1</v>
          </cell>
        </row>
        <row r="2112">
          <cell r="A2112">
            <v>3400004547</v>
          </cell>
          <cell r="B2112">
            <v>61155</v>
          </cell>
          <cell r="C2112">
            <v>1</v>
          </cell>
        </row>
        <row r="2113">
          <cell r="A2113">
            <v>3400004548</v>
          </cell>
          <cell r="B2113">
            <v>61108</v>
          </cell>
          <cell r="C2113">
            <v>1</v>
          </cell>
        </row>
        <row r="2114">
          <cell r="A2114">
            <v>3400004549</v>
          </cell>
          <cell r="B2114">
            <v>61107</v>
          </cell>
          <cell r="C2114">
            <v>1</v>
          </cell>
        </row>
        <row r="2115">
          <cell r="A2115">
            <v>3400004550</v>
          </cell>
          <cell r="B2115">
            <v>61151</v>
          </cell>
          <cell r="C2115">
            <v>1</v>
          </cell>
        </row>
        <row r="2116">
          <cell r="A2116">
            <v>3400004551</v>
          </cell>
          <cell r="B2116">
            <v>61107</v>
          </cell>
          <cell r="C2116">
            <v>1</v>
          </cell>
        </row>
        <row r="2117">
          <cell r="A2117">
            <v>3400004552</v>
          </cell>
          <cell r="B2117">
            <v>61107</v>
          </cell>
          <cell r="C2117">
            <v>1</v>
          </cell>
        </row>
        <row r="2118">
          <cell r="A2118">
            <v>3400004553</v>
          </cell>
          <cell r="B2118">
            <v>61107</v>
          </cell>
          <cell r="C2118">
            <v>1</v>
          </cell>
        </row>
        <row r="2119">
          <cell r="A2119">
            <v>3400004554</v>
          </cell>
          <cell r="B2119">
            <v>61107</v>
          </cell>
          <cell r="C2119">
            <v>1</v>
          </cell>
        </row>
        <row r="2120">
          <cell r="A2120">
            <v>3400004555</v>
          </cell>
          <cell r="B2120">
            <v>61107</v>
          </cell>
          <cell r="C2120">
            <v>1</v>
          </cell>
        </row>
        <row r="2121">
          <cell r="A2121">
            <v>3400004556</v>
          </cell>
          <cell r="B2121">
            <v>61107</v>
          </cell>
          <cell r="C2121">
            <v>1</v>
          </cell>
        </row>
        <row r="2122">
          <cell r="A2122">
            <v>3400004557</v>
          </cell>
          <cell r="B2122">
            <v>61206</v>
          </cell>
          <cell r="C2122">
            <v>1</v>
          </cell>
        </row>
        <row r="2123">
          <cell r="A2123">
            <v>3400004558</v>
          </cell>
          <cell r="B2123">
            <v>61107</v>
          </cell>
          <cell r="C2123">
            <v>1</v>
          </cell>
        </row>
        <row r="2124">
          <cell r="A2124">
            <v>3400004559</v>
          </cell>
          <cell r="B2124">
            <v>61206</v>
          </cell>
          <cell r="C2124">
            <v>1</v>
          </cell>
        </row>
        <row r="2125">
          <cell r="A2125">
            <v>3400004560</v>
          </cell>
          <cell r="B2125">
            <v>61107</v>
          </cell>
          <cell r="C2125">
            <v>1</v>
          </cell>
        </row>
        <row r="2126">
          <cell r="A2126">
            <v>3400004561</v>
          </cell>
          <cell r="B2126">
            <v>61109</v>
          </cell>
          <cell r="C2126">
            <v>1</v>
          </cell>
        </row>
        <row r="2127">
          <cell r="A2127">
            <v>3400004562</v>
          </cell>
          <cell r="B2127">
            <v>61109</v>
          </cell>
          <cell r="C2127">
            <v>1</v>
          </cell>
        </row>
        <row r="2128">
          <cell r="A2128">
            <v>3400004563</v>
          </cell>
          <cell r="B2128">
            <v>61109</v>
          </cell>
          <cell r="C2128">
            <v>1</v>
          </cell>
        </row>
        <row r="2129">
          <cell r="A2129">
            <v>3400004564</v>
          </cell>
          <cell r="B2129">
            <v>61109</v>
          </cell>
          <cell r="C2129">
            <v>1</v>
          </cell>
        </row>
        <row r="2130">
          <cell r="A2130">
            <v>3400004565</v>
          </cell>
          <cell r="B2130">
            <v>61104</v>
          </cell>
          <cell r="C2130">
            <v>1</v>
          </cell>
        </row>
        <row r="2131">
          <cell r="A2131">
            <v>3400004566</v>
          </cell>
          <cell r="B2131">
            <v>61112</v>
          </cell>
          <cell r="C2131">
            <v>1</v>
          </cell>
        </row>
        <row r="2132">
          <cell r="A2132">
            <v>3400004567</v>
          </cell>
          <cell r="B2132">
            <v>61107</v>
          </cell>
          <cell r="C2132">
            <v>1</v>
          </cell>
        </row>
        <row r="2133">
          <cell r="A2133">
            <v>3400004568</v>
          </cell>
          <cell r="B2133">
            <v>61107</v>
          </cell>
          <cell r="C2133">
            <v>1</v>
          </cell>
        </row>
        <row r="2134">
          <cell r="A2134">
            <v>3400004569</v>
          </cell>
          <cell r="B2134">
            <v>61107</v>
          </cell>
          <cell r="C2134">
            <v>1</v>
          </cell>
        </row>
        <row r="2135">
          <cell r="A2135">
            <v>3400004570</v>
          </cell>
          <cell r="B2135">
            <v>61108</v>
          </cell>
          <cell r="C2135">
            <v>2</v>
          </cell>
        </row>
        <row r="2136">
          <cell r="A2136">
            <v>3400004571</v>
          </cell>
          <cell r="B2136">
            <v>61107</v>
          </cell>
          <cell r="C2136">
            <v>2</v>
          </cell>
        </row>
        <row r="2137">
          <cell r="A2137">
            <v>3400004572</v>
          </cell>
          <cell r="B2137">
            <v>61107</v>
          </cell>
          <cell r="C2137">
            <v>2</v>
          </cell>
        </row>
        <row r="2138">
          <cell r="A2138">
            <v>3400004573</v>
          </cell>
          <cell r="B2138">
            <v>61102</v>
          </cell>
          <cell r="C2138">
            <v>1</v>
          </cell>
        </row>
        <row r="2139">
          <cell r="A2139">
            <v>3400004574</v>
          </cell>
          <cell r="B2139">
            <v>61107</v>
          </cell>
          <cell r="C2139">
            <v>2</v>
          </cell>
        </row>
        <row r="2140">
          <cell r="A2140">
            <v>3400004575</v>
          </cell>
          <cell r="B2140">
            <v>61107</v>
          </cell>
          <cell r="C2140">
            <v>1</v>
          </cell>
        </row>
        <row r="2141">
          <cell r="A2141">
            <v>3400004576</v>
          </cell>
          <cell r="B2141">
            <v>61107</v>
          </cell>
          <cell r="C2141">
            <v>2</v>
          </cell>
        </row>
        <row r="2142">
          <cell r="A2142">
            <v>3400004577</v>
          </cell>
          <cell r="B2142">
            <v>61107</v>
          </cell>
          <cell r="C2142">
            <v>2</v>
          </cell>
        </row>
        <row r="2143">
          <cell r="A2143">
            <v>3400004578</v>
          </cell>
          <cell r="B2143">
            <v>61107</v>
          </cell>
          <cell r="C2143">
            <v>1</v>
          </cell>
        </row>
        <row r="2144">
          <cell r="A2144">
            <v>3400004579</v>
          </cell>
          <cell r="B2144">
            <v>61107</v>
          </cell>
          <cell r="C2144">
            <v>10</v>
          </cell>
        </row>
        <row r="2145">
          <cell r="A2145">
            <v>3400004580</v>
          </cell>
          <cell r="B2145">
            <v>61107</v>
          </cell>
          <cell r="C2145">
            <v>2</v>
          </cell>
        </row>
        <row r="2146">
          <cell r="A2146">
            <v>3400004581</v>
          </cell>
          <cell r="B2146">
            <v>61107</v>
          </cell>
          <cell r="C2146">
            <v>2</v>
          </cell>
        </row>
        <row r="2147">
          <cell r="A2147">
            <v>3400004582</v>
          </cell>
          <cell r="B2147">
            <v>61107</v>
          </cell>
          <cell r="C2147">
            <v>4</v>
          </cell>
        </row>
        <row r="2148">
          <cell r="A2148">
            <v>3400004583</v>
          </cell>
          <cell r="B2148">
            <v>61107</v>
          </cell>
          <cell r="C2148">
            <v>2</v>
          </cell>
        </row>
        <row r="2149">
          <cell r="A2149">
            <v>3400004584</v>
          </cell>
          <cell r="B2149">
            <v>61107</v>
          </cell>
          <cell r="C2149">
            <v>2</v>
          </cell>
        </row>
        <row r="2150">
          <cell r="A2150">
            <v>3400004585</v>
          </cell>
          <cell r="B2150">
            <v>61107</v>
          </cell>
          <cell r="C2150">
            <v>12</v>
          </cell>
        </row>
        <row r="2151">
          <cell r="A2151">
            <v>3400004586</v>
          </cell>
          <cell r="B2151">
            <v>61100</v>
          </cell>
          <cell r="C2151">
            <v>1</v>
          </cell>
        </row>
        <row r="2152">
          <cell r="A2152">
            <v>3400004587</v>
          </cell>
          <cell r="B2152">
            <v>61100</v>
          </cell>
          <cell r="C2152">
            <v>1</v>
          </cell>
        </row>
        <row r="2153">
          <cell r="A2153">
            <v>3400004588</v>
          </cell>
          <cell r="B2153">
            <v>61100</v>
          </cell>
          <cell r="C2153">
            <v>1</v>
          </cell>
        </row>
        <row r="2154">
          <cell r="A2154">
            <v>3400004589</v>
          </cell>
          <cell r="B2154">
            <v>61100</v>
          </cell>
          <cell r="C2154">
            <v>1</v>
          </cell>
        </row>
        <row r="2155">
          <cell r="A2155">
            <v>3400004590</v>
          </cell>
          <cell r="B2155">
            <v>61100</v>
          </cell>
          <cell r="C2155">
            <v>1</v>
          </cell>
        </row>
        <row r="2156">
          <cell r="A2156">
            <v>3400004591</v>
          </cell>
          <cell r="B2156">
            <v>61100</v>
          </cell>
          <cell r="C2156">
            <v>1</v>
          </cell>
        </row>
        <row r="2157">
          <cell r="A2157">
            <v>3400004592</v>
          </cell>
          <cell r="B2157">
            <v>61100</v>
          </cell>
          <cell r="C2157">
            <v>1</v>
          </cell>
        </row>
        <row r="2158">
          <cell r="A2158">
            <v>3400004593</v>
          </cell>
          <cell r="B2158">
            <v>61101</v>
          </cell>
          <cell r="C2158">
            <v>1</v>
          </cell>
        </row>
        <row r="2159">
          <cell r="A2159">
            <v>3400004594</v>
          </cell>
          <cell r="B2159">
            <v>61103</v>
          </cell>
          <cell r="C2159">
            <v>1</v>
          </cell>
        </row>
        <row r="2160">
          <cell r="A2160">
            <v>3400004595</v>
          </cell>
          <cell r="B2160">
            <v>61150</v>
          </cell>
          <cell r="C2160">
            <v>1</v>
          </cell>
        </row>
        <row r="2161">
          <cell r="A2161">
            <v>3400004596</v>
          </cell>
          <cell r="B2161">
            <v>61150</v>
          </cell>
          <cell r="C2161">
            <v>1</v>
          </cell>
        </row>
        <row r="2162">
          <cell r="A2162">
            <v>3400004597</v>
          </cell>
          <cell r="B2162">
            <v>61150</v>
          </cell>
          <cell r="C2162">
            <v>1</v>
          </cell>
        </row>
        <row r="2163">
          <cell r="A2163">
            <v>3400004598</v>
          </cell>
          <cell r="B2163">
            <v>61100</v>
          </cell>
          <cell r="C2163">
            <v>1</v>
          </cell>
        </row>
        <row r="2164">
          <cell r="A2164">
            <v>3400004599</v>
          </cell>
          <cell r="B2164">
            <v>61107</v>
          </cell>
          <cell r="C2164">
            <v>1</v>
          </cell>
        </row>
        <row r="2165">
          <cell r="A2165">
            <v>3400004600</v>
          </cell>
          <cell r="B2165">
            <v>61107</v>
          </cell>
          <cell r="C2165">
            <v>1</v>
          </cell>
        </row>
        <row r="2166">
          <cell r="A2166">
            <v>3400004601</v>
          </cell>
          <cell r="B2166">
            <v>61107</v>
          </cell>
          <cell r="C2166">
            <v>1</v>
          </cell>
        </row>
        <row r="2167">
          <cell r="A2167">
            <v>3400004602</v>
          </cell>
          <cell r="B2167">
            <v>61107</v>
          </cell>
          <cell r="C2167">
            <v>1</v>
          </cell>
        </row>
        <row r="2168">
          <cell r="A2168">
            <v>3400004603</v>
          </cell>
          <cell r="B2168">
            <v>61107</v>
          </cell>
          <cell r="C2168">
            <v>1</v>
          </cell>
        </row>
        <row r="2169">
          <cell r="A2169">
            <v>3400004604</v>
          </cell>
          <cell r="B2169">
            <v>61107</v>
          </cell>
          <cell r="C2169">
            <v>2</v>
          </cell>
        </row>
        <row r="2170">
          <cell r="A2170">
            <v>3400004605</v>
          </cell>
          <cell r="B2170">
            <v>61107</v>
          </cell>
          <cell r="C2170">
            <v>6</v>
          </cell>
        </row>
        <row r="2171">
          <cell r="A2171">
            <v>3400004606</v>
          </cell>
          <cell r="B2171">
            <v>61107</v>
          </cell>
          <cell r="C2171">
            <v>1</v>
          </cell>
        </row>
        <row r="2172">
          <cell r="A2172">
            <v>3400004607</v>
          </cell>
          <cell r="B2172">
            <v>61108</v>
          </cell>
          <cell r="C2172">
            <v>1</v>
          </cell>
        </row>
        <row r="2173">
          <cell r="A2173">
            <v>3400004608</v>
          </cell>
          <cell r="B2173">
            <v>61107</v>
          </cell>
          <cell r="C2173">
            <v>1</v>
          </cell>
        </row>
        <row r="2174">
          <cell r="A2174">
            <v>3400004609</v>
          </cell>
          <cell r="B2174">
            <v>61107</v>
          </cell>
          <cell r="C2174">
            <v>1</v>
          </cell>
        </row>
        <row r="2175">
          <cell r="A2175">
            <v>3400004610</v>
          </cell>
          <cell r="B2175">
            <v>61107</v>
          </cell>
          <cell r="C2175">
            <v>1</v>
          </cell>
        </row>
        <row r="2176">
          <cell r="A2176">
            <v>3400004611</v>
          </cell>
          <cell r="B2176">
            <v>61108</v>
          </cell>
          <cell r="C2176">
            <v>1</v>
          </cell>
        </row>
        <row r="2177">
          <cell r="A2177">
            <v>3400004612</v>
          </cell>
          <cell r="B2177">
            <v>61107</v>
          </cell>
          <cell r="C2177">
            <v>1</v>
          </cell>
        </row>
        <row r="2178">
          <cell r="A2178">
            <v>3400004613</v>
          </cell>
          <cell r="B2178">
            <v>61107</v>
          </cell>
          <cell r="C2178">
            <v>1</v>
          </cell>
        </row>
        <row r="2179">
          <cell r="A2179">
            <v>3400004614</v>
          </cell>
          <cell r="B2179">
            <v>61107</v>
          </cell>
          <cell r="C2179">
            <v>1</v>
          </cell>
        </row>
        <row r="2180">
          <cell r="A2180">
            <v>3400004615</v>
          </cell>
          <cell r="B2180">
            <v>61107</v>
          </cell>
          <cell r="C2180">
            <v>1</v>
          </cell>
        </row>
        <row r="2181">
          <cell r="A2181">
            <v>3400004616</v>
          </cell>
          <cell r="B2181">
            <v>61107</v>
          </cell>
          <cell r="C2181">
            <v>1</v>
          </cell>
        </row>
        <row r="2182">
          <cell r="A2182">
            <v>3400004617</v>
          </cell>
          <cell r="B2182">
            <v>61107</v>
          </cell>
          <cell r="C2182">
            <v>4</v>
          </cell>
        </row>
        <row r="2183">
          <cell r="A2183">
            <v>3400004618</v>
          </cell>
          <cell r="B2183">
            <v>61100</v>
          </cell>
          <cell r="C2183">
            <v>1</v>
          </cell>
        </row>
        <row r="2184">
          <cell r="A2184">
            <v>3400004619</v>
          </cell>
          <cell r="B2184">
            <v>61112</v>
          </cell>
          <cell r="C2184">
            <v>1</v>
          </cell>
        </row>
        <row r="2185">
          <cell r="A2185">
            <v>3400004620</v>
          </cell>
          <cell r="B2185">
            <v>61100</v>
          </cell>
          <cell r="C2185">
            <v>1</v>
          </cell>
        </row>
        <row r="2186">
          <cell r="A2186">
            <v>3400004621</v>
          </cell>
          <cell r="B2186">
            <v>61206</v>
          </cell>
          <cell r="C2186">
            <v>1</v>
          </cell>
        </row>
        <row r="2187">
          <cell r="A2187">
            <v>3400004622</v>
          </cell>
          <cell r="B2187">
            <v>61153</v>
          </cell>
          <cell r="C2187">
            <v>2</v>
          </cell>
        </row>
        <row r="2188">
          <cell r="A2188">
            <v>3400004623</v>
          </cell>
          <cell r="B2188">
            <v>61115</v>
          </cell>
          <cell r="C2188">
            <v>25</v>
          </cell>
        </row>
        <row r="2189">
          <cell r="A2189">
            <v>3400004624</v>
          </cell>
          <cell r="B2189">
            <v>61112</v>
          </cell>
          <cell r="C2189">
            <v>1</v>
          </cell>
        </row>
        <row r="2190">
          <cell r="A2190">
            <v>3400004625</v>
          </cell>
          <cell r="B2190">
            <v>61112</v>
          </cell>
          <cell r="C2190">
            <v>1</v>
          </cell>
        </row>
        <row r="2191">
          <cell r="A2191">
            <v>3400004626</v>
          </cell>
          <cell r="B2191">
            <v>61112</v>
          </cell>
          <cell r="C2191">
            <v>1</v>
          </cell>
        </row>
        <row r="2192">
          <cell r="A2192">
            <v>3400004627</v>
          </cell>
          <cell r="B2192">
            <v>61112</v>
          </cell>
          <cell r="C2192">
            <v>1</v>
          </cell>
        </row>
        <row r="2193">
          <cell r="A2193">
            <v>3400004628</v>
          </cell>
          <cell r="B2193">
            <v>61112</v>
          </cell>
          <cell r="C2193">
            <v>1</v>
          </cell>
        </row>
        <row r="2194">
          <cell r="A2194">
            <v>3400004629</v>
          </cell>
          <cell r="B2194">
            <v>61112</v>
          </cell>
          <cell r="C2194">
            <v>1</v>
          </cell>
        </row>
        <row r="2195">
          <cell r="A2195">
            <v>3400004630</v>
          </cell>
          <cell r="B2195">
            <v>61112</v>
          </cell>
          <cell r="C2195">
            <v>1</v>
          </cell>
        </row>
        <row r="2196">
          <cell r="A2196">
            <v>3400004631</v>
          </cell>
          <cell r="B2196">
            <v>61112</v>
          </cell>
          <cell r="C2196">
            <v>1</v>
          </cell>
        </row>
        <row r="2197">
          <cell r="A2197">
            <v>3400004632</v>
          </cell>
          <cell r="B2197">
            <v>61112</v>
          </cell>
          <cell r="C2197">
            <v>1</v>
          </cell>
        </row>
        <row r="2198">
          <cell r="A2198">
            <v>3400004633</v>
          </cell>
          <cell r="B2198">
            <v>61112</v>
          </cell>
          <cell r="C2198">
            <v>1</v>
          </cell>
        </row>
        <row r="2199">
          <cell r="A2199">
            <v>3400004634</v>
          </cell>
          <cell r="B2199">
            <v>61112</v>
          </cell>
          <cell r="C2199">
            <v>1</v>
          </cell>
        </row>
        <row r="2200">
          <cell r="A2200">
            <v>3400004635</v>
          </cell>
          <cell r="B2200">
            <v>61112</v>
          </cell>
          <cell r="C2200">
            <v>1</v>
          </cell>
        </row>
        <row r="2201">
          <cell r="A2201">
            <v>3400004636</v>
          </cell>
          <cell r="B2201">
            <v>61112</v>
          </cell>
          <cell r="C2201">
            <v>1</v>
          </cell>
        </row>
        <row r="2202">
          <cell r="A2202">
            <v>3400004637</v>
          </cell>
          <cell r="B2202">
            <v>61112</v>
          </cell>
          <cell r="C2202">
            <v>1</v>
          </cell>
        </row>
        <row r="2203">
          <cell r="A2203">
            <v>3400004638</v>
          </cell>
          <cell r="B2203">
            <v>61112</v>
          </cell>
          <cell r="C2203">
            <v>1</v>
          </cell>
        </row>
        <row r="2204">
          <cell r="A2204">
            <v>3400004639</v>
          </cell>
          <cell r="B2204">
            <v>61102</v>
          </cell>
          <cell r="C2204">
            <v>1</v>
          </cell>
        </row>
        <row r="2205">
          <cell r="A2205">
            <v>3400004640</v>
          </cell>
          <cell r="B2205">
            <v>61111</v>
          </cell>
          <cell r="C2205">
            <v>1</v>
          </cell>
        </row>
        <row r="2206">
          <cell r="A2206">
            <v>3400004641</v>
          </cell>
          <cell r="B2206">
            <v>61112</v>
          </cell>
          <cell r="C2206">
            <v>1</v>
          </cell>
        </row>
        <row r="2207">
          <cell r="A2207">
            <v>3400004642</v>
          </cell>
          <cell r="B2207">
            <v>61111</v>
          </cell>
          <cell r="C2207">
            <v>1</v>
          </cell>
        </row>
        <row r="2208">
          <cell r="A2208">
            <v>3400004643</v>
          </cell>
          <cell r="B2208">
            <v>61112</v>
          </cell>
          <cell r="C2208">
            <v>1</v>
          </cell>
        </row>
        <row r="2209">
          <cell r="A2209">
            <v>3400004644</v>
          </cell>
          <cell r="B2209">
            <v>61115</v>
          </cell>
          <cell r="C2209">
            <v>1</v>
          </cell>
        </row>
        <row r="2210">
          <cell r="A2210">
            <v>3400004645</v>
          </cell>
          <cell r="B2210">
            <v>61115</v>
          </cell>
          <cell r="C2210">
            <v>1</v>
          </cell>
        </row>
        <row r="2211">
          <cell r="A2211">
            <v>3400004646</v>
          </cell>
          <cell r="B2211">
            <v>61115</v>
          </cell>
          <cell r="C2211">
            <v>1</v>
          </cell>
        </row>
        <row r="2212">
          <cell r="A2212">
            <v>3400004647</v>
          </cell>
          <cell r="B2212">
            <v>61115</v>
          </cell>
          <cell r="C2212">
            <v>1</v>
          </cell>
        </row>
        <row r="2213">
          <cell r="A2213">
            <v>3400004648</v>
          </cell>
          <cell r="B2213">
            <v>61115</v>
          </cell>
          <cell r="C2213">
            <v>1</v>
          </cell>
        </row>
        <row r="2214">
          <cell r="A2214">
            <v>3400004649</v>
          </cell>
          <cell r="B2214">
            <v>61115</v>
          </cell>
          <cell r="C2214">
            <v>1</v>
          </cell>
        </row>
        <row r="2215">
          <cell r="A2215">
            <v>3400004650</v>
          </cell>
          <cell r="B2215">
            <v>61115</v>
          </cell>
          <cell r="C2215">
            <v>1</v>
          </cell>
        </row>
        <row r="2216">
          <cell r="A2216">
            <v>3400004651</v>
          </cell>
          <cell r="B2216">
            <v>61115</v>
          </cell>
          <cell r="C2216">
            <v>1</v>
          </cell>
        </row>
        <row r="2217">
          <cell r="A2217">
            <v>3400004652</v>
          </cell>
          <cell r="B2217">
            <v>61115</v>
          </cell>
          <cell r="C2217">
            <v>1</v>
          </cell>
        </row>
        <row r="2218">
          <cell r="A2218">
            <v>3400004653</v>
          </cell>
          <cell r="B2218">
            <v>61115</v>
          </cell>
          <cell r="C2218">
            <v>1</v>
          </cell>
        </row>
        <row r="2219">
          <cell r="A2219">
            <v>3400004654</v>
          </cell>
          <cell r="B2219">
            <v>61115</v>
          </cell>
          <cell r="C2219">
            <v>1</v>
          </cell>
        </row>
        <row r="2220">
          <cell r="A2220">
            <v>3400004655</v>
          </cell>
          <cell r="B2220">
            <v>61115</v>
          </cell>
          <cell r="C2220">
            <v>1</v>
          </cell>
        </row>
        <row r="2221">
          <cell r="A2221">
            <v>3400004656</v>
          </cell>
          <cell r="B2221">
            <v>61115</v>
          </cell>
          <cell r="C2221">
            <v>1</v>
          </cell>
        </row>
        <row r="2222">
          <cell r="A2222">
            <v>3400004657</v>
          </cell>
          <cell r="B2222">
            <v>61115</v>
          </cell>
          <cell r="C2222">
            <v>1</v>
          </cell>
        </row>
        <row r="2223">
          <cell r="A2223">
            <v>3400004658</v>
          </cell>
          <cell r="B2223">
            <v>61115</v>
          </cell>
          <cell r="C2223">
            <v>1</v>
          </cell>
        </row>
        <row r="2224">
          <cell r="A2224">
            <v>3400004659</v>
          </cell>
          <cell r="B2224">
            <v>61115</v>
          </cell>
          <cell r="C2224">
            <v>1</v>
          </cell>
        </row>
        <row r="2225">
          <cell r="A2225">
            <v>3400004660</v>
          </cell>
          <cell r="B2225">
            <v>61115</v>
          </cell>
          <cell r="C2225">
            <v>1</v>
          </cell>
        </row>
        <row r="2226">
          <cell r="A2226">
            <v>3400004661</v>
          </cell>
          <cell r="B2226">
            <v>61115</v>
          </cell>
          <cell r="C2226">
            <v>1</v>
          </cell>
        </row>
        <row r="2227">
          <cell r="A2227">
            <v>3400004662</v>
          </cell>
          <cell r="B2227">
            <v>61112</v>
          </cell>
          <cell r="C2227">
            <v>1</v>
          </cell>
        </row>
        <row r="2228">
          <cell r="A2228">
            <v>3400004663</v>
          </cell>
          <cell r="B2228">
            <v>61112</v>
          </cell>
          <cell r="C2228">
            <v>1</v>
          </cell>
        </row>
        <row r="2229">
          <cell r="A2229">
            <v>3400004664</v>
          </cell>
          <cell r="B2229">
            <v>61112</v>
          </cell>
          <cell r="C2229">
            <v>1</v>
          </cell>
        </row>
        <row r="2230">
          <cell r="A2230">
            <v>3400004665</v>
          </cell>
          <cell r="B2230">
            <v>61112</v>
          </cell>
          <cell r="C2230">
            <v>1</v>
          </cell>
        </row>
        <row r="2231">
          <cell r="A2231">
            <v>3400004666</v>
          </cell>
          <cell r="B2231">
            <v>61112</v>
          </cell>
          <cell r="C2231">
            <v>1</v>
          </cell>
        </row>
        <row r="2232">
          <cell r="A2232">
            <v>3400004667</v>
          </cell>
          <cell r="B2232">
            <v>61112</v>
          </cell>
          <cell r="C2232">
            <v>1</v>
          </cell>
        </row>
        <row r="2233">
          <cell r="A2233">
            <v>3400004668</v>
          </cell>
          <cell r="B2233">
            <v>61208</v>
          </cell>
          <cell r="C2233">
            <v>1</v>
          </cell>
        </row>
        <row r="2234">
          <cell r="A2234">
            <v>3400004669</v>
          </cell>
          <cell r="B2234">
            <v>61208</v>
          </cell>
          <cell r="C2234">
            <v>1</v>
          </cell>
        </row>
        <row r="2235">
          <cell r="A2235">
            <v>3400004670</v>
          </cell>
          <cell r="B2235">
            <v>61208</v>
          </cell>
          <cell r="C2235">
            <v>1</v>
          </cell>
        </row>
        <row r="2236">
          <cell r="A2236">
            <v>3400004671</v>
          </cell>
          <cell r="B2236">
            <v>61208</v>
          </cell>
          <cell r="C2236">
            <v>1</v>
          </cell>
        </row>
        <row r="2237">
          <cell r="A2237">
            <v>3400004672</v>
          </cell>
          <cell r="B2237">
            <v>61208</v>
          </cell>
          <cell r="C2237">
            <v>1</v>
          </cell>
        </row>
        <row r="2238">
          <cell r="A2238">
            <v>3400004673</v>
          </cell>
          <cell r="B2238">
            <v>61208</v>
          </cell>
          <cell r="C2238">
            <v>1</v>
          </cell>
        </row>
        <row r="2239">
          <cell r="A2239">
            <v>3400004674</v>
          </cell>
          <cell r="B2239">
            <v>61203</v>
          </cell>
          <cell r="C2239">
            <v>1</v>
          </cell>
        </row>
        <row r="2240">
          <cell r="A2240">
            <v>3400004674</v>
          </cell>
          <cell r="B2240">
            <v>61208</v>
          </cell>
          <cell r="C2240">
            <v>1</v>
          </cell>
        </row>
        <row r="2241">
          <cell r="A2241">
            <v>3400004675</v>
          </cell>
          <cell r="B2241">
            <v>61203</v>
          </cell>
          <cell r="C2241">
            <v>1</v>
          </cell>
        </row>
        <row r="2242">
          <cell r="A2242">
            <v>3400004675</v>
          </cell>
          <cell r="B2242">
            <v>61206</v>
          </cell>
          <cell r="C2242">
            <v>1</v>
          </cell>
        </row>
        <row r="2243">
          <cell r="A2243">
            <v>3400004676</v>
          </cell>
          <cell r="B2243">
            <v>61102</v>
          </cell>
          <cell r="C2243">
            <v>1</v>
          </cell>
        </row>
        <row r="2244">
          <cell r="A2244">
            <v>3400004676</v>
          </cell>
          <cell r="B2244">
            <v>61203</v>
          </cell>
          <cell r="C2244">
            <v>1</v>
          </cell>
        </row>
        <row r="2245">
          <cell r="A2245">
            <v>3400004677</v>
          </cell>
          <cell r="B2245">
            <v>61107</v>
          </cell>
          <cell r="C2245">
            <v>1</v>
          </cell>
        </row>
        <row r="2246">
          <cell r="A2246">
            <v>3400004678</v>
          </cell>
          <cell r="B2246">
            <v>61102</v>
          </cell>
          <cell r="C2246">
            <v>1</v>
          </cell>
        </row>
        <row r="2247">
          <cell r="A2247">
            <v>3400004678</v>
          </cell>
          <cell r="B2247">
            <v>61203</v>
          </cell>
          <cell r="C2247">
            <v>2</v>
          </cell>
        </row>
        <row r="2248">
          <cell r="A2248">
            <v>3400004679</v>
          </cell>
          <cell r="B2248">
            <v>61102</v>
          </cell>
          <cell r="C2248">
            <v>1</v>
          </cell>
        </row>
        <row r="2249">
          <cell r="A2249">
            <v>3400004679</v>
          </cell>
          <cell r="B2249">
            <v>61203</v>
          </cell>
          <cell r="C2249">
            <v>1</v>
          </cell>
        </row>
        <row r="2250">
          <cell r="A2250">
            <v>3400004680</v>
          </cell>
          <cell r="B2250">
            <v>61102</v>
          </cell>
          <cell r="C2250">
            <v>1</v>
          </cell>
        </row>
        <row r="2251">
          <cell r="A2251">
            <v>3400004680</v>
          </cell>
          <cell r="B2251">
            <v>61203</v>
          </cell>
          <cell r="C2251">
            <v>3</v>
          </cell>
        </row>
        <row r="2252">
          <cell r="A2252">
            <v>3400004681</v>
          </cell>
          <cell r="B2252">
            <v>61102</v>
          </cell>
          <cell r="C2252">
            <v>1</v>
          </cell>
        </row>
        <row r="2253">
          <cell r="A2253">
            <v>3400004681</v>
          </cell>
          <cell r="B2253">
            <v>61203</v>
          </cell>
          <cell r="C2253">
            <v>2</v>
          </cell>
        </row>
        <row r="2254">
          <cell r="A2254">
            <v>3400004682</v>
          </cell>
          <cell r="B2254">
            <v>61107</v>
          </cell>
          <cell r="C2254">
            <v>1</v>
          </cell>
        </row>
        <row r="2255">
          <cell r="A2255">
            <v>3400004682</v>
          </cell>
          <cell r="B2255">
            <v>61203</v>
          </cell>
          <cell r="C2255">
            <v>6</v>
          </cell>
        </row>
        <row r="2256">
          <cell r="A2256">
            <v>3400004683</v>
          </cell>
          <cell r="B2256">
            <v>61102</v>
          </cell>
          <cell r="C2256">
            <v>1</v>
          </cell>
        </row>
        <row r="2257">
          <cell r="A2257">
            <v>3400004683</v>
          </cell>
          <cell r="B2257">
            <v>61203</v>
          </cell>
          <cell r="C2257">
            <v>4</v>
          </cell>
        </row>
        <row r="2258">
          <cell r="A2258">
            <v>3400004684</v>
          </cell>
          <cell r="B2258">
            <v>61112</v>
          </cell>
          <cell r="C2258">
            <v>1</v>
          </cell>
        </row>
        <row r="2259">
          <cell r="A2259">
            <v>3400004684</v>
          </cell>
          <cell r="B2259">
            <v>61203</v>
          </cell>
          <cell r="C2259">
            <v>1</v>
          </cell>
        </row>
        <row r="2260">
          <cell r="A2260">
            <v>3400004685</v>
          </cell>
          <cell r="B2260">
            <v>61102</v>
          </cell>
          <cell r="C2260">
            <v>1</v>
          </cell>
        </row>
        <row r="2261">
          <cell r="A2261">
            <v>3400004686</v>
          </cell>
          <cell r="B2261">
            <v>61102</v>
          </cell>
          <cell r="C2261">
            <v>1</v>
          </cell>
        </row>
        <row r="2262">
          <cell r="A2262">
            <v>3400004687</v>
          </cell>
          <cell r="B2262">
            <v>61102</v>
          </cell>
          <cell r="C2262">
            <v>1</v>
          </cell>
        </row>
        <row r="2263">
          <cell r="A2263">
            <v>3400004688</v>
          </cell>
          <cell r="B2263">
            <v>61102</v>
          </cell>
          <cell r="C2263">
            <v>1</v>
          </cell>
        </row>
        <row r="2264">
          <cell r="A2264">
            <v>3400004689</v>
          </cell>
          <cell r="B2264">
            <v>61102</v>
          </cell>
          <cell r="C2264">
            <v>1</v>
          </cell>
        </row>
        <row r="2265">
          <cell r="A2265">
            <v>3400004690</v>
          </cell>
          <cell r="B2265">
            <v>61102</v>
          </cell>
          <cell r="C2265">
            <v>1</v>
          </cell>
        </row>
        <row r="2266">
          <cell r="A2266">
            <v>3400004691</v>
          </cell>
          <cell r="B2266">
            <v>61102</v>
          </cell>
          <cell r="C2266">
            <v>1</v>
          </cell>
        </row>
        <row r="2267">
          <cell r="A2267">
            <v>3400004692</v>
          </cell>
          <cell r="B2267">
            <v>61115</v>
          </cell>
          <cell r="C2267">
            <v>1</v>
          </cell>
        </row>
        <row r="2268">
          <cell r="A2268">
            <v>3400004693</v>
          </cell>
          <cell r="B2268">
            <v>61115</v>
          </cell>
          <cell r="C2268">
            <v>1</v>
          </cell>
        </row>
        <row r="2269">
          <cell r="A2269">
            <v>3400004694</v>
          </cell>
          <cell r="B2269">
            <v>61115</v>
          </cell>
          <cell r="C2269">
            <v>1</v>
          </cell>
        </row>
        <row r="2270">
          <cell r="A2270">
            <v>3400004695</v>
          </cell>
          <cell r="B2270">
            <v>61115</v>
          </cell>
          <cell r="C2270">
            <v>1</v>
          </cell>
        </row>
        <row r="2271">
          <cell r="A2271">
            <v>3400004696</v>
          </cell>
          <cell r="B2271">
            <v>61115</v>
          </cell>
          <cell r="C2271">
            <v>1</v>
          </cell>
        </row>
        <row r="2272">
          <cell r="A2272">
            <v>3400004697</v>
          </cell>
          <cell r="B2272">
            <v>61115</v>
          </cell>
          <cell r="C2272">
            <v>1</v>
          </cell>
        </row>
        <row r="2273">
          <cell r="A2273">
            <v>3400004698</v>
          </cell>
          <cell r="B2273">
            <v>61115</v>
          </cell>
          <cell r="C2273">
            <v>1</v>
          </cell>
        </row>
        <row r="2274">
          <cell r="A2274">
            <v>3400004699</v>
          </cell>
          <cell r="B2274">
            <v>61115</v>
          </cell>
          <cell r="C2274">
            <v>1</v>
          </cell>
        </row>
        <row r="2275">
          <cell r="A2275">
            <v>3400004700</v>
          </cell>
          <cell r="B2275">
            <v>61115</v>
          </cell>
          <cell r="C2275">
            <v>1</v>
          </cell>
        </row>
        <row r="2276">
          <cell r="A2276">
            <v>3400004701</v>
          </cell>
          <cell r="B2276">
            <v>61115</v>
          </cell>
          <cell r="C2276">
            <v>1</v>
          </cell>
        </row>
        <row r="2277">
          <cell r="A2277">
            <v>3400004702</v>
          </cell>
          <cell r="B2277">
            <v>61102</v>
          </cell>
          <cell r="C2277">
            <v>1</v>
          </cell>
        </row>
        <row r="2278">
          <cell r="A2278">
            <v>3400004703</v>
          </cell>
          <cell r="B2278">
            <v>61102</v>
          </cell>
          <cell r="C2278">
            <v>1</v>
          </cell>
        </row>
        <row r="2279">
          <cell r="A2279">
            <v>3400004704</v>
          </cell>
          <cell r="B2279">
            <v>61102</v>
          </cell>
          <cell r="C2279">
            <v>1</v>
          </cell>
        </row>
        <row r="2280">
          <cell r="A2280">
            <v>3400004705</v>
          </cell>
          <cell r="B2280">
            <v>61102</v>
          </cell>
          <cell r="C2280">
            <v>1</v>
          </cell>
        </row>
        <row r="2281">
          <cell r="A2281">
            <v>3400004706</v>
          </cell>
          <cell r="B2281">
            <v>61102</v>
          </cell>
          <cell r="C2281">
            <v>1</v>
          </cell>
        </row>
        <row r="2282">
          <cell r="A2282">
            <v>3400004707</v>
          </cell>
          <cell r="B2282">
            <v>61102</v>
          </cell>
          <cell r="C2282">
            <v>1</v>
          </cell>
        </row>
        <row r="2283">
          <cell r="A2283">
            <v>3400004708</v>
          </cell>
          <cell r="B2283">
            <v>61102</v>
          </cell>
          <cell r="C2283">
            <v>1</v>
          </cell>
        </row>
        <row r="2284">
          <cell r="A2284">
            <v>3400004709</v>
          </cell>
          <cell r="B2284">
            <v>61102</v>
          </cell>
          <cell r="C2284">
            <v>1</v>
          </cell>
        </row>
        <row r="2285">
          <cell r="A2285">
            <v>3400004710</v>
          </cell>
          <cell r="B2285">
            <v>61112</v>
          </cell>
          <cell r="C2285">
            <v>1</v>
          </cell>
        </row>
        <row r="2286">
          <cell r="A2286">
            <v>3400004711</v>
          </cell>
          <cell r="B2286">
            <v>61112</v>
          </cell>
          <cell r="C2286">
            <v>1</v>
          </cell>
        </row>
        <row r="2287">
          <cell r="A2287">
            <v>3400004712</v>
          </cell>
          <cell r="B2287">
            <v>61112</v>
          </cell>
          <cell r="C2287">
            <v>1</v>
          </cell>
        </row>
        <row r="2288">
          <cell r="A2288">
            <v>3400004713</v>
          </cell>
          <cell r="B2288">
            <v>61112</v>
          </cell>
          <cell r="C2288">
            <v>1</v>
          </cell>
        </row>
        <row r="2289">
          <cell r="A2289">
            <v>3400004714</v>
          </cell>
          <cell r="B2289">
            <v>61112</v>
          </cell>
          <cell r="C2289">
            <v>1</v>
          </cell>
        </row>
        <row r="2290">
          <cell r="A2290">
            <v>3400004715</v>
          </cell>
          <cell r="B2290">
            <v>61112</v>
          </cell>
          <cell r="C2290">
            <v>1</v>
          </cell>
        </row>
        <row r="2291">
          <cell r="A2291">
            <v>3400004716</v>
          </cell>
          <cell r="B2291">
            <v>61206</v>
          </cell>
          <cell r="C2291">
            <v>68</v>
          </cell>
        </row>
        <row r="2292">
          <cell r="A2292">
            <v>3400004717</v>
          </cell>
          <cell r="B2292">
            <v>61206</v>
          </cell>
          <cell r="C2292">
            <v>4</v>
          </cell>
        </row>
        <row r="2293">
          <cell r="A2293">
            <v>3400004718</v>
          </cell>
          <cell r="B2293">
            <v>61153</v>
          </cell>
          <cell r="C2293">
            <v>1</v>
          </cell>
        </row>
        <row r="2294">
          <cell r="A2294">
            <v>3400004719</v>
          </cell>
          <cell r="B2294">
            <v>61112</v>
          </cell>
          <cell r="C2294">
            <v>1</v>
          </cell>
        </row>
        <row r="2295">
          <cell r="A2295">
            <v>3400004720</v>
          </cell>
          <cell r="B2295">
            <v>61112</v>
          </cell>
          <cell r="C2295">
            <v>1</v>
          </cell>
        </row>
        <row r="2296">
          <cell r="A2296">
            <v>3400004721</v>
          </cell>
          <cell r="B2296">
            <v>61115</v>
          </cell>
          <cell r="C2296">
            <v>1</v>
          </cell>
        </row>
        <row r="2297">
          <cell r="A2297">
            <v>3400004722</v>
          </cell>
          <cell r="B2297">
            <v>61115</v>
          </cell>
          <cell r="C2297">
            <v>1</v>
          </cell>
        </row>
        <row r="2298">
          <cell r="A2298">
            <v>3400004723</v>
          </cell>
          <cell r="B2298">
            <v>61115</v>
          </cell>
          <cell r="C2298">
            <v>1</v>
          </cell>
        </row>
        <row r="2299">
          <cell r="A2299">
            <v>3400004724</v>
          </cell>
          <cell r="B2299">
            <v>61153</v>
          </cell>
          <cell r="C2299">
            <v>1</v>
          </cell>
        </row>
        <row r="2300">
          <cell r="A2300">
            <v>3400004725</v>
          </cell>
          <cell r="B2300">
            <v>61102</v>
          </cell>
          <cell r="C2300">
            <v>1</v>
          </cell>
        </row>
        <row r="2301">
          <cell r="A2301">
            <v>3400004726</v>
          </cell>
          <cell r="B2301">
            <v>61153</v>
          </cell>
          <cell r="C2301">
            <v>1</v>
          </cell>
        </row>
        <row r="2302">
          <cell r="A2302">
            <v>3400004727</v>
          </cell>
          <cell r="B2302">
            <v>61153</v>
          </cell>
          <cell r="C2302">
            <v>1</v>
          </cell>
        </row>
        <row r="2303">
          <cell r="A2303">
            <v>3400004728</v>
          </cell>
          <cell r="B2303">
            <v>61153</v>
          </cell>
          <cell r="C2303">
            <v>1</v>
          </cell>
        </row>
        <row r="2304">
          <cell r="A2304">
            <v>3400004729</v>
          </cell>
          <cell r="B2304">
            <v>61107</v>
          </cell>
          <cell r="C2304">
            <v>1</v>
          </cell>
        </row>
        <row r="2305">
          <cell r="A2305">
            <v>3400004730</v>
          </cell>
          <cell r="B2305">
            <v>61115</v>
          </cell>
          <cell r="C2305">
            <v>1</v>
          </cell>
        </row>
        <row r="2306">
          <cell r="A2306">
            <v>3400004731</v>
          </cell>
          <cell r="B2306">
            <v>61153</v>
          </cell>
          <cell r="C2306">
            <v>1</v>
          </cell>
        </row>
        <row r="2307">
          <cell r="A2307">
            <v>3400004732</v>
          </cell>
          <cell r="B2307">
            <v>61153</v>
          </cell>
          <cell r="C2307">
            <v>1</v>
          </cell>
        </row>
        <row r="2308">
          <cell r="A2308">
            <v>3400004733</v>
          </cell>
          <cell r="B2308">
            <v>61153</v>
          </cell>
          <cell r="C2308">
            <v>1</v>
          </cell>
        </row>
        <row r="2309">
          <cell r="A2309">
            <v>3400004734</v>
          </cell>
          <cell r="B2309">
            <v>61115</v>
          </cell>
          <cell r="C2309">
            <v>1</v>
          </cell>
        </row>
        <row r="2310">
          <cell r="A2310">
            <v>3400004735</v>
          </cell>
          <cell r="B2310">
            <v>61115</v>
          </cell>
          <cell r="C2310">
            <v>1</v>
          </cell>
        </row>
        <row r="2311">
          <cell r="A2311">
            <v>3400004736</v>
          </cell>
          <cell r="B2311">
            <v>61115</v>
          </cell>
          <cell r="C2311">
            <v>1</v>
          </cell>
        </row>
        <row r="2312">
          <cell r="A2312">
            <v>3400004737</v>
          </cell>
          <cell r="B2312">
            <v>61115</v>
          </cell>
          <cell r="C2312">
            <v>1</v>
          </cell>
        </row>
        <row r="2313">
          <cell r="A2313">
            <v>3400004738</v>
          </cell>
          <cell r="B2313">
            <v>61115</v>
          </cell>
          <cell r="C2313">
            <v>1</v>
          </cell>
        </row>
        <row r="2314">
          <cell r="A2314">
            <v>3400004739</v>
          </cell>
          <cell r="B2314">
            <v>61115</v>
          </cell>
          <cell r="C2314">
            <v>1</v>
          </cell>
        </row>
        <row r="2315">
          <cell r="A2315">
            <v>3400004740</v>
          </cell>
          <cell r="B2315">
            <v>61115</v>
          </cell>
          <cell r="C2315">
            <v>1</v>
          </cell>
        </row>
        <row r="2316">
          <cell r="A2316">
            <v>3400004741</v>
          </cell>
          <cell r="B2316">
            <v>61115</v>
          </cell>
          <cell r="C2316">
            <v>1</v>
          </cell>
        </row>
        <row r="2317">
          <cell r="A2317">
            <v>3400004742</v>
          </cell>
          <cell r="B2317">
            <v>61115</v>
          </cell>
          <cell r="C2317">
            <v>1</v>
          </cell>
        </row>
        <row r="2318">
          <cell r="A2318">
            <v>3400004743</v>
          </cell>
          <cell r="B2318">
            <v>61115</v>
          </cell>
          <cell r="C2318">
            <v>1</v>
          </cell>
        </row>
        <row r="2319">
          <cell r="A2319">
            <v>3400004744</v>
          </cell>
          <cell r="B2319">
            <v>61115</v>
          </cell>
          <cell r="C2319">
            <v>1</v>
          </cell>
        </row>
        <row r="2320">
          <cell r="A2320">
            <v>3400004745</v>
          </cell>
          <cell r="B2320">
            <v>61115</v>
          </cell>
          <cell r="C2320">
            <v>1</v>
          </cell>
        </row>
        <row r="2321">
          <cell r="A2321">
            <v>3400004746</v>
          </cell>
          <cell r="B2321">
            <v>61115</v>
          </cell>
          <cell r="C2321">
            <v>1</v>
          </cell>
        </row>
        <row r="2322">
          <cell r="A2322">
            <v>3400004747</v>
          </cell>
          <cell r="B2322">
            <v>61115</v>
          </cell>
          <cell r="C2322">
            <v>1</v>
          </cell>
        </row>
        <row r="2323">
          <cell r="A2323">
            <v>3400004748</v>
          </cell>
          <cell r="B2323">
            <v>61115</v>
          </cell>
          <cell r="C2323">
            <v>1</v>
          </cell>
        </row>
        <row r="2324">
          <cell r="A2324">
            <v>3400004749</v>
          </cell>
          <cell r="B2324">
            <v>61115</v>
          </cell>
          <cell r="C2324">
            <v>1</v>
          </cell>
        </row>
        <row r="2325">
          <cell r="A2325">
            <v>3400004750</v>
          </cell>
          <cell r="B2325">
            <v>61115</v>
          </cell>
          <cell r="C2325">
            <v>1</v>
          </cell>
        </row>
        <row r="2326">
          <cell r="A2326">
            <v>3400004751</v>
          </cell>
          <cell r="B2326">
            <v>61115</v>
          </cell>
          <cell r="C2326">
            <v>1</v>
          </cell>
        </row>
        <row r="2327">
          <cell r="A2327">
            <v>3400004752</v>
          </cell>
          <cell r="B2327">
            <v>61115</v>
          </cell>
          <cell r="C2327">
            <v>1</v>
          </cell>
        </row>
        <row r="2328">
          <cell r="A2328">
            <v>3400004753</v>
          </cell>
          <cell r="B2328">
            <v>61115</v>
          </cell>
          <cell r="C2328">
            <v>1</v>
          </cell>
        </row>
        <row r="2329">
          <cell r="A2329">
            <v>3400004754</v>
          </cell>
          <cell r="B2329">
            <v>61115</v>
          </cell>
          <cell r="C2329">
            <v>1</v>
          </cell>
        </row>
        <row r="2330">
          <cell r="A2330">
            <v>3400004755</v>
          </cell>
          <cell r="B2330">
            <v>61115</v>
          </cell>
          <cell r="C2330">
            <v>1</v>
          </cell>
        </row>
        <row r="2331">
          <cell r="A2331">
            <v>3400004756</v>
          </cell>
          <cell r="B2331">
            <v>61115</v>
          </cell>
          <cell r="C2331">
            <v>1</v>
          </cell>
        </row>
        <row r="2332">
          <cell r="A2332">
            <v>3400004757</v>
          </cell>
          <cell r="B2332">
            <v>61115</v>
          </cell>
          <cell r="C2332">
            <v>1</v>
          </cell>
        </row>
        <row r="2333">
          <cell r="A2333">
            <v>3400004758</v>
          </cell>
          <cell r="B2333">
            <v>61115</v>
          </cell>
          <cell r="C2333">
            <v>1</v>
          </cell>
        </row>
        <row r="2334">
          <cell r="A2334">
            <v>3400004759</v>
          </cell>
          <cell r="B2334">
            <v>61115</v>
          </cell>
          <cell r="C2334">
            <v>1</v>
          </cell>
        </row>
        <row r="2335">
          <cell r="A2335">
            <v>3400004760</v>
          </cell>
          <cell r="B2335">
            <v>61115</v>
          </cell>
          <cell r="C2335">
            <v>1</v>
          </cell>
        </row>
        <row r="2336">
          <cell r="A2336">
            <v>3400004761</v>
          </cell>
          <cell r="B2336">
            <v>61115</v>
          </cell>
          <cell r="C2336">
            <v>1</v>
          </cell>
        </row>
        <row r="2337">
          <cell r="A2337">
            <v>3400004762</v>
          </cell>
          <cell r="B2337">
            <v>61115</v>
          </cell>
          <cell r="C2337">
            <v>1</v>
          </cell>
        </row>
        <row r="2338">
          <cell r="A2338">
            <v>3400004763</v>
          </cell>
          <cell r="B2338">
            <v>61115</v>
          </cell>
          <cell r="C2338">
            <v>1</v>
          </cell>
        </row>
        <row r="2339">
          <cell r="A2339">
            <v>3400004764</v>
          </cell>
          <cell r="B2339">
            <v>61115</v>
          </cell>
          <cell r="C2339">
            <v>1</v>
          </cell>
        </row>
        <row r="2340">
          <cell r="A2340">
            <v>3400004765</v>
          </cell>
          <cell r="B2340">
            <v>61115</v>
          </cell>
          <cell r="C2340">
            <v>1</v>
          </cell>
        </row>
        <row r="2341">
          <cell r="A2341">
            <v>3400004766</v>
          </cell>
          <cell r="B2341">
            <v>61115</v>
          </cell>
          <cell r="C2341">
            <v>1</v>
          </cell>
        </row>
        <row r="2342">
          <cell r="A2342">
            <v>3400004767</v>
          </cell>
          <cell r="B2342">
            <v>61115</v>
          </cell>
          <cell r="C2342">
            <v>1</v>
          </cell>
        </row>
        <row r="2343">
          <cell r="A2343">
            <v>3400004768</v>
          </cell>
          <cell r="B2343">
            <v>61115</v>
          </cell>
          <cell r="C2343">
            <v>1</v>
          </cell>
        </row>
        <row r="2344">
          <cell r="A2344">
            <v>3400004769</v>
          </cell>
          <cell r="B2344">
            <v>61115</v>
          </cell>
          <cell r="C2344">
            <v>1</v>
          </cell>
        </row>
        <row r="2345">
          <cell r="A2345">
            <v>3400004770</v>
          </cell>
          <cell r="B2345">
            <v>61115</v>
          </cell>
          <cell r="C2345">
            <v>1</v>
          </cell>
        </row>
        <row r="2346">
          <cell r="A2346">
            <v>3400004771</v>
          </cell>
          <cell r="B2346">
            <v>61115</v>
          </cell>
          <cell r="C2346">
            <v>1</v>
          </cell>
        </row>
        <row r="2347">
          <cell r="A2347">
            <v>3400004772</v>
          </cell>
          <cell r="B2347">
            <v>61115</v>
          </cell>
          <cell r="C2347">
            <v>1</v>
          </cell>
        </row>
        <row r="2348">
          <cell r="A2348">
            <v>3400004773</v>
          </cell>
          <cell r="B2348">
            <v>61115</v>
          </cell>
          <cell r="C2348">
            <v>1</v>
          </cell>
        </row>
        <row r="2349">
          <cell r="A2349">
            <v>3400004774</v>
          </cell>
          <cell r="B2349">
            <v>61115</v>
          </cell>
          <cell r="C2349">
            <v>1</v>
          </cell>
        </row>
        <row r="2350">
          <cell r="A2350">
            <v>3400004775</v>
          </cell>
          <cell r="B2350">
            <v>61115</v>
          </cell>
          <cell r="C2350">
            <v>1</v>
          </cell>
        </row>
        <row r="2351">
          <cell r="A2351">
            <v>3400004776</v>
          </cell>
          <cell r="B2351">
            <v>61115</v>
          </cell>
          <cell r="C2351">
            <v>1</v>
          </cell>
        </row>
        <row r="2352">
          <cell r="A2352">
            <v>3400004777</v>
          </cell>
          <cell r="B2352">
            <v>61115</v>
          </cell>
          <cell r="C2352">
            <v>1</v>
          </cell>
        </row>
        <row r="2353">
          <cell r="A2353">
            <v>3400004778</v>
          </cell>
          <cell r="B2353">
            <v>61115</v>
          </cell>
          <cell r="C2353">
            <v>1</v>
          </cell>
        </row>
        <row r="2354">
          <cell r="A2354">
            <v>3400004779</v>
          </cell>
          <cell r="B2354">
            <v>61115</v>
          </cell>
          <cell r="C2354">
            <v>1</v>
          </cell>
        </row>
        <row r="2355">
          <cell r="A2355">
            <v>3400004780</v>
          </cell>
          <cell r="B2355">
            <v>61155</v>
          </cell>
          <cell r="C2355">
            <v>1</v>
          </cell>
        </row>
        <row r="2356">
          <cell r="A2356">
            <v>3400004781</v>
          </cell>
          <cell r="B2356">
            <v>61203</v>
          </cell>
          <cell r="C2356">
            <v>1</v>
          </cell>
        </row>
        <row r="2357">
          <cell r="A2357">
            <v>3400004782</v>
          </cell>
          <cell r="B2357">
            <v>61203</v>
          </cell>
          <cell r="C2357">
            <v>1</v>
          </cell>
        </row>
        <row r="2358">
          <cell r="A2358">
            <v>3400004783</v>
          </cell>
          <cell r="B2358">
            <v>61203</v>
          </cell>
          <cell r="C2358">
            <v>30</v>
          </cell>
        </row>
        <row r="2359">
          <cell r="A2359">
            <v>3400004784</v>
          </cell>
          <cell r="B2359">
            <v>61203</v>
          </cell>
          <cell r="C2359">
            <v>1</v>
          </cell>
        </row>
        <row r="2360">
          <cell r="A2360">
            <v>3400004784</v>
          </cell>
          <cell r="B2360">
            <v>61203</v>
          </cell>
          <cell r="C2360">
            <v>1</v>
          </cell>
        </row>
        <row r="2361">
          <cell r="A2361">
            <v>3400004784</v>
          </cell>
          <cell r="B2361">
            <v>61203</v>
          </cell>
          <cell r="C2361">
            <v>1</v>
          </cell>
        </row>
        <row r="2362">
          <cell r="A2362">
            <v>3400004784</v>
          </cell>
          <cell r="B2362">
            <v>61203</v>
          </cell>
          <cell r="C2362">
            <v>1</v>
          </cell>
        </row>
        <row r="2363">
          <cell r="A2363">
            <v>3400004785</v>
          </cell>
          <cell r="B2363">
            <v>61203</v>
          </cell>
          <cell r="C2363">
            <v>1</v>
          </cell>
        </row>
        <row r="2364">
          <cell r="A2364">
            <v>3400004786</v>
          </cell>
          <cell r="B2364">
            <v>61203</v>
          </cell>
          <cell r="C2364">
            <v>1</v>
          </cell>
        </row>
        <row r="2365">
          <cell r="A2365">
            <v>3400004787</v>
          </cell>
          <cell r="B2365">
            <v>61203</v>
          </cell>
          <cell r="C2365">
            <v>64</v>
          </cell>
        </row>
        <row r="2366">
          <cell r="A2366">
            <v>3400004788</v>
          </cell>
          <cell r="B2366">
            <v>61200</v>
          </cell>
          <cell r="C2366">
            <v>1</v>
          </cell>
        </row>
        <row r="2367">
          <cell r="A2367">
            <v>3400004789</v>
          </cell>
          <cell r="B2367">
            <v>61203</v>
          </cell>
          <cell r="C2367">
            <v>1</v>
          </cell>
        </row>
        <row r="2368">
          <cell r="A2368">
            <v>3400004790</v>
          </cell>
          <cell r="B2368">
            <v>61203</v>
          </cell>
          <cell r="C2368">
            <v>1</v>
          </cell>
        </row>
        <row r="2369">
          <cell r="A2369">
            <v>3400004791</v>
          </cell>
          <cell r="B2369">
            <v>61203</v>
          </cell>
          <cell r="C2369">
            <v>1</v>
          </cell>
        </row>
        <row r="2370">
          <cell r="A2370">
            <v>3400004792</v>
          </cell>
          <cell r="B2370">
            <v>61200</v>
          </cell>
          <cell r="C2370">
            <v>1</v>
          </cell>
        </row>
        <row r="2371">
          <cell r="A2371">
            <v>3400004793</v>
          </cell>
          <cell r="B2371">
            <v>61108</v>
          </cell>
          <cell r="C2371">
            <v>15</v>
          </cell>
        </row>
        <row r="2372">
          <cell r="A2372">
            <v>3400004794</v>
          </cell>
          <cell r="B2372">
            <v>61108</v>
          </cell>
          <cell r="C2372">
            <v>25</v>
          </cell>
        </row>
        <row r="2373">
          <cell r="A2373">
            <v>3400004795</v>
          </cell>
          <cell r="B2373">
            <v>61203</v>
          </cell>
          <cell r="C2373">
            <v>1</v>
          </cell>
        </row>
        <row r="2374">
          <cell r="A2374">
            <v>3400004796</v>
          </cell>
          <cell r="B2374">
            <v>61203</v>
          </cell>
          <cell r="C2374">
            <v>1</v>
          </cell>
        </row>
        <row r="2375">
          <cell r="A2375">
            <v>3400004797</v>
          </cell>
          <cell r="B2375">
            <v>61156</v>
          </cell>
          <cell r="C2375">
            <v>1</v>
          </cell>
        </row>
        <row r="2376">
          <cell r="A2376">
            <v>3400004798</v>
          </cell>
          <cell r="B2376">
            <v>61203</v>
          </cell>
          <cell r="C2376">
            <v>1</v>
          </cell>
        </row>
        <row r="2377">
          <cell r="A2377">
            <v>3400004910</v>
          </cell>
          <cell r="B2377">
            <v>60300</v>
          </cell>
          <cell r="C2377">
            <v>1</v>
          </cell>
        </row>
        <row r="2378">
          <cell r="A2378">
            <v>3400004911</v>
          </cell>
          <cell r="B2378">
            <v>60300</v>
          </cell>
          <cell r="C2378">
            <v>2</v>
          </cell>
        </row>
        <row r="2379">
          <cell r="A2379">
            <v>3400004913</v>
          </cell>
          <cell r="B2379">
            <v>60300</v>
          </cell>
          <cell r="C2379">
            <v>1</v>
          </cell>
        </row>
        <row r="2380">
          <cell r="A2380">
            <v>3400004914</v>
          </cell>
          <cell r="B2380">
            <v>61203</v>
          </cell>
          <cell r="C2380">
            <v>2</v>
          </cell>
        </row>
        <row r="2381">
          <cell r="A2381">
            <v>3400004915</v>
          </cell>
          <cell r="B2381">
            <v>60300</v>
          </cell>
          <cell r="C2381">
            <v>1</v>
          </cell>
        </row>
        <row r="2382">
          <cell r="A2382">
            <v>3400004915</v>
          </cell>
          <cell r="B2382">
            <v>60300</v>
          </cell>
          <cell r="C2382">
            <v>1</v>
          </cell>
        </row>
        <row r="2383">
          <cell r="A2383">
            <v>3400004917</v>
          </cell>
          <cell r="B2383">
            <v>60300</v>
          </cell>
          <cell r="C2383">
            <v>1</v>
          </cell>
        </row>
        <row r="2384">
          <cell r="A2384">
            <v>3400004918</v>
          </cell>
          <cell r="B2384">
            <v>60300</v>
          </cell>
          <cell r="C2384">
            <v>1</v>
          </cell>
        </row>
        <row r="2385">
          <cell r="A2385">
            <v>3400004919</v>
          </cell>
          <cell r="B2385">
            <v>60300</v>
          </cell>
          <cell r="C2385">
            <v>1</v>
          </cell>
        </row>
        <row r="2386">
          <cell r="A2386">
            <v>3400004920</v>
          </cell>
          <cell r="B2386">
            <v>60300</v>
          </cell>
          <cell r="C2386">
            <v>1</v>
          </cell>
        </row>
        <row r="2387">
          <cell r="A2387">
            <v>3400004921</v>
          </cell>
          <cell r="B2387">
            <v>60300</v>
          </cell>
          <cell r="C2387">
            <v>45</v>
          </cell>
        </row>
        <row r="2388">
          <cell r="A2388">
            <v>3400004922</v>
          </cell>
          <cell r="B2388">
            <v>60300</v>
          </cell>
          <cell r="C2388">
            <v>1</v>
          </cell>
        </row>
        <row r="2389">
          <cell r="A2389">
            <v>3400004923</v>
          </cell>
          <cell r="B2389">
            <v>61203</v>
          </cell>
          <cell r="C2389">
            <v>2</v>
          </cell>
        </row>
        <row r="2390">
          <cell r="A2390">
            <v>3400004924</v>
          </cell>
          <cell r="B2390">
            <v>61112</v>
          </cell>
          <cell r="C2390">
            <v>1</v>
          </cell>
        </row>
        <row r="2391">
          <cell r="A2391">
            <v>3400004925</v>
          </cell>
          <cell r="B2391">
            <v>61158</v>
          </cell>
          <cell r="C2391">
            <v>1</v>
          </cell>
        </row>
        <row r="2392">
          <cell r="A2392">
            <v>3400004926</v>
          </cell>
          <cell r="B2392">
            <v>61160</v>
          </cell>
          <cell r="C2392">
            <v>2</v>
          </cell>
        </row>
        <row r="2393">
          <cell r="A2393">
            <v>3400004927</v>
          </cell>
          <cell r="B2393">
            <v>61119</v>
          </cell>
          <cell r="C2393">
            <v>1</v>
          </cell>
        </row>
        <row r="2394">
          <cell r="A2394">
            <v>3400004930</v>
          </cell>
          <cell r="B2394">
            <v>60300</v>
          </cell>
          <cell r="C2394">
            <v>1</v>
          </cell>
        </row>
        <row r="2395">
          <cell r="A2395">
            <v>3400004931</v>
          </cell>
          <cell r="B2395">
            <v>60300</v>
          </cell>
          <cell r="C2395">
            <v>1</v>
          </cell>
        </row>
        <row r="2396">
          <cell r="A2396">
            <v>3400004932</v>
          </cell>
          <cell r="B2396">
            <v>60300</v>
          </cell>
          <cell r="C2396">
            <v>1</v>
          </cell>
        </row>
        <row r="2397">
          <cell r="A2397">
            <v>3400004933</v>
          </cell>
          <cell r="B2397">
            <v>60300</v>
          </cell>
          <cell r="C2397">
            <v>1</v>
          </cell>
        </row>
        <row r="2398">
          <cell r="A2398">
            <v>3400004934</v>
          </cell>
          <cell r="B2398">
            <v>60300</v>
          </cell>
          <cell r="C2398">
            <v>1</v>
          </cell>
        </row>
        <row r="2399">
          <cell r="A2399">
            <v>3400004935</v>
          </cell>
          <cell r="B2399">
            <v>60300</v>
          </cell>
          <cell r="C2399">
            <v>1</v>
          </cell>
        </row>
        <row r="2400">
          <cell r="A2400">
            <v>3400004936</v>
          </cell>
          <cell r="B2400">
            <v>60300</v>
          </cell>
          <cell r="C2400">
            <v>1</v>
          </cell>
        </row>
        <row r="2401">
          <cell r="A2401">
            <v>3400004937</v>
          </cell>
          <cell r="B2401">
            <v>60300</v>
          </cell>
          <cell r="C2401">
            <v>1</v>
          </cell>
        </row>
        <row r="2402">
          <cell r="A2402">
            <v>3400004938</v>
          </cell>
          <cell r="B2402">
            <v>60300</v>
          </cell>
          <cell r="C2402">
            <v>1</v>
          </cell>
        </row>
        <row r="2403">
          <cell r="A2403">
            <v>3400004939</v>
          </cell>
          <cell r="B2403">
            <v>60300</v>
          </cell>
          <cell r="C2403">
            <v>40</v>
          </cell>
        </row>
        <row r="2404">
          <cell r="A2404">
            <v>3400004940</v>
          </cell>
          <cell r="B2404">
            <v>60300</v>
          </cell>
          <cell r="C2404">
            <v>1</v>
          </cell>
        </row>
        <row r="2405">
          <cell r="A2405">
            <v>3400004941</v>
          </cell>
          <cell r="B2405">
            <v>60300</v>
          </cell>
          <cell r="C2405">
            <v>1</v>
          </cell>
        </row>
        <row r="2406">
          <cell r="A2406">
            <v>3400004942</v>
          </cell>
          <cell r="B2406">
            <v>60300</v>
          </cell>
          <cell r="C2406">
            <v>1</v>
          </cell>
        </row>
        <row r="2407">
          <cell r="A2407">
            <v>3400004943</v>
          </cell>
          <cell r="B2407">
            <v>60300</v>
          </cell>
          <cell r="C2407">
            <v>1</v>
          </cell>
        </row>
        <row r="2408">
          <cell r="A2408">
            <v>3400004944</v>
          </cell>
          <cell r="B2408">
            <v>60300</v>
          </cell>
          <cell r="C2408">
            <v>1</v>
          </cell>
        </row>
        <row r="2409">
          <cell r="A2409">
            <v>3400004945</v>
          </cell>
          <cell r="B2409">
            <v>60300</v>
          </cell>
          <cell r="C2409">
            <v>1</v>
          </cell>
        </row>
        <row r="2410">
          <cell r="A2410">
            <v>3400004946</v>
          </cell>
          <cell r="B2410">
            <v>60300</v>
          </cell>
          <cell r="C2410">
            <v>1</v>
          </cell>
        </row>
        <row r="2411">
          <cell r="A2411">
            <v>3400004947</v>
          </cell>
          <cell r="B2411">
            <v>60300</v>
          </cell>
          <cell r="C2411">
            <v>1</v>
          </cell>
        </row>
        <row r="2412">
          <cell r="A2412">
            <v>3400004948</v>
          </cell>
          <cell r="B2412">
            <v>60300</v>
          </cell>
          <cell r="C2412">
            <v>1</v>
          </cell>
        </row>
        <row r="2413">
          <cell r="A2413">
            <v>3400004949</v>
          </cell>
          <cell r="B2413">
            <v>60300</v>
          </cell>
          <cell r="C2413">
            <v>1</v>
          </cell>
        </row>
        <row r="2414">
          <cell r="A2414">
            <v>3400004950</v>
          </cell>
          <cell r="B2414">
            <v>60300</v>
          </cell>
          <cell r="C2414">
            <v>1</v>
          </cell>
        </row>
        <row r="2415">
          <cell r="A2415">
            <v>3400004951</v>
          </cell>
          <cell r="B2415">
            <v>60300</v>
          </cell>
          <cell r="C2415">
            <v>1</v>
          </cell>
        </row>
        <row r="2416">
          <cell r="A2416">
            <v>3400004952</v>
          </cell>
          <cell r="B2416">
            <v>60300</v>
          </cell>
          <cell r="C2416">
            <v>1</v>
          </cell>
        </row>
        <row r="2417">
          <cell r="A2417">
            <v>3400004953</v>
          </cell>
          <cell r="B2417">
            <v>60300</v>
          </cell>
          <cell r="C2417">
            <v>25</v>
          </cell>
        </row>
        <row r="2418">
          <cell r="A2418">
            <v>3400004954</v>
          </cell>
          <cell r="B2418">
            <v>60300</v>
          </cell>
          <cell r="C2418">
            <v>1</v>
          </cell>
        </row>
        <row r="2419">
          <cell r="A2419">
            <v>3400004955</v>
          </cell>
          <cell r="B2419">
            <v>60300</v>
          </cell>
          <cell r="C2419">
            <v>2</v>
          </cell>
        </row>
        <row r="2420">
          <cell r="A2420">
            <v>3400004956</v>
          </cell>
          <cell r="B2420">
            <v>60300</v>
          </cell>
          <cell r="C2420">
            <v>1</v>
          </cell>
        </row>
        <row r="2421">
          <cell r="A2421">
            <v>3400004957</v>
          </cell>
          <cell r="B2421">
            <v>60300</v>
          </cell>
          <cell r="C2421">
            <v>1</v>
          </cell>
        </row>
        <row r="2422">
          <cell r="A2422">
            <v>3400004960</v>
          </cell>
          <cell r="B2422">
            <v>61158</v>
          </cell>
          <cell r="C2422">
            <v>1</v>
          </cell>
        </row>
        <row r="2423">
          <cell r="A2423">
            <v>3400005048</v>
          </cell>
          <cell r="B2423">
            <v>60300</v>
          </cell>
          <cell r="C2423">
            <v>1</v>
          </cell>
        </row>
        <row r="2424">
          <cell r="A2424">
            <v>3400005049</v>
          </cell>
          <cell r="B2424">
            <v>60300</v>
          </cell>
          <cell r="C2424">
            <v>1</v>
          </cell>
        </row>
        <row r="2425">
          <cell r="A2425">
            <v>3400005057</v>
          </cell>
          <cell r="B2425">
            <v>60300</v>
          </cell>
          <cell r="C2425">
            <v>40</v>
          </cell>
        </row>
        <row r="2426">
          <cell r="A2426">
            <v>3400005058</v>
          </cell>
          <cell r="B2426">
            <v>60300</v>
          </cell>
          <cell r="C2426">
            <v>2</v>
          </cell>
        </row>
        <row r="2427">
          <cell r="A2427">
            <v>3400005059</v>
          </cell>
          <cell r="B2427">
            <v>60300</v>
          </cell>
          <cell r="C2427">
            <v>1</v>
          </cell>
        </row>
        <row r="2428">
          <cell r="A2428">
            <v>3400005060</v>
          </cell>
          <cell r="B2428">
            <v>60300</v>
          </cell>
          <cell r="C2428">
            <v>20</v>
          </cell>
        </row>
        <row r="2429">
          <cell r="A2429">
            <v>3400005061</v>
          </cell>
          <cell r="B2429">
            <v>60300</v>
          </cell>
          <cell r="C2429">
            <v>1</v>
          </cell>
        </row>
        <row r="2430">
          <cell r="A2430">
            <v>3400005065</v>
          </cell>
          <cell r="B2430">
            <v>60300</v>
          </cell>
          <cell r="C2430">
            <v>1</v>
          </cell>
        </row>
        <row r="2431">
          <cell r="A2431">
            <v>3400005082</v>
          </cell>
          <cell r="B2431">
            <v>61155</v>
          </cell>
          <cell r="C2431">
            <v>1</v>
          </cell>
        </row>
        <row r="2432">
          <cell r="A2432">
            <v>3400005083</v>
          </cell>
          <cell r="B2432">
            <v>61155</v>
          </cell>
          <cell r="C2432">
            <v>1</v>
          </cell>
        </row>
        <row r="2433">
          <cell r="A2433">
            <v>3400005085</v>
          </cell>
          <cell r="B2433">
            <v>61154</v>
          </cell>
          <cell r="C2433">
            <v>1</v>
          </cell>
        </row>
        <row r="2434">
          <cell r="A2434">
            <v>3400005086</v>
          </cell>
          <cell r="B2434">
            <v>61119</v>
          </cell>
          <cell r="C2434">
            <v>1</v>
          </cell>
        </row>
        <row r="2435">
          <cell r="A2435">
            <v>3400005087</v>
          </cell>
          <cell r="B2435">
            <v>61158</v>
          </cell>
          <cell r="C2435">
            <v>1</v>
          </cell>
        </row>
        <row r="2436">
          <cell r="A2436">
            <v>3400005088</v>
          </cell>
          <cell r="B2436">
            <v>61159</v>
          </cell>
          <cell r="C2436">
            <v>1</v>
          </cell>
        </row>
        <row r="2437">
          <cell r="A2437">
            <v>3400005089</v>
          </cell>
          <cell r="B2437">
            <v>61119</v>
          </cell>
          <cell r="C2437">
            <v>1</v>
          </cell>
        </row>
        <row r="2438">
          <cell r="A2438">
            <v>3400005117</v>
          </cell>
          <cell r="B2438">
            <v>60300</v>
          </cell>
          <cell r="C2438">
            <v>1</v>
          </cell>
        </row>
        <row r="2439">
          <cell r="A2439">
            <v>3400005119</v>
          </cell>
          <cell r="B2439">
            <v>60300</v>
          </cell>
          <cell r="C2439">
            <v>1</v>
          </cell>
        </row>
        <row r="2440">
          <cell r="A2440">
            <v>3400005120</v>
          </cell>
          <cell r="B2440">
            <v>60300</v>
          </cell>
          <cell r="C2440">
            <v>1</v>
          </cell>
        </row>
        <row r="2441">
          <cell r="A2441">
            <v>3400005144</v>
          </cell>
          <cell r="B2441">
            <v>61200</v>
          </cell>
          <cell r="C2441">
            <v>1</v>
          </cell>
        </row>
        <row r="2442">
          <cell r="A2442">
            <v>3400005145</v>
          </cell>
          <cell r="B2442">
            <v>61200</v>
          </cell>
          <cell r="C2442">
            <v>1</v>
          </cell>
        </row>
        <row r="2443">
          <cell r="A2443">
            <v>3400005146</v>
          </cell>
          <cell r="B2443">
            <v>61200</v>
          </cell>
          <cell r="C2443">
            <v>1</v>
          </cell>
        </row>
      </sheetData>
      <sheetData sheetId="2" refreshError="1">
        <row r="1">
          <cell r="A1" t="str">
            <v>Main number</v>
          </cell>
          <cell r="B1" t="str">
            <v>Assetclass</v>
          </cell>
          <cell r="C1" t="str">
            <v>cc</v>
          </cell>
          <cell r="D1" t="str">
            <v>Sl.No.</v>
          </cell>
          <cell r="E1" t="str">
            <v>Name</v>
          </cell>
          <cell r="F1" t="str">
            <v>Quantity</v>
          </cell>
          <cell r="G1" t="str">
            <v>Cap.date</v>
          </cell>
          <cell r="H1" t="str">
            <v>Acc Value</v>
          </cell>
        </row>
        <row r="2">
          <cell r="A2">
            <v>3400004788</v>
          </cell>
          <cell r="B2">
            <v>4131</v>
          </cell>
          <cell r="C2">
            <v>61200</v>
          </cell>
          <cell r="D2">
            <v>0</v>
          </cell>
          <cell r="E2" t="str">
            <v>LEASE HOLD LAND</v>
          </cell>
          <cell r="F2">
            <v>1</v>
          </cell>
          <cell r="G2">
            <v>35339</v>
          </cell>
          <cell r="H2">
            <v>23014000</v>
          </cell>
        </row>
        <row r="3">
          <cell r="A3">
            <v>3400002714</v>
          </cell>
          <cell r="B3">
            <v>4410</v>
          </cell>
          <cell r="C3">
            <v>61200</v>
          </cell>
          <cell r="D3">
            <v>0</v>
          </cell>
          <cell r="E3" t="str">
            <v>OFFICE &amp; UTILITY BUILDING ON LEASEHOLD L</v>
          </cell>
          <cell r="F3">
            <v>1</v>
          </cell>
          <cell r="G3">
            <v>35339</v>
          </cell>
          <cell r="H3">
            <v>11339000</v>
          </cell>
        </row>
        <row r="4">
          <cell r="A4">
            <v>3400002710</v>
          </cell>
          <cell r="B4">
            <v>4420</v>
          </cell>
          <cell r="C4">
            <v>61200</v>
          </cell>
          <cell r="D4">
            <v>0</v>
          </cell>
          <cell r="E4" t="str">
            <v>ASSEMBLY SHED NO.1</v>
          </cell>
          <cell r="F4">
            <v>1</v>
          </cell>
          <cell r="G4">
            <v>35339</v>
          </cell>
          <cell r="H4">
            <v>13566000</v>
          </cell>
        </row>
        <row r="5">
          <cell r="A5">
            <v>3400002711</v>
          </cell>
          <cell r="B5">
            <v>4420</v>
          </cell>
          <cell r="C5">
            <v>61200</v>
          </cell>
          <cell r="D5">
            <v>0</v>
          </cell>
          <cell r="E5" t="str">
            <v>ASSEMBLY SHED NO.2</v>
          </cell>
          <cell r="F5">
            <v>1</v>
          </cell>
          <cell r="G5">
            <v>35339</v>
          </cell>
          <cell r="H5">
            <v>14417000</v>
          </cell>
        </row>
        <row r="6">
          <cell r="A6">
            <v>3400002712</v>
          </cell>
          <cell r="B6">
            <v>4420</v>
          </cell>
          <cell r="C6">
            <v>61200</v>
          </cell>
          <cell r="D6">
            <v>0</v>
          </cell>
          <cell r="E6" t="str">
            <v>AUXILLARY BLDG. NO.1 &amp; MEZZANINE FLOOR</v>
          </cell>
          <cell r="F6">
            <v>1</v>
          </cell>
          <cell r="G6">
            <v>35339</v>
          </cell>
          <cell r="H6">
            <v>2799000</v>
          </cell>
        </row>
        <row r="7">
          <cell r="A7">
            <v>3400002713</v>
          </cell>
          <cell r="B7">
            <v>4420</v>
          </cell>
          <cell r="C7">
            <v>61200</v>
          </cell>
          <cell r="D7">
            <v>0</v>
          </cell>
          <cell r="E7" t="str">
            <v>AUXILLARY BUIDING NO.2</v>
          </cell>
          <cell r="F7">
            <v>1</v>
          </cell>
          <cell r="G7">
            <v>35339</v>
          </cell>
          <cell r="H7">
            <v>3642000</v>
          </cell>
        </row>
        <row r="8">
          <cell r="A8">
            <v>3400003506</v>
          </cell>
          <cell r="B8">
            <v>4420</v>
          </cell>
          <cell r="C8">
            <v>61200</v>
          </cell>
          <cell r="D8">
            <v>0</v>
          </cell>
          <cell r="E8" t="str">
            <v>A.H.U. BUILDING &amp; PASSAGE</v>
          </cell>
          <cell r="F8">
            <v>1</v>
          </cell>
          <cell r="G8">
            <v>35339</v>
          </cell>
          <cell r="H8">
            <v>1073000</v>
          </cell>
        </row>
        <row r="9">
          <cell r="A9">
            <v>3400003507</v>
          </cell>
          <cell r="B9">
            <v>4420</v>
          </cell>
          <cell r="C9">
            <v>61200</v>
          </cell>
          <cell r="D9">
            <v>0</v>
          </cell>
          <cell r="E9" t="str">
            <v>GATE HOUSE</v>
          </cell>
          <cell r="F9">
            <v>1</v>
          </cell>
          <cell r="G9">
            <v>35339</v>
          </cell>
          <cell r="H9">
            <v>238000</v>
          </cell>
        </row>
        <row r="10">
          <cell r="A10">
            <v>3400003508</v>
          </cell>
          <cell r="B10">
            <v>4420</v>
          </cell>
          <cell r="C10">
            <v>61200</v>
          </cell>
          <cell r="D10">
            <v>0</v>
          </cell>
          <cell r="E10" t="str">
            <v>MAINTENANCE BUILDING</v>
          </cell>
          <cell r="F10">
            <v>1</v>
          </cell>
          <cell r="G10">
            <v>35339</v>
          </cell>
          <cell r="H10">
            <v>887000</v>
          </cell>
        </row>
        <row r="11">
          <cell r="A11">
            <v>3400003509</v>
          </cell>
          <cell r="B11">
            <v>4420</v>
          </cell>
          <cell r="C11">
            <v>61200</v>
          </cell>
          <cell r="D11">
            <v>0</v>
          </cell>
          <cell r="E11" t="str">
            <v>PUMP HPUSE</v>
          </cell>
          <cell r="F11">
            <v>1</v>
          </cell>
          <cell r="G11">
            <v>35339</v>
          </cell>
          <cell r="H11">
            <v>111000</v>
          </cell>
        </row>
        <row r="12">
          <cell r="A12">
            <v>3400003510</v>
          </cell>
          <cell r="B12">
            <v>4420</v>
          </cell>
          <cell r="C12">
            <v>61200</v>
          </cell>
          <cell r="D12">
            <v>0</v>
          </cell>
          <cell r="E12" t="str">
            <v>CONNECTING PASSAGE</v>
          </cell>
          <cell r="F12">
            <v>1</v>
          </cell>
          <cell r="G12">
            <v>35339</v>
          </cell>
          <cell r="H12">
            <v>660000</v>
          </cell>
        </row>
        <row r="13">
          <cell r="A13">
            <v>3400003511</v>
          </cell>
          <cell r="B13">
            <v>4420</v>
          </cell>
          <cell r="C13">
            <v>61200</v>
          </cell>
          <cell r="D13">
            <v>0</v>
          </cell>
          <cell r="E13" t="str">
            <v>LOADING &amp; UNLOADING</v>
          </cell>
          <cell r="F13">
            <v>1</v>
          </cell>
          <cell r="G13">
            <v>35339</v>
          </cell>
          <cell r="H13">
            <v>2874000</v>
          </cell>
        </row>
        <row r="14">
          <cell r="A14">
            <v>3400003512</v>
          </cell>
          <cell r="B14">
            <v>4420</v>
          </cell>
          <cell r="C14">
            <v>61200</v>
          </cell>
          <cell r="D14">
            <v>0</v>
          </cell>
          <cell r="E14" t="str">
            <v>INCOMING CENTRE,STORES BLDG &amp; MEZZANINE</v>
          </cell>
          <cell r="F14">
            <v>1</v>
          </cell>
          <cell r="G14">
            <v>35339</v>
          </cell>
          <cell r="H14">
            <v>9242000</v>
          </cell>
        </row>
        <row r="15">
          <cell r="A15">
            <v>3400003513</v>
          </cell>
          <cell r="B15">
            <v>4420</v>
          </cell>
          <cell r="C15">
            <v>61200</v>
          </cell>
          <cell r="D15">
            <v>0</v>
          </cell>
          <cell r="E15" t="str">
            <v>COOLING TOWER</v>
          </cell>
          <cell r="F15">
            <v>1</v>
          </cell>
          <cell r="G15">
            <v>35339</v>
          </cell>
          <cell r="H15">
            <v>143000</v>
          </cell>
        </row>
        <row r="16">
          <cell r="A16">
            <v>3400003514</v>
          </cell>
          <cell r="B16">
            <v>4420</v>
          </cell>
          <cell r="C16">
            <v>61200</v>
          </cell>
          <cell r="D16">
            <v>0</v>
          </cell>
          <cell r="E16" t="str">
            <v>TRANSFORMER SHED</v>
          </cell>
          <cell r="F16">
            <v>1</v>
          </cell>
          <cell r="G16">
            <v>35339</v>
          </cell>
          <cell r="H16">
            <v>69000</v>
          </cell>
        </row>
        <row r="17">
          <cell r="A17">
            <v>3400003515</v>
          </cell>
          <cell r="B17">
            <v>4420</v>
          </cell>
          <cell r="C17">
            <v>61200</v>
          </cell>
          <cell r="D17">
            <v>0</v>
          </cell>
          <cell r="E17" t="str">
            <v>U.G.WATERTANK</v>
          </cell>
          <cell r="F17">
            <v>1</v>
          </cell>
          <cell r="G17">
            <v>35339</v>
          </cell>
          <cell r="H17">
            <v>582000</v>
          </cell>
        </row>
        <row r="18">
          <cell r="A18">
            <v>3400003516</v>
          </cell>
          <cell r="B18">
            <v>4420</v>
          </cell>
          <cell r="C18">
            <v>61200</v>
          </cell>
          <cell r="D18">
            <v>0</v>
          </cell>
          <cell r="E18" t="str">
            <v>BARBED WIRE FENCING</v>
          </cell>
          <cell r="F18">
            <v>1</v>
          </cell>
          <cell r="G18">
            <v>35339</v>
          </cell>
          <cell r="H18">
            <v>119000</v>
          </cell>
        </row>
        <row r="19">
          <cell r="A19">
            <v>3400003517</v>
          </cell>
          <cell r="B19">
            <v>4420</v>
          </cell>
          <cell r="C19">
            <v>61200</v>
          </cell>
          <cell r="D19">
            <v>0</v>
          </cell>
          <cell r="E19" t="str">
            <v>COMPOUND BRICK WALL &amp; LINK FENCING</v>
          </cell>
          <cell r="F19">
            <v>1</v>
          </cell>
          <cell r="G19">
            <v>35339</v>
          </cell>
          <cell r="H19">
            <v>273000</v>
          </cell>
        </row>
        <row r="20">
          <cell r="A20">
            <v>3400003523</v>
          </cell>
          <cell r="B20">
            <v>4420</v>
          </cell>
          <cell r="C20">
            <v>61200</v>
          </cell>
          <cell r="D20">
            <v>0</v>
          </cell>
          <cell r="E20" t="str">
            <v>R.C.C.&amp; ASPHALTIC ROADS</v>
          </cell>
          <cell r="F20">
            <v>1</v>
          </cell>
          <cell r="G20">
            <v>35339</v>
          </cell>
          <cell r="H20">
            <v>594000</v>
          </cell>
        </row>
        <row r="21">
          <cell r="A21">
            <v>3400003835</v>
          </cell>
          <cell r="B21">
            <v>4420</v>
          </cell>
          <cell r="C21">
            <v>61200</v>
          </cell>
          <cell r="D21">
            <v>0</v>
          </cell>
          <cell r="E21" t="str">
            <v>PVA PHASE III</v>
          </cell>
          <cell r="F21">
            <v>1</v>
          </cell>
          <cell r="G21">
            <v>35670</v>
          </cell>
          <cell r="H21">
            <v>222035.55</v>
          </cell>
        </row>
        <row r="22">
          <cell r="A22">
            <v>3400003784</v>
          </cell>
          <cell r="B22">
            <v>4420</v>
          </cell>
          <cell r="C22">
            <v>61200</v>
          </cell>
          <cell r="D22">
            <v>0</v>
          </cell>
          <cell r="E22" t="str">
            <v>Gate house (West)</v>
          </cell>
          <cell r="F22">
            <v>1</v>
          </cell>
          <cell r="G22">
            <v>35520</v>
          </cell>
          <cell r="H22">
            <v>357070.42</v>
          </cell>
        </row>
        <row r="23">
          <cell r="A23">
            <v>3400003788</v>
          </cell>
          <cell r="B23">
            <v>4420</v>
          </cell>
          <cell r="C23">
            <v>61200</v>
          </cell>
          <cell r="D23">
            <v>0</v>
          </cell>
          <cell r="E23" t="str">
            <v>Phase III Civil Works</v>
          </cell>
          <cell r="F23">
            <v>1</v>
          </cell>
          <cell r="G23">
            <v>35520</v>
          </cell>
          <cell r="H23">
            <v>11494880.050000001</v>
          </cell>
        </row>
        <row r="24">
          <cell r="A24">
            <v>3400003789</v>
          </cell>
          <cell r="B24">
            <v>4420</v>
          </cell>
          <cell r="C24">
            <v>61200</v>
          </cell>
          <cell r="D24">
            <v>0</v>
          </cell>
          <cell r="E24" t="str">
            <v>Mezzanine Floor / Doc Centre - Civil</v>
          </cell>
          <cell r="F24">
            <v>1</v>
          </cell>
          <cell r="G24">
            <v>35520</v>
          </cell>
          <cell r="H24">
            <v>938512.44</v>
          </cell>
        </row>
        <row r="25">
          <cell r="A25">
            <v>3400002996</v>
          </cell>
          <cell r="B25">
            <v>5100</v>
          </cell>
          <cell r="C25">
            <v>61208</v>
          </cell>
          <cell r="D25">
            <v>0</v>
          </cell>
          <cell r="E25" t="str">
            <v>PRESS TOLL FOR BRACKET C39324 -A96-C758</v>
          </cell>
          <cell r="F25">
            <v>1</v>
          </cell>
          <cell r="G25">
            <v>35339</v>
          </cell>
          <cell r="H25">
            <v>4100</v>
          </cell>
        </row>
        <row r="26">
          <cell r="A26">
            <v>3400002999</v>
          </cell>
          <cell r="B26">
            <v>5100</v>
          </cell>
          <cell r="C26">
            <v>61155</v>
          </cell>
          <cell r="D26">
            <v>0</v>
          </cell>
          <cell r="E26" t="str">
            <v>CG TOOLS PART NO. C39324-A100-C127,C130</v>
          </cell>
          <cell r="F26">
            <v>1</v>
          </cell>
          <cell r="G26">
            <v>35339</v>
          </cell>
          <cell r="H26">
            <v>21100</v>
          </cell>
        </row>
        <row r="27">
          <cell r="A27">
            <v>3400003000</v>
          </cell>
          <cell r="B27">
            <v>5100</v>
          </cell>
          <cell r="C27">
            <v>61108</v>
          </cell>
          <cell r="D27">
            <v>0</v>
          </cell>
          <cell r="E27" t="str">
            <v>CG TOOLS PART NO. C39324-A100-B65</v>
          </cell>
          <cell r="F27">
            <v>1</v>
          </cell>
          <cell r="G27">
            <v>35339</v>
          </cell>
          <cell r="H27">
            <v>29400</v>
          </cell>
        </row>
        <row r="28">
          <cell r="A28">
            <v>3400003001</v>
          </cell>
          <cell r="B28">
            <v>5100</v>
          </cell>
          <cell r="C28">
            <v>61155</v>
          </cell>
          <cell r="D28">
            <v>0</v>
          </cell>
          <cell r="E28" t="str">
            <v>CG TOOLS PART NO. C39324-A96-B30B-B307</v>
          </cell>
          <cell r="F28">
            <v>1</v>
          </cell>
          <cell r="G28">
            <v>35339</v>
          </cell>
          <cell r="H28">
            <v>16600</v>
          </cell>
        </row>
        <row r="29">
          <cell r="A29">
            <v>3400003002</v>
          </cell>
          <cell r="B29">
            <v>5100</v>
          </cell>
          <cell r="C29">
            <v>61155</v>
          </cell>
          <cell r="D29">
            <v>0</v>
          </cell>
          <cell r="E29" t="str">
            <v>CG TOOLS PART NO. C39324-A96-B216 ,B125</v>
          </cell>
          <cell r="F29">
            <v>1</v>
          </cell>
          <cell r="G29">
            <v>35339</v>
          </cell>
          <cell r="H29">
            <v>21100</v>
          </cell>
        </row>
        <row r="30">
          <cell r="A30">
            <v>3400003046</v>
          </cell>
          <cell r="B30">
            <v>5100</v>
          </cell>
          <cell r="C30">
            <v>61155</v>
          </cell>
          <cell r="D30">
            <v>0</v>
          </cell>
          <cell r="E30" t="str">
            <v>CG TOOLS PART NO. C39324-A100-C127/ C130</v>
          </cell>
          <cell r="F30">
            <v>1</v>
          </cell>
          <cell r="G30">
            <v>35339</v>
          </cell>
          <cell r="H30">
            <v>29400</v>
          </cell>
        </row>
        <row r="31">
          <cell r="A31">
            <v>3400003047</v>
          </cell>
          <cell r="B31">
            <v>5100</v>
          </cell>
          <cell r="C31">
            <v>61155</v>
          </cell>
          <cell r="D31">
            <v>0</v>
          </cell>
          <cell r="E31" t="str">
            <v>CG TOOLS PART NO. C39324-A96-B308/B307</v>
          </cell>
          <cell r="F31">
            <v>1</v>
          </cell>
          <cell r="G31">
            <v>35339</v>
          </cell>
          <cell r="H31">
            <v>16600</v>
          </cell>
        </row>
        <row r="32">
          <cell r="A32">
            <v>3400003048</v>
          </cell>
          <cell r="B32">
            <v>5100</v>
          </cell>
          <cell r="C32">
            <v>61155</v>
          </cell>
          <cell r="D32">
            <v>0</v>
          </cell>
          <cell r="E32" t="str">
            <v>CG TOOLS PART NO. C39324-A96-B216,B125,B</v>
          </cell>
          <cell r="F32">
            <v>1</v>
          </cell>
          <cell r="G32">
            <v>35339</v>
          </cell>
          <cell r="H32">
            <v>16600</v>
          </cell>
        </row>
        <row r="33">
          <cell r="A33">
            <v>3400003049</v>
          </cell>
          <cell r="B33">
            <v>5100</v>
          </cell>
          <cell r="C33">
            <v>61155</v>
          </cell>
          <cell r="D33">
            <v>0</v>
          </cell>
          <cell r="E33" t="str">
            <v>CG TOOLS PART NO. C39324-A96-B216,B125,B</v>
          </cell>
          <cell r="F33">
            <v>1</v>
          </cell>
          <cell r="G33">
            <v>35339</v>
          </cell>
          <cell r="H33">
            <v>101900</v>
          </cell>
        </row>
        <row r="34">
          <cell r="A34">
            <v>3400003341</v>
          </cell>
          <cell r="B34">
            <v>5100</v>
          </cell>
          <cell r="C34">
            <v>61108</v>
          </cell>
          <cell r="D34">
            <v>0</v>
          </cell>
          <cell r="E34" t="str">
            <v>PRESS TOOL-C39300-A193-C201-3-6</v>
          </cell>
          <cell r="F34">
            <v>1</v>
          </cell>
          <cell r="G34">
            <v>35339</v>
          </cell>
          <cell r="H34">
            <v>82600</v>
          </cell>
        </row>
        <row r="35">
          <cell r="A35">
            <v>3400003381</v>
          </cell>
          <cell r="B35">
            <v>5100</v>
          </cell>
          <cell r="C35">
            <v>61103</v>
          </cell>
          <cell r="D35">
            <v>0</v>
          </cell>
          <cell r="E35" t="str">
            <v>FORMING CUTTING MACHINE L37409-B2-Z103</v>
          </cell>
          <cell r="F35">
            <v>1</v>
          </cell>
          <cell r="G35">
            <v>35339</v>
          </cell>
          <cell r="H35">
            <v>240800</v>
          </cell>
        </row>
        <row r="36">
          <cell r="A36">
            <v>3400003382</v>
          </cell>
          <cell r="B36">
            <v>5100</v>
          </cell>
          <cell r="C36">
            <v>61103</v>
          </cell>
          <cell r="D36">
            <v>0</v>
          </cell>
          <cell r="E36" t="str">
            <v>SPARE PART SET FOR DEVICE L37409-H713-Z1</v>
          </cell>
          <cell r="F36">
            <v>1</v>
          </cell>
          <cell r="G36">
            <v>35339</v>
          </cell>
          <cell r="H36">
            <v>13100</v>
          </cell>
        </row>
        <row r="37">
          <cell r="A37">
            <v>3400003383</v>
          </cell>
          <cell r="B37">
            <v>5100</v>
          </cell>
          <cell r="C37">
            <v>61103</v>
          </cell>
          <cell r="D37">
            <v>0</v>
          </cell>
          <cell r="E37" t="str">
            <v>DRAW OFF DEVICEL37409-C747-A100</v>
          </cell>
          <cell r="F37">
            <v>1</v>
          </cell>
          <cell r="G37">
            <v>35339</v>
          </cell>
          <cell r="H37">
            <v>210800</v>
          </cell>
        </row>
        <row r="38">
          <cell r="A38">
            <v>3400003384</v>
          </cell>
          <cell r="B38">
            <v>5100</v>
          </cell>
          <cell r="C38">
            <v>61103</v>
          </cell>
          <cell r="D38">
            <v>0</v>
          </cell>
          <cell r="E38" t="str">
            <v>PRESS IN TOOLF. CENTERING BARSL37409-C12</v>
          </cell>
          <cell r="F38">
            <v>1</v>
          </cell>
          <cell r="G38">
            <v>35339</v>
          </cell>
          <cell r="H38">
            <v>16000</v>
          </cell>
        </row>
        <row r="39">
          <cell r="A39">
            <v>3400003385</v>
          </cell>
          <cell r="B39">
            <v>5100</v>
          </cell>
          <cell r="C39">
            <v>61103</v>
          </cell>
          <cell r="D39">
            <v>0</v>
          </cell>
          <cell r="E39" t="str">
            <v>EXPRESSTOOL(SIPAC)1051883L37409-C1216A10</v>
          </cell>
          <cell r="F39">
            <v>1</v>
          </cell>
          <cell r="G39">
            <v>35339</v>
          </cell>
          <cell r="H39">
            <v>30900</v>
          </cell>
        </row>
        <row r="40">
          <cell r="A40">
            <v>3400003386</v>
          </cell>
          <cell r="B40">
            <v>5100</v>
          </cell>
          <cell r="C40">
            <v>61103</v>
          </cell>
          <cell r="D40">
            <v>0</v>
          </cell>
          <cell r="E40" t="str">
            <v>PRESS IN TOOL 1051884L37409-C1217A100</v>
          </cell>
          <cell r="F40">
            <v>1</v>
          </cell>
          <cell r="G40">
            <v>35339</v>
          </cell>
          <cell r="H40">
            <v>41900</v>
          </cell>
        </row>
        <row r="41">
          <cell r="A41">
            <v>3400003387</v>
          </cell>
          <cell r="B41">
            <v>5100</v>
          </cell>
          <cell r="C41">
            <v>61103</v>
          </cell>
          <cell r="D41">
            <v>0</v>
          </cell>
          <cell r="E41" t="str">
            <v>TOCKING TOOL SINGLE C39228-A195-A4</v>
          </cell>
          <cell r="F41">
            <v>1</v>
          </cell>
          <cell r="G41">
            <v>35339</v>
          </cell>
          <cell r="H41">
            <v>36800</v>
          </cell>
        </row>
        <row r="42">
          <cell r="A42">
            <v>3400003388</v>
          </cell>
          <cell r="B42">
            <v>5100</v>
          </cell>
          <cell r="C42">
            <v>61103</v>
          </cell>
          <cell r="D42">
            <v>0</v>
          </cell>
          <cell r="E42" t="str">
            <v>SHORTSLOCATOR FOR MULTILAYER TONEOHM950,</v>
          </cell>
          <cell r="F42">
            <v>1</v>
          </cell>
          <cell r="G42">
            <v>35339</v>
          </cell>
          <cell r="H42">
            <v>216200</v>
          </cell>
        </row>
        <row r="43">
          <cell r="A43">
            <v>3400003407</v>
          </cell>
          <cell r="B43">
            <v>5100</v>
          </cell>
          <cell r="C43">
            <v>61102</v>
          </cell>
          <cell r="D43">
            <v>0</v>
          </cell>
          <cell r="E43" t="str">
            <v>CPSIM FOR SN(B)S30189-U4024-A3</v>
          </cell>
          <cell r="F43">
            <v>1</v>
          </cell>
          <cell r="G43">
            <v>35339</v>
          </cell>
          <cell r="H43">
            <v>1990400</v>
          </cell>
        </row>
        <row r="44">
          <cell r="A44">
            <v>3400003408</v>
          </cell>
          <cell r="B44">
            <v>5100</v>
          </cell>
          <cell r="C44">
            <v>61102</v>
          </cell>
          <cell r="D44">
            <v>0</v>
          </cell>
          <cell r="E44" t="str">
            <v>MODULE M:CPU S30180-Q699-L</v>
          </cell>
          <cell r="F44">
            <v>1</v>
          </cell>
          <cell r="G44">
            <v>35339</v>
          </cell>
          <cell r="H44">
            <v>8900</v>
          </cell>
        </row>
        <row r="45">
          <cell r="A45">
            <v>3400003409</v>
          </cell>
          <cell r="B45">
            <v>5100</v>
          </cell>
          <cell r="C45">
            <v>61102</v>
          </cell>
          <cell r="D45">
            <v>0</v>
          </cell>
          <cell r="E45" t="str">
            <v>MODULE M:CPU S30180-Q699-L</v>
          </cell>
          <cell r="F45">
            <v>1</v>
          </cell>
          <cell r="G45">
            <v>35339</v>
          </cell>
          <cell r="H45">
            <v>8900</v>
          </cell>
        </row>
        <row r="46">
          <cell r="A46">
            <v>3400003410</v>
          </cell>
          <cell r="B46">
            <v>5100</v>
          </cell>
          <cell r="C46">
            <v>61102</v>
          </cell>
          <cell r="D46">
            <v>0</v>
          </cell>
          <cell r="E46" t="str">
            <v>MODULE S30810-Q879-L</v>
          </cell>
          <cell r="F46">
            <v>1</v>
          </cell>
          <cell r="G46">
            <v>35339</v>
          </cell>
          <cell r="H46">
            <v>4800</v>
          </cell>
        </row>
        <row r="47">
          <cell r="A47">
            <v>3400003411</v>
          </cell>
          <cell r="B47">
            <v>5100</v>
          </cell>
          <cell r="C47">
            <v>61102</v>
          </cell>
          <cell r="D47">
            <v>0</v>
          </cell>
          <cell r="E47" t="str">
            <v>MODULE S30810-Q879-L</v>
          </cell>
          <cell r="F47">
            <v>1</v>
          </cell>
          <cell r="G47">
            <v>35339</v>
          </cell>
          <cell r="H47">
            <v>4800</v>
          </cell>
        </row>
        <row r="48">
          <cell r="A48">
            <v>3400003413</v>
          </cell>
          <cell r="B48">
            <v>5100</v>
          </cell>
          <cell r="C48">
            <v>61102</v>
          </cell>
          <cell r="D48">
            <v>0</v>
          </cell>
          <cell r="E48" t="str">
            <v>MODULE S30810-B4101-B100</v>
          </cell>
          <cell r="F48">
            <v>1</v>
          </cell>
          <cell r="G48">
            <v>35339</v>
          </cell>
          <cell r="H48">
            <v>63900</v>
          </cell>
        </row>
        <row r="49">
          <cell r="A49">
            <v>3400003414</v>
          </cell>
          <cell r="B49">
            <v>5100</v>
          </cell>
          <cell r="C49">
            <v>61102</v>
          </cell>
          <cell r="D49">
            <v>0</v>
          </cell>
          <cell r="E49" t="str">
            <v>MODULE S30810-B4101-B100</v>
          </cell>
          <cell r="F49">
            <v>1</v>
          </cell>
          <cell r="G49">
            <v>35339</v>
          </cell>
          <cell r="H49">
            <v>63900</v>
          </cell>
        </row>
        <row r="50">
          <cell r="A50">
            <v>3400003415</v>
          </cell>
          <cell r="B50">
            <v>5100</v>
          </cell>
          <cell r="C50">
            <v>61102</v>
          </cell>
          <cell r="D50">
            <v>0</v>
          </cell>
          <cell r="E50" t="str">
            <v>MODULE S30810-U4908-A460</v>
          </cell>
          <cell r="F50">
            <v>1</v>
          </cell>
          <cell r="G50">
            <v>35339</v>
          </cell>
          <cell r="H50">
            <v>61300</v>
          </cell>
        </row>
        <row r="51">
          <cell r="A51">
            <v>3400003416</v>
          </cell>
          <cell r="B51">
            <v>5100</v>
          </cell>
          <cell r="C51">
            <v>61116</v>
          </cell>
          <cell r="D51">
            <v>0</v>
          </cell>
          <cell r="E51" t="str">
            <v>CABLE OF 50CMS R287531262</v>
          </cell>
          <cell r="F51">
            <v>1</v>
          </cell>
          <cell r="G51">
            <v>35339</v>
          </cell>
          <cell r="H51">
            <v>5800</v>
          </cell>
        </row>
        <row r="52">
          <cell r="A52">
            <v>3400003417</v>
          </cell>
          <cell r="B52">
            <v>5100</v>
          </cell>
          <cell r="C52">
            <v>61116</v>
          </cell>
          <cell r="D52">
            <v>0</v>
          </cell>
          <cell r="E52" t="str">
            <v>CABLE OF 50CMS R287531262</v>
          </cell>
          <cell r="F52">
            <v>1</v>
          </cell>
          <cell r="G52">
            <v>35339</v>
          </cell>
          <cell r="H52">
            <v>5800</v>
          </cell>
        </row>
        <row r="53">
          <cell r="A53">
            <v>3400003418</v>
          </cell>
          <cell r="B53">
            <v>5100</v>
          </cell>
          <cell r="C53">
            <v>61116</v>
          </cell>
          <cell r="D53">
            <v>0</v>
          </cell>
          <cell r="E53" t="str">
            <v>CABLE OF 50CMS R287531262</v>
          </cell>
          <cell r="F53">
            <v>1</v>
          </cell>
          <cell r="G53">
            <v>35339</v>
          </cell>
          <cell r="H53">
            <v>5800</v>
          </cell>
        </row>
        <row r="54">
          <cell r="A54">
            <v>3400003419</v>
          </cell>
          <cell r="B54">
            <v>5100</v>
          </cell>
          <cell r="C54">
            <v>61116</v>
          </cell>
          <cell r="D54">
            <v>0</v>
          </cell>
          <cell r="E54" t="str">
            <v>CABLE OF 50CMS R287531262</v>
          </cell>
          <cell r="F54">
            <v>1</v>
          </cell>
          <cell r="G54">
            <v>35339</v>
          </cell>
          <cell r="H54">
            <v>5800</v>
          </cell>
        </row>
        <row r="55">
          <cell r="A55">
            <v>3400003420</v>
          </cell>
          <cell r="B55">
            <v>5100</v>
          </cell>
          <cell r="C55">
            <v>61116</v>
          </cell>
          <cell r="D55">
            <v>0</v>
          </cell>
          <cell r="E55" t="str">
            <v>CABLE OF 50CMS R287531262</v>
          </cell>
          <cell r="F55">
            <v>1</v>
          </cell>
          <cell r="G55">
            <v>35339</v>
          </cell>
          <cell r="H55">
            <v>5800</v>
          </cell>
        </row>
        <row r="56">
          <cell r="A56">
            <v>3400003421</v>
          </cell>
          <cell r="B56">
            <v>5100</v>
          </cell>
          <cell r="C56">
            <v>61116</v>
          </cell>
          <cell r="D56">
            <v>0</v>
          </cell>
          <cell r="E56" t="str">
            <v>CABLE OF 50CMS R287531262</v>
          </cell>
          <cell r="F56">
            <v>1</v>
          </cell>
          <cell r="G56">
            <v>35339</v>
          </cell>
          <cell r="H56">
            <v>5800</v>
          </cell>
        </row>
        <row r="57">
          <cell r="A57">
            <v>3400003422</v>
          </cell>
          <cell r="B57">
            <v>5100</v>
          </cell>
          <cell r="C57">
            <v>61116</v>
          </cell>
          <cell r="D57">
            <v>0</v>
          </cell>
          <cell r="E57" t="str">
            <v>CABLE OF 50CMS R287531262</v>
          </cell>
          <cell r="F57">
            <v>1</v>
          </cell>
          <cell r="G57">
            <v>35339</v>
          </cell>
          <cell r="H57">
            <v>5800</v>
          </cell>
        </row>
        <row r="58">
          <cell r="A58">
            <v>3400003423</v>
          </cell>
          <cell r="B58">
            <v>5100</v>
          </cell>
          <cell r="C58">
            <v>61116</v>
          </cell>
          <cell r="D58">
            <v>0</v>
          </cell>
          <cell r="E58" t="str">
            <v>CABLE OF 50CMS R287531262</v>
          </cell>
          <cell r="F58">
            <v>1</v>
          </cell>
          <cell r="G58">
            <v>35339</v>
          </cell>
          <cell r="H58">
            <v>5800</v>
          </cell>
        </row>
        <row r="59">
          <cell r="A59">
            <v>3400003424</v>
          </cell>
          <cell r="B59">
            <v>5100</v>
          </cell>
          <cell r="C59">
            <v>61116</v>
          </cell>
          <cell r="D59">
            <v>0</v>
          </cell>
          <cell r="E59" t="str">
            <v>CABLE OF 50CMS R287531262</v>
          </cell>
          <cell r="F59">
            <v>1</v>
          </cell>
          <cell r="G59">
            <v>35339</v>
          </cell>
          <cell r="H59">
            <v>5800</v>
          </cell>
        </row>
        <row r="60">
          <cell r="A60">
            <v>3400003425</v>
          </cell>
          <cell r="B60">
            <v>5100</v>
          </cell>
          <cell r="C60">
            <v>61116</v>
          </cell>
          <cell r="D60">
            <v>0</v>
          </cell>
          <cell r="E60" t="str">
            <v>CABLE OF 50CMS R287531262</v>
          </cell>
          <cell r="F60">
            <v>1</v>
          </cell>
          <cell r="G60">
            <v>35339</v>
          </cell>
          <cell r="H60">
            <v>5800</v>
          </cell>
        </row>
        <row r="61">
          <cell r="A61">
            <v>3400003426</v>
          </cell>
          <cell r="B61">
            <v>5100</v>
          </cell>
          <cell r="C61">
            <v>61116</v>
          </cell>
          <cell r="D61">
            <v>0</v>
          </cell>
          <cell r="E61" t="str">
            <v>CABLE OF100CMS R287531263</v>
          </cell>
          <cell r="F61">
            <v>1</v>
          </cell>
          <cell r="G61">
            <v>35339</v>
          </cell>
          <cell r="H61">
            <v>7500</v>
          </cell>
        </row>
        <row r="62">
          <cell r="A62">
            <v>3400003427</v>
          </cell>
          <cell r="B62">
            <v>5100</v>
          </cell>
          <cell r="C62">
            <v>61116</v>
          </cell>
          <cell r="D62">
            <v>0</v>
          </cell>
          <cell r="E62" t="str">
            <v>CABLE OF100CMS R287531263</v>
          </cell>
          <cell r="F62">
            <v>1</v>
          </cell>
          <cell r="G62">
            <v>35339</v>
          </cell>
          <cell r="H62">
            <v>7500</v>
          </cell>
        </row>
        <row r="63">
          <cell r="A63">
            <v>3400003428</v>
          </cell>
          <cell r="B63">
            <v>5100</v>
          </cell>
          <cell r="C63">
            <v>61116</v>
          </cell>
          <cell r="D63">
            <v>0</v>
          </cell>
          <cell r="E63" t="str">
            <v>CABLE OF100CMS R287531263</v>
          </cell>
          <cell r="F63">
            <v>1</v>
          </cell>
          <cell r="G63">
            <v>35339</v>
          </cell>
          <cell r="H63">
            <v>7500</v>
          </cell>
        </row>
        <row r="64">
          <cell r="A64">
            <v>3400003429</v>
          </cell>
          <cell r="B64">
            <v>5100</v>
          </cell>
          <cell r="C64">
            <v>61116</v>
          </cell>
          <cell r="D64">
            <v>0</v>
          </cell>
          <cell r="E64" t="str">
            <v>CABLE OF100CMS R287531263</v>
          </cell>
          <cell r="F64">
            <v>1</v>
          </cell>
          <cell r="G64">
            <v>35339</v>
          </cell>
          <cell r="H64">
            <v>7500</v>
          </cell>
        </row>
        <row r="65">
          <cell r="A65">
            <v>3400003430</v>
          </cell>
          <cell r="B65">
            <v>5100</v>
          </cell>
          <cell r="C65">
            <v>61116</v>
          </cell>
          <cell r="D65">
            <v>0</v>
          </cell>
          <cell r="E65" t="str">
            <v>CABLE OF100CMS R287531263</v>
          </cell>
          <cell r="F65">
            <v>1</v>
          </cell>
          <cell r="G65">
            <v>35339</v>
          </cell>
          <cell r="H65">
            <v>7500</v>
          </cell>
        </row>
        <row r="66">
          <cell r="A66">
            <v>3400003431</v>
          </cell>
          <cell r="B66">
            <v>5100</v>
          </cell>
          <cell r="C66">
            <v>61116</v>
          </cell>
          <cell r="D66">
            <v>0</v>
          </cell>
          <cell r="E66" t="str">
            <v>CABLE OF100CMS R287531263</v>
          </cell>
          <cell r="F66">
            <v>1</v>
          </cell>
          <cell r="G66">
            <v>35339</v>
          </cell>
          <cell r="H66">
            <v>7500</v>
          </cell>
        </row>
        <row r="67">
          <cell r="A67">
            <v>3400003432</v>
          </cell>
          <cell r="B67">
            <v>5100</v>
          </cell>
          <cell r="C67">
            <v>61116</v>
          </cell>
          <cell r="D67">
            <v>0</v>
          </cell>
          <cell r="E67" t="str">
            <v>CABLE OF100CMS R287531263</v>
          </cell>
          <cell r="F67">
            <v>1</v>
          </cell>
          <cell r="G67">
            <v>35339</v>
          </cell>
          <cell r="H67">
            <v>7500</v>
          </cell>
        </row>
        <row r="68">
          <cell r="A68">
            <v>3400003433</v>
          </cell>
          <cell r="B68">
            <v>5100</v>
          </cell>
          <cell r="C68">
            <v>61116</v>
          </cell>
          <cell r="D68">
            <v>0</v>
          </cell>
          <cell r="E68" t="str">
            <v>CABLE OF100CMS R287531263</v>
          </cell>
          <cell r="F68">
            <v>1</v>
          </cell>
          <cell r="G68">
            <v>35339</v>
          </cell>
          <cell r="H68">
            <v>7500</v>
          </cell>
        </row>
        <row r="69">
          <cell r="A69">
            <v>3400003434</v>
          </cell>
          <cell r="B69">
            <v>5100</v>
          </cell>
          <cell r="C69">
            <v>61116</v>
          </cell>
          <cell r="D69">
            <v>0</v>
          </cell>
          <cell r="E69" t="str">
            <v>CABLE OF100CMS R287531263</v>
          </cell>
          <cell r="F69">
            <v>1</v>
          </cell>
          <cell r="G69">
            <v>35339</v>
          </cell>
          <cell r="H69">
            <v>7500</v>
          </cell>
        </row>
        <row r="70">
          <cell r="A70">
            <v>3400003435</v>
          </cell>
          <cell r="B70">
            <v>5100</v>
          </cell>
          <cell r="C70">
            <v>61116</v>
          </cell>
          <cell r="D70">
            <v>0</v>
          </cell>
          <cell r="E70" t="str">
            <v>CABLE OF100CMS R287531263</v>
          </cell>
          <cell r="F70">
            <v>1</v>
          </cell>
          <cell r="G70">
            <v>35339</v>
          </cell>
          <cell r="H70">
            <v>7500</v>
          </cell>
        </row>
        <row r="71">
          <cell r="A71">
            <v>3400003436</v>
          </cell>
          <cell r="B71">
            <v>5100</v>
          </cell>
          <cell r="C71">
            <v>61116</v>
          </cell>
          <cell r="D71">
            <v>0</v>
          </cell>
          <cell r="E71" t="str">
            <v>CABLE OF100CMS R287531263</v>
          </cell>
          <cell r="F71">
            <v>1</v>
          </cell>
          <cell r="G71">
            <v>35339</v>
          </cell>
          <cell r="H71">
            <v>7500</v>
          </cell>
        </row>
        <row r="72">
          <cell r="A72">
            <v>3400003437</v>
          </cell>
          <cell r="B72">
            <v>5100</v>
          </cell>
          <cell r="C72">
            <v>61116</v>
          </cell>
          <cell r="D72">
            <v>0</v>
          </cell>
          <cell r="E72" t="str">
            <v>CABLE OF100CMS R287531263</v>
          </cell>
          <cell r="F72">
            <v>1</v>
          </cell>
          <cell r="G72">
            <v>35339</v>
          </cell>
          <cell r="H72">
            <v>7500</v>
          </cell>
        </row>
        <row r="73">
          <cell r="A73">
            <v>3400003438</v>
          </cell>
          <cell r="B73">
            <v>5100</v>
          </cell>
          <cell r="C73">
            <v>61116</v>
          </cell>
          <cell r="D73">
            <v>0</v>
          </cell>
          <cell r="E73" t="str">
            <v>CABLE OF100CMS R287531263</v>
          </cell>
          <cell r="F73">
            <v>1</v>
          </cell>
          <cell r="G73">
            <v>35339</v>
          </cell>
          <cell r="H73">
            <v>7500</v>
          </cell>
        </row>
        <row r="74">
          <cell r="A74">
            <v>3400003439</v>
          </cell>
          <cell r="B74">
            <v>5100</v>
          </cell>
          <cell r="C74">
            <v>61116</v>
          </cell>
          <cell r="D74">
            <v>0</v>
          </cell>
          <cell r="E74" t="str">
            <v>CABLE OF100CMS R287531263</v>
          </cell>
          <cell r="F74">
            <v>1</v>
          </cell>
          <cell r="G74">
            <v>35339</v>
          </cell>
          <cell r="H74">
            <v>7500</v>
          </cell>
        </row>
        <row r="75">
          <cell r="A75">
            <v>3400003440</v>
          </cell>
          <cell r="B75">
            <v>5100</v>
          </cell>
          <cell r="C75">
            <v>61116</v>
          </cell>
          <cell r="D75">
            <v>0</v>
          </cell>
          <cell r="E75" t="str">
            <v>CABLE OF100CMS R287531263</v>
          </cell>
          <cell r="F75">
            <v>1</v>
          </cell>
          <cell r="G75">
            <v>35339</v>
          </cell>
          <cell r="H75">
            <v>7500</v>
          </cell>
        </row>
        <row r="76">
          <cell r="A76">
            <v>3400003441</v>
          </cell>
          <cell r="B76">
            <v>5100</v>
          </cell>
          <cell r="C76">
            <v>61116</v>
          </cell>
          <cell r="D76">
            <v>0</v>
          </cell>
          <cell r="E76" t="str">
            <v>CABLE OF100CMS R287531263</v>
          </cell>
          <cell r="F76">
            <v>1</v>
          </cell>
          <cell r="G76">
            <v>35339</v>
          </cell>
          <cell r="H76">
            <v>7500</v>
          </cell>
        </row>
        <row r="77">
          <cell r="A77">
            <v>3400003442</v>
          </cell>
          <cell r="B77">
            <v>5100</v>
          </cell>
          <cell r="C77">
            <v>61116</v>
          </cell>
          <cell r="D77">
            <v>0</v>
          </cell>
          <cell r="E77" t="str">
            <v>CABLE OF100CMS R287531263</v>
          </cell>
          <cell r="F77">
            <v>1</v>
          </cell>
          <cell r="G77">
            <v>35339</v>
          </cell>
          <cell r="H77">
            <v>7500</v>
          </cell>
        </row>
        <row r="78">
          <cell r="A78">
            <v>3400003443</v>
          </cell>
          <cell r="B78">
            <v>5100</v>
          </cell>
          <cell r="C78">
            <v>61116</v>
          </cell>
          <cell r="D78">
            <v>0</v>
          </cell>
          <cell r="E78" t="str">
            <v>CABLE OF100CMS R287531263</v>
          </cell>
          <cell r="F78">
            <v>1</v>
          </cell>
          <cell r="G78">
            <v>35339</v>
          </cell>
          <cell r="H78">
            <v>7500</v>
          </cell>
        </row>
        <row r="79">
          <cell r="A79">
            <v>3400003444</v>
          </cell>
          <cell r="B79">
            <v>5100</v>
          </cell>
          <cell r="C79">
            <v>61116</v>
          </cell>
          <cell r="D79">
            <v>0</v>
          </cell>
          <cell r="E79" t="str">
            <v>CABLE OF100CMS R287531263</v>
          </cell>
          <cell r="F79">
            <v>1</v>
          </cell>
          <cell r="G79">
            <v>35339</v>
          </cell>
          <cell r="H79">
            <v>7500</v>
          </cell>
        </row>
        <row r="80">
          <cell r="A80">
            <v>3400003445</v>
          </cell>
          <cell r="B80">
            <v>5100</v>
          </cell>
          <cell r="C80">
            <v>61116</v>
          </cell>
          <cell r="D80">
            <v>0</v>
          </cell>
          <cell r="E80" t="str">
            <v>CABLE OF100CMS R287531263</v>
          </cell>
          <cell r="F80">
            <v>1</v>
          </cell>
          <cell r="G80">
            <v>35339</v>
          </cell>
          <cell r="H80">
            <v>7500</v>
          </cell>
        </row>
        <row r="81">
          <cell r="A81">
            <v>3400003446</v>
          </cell>
          <cell r="B81">
            <v>5100</v>
          </cell>
          <cell r="C81">
            <v>61116</v>
          </cell>
          <cell r="D81">
            <v>0</v>
          </cell>
          <cell r="E81" t="str">
            <v>CABLE OF100CMS R287531263</v>
          </cell>
          <cell r="F81">
            <v>1</v>
          </cell>
          <cell r="G81">
            <v>35339</v>
          </cell>
          <cell r="H81">
            <v>7500</v>
          </cell>
        </row>
        <row r="82">
          <cell r="A82">
            <v>3400003447</v>
          </cell>
          <cell r="B82">
            <v>5100</v>
          </cell>
          <cell r="C82">
            <v>61116</v>
          </cell>
          <cell r="D82">
            <v>0</v>
          </cell>
          <cell r="E82" t="str">
            <v>CABLE OF100CMS R287531263</v>
          </cell>
          <cell r="F82">
            <v>1</v>
          </cell>
          <cell r="G82">
            <v>35339</v>
          </cell>
          <cell r="H82">
            <v>7500</v>
          </cell>
        </row>
        <row r="83">
          <cell r="A83">
            <v>3400003448</v>
          </cell>
          <cell r="B83">
            <v>5100</v>
          </cell>
          <cell r="C83">
            <v>61116</v>
          </cell>
          <cell r="D83">
            <v>0</v>
          </cell>
          <cell r="E83" t="str">
            <v>CABLE OF100CMS R287531263</v>
          </cell>
          <cell r="F83">
            <v>1</v>
          </cell>
          <cell r="G83">
            <v>35339</v>
          </cell>
          <cell r="H83">
            <v>7500</v>
          </cell>
        </row>
        <row r="84">
          <cell r="A84">
            <v>3400003449</v>
          </cell>
          <cell r="B84">
            <v>5100</v>
          </cell>
          <cell r="C84">
            <v>61116</v>
          </cell>
          <cell r="D84">
            <v>0</v>
          </cell>
          <cell r="E84" t="str">
            <v>CABLE OF100CMS R287531263</v>
          </cell>
          <cell r="F84">
            <v>1</v>
          </cell>
          <cell r="G84">
            <v>35339</v>
          </cell>
          <cell r="H84">
            <v>7500</v>
          </cell>
        </row>
        <row r="85">
          <cell r="A85">
            <v>3400003450</v>
          </cell>
          <cell r="B85">
            <v>5100</v>
          </cell>
          <cell r="C85">
            <v>61116</v>
          </cell>
          <cell r="D85">
            <v>0</v>
          </cell>
          <cell r="E85" t="str">
            <v>CABLE OF100CMS R287531263</v>
          </cell>
          <cell r="F85">
            <v>1</v>
          </cell>
          <cell r="G85">
            <v>35339</v>
          </cell>
          <cell r="H85">
            <v>7500</v>
          </cell>
        </row>
        <row r="86">
          <cell r="A86">
            <v>3400003451</v>
          </cell>
          <cell r="B86">
            <v>5100</v>
          </cell>
          <cell r="C86">
            <v>61116</v>
          </cell>
          <cell r="D86">
            <v>0</v>
          </cell>
          <cell r="E86" t="str">
            <v>CABLE OF150CMS R287531264</v>
          </cell>
          <cell r="F86">
            <v>1</v>
          </cell>
          <cell r="G86">
            <v>35339</v>
          </cell>
          <cell r="H86">
            <v>8900</v>
          </cell>
        </row>
        <row r="87">
          <cell r="A87">
            <v>3400003452</v>
          </cell>
          <cell r="B87">
            <v>5100</v>
          </cell>
          <cell r="C87">
            <v>61116</v>
          </cell>
          <cell r="D87">
            <v>0</v>
          </cell>
          <cell r="E87" t="str">
            <v>CABLE OF150CMS R287531264</v>
          </cell>
          <cell r="F87">
            <v>1</v>
          </cell>
          <cell r="G87">
            <v>35339</v>
          </cell>
          <cell r="H87">
            <v>8900</v>
          </cell>
        </row>
        <row r="88">
          <cell r="A88">
            <v>3400003453</v>
          </cell>
          <cell r="B88">
            <v>5100</v>
          </cell>
          <cell r="C88">
            <v>61116</v>
          </cell>
          <cell r="D88">
            <v>0</v>
          </cell>
          <cell r="E88" t="str">
            <v>CABLE OF150CMS R287531264</v>
          </cell>
          <cell r="F88">
            <v>1</v>
          </cell>
          <cell r="G88">
            <v>35339</v>
          </cell>
          <cell r="H88">
            <v>8900</v>
          </cell>
        </row>
        <row r="89">
          <cell r="A89">
            <v>3400003454</v>
          </cell>
          <cell r="B89">
            <v>5100</v>
          </cell>
          <cell r="C89">
            <v>61116</v>
          </cell>
          <cell r="D89">
            <v>0</v>
          </cell>
          <cell r="E89" t="str">
            <v>CABLE OF150CMS R287531264</v>
          </cell>
          <cell r="F89">
            <v>1</v>
          </cell>
          <cell r="G89">
            <v>35339</v>
          </cell>
          <cell r="H89">
            <v>8900</v>
          </cell>
        </row>
        <row r="90">
          <cell r="A90">
            <v>3400003455</v>
          </cell>
          <cell r="B90">
            <v>5100</v>
          </cell>
          <cell r="C90">
            <v>61116</v>
          </cell>
          <cell r="D90">
            <v>0</v>
          </cell>
          <cell r="E90" t="str">
            <v>CABLE OF150CMS R287531264</v>
          </cell>
          <cell r="F90">
            <v>1</v>
          </cell>
          <cell r="G90">
            <v>35339</v>
          </cell>
          <cell r="H90">
            <v>8900</v>
          </cell>
        </row>
        <row r="91">
          <cell r="A91">
            <v>3400003456</v>
          </cell>
          <cell r="B91">
            <v>5100</v>
          </cell>
          <cell r="C91">
            <v>61116</v>
          </cell>
          <cell r="D91">
            <v>0</v>
          </cell>
          <cell r="E91" t="str">
            <v>CABLE OF150CMS R287531264</v>
          </cell>
          <cell r="F91">
            <v>1</v>
          </cell>
          <cell r="G91">
            <v>35339</v>
          </cell>
          <cell r="H91">
            <v>8900</v>
          </cell>
        </row>
        <row r="92">
          <cell r="A92">
            <v>3400003457</v>
          </cell>
          <cell r="B92">
            <v>5100</v>
          </cell>
          <cell r="C92">
            <v>61116</v>
          </cell>
          <cell r="D92">
            <v>0</v>
          </cell>
          <cell r="E92" t="str">
            <v>CABLE OF150CMS R287531264</v>
          </cell>
          <cell r="F92">
            <v>1</v>
          </cell>
          <cell r="G92">
            <v>35339</v>
          </cell>
          <cell r="H92">
            <v>8900</v>
          </cell>
        </row>
        <row r="93">
          <cell r="A93">
            <v>3400003458</v>
          </cell>
          <cell r="B93">
            <v>5100</v>
          </cell>
          <cell r="C93">
            <v>61116</v>
          </cell>
          <cell r="D93">
            <v>0</v>
          </cell>
          <cell r="E93" t="str">
            <v>CABLE OF150CMS R287531264</v>
          </cell>
          <cell r="F93">
            <v>1</v>
          </cell>
          <cell r="G93">
            <v>35339</v>
          </cell>
          <cell r="H93">
            <v>8900</v>
          </cell>
        </row>
        <row r="94">
          <cell r="A94">
            <v>3400003459</v>
          </cell>
          <cell r="B94">
            <v>5100</v>
          </cell>
          <cell r="C94">
            <v>61116</v>
          </cell>
          <cell r="D94">
            <v>0</v>
          </cell>
          <cell r="E94" t="str">
            <v>CABLE OF150CMS R287531264</v>
          </cell>
          <cell r="F94">
            <v>1</v>
          </cell>
          <cell r="G94">
            <v>35339</v>
          </cell>
          <cell r="H94">
            <v>8900</v>
          </cell>
        </row>
        <row r="95">
          <cell r="A95">
            <v>3400003460</v>
          </cell>
          <cell r="B95">
            <v>5100</v>
          </cell>
          <cell r="C95">
            <v>61116</v>
          </cell>
          <cell r="D95">
            <v>0</v>
          </cell>
          <cell r="E95" t="str">
            <v>CABLE OF150CMS R287531264</v>
          </cell>
          <cell r="F95">
            <v>1</v>
          </cell>
          <cell r="G95">
            <v>35339</v>
          </cell>
          <cell r="H95">
            <v>8900</v>
          </cell>
        </row>
        <row r="96">
          <cell r="A96">
            <v>3400003461</v>
          </cell>
          <cell r="B96">
            <v>5100</v>
          </cell>
          <cell r="C96">
            <v>61116</v>
          </cell>
          <cell r="D96">
            <v>0</v>
          </cell>
          <cell r="E96" t="str">
            <v>CABLE OF150CMS R287531264</v>
          </cell>
          <cell r="F96">
            <v>1</v>
          </cell>
          <cell r="G96">
            <v>35339</v>
          </cell>
          <cell r="H96">
            <v>8900</v>
          </cell>
        </row>
        <row r="97">
          <cell r="A97">
            <v>3400003462</v>
          </cell>
          <cell r="B97">
            <v>5100</v>
          </cell>
          <cell r="C97">
            <v>61116</v>
          </cell>
          <cell r="D97">
            <v>0</v>
          </cell>
          <cell r="E97" t="str">
            <v>CABLE OF150CMS R287531264</v>
          </cell>
          <cell r="F97">
            <v>1</v>
          </cell>
          <cell r="G97">
            <v>35339</v>
          </cell>
          <cell r="H97">
            <v>8900</v>
          </cell>
        </row>
        <row r="98">
          <cell r="A98">
            <v>3400003463</v>
          </cell>
          <cell r="B98">
            <v>5100</v>
          </cell>
          <cell r="C98">
            <v>61116</v>
          </cell>
          <cell r="D98">
            <v>0</v>
          </cell>
          <cell r="E98" t="str">
            <v>CABLE OF150CMS R287531264</v>
          </cell>
          <cell r="F98">
            <v>1</v>
          </cell>
          <cell r="G98">
            <v>35339</v>
          </cell>
          <cell r="H98">
            <v>8900</v>
          </cell>
        </row>
        <row r="99">
          <cell r="A99">
            <v>3400003464</v>
          </cell>
          <cell r="B99">
            <v>5100</v>
          </cell>
          <cell r="C99">
            <v>61116</v>
          </cell>
          <cell r="D99">
            <v>0</v>
          </cell>
          <cell r="E99" t="str">
            <v>CABLE OF150CMS R287531264</v>
          </cell>
          <cell r="F99">
            <v>1</v>
          </cell>
          <cell r="G99">
            <v>35339</v>
          </cell>
          <cell r="H99">
            <v>8900</v>
          </cell>
        </row>
        <row r="100">
          <cell r="A100">
            <v>3400003465</v>
          </cell>
          <cell r="B100">
            <v>5100</v>
          </cell>
          <cell r="C100">
            <v>61116</v>
          </cell>
          <cell r="D100">
            <v>0</v>
          </cell>
          <cell r="E100" t="str">
            <v>CABLE OF150CMS R287531264</v>
          </cell>
          <cell r="F100">
            <v>1</v>
          </cell>
          <cell r="G100">
            <v>35339</v>
          </cell>
          <cell r="H100">
            <v>8900</v>
          </cell>
        </row>
        <row r="101">
          <cell r="A101">
            <v>3400003466</v>
          </cell>
          <cell r="B101">
            <v>5100</v>
          </cell>
          <cell r="C101">
            <v>61116</v>
          </cell>
          <cell r="D101">
            <v>0</v>
          </cell>
          <cell r="E101" t="str">
            <v>CABLE OF150CMS R287531264</v>
          </cell>
          <cell r="F101">
            <v>1</v>
          </cell>
          <cell r="G101">
            <v>35339</v>
          </cell>
          <cell r="H101">
            <v>8900</v>
          </cell>
        </row>
        <row r="102">
          <cell r="A102">
            <v>3400003467</v>
          </cell>
          <cell r="B102">
            <v>5100</v>
          </cell>
          <cell r="C102">
            <v>61116</v>
          </cell>
          <cell r="D102">
            <v>0</v>
          </cell>
          <cell r="E102" t="str">
            <v>CABLE OF150CMS R287531264</v>
          </cell>
          <cell r="F102">
            <v>1</v>
          </cell>
          <cell r="G102">
            <v>35339</v>
          </cell>
          <cell r="H102">
            <v>8900</v>
          </cell>
        </row>
        <row r="103">
          <cell r="A103">
            <v>3400003468</v>
          </cell>
          <cell r="B103">
            <v>5100</v>
          </cell>
          <cell r="C103">
            <v>61116</v>
          </cell>
          <cell r="D103">
            <v>0</v>
          </cell>
          <cell r="E103" t="str">
            <v>CABLE OF150CMS R287531264</v>
          </cell>
          <cell r="F103">
            <v>1</v>
          </cell>
          <cell r="G103">
            <v>35339</v>
          </cell>
          <cell r="H103">
            <v>8900</v>
          </cell>
        </row>
        <row r="104">
          <cell r="A104">
            <v>3400003469</v>
          </cell>
          <cell r="B104">
            <v>5100</v>
          </cell>
          <cell r="C104">
            <v>61116</v>
          </cell>
          <cell r="D104">
            <v>0</v>
          </cell>
          <cell r="E104" t="str">
            <v>CABLE OF150CMS R287531264</v>
          </cell>
          <cell r="F104">
            <v>1</v>
          </cell>
          <cell r="G104">
            <v>35339</v>
          </cell>
          <cell r="H104">
            <v>8900</v>
          </cell>
        </row>
        <row r="105">
          <cell r="A105">
            <v>3400003470</v>
          </cell>
          <cell r="B105">
            <v>5100</v>
          </cell>
          <cell r="C105">
            <v>61116</v>
          </cell>
          <cell r="D105">
            <v>0</v>
          </cell>
          <cell r="E105" t="str">
            <v>CABLE OF150CMS R287531264</v>
          </cell>
          <cell r="F105">
            <v>1</v>
          </cell>
          <cell r="G105">
            <v>35339</v>
          </cell>
          <cell r="H105">
            <v>8900</v>
          </cell>
        </row>
        <row r="106">
          <cell r="A106">
            <v>3400003471</v>
          </cell>
          <cell r="B106">
            <v>5100</v>
          </cell>
          <cell r="C106">
            <v>61116</v>
          </cell>
          <cell r="D106">
            <v>0</v>
          </cell>
          <cell r="E106" t="str">
            <v>CABLE OF150CMS R287531264</v>
          </cell>
          <cell r="F106">
            <v>1</v>
          </cell>
          <cell r="G106">
            <v>35339</v>
          </cell>
          <cell r="H106">
            <v>8900</v>
          </cell>
        </row>
        <row r="107">
          <cell r="A107">
            <v>3400003472</v>
          </cell>
          <cell r="B107">
            <v>5100</v>
          </cell>
          <cell r="C107">
            <v>61116</v>
          </cell>
          <cell r="D107">
            <v>0</v>
          </cell>
          <cell r="E107" t="str">
            <v>CABLE OF150CMS R287531264</v>
          </cell>
          <cell r="F107">
            <v>1</v>
          </cell>
          <cell r="G107">
            <v>35339</v>
          </cell>
          <cell r="H107">
            <v>8900</v>
          </cell>
        </row>
        <row r="108">
          <cell r="A108">
            <v>3400003473</v>
          </cell>
          <cell r="B108">
            <v>5100</v>
          </cell>
          <cell r="C108">
            <v>61116</v>
          </cell>
          <cell r="D108">
            <v>0</v>
          </cell>
          <cell r="E108" t="str">
            <v>CABLE OF150CMS R287531264</v>
          </cell>
          <cell r="F108">
            <v>1</v>
          </cell>
          <cell r="G108">
            <v>35339</v>
          </cell>
          <cell r="H108">
            <v>8900</v>
          </cell>
        </row>
        <row r="109">
          <cell r="A109">
            <v>3400003474</v>
          </cell>
          <cell r="B109">
            <v>5100</v>
          </cell>
          <cell r="C109">
            <v>61116</v>
          </cell>
          <cell r="D109">
            <v>0</v>
          </cell>
          <cell r="E109" t="str">
            <v>CABLE OF150CMS R287531264</v>
          </cell>
          <cell r="F109">
            <v>1</v>
          </cell>
          <cell r="G109">
            <v>35339</v>
          </cell>
          <cell r="H109">
            <v>8900</v>
          </cell>
        </row>
        <row r="110">
          <cell r="A110">
            <v>3400003475</v>
          </cell>
          <cell r="B110">
            <v>5100</v>
          </cell>
          <cell r="C110">
            <v>61116</v>
          </cell>
          <cell r="D110">
            <v>0</v>
          </cell>
          <cell r="E110" t="str">
            <v>CABLE OF150CMS R287531264</v>
          </cell>
          <cell r="F110">
            <v>1</v>
          </cell>
          <cell r="G110">
            <v>35339</v>
          </cell>
          <cell r="H110">
            <v>8900</v>
          </cell>
        </row>
        <row r="111">
          <cell r="A111">
            <v>3400003476</v>
          </cell>
          <cell r="B111">
            <v>5100</v>
          </cell>
          <cell r="C111">
            <v>61116</v>
          </cell>
          <cell r="D111">
            <v>0</v>
          </cell>
          <cell r="E111" t="str">
            <v>CABLE OF200CMS R287531265</v>
          </cell>
          <cell r="F111">
            <v>1</v>
          </cell>
          <cell r="G111">
            <v>35339</v>
          </cell>
          <cell r="H111">
            <v>10400</v>
          </cell>
        </row>
        <row r="112">
          <cell r="A112">
            <v>3400003477</v>
          </cell>
          <cell r="B112">
            <v>5100</v>
          </cell>
          <cell r="C112">
            <v>61116</v>
          </cell>
          <cell r="D112">
            <v>0</v>
          </cell>
          <cell r="E112" t="str">
            <v>CABLE OF200CMS R287531265</v>
          </cell>
          <cell r="F112">
            <v>1</v>
          </cell>
          <cell r="G112">
            <v>35339</v>
          </cell>
          <cell r="H112">
            <v>10400</v>
          </cell>
        </row>
        <row r="113">
          <cell r="A113">
            <v>3400003478</v>
          </cell>
          <cell r="B113">
            <v>5100</v>
          </cell>
          <cell r="C113">
            <v>61116</v>
          </cell>
          <cell r="D113">
            <v>0</v>
          </cell>
          <cell r="E113" t="str">
            <v>CABLE OF200CMS R287531265</v>
          </cell>
          <cell r="F113">
            <v>1</v>
          </cell>
          <cell r="G113">
            <v>35339</v>
          </cell>
          <cell r="H113">
            <v>10400</v>
          </cell>
        </row>
        <row r="114">
          <cell r="A114">
            <v>3400003479</v>
          </cell>
          <cell r="B114">
            <v>5100</v>
          </cell>
          <cell r="C114">
            <v>61116</v>
          </cell>
          <cell r="D114">
            <v>0</v>
          </cell>
          <cell r="E114" t="str">
            <v>CABLE OF200CMS R287531265</v>
          </cell>
          <cell r="F114">
            <v>1</v>
          </cell>
          <cell r="G114">
            <v>35339</v>
          </cell>
          <cell r="H114">
            <v>10400</v>
          </cell>
        </row>
        <row r="115">
          <cell r="A115">
            <v>3400003480</v>
          </cell>
          <cell r="B115">
            <v>5100</v>
          </cell>
          <cell r="C115">
            <v>61116</v>
          </cell>
          <cell r="D115">
            <v>0</v>
          </cell>
          <cell r="E115" t="str">
            <v>CABLE OF200CMS R287531265</v>
          </cell>
          <cell r="F115">
            <v>1</v>
          </cell>
          <cell r="G115">
            <v>35339</v>
          </cell>
          <cell r="H115">
            <v>10400</v>
          </cell>
        </row>
        <row r="116">
          <cell r="A116">
            <v>3400003481</v>
          </cell>
          <cell r="B116">
            <v>5100</v>
          </cell>
          <cell r="C116">
            <v>61116</v>
          </cell>
          <cell r="D116">
            <v>0</v>
          </cell>
          <cell r="E116" t="str">
            <v>CABLE OF200CMS R287531265</v>
          </cell>
          <cell r="F116">
            <v>1</v>
          </cell>
          <cell r="G116">
            <v>35339</v>
          </cell>
          <cell r="H116">
            <v>10400</v>
          </cell>
        </row>
        <row r="117">
          <cell r="A117">
            <v>3400003482</v>
          </cell>
          <cell r="B117">
            <v>5100</v>
          </cell>
          <cell r="C117">
            <v>61116</v>
          </cell>
          <cell r="D117">
            <v>0</v>
          </cell>
          <cell r="E117" t="str">
            <v>CABLE OF200CMS R287531265</v>
          </cell>
          <cell r="F117">
            <v>1</v>
          </cell>
          <cell r="G117">
            <v>35339</v>
          </cell>
          <cell r="H117">
            <v>10400</v>
          </cell>
        </row>
        <row r="118">
          <cell r="A118">
            <v>3400003483</v>
          </cell>
          <cell r="B118">
            <v>5100</v>
          </cell>
          <cell r="C118">
            <v>61116</v>
          </cell>
          <cell r="D118">
            <v>0</v>
          </cell>
          <cell r="E118" t="str">
            <v>CABLE OF200CMS R287531265</v>
          </cell>
          <cell r="F118">
            <v>1</v>
          </cell>
          <cell r="G118">
            <v>35339</v>
          </cell>
          <cell r="H118">
            <v>10400</v>
          </cell>
        </row>
        <row r="119">
          <cell r="A119">
            <v>3400003484</v>
          </cell>
          <cell r="B119">
            <v>5100</v>
          </cell>
          <cell r="C119">
            <v>61116</v>
          </cell>
          <cell r="D119">
            <v>0</v>
          </cell>
          <cell r="E119" t="str">
            <v>CABLE OF200CMS R287531265</v>
          </cell>
          <cell r="F119">
            <v>1</v>
          </cell>
          <cell r="G119">
            <v>35339</v>
          </cell>
          <cell r="H119">
            <v>10400</v>
          </cell>
        </row>
        <row r="120">
          <cell r="A120">
            <v>3400003485</v>
          </cell>
          <cell r="B120">
            <v>5100</v>
          </cell>
          <cell r="C120">
            <v>61116</v>
          </cell>
          <cell r="D120">
            <v>0</v>
          </cell>
          <cell r="E120" t="str">
            <v>CABLE OF200CMS R287531265</v>
          </cell>
          <cell r="F120">
            <v>1</v>
          </cell>
          <cell r="G120">
            <v>35339</v>
          </cell>
          <cell r="H120">
            <v>10400</v>
          </cell>
        </row>
        <row r="121">
          <cell r="A121">
            <v>3400003486</v>
          </cell>
          <cell r="B121">
            <v>5100</v>
          </cell>
          <cell r="C121">
            <v>61116</v>
          </cell>
          <cell r="D121">
            <v>0</v>
          </cell>
          <cell r="E121" t="str">
            <v>CABLE OF200CMS R287531265</v>
          </cell>
          <cell r="F121">
            <v>1</v>
          </cell>
          <cell r="G121">
            <v>35339</v>
          </cell>
          <cell r="H121">
            <v>10400</v>
          </cell>
        </row>
        <row r="122">
          <cell r="A122">
            <v>3400003487</v>
          </cell>
          <cell r="B122">
            <v>5100</v>
          </cell>
          <cell r="C122">
            <v>61116</v>
          </cell>
          <cell r="D122">
            <v>0</v>
          </cell>
          <cell r="E122" t="str">
            <v>CABLE OF200CMS R287531265</v>
          </cell>
          <cell r="F122">
            <v>1</v>
          </cell>
          <cell r="G122">
            <v>35339</v>
          </cell>
          <cell r="H122">
            <v>10400</v>
          </cell>
        </row>
        <row r="123">
          <cell r="A123">
            <v>3400003488</v>
          </cell>
          <cell r="B123">
            <v>5100</v>
          </cell>
          <cell r="C123">
            <v>61116</v>
          </cell>
          <cell r="D123">
            <v>0</v>
          </cell>
          <cell r="E123" t="str">
            <v>CABLE OF200CMS R287531265</v>
          </cell>
          <cell r="F123">
            <v>1</v>
          </cell>
          <cell r="G123">
            <v>35339</v>
          </cell>
          <cell r="H123">
            <v>10400</v>
          </cell>
        </row>
        <row r="124">
          <cell r="A124">
            <v>3400003489</v>
          </cell>
          <cell r="B124">
            <v>5100</v>
          </cell>
          <cell r="C124">
            <v>61116</v>
          </cell>
          <cell r="D124">
            <v>0</v>
          </cell>
          <cell r="E124" t="str">
            <v>CABLE OF200CMS R287531265</v>
          </cell>
          <cell r="F124">
            <v>1</v>
          </cell>
          <cell r="G124">
            <v>35339</v>
          </cell>
          <cell r="H124">
            <v>10400</v>
          </cell>
        </row>
        <row r="125">
          <cell r="A125">
            <v>3400003490</v>
          </cell>
          <cell r="B125">
            <v>5100</v>
          </cell>
          <cell r="C125">
            <v>61116</v>
          </cell>
          <cell r="D125">
            <v>0</v>
          </cell>
          <cell r="E125" t="str">
            <v>CABLE OF200CMS R287531265</v>
          </cell>
          <cell r="F125">
            <v>1</v>
          </cell>
          <cell r="G125">
            <v>35339</v>
          </cell>
          <cell r="H125">
            <v>10400</v>
          </cell>
        </row>
        <row r="126">
          <cell r="A126">
            <v>3400003491</v>
          </cell>
          <cell r="B126">
            <v>5100</v>
          </cell>
          <cell r="C126">
            <v>61116</v>
          </cell>
          <cell r="D126">
            <v>0</v>
          </cell>
          <cell r="E126" t="str">
            <v>CABLE OF200CMS R287531265</v>
          </cell>
          <cell r="F126">
            <v>1</v>
          </cell>
          <cell r="G126">
            <v>35339</v>
          </cell>
          <cell r="H126">
            <v>10400</v>
          </cell>
        </row>
        <row r="127">
          <cell r="A127">
            <v>3400003492</v>
          </cell>
          <cell r="B127">
            <v>5100</v>
          </cell>
          <cell r="C127">
            <v>61116</v>
          </cell>
          <cell r="D127">
            <v>0</v>
          </cell>
          <cell r="E127" t="str">
            <v>CABLE OF200CMS R287531265</v>
          </cell>
          <cell r="F127">
            <v>1</v>
          </cell>
          <cell r="G127">
            <v>35339</v>
          </cell>
          <cell r="H127">
            <v>10400</v>
          </cell>
        </row>
        <row r="128">
          <cell r="A128">
            <v>3400003493</v>
          </cell>
          <cell r="B128">
            <v>5100</v>
          </cell>
          <cell r="C128">
            <v>61116</v>
          </cell>
          <cell r="D128">
            <v>0</v>
          </cell>
          <cell r="E128" t="str">
            <v>CABLE OF200CMS R287531265</v>
          </cell>
          <cell r="F128">
            <v>1</v>
          </cell>
          <cell r="G128">
            <v>35339</v>
          </cell>
          <cell r="H128">
            <v>10400</v>
          </cell>
        </row>
        <row r="129">
          <cell r="A129">
            <v>3400003494</v>
          </cell>
          <cell r="B129">
            <v>5100</v>
          </cell>
          <cell r="C129">
            <v>61116</v>
          </cell>
          <cell r="D129">
            <v>0</v>
          </cell>
          <cell r="E129" t="str">
            <v>CABLE OF200CMS R287531265</v>
          </cell>
          <cell r="F129">
            <v>1</v>
          </cell>
          <cell r="G129">
            <v>35339</v>
          </cell>
          <cell r="H129">
            <v>10400</v>
          </cell>
        </row>
        <row r="130">
          <cell r="A130">
            <v>3400003495</v>
          </cell>
          <cell r="B130">
            <v>5100</v>
          </cell>
          <cell r="C130">
            <v>61116</v>
          </cell>
          <cell r="D130">
            <v>0</v>
          </cell>
          <cell r="E130" t="str">
            <v>CABLE OF200CMS R287531265</v>
          </cell>
          <cell r="F130">
            <v>1</v>
          </cell>
          <cell r="G130">
            <v>35339</v>
          </cell>
          <cell r="H130">
            <v>13400</v>
          </cell>
        </row>
        <row r="131">
          <cell r="A131">
            <v>3400003496</v>
          </cell>
          <cell r="B131">
            <v>5100</v>
          </cell>
          <cell r="C131">
            <v>61116</v>
          </cell>
          <cell r="D131">
            <v>0</v>
          </cell>
          <cell r="E131" t="str">
            <v>CABLE OF200CMS R287531265</v>
          </cell>
          <cell r="F131">
            <v>1</v>
          </cell>
          <cell r="G131">
            <v>35339</v>
          </cell>
          <cell r="H131">
            <v>13400</v>
          </cell>
        </row>
        <row r="132">
          <cell r="A132">
            <v>3400003497</v>
          </cell>
          <cell r="B132">
            <v>5100</v>
          </cell>
          <cell r="C132">
            <v>61116</v>
          </cell>
          <cell r="D132">
            <v>0</v>
          </cell>
          <cell r="E132" t="str">
            <v>CABLE OF200CMS R287531265</v>
          </cell>
          <cell r="F132">
            <v>1</v>
          </cell>
          <cell r="G132">
            <v>35339</v>
          </cell>
          <cell r="H132">
            <v>13400</v>
          </cell>
        </row>
        <row r="133">
          <cell r="A133">
            <v>3400003498</v>
          </cell>
          <cell r="B133">
            <v>5100</v>
          </cell>
          <cell r="C133">
            <v>61116</v>
          </cell>
          <cell r="D133">
            <v>0</v>
          </cell>
          <cell r="E133" t="str">
            <v>CABLE OF200CMS R287531265</v>
          </cell>
          <cell r="F133">
            <v>1</v>
          </cell>
          <cell r="G133">
            <v>35339</v>
          </cell>
          <cell r="H133">
            <v>13400</v>
          </cell>
        </row>
        <row r="134">
          <cell r="A134">
            <v>3400003499</v>
          </cell>
          <cell r="B134">
            <v>5100</v>
          </cell>
          <cell r="C134">
            <v>61116</v>
          </cell>
          <cell r="D134">
            <v>0</v>
          </cell>
          <cell r="E134" t="str">
            <v>CABLE OF200CMS R287531265</v>
          </cell>
          <cell r="F134">
            <v>1</v>
          </cell>
          <cell r="G134">
            <v>35339</v>
          </cell>
          <cell r="H134">
            <v>11600</v>
          </cell>
        </row>
        <row r="135">
          <cell r="A135">
            <v>3400003500</v>
          </cell>
          <cell r="B135">
            <v>5100</v>
          </cell>
          <cell r="C135">
            <v>61116</v>
          </cell>
          <cell r="D135">
            <v>0</v>
          </cell>
          <cell r="E135" t="str">
            <v>CABLE OF200CMS R287531265</v>
          </cell>
          <cell r="F135">
            <v>1</v>
          </cell>
          <cell r="G135">
            <v>35339</v>
          </cell>
          <cell r="H135">
            <v>11600</v>
          </cell>
        </row>
        <row r="136">
          <cell r="A136">
            <v>3400003501</v>
          </cell>
          <cell r="B136">
            <v>5100</v>
          </cell>
          <cell r="C136">
            <v>61103</v>
          </cell>
          <cell r="D136">
            <v>0</v>
          </cell>
          <cell r="E136" t="str">
            <v>ABZUGSSCHLAYCH 5M #30000138</v>
          </cell>
          <cell r="F136">
            <v>1</v>
          </cell>
          <cell r="G136">
            <v>35339</v>
          </cell>
          <cell r="H136">
            <v>13300</v>
          </cell>
        </row>
        <row r="137">
          <cell r="A137">
            <v>3400003502</v>
          </cell>
          <cell r="B137">
            <v>5100</v>
          </cell>
          <cell r="C137">
            <v>61103</v>
          </cell>
          <cell r="D137">
            <v>0</v>
          </cell>
          <cell r="E137" t="str">
            <v>ABZUGSSCHLAYCH 5M #30000138</v>
          </cell>
          <cell r="F137">
            <v>1</v>
          </cell>
          <cell r="G137">
            <v>35339</v>
          </cell>
          <cell r="H137">
            <v>13300</v>
          </cell>
        </row>
        <row r="138">
          <cell r="A138">
            <v>3400003503</v>
          </cell>
          <cell r="B138">
            <v>5100</v>
          </cell>
          <cell r="C138">
            <v>61103</v>
          </cell>
          <cell r="D138">
            <v>0</v>
          </cell>
          <cell r="E138" t="str">
            <v>ABZUGSSCHLAYCH 5M #30000138</v>
          </cell>
          <cell r="F138">
            <v>1</v>
          </cell>
          <cell r="G138">
            <v>35339</v>
          </cell>
          <cell r="H138">
            <v>13300</v>
          </cell>
        </row>
        <row r="139">
          <cell r="A139">
            <v>3400003504</v>
          </cell>
          <cell r="B139">
            <v>5100</v>
          </cell>
          <cell r="C139">
            <v>61103</v>
          </cell>
          <cell r="D139">
            <v>0</v>
          </cell>
          <cell r="E139" t="str">
            <v>ABZUGSSCHLAYCH 5M #30000138</v>
          </cell>
          <cell r="F139">
            <v>1</v>
          </cell>
          <cell r="G139">
            <v>35339</v>
          </cell>
          <cell r="H139">
            <v>13300</v>
          </cell>
        </row>
        <row r="140">
          <cell r="A140">
            <v>3400004414</v>
          </cell>
          <cell r="B140">
            <v>5100</v>
          </cell>
          <cell r="C140">
            <v>61206</v>
          </cell>
          <cell r="D140">
            <v>0</v>
          </cell>
          <cell r="E140" t="str">
            <v>LENGTH MEASUREMENT COUNTER &amp; CONTROLLER</v>
          </cell>
          <cell r="F140">
            <v>1</v>
          </cell>
          <cell r="G140">
            <v>35339</v>
          </cell>
          <cell r="H140">
            <v>6200</v>
          </cell>
        </row>
        <row r="141">
          <cell r="A141">
            <v>3400004437</v>
          </cell>
          <cell r="B141">
            <v>5100</v>
          </cell>
          <cell r="C141">
            <v>61151</v>
          </cell>
          <cell r="D141">
            <v>0</v>
          </cell>
          <cell r="E141" t="str">
            <v>PRECISION DIAL INDICATOR LCO 0.0002MM SW</v>
          </cell>
          <cell r="F141">
            <v>1</v>
          </cell>
          <cell r="G141">
            <v>35339</v>
          </cell>
          <cell r="H141">
            <v>2800</v>
          </cell>
        </row>
        <row r="142">
          <cell r="A142">
            <v>3400004438</v>
          </cell>
          <cell r="B142">
            <v>5100</v>
          </cell>
          <cell r="C142">
            <v>61151</v>
          </cell>
          <cell r="D142">
            <v>0</v>
          </cell>
          <cell r="E142" t="str">
            <v>HEIGHT GAUGE DIGIMATIC 12"/300MM MITUTOY</v>
          </cell>
          <cell r="F142">
            <v>1</v>
          </cell>
          <cell r="G142">
            <v>35339</v>
          </cell>
          <cell r="H142">
            <v>17000</v>
          </cell>
        </row>
        <row r="143">
          <cell r="A143">
            <v>3400004439</v>
          </cell>
          <cell r="B143">
            <v>5100</v>
          </cell>
          <cell r="C143">
            <v>61151</v>
          </cell>
          <cell r="D143">
            <v>0</v>
          </cell>
          <cell r="E143" t="str">
            <v>GAUGE BLOCK SLIP GAUGE SET 87 PCS</v>
          </cell>
          <cell r="F143">
            <v>1</v>
          </cell>
          <cell r="G143">
            <v>35339</v>
          </cell>
          <cell r="H143">
            <v>44900</v>
          </cell>
        </row>
        <row r="144">
          <cell r="A144">
            <v>3400004440</v>
          </cell>
          <cell r="B144">
            <v>5100</v>
          </cell>
          <cell r="C144">
            <v>61151</v>
          </cell>
          <cell r="D144">
            <v>0</v>
          </cell>
          <cell r="E144" t="str">
            <v>PRECISION VERNIER CALIPER SIZE 1000MM</v>
          </cell>
          <cell r="F144">
            <v>1</v>
          </cell>
          <cell r="G144">
            <v>35339</v>
          </cell>
          <cell r="H144">
            <v>14300</v>
          </cell>
        </row>
        <row r="145">
          <cell r="A145">
            <v>3400004508</v>
          </cell>
          <cell r="B145">
            <v>5100</v>
          </cell>
          <cell r="C145">
            <v>61103</v>
          </cell>
          <cell r="D145">
            <v>0</v>
          </cell>
          <cell r="E145" t="str">
            <v>SET OF IC EXTRACTOR TOOLS</v>
          </cell>
          <cell r="F145">
            <v>1</v>
          </cell>
          <cell r="G145">
            <v>35339</v>
          </cell>
          <cell r="H145">
            <v>4800</v>
          </cell>
        </row>
        <row r="146">
          <cell r="A146">
            <v>3400003554</v>
          </cell>
          <cell r="B146">
            <v>5100</v>
          </cell>
          <cell r="C146">
            <v>61109</v>
          </cell>
          <cell r="D146">
            <v>0</v>
          </cell>
          <cell r="E146" t="str">
            <v>FIXTURE FOR 7GHZ WIRING</v>
          </cell>
          <cell r="F146">
            <v>1</v>
          </cell>
          <cell r="G146">
            <v>35444</v>
          </cell>
          <cell r="H146">
            <v>11639</v>
          </cell>
        </row>
        <row r="147">
          <cell r="A147">
            <v>3400003412</v>
          </cell>
          <cell r="B147">
            <v>5101</v>
          </cell>
          <cell r="C147">
            <v>61102</v>
          </cell>
          <cell r="D147">
            <v>0</v>
          </cell>
          <cell r="E147" t="str">
            <v>MODULE FRAME S30810-Q747-L</v>
          </cell>
          <cell r="F147">
            <v>1</v>
          </cell>
          <cell r="G147">
            <v>35339</v>
          </cell>
          <cell r="H147">
            <v>53900</v>
          </cell>
        </row>
        <row r="148">
          <cell r="A148">
            <v>3400003505</v>
          </cell>
          <cell r="B148">
            <v>5101</v>
          </cell>
          <cell r="C148">
            <v>61103</v>
          </cell>
          <cell r="D148">
            <v>0</v>
          </cell>
          <cell r="E148" t="str">
            <v>BANDSCHELLE TYPE BAS160#30000838</v>
          </cell>
          <cell r="F148">
            <v>1</v>
          </cell>
          <cell r="G148">
            <v>35339</v>
          </cell>
          <cell r="H148">
            <v>2300</v>
          </cell>
        </row>
        <row r="149">
          <cell r="A149">
            <v>3400003769</v>
          </cell>
          <cell r="B149">
            <v>5101</v>
          </cell>
          <cell r="C149">
            <v>61102</v>
          </cell>
          <cell r="D149">
            <v>0</v>
          </cell>
          <cell r="E149" t="str">
            <v>HIGH TEMPERATURE OIL HT300</v>
          </cell>
          <cell r="F149">
            <v>1</v>
          </cell>
          <cell r="G149">
            <v>35339</v>
          </cell>
          <cell r="H149">
            <v>3642.5</v>
          </cell>
        </row>
        <row r="150">
          <cell r="A150">
            <v>3400004441</v>
          </cell>
          <cell r="B150">
            <v>5101</v>
          </cell>
          <cell r="C150">
            <v>61151</v>
          </cell>
          <cell r="D150">
            <v>0</v>
          </cell>
          <cell r="E150" t="str">
            <v>PRECISION VERNIER CALIPER LC 0.02MM150MM</v>
          </cell>
          <cell r="F150">
            <v>1</v>
          </cell>
          <cell r="G150">
            <v>35339</v>
          </cell>
          <cell r="H150">
            <v>800</v>
          </cell>
        </row>
        <row r="151">
          <cell r="A151">
            <v>3400004442</v>
          </cell>
          <cell r="B151">
            <v>5101</v>
          </cell>
          <cell r="C151">
            <v>61151</v>
          </cell>
          <cell r="D151">
            <v>0</v>
          </cell>
          <cell r="E151" t="str">
            <v>FEELER GAUGE 20 BLADES</v>
          </cell>
          <cell r="F151">
            <v>1</v>
          </cell>
          <cell r="G151">
            <v>35339</v>
          </cell>
          <cell r="H151">
            <v>600</v>
          </cell>
        </row>
        <row r="152">
          <cell r="A152">
            <v>3400004443</v>
          </cell>
          <cell r="B152">
            <v>5101</v>
          </cell>
          <cell r="C152">
            <v>61151</v>
          </cell>
          <cell r="D152">
            <v>0</v>
          </cell>
          <cell r="E152" t="str">
            <v>TOOL MAKERS GRADE 1 SIZE 150MM BAGSON MA</v>
          </cell>
          <cell r="F152">
            <v>1</v>
          </cell>
          <cell r="G152">
            <v>35339</v>
          </cell>
          <cell r="H152">
            <v>400</v>
          </cell>
        </row>
        <row r="153">
          <cell r="A153">
            <v>3400004444</v>
          </cell>
          <cell r="B153">
            <v>5101</v>
          </cell>
          <cell r="C153">
            <v>61151</v>
          </cell>
          <cell r="D153">
            <v>0</v>
          </cell>
          <cell r="E153" t="str">
            <v>MAGNETIC 'V' BLOCK 80X65X60MM</v>
          </cell>
          <cell r="F153">
            <v>1</v>
          </cell>
          <cell r="G153">
            <v>35339</v>
          </cell>
          <cell r="H153">
            <v>1700</v>
          </cell>
        </row>
        <row r="154">
          <cell r="A154">
            <v>3400004445</v>
          </cell>
          <cell r="B154">
            <v>5101</v>
          </cell>
          <cell r="C154">
            <v>61151</v>
          </cell>
          <cell r="D154">
            <v>0</v>
          </cell>
          <cell r="E154" t="str">
            <v>RADIUS GAUGE 1-7MM MITUTOYO MAKE</v>
          </cell>
          <cell r="F154">
            <v>1</v>
          </cell>
          <cell r="G154">
            <v>35339</v>
          </cell>
          <cell r="H154">
            <v>600</v>
          </cell>
        </row>
        <row r="155">
          <cell r="A155">
            <v>3400002911</v>
          </cell>
          <cell r="B155">
            <v>5300</v>
          </cell>
          <cell r="C155">
            <v>61200</v>
          </cell>
          <cell r="D155">
            <v>0</v>
          </cell>
          <cell r="E155" t="str">
            <v>WOODEN PARTITION  AND  CEILING JOB FOR S</v>
          </cell>
          <cell r="F155">
            <v>1</v>
          </cell>
          <cell r="G155">
            <v>35339</v>
          </cell>
          <cell r="H155">
            <v>187300</v>
          </cell>
        </row>
        <row r="156">
          <cell r="A156">
            <v>3400002923</v>
          </cell>
          <cell r="B156">
            <v>5300</v>
          </cell>
          <cell r="C156">
            <v>61200</v>
          </cell>
          <cell r="D156">
            <v>0</v>
          </cell>
          <cell r="E156" t="str">
            <v>MODEL OF SIEMENS</v>
          </cell>
          <cell r="F156">
            <v>1</v>
          </cell>
          <cell r="G156">
            <v>35339</v>
          </cell>
          <cell r="H156">
            <v>14400</v>
          </cell>
        </row>
        <row r="157">
          <cell r="A157">
            <v>3400002924</v>
          </cell>
          <cell r="B157">
            <v>5300</v>
          </cell>
          <cell r="C157">
            <v>61200</v>
          </cell>
          <cell r="D157">
            <v>0</v>
          </cell>
          <cell r="E157" t="str">
            <v>TUBULAR RAILING AND HANGING LADDER</v>
          </cell>
          <cell r="F157">
            <v>1</v>
          </cell>
          <cell r="G157">
            <v>35339</v>
          </cell>
          <cell r="H157">
            <v>10800</v>
          </cell>
        </row>
        <row r="158">
          <cell r="A158">
            <v>3400002945</v>
          </cell>
          <cell r="B158">
            <v>5300</v>
          </cell>
          <cell r="C158">
            <v>61157</v>
          </cell>
          <cell r="D158">
            <v>0</v>
          </cell>
          <cell r="E158" t="str">
            <v>COMPRESSOR GI LINE INSTALLATION</v>
          </cell>
          <cell r="F158">
            <v>1</v>
          </cell>
          <cell r="G158">
            <v>35339</v>
          </cell>
          <cell r="H158">
            <v>80300</v>
          </cell>
        </row>
        <row r="159">
          <cell r="A159">
            <v>3400002957</v>
          </cell>
          <cell r="B159">
            <v>5300</v>
          </cell>
          <cell r="C159">
            <v>61200</v>
          </cell>
          <cell r="D159">
            <v>0</v>
          </cell>
          <cell r="E159" t="str">
            <v>WOODEN MAZENINE FLOOR</v>
          </cell>
          <cell r="F159">
            <v>1</v>
          </cell>
          <cell r="G159">
            <v>35339</v>
          </cell>
          <cell r="H159">
            <v>66600</v>
          </cell>
        </row>
        <row r="160">
          <cell r="A160">
            <v>3400002972</v>
          </cell>
          <cell r="B160">
            <v>5300</v>
          </cell>
          <cell r="C160">
            <v>61157</v>
          </cell>
          <cell r="D160">
            <v>0</v>
          </cell>
          <cell r="E160" t="str">
            <v>ALUMINIUM ALLOY TOWER EXTN LADDER</v>
          </cell>
          <cell r="F160">
            <v>1</v>
          </cell>
          <cell r="G160">
            <v>35339</v>
          </cell>
          <cell r="H160">
            <v>24900</v>
          </cell>
        </row>
        <row r="161">
          <cell r="A161">
            <v>3400003023</v>
          </cell>
          <cell r="B161">
            <v>5300</v>
          </cell>
          <cell r="C161">
            <v>61200</v>
          </cell>
          <cell r="D161">
            <v>0</v>
          </cell>
          <cell r="E161" t="str">
            <v>WOODEN FALSE CEILING</v>
          </cell>
          <cell r="F161">
            <v>1</v>
          </cell>
          <cell r="G161">
            <v>35339</v>
          </cell>
          <cell r="H161">
            <v>26900</v>
          </cell>
        </row>
        <row r="162">
          <cell r="A162">
            <v>3400003030</v>
          </cell>
          <cell r="B162">
            <v>5300</v>
          </cell>
          <cell r="C162">
            <v>61200</v>
          </cell>
          <cell r="D162">
            <v>0</v>
          </cell>
          <cell r="E162" t="str">
            <v>CG UTILIT2</v>
          </cell>
          <cell r="F162">
            <v>1</v>
          </cell>
          <cell r="G162">
            <v>35339</v>
          </cell>
          <cell r="H162">
            <v>209100</v>
          </cell>
        </row>
        <row r="163">
          <cell r="A163">
            <v>3400003031</v>
          </cell>
          <cell r="B163">
            <v>5300</v>
          </cell>
          <cell r="C163">
            <v>61102</v>
          </cell>
          <cell r="D163">
            <v>0</v>
          </cell>
          <cell r="E163" t="str">
            <v>AIR EXHAUST DUCT-PVC</v>
          </cell>
          <cell r="F163">
            <v>1</v>
          </cell>
          <cell r="G163">
            <v>35339</v>
          </cell>
          <cell r="H163">
            <v>11400</v>
          </cell>
        </row>
        <row r="164">
          <cell r="A164">
            <v>3400003203</v>
          </cell>
          <cell r="B164">
            <v>5300</v>
          </cell>
          <cell r="C164">
            <v>61200</v>
          </cell>
          <cell r="D164">
            <v>0</v>
          </cell>
          <cell r="E164" t="str">
            <v>G.I. PIPE</v>
          </cell>
          <cell r="F164">
            <v>1</v>
          </cell>
          <cell r="G164">
            <v>35339</v>
          </cell>
          <cell r="H164">
            <v>26900</v>
          </cell>
        </row>
        <row r="165">
          <cell r="A165">
            <v>3400003354</v>
          </cell>
          <cell r="B165">
            <v>5300</v>
          </cell>
          <cell r="C165">
            <v>61101</v>
          </cell>
          <cell r="D165">
            <v>0</v>
          </cell>
          <cell r="E165" t="str">
            <v>MATERIAL FOR AIR EXHAUST SYSTEM</v>
          </cell>
          <cell r="F165">
            <v>1</v>
          </cell>
          <cell r="G165">
            <v>35339</v>
          </cell>
          <cell r="H165">
            <v>52600</v>
          </cell>
        </row>
        <row r="166">
          <cell r="A166">
            <v>3400003520</v>
          </cell>
          <cell r="B166">
            <v>5300</v>
          </cell>
          <cell r="C166">
            <v>61200</v>
          </cell>
          <cell r="D166">
            <v>0</v>
          </cell>
          <cell r="E166" t="str">
            <v>SUPERSIL ALUMINIUM PARTITION &amp;PRELAMINAT</v>
          </cell>
          <cell r="F166">
            <v>1</v>
          </cell>
          <cell r="G166">
            <v>35339</v>
          </cell>
          <cell r="H166">
            <v>94600</v>
          </cell>
        </row>
        <row r="167">
          <cell r="A167">
            <v>3400003521</v>
          </cell>
          <cell r="B167">
            <v>5300</v>
          </cell>
          <cell r="C167">
            <v>61200</v>
          </cell>
          <cell r="D167">
            <v>0</v>
          </cell>
          <cell r="E167" t="str">
            <v>FALSE CEILING-PROVIDING&amp;INSTALLATION</v>
          </cell>
          <cell r="F167">
            <v>1</v>
          </cell>
          <cell r="G167">
            <v>35339</v>
          </cell>
          <cell r="H167">
            <v>1747800</v>
          </cell>
        </row>
        <row r="168">
          <cell r="A168">
            <v>3400003522</v>
          </cell>
          <cell r="B168">
            <v>5300</v>
          </cell>
          <cell r="C168">
            <v>61200</v>
          </cell>
          <cell r="D168">
            <v>0</v>
          </cell>
          <cell r="E168" t="str">
            <v>ALUMINIUM DOORS &amp; WINDOWS-INC CENTRE,AUX</v>
          </cell>
          <cell r="F168">
            <v>1</v>
          </cell>
          <cell r="G168">
            <v>35339</v>
          </cell>
          <cell r="H168">
            <v>814100</v>
          </cell>
        </row>
        <row r="169">
          <cell r="A169">
            <v>3400003524</v>
          </cell>
          <cell r="B169">
            <v>5300</v>
          </cell>
          <cell r="C169">
            <v>61200</v>
          </cell>
          <cell r="D169">
            <v>0</v>
          </cell>
          <cell r="E169" t="str">
            <v>STRENGTHENING OF WALL-AUXILLARY'A'</v>
          </cell>
          <cell r="F169">
            <v>1</v>
          </cell>
          <cell r="G169">
            <v>35339</v>
          </cell>
          <cell r="H169">
            <v>1715400</v>
          </cell>
        </row>
        <row r="170">
          <cell r="A170">
            <v>3400003525</v>
          </cell>
          <cell r="B170">
            <v>5300</v>
          </cell>
          <cell r="C170">
            <v>61200</v>
          </cell>
          <cell r="D170">
            <v>0</v>
          </cell>
          <cell r="E170" t="str">
            <v>SUPPLY AND INSTALLATION OF G.I.PIPE</v>
          </cell>
          <cell r="F170">
            <v>1</v>
          </cell>
          <cell r="G170">
            <v>35339</v>
          </cell>
          <cell r="H170">
            <v>60700</v>
          </cell>
        </row>
        <row r="171">
          <cell r="A171">
            <v>3400003526</v>
          </cell>
          <cell r="B171">
            <v>5300</v>
          </cell>
          <cell r="C171">
            <v>61200</v>
          </cell>
          <cell r="D171">
            <v>0</v>
          </cell>
          <cell r="E171" t="str">
            <v>SUPPLY 7 FITTING OF FALSE CEILING</v>
          </cell>
          <cell r="F171">
            <v>1</v>
          </cell>
          <cell r="G171">
            <v>35339</v>
          </cell>
          <cell r="H171">
            <v>55300</v>
          </cell>
        </row>
        <row r="172">
          <cell r="A172">
            <v>3400003547</v>
          </cell>
          <cell r="B172">
            <v>5300</v>
          </cell>
          <cell r="C172">
            <v>61200</v>
          </cell>
          <cell r="D172">
            <v>0</v>
          </cell>
          <cell r="E172" t="str">
            <v>ELECTRICAL FITTINGS &amp; WORK</v>
          </cell>
          <cell r="F172">
            <v>1</v>
          </cell>
          <cell r="G172">
            <v>35339</v>
          </cell>
          <cell r="H172">
            <v>3367300</v>
          </cell>
        </row>
        <row r="173">
          <cell r="A173">
            <v>3400003562</v>
          </cell>
          <cell r="B173">
            <v>5300</v>
          </cell>
          <cell r="C173">
            <v>61200</v>
          </cell>
          <cell r="D173">
            <v>0</v>
          </cell>
          <cell r="E173" t="str">
            <v>PARTITION OF MEZZANINE FLOOR DELIVERY CE</v>
          </cell>
          <cell r="F173">
            <v>1</v>
          </cell>
          <cell r="G173">
            <v>35339</v>
          </cell>
          <cell r="H173">
            <v>95910</v>
          </cell>
        </row>
        <row r="174">
          <cell r="A174">
            <v>3400003739</v>
          </cell>
          <cell r="B174">
            <v>5300</v>
          </cell>
          <cell r="C174">
            <v>61200</v>
          </cell>
          <cell r="D174">
            <v>0</v>
          </cell>
          <cell r="E174" t="str">
            <v>ANTST. FLOORING OF MEZZ.FLOOR-PACIFIC BL</v>
          </cell>
          <cell r="F174">
            <v>1</v>
          </cell>
          <cell r="G174">
            <v>35479</v>
          </cell>
          <cell r="H174">
            <v>824761.88</v>
          </cell>
        </row>
        <row r="175">
          <cell r="A175">
            <v>3400002728</v>
          </cell>
          <cell r="B175">
            <v>5301</v>
          </cell>
          <cell r="C175">
            <v>61206</v>
          </cell>
          <cell r="D175">
            <v>0</v>
          </cell>
          <cell r="E175" t="str">
            <v>INVERTER &amp; BATTERIES</v>
          </cell>
          <cell r="F175">
            <v>1</v>
          </cell>
          <cell r="G175">
            <v>35339</v>
          </cell>
          <cell r="H175">
            <v>6700</v>
          </cell>
        </row>
        <row r="176">
          <cell r="A176">
            <v>3400002729</v>
          </cell>
          <cell r="B176">
            <v>5301</v>
          </cell>
          <cell r="C176">
            <v>61206</v>
          </cell>
          <cell r="D176">
            <v>0</v>
          </cell>
          <cell r="E176" t="str">
            <v>INVERTER &amp; BATTERIES</v>
          </cell>
          <cell r="F176">
            <v>1</v>
          </cell>
          <cell r="G176">
            <v>35339</v>
          </cell>
          <cell r="H176">
            <v>6700</v>
          </cell>
        </row>
        <row r="177">
          <cell r="A177">
            <v>3400002730</v>
          </cell>
          <cell r="B177">
            <v>5301</v>
          </cell>
          <cell r="C177">
            <v>61206</v>
          </cell>
          <cell r="D177">
            <v>0</v>
          </cell>
          <cell r="E177" t="str">
            <v>INVERTOR &amp; BATTERIES</v>
          </cell>
          <cell r="F177">
            <v>1</v>
          </cell>
          <cell r="G177">
            <v>35339</v>
          </cell>
          <cell r="H177">
            <v>6700</v>
          </cell>
        </row>
        <row r="178">
          <cell r="A178">
            <v>3400002731</v>
          </cell>
          <cell r="B178">
            <v>5301</v>
          </cell>
          <cell r="C178">
            <v>61206</v>
          </cell>
          <cell r="D178">
            <v>0</v>
          </cell>
          <cell r="E178" t="str">
            <v>INVERTER &amp; BATTERIES</v>
          </cell>
          <cell r="F178">
            <v>1</v>
          </cell>
          <cell r="G178">
            <v>35339</v>
          </cell>
          <cell r="H178">
            <v>6100</v>
          </cell>
        </row>
        <row r="179">
          <cell r="A179">
            <v>3400002732</v>
          </cell>
          <cell r="B179">
            <v>5301</v>
          </cell>
          <cell r="C179">
            <v>61206</v>
          </cell>
          <cell r="D179">
            <v>0</v>
          </cell>
          <cell r="E179" t="str">
            <v>INVERTOR &amp; BATTERIES</v>
          </cell>
          <cell r="F179">
            <v>1</v>
          </cell>
          <cell r="G179">
            <v>35339</v>
          </cell>
          <cell r="H179">
            <v>6100</v>
          </cell>
        </row>
        <row r="180">
          <cell r="A180">
            <v>3400002733</v>
          </cell>
          <cell r="B180">
            <v>5301</v>
          </cell>
          <cell r="C180">
            <v>61206</v>
          </cell>
          <cell r="D180">
            <v>0</v>
          </cell>
          <cell r="E180" t="str">
            <v>INVERTOR &amp; BATTERIES</v>
          </cell>
          <cell r="F180">
            <v>1</v>
          </cell>
          <cell r="G180">
            <v>35339</v>
          </cell>
          <cell r="H180">
            <v>6100</v>
          </cell>
        </row>
        <row r="181">
          <cell r="A181">
            <v>3400002735</v>
          </cell>
          <cell r="B181">
            <v>5301</v>
          </cell>
          <cell r="C181">
            <v>61206</v>
          </cell>
          <cell r="D181">
            <v>0</v>
          </cell>
          <cell r="E181" t="str">
            <v>INVERTORS &amp; BATTERIES</v>
          </cell>
          <cell r="F181">
            <v>1</v>
          </cell>
          <cell r="G181">
            <v>35339</v>
          </cell>
          <cell r="H181">
            <v>6800</v>
          </cell>
        </row>
        <row r="182">
          <cell r="A182">
            <v>3400002737</v>
          </cell>
          <cell r="B182">
            <v>5301</v>
          </cell>
          <cell r="C182">
            <v>61200</v>
          </cell>
          <cell r="D182">
            <v>0</v>
          </cell>
          <cell r="E182" t="str">
            <v>TRANSFORMER</v>
          </cell>
          <cell r="F182">
            <v>1</v>
          </cell>
          <cell r="G182">
            <v>35339</v>
          </cell>
          <cell r="H182">
            <v>322800</v>
          </cell>
        </row>
        <row r="183">
          <cell r="A183">
            <v>3400002740</v>
          </cell>
          <cell r="B183">
            <v>5301</v>
          </cell>
          <cell r="C183">
            <v>61157</v>
          </cell>
          <cell r="D183">
            <v>0</v>
          </cell>
          <cell r="E183" t="str">
            <v>UNINTERRUPTED POWER SUPPLY</v>
          </cell>
          <cell r="F183">
            <v>1</v>
          </cell>
          <cell r="G183">
            <v>35339</v>
          </cell>
          <cell r="H183">
            <v>157100</v>
          </cell>
        </row>
        <row r="184">
          <cell r="A184">
            <v>3400002913</v>
          </cell>
          <cell r="B184">
            <v>5301</v>
          </cell>
          <cell r="C184">
            <v>61115</v>
          </cell>
          <cell r="D184">
            <v>0</v>
          </cell>
          <cell r="E184" t="str">
            <v>ELECT  INSTL.  FOR  BUR-IN  CHAMBER  - H</v>
          </cell>
          <cell r="F184">
            <v>1</v>
          </cell>
          <cell r="G184">
            <v>35339</v>
          </cell>
          <cell r="H184">
            <v>98600</v>
          </cell>
        </row>
        <row r="185">
          <cell r="A185">
            <v>3400002913</v>
          </cell>
          <cell r="B185">
            <v>5301</v>
          </cell>
          <cell r="C185">
            <v>61115</v>
          </cell>
          <cell r="D185">
            <v>1</v>
          </cell>
          <cell r="E185" t="str">
            <v>SERVICE CHARGES FOR INSTALLATION</v>
          </cell>
          <cell r="F185">
            <v>1</v>
          </cell>
          <cell r="G185">
            <v>35339</v>
          </cell>
          <cell r="H185">
            <v>7000</v>
          </cell>
        </row>
        <row r="186">
          <cell r="A186">
            <v>3400002987</v>
          </cell>
          <cell r="B186">
            <v>5301</v>
          </cell>
          <cell r="C186">
            <v>61203</v>
          </cell>
          <cell r="D186">
            <v>0</v>
          </cell>
          <cell r="E186" t="str">
            <v>TONER ,STARTER, VOLTAGE STABILISER</v>
          </cell>
          <cell r="F186">
            <v>1</v>
          </cell>
          <cell r="G186">
            <v>35339</v>
          </cell>
          <cell r="H186">
            <v>4700</v>
          </cell>
        </row>
        <row r="187">
          <cell r="A187">
            <v>3400002988</v>
          </cell>
          <cell r="B187">
            <v>5301</v>
          </cell>
          <cell r="C187">
            <v>61203</v>
          </cell>
          <cell r="D187">
            <v>0</v>
          </cell>
          <cell r="E187" t="str">
            <v>MINOLTA EP 1050 ELECTRONIC PAPER COPIER</v>
          </cell>
          <cell r="F187">
            <v>1</v>
          </cell>
          <cell r="G187">
            <v>35339</v>
          </cell>
          <cell r="H187">
            <v>83600</v>
          </cell>
        </row>
        <row r="188">
          <cell r="A188">
            <v>3400003009</v>
          </cell>
          <cell r="B188">
            <v>5301</v>
          </cell>
          <cell r="C188">
            <v>61118</v>
          </cell>
          <cell r="D188">
            <v>0</v>
          </cell>
          <cell r="E188" t="str">
            <v>AARTI ,BATTERY CHARGER</v>
          </cell>
          <cell r="F188">
            <v>1</v>
          </cell>
          <cell r="G188">
            <v>35339</v>
          </cell>
          <cell r="H188">
            <v>11300</v>
          </cell>
        </row>
        <row r="189">
          <cell r="A189">
            <v>3400003201</v>
          </cell>
          <cell r="B189">
            <v>5301</v>
          </cell>
          <cell r="C189">
            <v>61158</v>
          </cell>
          <cell r="D189">
            <v>0</v>
          </cell>
          <cell r="E189" t="str">
            <v>UPS 2KVA</v>
          </cell>
          <cell r="F189">
            <v>1</v>
          </cell>
          <cell r="G189">
            <v>35339</v>
          </cell>
          <cell r="H189">
            <v>87400</v>
          </cell>
        </row>
        <row r="190">
          <cell r="A190">
            <v>3400003293</v>
          </cell>
          <cell r="B190">
            <v>5301</v>
          </cell>
          <cell r="C190">
            <v>61157</v>
          </cell>
          <cell r="D190">
            <v>0</v>
          </cell>
          <cell r="E190" t="str">
            <v>PVC WIRE ,6/16 SWITCH SOCKET ETC</v>
          </cell>
          <cell r="F190">
            <v>1</v>
          </cell>
          <cell r="G190">
            <v>35339</v>
          </cell>
          <cell r="H190">
            <v>3700</v>
          </cell>
        </row>
        <row r="191">
          <cell r="A191">
            <v>3400003312</v>
          </cell>
          <cell r="B191">
            <v>5301</v>
          </cell>
          <cell r="C191">
            <v>61116</v>
          </cell>
          <cell r="D191">
            <v>0</v>
          </cell>
          <cell r="E191" t="str">
            <v>CUSTOM BUILT POWER SUPPLY(APLAB)</v>
          </cell>
          <cell r="F191">
            <v>1</v>
          </cell>
          <cell r="G191">
            <v>35339</v>
          </cell>
          <cell r="H191">
            <v>92400</v>
          </cell>
        </row>
        <row r="192">
          <cell r="A192">
            <v>3400003313</v>
          </cell>
          <cell r="B192">
            <v>5301</v>
          </cell>
          <cell r="C192">
            <v>61116</v>
          </cell>
          <cell r="D192">
            <v>0</v>
          </cell>
          <cell r="E192" t="str">
            <v>CUSTOM BUILT POWER SUPPLY(APLAB)</v>
          </cell>
          <cell r="F192">
            <v>1</v>
          </cell>
          <cell r="G192">
            <v>35339</v>
          </cell>
          <cell r="H192">
            <v>92400</v>
          </cell>
        </row>
        <row r="193">
          <cell r="A193">
            <v>3400003314</v>
          </cell>
          <cell r="B193">
            <v>5301</v>
          </cell>
          <cell r="C193">
            <v>61116</v>
          </cell>
          <cell r="D193">
            <v>0</v>
          </cell>
          <cell r="E193" t="str">
            <v>CUSTOM BUILT POWER SUPPLY(APLAB)</v>
          </cell>
          <cell r="F193">
            <v>1</v>
          </cell>
          <cell r="G193">
            <v>35339</v>
          </cell>
          <cell r="H193">
            <v>92400</v>
          </cell>
        </row>
        <row r="194">
          <cell r="A194">
            <v>3400003353</v>
          </cell>
          <cell r="B194">
            <v>5301</v>
          </cell>
          <cell r="C194">
            <v>61102</v>
          </cell>
          <cell r="D194">
            <v>0</v>
          </cell>
          <cell r="E194" t="str">
            <v>ANTISTATIC DESOLDERING STATION</v>
          </cell>
          <cell r="F194">
            <v>1</v>
          </cell>
          <cell r="G194">
            <v>35339</v>
          </cell>
          <cell r="H194">
            <v>56800</v>
          </cell>
        </row>
        <row r="195">
          <cell r="A195">
            <v>3400003530</v>
          </cell>
          <cell r="B195">
            <v>5301</v>
          </cell>
          <cell r="C195">
            <v>61161</v>
          </cell>
          <cell r="D195">
            <v>0</v>
          </cell>
          <cell r="E195" t="str">
            <v>SERVICE COUNTER WITH BAIN MARIE &amp;LABOUR</v>
          </cell>
          <cell r="F195">
            <v>1</v>
          </cell>
          <cell r="G195">
            <v>35339</v>
          </cell>
          <cell r="H195">
            <v>90100</v>
          </cell>
        </row>
        <row r="196">
          <cell r="A196">
            <v>3400003544</v>
          </cell>
          <cell r="B196">
            <v>5301</v>
          </cell>
          <cell r="C196">
            <v>61157</v>
          </cell>
          <cell r="D196">
            <v>0</v>
          </cell>
          <cell r="E196" t="str">
            <v>GA-22 7.5 BAR UPGRADED</v>
          </cell>
          <cell r="F196">
            <v>1</v>
          </cell>
          <cell r="G196">
            <v>35339</v>
          </cell>
          <cell r="H196">
            <v>238900</v>
          </cell>
        </row>
        <row r="197">
          <cell r="A197">
            <v>3400003545</v>
          </cell>
          <cell r="B197">
            <v>5301</v>
          </cell>
          <cell r="C197">
            <v>61157</v>
          </cell>
          <cell r="D197">
            <v>0</v>
          </cell>
          <cell r="E197" t="str">
            <v>AIR RECEIVER 1.0 M3</v>
          </cell>
          <cell r="F197">
            <v>1</v>
          </cell>
          <cell r="G197">
            <v>35339</v>
          </cell>
          <cell r="H197">
            <v>31200</v>
          </cell>
        </row>
        <row r="198">
          <cell r="A198">
            <v>3400003546</v>
          </cell>
          <cell r="B198">
            <v>5301</v>
          </cell>
          <cell r="C198">
            <v>61157</v>
          </cell>
          <cell r="D198">
            <v>0</v>
          </cell>
          <cell r="E198" t="str">
            <v>AIR DRYER FD 100</v>
          </cell>
          <cell r="F198">
            <v>1</v>
          </cell>
          <cell r="G198">
            <v>35339</v>
          </cell>
          <cell r="H198">
            <v>166000</v>
          </cell>
        </row>
        <row r="199">
          <cell r="A199">
            <v>3400003919</v>
          </cell>
          <cell r="B199">
            <v>5301</v>
          </cell>
          <cell r="C199">
            <v>61116</v>
          </cell>
          <cell r="D199">
            <v>0</v>
          </cell>
          <cell r="E199" t="str">
            <v>ELECTRICAL INSTALLATION ON SHOP FLOOR</v>
          </cell>
          <cell r="F199">
            <v>1</v>
          </cell>
          <cell r="G199">
            <v>35339</v>
          </cell>
          <cell r="H199">
            <v>100000</v>
          </cell>
        </row>
        <row r="200">
          <cell r="A200">
            <v>3400003923</v>
          </cell>
          <cell r="B200">
            <v>5301</v>
          </cell>
          <cell r="C200">
            <v>61200</v>
          </cell>
          <cell r="D200">
            <v>0</v>
          </cell>
          <cell r="E200" t="str">
            <v>ELECTRICAL INSTALLATION ON SHOP FLOOR</v>
          </cell>
          <cell r="F200">
            <v>1</v>
          </cell>
          <cell r="G200">
            <v>35339</v>
          </cell>
          <cell r="H200">
            <v>54900</v>
          </cell>
        </row>
        <row r="201">
          <cell r="A201">
            <v>3400004433</v>
          </cell>
          <cell r="B201">
            <v>5301</v>
          </cell>
          <cell r="C201">
            <v>61116</v>
          </cell>
          <cell r="D201">
            <v>0</v>
          </cell>
          <cell r="E201" t="str">
            <v>APLAB CV/CL DC REGULATED POWER SUPP 7116</v>
          </cell>
          <cell r="F201">
            <v>1</v>
          </cell>
          <cell r="G201">
            <v>35339</v>
          </cell>
          <cell r="H201">
            <v>2800</v>
          </cell>
        </row>
        <row r="202">
          <cell r="A202">
            <v>3400004434</v>
          </cell>
          <cell r="B202">
            <v>5301</v>
          </cell>
          <cell r="C202">
            <v>61116</v>
          </cell>
          <cell r="D202">
            <v>0</v>
          </cell>
          <cell r="E202" t="str">
            <v>APLAB CV/CC BENCH DC REGULATED P SUP7235</v>
          </cell>
          <cell r="F202">
            <v>1</v>
          </cell>
          <cell r="G202">
            <v>35339</v>
          </cell>
          <cell r="H202">
            <v>11700</v>
          </cell>
        </row>
        <row r="203">
          <cell r="A203">
            <v>3400004452</v>
          </cell>
          <cell r="B203">
            <v>5301</v>
          </cell>
          <cell r="C203">
            <v>61157</v>
          </cell>
          <cell r="D203">
            <v>0</v>
          </cell>
          <cell r="E203" t="str">
            <v>SIEMENS MAKE 40KVA UPS</v>
          </cell>
          <cell r="F203">
            <v>1</v>
          </cell>
          <cell r="G203">
            <v>35339</v>
          </cell>
          <cell r="H203">
            <v>366800</v>
          </cell>
        </row>
        <row r="204">
          <cell r="A204">
            <v>3400004452</v>
          </cell>
          <cell r="B204">
            <v>5301</v>
          </cell>
          <cell r="C204">
            <v>61157</v>
          </cell>
          <cell r="D204">
            <v>1</v>
          </cell>
          <cell r="E204" t="str">
            <v>COMMISSIONING CHARGES OF UPS SYSTEM</v>
          </cell>
          <cell r="F204">
            <v>1</v>
          </cell>
          <cell r="G204">
            <v>35339</v>
          </cell>
          <cell r="H204">
            <v>1000</v>
          </cell>
        </row>
        <row r="205">
          <cell r="A205">
            <v>3400004454</v>
          </cell>
          <cell r="B205">
            <v>5301</v>
          </cell>
          <cell r="C205">
            <v>61153</v>
          </cell>
          <cell r="D205">
            <v>0</v>
          </cell>
          <cell r="E205" t="str">
            <v>ELECTRICAL INSTALLATION RUAD AREA</v>
          </cell>
          <cell r="F205">
            <v>1</v>
          </cell>
          <cell r="G205">
            <v>35339</v>
          </cell>
          <cell r="H205">
            <v>83900</v>
          </cell>
        </row>
        <row r="206">
          <cell r="A206">
            <v>3400003770</v>
          </cell>
          <cell r="B206">
            <v>5301</v>
          </cell>
          <cell r="C206">
            <v>61115</v>
          </cell>
          <cell r="D206">
            <v>0</v>
          </cell>
          <cell r="E206" t="str">
            <v>RUN IN CHAMBER-LABOUR CHARGES &amp; OVERHEAD</v>
          </cell>
          <cell r="F206">
            <v>1</v>
          </cell>
          <cell r="G206">
            <v>35509</v>
          </cell>
          <cell r="H206">
            <v>43400</v>
          </cell>
        </row>
        <row r="207">
          <cell r="A207">
            <v>3400003772</v>
          </cell>
          <cell r="B207">
            <v>5301</v>
          </cell>
          <cell r="C207">
            <v>61157</v>
          </cell>
          <cell r="D207">
            <v>0</v>
          </cell>
          <cell r="E207" t="str">
            <v>360V TV 200H CELLS-COST OF CHARGING</v>
          </cell>
          <cell r="F207">
            <v>1</v>
          </cell>
          <cell r="G207">
            <v>35509</v>
          </cell>
          <cell r="H207">
            <v>10800</v>
          </cell>
        </row>
        <row r="208">
          <cell r="A208">
            <v>3400003773</v>
          </cell>
          <cell r="B208">
            <v>5301</v>
          </cell>
          <cell r="C208">
            <v>61157</v>
          </cell>
          <cell r="D208">
            <v>0</v>
          </cell>
          <cell r="E208" t="str">
            <v>360V BATTERY WITH 180TV CELLS&amp;ACCESSORIE</v>
          </cell>
          <cell r="F208">
            <v>1</v>
          </cell>
          <cell r="G208">
            <v>35510</v>
          </cell>
          <cell r="H208">
            <v>460421</v>
          </cell>
        </row>
        <row r="209">
          <cell r="A209">
            <v>3400003782</v>
          </cell>
          <cell r="B209">
            <v>5301</v>
          </cell>
          <cell r="C209">
            <v>61157</v>
          </cell>
          <cell r="D209">
            <v>0</v>
          </cell>
          <cell r="E209" t="str">
            <v>CUSTOM BUILT SWITCH MODE POWER SUPPLY</v>
          </cell>
          <cell r="F209">
            <v>1</v>
          </cell>
          <cell r="G209">
            <v>35510</v>
          </cell>
          <cell r="H209">
            <v>40040</v>
          </cell>
        </row>
        <row r="210">
          <cell r="A210">
            <v>3400003790</v>
          </cell>
          <cell r="B210">
            <v>5301</v>
          </cell>
          <cell r="C210">
            <v>61200</v>
          </cell>
          <cell r="D210">
            <v>0</v>
          </cell>
          <cell r="E210" t="str">
            <v>Electric Works Phase III + Mezz floor</v>
          </cell>
          <cell r="F210">
            <v>1</v>
          </cell>
          <cell r="G210">
            <v>35520</v>
          </cell>
          <cell r="H210">
            <v>1681868.4</v>
          </cell>
        </row>
        <row r="211">
          <cell r="A211">
            <v>3400002472</v>
          </cell>
          <cell r="B211">
            <v>5302</v>
          </cell>
          <cell r="C211">
            <v>61203</v>
          </cell>
          <cell r="D211">
            <v>0</v>
          </cell>
          <cell r="E211" t="str">
            <v>VOLTAS CRYSTAL ROOM AIRCOND 136327</v>
          </cell>
          <cell r="F211">
            <v>1</v>
          </cell>
          <cell r="G211">
            <v>35339</v>
          </cell>
          <cell r="H211">
            <v>1</v>
          </cell>
        </row>
        <row r="212">
          <cell r="A212">
            <v>3400002720</v>
          </cell>
          <cell r="B212">
            <v>5302</v>
          </cell>
          <cell r="C212">
            <v>61200</v>
          </cell>
          <cell r="D212">
            <v>0</v>
          </cell>
          <cell r="E212" t="str">
            <v>AIR CONDITIONER</v>
          </cell>
          <cell r="F212">
            <v>1</v>
          </cell>
          <cell r="G212">
            <v>35339</v>
          </cell>
          <cell r="H212">
            <v>14900</v>
          </cell>
        </row>
        <row r="213">
          <cell r="A213">
            <v>3400002721</v>
          </cell>
          <cell r="B213">
            <v>5302</v>
          </cell>
          <cell r="C213">
            <v>61200</v>
          </cell>
          <cell r="D213">
            <v>0</v>
          </cell>
          <cell r="E213" t="str">
            <v>AIR CONDITIONER</v>
          </cell>
          <cell r="F213">
            <v>1</v>
          </cell>
          <cell r="G213">
            <v>35339</v>
          </cell>
          <cell r="H213">
            <v>16000</v>
          </cell>
        </row>
        <row r="214">
          <cell r="A214">
            <v>3400002722</v>
          </cell>
          <cell r="B214">
            <v>5302</v>
          </cell>
          <cell r="C214">
            <v>61200</v>
          </cell>
          <cell r="D214">
            <v>0</v>
          </cell>
          <cell r="E214" t="str">
            <v>AIR CONDITIONER</v>
          </cell>
          <cell r="F214">
            <v>1</v>
          </cell>
          <cell r="G214">
            <v>35339</v>
          </cell>
          <cell r="H214">
            <v>16000</v>
          </cell>
        </row>
        <row r="215">
          <cell r="A215">
            <v>3400002723</v>
          </cell>
          <cell r="B215">
            <v>5302</v>
          </cell>
          <cell r="C215">
            <v>61200</v>
          </cell>
          <cell r="D215">
            <v>0</v>
          </cell>
          <cell r="E215" t="str">
            <v>AIR CONDITIONING PLANT</v>
          </cell>
          <cell r="F215">
            <v>1</v>
          </cell>
          <cell r="G215">
            <v>35339</v>
          </cell>
          <cell r="H215">
            <v>2255700</v>
          </cell>
        </row>
        <row r="216">
          <cell r="A216">
            <v>3400002724</v>
          </cell>
          <cell r="B216">
            <v>5302</v>
          </cell>
          <cell r="C216">
            <v>61200</v>
          </cell>
          <cell r="D216">
            <v>0</v>
          </cell>
          <cell r="E216" t="str">
            <v>AIR CONDITIONERS SPLIT</v>
          </cell>
          <cell r="F216">
            <v>1</v>
          </cell>
          <cell r="G216">
            <v>35339</v>
          </cell>
          <cell r="H216">
            <v>28100</v>
          </cell>
        </row>
        <row r="217">
          <cell r="A217">
            <v>3400002725</v>
          </cell>
          <cell r="B217">
            <v>5302</v>
          </cell>
          <cell r="C217">
            <v>61200</v>
          </cell>
          <cell r="D217">
            <v>0</v>
          </cell>
          <cell r="E217" t="str">
            <v>AIR CONDITIONERS SPLIT</v>
          </cell>
          <cell r="F217">
            <v>1</v>
          </cell>
          <cell r="G217">
            <v>35339</v>
          </cell>
          <cell r="H217">
            <v>28100</v>
          </cell>
        </row>
        <row r="218">
          <cell r="A218">
            <v>3400002726</v>
          </cell>
          <cell r="B218">
            <v>5302</v>
          </cell>
          <cell r="C218">
            <v>61200</v>
          </cell>
          <cell r="D218">
            <v>0</v>
          </cell>
          <cell r="E218" t="str">
            <v>AIR CONDITIONERS SPLIT</v>
          </cell>
          <cell r="F218">
            <v>1</v>
          </cell>
          <cell r="G218">
            <v>35339</v>
          </cell>
          <cell r="H218">
            <v>28100</v>
          </cell>
        </row>
        <row r="219">
          <cell r="A219">
            <v>3400002727</v>
          </cell>
          <cell r="B219">
            <v>5302</v>
          </cell>
          <cell r="C219">
            <v>61200</v>
          </cell>
          <cell r="D219">
            <v>0</v>
          </cell>
          <cell r="E219" t="str">
            <v>AIR CONDITIONERS SPLIT</v>
          </cell>
          <cell r="F219">
            <v>1</v>
          </cell>
          <cell r="G219">
            <v>35339</v>
          </cell>
          <cell r="H219">
            <v>28100</v>
          </cell>
        </row>
        <row r="220">
          <cell r="A220">
            <v>3400002916</v>
          </cell>
          <cell r="B220">
            <v>5302</v>
          </cell>
          <cell r="C220">
            <v>61162</v>
          </cell>
          <cell r="D220">
            <v>0</v>
          </cell>
          <cell r="E220" t="str">
            <v>3TON  VOLTAS SLIMLINE A.C.</v>
          </cell>
          <cell r="F220">
            <v>1</v>
          </cell>
          <cell r="G220">
            <v>35339</v>
          </cell>
          <cell r="H220">
            <v>65300</v>
          </cell>
        </row>
        <row r="221">
          <cell r="A221">
            <v>3400002917</v>
          </cell>
          <cell r="B221">
            <v>5302</v>
          </cell>
          <cell r="C221">
            <v>61162</v>
          </cell>
          <cell r="D221">
            <v>0</v>
          </cell>
          <cell r="E221" t="str">
            <v>3TON  VOLTAS SLIMLINE A.C.</v>
          </cell>
          <cell r="F221">
            <v>1</v>
          </cell>
          <cell r="G221">
            <v>35339</v>
          </cell>
          <cell r="H221">
            <v>65300</v>
          </cell>
        </row>
        <row r="222">
          <cell r="A222">
            <v>3400002918</v>
          </cell>
          <cell r="B222">
            <v>5302</v>
          </cell>
          <cell r="C222">
            <v>61162</v>
          </cell>
          <cell r="D222">
            <v>0</v>
          </cell>
          <cell r="E222" t="str">
            <v>3TON  VOLTAS SLIMLINE A.C.</v>
          </cell>
          <cell r="F222">
            <v>1</v>
          </cell>
          <cell r="G222">
            <v>35339</v>
          </cell>
          <cell r="H222">
            <v>65300</v>
          </cell>
        </row>
        <row r="223">
          <cell r="A223">
            <v>3400002919</v>
          </cell>
          <cell r="B223">
            <v>5302</v>
          </cell>
          <cell r="C223">
            <v>61162</v>
          </cell>
          <cell r="D223">
            <v>0</v>
          </cell>
          <cell r="E223" t="str">
            <v>3TON  VOLTAS SLIMLINE A.C.</v>
          </cell>
          <cell r="F223">
            <v>1</v>
          </cell>
          <cell r="G223">
            <v>35339</v>
          </cell>
          <cell r="H223">
            <v>65300</v>
          </cell>
        </row>
        <row r="224">
          <cell r="A224">
            <v>3400002920</v>
          </cell>
          <cell r="B224">
            <v>5302</v>
          </cell>
          <cell r="C224">
            <v>61162</v>
          </cell>
          <cell r="D224">
            <v>0</v>
          </cell>
          <cell r="E224" t="str">
            <v>3TON  VOLTAS SLIMLINE A.C.</v>
          </cell>
          <cell r="F224">
            <v>1</v>
          </cell>
          <cell r="G224">
            <v>35339</v>
          </cell>
          <cell r="H224">
            <v>65300</v>
          </cell>
        </row>
        <row r="225">
          <cell r="A225">
            <v>3400002921</v>
          </cell>
          <cell r="B225">
            <v>5302</v>
          </cell>
          <cell r="C225">
            <v>61102</v>
          </cell>
          <cell r="D225">
            <v>0</v>
          </cell>
          <cell r="E225" t="str">
            <v>BPL 185  DOUBLE DOOR  REFRIGERATOR  WHIT</v>
          </cell>
          <cell r="F225">
            <v>1</v>
          </cell>
          <cell r="G225">
            <v>35339</v>
          </cell>
          <cell r="H225">
            <v>11300</v>
          </cell>
        </row>
        <row r="226">
          <cell r="A226">
            <v>3400002974</v>
          </cell>
          <cell r="B226">
            <v>5302</v>
          </cell>
          <cell r="C226">
            <v>61200</v>
          </cell>
          <cell r="D226">
            <v>0</v>
          </cell>
          <cell r="E226" t="str">
            <v>SPLIT AIR CONDITIONER</v>
          </cell>
          <cell r="F226">
            <v>1</v>
          </cell>
          <cell r="G226">
            <v>35339</v>
          </cell>
          <cell r="H226">
            <v>38300</v>
          </cell>
        </row>
        <row r="227">
          <cell r="A227">
            <v>3400002975</v>
          </cell>
          <cell r="B227">
            <v>5302</v>
          </cell>
          <cell r="C227">
            <v>61200</v>
          </cell>
          <cell r="D227">
            <v>0</v>
          </cell>
          <cell r="E227" t="str">
            <v>SPLIT AIR CONDITIONER</v>
          </cell>
          <cell r="F227">
            <v>1</v>
          </cell>
          <cell r="G227">
            <v>35339</v>
          </cell>
          <cell r="H227">
            <v>38300</v>
          </cell>
        </row>
        <row r="228">
          <cell r="A228">
            <v>3400002976</v>
          </cell>
          <cell r="B228">
            <v>5302</v>
          </cell>
          <cell r="C228">
            <v>61200</v>
          </cell>
          <cell r="D228">
            <v>0</v>
          </cell>
          <cell r="E228" t="str">
            <v>SPLIT AIR CONDITIONER</v>
          </cell>
          <cell r="F228">
            <v>1</v>
          </cell>
          <cell r="G228">
            <v>35339</v>
          </cell>
          <cell r="H228">
            <v>38300</v>
          </cell>
        </row>
        <row r="229">
          <cell r="A229">
            <v>3400002977</v>
          </cell>
          <cell r="B229">
            <v>5302</v>
          </cell>
          <cell r="C229">
            <v>61200</v>
          </cell>
          <cell r="D229">
            <v>0</v>
          </cell>
          <cell r="E229" t="str">
            <v>SPLIT AIR CONDITIONER</v>
          </cell>
          <cell r="F229">
            <v>1</v>
          </cell>
          <cell r="G229">
            <v>35339</v>
          </cell>
          <cell r="H229">
            <v>38300</v>
          </cell>
        </row>
        <row r="230">
          <cell r="A230">
            <v>3400002978</v>
          </cell>
          <cell r="B230">
            <v>5302</v>
          </cell>
          <cell r="C230">
            <v>61200</v>
          </cell>
          <cell r="D230">
            <v>0</v>
          </cell>
          <cell r="E230" t="str">
            <v>SPLIT AIR CONDITIONER</v>
          </cell>
          <cell r="F230">
            <v>1</v>
          </cell>
          <cell r="G230">
            <v>35339</v>
          </cell>
          <cell r="H230">
            <v>38300</v>
          </cell>
        </row>
        <row r="231">
          <cell r="A231">
            <v>3400002979</v>
          </cell>
          <cell r="B231">
            <v>5302</v>
          </cell>
          <cell r="C231">
            <v>61200</v>
          </cell>
          <cell r="D231">
            <v>0</v>
          </cell>
          <cell r="E231" t="str">
            <v>SPLIT AIR CONDITIONER</v>
          </cell>
          <cell r="F231">
            <v>1</v>
          </cell>
          <cell r="G231">
            <v>35339</v>
          </cell>
          <cell r="H231">
            <v>38300</v>
          </cell>
        </row>
        <row r="232">
          <cell r="A232">
            <v>3400002980</v>
          </cell>
          <cell r="B232">
            <v>5302</v>
          </cell>
          <cell r="C232">
            <v>61200</v>
          </cell>
          <cell r="D232">
            <v>0</v>
          </cell>
          <cell r="E232" t="str">
            <v>SPLIT AIR CONDITIONER</v>
          </cell>
          <cell r="F232">
            <v>1</v>
          </cell>
          <cell r="G232">
            <v>35339</v>
          </cell>
          <cell r="H232">
            <v>38300</v>
          </cell>
        </row>
        <row r="233">
          <cell r="A233">
            <v>3400003179</v>
          </cell>
          <cell r="B233">
            <v>5302</v>
          </cell>
          <cell r="C233">
            <v>61162</v>
          </cell>
          <cell r="D233">
            <v>0</v>
          </cell>
          <cell r="E233" t="str">
            <v>VIDEOCON A.C</v>
          </cell>
          <cell r="F233">
            <v>1</v>
          </cell>
          <cell r="G233">
            <v>35339</v>
          </cell>
          <cell r="H233">
            <v>49100</v>
          </cell>
        </row>
        <row r="234">
          <cell r="A234">
            <v>3400003180</v>
          </cell>
          <cell r="B234">
            <v>5302</v>
          </cell>
          <cell r="C234">
            <v>61162</v>
          </cell>
          <cell r="D234">
            <v>0</v>
          </cell>
          <cell r="E234" t="str">
            <v>VIDEOCON A.C</v>
          </cell>
          <cell r="F234">
            <v>1</v>
          </cell>
          <cell r="G234">
            <v>35339</v>
          </cell>
          <cell r="H234">
            <v>49100</v>
          </cell>
        </row>
        <row r="235">
          <cell r="A235">
            <v>3400003181</v>
          </cell>
          <cell r="B235">
            <v>5302</v>
          </cell>
          <cell r="C235">
            <v>61162</v>
          </cell>
          <cell r="D235">
            <v>0</v>
          </cell>
          <cell r="E235" t="str">
            <v>VIDEOCON A.C</v>
          </cell>
          <cell r="F235">
            <v>1</v>
          </cell>
          <cell r="G235">
            <v>35339</v>
          </cell>
          <cell r="H235">
            <v>49100</v>
          </cell>
        </row>
        <row r="236">
          <cell r="A236">
            <v>3400003184</v>
          </cell>
          <cell r="B236">
            <v>5302</v>
          </cell>
          <cell r="C236">
            <v>61162</v>
          </cell>
          <cell r="D236">
            <v>0</v>
          </cell>
          <cell r="E236" t="str">
            <v>GODREJ COLD GOLD REFG  100LTS</v>
          </cell>
          <cell r="F236">
            <v>1</v>
          </cell>
          <cell r="G236">
            <v>35339</v>
          </cell>
          <cell r="H236">
            <v>6000</v>
          </cell>
        </row>
        <row r="237">
          <cell r="A237">
            <v>3400003325</v>
          </cell>
          <cell r="B237">
            <v>5302</v>
          </cell>
          <cell r="C237">
            <v>61162</v>
          </cell>
          <cell r="D237">
            <v>0</v>
          </cell>
          <cell r="E237" t="str">
            <v>VIDEOCON A.C. RC-15E</v>
          </cell>
          <cell r="F237">
            <v>1</v>
          </cell>
          <cell r="G237">
            <v>35339</v>
          </cell>
          <cell r="H237">
            <v>27600</v>
          </cell>
        </row>
        <row r="238">
          <cell r="A238">
            <v>3400003326</v>
          </cell>
          <cell r="B238">
            <v>5302</v>
          </cell>
          <cell r="C238">
            <v>61162</v>
          </cell>
          <cell r="D238">
            <v>0</v>
          </cell>
          <cell r="E238" t="str">
            <v>VIDEOCON A.C. RC-15E</v>
          </cell>
          <cell r="F238">
            <v>1</v>
          </cell>
          <cell r="G238">
            <v>35339</v>
          </cell>
          <cell r="H238">
            <v>27600</v>
          </cell>
        </row>
        <row r="239">
          <cell r="A239">
            <v>3400003518</v>
          </cell>
          <cell r="B239">
            <v>5302</v>
          </cell>
          <cell r="C239">
            <v>61200</v>
          </cell>
          <cell r="D239">
            <v>0</v>
          </cell>
          <cell r="E239" t="str">
            <v>AIR CONDITIONING PLANT FOR PHASE 2</v>
          </cell>
          <cell r="F239">
            <v>1</v>
          </cell>
          <cell r="G239">
            <v>35339</v>
          </cell>
          <cell r="H239">
            <v>1566500</v>
          </cell>
        </row>
        <row r="240">
          <cell r="A240">
            <v>3400003519</v>
          </cell>
          <cell r="B240">
            <v>5302</v>
          </cell>
          <cell r="C240">
            <v>61200</v>
          </cell>
          <cell r="D240">
            <v>0</v>
          </cell>
          <cell r="E240" t="str">
            <v>RELOCATION-COOLING TOWER</v>
          </cell>
          <cell r="F240">
            <v>1</v>
          </cell>
          <cell r="G240">
            <v>35339</v>
          </cell>
          <cell r="H240">
            <v>821900</v>
          </cell>
        </row>
        <row r="241">
          <cell r="A241">
            <v>3400004493</v>
          </cell>
          <cell r="B241">
            <v>5302</v>
          </cell>
          <cell r="C241">
            <v>61161</v>
          </cell>
          <cell r="D241">
            <v>0</v>
          </cell>
          <cell r="E241" t="str">
            <v>REFRIGERATOR DOUBLE DOOR 300 LTS</v>
          </cell>
          <cell r="F241">
            <v>1</v>
          </cell>
          <cell r="G241">
            <v>35339</v>
          </cell>
          <cell r="H241">
            <v>14500</v>
          </cell>
        </row>
        <row r="242">
          <cell r="A242">
            <v>3400004781</v>
          </cell>
          <cell r="B242">
            <v>5302</v>
          </cell>
          <cell r="C242">
            <v>61203</v>
          </cell>
          <cell r="D242">
            <v>0</v>
          </cell>
          <cell r="E242" t="str">
            <v>VOLTAS CRYSTAL ROOM AIRCOND 13624</v>
          </cell>
          <cell r="F242">
            <v>1</v>
          </cell>
          <cell r="G242">
            <v>35339</v>
          </cell>
          <cell r="H242">
            <v>1</v>
          </cell>
        </row>
        <row r="243">
          <cell r="A243">
            <v>3400004782</v>
          </cell>
          <cell r="B243">
            <v>5302</v>
          </cell>
          <cell r="C243">
            <v>61203</v>
          </cell>
          <cell r="D243">
            <v>0</v>
          </cell>
          <cell r="E243" t="str">
            <v>VOLTAS CRYSTAL ROOM AIRCOND 15TON 135094</v>
          </cell>
          <cell r="F243">
            <v>1</v>
          </cell>
          <cell r="G243">
            <v>35339</v>
          </cell>
          <cell r="H243">
            <v>1</v>
          </cell>
        </row>
        <row r="244">
          <cell r="A244">
            <v>3400004785</v>
          </cell>
          <cell r="B244">
            <v>5302</v>
          </cell>
          <cell r="C244">
            <v>61203</v>
          </cell>
          <cell r="D244">
            <v>0</v>
          </cell>
          <cell r="E244" t="str">
            <v>1.5TR SPLIT A.C FOR SUNNY TOWER Y E E</v>
          </cell>
          <cell r="F244">
            <v>1</v>
          </cell>
          <cell r="G244">
            <v>35339</v>
          </cell>
          <cell r="H244">
            <v>20137.84</v>
          </cell>
        </row>
        <row r="245">
          <cell r="A245">
            <v>3400003743</v>
          </cell>
          <cell r="B245">
            <v>5302</v>
          </cell>
          <cell r="C245">
            <v>61200</v>
          </cell>
          <cell r="D245">
            <v>0</v>
          </cell>
          <cell r="E245" t="str">
            <v>SPLIT AIRCONDITIONER E450CE CAP1.5TR</v>
          </cell>
          <cell r="F245">
            <v>1</v>
          </cell>
          <cell r="G245">
            <v>35479</v>
          </cell>
          <cell r="H245">
            <v>42755.5</v>
          </cell>
        </row>
        <row r="246">
          <cell r="A246">
            <v>3400003744</v>
          </cell>
          <cell r="B246">
            <v>5302</v>
          </cell>
          <cell r="C246">
            <v>61200</v>
          </cell>
          <cell r="D246">
            <v>0</v>
          </cell>
          <cell r="E246" t="str">
            <v>SPLIT AIRCONDITIONERE450CE CAP1.5TR</v>
          </cell>
          <cell r="F246">
            <v>1</v>
          </cell>
          <cell r="G246">
            <v>35479</v>
          </cell>
          <cell r="H246">
            <v>42755.5</v>
          </cell>
        </row>
        <row r="247">
          <cell r="A247">
            <v>3400003745</v>
          </cell>
          <cell r="B247">
            <v>5302</v>
          </cell>
          <cell r="C247">
            <v>61200</v>
          </cell>
          <cell r="D247">
            <v>0</v>
          </cell>
          <cell r="E247" t="str">
            <v>`SPLIT AIRCONDITIONER E450CE CAP 1.5TR</v>
          </cell>
          <cell r="F247">
            <v>1</v>
          </cell>
          <cell r="G247">
            <v>35479</v>
          </cell>
          <cell r="H247">
            <v>42755.5</v>
          </cell>
        </row>
        <row r="248">
          <cell r="A248">
            <v>3400003746</v>
          </cell>
          <cell r="B248">
            <v>5302</v>
          </cell>
          <cell r="C248">
            <v>61200</v>
          </cell>
          <cell r="D248">
            <v>0</v>
          </cell>
          <cell r="E248" t="str">
            <v>SPLIT AIRCONDITIONER E450CE CAP 1.5TR</v>
          </cell>
          <cell r="F248">
            <v>1</v>
          </cell>
          <cell r="G248">
            <v>35479</v>
          </cell>
          <cell r="H248">
            <v>42755.5</v>
          </cell>
        </row>
        <row r="249">
          <cell r="A249">
            <v>3400003747</v>
          </cell>
          <cell r="B249">
            <v>5302</v>
          </cell>
          <cell r="C249">
            <v>61200</v>
          </cell>
          <cell r="D249">
            <v>0</v>
          </cell>
          <cell r="E249" t="str">
            <v>SPLIT AIRCONDITIONER E450CE CAP1.5TR</v>
          </cell>
          <cell r="F249">
            <v>1</v>
          </cell>
          <cell r="G249">
            <v>35479</v>
          </cell>
          <cell r="H249">
            <v>42755.5</v>
          </cell>
        </row>
        <row r="250">
          <cell r="A250">
            <v>3400003748</v>
          </cell>
          <cell r="B250">
            <v>5302</v>
          </cell>
          <cell r="C250">
            <v>61200</v>
          </cell>
          <cell r="D250">
            <v>0</v>
          </cell>
          <cell r="E250" t="str">
            <v>SPLIT AIRCONDITIONER E450CE CAP1.5TR</v>
          </cell>
          <cell r="F250">
            <v>1</v>
          </cell>
          <cell r="G250">
            <v>35479</v>
          </cell>
          <cell r="H250">
            <v>42755.5</v>
          </cell>
        </row>
        <row r="251">
          <cell r="A251">
            <v>3400003749</v>
          </cell>
          <cell r="B251">
            <v>5302</v>
          </cell>
          <cell r="C251">
            <v>61200</v>
          </cell>
          <cell r="D251">
            <v>0</v>
          </cell>
          <cell r="E251" t="str">
            <v>SPLIT AIRCONDITIONER E600CE CAP2TONS</v>
          </cell>
          <cell r="F251">
            <v>1</v>
          </cell>
          <cell r="G251">
            <v>35479</v>
          </cell>
          <cell r="H251">
            <v>52658</v>
          </cell>
        </row>
        <row r="252">
          <cell r="A252">
            <v>3400002738</v>
          </cell>
          <cell r="B252">
            <v>5303</v>
          </cell>
          <cell r="C252">
            <v>61200</v>
          </cell>
          <cell r="D252">
            <v>0</v>
          </cell>
          <cell r="E252" t="str">
            <v>ELECTRICAL FITTINGS</v>
          </cell>
          <cell r="F252">
            <v>1</v>
          </cell>
          <cell r="G252">
            <v>35339</v>
          </cell>
          <cell r="H252">
            <v>357800</v>
          </cell>
        </row>
        <row r="253">
          <cell r="A253">
            <v>3400002739</v>
          </cell>
          <cell r="B253">
            <v>5303</v>
          </cell>
          <cell r="C253">
            <v>61200</v>
          </cell>
          <cell r="D253">
            <v>0</v>
          </cell>
          <cell r="E253" t="str">
            <v>SNITCH BOARD</v>
          </cell>
          <cell r="F253">
            <v>1</v>
          </cell>
          <cell r="G253">
            <v>35339</v>
          </cell>
          <cell r="H253">
            <v>574200</v>
          </cell>
        </row>
        <row r="254">
          <cell r="A254">
            <v>3400002881</v>
          </cell>
          <cell r="B254">
            <v>5303</v>
          </cell>
          <cell r="C254">
            <v>61206</v>
          </cell>
          <cell r="D254">
            <v>0</v>
          </cell>
          <cell r="E254" t="str">
            <v>BATTERIES FOR INVERTOR</v>
          </cell>
          <cell r="F254">
            <v>1</v>
          </cell>
          <cell r="G254">
            <v>35339</v>
          </cell>
          <cell r="H254">
            <v>6000</v>
          </cell>
        </row>
        <row r="255">
          <cell r="A255">
            <v>3400002981</v>
          </cell>
          <cell r="B255">
            <v>5303</v>
          </cell>
          <cell r="C255">
            <v>61203</v>
          </cell>
          <cell r="D255">
            <v>0</v>
          </cell>
          <cell r="E255" t="str">
            <v>650VA AUTOMATIC INVERTER</v>
          </cell>
          <cell r="F255">
            <v>1</v>
          </cell>
          <cell r="G255">
            <v>35339</v>
          </cell>
          <cell r="H255">
            <v>6200</v>
          </cell>
        </row>
        <row r="256">
          <cell r="A256">
            <v>3400002982</v>
          </cell>
          <cell r="B256">
            <v>5303</v>
          </cell>
          <cell r="C256">
            <v>61157</v>
          </cell>
          <cell r="D256">
            <v>0</v>
          </cell>
          <cell r="E256" t="str">
            <v>AIR HEATING UNIT</v>
          </cell>
          <cell r="F256">
            <v>1</v>
          </cell>
          <cell r="G256">
            <v>35339</v>
          </cell>
          <cell r="H256">
            <v>5400</v>
          </cell>
        </row>
        <row r="257">
          <cell r="A257">
            <v>3400003210</v>
          </cell>
          <cell r="B257">
            <v>5303</v>
          </cell>
          <cell r="C257">
            <v>61162</v>
          </cell>
          <cell r="D257">
            <v>0</v>
          </cell>
          <cell r="E257" t="str">
            <v>ELECTRONIC PANABOARD KXB520 AND STAND</v>
          </cell>
          <cell r="F257">
            <v>1</v>
          </cell>
          <cell r="G257">
            <v>35339</v>
          </cell>
          <cell r="H257">
            <v>102400</v>
          </cell>
        </row>
        <row r="258">
          <cell r="A258">
            <v>3400003215</v>
          </cell>
          <cell r="B258">
            <v>5303</v>
          </cell>
          <cell r="C258">
            <v>61116</v>
          </cell>
          <cell r="D258">
            <v>0</v>
          </cell>
          <cell r="E258" t="str">
            <v>COAXIAL TO WAVE GUIDE ADAPTER</v>
          </cell>
          <cell r="F258">
            <v>1</v>
          </cell>
          <cell r="G258">
            <v>35339</v>
          </cell>
          <cell r="H258">
            <v>40300</v>
          </cell>
        </row>
        <row r="259">
          <cell r="A259">
            <v>3400002734</v>
          </cell>
          <cell r="B259">
            <v>5304</v>
          </cell>
          <cell r="C259">
            <v>61206</v>
          </cell>
          <cell r="D259">
            <v>0</v>
          </cell>
          <cell r="E259" t="str">
            <v>GENELINE BATTERIES FOR INVERTOR</v>
          </cell>
          <cell r="F259">
            <v>2</v>
          </cell>
          <cell r="G259">
            <v>35339</v>
          </cell>
          <cell r="H259">
            <v>3200</v>
          </cell>
        </row>
        <row r="260">
          <cell r="A260">
            <v>3400002736</v>
          </cell>
          <cell r="B260">
            <v>5304</v>
          </cell>
          <cell r="C260">
            <v>61200</v>
          </cell>
          <cell r="D260">
            <v>0</v>
          </cell>
          <cell r="E260" t="str">
            <v>HALLOGEN LAMPS</v>
          </cell>
          <cell r="F260">
            <v>1</v>
          </cell>
          <cell r="G260">
            <v>35339</v>
          </cell>
          <cell r="H260">
            <v>1100</v>
          </cell>
        </row>
        <row r="261">
          <cell r="A261">
            <v>3400003345</v>
          </cell>
          <cell r="B261">
            <v>5304</v>
          </cell>
          <cell r="C261">
            <v>61200</v>
          </cell>
          <cell r="D261">
            <v>0</v>
          </cell>
          <cell r="E261" t="str">
            <v>TUBE LIGHT SETS</v>
          </cell>
          <cell r="F261">
            <v>140</v>
          </cell>
          <cell r="G261">
            <v>35200</v>
          </cell>
          <cell r="H261">
            <v>223800</v>
          </cell>
        </row>
        <row r="262">
          <cell r="A262">
            <v>3400003346</v>
          </cell>
          <cell r="B262">
            <v>5304</v>
          </cell>
          <cell r="C262">
            <v>61200</v>
          </cell>
          <cell r="D262">
            <v>0</v>
          </cell>
          <cell r="E262" t="str">
            <v>TRULITE FLUORSCENT LAMP 36W/84</v>
          </cell>
          <cell r="F262">
            <v>280</v>
          </cell>
          <cell r="G262">
            <v>35200</v>
          </cell>
          <cell r="H262">
            <v>27300</v>
          </cell>
        </row>
        <row r="263">
          <cell r="A263">
            <v>3400003214</v>
          </cell>
          <cell r="B263">
            <v>5304</v>
          </cell>
          <cell r="C263">
            <v>61103</v>
          </cell>
          <cell r="D263">
            <v>0</v>
          </cell>
          <cell r="E263" t="str">
            <v>EPC-EXHAUST FAN 400V  920RPM</v>
          </cell>
          <cell r="F263">
            <v>1</v>
          </cell>
          <cell r="G263">
            <v>35112</v>
          </cell>
          <cell r="H263">
            <v>4900</v>
          </cell>
        </row>
        <row r="264">
          <cell r="A264">
            <v>3400003323</v>
          </cell>
          <cell r="B264">
            <v>5304</v>
          </cell>
          <cell r="C264">
            <v>61161</v>
          </cell>
          <cell r="D264">
            <v>0</v>
          </cell>
          <cell r="E264" t="str">
            <v>COIL STOVE &amp; 4 SLICE TOASTER</v>
          </cell>
          <cell r="F264">
            <v>1</v>
          </cell>
          <cell r="G264">
            <v>34932</v>
          </cell>
          <cell r="H264">
            <v>500</v>
          </cell>
        </row>
        <row r="265">
          <cell r="A265">
            <v>3400003356</v>
          </cell>
          <cell r="B265">
            <v>5304</v>
          </cell>
          <cell r="C265">
            <v>61200</v>
          </cell>
          <cell r="D265">
            <v>0</v>
          </cell>
          <cell r="E265" t="str">
            <v>24"/600MM SWEEP 4 BLADES FAN</v>
          </cell>
          <cell r="F265">
            <v>6</v>
          </cell>
          <cell r="G265">
            <v>35243</v>
          </cell>
          <cell r="H265">
            <v>26200</v>
          </cell>
        </row>
        <row r="266">
          <cell r="A266">
            <v>3400002914</v>
          </cell>
          <cell r="B266">
            <v>5400</v>
          </cell>
          <cell r="C266">
            <v>61109</v>
          </cell>
          <cell r="D266">
            <v>0</v>
          </cell>
          <cell r="E266" t="str">
            <v>CG -EQPT</v>
          </cell>
          <cell r="F266">
            <v>1</v>
          </cell>
          <cell r="G266">
            <v>35339</v>
          </cell>
          <cell r="H266">
            <v>8700</v>
          </cell>
        </row>
        <row r="267">
          <cell r="A267">
            <v>3400002932</v>
          </cell>
          <cell r="B267">
            <v>5400</v>
          </cell>
          <cell r="C267">
            <v>61108</v>
          </cell>
          <cell r="D267">
            <v>0</v>
          </cell>
          <cell r="E267" t="str">
            <v>TROLLEY FOR EWSD WIRES</v>
          </cell>
          <cell r="F267">
            <v>1</v>
          </cell>
          <cell r="G267">
            <v>35339</v>
          </cell>
          <cell r="H267">
            <v>2600</v>
          </cell>
        </row>
        <row r="268">
          <cell r="A268">
            <v>3400002936</v>
          </cell>
          <cell r="B268">
            <v>5400</v>
          </cell>
          <cell r="C268">
            <v>61101</v>
          </cell>
          <cell r="D268">
            <v>0</v>
          </cell>
          <cell r="E268" t="str">
            <v>TROLLEY WITH WOODEN BOX</v>
          </cell>
          <cell r="F268">
            <v>1</v>
          </cell>
          <cell r="G268">
            <v>35339</v>
          </cell>
          <cell r="H268">
            <v>2500</v>
          </cell>
        </row>
        <row r="269">
          <cell r="A269">
            <v>3400002955</v>
          </cell>
          <cell r="B269">
            <v>5400</v>
          </cell>
          <cell r="C269">
            <v>61116</v>
          </cell>
          <cell r="D269">
            <v>0</v>
          </cell>
          <cell r="E269" t="str">
            <v>TEST EQUIPMENT TROLLEY</v>
          </cell>
          <cell r="F269">
            <v>1</v>
          </cell>
          <cell r="G269">
            <v>35339</v>
          </cell>
          <cell r="H269">
            <v>9800</v>
          </cell>
        </row>
        <row r="270">
          <cell r="A270">
            <v>3400002968</v>
          </cell>
          <cell r="B270">
            <v>5400</v>
          </cell>
          <cell r="C270">
            <v>61109</v>
          </cell>
          <cell r="D270">
            <v>0</v>
          </cell>
          <cell r="E270" t="str">
            <v>TEST EQUIPMENT TROLLEY</v>
          </cell>
          <cell r="F270">
            <v>1</v>
          </cell>
          <cell r="G270">
            <v>35339</v>
          </cell>
          <cell r="H270">
            <v>9800</v>
          </cell>
        </row>
        <row r="271">
          <cell r="A271">
            <v>3400002969</v>
          </cell>
          <cell r="B271">
            <v>5400</v>
          </cell>
          <cell r="C271">
            <v>61109</v>
          </cell>
          <cell r="D271">
            <v>0</v>
          </cell>
          <cell r="E271" t="str">
            <v>TEST EQUIPMENT TROLLEY</v>
          </cell>
          <cell r="F271">
            <v>1</v>
          </cell>
          <cell r="G271">
            <v>35339</v>
          </cell>
          <cell r="H271">
            <v>9800</v>
          </cell>
        </row>
        <row r="272">
          <cell r="A272">
            <v>3400002970</v>
          </cell>
          <cell r="B272">
            <v>5400</v>
          </cell>
          <cell r="C272">
            <v>61109</v>
          </cell>
          <cell r="D272">
            <v>0</v>
          </cell>
          <cell r="E272" t="str">
            <v>TEST EQUIPMENT TROLLEY</v>
          </cell>
          <cell r="F272">
            <v>1</v>
          </cell>
          <cell r="G272">
            <v>35339</v>
          </cell>
          <cell r="H272">
            <v>9800</v>
          </cell>
        </row>
        <row r="273">
          <cell r="A273">
            <v>3400002971</v>
          </cell>
          <cell r="B273">
            <v>5400</v>
          </cell>
          <cell r="C273">
            <v>61109</v>
          </cell>
          <cell r="D273">
            <v>0</v>
          </cell>
          <cell r="E273" t="str">
            <v>TEST EQUIPMENT TROLLEY</v>
          </cell>
          <cell r="F273">
            <v>1</v>
          </cell>
          <cell r="G273">
            <v>35339</v>
          </cell>
          <cell r="H273">
            <v>9800</v>
          </cell>
        </row>
        <row r="274">
          <cell r="A274">
            <v>3400002986</v>
          </cell>
          <cell r="B274">
            <v>5400</v>
          </cell>
          <cell r="C274">
            <v>61116</v>
          </cell>
          <cell r="D274">
            <v>0</v>
          </cell>
          <cell r="E274" t="str">
            <v>TROLLEY</v>
          </cell>
          <cell r="F274">
            <v>1</v>
          </cell>
          <cell r="G274">
            <v>35339</v>
          </cell>
          <cell r="H274">
            <v>4600</v>
          </cell>
        </row>
        <row r="275">
          <cell r="A275">
            <v>3400002989</v>
          </cell>
          <cell r="B275">
            <v>5400</v>
          </cell>
          <cell r="C275">
            <v>61104</v>
          </cell>
          <cell r="D275">
            <v>0</v>
          </cell>
          <cell r="E275" t="str">
            <v>STEEL TROLLEY WITH ANTISTATIC CASTOR</v>
          </cell>
          <cell r="F275">
            <v>2</v>
          </cell>
          <cell r="G275">
            <v>35339</v>
          </cell>
          <cell r="H275">
            <v>7400</v>
          </cell>
        </row>
        <row r="276">
          <cell r="A276">
            <v>3400002990</v>
          </cell>
          <cell r="B276">
            <v>5400</v>
          </cell>
          <cell r="C276">
            <v>61104</v>
          </cell>
          <cell r="D276">
            <v>0</v>
          </cell>
          <cell r="E276" t="str">
            <v>CABLE HOLDER TROLLEY</v>
          </cell>
          <cell r="F276">
            <v>1</v>
          </cell>
          <cell r="G276">
            <v>35339</v>
          </cell>
          <cell r="H276">
            <v>3600</v>
          </cell>
        </row>
        <row r="277">
          <cell r="A277">
            <v>3400002991</v>
          </cell>
          <cell r="B277">
            <v>5400</v>
          </cell>
          <cell r="C277">
            <v>61101</v>
          </cell>
          <cell r="D277">
            <v>0</v>
          </cell>
          <cell r="E277" t="str">
            <v>BIN BOX TROLLEY</v>
          </cell>
          <cell r="F277">
            <v>1</v>
          </cell>
          <cell r="G277">
            <v>35339</v>
          </cell>
          <cell r="H277">
            <v>3000</v>
          </cell>
        </row>
        <row r="278">
          <cell r="A278">
            <v>3400003010</v>
          </cell>
          <cell r="B278">
            <v>5400</v>
          </cell>
          <cell r="C278">
            <v>61118</v>
          </cell>
          <cell r="D278">
            <v>0</v>
          </cell>
          <cell r="E278" t="str">
            <v>BATTERY OPERATED PALLET STACKER</v>
          </cell>
          <cell r="F278">
            <v>1</v>
          </cell>
          <cell r="G278">
            <v>35339</v>
          </cell>
          <cell r="H278">
            <v>175700</v>
          </cell>
        </row>
        <row r="279">
          <cell r="A279">
            <v>3400003011</v>
          </cell>
          <cell r="B279">
            <v>5400</v>
          </cell>
          <cell r="C279">
            <v>61118</v>
          </cell>
          <cell r="D279">
            <v>0</v>
          </cell>
          <cell r="E279" t="str">
            <v>TILTING FORK CARRIAGE</v>
          </cell>
          <cell r="F279">
            <v>1</v>
          </cell>
          <cell r="G279">
            <v>35339</v>
          </cell>
          <cell r="H279">
            <v>15000</v>
          </cell>
        </row>
        <row r="280">
          <cell r="A280">
            <v>3400003036</v>
          </cell>
          <cell r="B280">
            <v>5400</v>
          </cell>
          <cell r="C280">
            <v>61118</v>
          </cell>
          <cell r="D280">
            <v>0</v>
          </cell>
          <cell r="E280" t="str">
            <v>MODIFICATION CHARGES FOR HI-STAK</v>
          </cell>
          <cell r="F280">
            <v>1</v>
          </cell>
          <cell r="G280">
            <v>35339</v>
          </cell>
          <cell r="H280">
            <v>7700</v>
          </cell>
        </row>
        <row r="281">
          <cell r="A281">
            <v>3400003178</v>
          </cell>
          <cell r="B281">
            <v>5400</v>
          </cell>
          <cell r="C281">
            <v>61201</v>
          </cell>
          <cell r="D281">
            <v>0</v>
          </cell>
          <cell r="E281" t="str">
            <v>CONVERSION OF NON ESD TROLLEY TO ESD TYP</v>
          </cell>
          <cell r="F281">
            <v>7</v>
          </cell>
          <cell r="G281">
            <v>35339</v>
          </cell>
          <cell r="H281">
            <v>8600</v>
          </cell>
        </row>
        <row r="282">
          <cell r="A282">
            <v>3400003204</v>
          </cell>
          <cell r="B282">
            <v>5400</v>
          </cell>
          <cell r="C282">
            <v>61109</v>
          </cell>
          <cell r="D282">
            <v>0</v>
          </cell>
          <cell r="E282" t="str">
            <v>EQUIPMENT TROLLEY FOR 7GHZ</v>
          </cell>
          <cell r="F282">
            <v>1</v>
          </cell>
          <cell r="G282">
            <v>35339</v>
          </cell>
          <cell r="H282">
            <v>13000</v>
          </cell>
        </row>
        <row r="283">
          <cell r="A283">
            <v>3400003217</v>
          </cell>
          <cell r="B283">
            <v>5400</v>
          </cell>
          <cell r="C283">
            <v>61102</v>
          </cell>
          <cell r="D283">
            <v>0</v>
          </cell>
          <cell r="E283" t="str">
            <v>SMT COMPONENT TROLLEY</v>
          </cell>
          <cell r="F283">
            <v>1</v>
          </cell>
          <cell r="G283">
            <v>35339</v>
          </cell>
          <cell r="H283">
            <v>5300</v>
          </cell>
        </row>
        <row r="284">
          <cell r="A284">
            <v>3400003218</v>
          </cell>
          <cell r="B284">
            <v>5400</v>
          </cell>
          <cell r="C284">
            <v>61107</v>
          </cell>
          <cell r="D284">
            <v>0</v>
          </cell>
          <cell r="E284" t="str">
            <v>EWSD BACK PLANESTORAGETROLLEY</v>
          </cell>
          <cell r="F284">
            <v>1</v>
          </cell>
          <cell r="G284">
            <v>35339</v>
          </cell>
          <cell r="H284">
            <v>8600</v>
          </cell>
        </row>
        <row r="285">
          <cell r="A285">
            <v>3400003329</v>
          </cell>
          <cell r="B285">
            <v>5400</v>
          </cell>
          <cell r="C285">
            <v>61109</v>
          </cell>
          <cell r="D285">
            <v>0</v>
          </cell>
          <cell r="E285" t="str">
            <v>TROLLEY WITH 3SIDE COVER</v>
          </cell>
          <cell r="F285">
            <v>1</v>
          </cell>
          <cell r="G285">
            <v>35339</v>
          </cell>
          <cell r="H285">
            <v>2800</v>
          </cell>
        </row>
        <row r="286">
          <cell r="A286">
            <v>3400003330</v>
          </cell>
          <cell r="B286">
            <v>5400</v>
          </cell>
          <cell r="C286">
            <v>61109</v>
          </cell>
          <cell r="D286">
            <v>0</v>
          </cell>
          <cell r="E286" t="str">
            <v>TROLLEY</v>
          </cell>
          <cell r="F286">
            <v>1</v>
          </cell>
          <cell r="G286">
            <v>35339</v>
          </cell>
          <cell r="H286">
            <v>2300</v>
          </cell>
        </row>
        <row r="287">
          <cell r="A287">
            <v>3400003360</v>
          </cell>
          <cell r="B287">
            <v>5400</v>
          </cell>
          <cell r="C287">
            <v>61109</v>
          </cell>
          <cell r="D287">
            <v>0</v>
          </cell>
          <cell r="E287" t="str">
            <v>INST TROLLEY FOR 7 GHZ RACK</v>
          </cell>
          <cell r="F287">
            <v>1</v>
          </cell>
          <cell r="G287">
            <v>35339</v>
          </cell>
          <cell r="H287">
            <v>3900</v>
          </cell>
        </row>
        <row r="288">
          <cell r="A288">
            <v>3400003905</v>
          </cell>
          <cell r="B288">
            <v>5400</v>
          </cell>
          <cell r="C288">
            <v>61116</v>
          </cell>
          <cell r="D288">
            <v>0</v>
          </cell>
          <cell r="E288" t="str">
            <v>HSEGRUD MAKE RUBBER WHEELED TROLLY</v>
          </cell>
          <cell r="F288">
            <v>1</v>
          </cell>
          <cell r="G288">
            <v>35339</v>
          </cell>
          <cell r="H288">
            <v>18300</v>
          </cell>
        </row>
        <row r="289">
          <cell r="A289">
            <v>3400003908</v>
          </cell>
          <cell r="B289">
            <v>5400</v>
          </cell>
          <cell r="C289">
            <v>61116</v>
          </cell>
          <cell r="D289">
            <v>0</v>
          </cell>
          <cell r="E289" t="str">
            <v>HSEGRUD RUBBERUWHEELEDETROLLEY-20ENOS</v>
          </cell>
          <cell r="F289">
            <v>1</v>
          </cell>
          <cell r="G289">
            <v>35339</v>
          </cell>
          <cell r="H289">
            <v>12300</v>
          </cell>
        </row>
        <row r="290">
          <cell r="A290">
            <v>3400003941</v>
          </cell>
          <cell r="B290">
            <v>5400</v>
          </cell>
          <cell r="C290">
            <v>61116</v>
          </cell>
          <cell r="D290">
            <v>0</v>
          </cell>
          <cell r="E290" t="str">
            <v>HSEGRUD MAKE TESTING TROLLEY WITH WHEEL</v>
          </cell>
          <cell r="F290">
            <v>1</v>
          </cell>
          <cell r="G290">
            <v>35339</v>
          </cell>
          <cell r="H290">
            <v>3800</v>
          </cell>
        </row>
        <row r="291">
          <cell r="A291">
            <v>3400003942</v>
          </cell>
          <cell r="B291">
            <v>5400</v>
          </cell>
          <cell r="C291">
            <v>61116</v>
          </cell>
          <cell r="D291">
            <v>0</v>
          </cell>
          <cell r="E291" t="str">
            <v>HSEGRUD MAKE TESTING TROLLEY WITH WHEEL</v>
          </cell>
          <cell r="F291">
            <v>1</v>
          </cell>
          <cell r="G291">
            <v>35339</v>
          </cell>
          <cell r="H291">
            <v>3800</v>
          </cell>
        </row>
        <row r="292">
          <cell r="A292">
            <v>3400003943</v>
          </cell>
          <cell r="B292">
            <v>5400</v>
          </cell>
          <cell r="C292">
            <v>61116</v>
          </cell>
          <cell r="D292">
            <v>0</v>
          </cell>
          <cell r="E292" t="str">
            <v>TROLLEY FOR 7GWZ RACK TRANSMISSION</v>
          </cell>
          <cell r="F292">
            <v>1</v>
          </cell>
          <cell r="G292">
            <v>35339</v>
          </cell>
          <cell r="H292">
            <v>7800</v>
          </cell>
        </row>
        <row r="293">
          <cell r="A293">
            <v>3400003944</v>
          </cell>
          <cell r="B293">
            <v>5400</v>
          </cell>
          <cell r="C293">
            <v>61116</v>
          </cell>
          <cell r="D293">
            <v>0</v>
          </cell>
          <cell r="E293" t="str">
            <v>TROLLEY FOR 7GWZ RACK TRANSMISSION</v>
          </cell>
          <cell r="F293">
            <v>1</v>
          </cell>
          <cell r="G293">
            <v>35339</v>
          </cell>
          <cell r="H293">
            <v>5500</v>
          </cell>
        </row>
        <row r="294">
          <cell r="A294">
            <v>3400003948</v>
          </cell>
          <cell r="B294">
            <v>5400</v>
          </cell>
          <cell r="C294">
            <v>61116</v>
          </cell>
          <cell r="D294">
            <v>0</v>
          </cell>
          <cell r="E294" t="str">
            <v>TROLLEY FOR 7GWZ RACK TRANSMISSION</v>
          </cell>
          <cell r="F294">
            <v>1</v>
          </cell>
          <cell r="G294">
            <v>35339</v>
          </cell>
          <cell r="H294">
            <v>4700</v>
          </cell>
        </row>
        <row r="295">
          <cell r="A295">
            <v>3400004097</v>
          </cell>
          <cell r="B295">
            <v>5400</v>
          </cell>
          <cell r="C295">
            <v>61102</v>
          </cell>
          <cell r="D295">
            <v>0</v>
          </cell>
          <cell r="E295" t="str">
            <v>ESD TROLLEY</v>
          </cell>
          <cell r="F295">
            <v>1</v>
          </cell>
          <cell r="G295">
            <v>35339</v>
          </cell>
          <cell r="H295">
            <v>1800</v>
          </cell>
        </row>
        <row r="296">
          <cell r="A296">
            <v>3400004098</v>
          </cell>
          <cell r="B296">
            <v>5400</v>
          </cell>
          <cell r="C296">
            <v>61102</v>
          </cell>
          <cell r="D296">
            <v>0</v>
          </cell>
          <cell r="E296" t="str">
            <v>ESD TROLLEY</v>
          </cell>
          <cell r="F296">
            <v>1</v>
          </cell>
          <cell r="G296">
            <v>35339</v>
          </cell>
          <cell r="H296">
            <v>1100</v>
          </cell>
        </row>
        <row r="297">
          <cell r="A297">
            <v>3400004099</v>
          </cell>
          <cell r="B297">
            <v>5400</v>
          </cell>
          <cell r="C297">
            <v>61102</v>
          </cell>
          <cell r="D297">
            <v>0</v>
          </cell>
          <cell r="E297" t="str">
            <v>ESD TROLLEY</v>
          </cell>
          <cell r="F297">
            <v>1</v>
          </cell>
          <cell r="G297">
            <v>35339</v>
          </cell>
          <cell r="H297">
            <v>1100</v>
          </cell>
        </row>
        <row r="298">
          <cell r="A298">
            <v>3400004100</v>
          </cell>
          <cell r="B298">
            <v>5400</v>
          </cell>
          <cell r="C298">
            <v>61115</v>
          </cell>
          <cell r="D298">
            <v>0</v>
          </cell>
          <cell r="E298" t="str">
            <v>ESD TROLLEY</v>
          </cell>
          <cell r="F298">
            <v>1</v>
          </cell>
          <cell r="G298">
            <v>35339</v>
          </cell>
          <cell r="H298">
            <v>900</v>
          </cell>
        </row>
        <row r="299">
          <cell r="A299">
            <v>3400004101</v>
          </cell>
          <cell r="B299">
            <v>5400</v>
          </cell>
          <cell r="C299">
            <v>61115</v>
          </cell>
          <cell r="D299">
            <v>0</v>
          </cell>
          <cell r="E299" t="str">
            <v>ESD TROLLEY</v>
          </cell>
          <cell r="F299">
            <v>1</v>
          </cell>
          <cell r="G299">
            <v>35339</v>
          </cell>
          <cell r="H299">
            <v>900</v>
          </cell>
        </row>
        <row r="300">
          <cell r="A300">
            <v>3400004102</v>
          </cell>
          <cell r="B300">
            <v>5400</v>
          </cell>
          <cell r="C300">
            <v>61100</v>
          </cell>
          <cell r="D300">
            <v>0</v>
          </cell>
          <cell r="E300" t="str">
            <v>ESD TROLLEY</v>
          </cell>
          <cell r="F300">
            <v>1</v>
          </cell>
          <cell r="G300">
            <v>35339</v>
          </cell>
          <cell r="H300">
            <v>1100</v>
          </cell>
        </row>
        <row r="301">
          <cell r="A301">
            <v>3400004103</v>
          </cell>
          <cell r="B301">
            <v>5400</v>
          </cell>
          <cell r="C301">
            <v>61100</v>
          </cell>
          <cell r="D301">
            <v>0</v>
          </cell>
          <cell r="E301" t="str">
            <v>ESD TROLLEY</v>
          </cell>
          <cell r="F301">
            <v>1</v>
          </cell>
          <cell r="G301">
            <v>35339</v>
          </cell>
          <cell r="H301">
            <v>1100</v>
          </cell>
        </row>
        <row r="302">
          <cell r="A302">
            <v>3400004104</v>
          </cell>
          <cell r="B302">
            <v>5400</v>
          </cell>
          <cell r="C302">
            <v>61100</v>
          </cell>
          <cell r="D302">
            <v>0</v>
          </cell>
          <cell r="E302" t="str">
            <v>ESD TROLLEY</v>
          </cell>
          <cell r="F302">
            <v>1</v>
          </cell>
          <cell r="G302">
            <v>35339</v>
          </cell>
          <cell r="H302">
            <v>1100</v>
          </cell>
        </row>
        <row r="303">
          <cell r="A303">
            <v>3400004105</v>
          </cell>
          <cell r="B303">
            <v>5400</v>
          </cell>
          <cell r="C303">
            <v>61100</v>
          </cell>
          <cell r="D303">
            <v>0</v>
          </cell>
          <cell r="E303" t="str">
            <v>ESD TROLLEY</v>
          </cell>
          <cell r="F303">
            <v>1</v>
          </cell>
          <cell r="G303">
            <v>35339</v>
          </cell>
          <cell r="H303">
            <v>1100</v>
          </cell>
        </row>
        <row r="304">
          <cell r="A304">
            <v>3400004106</v>
          </cell>
          <cell r="B304">
            <v>5400</v>
          </cell>
          <cell r="C304">
            <v>61100</v>
          </cell>
          <cell r="D304">
            <v>0</v>
          </cell>
          <cell r="E304" t="str">
            <v>ESD TROLLEY</v>
          </cell>
          <cell r="F304">
            <v>1</v>
          </cell>
          <cell r="G304">
            <v>35339</v>
          </cell>
          <cell r="H304">
            <v>1100</v>
          </cell>
        </row>
        <row r="305">
          <cell r="A305">
            <v>3400004132</v>
          </cell>
          <cell r="B305">
            <v>5400</v>
          </cell>
          <cell r="C305">
            <v>61103</v>
          </cell>
          <cell r="D305">
            <v>0</v>
          </cell>
          <cell r="E305" t="str">
            <v>CONVEYAR UNIT SEHO</v>
          </cell>
          <cell r="F305">
            <v>1</v>
          </cell>
          <cell r="G305">
            <v>35339</v>
          </cell>
          <cell r="H305">
            <v>108900</v>
          </cell>
        </row>
        <row r="306">
          <cell r="A306">
            <v>3400004132</v>
          </cell>
          <cell r="B306">
            <v>5400</v>
          </cell>
          <cell r="C306">
            <v>61103</v>
          </cell>
          <cell r="D306">
            <v>1</v>
          </cell>
          <cell r="E306" t="str">
            <v>ESD CONVEYOR BELT FOR SEHO CONVEYOR UNIT</v>
          </cell>
          <cell r="F306">
            <v>1</v>
          </cell>
          <cell r="G306">
            <v>35339</v>
          </cell>
          <cell r="H306">
            <v>32000</v>
          </cell>
        </row>
        <row r="307">
          <cell r="A307">
            <v>3400004172</v>
          </cell>
          <cell r="B307">
            <v>5400</v>
          </cell>
          <cell r="C307">
            <v>61150</v>
          </cell>
          <cell r="D307">
            <v>0</v>
          </cell>
          <cell r="E307" t="str">
            <v>PALLET TRUCK</v>
          </cell>
          <cell r="F307">
            <v>1</v>
          </cell>
          <cell r="G307">
            <v>35339</v>
          </cell>
          <cell r="H307">
            <v>7900</v>
          </cell>
        </row>
        <row r="308">
          <cell r="A308">
            <v>3400004224</v>
          </cell>
          <cell r="B308">
            <v>5400</v>
          </cell>
          <cell r="C308">
            <v>61150</v>
          </cell>
          <cell r="D308">
            <v>0</v>
          </cell>
          <cell r="E308" t="str">
            <v>PALLETGTRUCKE</v>
          </cell>
          <cell r="F308">
            <v>1</v>
          </cell>
          <cell r="G308">
            <v>35339</v>
          </cell>
          <cell r="H308">
            <v>7900</v>
          </cell>
        </row>
        <row r="309">
          <cell r="A309">
            <v>3400004225</v>
          </cell>
          <cell r="B309">
            <v>5400</v>
          </cell>
          <cell r="C309">
            <v>61206</v>
          </cell>
          <cell r="D309">
            <v>0</v>
          </cell>
          <cell r="E309" t="str">
            <v>ANTISTATIC TROLLEY FOR STORAGE</v>
          </cell>
          <cell r="F309">
            <v>1</v>
          </cell>
          <cell r="G309">
            <v>35339</v>
          </cell>
          <cell r="H309">
            <v>3000</v>
          </cell>
        </row>
        <row r="310">
          <cell r="A310">
            <v>3400004226</v>
          </cell>
          <cell r="B310">
            <v>5400</v>
          </cell>
          <cell r="C310">
            <v>61206</v>
          </cell>
          <cell r="D310">
            <v>0</v>
          </cell>
          <cell r="E310" t="str">
            <v>ANTISTATIC TROLLEY FOR STORAGE</v>
          </cell>
          <cell r="F310">
            <v>1</v>
          </cell>
          <cell r="G310">
            <v>35339</v>
          </cell>
          <cell r="H310">
            <v>3700</v>
          </cell>
        </row>
        <row r="311">
          <cell r="A311">
            <v>3400004227</v>
          </cell>
          <cell r="B311">
            <v>5400</v>
          </cell>
          <cell r="C311">
            <v>61206</v>
          </cell>
          <cell r="D311">
            <v>0</v>
          </cell>
          <cell r="E311" t="str">
            <v>ANTISTATIC TROLLEY FOR STORAGE</v>
          </cell>
          <cell r="F311">
            <v>1</v>
          </cell>
          <cell r="G311">
            <v>35339</v>
          </cell>
          <cell r="H311">
            <v>3700</v>
          </cell>
        </row>
        <row r="312">
          <cell r="A312">
            <v>3400004228</v>
          </cell>
          <cell r="B312">
            <v>5400</v>
          </cell>
          <cell r="C312">
            <v>61206</v>
          </cell>
          <cell r="D312">
            <v>0</v>
          </cell>
          <cell r="E312" t="str">
            <v>ANTISTATIC TROLLEY FOR STORAGE</v>
          </cell>
          <cell r="F312">
            <v>1</v>
          </cell>
          <cell r="G312">
            <v>35339</v>
          </cell>
          <cell r="H312">
            <v>3700</v>
          </cell>
        </row>
        <row r="313">
          <cell r="A313">
            <v>3400004229</v>
          </cell>
          <cell r="B313">
            <v>5400</v>
          </cell>
          <cell r="C313">
            <v>61206</v>
          </cell>
          <cell r="D313">
            <v>0</v>
          </cell>
          <cell r="E313" t="str">
            <v>ANTISTATIC TROLLEY FOR STORAGE</v>
          </cell>
          <cell r="F313">
            <v>1</v>
          </cell>
          <cell r="G313">
            <v>35339</v>
          </cell>
          <cell r="H313">
            <v>3700</v>
          </cell>
        </row>
        <row r="314">
          <cell r="A314">
            <v>3400004230</v>
          </cell>
          <cell r="B314">
            <v>5400</v>
          </cell>
          <cell r="C314">
            <v>61206</v>
          </cell>
          <cell r="D314">
            <v>0</v>
          </cell>
          <cell r="E314" t="str">
            <v>ANTISTATIC TROLLEY FOR STORAGE</v>
          </cell>
          <cell r="F314">
            <v>1</v>
          </cell>
          <cell r="G314">
            <v>35339</v>
          </cell>
          <cell r="H314">
            <v>3700</v>
          </cell>
        </row>
        <row r="315">
          <cell r="A315">
            <v>3400004282</v>
          </cell>
          <cell r="B315">
            <v>5400</v>
          </cell>
          <cell r="C315">
            <v>61101</v>
          </cell>
          <cell r="D315">
            <v>0</v>
          </cell>
          <cell r="E315" t="str">
            <v>EQUIPMENT TROLLY</v>
          </cell>
          <cell r="F315">
            <v>1</v>
          </cell>
          <cell r="G315">
            <v>35339</v>
          </cell>
          <cell r="H315">
            <v>1100</v>
          </cell>
        </row>
        <row r="316">
          <cell r="A316">
            <v>3400004282</v>
          </cell>
          <cell r="B316">
            <v>5400</v>
          </cell>
          <cell r="C316">
            <v>61101</v>
          </cell>
          <cell r="D316">
            <v>1</v>
          </cell>
          <cell r="E316" t="str">
            <v>MODIFICATION INTO EQUIPMENT TROLLEY</v>
          </cell>
          <cell r="F316">
            <v>1</v>
          </cell>
          <cell r="G316">
            <v>35339</v>
          </cell>
          <cell r="H316">
            <v>4200</v>
          </cell>
        </row>
        <row r="317">
          <cell r="A317">
            <v>3400004283</v>
          </cell>
          <cell r="B317">
            <v>5400</v>
          </cell>
          <cell r="C317">
            <v>61101</v>
          </cell>
          <cell r="D317">
            <v>0</v>
          </cell>
          <cell r="E317" t="str">
            <v>EQUIPMENT TROLLY</v>
          </cell>
          <cell r="F317">
            <v>1</v>
          </cell>
          <cell r="G317">
            <v>35339</v>
          </cell>
          <cell r="H317">
            <v>1100</v>
          </cell>
        </row>
        <row r="318">
          <cell r="A318">
            <v>3400004283</v>
          </cell>
          <cell r="B318">
            <v>5400</v>
          </cell>
          <cell r="C318">
            <v>61101</v>
          </cell>
          <cell r="D318">
            <v>1</v>
          </cell>
          <cell r="E318" t="str">
            <v>MODIFICATION INTO EQUIPMENT TROLLY</v>
          </cell>
          <cell r="F318">
            <v>1</v>
          </cell>
          <cell r="G318">
            <v>35339</v>
          </cell>
          <cell r="H318">
            <v>4200</v>
          </cell>
        </row>
        <row r="319">
          <cell r="A319">
            <v>3400004284</v>
          </cell>
          <cell r="B319">
            <v>5400</v>
          </cell>
          <cell r="C319">
            <v>61101</v>
          </cell>
          <cell r="D319">
            <v>0</v>
          </cell>
          <cell r="E319" t="str">
            <v>EQUIPMENT TROLLY</v>
          </cell>
          <cell r="F319">
            <v>1</v>
          </cell>
          <cell r="G319">
            <v>35339</v>
          </cell>
          <cell r="H319">
            <v>1100</v>
          </cell>
        </row>
        <row r="320">
          <cell r="A320">
            <v>3400004284</v>
          </cell>
          <cell r="B320">
            <v>5400</v>
          </cell>
          <cell r="C320">
            <v>61101</v>
          </cell>
          <cell r="D320">
            <v>1</v>
          </cell>
          <cell r="E320" t="str">
            <v>MODIFICATION INTO EQUIPMENT TROLLY</v>
          </cell>
          <cell r="F320">
            <v>1</v>
          </cell>
          <cell r="G320">
            <v>35339</v>
          </cell>
          <cell r="H320">
            <v>4200</v>
          </cell>
        </row>
        <row r="321">
          <cell r="A321">
            <v>3400004285</v>
          </cell>
          <cell r="B321">
            <v>5400</v>
          </cell>
          <cell r="C321">
            <v>61206</v>
          </cell>
          <cell r="D321">
            <v>0</v>
          </cell>
          <cell r="E321" t="str">
            <v>EQUIPHENT TROLLY</v>
          </cell>
          <cell r="F321">
            <v>1</v>
          </cell>
          <cell r="G321">
            <v>35339</v>
          </cell>
          <cell r="H321">
            <v>1100</v>
          </cell>
        </row>
        <row r="322">
          <cell r="A322">
            <v>3400004286</v>
          </cell>
          <cell r="B322">
            <v>5400</v>
          </cell>
          <cell r="C322">
            <v>61206</v>
          </cell>
          <cell r="D322">
            <v>0</v>
          </cell>
          <cell r="E322" t="str">
            <v>EQUIPHENT TROLLY</v>
          </cell>
          <cell r="F322">
            <v>1</v>
          </cell>
          <cell r="G322">
            <v>35339</v>
          </cell>
          <cell r="H322">
            <v>1100</v>
          </cell>
        </row>
        <row r="323">
          <cell r="A323">
            <v>3400004287</v>
          </cell>
          <cell r="B323">
            <v>5400</v>
          </cell>
          <cell r="C323">
            <v>61206</v>
          </cell>
          <cell r="D323">
            <v>0</v>
          </cell>
          <cell r="E323" t="str">
            <v>EQUIPHENT TROLLY</v>
          </cell>
          <cell r="F323">
            <v>1</v>
          </cell>
          <cell r="G323">
            <v>35339</v>
          </cell>
          <cell r="H323">
            <v>1100</v>
          </cell>
        </row>
        <row r="324">
          <cell r="A324">
            <v>3400004288</v>
          </cell>
          <cell r="B324">
            <v>5400</v>
          </cell>
          <cell r="C324">
            <v>61206</v>
          </cell>
          <cell r="D324">
            <v>0</v>
          </cell>
          <cell r="E324" t="str">
            <v>EQUIPHENT TROLLY</v>
          </cell>
          <cell r="F324">
            <v>1</v>
          </cell>
          <cell r="G324">
            <v>35339</v>
          </cell>
          <cell r="H324">
            <v>1100</v>
          </cell>
        </row>
        <row r="325">
          <cell r="A325">
            <v>3400004289</v>
          </cell>
          <cell r="B325">
            <v>5400</v>
          </cell>
          <cell r="C325">
            <v>61206</v>
          </cell>
          <cell r="D325">
            <v>0</v>
          </cell>
          <cell r="E325" t="str">
            <v>EQUIPHENT TROLLY</v>
          </cell>
          <cell r="F325">
            <v>1</v>
          </cell>
          <cell r="G325">
            <v>35339</v>
          </cell>
          <cell r="H325">
            <v>1100</v>
          </cell>
        </row>
        <row r="326">
          <cell r="A326">
            <v>3400004290</v>
          </cell>
          <cell r="B326">
            <v>5400</v>
          </cell>
          <cell r="C326">
            <v>61206</v>
          </cell>
          <cell r="D326">
            <v>0</v>
          </cell>
          <cell r="E326" t="str">
            <v>EQUIPHENT TROLLY</v>
          </cell>
          <cell r="F326">
            <v>1</v>
          </cell>
          <cell r="G326">
            <v>35339</v>
          </cell>
          <cell r="H326">
            <v>1100</v>
          </cell>
        </row>
        <row r="327">
          <cell r="A327">
            <v>3400004291</v>
          </cell>
          <cell r="B327">
            <v>5400</v>
          </cell>
          <cell r="C327">
            <v>61206</v>
          </cell>
          <cell r="D327">
            <v>0</v>
          </cell>
          <cell r="E327" t="str">
            <v>EQUIPHENT TROLLY</v>
          </cell>
          <cell r="F327">
            <v>1</v>
          </cell>
          <cell r="G327">
            <v>35339</v>
          </cell>
          <cell r="H327">
            <v>1100</v>
          </cell>
        </row>
        <row r="328">
          <cell r="A328">
            <v>3400004292</v>
          </cell>
          <cell r="B328">
            <v>5400</v>
          </cell>
          <cell r="C328">
            <v>61206</v>
          </cell>
          <cell r="D328">
            <v>0</v>
          </cell>
          <cell r="E328" t="str">
            <v>EQUIPHENT TROLLY</v>
          </cell>
          <cell r="F328">
            <v>1</v>
          </cell>
          <cell r="G328">
            <v>35339</v>
          </cell>
          <cell r="H328">
            <v>1100</v>
          </cell>
        </row>
        <row r="329">
          <cell r="A329">
            <v>3400004293</v>
          </cell>
          <cell r="B329">
            <v>5400</v>
          </cell>
          <cell r="C329">
            <v>61206</v>
          </cell>
          <cell r="D329">
            <v>0</v>
          </cell>
          <cell r="E329" t="str">
            <v>EQUIPHENT TROLLY</v>
          </cell>
          <cell r="F329">
            <v>1</v>
          </cell>
          <cell r="G329">
            <v>35339</v>
          </cell>
          <cell r="H329">
            <v>1100</v>
          </cell>
        </row>
        <row r="330">
          <cell r="A330">
            <v>3400004294</v>
          </cell>
          <cell r="B330">
            <v>5400</v>
          </cell>
          <cell r="C330">
            <v>61206</v>
          </cell>
          <cell r="D330">
            <v>0</v>
          </cell>
          <cell r="E330" t="str">
            <v>EQUIPHENT TROLLY</v>
          </cell>
          <cell r="F330">
            <v>1</v>
          </cell>
          <cell r="G330">
            <v>35339</v>
          </cell>
          <cell r="H330">
            <v>1100</v>
          </cell>
        </row>
        <row r="331">
          <cell r="A331">
            <v>3400004295</v>
          </cell>
          <cell r="B331">
            <v>5400</v>
          </cell>
          <cell r="C331">
            <v>61206</v>
          </cell>
          <cell r="D331">
            <v>0</v>
          </cell>
          <cell r="E331" t="str">
            <v>EQUIPHENT TROLLY</v>
          </cell>
          <cell r="F331">
            <v>1</v>
          </cell>
          <cell r="G331">
            <v>35339</v>
          </cell>
          <cell r="H331">
            <v>1100</v>
          </cell>
        </row>
        <row r="332">
          <cell r="A332">
            <v>3400004296</v>
          </cell>
          <cell r="B332">
            <v>5400</v>
          </cell>
          <cell r="C332">
            <v>61206</v>
          </cell>
          <cell r="D332">
            <v>0</v>
          </cell>
          <cell r="E332" t="str">
            <v>EQUIPHENT TROLLY</v>
          </cell>
          <cell r="F332">
            <v>1</v>
          </cell>
          <cell r="G332">
            <v>35339</v>
          </cell>
          <cell r="H332">
            <v>1100</v>
          </cell>
        </row>
        <row r="333">
          <cell r="A333">
            <v>3400004355</v>
          </cell>
          <cell r="B333">
            <v>5400</v>
          </cell>
          <cell r="C333">
            <v>61206</v>
          </cell>
          <cell r="D333">
            <v>0</v>
          </cell>
          <cell r="E333" t="str">
            <v>EQUIPMENT TROLLY BIG</v>
          </cell>
          <cell r="F333">
            <v>1</v>
          </cell>
          <cell r="G333">
            <v>35339</v>
          </cell>
          <cell r="H333">
            <v>3800</v>
          </cell>
        </row>
        <row r="334">
          <cell r="A334">
            <v>3400004356</v>
          </cell>
          <cell r="B334">
            <v>5400</v>
          </cell>
          <cell r="C334">
            <v>61206</v>
          </cell>
          <cell r="D334">
            <v>0</v>
          </cell>
          <cell r="E334" t="str">
            <v>EQUIPMENT TROLLY BIG</v>
          </cell>
          <cell r="F334">
            <v>1</v>
          </cell>
          <cell r="G334">
            <v>35339</v>
          </cell>
          <cell r="H334">
            <v>4700</v>
          </cell>
        </row>
        <row r="335">
          <cell r="A335">
            <v>3400004357</v>
          </cell>
          <cell r="B335">
            <v>5400</v>
          </cell>
          <cell r="C335">
            <v>61206</v>
          </cell>
          <cell r="D335">
            <v>0</v>
          </cell>
          <cell r="E335" t="str">
            <v>EQUIPMENT TROLLY BIG</v>
          </cell>
          <cell r="F335">
            <v>1</v>
          </cell>
          <cell r="G335">
            <v>35339</v>
          </cell>
          <cell r="H335">
            <v>4700</v>
          </cell>
        </row>
        <row r="336">
          <cell r="A336">
            <v>3400004358</v>
          </cell>
          <cell r="B336">
            <v>5400</v>
          </cell>
          <cell r="C336">
            <v>61206</v>
          </cell>
          <cell r="D336">
            <v>0</v>
          </cell>
          <cell r="E336" t="str">
            <v>EQUIPMENT TROLLY BIG</v>
          </cell>
          <cell r="F336">
            <v>1</v>
          </cell>
          <cell r="G336">
            <v>35339</v>
          </cell>
          <cell r="H336">
            <v>4700</v>
          </cell>
        </row>
        <row r="337">
          <cell r="A337">
            <v>3400004481</v>
          </cell>
          <cell r="B337">
            <v>5400</v>
          </cell>
          <cell r="C337">
            <v>61104</v>
          </cell>
          <cell r="D337">
            <v>0</v>
          </cell>
          <cell r="E337" t="str">
            <v>CABLE TROLLEY TYPE "A' WITH WHEEL</v>
          </cell>
          <cell r="F337">
            <v>1</v>
          </cell>
          <cell r="G337">
            <v>35339</v>
          </cell>
          <cell r="H337">
            <v>11700</v>
          </cell>
        </row>
        <row r="338">
          <cell r="A338">
            <v>3400004530</v>
          </cell>
          <cell r="B338">
            <v>5400</v>
          </cell>
          <cell r="C338">
            <v>61118</v>
          </cell>
          <cell r="D338">
            <v>0</v>
          </cell>
          <cell r="E338" t="str">
            <v>CHAIN PULLY BLOCK WITH 42" SLING</v>
          </cell>
          <cell r="F338">
            <v>1</v>
          </cell>
          <cell r="G338">
            <v>35339</v>
          </cell>
          <cell r="H338">
            <v>6000</v>
          </cell>
        </row>
        <row r="339">
          <cell r="A339">
            <v>3400004535</v>
          </cell>
          <cell r="B339">
            <v>5400</v>
          </cell>
          <cell r="C339">
            <v>61118</v>
          </cell>
          <cell r="D339">
            <v>0</v>
          </cell>
          <cell r="E339" t="str">
            <v>DLU RACK LIFITING FIXURE WITH ACCESSORI</v>
          </cell>
          <cell r="F339">
            <v>1</v>
          </cell>
          <cell r="G339">
            <v>35339</v>
          </cell>
          <cell r="H339">
            <v>15800</v>
          </cell>
        </row>
        <row r="340">
          <cell r="A340">
            <v>3400004614</v>
          </cell>
          <cell r="B340">
            <v>5400</v>
          </cell>
          <cell r="C340">
            <v>61107</v>
          </cell>
          <cell r="D340">
            <v>0</v>
          </cell>
          <cell r="E340" t="str">
            <v>TRANSPORT EQUIPMENT FOR ASSEMBLED BACKS</v>
          </cell>
          <cell r="F340">
            <v>1</v>
          </cell>
          <cell r="G340">
            <v>35339</v>
          </cell>
          <cell r="H340">
            <v>1081700</v>
          </cell>
        </row>
        <row r="341">
          <cell r="A341">
            <v>3400003569</v>
          </cell>
          <cell r="B341">
            <v>5400</v>
          </cell>
          <cell r="C341">
            <v>61111</v>
          </cell>
          <cell r="D341">
            <v>0</v>
          </cell>
          <cell r="E341" t="str">
            <v>NILKAMAL CRATE BLACK-70NOS</v>
          </cell>
          <cell r="F341">
            <v>1</v>
          </cell>
          <cell r="G341">
            <v>35446</v>
          </cell>
          <cell r="H341">
            <v>78190</v>
          </cell>
        </row>
        <row r="342">
          <cell r="A342">
            <v>3400003570</v>
          </cell>
          <cell r="B342">
            <v>5400</v>
          </cell>
          <cell r="C342">
            <v>61103</v>
          </cell>
          <cell r="D342">
            <v>0</v>
          </cell>
          <cell r="E342" t="str">
            <v>NILKAMAL CRATE BLACK-100NOS</v>
          </cell>
          <cell r="F342">
            <v>1</v>
          </cell>
          <cell r="G342">
            <v>35446</v>
          </cell>
          <cell r="H342">
            <v>111700</v>
          </cell>
        </row>
        <row r="343">
          <cell r="A343">
            <v>3400003571</v>
          </cell>
          <cell r="B343">
            <v>5400</v>
          </cell>
          <cell r="C343">
            <v>61100</v>
          </cell>
          <cell r="D343">
            <v>0</v>
          </cell>
          <cell r="E343" t="str">
            <v>NILKAMAL CRATE BLACK-240NOS</v>
          </cell>
          <cell r="F343">
            <v>1</v>
          </cell>
          <cell r="G343">
            <v>35446</v>
          </cell>
          <cell r="H343">
            <v>268078</v>
          </cell>
        </row>
        <row r="344">
          <cell r="A344">
            <v>3400003572</v>
          </cell>
          <cell r="B344">
            <v>5400</v>
          </cell>
          <cell r="C344">
            <v>61101</v>
          </cell>
          <cell r="D344">
            <v>0</v>
          </cell>
          <cell r="E344" t="str">
            <v>NILKAMAL CRATE BLACK-140NOS</v>
          </cell>
          <cell r="F344">
            <v>1</v>
          </cell>
          <cell r="G344">
            <v>35446</v>
          </cell>
          <cell r="H344">
            <v>156378</v>
          </cell>
        </row>
        <row r="345">
          <cell r="A345">
            <v>3400003616</v>
          </cell>
          <cell r="B345">
            <v>5400</v>
          </cell>
          <cell r="C345">
            <v>61107</v>
          </cell>
          <cell r="D345">
            <v>0</v>
          </cell>
          <cell r="E345" t="str">
            <v>EWSD BACK PLANE STORAGE TROLLEY</v>
          </cell>
          <cell r="F345">
            <v>1</v>
          </cell>
          <cell r="G345">
            <v>35446</v>
          </cell>
          <cell r="H345">
            <v>6189</v>
          </cell>
        </row>
        <row r="346">
          <cell r="A346">
            <v>3400003742</v>
          </cell>
          <cell r="B346">
            <v>5400</v>
          </cell>
          <cell r="C346">
            <v>61160</v>
          </cell>
          <cell r="D346">
            <v>0</v>
          </cell>
          <cell r="E346" t="str">
            <v>EXIDE BATTERY 18TLF 17 FOR FORKLIFT</v>
          </cell>
          <cell r="F346">
            <v>1</v>
          </cell>
          <cell r="G346">
            <v>35479</v>
          </cell>
          <cell r="H346">
            <v>89500</v>
          </cell>
        </row>
        <row r="347">
          <cell r="A347">
            <v>3400003780</v>
          </cell>
          <cell r="B347">
            <v>5400</v>
          </cell>
          <cell r="C347">
            <v>61102</v>
          </cell>
          <cell r="D347">
            <v>0</v>
          </cell>
          <cell r="E347" t="str">
            <v>SMT FEEDER PREPARATION TROLLEY</v>
          </cell>
          <cell r="F347">
            <v>1</v>
          </cell>
          <cell r="G347">
            <v>35510</v>
          </cell>
          <cell r="H347">
            <v>6034.8</v>
          </cell>
        </row>
        <row r="348">
          <cell r="A348">
            <v>3400002952</v>
          </cell>
          <cell r="B348">
            <v>5600</v>
          </cell>
          <cell r="C348">
            <v>61115</v>
          </cell>
          <cell r="D348">
            <v>0</v>
          </cell>
          <cell r="E348" t="str">
            <v>LASER SCANNER WITH RS232 INTERFACE</v>
          </cell>
          <cell r="F348">
            <v>1</v>
          </cell>
          <cell r="G348">
            <v>35339</v>
          </cell>
          <cell r="H348">
            <v>25300</v>
          </cell>
        </row>
        <row r="349">
          <cell r="A349">
            <v>3400003340</v>
          </cell>
          <cell r="B349">
            <v>5600</v>
          </cell>
          <cell r="C349">
            <v>61116</v>
          </cell>
          <cell r="D349">
            <v>0</v>
          </cell>
          <cell r="E349" t="str">
            <v>HEATING MODULES</v>
          </cell>
          <cell r="F349">
            <v>1</v>
          </cell>
          <cell r="G349">
            <v>35339</v>
          </cell>
          <cell r="H349">
            <v>139500</v>
          </cell>
        </row>
        <row r="350">
          <cell r="A350">
            <v>3400003340</v>
          </cell>
          <cell r="B350">
            <v>5600</v>
          </cell>
          <cell r="C350">
            <v>61116</v>
          </cell>
          <cell r="D350">
            <v>1</v>
          </cell>
          <cell r="E350" t="str">
            <v>INSTALLATION &amp; SRVICE CHARGE</v>
          </cell>
          <cell r="F350">
            <v>1</v>
          </cell>
          <cell r="G350">
            <v>35339</v>
          </cell>
          <cell r="H350">
            <v>8400</v>
          </cell>
        </row>
        <row r="351">
          <cell r="A351">
            <v>3400003378</v>
          </cell>
          <cell r="B351">
            <v>5600</v>
          </cell>
          <cell r="C351">
            <v>61102</v>
          </cell>
          <cell r="D351">
            <v>0</v>
          </cell>
          <cell r="E351" t="str">
            <v>ADAPTER INC PROGRAMS30189U4911A190</v>
          </cell>
          <cell r="F351">
            <v>1</v>
          </cell>
          <cell r="G351">
            <v>35339</v>
          </cell>
          <cell r="H351">
            <v>40600</v>
          </cell>
        </row>
        <row r="352">
          <cell r="A352">
            <v>3400003379</v>
          </cell>
          <cell r="B352">
            <v>5600</v>
          </cell>
          <cell r="C352">
            <v>61102</v>
          </cell>
          <cell r="D352">
            <v>0</v>
          </cell>
          <cell r="E352" t="str">
            <v>ADAPTER INC PROGRAMS30189U4911A180</v>
          </cell>
          <cell r="F352">
            <v>1</v>
          </cell>
          <cell r="G352">
            <v>35339</v>
          </cell>
          <cell r="H352">
            <v>40600</v>
          </cell>
        </row>
        <row r="353">
          <cell r="A353">
            <v>3400003380</v>
          </cell>
          <cell r="B353">
            <v>5600</v>
          </cell>
          <cell r="C353">
            <v>61102</v>
          </cell>
          <cell r="D353">
            <v>0</v>
          </cell>
          <cell r="E353" t="str">
            <v>Z850 ADAPTER S30189 U4901 E682</v>
          </cell>
          <cell r="F353">
            <v>1</v>
          </cell>
          <cell r="G353">
            <v>35339</v>
          </cell>
          <cell r="H353">
            <v>445200</v>
          </cell>
        </row>
        <row r="354">
          <cell r="A354">
            <v>3400004270</v>
          </cell>
          <cell r="B354">
            <v>5600</v>
          </cell>
          <cell r="C354">
            <v>61119</v>
          </cell>
          <cell r="D354">
            <v>0</v>
          </cell>
          <cell r="E354" t="str">
            <v>DHT 100 DIGITAL HUMIDITY AND TEMP HETER</v>
          </cell>
          <cell r="F354">
            <v>1</v>
          </cell>
          <cell r="G354">
            <v>35339</v>
          </cell>
          <cell r="H354">
            <v>1600</v>
          </cell>
        </row>
        <row r="355">
          <cell r="A355">
            <v>3400004271</v>
          </cell>
          <cell r="B355">
            <v>5600</v>
          </cell>
          <cell r="C355">
            <v>61119</v>
          </cell>
          <cell r="D355">
            <v>0</v>
          </cell>
          <cell r="E355" t="str">
            <v>LYNX THERMOHYGROGRA PH</v>
          </cell>
          <cell r="F355">
            <v>1</v>
          </cell>
          <cell r="G355">
            <v>35339</v>
          </cell>
          <cell r="H355">
            <v>2700</v>
          </cell>
        </row>
        <row r="356">
          <cell r="A356">
            <v>3400004393</v>
          </cell>
          <cell r="B356">
            <v>5600</v>
          </cell>
          <cell r="C356">
            <v>61112</v>
          </cell>
          <cell r="D356">
            <v>0</v>
          </cell>
          <cell r="E356" t="str">
            <v>IN CIRCUIT TESTER</v>
          </cell>
          <cell r="F356">
            <v>1</v>
          </cell>
          <cell r="G356">
            <v>35339</v>
          </cell>
          <cell r="H356">
            <v>6222000</v>
          </cell>
        </row>
        <row r="357">
          <cell r="A357">
            <v>3400004619</v>
          </cell>
          <cell r="B357">
            <v>5600</v>
          </cell>
          <cell r="C357">
            <v>61112</v>
          </cell>
          <cell r="D357">
            <v>0</v>
          </cell>
          <cell r="E357" t="str">
            <v>INCIRCUIT TESTER SPEA MAKE WITH SPARES</v>
          </cell>
          <cell r="F357">
            <v>1</v>
          </cell>
          <cell r="G357">
            <v>35339</v>
          </cell>
          <cell r="H357">
            <v>5275700</v>
          </cell>
        </row>
        <row r="358">
          <cell r="A358">
            <v>3400004621</v>
          </cell>
          <cell r="B358">
            <v>5600</v>
          </cell>
          <cell r="C358">
            <v>61206</v>
          </cell>
          <cell r="D358">
            <v>0</v>
          </cell>
          <cell r="E358" t="str">
            <v>SETTING TOOL FOR IC</v>
          </cell>
          <cell r="F358">
            <v>1</v>
          </cell>
          <cell r="G358">
            <v>35339</v>
          </cell>
          <cell r="H358">
            <v>13600</v>
          </cell>
        </row>
        <row r="359">
          <cell r="A359">
            <v>3400004624</v>
          </cell>
          <cell r="B359">
            <v>5600</v>
          </cell>
          <cell r="C359">
            <v>61112</v>
          </cell>
          <cell r="D359">
            <v>0</v>
          </cell>
          <cell r="E359" t="str">
            <v>INTERFACE CABLE</v>
          </cell>
          <cell r="F359">
            <v>1</v>
          </cell>
          <cell r="G359">
            <v>35339</v>
          </cell>
          <cell r="H359">
            <v>5300</v>
          </cell>
        </row>
        <row r="360">
          <cell r="A360">
            <v>3400004625</v>
          </cell>
          <cell r="B360">
            <v>5600</v>
          </cell>
          <cell r="C360">
            <v>61112</v>
          </cell>
          <cell r="D360">
            <v>0</v>
          </cell>
          <cell r="E360" t="str">
            <v>INTERFACE CABLE</v>
          </cell>
          <cell r="F360">
            <v>1</v>
          </cell>
          <cell r="G360">
            <v>35339</v>
          </cell>
          <cell r="H360">
            <v>5300</v>
          </cell>
        </row>
        <row r="361">
          <cell r="A361">
            <v>3400004626</v>
          </cell>
          <cell r="B361">
            <v>5600</v>
          </cell>
          <cell r="C361">
            <v>61112</v>
          </cell>
          <cell r="D361">
            <v>0</v>
          </cell>
          <cell r="E361" t="str">
            <v>INTERFACE CABLE</v>
          </cell>
          <cell r="F361">
            <v>1</v>
          </cell>
          <cell r="G361">
            <v>35339</v>
          </cell>
          <cell r="H361">
            <v>5300</v>
          </cell>
        </row>
        <row r="362">
          <cell r="A362">
            <v>3400004627</v>
          </cell>
          <cell r="B362">
            <v>5600</v>
          </cell>
          <cell r="C362">
            <v>61112</v>
          </cell>
          <cell r="D362">
            <v>0</v>
          </cell>
          <cell r="E362" t="str">
            <v>INTERFACE CABLE</v>
          </cell>
          <cell r="F362">
            <v>1</v>
          </cell>
          <cell r="G362">
            <v>35339</v>
          </cell>
          <cell r="H362">
            <v>5300</v>
          </cell>
        </row>
        <row r="363">
          <cell r="A363">
            <v>3400004628</v>
          </cell>
          <cell r="B363">
            <v>5600</v>
          </cell>
          <cell r="C363">
            <v>61112</v>
          </cell>
          <cell r="D363">
            <v>0</v>
          </cell>
          <cell r="E363" t="str">
            <v>INTERFACE CABLE</v>
          </cell>
          <cell r="F363">
            <v>1</v>
          </cell>
          <cell r="G363">
            <v>35339</v>
          </cell>
          <cell r="H363">
            <v>5300</v>
          </cell>
        </row>
        <row r="364">
          <cell r="A364">
            <v>3400004629</v>
          </cell>
          <cell r="B364">
            <v>5600</v>
          </cell>
          <cell r="C364">
            <v>61112</v>
          </cell>
          <cell r="D364">
            <v>0</v>
          </cell>
          <cell r="E364" t="str">
            <v>ADAPTER FOR ICT-SPEA Q5619 R21 DCCCR</v>
          </cell>
          <cell r="F364">
            <v>1</v>
          </cell>
          <cell r="G364">
            <v>35339</v>
          </cell>
          <cell r="H364">
            <v>22500</v>
          </cell>
        </row>
        <row r="365">
          <cell r="A365">
            <v>3400004630</v>
          </cell>
          <cell r="B365">
            <v>5600</v>
          </cell>
          <cell r="C365">
            <v>61112</v>
          </cell>
          <cell r="D365">
            <v>0</v>
          </cell>
          <cell r="E365" t="str">
            <v>ADAPTER FOR ICT-SPEA Q5682 DCCDE</v>
          </cell>
          <cell r="F365">
            <v>1</v>
          </cell>
          <cell r="G365">
            <v>35339</v>
          </cell>
          <cell r="H365">
            <v>22500</v>
          </cell>
        </row>
        <row r="366">
          <cell r="A366">
            <v>3400004631</v>
          </cell>
          <cell r="B366">
            <v>5600</v>
          </cell>
          <cell r="C366">
            <v>61112</v>
          </cell>
          <cell r="D366">
            <v>0</v>
          </cell>
          <cell r="E366" t="str">
            <v>ADAPTER FOR ICT-SPEA  Q5862 DCCDC</v>
          </cell>
          <cell r="F366">
            <v>1</v>
          </cell>
          <cell r="G366">
            <v>35339</v>
          </cell>
          <cell r="H366">
            <v>22500</v>
          </cell>
        </row>
        <row r="367">
          <cell r="A367">
            <v>3400004632</v>
          </cell>
          <cell r="B367">
            <v>5600</v>
          </cell>
          <cell r="C367">
            <v>61112</v>
          </cell>
          <cell r="D367">
            <v>0</v>
          </cell>
          <cell r="E367" t="str">
            <v>ADAPTER FOR ICT-SPEA</v>
          </cell>
          <cell r="F367">
            <v>1</v>
          </cell>
          <cell r="G367">
            <v>35339</v>
          </cell>
          <cell r="H367">
            <v>225300</v>
          </cell>
        </row>
        <row r="368">
          <cell r="A368">
            <v>3400004633</v>
          </cell>
          <cell r="B368">
            <v>5600</v>
          </cell>
          <cell r="C368">
            <v>61112</v>
          </cell>
          <cell r="D368">
            <v>0</v>
          </cell>
          <cell r="E368" t="str">
            <v>SHORT CIRCUIT BOX FOR ICT SPEA</v>
          </cell>
          <cell r="F368">
            <v>1</v>
          </cell>
          <cell r="G368">
            <v>35339</v>
          </cell>
          <cell r="H368">
            <v>107500</v>
          </cell>
        </row>
        <row r="369">
          <cell r="A369">
            <v>3400004634</v>
          </cell>
          <cell r="B369">
            <v>5600</v>
          </cell>
          <cell r="C369">
            <v>61112</v>
          </cell>
          <cell r="D369">
            <v>0</v>
          </cell>
          <cell r="E369" t="str">
            <v>VACCUM PUMP FOR ICT SPEA</v>
          </cell>
          <cell r="F369">
            <v>1</v>
          </cell>
          <cell r="G369">
            <v>35339</v>
          </cell>
          <cell r="H369">
            <v>68500</v>
          </cell>
        </row>
        <row r="370">
          <cell r="A370">
            <v>3400004662</v>
          </cell>
          <cell r="B370">
            <v>5600</v>
          </cell>
          <cell r="C370">
            <v>61112</v>
          </cell>
          <cell r="D370">
            <v>0</v>
          </cell>
          <cell r="E370" t="str">
            <v>ADATER FOR ICT UNITEST 100</v>
          </cell>
          <cell r="F370">
            <v>1</v>
          </cell>
          <cell r="G370">
            <v>35339</v>
          </cell>
          <cell r="H370">
            <v>28600</v>
          </cell>
        </row>
        <row r="371">
          <cell r="A371">
            <v>3400004663</v>
          </cell>
          <cell r="B371">
            <v>5600</v>
          </cell>
          <cell r="C371">
            <v>61112</v>
          </cell>
          <cell r="D371">
            <v>0</v>
          </cell>
          <cell r="E371" t="str">
            <v>ADATER FOR ICT UNITEST 100</v>
          </cell>
          <cell r="F371">
            <v>1</v>
          </cell>
          <cell r="G371">
            <v>35339</v>
          </cell>
          <cell r="H371">
            <v>28600</v>
          </cell>
        </row>
        <row r="372">
          <cell r="A372">
            <v>3400004664</v>
          </cell>
          <cell r="B372">
            <v>5600</v>
          </cell>
          <cell r="C372">
            <v>61112</v>
          </cell>
          <cell r="D372">
            <v>0</v>
          </cell>
          <cell r="E372" t="str">
            <v>ADATER FOR ICT Z 850 Q812LUMM</v>
          </cell>
          <cell r="F372">
            <v>1</v>
          </cell>
          <cell r="G372">
            <v>35339</v>
          </cell>
          <cell r="H372">
            <v>22700</v>
          </cell>
        </row>
        <row r="373">
          <cell r="A373">
            <v>3400004665</v>
          </cell>
          <cell r="B373">
            <v>5600</v>
          </cell>
          <cell r="C373">
            <v>61112</v>
          </cell>
          <cell r="D373">
            <v>0</v>
          </cell>
          <cell r="E373" t="str">
            <v>ADATER FOR ICT Z 850 Q877 FTEM</v>
          </cell>
          <cell r="F373">
            <v>1</v>
          </cell>
          <cell r="G373">
            <v>35339</v>
          </cell>
          <cell r="H373">
            <v>227400</v>
          </cell>
        </row>
        <row r="374">
          <cell r="A374">
            <v>3400004666</v>
          </cell>
          <cell r="B374">
            <v>5600</v>
          </cell>
          <cell r="C374">
            <v>61112</v>
          </cell>
          <cell r="D374">
            <v>0</v>
          </cell>
          <cell r="E374" t="str">
            <v>ADATER FOR ICT Z 850 Q811 LMEM</v>
          </cell>
          <cell r="F374">
            <v>1</v>
          </cell>
          <cell r="G374">
            <v>35339</v>
          </cell>
          <cell r="H374">
            <v>227400</v>
          </cell>
        </row>
        <row r="375">
          <cell r="A375">
            <v>3400004667</v>
          </cell>
          <cell r="B375">
            <v>5600</v>
          </cell>
          <cell r="C375">
            <v>61112</v>
          </cell>
          <cell r="D375">
            <v>0</v>
          </cell>
          <cell r="E375" t="str">
            <v>ADATER FOR ICT Z 850</v>
          </cell>
          <cell r="F375">
            <v>1</v>
          </cell>
          <cell r="G375">
            <v>35339</v>
          </cell>
          <cell r="H375">
            <v>227400</v>
          </cell>
        </row>
        <row r="376">
          <cell r="A376">
            <v>3400003617</v>
          </cell>
          <cell r="B376">
            <v>5600</v>
          </cell>
          <cell r="C376">
            <v>61112</v>
          </cell>
          <cell r="D376">
            <v>0</v>
          </cell>
          <cell r="E376" t="str">
            <v>TEST ADAPTER FOR SLMDB FOR Z850</v>
          </cell>
          <cell r="F376">
            <v>1</v>
          </cell>
          <cell r="G376">
            <v>35450</v>
          </cell>
          <cell r="H376">
            <v>399316.89</v>
          </cell>
        </row>
        <row r="377">
          <cell r="A377">
            <v>3400003618</v>
          </cell>
          <cell r="B377">
            <v>5600</v>
          </cell>
          <cell r="C377">
            <v>61112</v>
          </cell>
          <cell r="D377">
            <v>0</v>
          </cell>
          <cell r="E377" t="str">
            <v>TEST ADAPTER FOR DCCDF ON SPEA-100</v>
          </cell>
          <cell r="F377">
            <v>1</v>
          </cell>
          <cell r="G377">
            <v>35450</v>
          </cell>
          <cell r="H377">
            <v>521503.98</v>
          </cell>
        </row>
        <row r="378">
          <cell r="A378">
            <v>3400003619</v>
          </cell>
          <cell r="B378">
            <v>5600</v>
          </cell>
          <cell r="C378">
            <v>61112</v>
          </cell>
          <cell r="D378">
            <v>0</v>
          </cell>
          <cell r="E378" t="str">
            <v>INCIRCUIT TEST SYSTEM SPEA501AD</v>
          </cell>
          <cell r="F378">
            <v>1</v>
          </cell>
          <cell r="G378">
            <v>35450</v>
          </cell>
          <cell r="H378">
            <v>12993699.470000001</v>
          </cell>
        </row>
        <row r="379">
          <cell r="A379">
            <v>3400003620</v>
          </cell>
          <cell r="B379">
            <v>5600</v>
          </cell>
          <cell r="C379">
            <v>61112</v>
          </cell>
          <cell r="D379">
            <v>0</v>
          </cell>
          <cell r="E379" t="str">
            <v>CHANNEL KIT TEST SOFTWARE-UNITEST501</v>
          </cell>
          <cell r="F379">
            <v>1</v>
          </cell>
          <cell r="G379">
            <v>35450</v>
          </cell>
          <cell r="H379">
            <v>159314.23000000001</v>
          </cell>
        </row>
        <row r="380">
          <cell r="A380">
            <v>3400003621</v>
          </cell>
          <cell r="B380">
            <v>5600</v>
          </cell>
          <cell r="C380">
            <v>61112</v>
          </cell>
          <cell r="D380">
            <v>0</v>
          </cell>
          <cell r="E380" t="str">
            <v>EXTENDED KIT TEST SOFTWARE-UNITEST501AD</v>
          </cell>
          <cell r="F380">
            <v>1</v>
          </cell>
          <cell r="G380">
            <v>35450</v>
          </cell>
          <cell r="H380">
            <v>316319.56</v>
          </cell>
        </row>
        <row r="381">
          <cell r="A381">
            <v>3400003622</v>
          </cell>
          <cell r="B381">
            <v>5600</v>
          </cell>
          <cell r="C381">
            <v>61112</v>
          </cell>
          <cell r="D381">
            <v>0</v>
          </cell>
          <cell r="E381" t="str">
            <v>EXTENDED SPARE PART KIT SPEA501AD</v>
          </cell>
          <cell r="F381">
            <v>1</v>
          </cell>
          <cell r="G381">
            <v>35450</v>
          </cell>
          <cell r="H381">
            <v>492904.38</v>
          </cell>
        </row>
        <row r="382">
          <cell r="A382">
            <v>3400003791</v>
          </cell>
          <cell r="B382">
            <v>5800</v>
          </cell>
          <cell r="C382">
            <v>61207</v>
          </cell>
          <cell r="D382">
            <v>0</v>
          </cell>
          <cell r="E382" t="str">
            <v>POWER DIVIDER 4313B-2</v>
          </cell>
          <cell r="F382">
            <v>1</v>
          </cell>
          <cell r="G382">
            <v>35521</v>
          </cell>
          <cell r="H382">
            <v>17770</v>
          </cell>
        </row>
        <row r="383">
          <cell r="A383">
            <v>3400003792</v>
          </cell>
          <cell r="B383">
            <v>5800</v>
          </cell>
          <cell r="C383">
            <v>61207</v>
          </cell>
          <cell r="D383">
            <v>0</v>
          </cell>
          <cell r="E383" t="str">
            <v>POWER DIVIDER 4314B-2</v>
          </cell>
          <cell r="F383">
            <v>1</v>
          </cell>
          <cell r="G383">
            <v>35521</v>
          </cell>
          <cell r="H383">
            <v>17770</v>
          </cell>
        </row>
        <row r="384">
          <cell r="A384">
            <v>3400003793</v>
          </cell>
          <cell r="B384">
            <v>5800</v>
          </cell>
          <cell r="C384">
            <v>61207</v>
          </cell>
          <cell r="D384">
            <v>0</v>
          </cell>
          <cell r="E384" t="str">
            <v>ATTENUATOR 793FM</v>
          </cell>
          <cell r="F384">
            <v>1</v>
          </cell>
          <cell r="G384">
            <v>35521</v>
          </cell>
          <cell r="H384">
            <v>202682</v>
          </cell>
        </row>
        <row r="385">
          <cell r="A385">
            <v>3400003795</v>
          </cell>
          <cell r="B385">
            <v>5800</v>
          </cell>
          <cell r="C385">
            <v>61207</v>
          </cell>
          <cell r="D385">
            <v>0</v>
          </cell>
          <cell r="E385" t="str">
            <v>ELEC SCREWDRIVER DLV 8340 + TRANSFORMER</v>
          </cell>
          <cell r="F385">
            <v>1</v>
          </cell>
          <cell r="G385">
            <v>35521</v>
          </cell>
          <cell r="H385">
            <v>78505</v>
          </cell>
        </row>
        <row r="386">
          <cell r="A386">
            <v>3400003796</v>
          </cell>
          <cell r="B386">
            <v>5800</v>
          </cell>
          <cell r="C386">
            <v>61207</v>
          </cell>
          <cell r="D386">
            <v>0</v>
          </cell>
          <cell r="E386" t="str">
            <v>ATTENUATOR 4799</v>
          </cell>
          <cell r="F386">
            <v>1</v>
          </cell>
          <cell r="G386">
            <v>35521</v>
          </cell>
          <cell r="H386">
            <v>68737</v>
          </cell>
        </row>
        <row r="387">
          <cell r="A387">
            <v>3400003797</v>
          </cell>
          <cell r="B387">
            <v>5800</v>
          </cell>
          <cell r="C387">
            <v>61207</v>
          </cell>
          <cell r="D387">
            <v>0</v>
          </cell>
          <cell r="E387" t="str">
            <v>POWER DIVIDER  4316-2</v>
          </cell>
          <cell r="F387">
            <v>1</v>
          </cell>
          <cell r="G387">
            <v>35521</v>
          </cell>
          <cell r="H387">
            <v>44749.52</v>
          </cell>
        </row>
        <row r="388">
          <cell r="A388">
            <v>3400003820</v>
          </cell>
          <cell r="B388">
            <v>5800</v>
          </cell>
          <cell r="C388">
            <v>61102</v>
          </cell>
          <cell r="D388">
            <v>0</v>
          </cell>
          <cell r="E388" t="str">
            <v>STENCIL CLEANING MACHINE</v>
          </cell>
          <cell r="F388">
            <v>1</v>
          </cell>
          <cell r="G388">
            <v>35521</v>
          </cell>
          <cell r="H388">
            <v>8600</v>
          </cell>
        </row>
        <row r="389">
          <cell r="A389">
            <v>3400003821</v>
          </cell>
          <cell r="B389">
            <v>5800</v>
          </cell>
          <cell r="C389">
            <v>61102</v>
          </cell>
          <cell r="D389">
            <v>0</v>
          </cell>
          <cell r="E389" t="str">
            <v>PUMP FOR CLEANING SMT STENCIL MACHINE</v>
          </cell>
          <cell r="F389">
            <v>1</v>
          </cell>
          <cell r="G389">
            <v>35521</v>
          </cell>
          <cell r="H389">
            <v>9193</v>
          </cell>
        </row>
        <row r="390">
          <cell r="A390">
            <v>3400002827</v>
          </cell>
          <cell r="B390">
            <v>5800</v>
          </cell>
          <cell r="C390">
            <v>61157</v>
          </cell>
          <cell r="D390">
            <v>0</v>
          </cell>
          <cell r="E390" t="str">
            <v>UPS SYSTEM WITH BATTERIES</v>
          </cell>
          <cell r="F390">
            <v>1</v>
          </cell>
          <cell r="G390">
            <v>35339</v>
          </cell>
          <cell r="H390">
            <v>110000</v>
          </cell>
        </row>
        <row r="391">
          <cell r="A391">
            <v>3400002828</v>
          </cell>
          <cell r="B391">
            <v>5800</v>
          </cell>
          <cell r="C391">
            <v>61158</v>
          </cell>
          <cell r="D391">
            <v>0</v>
          </cell>
          <cell r="E391" t="str">
            <v>UPS SYSTEM WITH BATTERIES</v>
          </cell>
          <cell r="F391">
            <v>1</v>
          </cell>
          <cell r="G391">
            <v>35339</v>
          </cell>
          <cell r="H391">
            <v>47700</v>
          </cell>
        </row>
        <row r="392">
          <cell r="A392">
            <v>3400002833</v>
          </cell>
          <cell r="B392">
            <v>5800</v>
          </cell>
          <cell r="C392">
            <v>61150</v>
          </cell>
          <cell r="D392">
            <v>0</v>
          </cell>
          <cell r="E392" t="str">
            <v>ELECTRONIC WEIGHING MACHINE</v>
          </cell>
          <cell r="F392">
            <v>1</v>
          </cell>
          <cell r="G392">
            <v>35339</v>
          </cell>
          <cell r="H392">
            <v>15000</v>
          </cell>
        </row>
        <row r="393">
          <cell r="A393">
            <v>3400002834</v>
          </cell>
          <cell r="B393">
            <v>5800</v>
          </cell>
          <cell r="C393">
            <v>61150</v>
          </cell>
          <cell r="D393">
            <v>0</v>
          </cell>
          <cell r="E393" t="str">
            <v>ELECTRONIC WEIGHING MACHINE 60 KGS</v>
          </cell>
          <cell r="F393">
            <v>1</v>
          </cell>
          <cell r="G393">
            <v>35339</v>
          </cell>
          <cell r="H393">
            <v>16900</v>
          </cell>
        </row>
        <row r="394">
          <cell r="A394">
            <v>3400002838</v>
          </cell>
          <cell r="B394">
            <v>5800</v>
          </cell>
          <cell r="C394">
            <v>61118</v>
          </cell>
          <cell r="D394">
            <v>0</v>
          </cell>
          <cell r="E394" t="str">
            <v>FORK LIFT TRUCK</v>
          </cell>
          <cell r="F394">
            <v>1</v>
          </cell>
          <cell r="G394">
            <v>35339</v>
          </cell>
          <cell r="H394">
            <v>305900</v>
          </cell>
        </row>
        <row r="395">
          <cell r="A395">
            <v>3400002839</v>
          </cell>
          <cell r="B395">
            <v>5800</v>
          </cell>
          <cell r="C395">
            <v>61157</v>
          </cell>
          <cell r="D395">
            <v>0</v>
          </cell>
          <cell r="E395" t="str">
            <v>AIR COMPRESSOR</v>
          </cell>
          <cell r="F395">
            <v>1</v>
          </cell>
          <cell r="G395">
            <v>35339</v>
          </cell>
          <cell r="H395">
            <v>125100</v>
          </cell>
        </row>
        <row r="396">
          <cell r="A396">
            <v>3400002853</v>
          </cell>
          <cell r="B396">
            <v>5800</v>
          </cell>
          <cell r="C396">
            <v>61206</v>
          </cell>
          <cell r="D396">
            <v>0</v>
          </cell>
          <cell r="E396" t="str">
            <v>BD HAND PRESS</v>
          </cell>
          <cell r="F396">
            <v>1</v>
          </cell>
          <cell r="G396">
            <v>35339</v>
          </cell>
          <cell r="H396">
            <v>9400</v>
          </cell>
        </row>
        <row r="397">
          <cell r="A397">
            <v>3400002873</v>
          </cell>
          <cell r="B397">
            <v>5800</v>
          </cell>
          <cell r="C397">
            <v>61203</v>
          </cell>
          <cell r="D397">
            <v>0</v>
          </cell>
          <cell r="E397" t="str">
            <v>FAXSIMILIE MACHINES</v>
          </cell>
          <cell r="F397">
            <v>1</v>
          </cell>
          <cell r="G397">
            <v>35339</v>
          </cell>
          <cell r="H397">
            <v>16900</v>
          </cell>
        </row>
        <row r="398">
          <cell r="A398">
            <v>3400002874</v>
          </cell>
          <cell r="B398">
            <v>5800</v>
          </cell>
          <cell r="C398">
            <v>61162</v>
          </cell>
          <cell r="D398">
            <v>0</v>
          </cell>
          <cell r="E398" t="str">
            <v>FAXSIMILIE MACHINES</v>
          </cell>
          <cell r="F398">
            <v>1</v>
          </cell>
          <cell r="G398">
            <v>35339</v>
          </cell>
          <cell r="H398">
            <v>16900</v>
          </cell>
        </row>
        <row r="399">
          <cell r="A399">
            <v>3400003369</v>
          </cell>
          <cell r="B399">
            <v>5800</v>
          </cell>
          <cell r="C399">
            <v>61150</v>
          </cell>
          <cell r="D399">
            <v>0</v>
          </cell>
          <cell r="E399" t="str">
            <v>ESSAE DIGI WEIGHING MACHINE</v>
          </cell>
          <cell r="F399">
            <v>1</v>
          </cell>
          <cell r="G399">
            <v>35339</v>
          </cell>
          <cell r="H399">
            <v>53400</v>
          </cell>
        </row>
        <row r="400">
          <cell r="A400">
            <v>3400003904</v>
          </cell>
          <cell r="B400">
            <v>5800</v>
          </cell>
          <cell r="C400">
            <v>61116</v>
          </cell>
          <cell r="D400">
            <v>0</v>
          </cell>
          <cell r="E400" t="str">
            <v>HEATING &amp; VENTILATION FOR BURN IN CHAMBR</v>
          </cell>
          <cell r="F400">
            <v>1</v>
          </cell>
          <cell r="G400">
            <v>35339</v>
          </cell>
          <cell r="H400">
            <v>85700</v>
          </cell>
        </row>
        <row r="401">
          <cell r="A401">
            <v>3400003922</v>
          </cell>
          <cell r="B401">
            <v>5800</v>
          </cell>
          <cell r="C401">
            <v>61116</v>
          </cell>
          <cell r="D401">
            <v>0</v>
          </cell>
          <cell r="E401" t="str">
            <v>BURN IN CHAMBER TRANSMISSION</v>
          </cell>
          <cell r="F401">
            <v>1</v>
          </cell>
          <cell r="G401">
            <v>35339</v>
          </cell>
          <cell r="H401">
            <v>80400</v>
          </cell>
        </row>
        <row r="402">
          <cell r="A402">
            <v>3400004090</v>
          </cell>
          <cell r="B402">
            <v>5800</v>
          </cell>
          <cell r="C402">
            <v>61115</v>
          </cell>
          <cell r="D402">
            <v>0</v>
          </cell>
          <cell r="E402" t="str">
            <v>RUN IN CHAMBER COMPLETE</v>
          </cell>
          <cell r="F402">
            <v>1</v>
          </cell>
          <cell r="G402">
            <v>35339</v>
          </cell>
          <cell r="H402">
            <v>187000</v>
          </cell>
        </row>
        <row r="403">
          <cell r="A403">
            <v>3400004263</v>
          </cell>
          <cell r="B403">
            <v>5800</v>
          </cell>
          <cell r="C403">
            <v>61153</v>
          </cell>
          <cell r="D403">
            <v>0</v>
          </cell>
          <cell r="E403" t="str">
            <v>SEHI AUTOMATIC BOX STRAPPING MACHINE</v>
          </cell>
          <cell r="F403">
            <v>1</v>
          </cell>
          <cell r="G403">
            <v>35339</v>
          </cell>
          <cell r="H403">
            <v>26600</v>
          </cell>
        </row>
        <row r="404">
          <cell r="A404">
            <v>3400004366</v>
          </cell>
          <cell r="B404">
            <v>5800</v>
          </cell>
          <cell r="C404">
            <v>61104</v>
          </cell>
          <cell r="D404">
            <v>0</v>
          </cell>
          <cell r="E404" t="str">
            <v>ROLL OF DEVICE FOR ADHE TAPE</v>
          </cell>
          <cell r="F404">
            <v>1</v>
          </cell>
          <cell r="G404">
            <v>35339</v>
          </cell>
          <cell r="H404">
            <v>5800</v>
          </cell>
        </row>
        <row r="405">
          <cell r="A405">
            <v>3400004368</v>
          </cell>
          <cell r="B405">
            <v>5800</v>
          </cell>
          <cell r="C405">
            <v>61104</v>
          </cell>
          <cell r="D405">
            <v>0</v>
          </cell>
          <cell r="E405" t="str">
            <v>CABLE SHEARS</v>
          </cell>
          <cell r="F405">
            <v>1</v>
          </cell>
          <cell r="G405">
            <v>35339</v>
          </cell>
          <cell r="H405">
            <v>4100</v>
          </cell>
        </row>
        <row r="406">
          <cell r="A406">
            <v>3400004369</v>
          </cell>
          <cell r="B406">
            <v>5800</v>
          </cell>
          <cell r="C406">
            <v>61104</v>
          </cell>
          <cell r="D406">
            <v>0</v>
          </cell>
          <cell r="E406" t="str">
            <v>CABLE SHEARS</v>
          </cell>
          <cell r="F406">
            <v>1</v>
          </cell>
          <cell r="G406">
            <v>35339</v>
          </cell>
          <cell r="H406">
            <v>4100</v>
          </cell>
        </row>
        <row r="407">
          <cell r="A407">
            <v>3400004370</v>
          </cell>
          <cell r="B407">
            <v>5800</v>
          </cell>
          <cell r="C407">
            <v>61104</v>
          </cell>
          <cell r="D407">
            <v>0</v>
          </cell>
          <cell r="E407" t="str">
            <v>ROLL OFF DEVICE ADHESIVA TAPE</v>
          </cell>
          <cell r="F407">
            <v>1</v>
          </cell>
          <cell r="G407">
            <v>35339</v>
          </cell>
          <cell r="H407">
            <v>12600</v>
          </cell>
        </row>
        <row r="408">
          <cell r="A408">
            <v>3400004371</v>
          </cell>
          <cell r="B408">
            <v>5800</v>
          </cell>
          <cell r="C408">
            <v>61104</v>
          </cell>
          <cell r="D408">
            <v>0</v>
          </cell>
          <cell r="E408" t="str">
            <v>HOT AIR BLOWER CHIBLI&amp;REFLECTOR FOR C</v>
          </cell>
          <cell r="F408">
            <v>1</v>
          </cell>
          <cell r="G408">
            <v>35339</v>
          </cell>
          <cell r="H408">
            <v>12000</v>
          </cell>
        </row>
        <row r="409">
          <cell r="A409">
            <v>3400004372</v>
          </cell>
          <cell r="B409">
            <v>5800</v>
          </cell>
          <cell r="C409">
            <v>61104</v>
          </cell>
          <cell r="D409">
            <v>0</v>
          </cell>
          <cell r="E409" t="str">
            <v>HOT AIR BLOWER CHIBLI&amp;REFLECTOR FOR C</v>
          </cell>
          <cell r="F409">
            <v>1</v>
          </cell>
          <cell r="G409">
            <v>35339</v>
          </cell>
          <cell r="H409">
            <v>12000</v>
          </cell>
        </row>
        <row r="410">
          <cell r="A410">
            <v>3400004374</v>
          </cell>
          <cell r="B410">
            <v>5800</v>
          </cell>
          <cell r="C410">
            <v>61104</v>
          </cell>
          <cell r="D410">
            <v>0</v>
          </cell>
          <cell r="E410" t="str">
            <v>REWIND MEASURE CUTTING EQ</v>
          </cell>
          <cell r="F410">
            <v>1</v>
          </cell>
          <cell r="G410">
            <v>35339</v>
          </cell>
          <cell r="H410">
            <v>433300</v>
          </cell>
        </row>
        <row r="411">
          <cell r="A411">
            <v>3400004375</v>
          </cell>
          <cell r="B411">
            <v>5800</v>
          </cell>
          <cell r="C411">
            <v>61104</v>
          </cell>
          <cell r="D411">
            <v>0</v>
          </cell>
          <cell r="E411" t="str">
            <v>MT-MATIC</v>
          </cell>
          <cell r="F411">
            <v>1</v>
          </cell>
          <cell r="G411">
            <v>35339</v>
          </cell>
          <cell r="H411">
            <v>1029900</v>
          </cell>
        </row>
        <row r="412">
          <cell r="A412">
            <v>3400004376</v>
          </cell>
          <cell r="B412">
            <v>5800</v>
          </cell>
          <cell r="C412">
            <v>61104</v>
          </cell>
          <cell r="D412">
            <v>0</v>
          </cell>
          <cell r="E412" t="str">
            <v>PLUG AND CABLE TEST ADAPTER AND SPARE</v>
          </cell>
          <cell r="F412">
            <v>1</v>
          </cell>
          <cell r="G412">
            <v>35339</v>
          </cell>
          <cell r="H412">
            <v>185000</v>
          </cell>
        </row>
        <row r="413">
          <cell r="A413">
            <v>3400004377</v>
          </cell>
          <cell r="B413">
            <v>5800</v>
          </cell>
          <cell r="C413">
            <v>61104</v>
          </cell>
          <cell r="D413">
            <v>0</v>
          </cell>
          <cell r="E413" t="str">
            <v>ISOLATION TESTER</v>
          </cell>
          <cell r="F413">
            <v>1</v>
          </cell>
          <cell r="G413">
            <v>35339</v>
          </cell>
          <cell r="H413">
            <v>22100</v>
          </cell>
        </row>
        <row r="414">
          <cell r="A414">
            <v>3400004379</v>
          </cell>
          <cell r="B414">
            <v>5800</v>
          </cell>
          <cell r="C414">
            <v>61104</v>
          </cell>
          <cell r="D414">
            <v>0</v>
          </cell>
          <cell r="E414" t="str">
            <v>MOUNTING DEVICE</v>
          </cell>
          <cell r="F414">
            <v>1</v>
          </cell>
          <cell r="G414">
            <v>35339</v>
          </cell>
          <cell r="H414">
            <v>279000</v>
          </cell>
        </row>
        <row r="415">
          <cell r="A415">
            <v>3400004380</v>
          </cell>
          <cell r="B415">
            <v>5800</v>
          </cell>
          <cell r="C415">
            <v>61104</v>
          </cell>
          <cell r="D415">
            <v>0</v>
          </cell>
          <cell r="E415" t="str">
            <v>PREMOUNTING DEVICE</v>
          </cell>
          <cell r="F415">
            <v>1</v>
          </cell>
          <cell r="G415">
            <v>35339</v>
          </cell>
          <cell r="H415">
            <v>193400</v>
          </cell>
        </row>
        <row r="416">
          <cell r="A416">
            <v>3400004381</v>
          </cell>
          <cell r="B416">
            <v>5800</v>
          </cell>
          <cell r="C416">
            <v>61104</v>
          </cell>
          <cell r="D416">
            <v>0</v>
          </cell>
          <cell r="E416" t="str">
            <v>PREMOUNTING DEVICE</v>
          </cell>
          <cell r="F416">
            <v>1</v>
          </cell>
          <cell r="G416">
            <v>35339</v>
          </cell>
          <cell r="H416">
            <v>193400</v>
          </cell>
        </row>
        <row r="417">
          <cell r="A417">
            <v>3400004382</v>
          </cell>
          <cell r="B417">
            <v>5800</v>
          </cell>
          <cell r="C417">
            <v>61104</v>
          </cell>
          <cell r="D417">
            <v>0</v>
          </cell>
          <cell r="E417" t="str">
            <v>FINAL ASSEMBLY DEVICE</v>
          </cell>
          <cell r="F417">
            <v>1</v>
          </cell>
          <cell r="G417">
            <v>35339</v>
          </cell>
          <cell r="H417">
            <v>1071700</v>
          </cell>
        </row>
        <row r="418">
          <cell r="A418">
            <v>3400004383</v>
          </cell>
          <cell r="B418">
            <v>5800</v>
          </cell>
          <cell r="C418">
            <v>61104</v>
          </cell>
          <cell r="D418">
            <v>0</v>
          </cell>
          <cell r="E418" t="str">
            <v>ADJUSTING GAUGE</v>
          </cell>
          <cell r="F418">
            <v>1</v>
          </cell>
          <cell r="G418">
            <v>35339</v>
          </cell>
          <cell r="H418">
            <v>23000</v>
          </cell>
        </row>
        <row r="419">
          <cell r="A419">
            <v>3400004385</v>
          </cell>
          <cell r="B419">
            <v>5800</v>
          </cell>
          <cell r="C419">
            <v>61104</v>
          </cell>
          <cell r="D419">
            <v>0</v>
          </cell>
          <cell r="E419" t="str">
            <v>SOLDERING STATION</v>
          </cell>
          <cell r="F419">
            <v>1</v>
          </cell>
          <cell r="G419">
            <v>35339</v>
          </cell>
          <cell r="H419">
            <v>8000</v>
          </cell>
        </row>
        <row r="420">
          <cell r="A420">
            <v>3400004386</v>
          </cell>
          <cell r="B420">
            <v>5800</v>
          </cell>
          <cell r="C420">
            <v>61104</v>
          </cell>
          <cell r="D420">
            <v>0</v>
          </cell>
          <cell r="E420" t="str">
            <v>SOLDERING STATION</v>
          </cell>
          <cell r="F420">
            <v>1</v>
          </cell>
          <cell r="G420">
            <v>35339</v>
          </cell>
          <cell r="H420">
            <v>8000</v>
          </cell>
        </row>
        <row r="421">
          <cell r="A421">
            <v>3400004387</v>
          </cell>
          <cell r="B421">
            <v>5800</v>
          </cell>
          <cell r="C421">
            <v>61104</v>
          </cell>
          <cell r="D421">
            <v>0</v>
          </cell>
          <cell r="E421" t="str">
            <v>SOLDERING STATION</v>
          </cell>
          <cell r="F421">
            <v>1</v>
          </cell>
          <cell r="G421">
            <v>35339</v>
          </cell>
          <cell r="H421">
            <v>8000</v>
          </cell>
        </row>
        <row r="422">
          <cell r="A422">
            <v>3400004420</v>
          </cell>
          <cell r="B422">
            <v>5800</v>
          </cell>
          <cell r="C422">
            <v>61104</v>
          </cell>
          <cell r="D422">
            <v>0</v>
          </cell>
          <cell r="E422" t="str">
            <v>PRE-MOUNTING DEVICE NO 1045768 WITH M S</v>
          </cell>
          <cell r="F422">
            <v>1</v>
          </cell>
          <cell r="G422">
            <v>35339</v>
          </cell>
          <cell r="H422">
            <v>9000</v>
          </cell>
        </row>
        <row r="423">
          <cell r="A423">
            <v>3400004421</v>
          </cell>
          <cell r="B423">
            <v>5800</v>
          </cell>
          <cell r="C423">
            <v>61104</v>
          </cell>
          <cell r="D423">
            <v>0</v>
          </cell>
          <cell r="E423" t="str">
            <v>PRE-MOUNTING DEVICE 1045768WITH M S TRAY</v>
          </cell>
          <cell r="F423">
            <v>1</v>
          </cell>
          <cell r="G423">
            <v>35339</v>
          </cell>
          <cell r="H423">
            <v>9000</v>
          </cell>
        </row>
        <row r="424">
          <cell r="A424">
            <v>3400004422</v>
          </cell>
          <cell r="B424">
            <v>5800</v>
          </cell>
          <cell r="C424">
            <v>61104</v>
          </cell>
          <cell r="D424">
            <v>0</v>
          </cell>
          <cell r="E424" t="str">
            <v>PRE MOUNTING DEVICE 1045768WITH M S TRAY</v>
          </cell>
          <cell r="F424">
            <v>1</v>
          </cell>
          <cell r="G424">
            <v>35339</v>
          </cell>
          <cell r="H424">
            <v>9000</v>
          </cell>
        </row>
        <row r="425">
          <cell r="A425">
            <v>3400004460</v>
          </cell>
          <cell r="B425">
            <v>5800</v>
          </cell>
          <cell r="C425">
            <v>61153</v>
          </cell>
          <cell r="D425">
            <v>0</v>
          </cell>
          <cell r="E425" t="str">
            <v>MODIFICATION DESK WITH TOOL CASES</v>
          </cell>
          <cell r="F425">
            <v>1</v>
          </cell>
          <cell r="G425">
            <v>35339</v>
          </cell>
          <cell r="H425">
            <v>226700</v>
          </cell>
        </row>
        <row r="426">
          <cell r="A426">
            <v>3400004469</v>
          </cell>
          <cell r="B426">
            <v>5800</v>
          </cell>
          <cell r="C426">
            <v>61153</v>
          </cell>
          <cell r="D426">
            <v>0</v>
          </cell>
          <cell r="E426" t="str">
            <v>LABEL PRINTING SYSTEM WITH ACCESSORIES</v>
          </cell>
          <cell r="F426">
            <v>1</v>
          </cell>
          <cell r="G426">
            <v>35339</v>
          </cell>
          <cell r="H426">
            <v>186800</v>
          </cell>
        </row>
        <row r="427">
          <cell r="A427">
            <v>3400004474</v>
          </cell>
          <cell r="B427">
            <v>5800</v>
          </cell>
          <cell r="C427">
            <v>61153</v>
          </cell>
          <cell r="D427">
            <v>0</v>
          </cell>
          <cell r="E427" t="str">
            <v>SPARE MEMORY MODULE FOR LABEL PRINTING S</v>
          </cell>
          <cell r="F427">
            <v>1</v>
          </cell>
          <cell r="G427">
            <v>35339</v>
          </cell>
          <cell r="H427">
            <v>12500</v>
          </cell>
        </row>
        <row r="428">
          <cell r="A428">
            <v>3400004483</v>
          </cell>
          <cell r="B428">
            <v>5800</v>
          </cell>
          <cell r="C428">
            <v>61112</v>
          </cell>
          <cell r="D428">
            <v>0</v>
          </cell>
          <cell r="E428" t="str">
            <v>DYNASCAN ILLUMINATED MAGNIFIERS</v>
          </cell>
          <cell r="F428">
            <v>1</v>
          </cell>
          <cell r="G428">
            <v>35339</v>
          </cell>
          <cell r="H428">
            <v>28300</v>
          </cell>
        </row>
        <row r="429">
          <cell r="A429">
            <v>3400004495</v>
          </cell>
          <cell r="B429">
            <v>5800</v>
          </cell>
          <cell r="C429">
            <v>61107</v>
          </cell>
          <cell r="D429">
            <v>0</v>
          </cell>
          <cell r="E429" t="str">
            <v>PNEUMATIC CRIMP TOOL</v>
          </cell>
          <cell r="F429">
            <v>1</v>
          </cell>
          <cell r="G429">
            <v>35339</v>
          </cell>
          <cell r="H429">
            <v>666100</v>
          </cell>
        </row>
        <row r="430">
          <cell r="A430">
            <v>3400004521</v>
          </cell>
          <cell r="B430">
            <v>5800</v>
          </cell>
          <cell r="C430">
            <v>61107</v>
          </cell>
          <cell r="D430">
            <v>0</v>
          </cell>
          <cell r="E430" t="str">
            <v>PNEUMATIC SCREW DRIVER IS-STC 0088</v>
          </cell>
          <cell r="F430">
            <v>1</v>
          </cell>
          <cell r="G430">
            <v>35339</v>
          </cell>
          <cell r="H430">
            <v>10100</v>
          </cell>
        </row>
        <row r="431">
          <cell r="A431">
            <v>3400004522</v>
          </cell>
          <cell r="B431">
            <v>5800</v>
          </cell>
          <cell r="C431">
            <v>61107</v>
          </cell>
          <cell r="D431">
            <v>0</v>
          </cell>
          <cell r="E431" t="str">
            <v>PNEUMATIC SCREW DRIVER IS-STC 0088</v>
          </cell>
          <cell r="F431">
            <v>1</v>
          </cell>
          <cell r="G431">
            <v>35339</v>
          </cell>
          <cell r="H431">
            <v>10100</v>
          </cell>
        </row>
        <row r="432">
          <cell r="A432">
            <v>3400004523</v>
          </cell>
          <cell r="B432">
            <v>5800</v>
          </cell>
          <cell r="C432">
            <v>61107</v>
          </cell>
          <cell r="D432">
            <v>0</v>
          </cell>
          <cell r="E432" t="str">
            <v>PNEUMATIC SCREW DRIVER IS 4TC 0064</v>
          </cell>
          <cell r="F432">
            <v>1</v>
          </cell>
          <cell r="G432">
            <v>35339</v>
          </cell>
          <cell r="H432">
            <v>7400</v>
          </cell>
        </row>
        <row r="433">
          <cell r="A433">
            <v>3400004524</v>
          </cell>
          <cell r="B433">
            <v>5800</v>
          </cell>
          <cell r="C433">
            <v>61107</v>
          </cell>
          <cell r="D433">
            <v>0</v>
          </cell>
          <cell r="E433" t="str">
            <v>PNEUMATIC SCREW DRIVER IS 4TC 0063</v>
          </cell>
          <cell r="F433">
            <v>1</v>
          </cell>
          <cell r="G433">
            <v>35339</v>
          </cell>
          <cell r="H433">
            <v>7400</v>
          </cell>
        </row>
        <row r="434">
          <cell r="A434">
            <v>3400004525</v>
          </cell>
          <cell r="B434">
            <v>5800</v>
          </cell>
          <cell r="C434">
            <v>61112</v>
          </cell>
          <cell r="D434">
            <v>0</v>
          </cell>
          <cell r="E434" t="str">
            <v>PNEUMATIC SCREW DRIVER IS 4TC 0062</v>
          </cell>
          <cell r="F434">
            <v>1</v>
          </cell>
          <cell r="G434">
            <v>35339</v>
          </cell>
          <cell r="H434">
            <v>7400</v>
          </cell>
        </row>
        <row r="435">
          <cell r="A435">
            <v>3400004526</v>
          </cell>
          <cell r="B435">
            <v>5800</v>
          </cell>
          <cell r="C435">
            <v>61107</v>
          </cell>
          <cell r="D435">
            <v>0</v>
          </cell>
          <cell r="E435" t="str">
            <v>PNEUMATIC SCREW DRIVER IS 4TC 0061</v>
          </cell>
          <cell r="F435">
            <v>1</v>
          </cell>
          <cell r="G435">
            <v>35339</v>
          </cell>
          <cell r="H435">
            <v>7400</v>
          </cell>
        </row>
        <row r="436">
          <cell r="A436">
            <v>3400004559</v>
          </cell>
          <cell r="B436">
            <v>5800</v>
          </cell>
          <cell r="C436">
            <v>61206</v>
          </cell>
          <cell r="D436">
            <v>0</v>
          </cell>
          <cell r="E436" t="str">
            <v>PNEUMATIC SCREW DRIVER WITH FITTINGS</v>
          </cell>
          <cell r="F436">
            <v>1</v>
          </cell>
          <cell r="G436">
            <v>35339</v>
          </cell>
          <cell r="H436">
            <v>54500</v>
          </cell>
        </row>
        <row r="437">
          <cell r="A437">
            <v>3400004560</v>
          </cell>
          <cell r="B437">
            <v>5800</v>
          </cell>
          <cell r="C437">
            <v>61107</v>
          </cell>
          <cell r="D437">
            <v>0</v>
          </cell>
          <cell r="E437" t="str">
            <v>PULL TEST GAUGE FOR WIRE WRAP</v>
          </cell>
          <cell r="F437">
            <v>1</v>
          </cell>
          <cell r="G437">
            <v>35339</v>
          </cell>
          <cell r="H437">
            <v>24200</v>
          </cell>
        </row>
        <row r="438">
          <cell r="A438">
            <v>3400004561</v>
          </cell>
          <cell r="B438">
            <v>5800</v>
          </cell>
          <cell r="C438">
            <v>61109</v>
          </cell>
          <cell r="D438">
            <v>0</v>
          </cell>
          <cell r="E438" t="str">
            <v>GUIDING SLEEVE</v>
          </cell>
          <cell r="F438">
            <v>1</v>
          </cell>
          <cell r="G438">
            <v>35339</v>
          </cell>
          <cell r="H438">
            <v>5900</v>
          </cell>
        </row>
        <row r="439">
          <cell r="A439">
            <v>3400004562</v>
          </cell>
          <cell r="B439">
            <v>5800</v>
          </cell>
          <cell r="C439">
            <v>61109</v>
          </cell>
          <cell r="D439">
            <v>0</v>
          </cell>
          <cell r="E439" t="str">
            <v>WRAPPING INSERT TYPE 507063</v>
          </cell>
          <cell r="F439">
            <v>1</v>
          </cell>
          <cell r="G439">
            <v>35339</v>
          </cell>
          <cell r="H439">
            <v>4500</v>
          </cell>
        </row>
        <row r="440">
          <cell r="A440">
            <v>3400004563</v>
          </cell>
          <cell r="B440">
            <v>5800</v>
          </cell>
          <cell r="C440">
            <v>61109</v>
          </cell>
          <cell r="D440">
            <v>0</v>
          </cell>
          <cell r="E440" t="str">
            <v>WIRE WRAP TOOL BATTERY POWERED 14 R3</v>
          </cell>
          <cell r="F440">
            <v>1</v>
          </cell>
          <cell r="G440">
            <v>35339</v>
          </cell>
          <cell r="H440">
            <v>17400</v>
          </cell>
        </row>
        <row r="441">
          <cell r="A441">
            <v>3400004564</v>
          </cell>
          <cell r="B441">
            <v>5800</v>
          </cell>
          <cell r="C441">
            <v>61109</v>
          </cell>
          <cell r="D441">
            <v>0</v>
          </cell>
          <cell r="E441" t="str">
            <v>WIRE WRAP GUN AIR POWERED</v>
          </cell>
          <cell r="F441">
            <v>1</v>
          </cell>
          <cell r="G441">
            <v>35339</v>
          </cell>
          <cell r="H441">
            <v>30400</v>
          </cell>
        </row>
        <row r="442">
          <cell r="A442">
            <v>3400004565</v>
          </cell>
          <cell r="B442">
            <v>5800</v>
          </cell>
          <cell r="C442">
            <v>61104</v>
          </cell>
          <cell r="D442">
            <v>0</v>
          </cell>
          <cell r="E442" t="str">
            <v>SOLDERING STATION HAND SET</v>
          </cell>
          <cell r="F442">
            <v>1</v>
          </cell>
          <cell r="G442">
            <v>35339</v>
          </cell>
          <cell r="H442">
            <v>9600</v>
          </cell>
        </row>
        <row r="443">
          <cell r="A443">
            <v>3400004566</v>
          </cell>
          <cell r="B443">
            <v>5800</v>
          </cell>
          <cell r="C443">
            <v>61112</v>
          </cell>
          <cell r="D443">
            <v>0</v>
          </cell>
          <cell r="E443" t="str">
            <v>SOLDERING STATION HAND SET</v>
          </cell>
          <cell r="F443">
            <v>1</v>
          </cell>
          <cell r="G443">
            <v>35339</v>
          </cell>
          <cell r="H443">
            <v>8200</v>
          </cell>
        </row>
        <row r="444">
          <cell r="A444">
            <v>3400004567</v>
          </cell>
          <cell r="B444">
            <v>5800</v>
          </cell>
          <cell r="C444">
            <v>61107</v>
          </cell>
          <cell r="D444">
            <v>0</v>
          </cell>
          <cell r="E444" t="str">
            <v>PNEUMATIC SCREW DRIVER WITH BITS</v>
          </cell>
          <cell r="F444">
            <v>1</v>
          </cell>
          <cell r="G444">
            <v>35339</v>
          </cell>
          <cell r="H444">
            <v>38800</v>
          </cell>
        </row>
        <row r="445">
          <cell r="A445">
            <v>3400004568</v>
          </cell>
          <cell r="B445">
            <v>5800</v>
          </cell>
          <cell r="C445">
            <v>61107</v>
          </cell>
          <cell r="D445">
            <v>0</v>
          </cell>
          <cell r="E445" t="str">
            <v>STRIPPING DEVICE</v>
          </cell>
          <cell r="F445">
            <v>1</v>
          </cell>
          <cell r="G445">
            <v>35339</v>
          </cell>
          <cell r="H445">
            <v>80600</v>
          </cell>
        </row>
        <row r="446">
          <cell r="A446">
            <v>3400004569</v>
          </cell>
          <cell r="B446">
            <v>5800</v>
          </cell>
          <cell r="C446">
            <v>61107</v>
          </cell>
          <cell r="D446">
            <v>0</v>
          </cell>
          <cell r="E446" t="str">
            <v>STAMPING DEVICE</v>
          </cell>
          <cell r="F446">
            <v>1</v>
          </cell>
          <cell r="G446">
            <v>35339</v>
          </cell>
          <cell r="H446">
            <v>158600</v>
          </cell>
        </row>
        <row r="447">
          <cell r="A447">
            <v>3400004573</v>
          </cell>
          <cell r="B447">
            <v>5800</v>
          </cell>
          <cell r="C447">
            <v>61102</v>
          </cell>
          <cell r="D447">
            <v>0</v>
          </cell>
          <cell r="E447" t="str">
            <v>DRILLING MACHINE FOR BOARDS</v>
          </cell>
          <cell r="F447">
            <v>1</v>
          </cell>
          <cell r="G447">
            <v>35339</v>
          </cell>
          <cell r="H447">
            <v>14000</v>
          </cell>
        </row>
        <row r="448">
          <cell r="A448">
            <v>3400004595</v>
          </cell>
          <cell r="B448">
            <v>5800</v>
          </cell>
          <cell r="C448">
            <v>61150</v>
          </cell>
          <cell r="D448">
            <v>0</v>
          </cell>
          <cell r="E448" t="str">
            <v>COUNTING UNIT &amp; WINDING DEVICE</v>
          </cell>
          <cell r="F448">
            <v>1</v>
          </cell>
          <cell r="G448">
            <v>35339</v>
          </cell>
          <cell r="H448">
            <v>54800</v>
          </cell>
        </row>
        <row r="449">
          <cell r="A449">
            <v>3400004596</v>
          </cell>
          <cell r="B449">
            <v>5800</v>
          </cell>
          <cell r="C449">
            <v>61150</v>
          </cell>
          <cell r="D449">
            <v>0</v>
          </cell>
          <cell r="E449" t="str">
            <v>COUNTING UNIT &amp; WINDING DEVICE</v>
          </cell>
          <cell r="F449">
            <v>1</v>
          </cell>
          <cell r="G449">
            <v>35339</v>
          </cell>
          <cell r="H449">
            <v>54800</v>
          </cell>
        </row>
        <row r="450">
          <cell r="A450">
            <v>3400004597</v>
          </cell>
          <cell r="B450">
            <v>5800</v>
          </cell>
          <cell r="C450">
            <v>61150</v>
          </cell>
          <cell r="D450">
            <v>0</v>
          </cell>
          <cell r="E450" t="str">
            <v>MOUNTING UNIT &amp; WINDING DEVICE</v>
          </cell>
          <cell r="F450">
            <v>1</v>
          </cell>
          <cell r="G450">
            <v>35339</v>
          </cell>
          <cell r="H450">
            <v>65200</v>
          </cell>
        </row>
        <row r="451">
          <cell r="A451">
            <v>3400004599</v>
          </cell>
          <cell r="B451">
            <v>5800</v>
          </cell>
          <cell r="C451">
            <v>61107</v>
          </cell>
          <cell r="D451">
            <v>0</v>
          </cell>
          <cell r="E451" t="str">
            <v>TURN TABLE FOR FINAL ASSEMBLY</v>
          </cell>
          <cell r="F451">
            <v>1</v>
          </cell>
          <cell r="G451">
            <v>35339</v>
          </cell>
          <cell r="H451">
            <v>168200</v>
          </cell>
        </row>
        <row r="452">
          <cell r="A452">
            <v>3400004600</v>
          </cell>
          <cell r="B452">
            <v>5800</v>
          </cell>
          <cell r="C452">
            <v>61107</v>
          </cell>
          <cell r="D452">
            <v>0</v>
          </cell>
          <cell r="E452" t="str">
            <v>SEPARATOR FOR PSEUDO VECTORS</v>
          </cell>
          <cell r="F452">
            <v>1</v>
          </cell>
          <cell r="G452">
            <v>35339</v>
          </cell>
          <cell r="H452">
            <v>46700</v>
          </cell>
        </row>
        <row r="453">
          <cell r="A453">
            <v>3400004601</v>
          </cell>
          <cell r="B453">
            <v>5800</v>
          </cell>
          <cell r="C453">
            <v>61107</v>
          </cell>
          <cell r="D453">
            <v>0</v>
          </cell>
          <cell r="E453" t="str">
            <v>PULL OUT TOOL STANDARD</v>
          </cell>
          <cell r="F453">
            <v>1</v>
          </cell>
          <cell r="G453">
            <v>35339</v>
          </cell>
          <cell r="H453">
            <v>105500</v>
          </cell>
        </row>
        <row r="454">
          <cell r="A454">
            <v>3400004602</v>
          </cell>
          <cell r="B454">
            <v>5800</v>
          </cell>
          <cell r="C454">
            <v>61107</v>
          </cell>
          <cell r="D454">
            <v>0</v>
          </cell>
          <cell r="E454" t="str">
            <v>PULL-OUT TOOL FOR BROKEN BLADE CONTACTS</v>
          </cell>
          <cell r="F454">
            <v>1</v>
          </cell>
          <cell r="G454">
            <v>35339</v>
          </cell>
          <cell r="H454">
            <v>89400</v>
          </cell>
        </row>
        <row r="455">
          <cell r="A455">
            <v>3400004603</v>
          </cell>
          <cell r="B455">
            <v>5800</v>
          </cell>
          <cell r="C455">
            <v>61107</v>
          </cell>
          <cell r="D455">
            <v>0</v>
          </cell>
          <cell r="E455" t="str">
            <v>INSERT TOOL</v>
          </cell>
          <cell r="F455">
            <v>1</v>
          </cell>
          <cell r="G455">
            <v>35339</v>
          </cell>
          <cell r="H455">
            <v>37400</v>
          </cell>
        </row>
        <row r="456">
          <cell r="A456">
            <v>3400004606</v>
          </cell>
          <cell r="B456">
            <v>5800</v>
          </cell>
          <cell r="C456">
            <v>61107</v>
          </cell>
          <cell r="D456">
            <v>0</v>
          </cell>
          <cell r="E456" t="str">
            <v>MOUNTING DEVICE FOR RACK</v>
          </cell>
          <cell r="F456">
            <v>1</v>
          </cell>
          <cell r="G456">
            <v>35339</v>
          </cell>
          <cell r="H456">
            <v>520700</v>
          </cell>
        </row>
        <row r="457">
          <cell r="A457">
            <v>3400004607</v>
          </cell>
          <cell r="B457">
            <v>5800</v>
          </cell>
          <cell r="C457">
            <v>61108</v>
          </cell>
          <cell r="D457">
            <v>0</v>
          </cell>
          <cell r="E457" t="str">
            <v>PNEUMATIC SCREW DRIVER WITH BALANCER 5NM</v>
          </cell>
          <cell r="F457">
            <v>1</v>
          </cell>
          <cell r="G457">
            <v>35339</v>
          </cell>
          <cell r="H457">
            <v>56000</v>
          </cell>
        </row>
        <row r="458">
          <cell r="A458">
            <v>3400004608</v>
          </cell>
          <cell r="B458">
            <v>5800</v>
          </cell>
          <cell r="C458">
            <v>61107</v>
          </cell>
          <cell r="D458">
            <v>0</v>
          </cell>
          <cell r="E458" t="str">
            <v>PNEUMATIC SCREW DRIVER BALANCER 12NM</v>
          </cell>
          <cell r="F458">
            <v>1</v>
          </cell>
          <cell r="G458">
            <v>35339</v>
          </cell>
          <cell r="H458">
            <v>109900</v>
          </cell>
        </row>
        <row r="459">
          <cell r="A459">
            <v>3400004609</v>
          </cell>
          <cell r="B459">
            <v>5800</v>
          </cell>
          <cell r="C459">
            <v>61107</v>
          </cell>
          <cell r="D459">
            <v>0</v>
          </cell>
          <cell r="E459" t="str">
            <v>PNEUMATIC SCREW DRIVER WITH BALANCER 5NM</v>
          </cell>
          <cell r="F459">
            <v>1</v>
          </cell>
          <cell r="G459">
            <v>35339</v>
          </cell>
          <cell r="H459">
            <v>74400</v>
          </cell>
        </row>
        <row r="460">
          <cell r="A460">
            <v>3400004610</v>
          </cell>
          <cell r="B460">
            <v>5800</v>
          </cell>
          <cell r="C460">
            <v>61107</v>
          </cell>
          <cell r="D460">
            <v>0</v>
          </cell>
          <cell r="E460" t="str">
            <v>PNEUMATIC SCREW DRIVER WITH BALANCER 20N</v>
          </cell>
          <cell r="F460">
            <v>1</v>
          </cell>
          <cell r="G460">
            <v>35339</v>
          </cell>
          <cell r="H460">
            <v>109900</v>
          </cell>
        </row>
        <row r="461">
          <cell r="A461">
            <v>3400004611</v>
          </cell>
          <cell r="B461">
            <v>5800</v>
          </cell>
          <cell r="C461">
            <v>61108</v>
          </cell>
          <cell r="D461">
            <v>0</v>
          </cell>
          <cell r="E461" t="str">
            <v>MOUNTING DEVICE L03</v>
          </cell>
          <cell r="F461">
            <v>1</v>
          </cell>
          <cell r="G461">
            <v>35339</v>
          </cell>
          <cell r="H461">
            <v>870000</v>
          </cell>
        </row>
        <row r="462">
          <cell r="A462">
            <v>3400004612</v>
          </cell>
          <cell r="B462">
            <v>5800</v>
          </cell>
          <cell r="C462">
            <v>61107</v>
          </cell>
          <cell r="D462">
            <v>0</v>
          </cell>
          <cell r="E462" t="str">
            <v>PNEUMATIC SCREW DRIVER 12NM</v>
          </cell>
          <cell r="F462">
            <v>1</v>
          </cell>
          <cell r="G462">
            <v>35339</v>
          </cell>
          <cell r="H462">
            <v>87000</v>
          </cell>
        </row>
        <row r="463">
          <cell r="A463">
            <v>3400004613</v>
          </cell>
          <cell r="B463">
            <v>5800</v>
          </cell>
          <cell r="C463">
            <v>61107</v>
          </cell>
          <cell r="D463">
            <v>0</v>
          </cell>
          <cell r="E463" t="str">
            <v>PNEUMATIC SCREW DRIVE 1.6NM</v>
          </cell>
          <cell r="F463">
            <v>1</v>
          </cell>
          <cell r="G463">
            <v>35339</v>
          </cell>
          <cell r="H463">
            <v>30300</v>
          </cell>
        </row>
        <row r="464">
          <cell r="A464">
            <v>3400004637</v>
          </cell>
          <cell r="B464">
            <v>5800</v>
          </cell>
          <cell r="C464">
            <v>61112</v>
          </cell>
          <cell r="D464">
            <v>0</v>
          </cell>
          <cell r="E464" t="str">
            <v>DESOLDERING STATION</v>
          </cell>
          <cell r="F464">
            <v>1</v>
          </cell>
          <cell r="G464">
            <v>35339</v>
          </cell>
          <cell r="H464">
            <v>41600</v>
          </cell>
        </row>
        <row r="465">
          <cell r="A465">
            <v>3400004638</v>
          </cell>
          <cell r="B465">
            <v>5800</v>
          </cell>
          <cell r="C465">
            <v>61112</v>
          </cell>
          <cell r="D465">
            <v>0</v>
          </cell>
          <cell r="E465" t="str">
            <v>DESOLDERING STATION</v>
          </cell>
          <cell r="F465">
            <v>1</v>
          </cell>
          <cell r="G465">
            <v>35339</v>
          </cell>
          <cell r="H465">
            <v>41600</v>
          </cell>
        </row>
        <row r="466">
          <cell r="A466">
            <v>3400004639</v>
          </cell>
          <cell r="B466">
            <v>5800</v>
          </cell>
          <cell r="C466">
            <v>61102</v>
          </cell>
          <cell r="D466">
            <v>0</v>
          </cell>
          <cell r="E466" t="str">
            <v>SOLDERING STATION</v>
          </cell>
          <cell r="F466">
            <v>1</v>
          </cell>
          <cell r="G466">
            <v>35339</v>
          </cell>
          <cell r="H466">
            <v>9600</v>
          </cell>
        </row>
        <row r="467">
          <cell r="A467">
            <v>3400004640</v>
          </cell>
          <cell r="B467">
            <v>5800</v>
          </cell>
          <cell r="C467">
            <v>61111</v>
          </cell>
          <cell r="D467">
            <v>0</v>
          </cell>
          <cell r="E467" t="str">
            <v>SOLDERING STATION</v>
          </cell>
          <cell r="F467">
            <v>1</v>
          </cell>
          <cell r="G467">
            <v>35339</v>
          </cell>
          <cell r="H467">
            <v>8200</v>
          </cell>
        </row>
        <row r="468">
          <cell r="A468">
            <v>3400004641</v>
          </cell>
          <cell r="B468">
            <v>5800</v>
          </cell>
          <cell r="C468">
            <v>61112</v>
          </cell>
          <cell r="D468">
            <v>0</v>
          </cell>
          <cell r="E468" t="str">
            <v>SOLDERING STATION</v>
          </cell>
          <cell r="F468">
            <v>1</v>
          </cell>
          <cell r="G468">
            <v>35339</v>
          </cell>
          <cell r="H468">
            <v>8200</v>
          </cell>
        </row>
        <row r="469">
          <cell r="A469">
            <v>3400004642</v>
          </cell>
          <cell r="B469">
            <v>5800</v>
          </cell>
          <cell r="C469">
            <v>61111</v>
          </cell>
          <cell r="D469">
            <v>0</v>
          </cell>
          <cell r="E469" t="str">
            <v>SOLDERING STATION</v>
          </cell>
          <cell r="F469">
            <v>1</v>
          </cell>
          <cell r="G469">
            <v>35339</v>
          </cell>
          <cell r="H469">
            <v>8200</v>
          </cell>
        </row>
        <row r="470">
          <cell r="A470">
            <v>3400004643</v>
          </cell>
          <cell r="B470">
            <v>5800</v>
          </cell>
          <cell r="C470">
            <v>61112</v>
          </cell>
          <cell r="D470">
            <v>0</v>
          </cell>
          <cell r="E470" t="str">
            <v>SOLDERING STATION</v>
          </cell>
          <cell r="F470">
            <v>1</v>
          </cell>
          <cell r="G470">
            <v>35339</v>
          </cell>
          <cell r="H470">
            <v>8200</v>
          </cell>
        </row>
        <row r="471">
          <cell r="A471">
            <v>3400004795</v>
          </cell>
          <cell r="B471">
            <v>5800</v>
          </cell>
          <cell r="C471">
            <v>61203</v>
          </cell>
          <cell r="D471">
            <v>0</v>
          </cell>
          <cell r="E471" t="str">
            <v>VERNIER CALIPER ELECTRONIC MITUTOYO</v>
          </cell>
          <cell r="F471">
            <v>1</v>
          </cell>
          <cell r="G471">
            <v>35339</v>
          </cell>
          <cell r="H471">
            <v>1900</v>
          </cell>
        </row>
        <row r="472">
          <cell r="A472">
            <v>3400003817</v>
          </cell>
          <cell r="B472">
            <v>5800</v>
          </cell>
          <cell r="C472">
            <v>61150</v>
          </cell>
          <cell r="D472">
            <v>0</v>
          </cell>
          <cell r="E472" t="str">
            <v>TROLLEY FOR STORAGE OF C240 BAR</v>
          </cell>
          <cell r="F472">
            <v>1</v>
          </cell>
          <cell r="G472">
            <v>35615</v>
          </cell>
          <cell r="H472">
            <v>7035</v>
          </cell>
        </row>
        <row r="473">
          <cell r="A473">
            <v>3400003818</v>
          </cell>
          <cell r="B473">
            <v>5800</v>
          </cell>
          <cell r="C473">
            <v>61150</v>
          </cell>
          <cell r="D473">
            <v>0</v>
          </cell>
          <cell r="E473" t="str">
            <v>TROLLEY FOR STORAGE OF C240 BAR</v>
          </cell>
          <cell r="F473">
            <v>1</v>
          </cell>
          <cell r="G473">
            <v>35615</v>
          </cell>
          <cell r="H473">
            <v>7035</v>
          </cell>
        </row>
        <row r="474">
          <cell r="A474">
            <v>3400003798</v>
          </cell>
          <cell r="B474">
            <v>5800</v>
          </cell>
          <cell r="C474">
            <v>61100</v>
          </cell>
          <cell r="D474">
            <v>0</v>
          </cell>
          <cell r="E474" t="str">
            <v>VERTICAL CAROUSEL</v>
          </cell>
          <cell r="F474">
            <v>1</v>
          </cell>
          <cell r="G474">
            <v>35677</v>
          </cell>
          <cell r="H474">
            <v>800800</v>
          </cell>
        </row>
        <row r="475">
          <cell r="A475">
            <v>3400003826</v>
          </cell>
          <cell r="B475">
            <v>5800</v>
          </cell>
          <cell r="C475">
            <v>61155</v>
          </cell>
          <cell r="D475">
            <v>0</v>
          </cell>
          <cell r="E475" t="str">
            <v>TOOL C39324-A9476-B3 COMB</v>
          </cell>
          <cell r="F475">
            <v>1</v>
          </cell>
          <cell r="G475">
            <v>35689</v>
          </cell>
          <cell r="H475">
            <v>57500</v>
          </cell>
        </row>
        <row r="476">
          <cell r="A476">
            <v>3400003827</v>
          </cell>
          <cell r="B476">
            <v>5800</v>
          </cell>
          <cell r="C476">
            <v>61155</v>
          </cell>
          <cell r="D476">
            <v>0</v>
          </cell>
          <cell r="E476" t="str">
            <v>TRANSMISSION RACK 2GHZ</v>
          </cell>
          <cell r="F476">
            <v>1</v>
          </cell>
          <cell r="G476">
            <v>35689</v>
          </cell>
          <cell r="H476">
            <v>17250</v>
          </cell>
        </row>
        <row r="477">
          <cell r="A477">
            <v>3400003828</v>
          </cell>
          <cell r="B477">
            <v>5800</v>
          </cell>
          <cell r="C477">
            <v>61155</v>
          </cell>
          <cell r="D477">
            <v>0</v>
          </cell>
          <cell r="E477" t="str">
            <v>TOOL C39324-A96-B291 COMB</v>
          </cell>
          <cell r="F477">
            <v>1</v>
          </cell>
          <cell r="G477">
            <v>35689</v>
          </cell>
          <cell r="H477">
            <v>18400</v>
          </cell>
        </row>
        <row r="478">
          <cell r="A478">
            <v>3400003632</v>
          </cell>
          <cell r="B478">
            <v>5800</v>
          </cell>
          <cell r="C478">
            <v>61206</v>
          </cell>
          <cell r="D478">
            <v>0</v>
          </cell>
          <cell r="E478" t="str">
            <v>PRESS BRAKE HFBO 170.3 WITH ACCS.-KHAN</v>
          </cell>
          <cell r="F478">
            <v>1</v>
          </cell>
          <cell r="G478">
            <v>35452</v>
          </cell>
          <cell r="H478">
            <v>6095258</v>
          </cell>
        </row>
        <row r="479">
          <cell r="A479">
            <v>3400003633</v>
          </cell>
          <cell r="B479">
            <v>5800</v>
          </cell>
          <cell r="C479">
            <v>61154</v>
          </cell>
          <cell r="D479">
            <v>0</v>
          </cell>
          <cell r="E479" t="str">
            <v>CAD DATA FOR SLMA:FPE</v>
          </cell>
          <cell r="F479">
            <v>1</v>
          </cell>
          <cell r="G479">
            <v>35452</v>
          </cell>
          <cell r="H479">
            <v>70661</v>
          </cell>
        </row>
        <row r="480">
          <cell r="A480">
            <v>3400003738</v>
          </cell>
          <cell r="B480">
            <v>5800</v>
          </cell>
          <cell r="C480">
            <v>61101</v>
          </cell>
          <cell r="D480">
            <v>0</v>
          </cell>
          <cell r="E480" t="str">
            <v>SIPAC CONNECTOR ASSY. DEVICE HAP103</v>
          </cell>
          <cell r="F480">
            <v>1</v>
          </cell>
          <cell r="G480">
            <v>35453</v>
          </cell>
          <cell r="H480">
            <v>1698007.45</v>
          </cell>
        </row>
        <row r="481">
          <cell r="A481">
            <v>3400003833</v>
          </cell>
          <cell r="B481">
            <v>5801</v>
          </cell>
          <cell r="C481">
            <v>61102</v>
          </cell>
          <cell r="D481">
            <v>0</v>
          </cell>
          <cell r="E481" t="str">
            <v>FEEDER MODULE 1*16MM TAPE</v>
          </cell>
          <cell r="F481">
            <v>1</v>
          </cell>
          <cell r="G481">
            <v>35521</v>
          </cell>
          <cell r="H481">
            <v>609162.11</v>
          </cell>
        </row>
        <row r="482">
          <cell r="A482">
            <v>3400002775</v>
          </cell>
          <cell r="B482">
            <v>5801</v>
          </cell>
          <cell r="C482">
            <v>61157</v>
          </cell>
          <cell r="D482">
            <v>0</v>
          </cell>
          <cell r="E482" t="str">
            <v>HEAT EXCHANGER UNIT WITH ITS ACCES</v>
          </cell>
          <cell r="F482">
            <v>1</v>
          </cell>
          <cell r="G482">
            <v>35339</v>
          </cell>
          <cell r="H482">
            <v>10900</v>
          </cell>
        </row>
        <row r="483">
          <cell r="A483">
            <v>3400002776</v>
          </cell>
          <cell r="B483">
            <v>5801</v>
          </cell>
          <cell r="C483">
            <v>61206</v>
          </cell>
          <cell r="D483">
            <v>0</v>
          </cell>
          <cell r="E483" t="str">
            <v>AIR COOLER (SYMPHONY K-3000)</v>
          </cell>
          <cell r="F483">
            <v>1</v>
          </cell>
          <cell r="G483">
            <v>35339</v>
          </cell>
          <cell r="H483">
            <v>4300</v>
          </cell>
        </row>
        <row r="484">
          <cell r="A484">
            <v>3400002777</v>
          </cell>
          <cell r="B484">
            <v>5801</v>
          </cell>
          <cell r="C484">
            <v>61161</v>
          </cell>
          <cell r="D484">
            <v>0</v>
          </cell>
          <cell r="E484" t="str">
            <v>COMPACT DISC PLAYER</v>
          </cell>
          <cell r="F484">
            <v>1</v>
          </cell>
          <cell r="G484">
            <v>35339</v>
          </cell>
          <cell r="H484">
            <v>3700</v>
          </cell>
        </row>
        <row r="485">
          <cell r="A485">
            <v>3400002778</v>
          </cell>
          <cell r="B485">
            <v>5801</v>
          </cell>
          <cell r="C485">
            <v>61161</v>
          </cell>
          <cell r="D485">
            <v>0</v>
          </cell>
          <cell r="E485" t="str">
            <v>GEYSER (50 LITRES)</v>
          </cell>
          <cell r="F485">
            <v>1</v>
          </cell>
          <cell r="G485">
            <v>35339</v>
          </cell>
          <cell r="H485">
            <v>4100</v>
          </cell>
        </row>
        <row r="486">
          <cell r="A486">
            <v>3400002779</v>
          </cell>
          <cell r="B486">
            <v>5801</v>
          </cell>
          <cell r="C486">
            <v>61161</v>
          </cell>
          <cell r="D486">
            <v>0</v>
          </cell>
          <cell r="E486" t="str">
            <v>GEYSER (50 LITRES)</v>
          </cell>
          <cell r="F486">
            <v>1</v>
          </cell>
          <cell r="G486">
            <v>35339</v>
          </cell>
          <cell r="H486">
            <v>4100</v>
          </cell>
        </row>
        <row r="487">
          <cell r="A487">
            <v>3400002780</v>
          </cell>
          <cell r="B487">
            <v>5801</v>
          </cell>
          <cell r="C487">
            <v>61206</v>
          </cell>
          <cell r="D487">
            <v>0</v>
          </cell>
          <cell r="E487" t="str">
            <v>INVERTOR (500 WATT)</v>
          </cell>
          <cell r="F487">
            <v>1</v>
          </cell>
          <cell r="G487">
            <v>35339</v>
          </cell>
          <cell r="H487">
            <v>3300</v>
          </cell>
        </row>
        <row r="488">
          <cell r="A488">
            <v>3400002781</v>
          </cell>
          <cell r="B488">
            <v>5801</v>
          </cell>
          <cell r="C488">
            <v>61206</v>
          </cell>
          <cell r="D488">
            <v>0</v>
          </cell>
          <cell r="E488" t="str">
            <v>INVERTOR (500 WATT)</v>
          </cell>
          <cell r="F488">
            <v>1</v>
          </cell>
          <cell r="G488">
            <v>35339</v>
          </cell>
          <cell r="H488">
            <v>3300</v>
          </cell>
        </row>
        <row r="489">
          <cell r="A489">
            <v>3400002782</v>
          </cell>
          <cell r="B489">
            <v>5801</v>
          </cell>
          <cell r="C489">
            <v>61206</v>
          </cell>
          <cell r="D489">
            <v>0</v>
          </cell>
          <cell r="E489" t="str">
            <v>LASER POINTER TORCH</v>
          </cell>
          <cell r="F489">
            <v>1</v>
          </cell>
          <cell r="G489">
            <v>35339</v>
          </cell>
          <cell r="H489">
            <v>5400</v>
          </cell>
        </row>
        <row r="490">
          <cell r="A490">
            <v>3400002783</v>
          </cell>
          <cell r="B490">
            <v>5801</v>
          </cell>
          <cell r="C490">
            <v>61162</v>
          </cell>
          <cell r="D490">
            <v>0</v>
          </cell>
          <cell r="E490" t="str">
            <v>OVERHEAD PROJECTOR</v>
          </cell>
          <cell r="F490">
            <v>1</v>
          </cell>
          <cell r="G490">
            <v>35339</v>
          </cell>
          <cell r="H490">
            <v>15500</v>
          </cell>
        </row>
        <row r="491">
          <cell r="A491">
            <v>3400002784</v>
          </cell>
          <cell r="B491">
            <v>5801</v>
          </cell>
          <cell r="C491">
            <v>61200</v>
          </cell>
          <cell r="D491">
            <v>0</v>
          </cell>
          <cell r="E491" t="str">
            <v>SOFT MUSIC &amp; PA SYSTEM</v>
          </cell>
          <cell r="F491">
            <v>1</v>
          </cell>
          <cell r="G491">
            <v>35339</v>
          </cell>
          <cell r="H491">
            <v>44300</v>
          </cell>
        </row>
        <row r="492">
          <cell r="A492">
            <v>3400002801</v>
          </cell>
          <cell r="B492">
            <v>5801</v>
          </cell>
          <cell r="C492">
            <v>61206</v>
          </cell>
          <cell r="D492">
            <v>0</v>
          </cell>
          <cell r="E492" t="str">
            <v>HEAVY DUTY BATTERY</v>
          </cell>
          <cell r="F492">
            <v>1</v>
          </cell>
          <cell r="G492">
            <v>35339</v>
          </cell>
          <cell r="H492">
            <v>15800</v>
          </cell>
        </row>
        <row r="493">
          <cell r="A493">
            <v>3400002803</v>
          </cell>
          <cell r="B493">
            <v>5801</v>
          </cell>
          <cell r="C493">
            <v>61153</v>
          </cell>
          <cell r="D493">
            <v>0</v>
          </cell>
          <cell r="E493" t="str">
            <v>SOLDERING DESOLDERINS STATION</v>
          </cell>
          <cell r="F493">
            <v>1</v>
          </cell>
          <cell r="G493">
            <v>35339</v>
          </cell>
          <cell r="H493">
            <v>9500</v>
          </cell>
        </row>
        <row r="494">
          <cell r="A494">
            <v>3400002805</v>
          </cell>
          <cell r="B494">
            <v>5801</v>
          </cell>
          <cell r="C494">
            <v>61206</v>
          </cell>
          <cell r="D494">
            <v>0</v>
          </cell>
          <cell r="E494" t="str">
            <v>GPIB CARD AND SOFTWARE</v>
          </cell>
          <cell r="F494">
            <v>1</v>
          </cell>
          <cell r="G494">
            <v>35339</v>
          </cell>
          <cell r="H494">
            <v>5600</v>
          </cell>
        </row>
        <row r="495">
          <cell r="A495">
            <v>3400002807</v>
          </cell>
          <cell r="B495">
            <v>5801</v>
          </cell>
          <cell r="C495">
            <v>61151</v>
          </cell>
          <cell r="D495">
            <v>0</v>
          </cell>
          <cell r="E495" t="str">
            <v>PHILIPS MAKE MODEL PM 2718</v>
          </cell>
          <cell r="F495">
            <v>1</v>
          </cell>
          <cell r="G495">
            <v>35339</v>
          </cell>
          <cell r="H495">
            <v>5600</v>
          </cell>
        </row>
        <row r="496">
          <cell r="A496">
            <v>3400002808</v>
          </cell>
          <cell r="B496">
            <v>5801</v>
          </cell>
          <cell r="C496">
            <v>61206</v>
          </cell>
          <cell r="D496">
            <v>0</v>
          </cell>
          <cell r="E496" t="str">
            <v>AUTOMATIC TEST EQUIPMENT</v>
          </cell>
          <cell r="F496">
            <v>1</v>
          </cell>
          <cell r="G496">
            <v>35339</v>
          </cell>
          <cell r="H496">
            <v>154900</v>
          </cell>
        </row>
        <row r="497">
          <cell r="A497">
            <v>3400002809</v>
          </cell>
          <cell r="B497">
            <v>5801</v>
          </cell>
          <cell r="C497">
            <v>61155</v>
          </cell>
          <cell r="D497">
            <v>0</v>
          </cell>
          <cell r="E497" t="str">
            <v>PC AT 286</v>
          </cell>
          <cell r="F497">
            <v>1</v>
          </cell>
          <cell r="G497">
            <v>35339</v>
          </cell>
          <cell r="H497">
            <v>24800</v>
          </cell>
        </row>
        <row r="498">
          <cell r="A498">
            <v>3400002810</v>
          </cell>
          <cell r="B498">
            <v>5801</v>
          </cell>
          <cell r="C498">
            <v>61151</v>
          </cell>
          <cell r="D498">
            <v>0</v>
          </cell>
          <cell r="E498" t="str">
            <v>LONGITUDINAL BALANCE TESTER</v>
          </cell>
          <cell r="F498">
            <v>1</v>
          </cell>
          <cell r="G498">
            <v>35339</v>
          </cell>
          <cell r="H498">
            <v>4600</v>
          </cell>
        </row>
        <row r="499">
          <cell r="A499">
            <v>3400002811</v>
          </cell>
          <cell r="B499">
            <v>5801</v>
          </cell>
          <cell r="C499">
            <v>61112</v>
          </cell>
          <cell r="D499">
            <v>0</v>
          </cell>
          <cell r="E499" t="str">
            <v>OSCILLOSCOPE 100MHZ MODEL PM</v>
          </cell>
          <cell r="F499">
            <v>1</v>
          </cell>
          <cell r="G499">
            <v>35339</v>
          </cell>
          <cell r="H499">
            <v>50800</v>
          </cell>
        </row>
        <row r="500">
          <cell r="A500">
            <v>3400002812</v>
          </cell>
          <cell r="B500">
            <v>5801</v>
          </cell>
          <cell r="C500">
            <v>61206</v>
          </cell>
          <cell r="D500">
            <v>0</v>
          </cell>
          <cell r="E500" t="str">
            <v>SYSTRONICS 20MHZ PULSE</v>
          </cell>
          <cell r="F500">
            <v>1</v>
          </cell>
          <cell r="G500">
            <v>35339</v>
          </cell>
          <cell r="H500">
            <v>14200</v>
          </cell>
        </row>
        <row r="501">
          <cell r="A501">
            <v>3400002813</v>
          </cell>
          <cell r="B501">
            <v>5801</v>
          </cell>
          <cell r="C501">
            <v>61206</v>
          </cell>
          <cell r="D501">
            <v>0</v>
          </cell>
          <cell r="E501" t="str">
            <v>PROGRAMMER KIT</v>
          </cell>
          <cell r="F501">
            <v>1</v>
          </cell>
          <cell r="G501">
            <v>35339</v>
          </cell>
          <cell r="H501">
            <v>12600</v>
          </cell>
        </row>
        <row r="502">
          <cell r="A502">
            <v>3400002815</v>
          </cell>
          <cell r="B502">
            <v>5801</v>
          </cell>
          <cell r="C502">
            <v>61100</v>
          </cell>
          <cell r="D502">
            <v>0</v>
          </cell>
          <cell r="E502" t="str">
            <v>DEGASSING OVEN</v>
          </cell>
          <cell r="F502">
            <v>1</v>
          </cell>
          <cell r="G502">
            <v>35339</v>
          </cell>
          <cell r="H502">
            <v>70000</v>
          </cell>
        </row>
        <row r="503">
          <cell r="A503">
            <v>3400002819</v>
          </cell>
          <cell r="B503">
            <v>5801</v>
          </cell>
          <cell r="C503">
            <v>61157</v>
          </cell>
          <cell r="D503">
            <v>0</v>
          </cell>
          <cell r="E503" t="str">
            <v>WATER TREATMENT PLANT</v>
          </cell>
          <cell r="F503">
            <v>1</v>
          </cell>
          <cell r="G503">
            <v>35339</v>
          </cell>
          <cell r="H503">
            <v>78000</v>
          </cell>
        </row>
        <row r="504">
          <cell r="A504">
            <v>3400002820</v>
          </cell>
          <cell r="B504">
            <v>5801</v>
          </cell>
          <cell r="C504">
            <v>61157</v>
          </cell>
          <cell r="D504">
            <v>0</v>
          </cell>
          <cell r="E504" t="str">
            <v>PNEUMATIC LINE</v>
          </cell>
          <cell r="F504">
            <v>1</v>
          </cell>
          <cell r="G504">
            <v>35339</v>
          </cell>
          <cell r="H504">
            <v>38000</v>
          </cell>
        </row>
        <row r="505">
          <cell r="A505">
            <v>3400002821</v>
          </cell>
          <cell r="B505">
            <v>5801</v>
          </cell>
          <cell r="C505">
            <v>61157</v>
          </cell>
          <cell r="D505">
            <v>0</v>
          </cell>
          <cell r="E505" t="str">
            <v>COMPRESSED AIR DRYER</v>
          </cell>
          <cell r="F505">
            <v>1</v>
          </cell>
          <cell r="G505">
            <v>35339</v>
          </cell>
          <cell r="H505">
            <v>34600</v>
          </cell>
        </row>
        <row r="506">
          <cell r="A506">
            <v>3400002822</v>
          </cell>
          <cell r="B506">
            <v>5801</v>
          </cell>
          <cell r="C506">
            <v>61115</v>
          </cell>
          <cell r="D506">
            <v>0</v>
          </cell>
          <cell r="E506" t="str">
            <v>PIGMY HYDRAULIC PALLET TRUCK</v>
          </cell>
          <cell r="F506">
            <v>1</v>
          </cell>
          <cell r="G506">
            <v>35339</v>
          </cell>
          <cell r="H506">
            <v>5500</v>
          </cell>
        </row>
        <row r="507">
          <cell r="A507">
            <v>3400002823</v>
          </cell>
          <cell r="B507">
            <v>5801</v>
          </cell>
          <cell r="C507">
            <v>61115</v>
          </cell>
          <cell r="D507">
            <v>0</v>
          </cell>
          <cell r="E507" t="str">
            <v>PIGMY HYDRAULIC PALLET TRUCK</v>
          </cell>
          <cell r="F507">
            <v>1</v>
          </cell>
          <cell r="G507">
            <v>35339</v>
          </cell>
          <cell r="H507">
            <v>5500</v>
          </cell>
        </row>
        <row r="508">
          <cell r="A508">
            <v>3400002832</v>
          </cell>
          <cell r="B508">
            <v>5801</v>
          </cell>
          <cell r="C508">
            <v>61151</v>
          </cell>
          <cell r="D508">
            <v>0</v>
          </cell>
          <cell r="E508" t="str">
            <v>UDEY MAKE TYPE DHT 5 HIPOTTESTER</v>
          </cell>
          <cell r="F508">
            <v>1</v>
          </cell>
          <cell r="G508">
            <v>35339</v>
          </cell>
          <cell r="H508">
            <v>3200</v>
          </cell>
        </row>
        <row r="509">
          <cell r="A509">
            <v>3400002835</v>
          </cell>
          <cell r="B509">
            <v>5801</v>
          </cell>
          <cell r="C509">
            <v>61157</v>
          </cell>
          <cell r="D509">
            <v>0</v>
          </cell>
          <cell r="E509" t="str">
            <v>ELECTRIC DRILL MACHINE</v>
          </cell>
          <cell r="F509">
            <v>1</v>
          </cell>
          <cell r="G509">
            <v>35339</v>
          </cell>
          <cell r="H509">
            <v>3200</v>
          </cell>
        </row>
        <row r="510">
          <cell r="A510">
            <v>3400002837</v>
          </cell>
          <cell r="B510">
            <v>5801</v>
          </cell>
          <cell r="C510">
            <v>61150</v>
          </cell>
          <cell r="D510">
            <v>0</v>
          </cell>
          <cell r="E510" t="str">
            <v>ELECTRONIC COMPUTER COUNTER</v>
          </cell>
          <cell r="F510">
            <v>1</v>
          </cell>
          <cell r="G510">
            <v>35339</v>
          </cell>
          <cell r="H510">
            <v>57100</v>
          </cell>
        </row>
        <row r="511">
          <cell r="A511">
            <v>3400002840</v>
          </cell>
          <cell r="B511">
            <v>5801</v>
          </cell>
          <cell r="C511">
            <v>61206</v>
          </cell>
          <cell r="D511">
            <v>0</v>
          </cell>
          <cell r="E511" t="str">
            <v>TORQUE SCRENDRIVER M3 M4</v>
          </cell>
          <cell r="F511">
            <v>1</v>
          </cell>
          <cell r="G511">
            <v>35339</v>
          </cell>
          <cell r="H511">
            <v>15600</v>
          </cell>
        </row>
        <row r="512">
          <cell r="A512">
            <v>3400002841</v>
          </cell>
          <cell r="B512">
            <v>5801</v>
          </cell>
          <cell r="C512">
            <v>61206</v>
          </cell>
          <cell r="D512">
            <v>0</v>
          </cell>
          <cell r="E512" t="str">
            <v>TORQUE SCRENDRIVER M3 M4</v>
          </cell>
          <cell r="F512">
            <v>1</v>
          </cell>
          <cell r="G512">
            <v>35339</v>
          </cell>
          <cell r="H512">
            <v>15600</v>
          </cell>
        </row>
        <row r="513">
          <cell r="A513">
            <v>3400002842</v>
          </cell>
          <cell r="B513">
            <v>5801</v>
          </cell>
          <cell r="C513">
            <v>61206</v>
          </cell>
          <cell r="D513">
            <v>0</v>
          </cell>
          <cell r="E513" t="str">
            <v>UNIVERSAL COUNTER</v>
          </cell>
          <cell r="F513">
            <v>1</v>
          </cell>
          <cell r="G513">
            <v>35339</v>
          </cell>
          <cell r="H513">
            <v>15800</v>
          </cell>
        </row>
        <row r="514">
          <cell r="A514">
            <v>3400002843</v>
          </cell>
          <cell r="B514">
            <v>5801</v>
          </cell>
          <cell r="C514">
            <v>61206</v>
          </cell>
          <cell r="D514">
            <v>0</v>
          </cell>
          <cell r="E514" t="str">
            <v>TEST ADAPTER &amp; SOFTWARE</v>
          </cell>
          <cell r="F514">
            <v>1</v>
          </cell>
          <cell r="G514">
            <v>35339</v>
          </cell>
          <cell r="H514">
            <v>176000</v>
          </cell>
        </row>
        <row r="515">
          <cell r="A515">
            <v>3400002844</v>
          </cell>
          <cell r="B515">
            <v>5801</v>
          </cell>
          <cell r="C515">
            <v>61206</v>
          </cell>
          <cell r="D515">
            <v>0</v>
          </cell>
          <cell r="E515" t="str">
            <v>TEST EQUIPMENT FOR POWER SUPPLY</v>
          </cell>
          <cell r="F515">
            <v>1</v>
          </cell>
          <cell r="G515">
            <v>35339</v>
          </cell>
          <cell r="H515">
            <v>71900</v>
          </cell>
        </row>
        <row r="516">
          <cell r="A516">
            <v>3400002845</v>
          </cell>
          <cell r="B516">
            <v>5801</v>
          </cell>
          <cell r="C516">
            <v>61101</v>
          </cell>
          <cell r="D516">
            <v>0</v>
          </cell>
          <cell r="E516" t="str">
            <v>SEMI AUTO POPU MACH 6NOS &amp; A071,C042,C05</v>
          </cell>
          <cell r="F516">
            <v>1</v>
          </cell>
          <cell r="G516">
            <v>35339</v>
          </cell>
          <cell r="H516">
            <v>4393200</v>
          </cell>
        </row>
        <row r="517">
          <cell r="A517">
            <v>3400002846</v>
          </cell>
          <cell r="B517">
            <v>5801</v>
          </cell>
          <cell r="C517">
            <v>61100</v>
          </cell>
          <cell r="D517">
            <v>0</v>
          </cell>
          <cell r="E517" t="str">
            <v>AUTOMATIC LEAD COMP FORMING DEVICE SBA80</v>
          </cell>
          <cell r="F517">
            <v>1</v>
          </cell>
          <cell r="G517">
            <v>35339</v>
          </cell>
          <cell r="H517">
            <v>313600</v>
          </cell>
        </row>
        <row r="518">
          <cell r="A518">
            <v>3400002847</v>
          </cell>
          <cell r="B518">
            <v>5801</v>
          </cell>
          <cell r="C518">
            <v>61100</v>
          </cell>
          <cell r="D518">
            <v>0</v>
          </cell>
          <cell r="E518" t="str">
            <v>COMPONENT PREP RCD CUTTER</v>
          </cell>
          <cell r="F518">
            <v>1</v>
          </cell>
          <cell r="G518">
            <v>35339</v>
          </cell>
          <cell r="H518">
            <v>253100</v>
          </cell>
        </row>
        <row r="519">
          <cell r="A519">
            <v>3400002848</v>
          </cell>
          <cell r="B519">
            <v>5801</v>
          </cell>
          <cell r="C519">
            <v>61206</v>
          </cell>
          <cell r="D519">
            <v>0</v>
          </cell>
          <cell r="E519" t="str">
            <v>2900 PROGRAMMING SYSTEM</v>
          </cell>
          <cell r="F519">
            <v>1</v>
          </cell>
          <cell r="G519">
            <v>35339</v>
          </cell>
          <cell r="H519">
            <v>293400</v>
          </cell>
        </row>
        <row r="520">
          <cell r="A520">
            <v>3400002849</v>
          </cell>
          <cell r="B520">
            <v>5801</v>
          </cell>
          <cell r="C520">
            <v>61157</v>
          </cell>
          <cell r="D520">
            <v>0</v>
          </cell>
          <cell r="E520" t="str">
            <v>AIR COMPRESSOR &amp; MOISTERER</v>
          </cell>
          <cell r="F520">
            <v>1</v>
          </cell>
          <cell r="G520">
            <v>35339</v>
          </cell>
          <cell r="H520">
            <v>15800</v>
          </cell>
        </row>
        <row r="521">
          <cell r="A521">
            <v>3400002851</v>
          </cell>
          <cell r="B521">
            <v>5801</v>
          </cell>
          <cell r="C521">
            <v>61151</v>
          </cell>
          <cell r="D521">
            <v>0</v>
          </cell>
          <cell r="E521" t="str">
            <v>LCR SORTESTER</v>
          </cell>
          <cell r="F521">
            <v>2</v>
          </cell>
          <cell r="G521">
            <v>35339</v>
          </cell>
          <cell r="H521">
            <v>10400</v>
          </cell>
        </row>
        <row r="522">
          <cell r="A522">
            <v>3400002859</v>
          </cell>
          <cell r="B522">
            <v>5801</v>
          </cell>
          <cell r="C522">
            <v>61150</v>
          </cell>
          <cell r="D522">
            <v>0</v>
          </cell>
          <cell r="E522" t="str">
            <v>ELECTRONIC DEIGHING MACHINE</v>
          </cell>
          <cell r="F522">
            <v>1</v>
          </cell>
          <cell r="G522">
            <v>35339</v>
          </cell>
          <cell r="H522">
            <v>7700</v>
          </cell>
        </row>
        <row r="523">
          <cell r="A523">
            <v>3400002861</v>
          </cell>
          <cell r="B523">
            <v>5801</v>
          </cell>
          <cell r="C523">
            <v>61206</v>
          </cell>
          <cell r="D523">
            <v>0</v>
          </cell>
          <cell r="E523" t="str">
            <v>DIGITAL MULTIMETER</v>
          </cell>
          <cell r="F523">
            <v>1</v>
          </cell>
          <cell r="G523">
            <v>35339</v>
          </cell>
          <cell r="H523">
            <v>17500</v>
          </cell>
        </row>
        <row r="524">
          <cell r="A524">
            <v>3400002862</v>
          </cell>
          <cell r="B524">
            <v>5801</v>
          </cell>
          <cell r="C524">
            <v>61206</v>
          </cell>
          <cell r="D524">
            <v>0</v>
          </cell>
          <cell r="E524" t="str">
            <v>DIGITAL MULTIMETER</v>
          </cell>
          <cell r="F524">
            <v>1</v>
          </cell>
          <cell r="G524">
            <v>35339</v>
          </cell>
          <cell r="H524">
            <v>17500</v>
          </cell>
        </row>
        <row r="525">
          <cell r="A525">
            <v>3400002864</v>
          </cell>
          <cell r="B525">
            <v>5801</v>
          </cell>
          <cell r="C525">
            <v>61206</v>
          </cell>
          <cell r="D525">
            <v>0</v>
          </cell>
          <cell r="E525" t="str">
            <v>ADJUSTING GAUGE FOR MIC SWITCH</v>
          </cell>
          <cell r="F525">
            <v>1</v>
          </cell>
          <cell r="G525">
            <v>35339</v>
          </cell>
          <cell r="H525">
            <v>52200</v>
          </cell>
        </row>
        <row r="526">
          <cell r="A526">
            <v>3400002865</v>
          </cell>
          <cell r="B526">
            <v>5801</v>
          </cell>
          <cell r="C526">
            <v>61206</v>
          </cell>
          <cell r="D526">
            <v>0</v>
          </cell>
          <cell r="E526" t="str">
            <v>ASSEMBLY AND SOLDERING DEVICE</v>
          </cell>
          <cell r="F526">
            <v>1</v>
          </cell>
          <cell r="G526">
            <v>35339</v>
          </cell>
          <cell r="H526">
            <v>99400</v>
          </cell>
        </row>
        <row r="527">
          <cell r="A527">
            <v>3400002866</v>
          </cell>
          <cell r="B527">
            <v>5801</v>
          </cell>
          <cell r="C527">
            <v>61112</v>
          </cell>
          <cell r="D527">
            <v>0</v>
          </cell>
          <cell r="E527" t="str">
            <v>CHANNEL OSCILLOSCOPE</v>
          </cell>
          <cell r="F527">
            <v>1</v>
          </cell>
          <cell r="G527">
            <v>35339</v>
          </cell>
          <cell r="H527">
            <v>49800</v>
          </cell>
        </row>
        <row r="528">
          <cell r="A528">
            <v>3400002867</v>
          </cell>
          <cell r="B528">
            <v>5801</v>
          </cell>
          <cell r="C528">
            <v>61206</v>
          </cell>
          <cell r="D528">
            <v>0</v>
          </cell>
          <cell r="E528" t="str">
            <v>SLDG STN WITH VACUUM PUMP</v>
          </cell>
          <cell r="F528">
            <v>1</v>
          </cell>
          <cell r="G528">
            <v>35339</v>
          </cell>
          <cell r="H528">
            <v>11200</v>
          </cell>
        </row>
        <row r="529">
          <cell r="A529">
            <v>3400002868</v>
          </cell>
          <cell r="B529">
            <v>5801</v>
          </cell>
          <cell r="C529">
            <v>61206</v>
          </cell>
          <cell r="D529">
            <v>0</v>
          </cell>
          <cell r="E529" t="str">
            <v>SLDG STN WITH VACUUM PUMP</v>
          </cell>
          <cell r="F529">
            <v>1</v>
          </cell>
          <cell r="G529">
            <v>35339</v>
          </cell>
          <cell r="H529">
            <v>11200</v>
          </cell>
        </row>
        <row r="530">
          <cell r="A530">
            <v>3400002869</v>
          </cell>
          <cell r="B530">
            <v>5801</v>
          </cell>
          <cell r="C530">
            <v>61206</v>
          </cell>
          <cell r="D530">
            <v>0</v>
          </cell>
          <cell r="E530" t="str">
            <v>SLDG STN WITH VACUUM PUMP</v>
          </cell>
          <cell r="F530">
            <v>1</v>
          </cell>
          <cell r="G530">
            <v>35339</v>
          </cell>
          <cell r="H530">
            <v>11200</v>
          </cell>
        </row>
        <row r="531">
          <cell r="A531">
            <v>3400002870</v>
          </cell>
          <cell r="B531">
            <v>5801</v>
          </cell>
          <cell r="C531">
            <v>61208</v>
          </cell>
          <cell r="D531">
            <v>0</v>
          </cell>
          <cell r="E531" t="str">
            <v>ELECTRIC SCREWDRIVER</v>
          </cell>
          <cell r="F531">
            <v>1</v>
          </cell>
          <cell r="G531">
            <v>35339</v>
          </cell>
          <cell r="H531">
            <v>15100</v>
          </cell>
        </row>
        <row r="532">
          <cell r="A532">
            <v>3400002871</v>
          </cell>
          <cell r="B532">
            <v>5801</v>
          </cell>
          <cell r="C532">
            <v>61208</v>
          </cell>
          <cell r="D532">
            <v>0</v>
          </cell>
          <cell r="E532" t="str">
            <v>ELECTRIC SCREWDRIVER</v>
          </cell>
          <cell r="F532">
            <v>1</v>
          </cell>
          <cell r="G532">
            <v>35339</v>
          </cell>
          <cell r="H532">
            <v>15100</v>
          </cell>
        </row>
        <row r="533">
          <cell r="A533">
            <v>3400002872</v>
          </cell>
          <cell r="B533">
            <v>5801</v>
          </cell>
          <cell r="C533">
            <v>61100</v>
          </cell>
          <cell r="D533">
            <v>0</v>
          </cell>
          <cell r="E533" t="str">
            <v>CANCELLING UNIT FOR EPROMS</v>
          </cell>
          <cell r="F533">
            <v>1</v>
          </cell>
          <cell r="G533">
            <v>35339</v>
          </cell>
          <cell r="H533">
            <v>22800</v>
          </cell>
        </row>
        <row r="534">
          <cell r="A534">
            <v>3400002876</v>
          </cell>
          <cell r="B534">
            <v>5801</v>
          </cell>
          <cell r="C534">
            <v>61100</v>
          </cell>
          <cell r="D534">
            <v>0</v>
          </cell>
          <cell r="E534" t="str">
            <v>EPROM PROGRAMMER FA STAG PP41</v>
          </cell>
          <cell r="F534">
            <v>1</v>
          </cell>
          <cell r="G534">
            <v>35339</v>
          </cell>
          <cell r="H534">
            <v>131700</v>
          </cell>
        </row>
        <row r="535">
          <cell r="A535">
            <v>3400002877</v>
          </cell>
          <cell r="B535">
            <v>5801</v>
          </cell>
          <cell r="C535">
            <v>61101</v>
          </cell>
          <cell r="D535">
            <v>0</v>
          </cell>
          <cell r="E535" t="str">
            <v>SET OF MAGAZINES AND GRIPPERS</v>
          </cell>
          <cell r="F535">
            <v>1</v>
          </cell>
          <cell r="G535">
            <v>35339</v>
          </cell>
          <cell r="H535">
            <v>5500</v>
          </cell>
        </row>
        <row r="536">
          <cell r="A536">
            <v>3400002878</v>
          </cell>
          <cell r="B536">
            <v>5801</v>
          </cell>
          <cell r="C536">
            <v>61102</v>
          </cell>
          <cell r="D536">
            <v>0</v>
          </cell>
          <cell r="E536" t="str">
            <v>SOLDERING SYSTEM FOR SMD</v>
          </cell>
          <cell r="F536">
            <v>1</v>
          </cell>
          <cell r="G536">
            <v>35339</v>
          </cell>
          <cell r="H536">
            <v>324900</v>
          </cell>
        </row>
        <row r="537">
          <cell r="A537">
            <v>3400002879</v>
          </cell>
          <cell r="B537">
            <v>5801</v>
          </cell>
          <cell r="C537">
            <v>61208</v>
          </cell>
          <cell r="D537">
            <v>0</v>
          </cell>
          <cell r="E537" t="str">
            <v>TELEPRINTER T1200SD WITH ACC</v>
          </cell>
          <cell r="F537">
            <v>1</v>
          </cell>
          <cell r="G537">
            <v>35339</v>
          </cell>
          <cell r="H537">
            <v>23700</v>
          </cell>
        </row>
        <row r="538">
          <cell r="A538">
            <v>3400002950</v>
          </cell>
          <cell r="B538">
            <v>5801</v>
          </cell>
          <cell r="C538">
            <v>61112</v>
          </cell>
          <cell r="D538">
            <v>0</v>
          </cell>
          <cell r="E538" t="str">
            <v>`BUSCH` VACCUM PUMP</v>
          </cell>
          <cell r="F538">
            <v>1</v>
          </cell>
          <cell r="G538">
            <v>35339</v>
          </cell>
          <cell r="H538">
            <v>113300</v>
          </cell>
        </row>
        <row r="539">
          <cell r="A539">
            <v>3400002951</v>
          </cell>
          <cell r="B539">
            <v>5801</v>
          </cell>
          <cell r="C539">
            <v>61112</v>
          </cell>
          <cell r="D539">
            <v>0</v>
          </cell>
          <cell r="E539" t="str">
            <v>`BUSCH` VACCUM PUMP</v>
          </cell>
          <cell r="F539">
            <v>1</v>
          </cell>
          <cell r="G539">
            <v>35339</v>
          </cell>
          <cell r="H539">
            <v>113300</v>
          </cell>
        </row>
        <row r="540">
          <cell r="A540">
            <v>3400002956</v>
          </cell>
          <cell r="B540">
            <v>5801</v>
          </cell>
          <cell r="C540">
            <v>61104</v>
          </cell>
          <cell r="D540">
            <v>0</v>
          </cell>
          <cell r="E540" t="str">
            <v>`BOSCH `</v>
          </cell>
          <cell r="F540">
            <v>1</v>
          </cell>
          <cell r="G540">
            <v>35339</v>
          </cell>
          <cell r="H540">
            <v>5000</v>
          </cell>
        </row>
        <row r="541">
          <cell r="A541">
            <v>3400003043</v>
          </cell>
          <cell r="B541">
            <v>5801</v>
          </cell>
          <cell r="C541">
            <v>61102</v>
          </cell>
          <cell r="D541">
            <v>0</v>
          </cell>
          <cell r="E541" t="str">
            <v>AL. ALLOY BUTTERFLY VALVES, DAMPER TYPE</v>
          </cell>
          <cell r="F541">
            <v>1</v>
          </cell>
          <cell r="G541">
            <v>35339</v>
          </cell>
          <cell r="H541">
            <v>9800</v>
          </cell>
        </row>
        <row r="542">
          <cell r="A542">
            <v>3400003044</v>
          </cell>
          <cell r="B542">
            <v>5801</v>
          </cell>
          <cell r="C542">
            <v>61102</v>
          </cell>
          <cell r="D542">
            <v>0</v>
          </cell>
          <cell r="E542" t="str">
            <v>AL. ALLOY BUTTERFLY VALVES, DAMPER TYPE</v>
          </cell>
          <cell r="F542">
            <v>1</v>
          </cell>
          <cell r="G542">
            <v>35339</v>
          </cell>
          <cell r="H542">
            <v>9800</v>
          </cell>
        </row>
        <row r="543">
          <cell r="A543">
            <v>3400003045</v>
          </cell>
          <cell r="B543">
            <v>5801</v>
          </cell>
          <cell r="C543">
            <v>61102</v>
          </cell>
          <cell r="D543">
            <v>0</v>
          </cell>
          <cell r="E543" t="str">
            <v>AL. ALLOY BUTTERFLY VALVES, DAMPER TYPE</v>
          </cell>
          <cell r="F543">
            <v>1</v>
          </cell>
          <cell r="G543">
            <v>35339</v>
          </cell>
          <cell r="H543">
            <v>9800</v>
          </cell>
        </row>
        <row r="544">
          <cell r="A544">
            <v>3400003050</v>
          </cell>
          <cell r="B544">
            <v>5801</v>
          </cell>
          <cell r="C544">
            <v>61102</v>
          </cell>
          <cell r="D544">
            <v>0</v>
          </cell>
          <cell r="E544" t="str">
            <v>SMT MACHINE -HS/180</v>
          </cell>
          <cell r="F544">
            <v>1</v>
          </cell>
          <cell r="G544">
            <v>35339</v>
          </cell>
          <cell r="H544">
            <v>2125700</v>
          </cell>
        </row>
        <row r="545">
          <cell r="A545">
            <v>3400003051</v>
          </cell>
          <cell r="B545">
            <v>5801</v>
          </cell>
          <cell r="C545">
            <v>61102</v>
          </cell>
          <cell r="D545">
            <v>0</v>
          </cell>
          <cell r="E545" t="str">
            <v>SMT MACHINE SP/120-PLACEMENT STATION ,WI</v>
          </cell>
          <cell r="F545">
            <v>1</v>
          </cell>
          <cell r="G545">
            <v>35339</v>
          </cell>
          <cell r="H545">
            <v>5589000</v>
          </cell>
        </row>
        <row r="546">
          <cell r="A546">
            <v>3400003052</v>
          </cell>
          <cell r="B546">
            <v>5801</v>
          </cell>
          <cell r="C546">
            <v>61102</v>
          </cell>
          <cell r="D546">
            <v>0</v>
          </cell>
          <cell r="E546" t="str">
            <v>SMT MACHINE HR/180-PLACEMENT STATION ,WI</v>
          </cell>
          <cell r="F546">
            <v>1</v>
          </cell>
          <cell r="G546">
            <v>35339</v>
          </cell>
          <cell r="H546">
            <v>5929000</v>
          </cell>
        </row>
        <row r="547">
          <cell r="A547">
            <v>3400003053</v>
          </cell>
          <cell r="B547">
            <v>5801</v>
          </cell>
          <cell r="C547">
            <v>61102</v>
          </cell>
          <cell r="D547">
            <v>0</v>
          </cell>
          <cell r="E547" t="str">
            <v>SMT MACHINE LINE COMPUTER</v>
          </cell>
          <cell r="F547">
            <v>1</v>
          </cell>
          <cell r="G547">
            <v>35339</v>
          </cell>
          <cell r="H547">
            <v>1986400</v>
          </cell>
        </row>
        <row r="548">
          <cell r="A548">
            <v>3400003054</v>
          </cell>
          <cell r="B548">
            <v>5801</v>
          </cell>
          <cell r="C548">
            <v>61102</v>
          </cell>
          <cell r="D548">
            <v>0</v>
          </cell>
          <cell r="E548" t="str">
            <v>SMT SPARES</v>
          </cell>
          <cell r="F548">
            <v>1</v>
          </cell>
          <cell r="G548">
            <v>35339</v>
          </cell>
          <cell r="H548">
            <v>542400</v>
          </cell>
        </row>
        <row r="549">
          <cell r="A549">
            <v>3400003055</v>
          </cell>
          <cell r="B549">
            <v>5801</v>
          </cell>
          <cell r="C549">
            <v>61102</v>
          </cell>
          <cell r="D549">
            <v>0</v>
          </cell>
          <cell r="E549" t="str">
            <v>58COMP MAGZ &amp; LEMOSA BINDER&amp;POTENTIOMETE</v>
          </cell>
          <cell r="F549">
            <v>1</v>
          </cell>
          <cell r="G549">
            <v>35339</v>
          </cell>
          <cell r="H549">
            <v>368100</v>
          </cell>
        </row>
        <row r="550">
          <cell r="A550">
            <v>3400003056</v>
          </cell>
          <cell r="B550">
            <v>5801</v>
          </cell>
          <cell r="C550">
            <v>61102</v>
          </cell>
          <cell r="D550">
            <v>0</v>
          </cell>
          <cell r="E550" t="str">
            <v>SMT MACHINE-FEEDER WITH MAGAZINE AND ADA</v>
          </cell>
          <cell r="F550">
            <v>1</v>
          </cell>
          <cell r="G550">
            <v>35339</v>
          </cell>
          <cell r="H550">
            <v>26400</v>
          </cell>
        </row>
        <row r="551">
          <cell r="A551">
            <v>3400003057</v>
          </cell>
          <cell r="B551">
            <v>5801</v>
          </cell>
          <cell r="C551">
            <v>61102</v>
          </cell>
          <cell r="D551">
            <v>0</v>
          </cell>
          <cell r="E551" t="str">
            <v>SMT MACHINE-FEEDER WITH MAGAZINE AND ADA</v>
          </cell>
          <cell r="F551">
            <v>1</v>
          </cell>
          <cell r="G551">
            <v>35339</v>
          </cell>
          <cell r="H551">
            <v>26400</v>
          </cell>
        </row>
        <row r="552">
          <cell r="A552">
            <v>3400003058</v>
          </cell>
          <cell r="B552">
            <v>5801</v>
          </cell>
          <cell r="C552">
            <v>61102</v>
          </cell>
          <cell r="D552">
            <v>0</v>
          </cell>
          <cell r="E552" t="str">
            <v>SMT MACHINE-FEEDER WITH MAGAZINE AND ADA</v>
          </cell>
          <cell r="F552">
            <v>1</v>
          </cell>
          <cell r="G552">
            <v>35339</v>
          </cell>
          <cell r="H552">
            <v>26400</v>
          </cell>
        </row>
        <row r="553">
          <cell r="A553">
            <v>3400003059</v>
          </cell>
          <cell r="B553">
            <v>5801</v>
          </cell>
          <cell r="C553">
            <v>61102</v>
          </cell>
          <cell r="D553">
            <v>0</v>
          </cell>
          <cell r="E553" t="str">
            <v>SMT MACHINE-FEEDER WITH MAGAZINE AND ADA</v>
          </cell>
          <cell r="F553">
            <v>1</v>
          </cell>
          <cell r="G553">
            <v>35339</v>
          </cell>
          <cell r="H553">
            <v>26400</v>
          </cell>
        </row>
        <row r="554">
          <cell r="A554">
            <v>3400003060</v>
          </cell>
          <cell r="B554">
            <v>5801</v>
          </cell>
          <cell r="C554">
            <v>61102</v>
          </cell>
          <cell r="D554">
            <v>0</v>
          </cell>
          <cell r="E554" t="str">
            <v>SMT MACHINE-FEEDER WITH MAGAZINE AND ADA</v>
          </cell>
          <cell r="F554">
            <v>1</v>
          </cell>
          <cell r="G554">
            <v>35339</v>
          </cell>
          <cell r="H554">
            <v>26400</v>
          </cell>
        </row>
        <row r="555">
          <cell r="A555">
            <v>3400003061</v>
          </cell>
          <cell r="B555">
            <v>5801</v>
          </cell>
          <cell r="C555">
            <v>61102</v>
          </cell>
          <cell r="D555">
            <v>0</v>
          </cell>
          <cell r="E555" t="str">
            <v>SMT MACHINE-FEEDER WITH MAGAZINE AND ADA</v>
          </cell>
          <cell r="F555">
            <v>1</v>
          </cell>
          <cell r="G555">
            <v>35339</v>
          </cell>
          <cell r="H555">
            <v>26400</v>
          </cell>
        </row>
        <row r="556">
          <cell r="A556">
            <v>3400003062</v>
          </cell>
          <cell r="B556">
            <v>5801</v>
          </cell>
          <cell r="C556">
            <v>61102</v>
          </cell>
          <cell r="D556">
            <v>0</v>
          </cell>
          <cell r="E556" t="str">
            <v>SMT MACHINE-FEEDER WITH MAGAZINE AND ADA</v>
          </cell>
          <cell r="F556">
            <v>1</v>
          </cell>
          <cell r="G556">
            <v>35339</v>
          </cell>
          <cell r="H556">
            <v>26400</v>
          </cell>
        </row>
        <row r="557">
          <cell r="A557">
            <v>3400003063</v>
          </cell>
          <cell r="B557">
            <v>5801</v>
          </cell>
          <cell r="C557">
            <v>61102</v>
          </cell>
          <cell r="D557">
            <v>0</v>
          </cell>
          <cell r="E557" t="str">
            <v>SMT MACHINE-FEEDER WITH MAGAZINE AND ADA</v>
          </cell>
          <cell r="F557">
            <v>1</v>
          </cell>
          <cell r="G557">
            <v>35339</v>
          </cell>
          <cell r="H557">
            <v>26400</v>
          </cell>
        </row>
        <row r="558">
          <cell r="A558">
            <v>3400003064</v>
          </cell>
          <cell r="B558">
            <v>5801</v>
          </cell>
          <cell r="C558">
            <v>61102</v>
          </cell>
          <cell r="D558">
            <v>0</v>
          </cell>
          <cell r="E558" t="str">
            <v>SMT MACHINE-FEEDER WITH MAGAZINE AND ADA</v>
          </cell>
          <cell r="F558">
            <v>1</v>
          </cell>
          <cell r="G558">
            <v>35339</v>
          </cell>
          <cell r="H558">
            <v>26400</v>
          </cell>
        </row>
        <row r="559">
          <cell r="A559">
            <v>3400003065</v>
          </cell>
          <cell r="B559">
            <v>5801</v>
          </cell>
          <cell r="C559">
            <v>61102</v>
          </cell>
          <cell r="D559">
            <v>0</v>
          </cell>
          <cell r="E559" t="str">
            <v>SMT MACHINE-FEEDER WITH MAGAZINE AND ADA</v>
          </cell>
          <cell r="F559">
            <v>1</v>
          </cell>
          <cell r="G559">
            <v>35339</v>
          </cell>
          <cell r="H559">
            <v>26400</v>
          </cell>
        </row>
        <row r="560">
          <cell r="A560">
            <v>3400003066</v>
          </cell>
          <cell r="B560">
            <v>5801</v>
          </cell>
          <cell r="C560">
            <v>61102</v>
          </cell>
          <cell r="D560">
            <v>0</v>
          </cell>
          <cell r="E560" t="str">
            <v>SMT MACHINE-FEEDER WITH MAGAZINE AND ADA</v>
          </cell>
          <cell r="F560">
            <v>1</v>
          </cell>
          <cell r="G560">
            <v>35339</v>
          </cell>
          <cell r="H560">
            <v>26400</v>
          </cell>
        </row>
        <row r="561">
          <cell r="A561">
            <v>3400003067</v>
          </cell>
          <cell r="B561">
            <v>5801</v>
          </cell>
          <cell r="C561">
            <v>61102</v>
          </cell>
          <cell r="D561">
            <v>0</v>
          </cell>
          <cell r="E561" t="str">
            <v>SMT MACHINE-FEEDER WITH MAGAZINE AND ADA</v>
          </cell>
          <cell r="F561">
            <v>1</v>
          </cell>
          <cell r="G561">
            <v>35339</v>
          </cell>
          <cell r="H561">
            <v>26400</v>
          </cell>
        </row>
        <row r="562">
          <cell r="A562">
            <v>3400003068</v>
          </cell>
          <cell r="B562">
            <v>5801</v>
          </cell>
          <cell r="C562">
            <v>61102</v>
          </cell>
          <cell r="D562">
            <v>0</v>
          </cell>
          <cell r="E562" t="str">
            <v>SMT MACHINE-FEEDER WITH MAGAZINE AND ADA</v>
          </cell>
          <cell r="F562">
            <v>1</v>
          </cell>
          <cell r="G562">
            <v>35339</v>
          </cell>
          <cell r="H562">
            <v>26400</v>
          </cell>
        </row>
        <row r="563">
          <cell r="A563">
            <v>3400003069</v>
          </cell>
          <cell r="B563">
            <v>5801</v>
          </cell>
          <cell r="C563">
            <v>61102</v>
          </cell>
          <cell r="D563">
            <v>0</v>
          </cell>
          <cell r="E563" t="str">
            <v>SMT MACHINE-FEEDER WITH MAGAZINE AND ADA</v>
          </cell>
          <cell r="F563">
            <v>1</v>
          </cell>
          <cell r="G563">
            <v>35339</v>
          </cell>
          <cell r="H563">
            <v>26400</v>
          </cell>
        </row>
        <row r="564">
          <cell r="A564">
            <v>3400003070</v>
          </cell>
          <cell r="B564">
            <v>5801</v>
          </cell>
          <cell r="C564">
            <v>61102</v>
          </cell>
          <cell r="D564">
            <v>0</v>
          </cell>
          <cell r="E564" t="str">
            <v>SMT MACHINE-FEEDER WITH MAGAZINE AND ADA</v>
          </cell>
          <cell r="F564">
            <v>1</v>
          </cell>
          <cell r="G564">
            <v>35339</v>
          </cell>
          <cell r="H564">
            <v>26400</v>
          </cell>
        </row>
        <row r="565">
          <cell r="A565">
            <v>3400003071</v>
          </cell>
          <cell r="B565">
            <v>5801</v>
          </cell>
          <cell r="C565">
            <v>61102</v>
          </cell>
          <cell r="D565">
            <v>0</v>
          </cell>
          <cell r="E565" t="str">
            <v>SMT MACHINE-FEEDER WITH MAGAZINE AND ADA</v>
          </cell>
          <cell r="F565">
            <v>1</v>
          </cell>
          <cell r="G565">
            <v>35339</v>
          </cell>
          <cell r="H565">
            <v>26400</v>
          </cell>
        </row>
        <row r="566">
          <cell r="A566">
            <v>3400003072</v>
          </cell>
          <cell r="B566">
            <v>5801</v>
          </cell>
          <cell r="C566">
            <v>61102</v>
          </cell>
          <cell r="D566">
            <v>0</v>
          </cell>
          <cell r="E566" t="str">
            <v>SMT MACHINE-FEEDER WITH MAGAZINE AND ADA</v>
          </cell>
          <cell r="F566">
            <v>1</v>
          </cell>
          <cell r="G566">
            <v>35339</v>
          </cell>
          <cell r="H566">
            <v>26400</v>
          </cell>
        </row>
        <row r="567">
          <cell r="A567">
            <v>3400003073</v>
          </cell>
          <cell r="B567">
            <v>5801</v>
          </cell>
          <cell r="C567">
            <v>61102</v>
          </cell>
          <cell r="D567">
            <v>0</v>
          </cell>
          <cell r="E567" t="str">
            <v>SMT MACHINE-FEEDER WITH MAGAZINE AND ADA</v>
          </cell>
          <cell r="F567">
            <v>1</v>
          </cell>
          <cell r="G567">
            <v>35339</v>
          </cell>
          <cell r="H567">
            <v>26400</v>
          </cell>
        </row>
        <row r="568">
          <cell r="A568">
            <v>3400003074</v>
          </cell>
          <cell r="B568">
            <v>5801</v>
          </cell>
          <cell r="C568">
            <v>61102</v>
          </cell>
          <cell r="D568">
            <v>0</v>
          </cell>
          <cell r="E568" t="str">
            <v>SMT MACHINE-FEEDER WITH MAGAZINE AND ADA</v>
          </cell>
          <cell r="F568">
            <v>1</v>
          </cell>
          <cell r="G568">
            <v>35339</v>
          </cell>
          <cell r="H568">
            <v>26400</v>
          </cell>
        </row>
        <row r="569">
          <cell r="A569">
            <v>3400003075</v>
          </cell>
          <cell r="B569">
            <v>5801</v>
          </cell>
          <cell r="C569">
            <v>61102</v>
          </cell>
          <cell r="D569">
            <v>0</v>
          </cell>
          <cell r="E569" t="str">
            <v>SMT MACHINE-FEEDER WITH MAGAZINE AND ADA</v>
          </cell>
          <cell r="F569">
            <v>1</v>
          </cell>
          <cell r="G569">
            <v>35339</v>
          </cell>
          <cell r="H569">
            <v>26400</v>
          </cell>
        </row>
        <row r="570">
          <cell r="A570">
            <v>3400003076</v>
          </cell>
          <cell r="B570">
            <v>5801</v>
          </cell>
          <cell r="C570">
            <v>61102</v>
          </cell>
          <cell r="D570">
            <v>0</v>
          </cell>
          <cell r="E570" t="str">
            <v>SMT MACHINE-FEEDER WITH MAGAZINE AND ADA</v>
          </cell>
          <cell r="F570">
            <v>1</v>
          </cell>
          <cell r="G570">
            <v>35339</v>
          </cell>
          <cell r="H570">
            <v>26400</v>
          </cell>
        </row>
        <row r="571">
          <cell r="A571">
            <v>3400003077</v>
          </cell>
          <cell r="B571">
            <v>5801</v>
          </cell>
          <cell r="C571">
            <v>61102</v>
          </cell>
          <cell r="D571">
            <v>0</v>
          </cell>
          <cell r="E571" t="str">
            <v>SMT MACHINE-FEEDER WITH MAGAZINE AND ADA</v>
          </cell>
          <cell r="F571">
            <v>1</v>
          </cell>
          <cell r="G571">
            <v>35339</v>
          </cell>
          <cell r="H571">
            <v>26400</v>
          </cell>
        </row>
        <row r="572">
          <cell r="A572">
            <v>3400003078</v>
          </cell>
          <cell r="B572">
            <v>5801</v>
          </cell>
          <cell r="C572">
            <v>61102</v>
          </cell>
          <cell r="D572">
            <v>0</v>
          </cell>
          <cell r="E572" t="str">
            <v>SMT MACHINE-FEEDER WITH MAGAZINE AND ADA</v>
          </cell>
          <cell r="F572">
            <v>1</v>
          </cell>
          <cell r="G572">
            <v>35339</v>
          </cell>
          <cell r="H572">
            <v>26400</v>
          </cell>
        </row>
        <row r="573">
          <cell r="A573">
            <v>3400003079</v>
          </cell>
          <cell r="B573">
            <v>5801</v>
          </cell>
          <cell r="C573">
            <v>61102</v>
          </cell>
          <cell r="D573">
            <v>0</v>
          </cell>
          <cell r="E573" t="str">
            <v>SMT MACHINE-FEEDER WITH MAGAZINE AND ADA</v>
          </cell>
          <cell r="F573">
            <v>1</v>
          </cell>
          <cell r="G573">
            <v>35339</v>
          </cell>
          <cell r="H573">
            <v>26400</v>
          </cell>
        </row>
        <row r="574">
          <cell r="A574">
            <v>3400003080</v>
          </cell>
          <cell r="B574">
            <v>5801</v>
          </cell>
          <cell r="C574">
            <v>61102</v>
          </cell>
          <cell r="D574">
            <v>0</v>
          </cell>
          <cell r="E574" t="str">
            <v>SMT MACHINE-FEEDER WITH MAGAZINE AND ADA</v>
          </cell>
          <cell r="F574">
            <v>1</v>
          </cell>
          <cell r="G574">
            <v>35339</v>
          </cell>
          <cell r="H574">
            <v>26400</v>
          </cell>
        </row>
        <row r="575">
          <cell r="A575">
            <v>3400003081</v>
          </cell>
          <cell r="B575">
            <v>5801</v>
          </cell>
          <cell r="C575">
            <v>61102</v>
          </cell>
          <cell r="D575">
            <v>0</v>
          </cell>
          <cell r="E575" t="str">
            <v>SMT MACHINE-FEEDER WITH MAGAZINE AND ADA</v>
          </cell>
          <cell r="F575">
            <v>1</v>
          </cell>
          <cell r="G575">
            <v>35339</v>
          </cell>
          <cell r="H575">
            <v>26400</v>
          </cell>
        </row>
        <row r="576">
          <cell r="A576">
            <v>3400003082</v>
          </cell>
          <cell r="B576">
            <v>5801</v>
          </cell>
          <cell r="C576">
            <v>61102</v>
          </cell>
          <cell r="D576">
            <v>0</v>
          </cell>
          <cell r="E576" t="str">
            <v>SMT MACHINE-FEEDER WITH MAGAZINE AND ADA</v>
          </cell>
          <cell r="F576">
            <v>1</v>
          </cell>
          <cell r="G576">
            <v>35339</v>
          </cell>
          <cell r="H576">
            <v>26400</v>
          </cell>
        </row>
        <row r="577">
          <cell r="A577">
            <v>3400003083</v>
          </cell>
          <cell r="B577">
            <v>5801</v>
          </cell>
          <cell r="C577">
            <v>61102</v>
          </cell>
          <cell r="D577">
            <v>0</v>
          </cell>
          <cell r="E577" t="str">
            <v>SMT MACHINE-FEEDER WITH MAGAZINE AND ADA</v>
          </cell>
          <cell r="F577">
            <v>1</v>
          </cell>
          <cell r="G577">
            <v>35339</v>
          </cell>
          <cell r="H577">
            <v>26400</v>
          </cell>
        </row>
        <row r="578">
          <cell r="A578">
            <v>3400003084</v>
          </cell>
          <cell r="B578">
            <v>5801</v>
          </cell>
          <cell r="C578">
            <v>61102</v>
          </cell>
          <cell r="D578">
            <v>0</v>
          </cell>
          <cell r="E578" t="str">
            <v>SMT MACHINE-FEEDER WITH MAGAZINE AND ADA</v>
          </cell>
          <cell r="F578">
            <v>1</v>
          </cell>
          <cell r="G578">
            <v>35339</v>
          </cell>
          <cell r="H578">
            <v>26400</v>
          </cell>
        </row>
        <row r="579">
          <cell r="A579">
            <v>3400003085</v>
          </cell>
          <cell r="B579">
            <v>5801</v>
          </cell>
          <cell r="C579">
            <v>61102</v>
          </cell>
          <cell r="D579">
            <v>0</v>
          </cell>
          <cell r="E579" t="str">
            <v>SMT MACHINE-FEEDER WITH MAGAZINE AND ADA</v>
          </cell>
          <cell r="F579">
            <v>1</v>
          </cell>
          <cell r="G579">
            <v>35339</v>
          </cell>
          <cell r="H579">
            <v>26400</v>
          </cell>
        </row>
        <row r="580">
          <cell r="A580">
            <v>3400003086</v>
          </cell>
          <cell r="B580">
            <v>5801</v>
          </cell>
          <cell r="C580">
            <v>61102</v>
          </cell>
          <cell r="D580">
            <v>0</v>
          </cell>
          <cell r="E580" t="str">
            <v>SMT MACHINE-FEEDER WITH MAGAZINE AND ADA</v>
          </cell>
          <cell r="F580">
            <v>1</v>
          </cell>
          <cell r="G580">
            <v>35339</v>
          </cell>
          <cell r="H580">
            <v>26400</v>
          </cell>
        </row>
        <row r="581">
          <cell r="A581">
            <v>3400003087</v>
          </cell>
          <cell r="B581">
            <v>5801</v>
          </cell>
          <cell r="C581">
            <v>61102</v>
          </cell>
          <cell r="D581">
            <v>0</v>
          </cell>
          <cell r="E581" t="str">
            <v>SMT MACHINE-FEEDER WITH MAGAZINE AND ADA</v>
          </cell>
          <cell r="F581">
            <v>1</v>
          </cell>
          <cell r="G581">
            <v>35339</v>
          </cell>
          <cell r="H581">
            <v>26400</v>
          </cell>
        </row>
        <row r="582">
          <cell r="A582">
            <v>3400003088</v>
          </cell>
          <cell r="B582">
            <v>5801</v>
          </cell>
          <cell r="C582">
            <v>61102</v>
          </cell>
          <cell r="D582">
            <v>0</v>
          </cell>
          <cell r="E582" t="str">
            <v>SMT MACHINE-FEEDER WITH MAGAZINE AND ADA</v>
          </cell>
          <cell r="F582">
            <v>1</v>
          </cell>
          <cell r="G582">
            <v>35339</v>
          </cell>
          <cell r="H582">
            <v>26400</v>
          </cell>
        </row>
        <row r="583">
          <cell r="A583">
            <v>3400003089</v>
          </cell>
          <cell r="B583">
            <v>5801</v>
          </cell>
          <cell r="C583">
            <v>61102</v>
          </cell>
          <cell r="D583">
            <v>0</v>
          </cell>
          <cell r="E583" t="str">
            <v>SMT MACHINE-FEEDER WITH MAGAZINE AND ADA</v>
          </cell>
          <cell r="F583">
            <v>1</v>
          </cell>
          <cell r="G583">
            <v>35339</v>
          </cell>
          <cell r="H583">
            <v>26400</v>
          </cell>
        </row>
        <row r="584">
          <cell r="A584">
            <v>3400003090</v>
          </cell>
          <cell r="B584">
            <v>5801</v>
          </cell>
          <cell r="C584">
            <v>61102</v>
          </cell>
          <cell r="D584">
            <v>0</v>
          </cell>
          <cell r="E584" t="str">
            <v>SMT MACHINE-FEEDER WITH MAGAZINE AND ADA</v>
          </cell>
          <cell r="F584">
            <v>1</v>
          </cell>
          <cell r="G584">
            <v>35339</v>
          </cell>
          <cell r="H584">
            <v>26400</v>
          </cell>
        </row>
        <row r="585">
          <cell r="A585">
            <v>3400003091</v>
          </cell>
          <cell r="B585">
            <v>5801</v>
          </cell>
          <cell r="C585">
            <v>61102</v>
          </cell>
          <cell r="D585">
            <v>0</v>
          </cell>
          <cell r="E585" t="str">
            <v>SMT MACHINE-FEEDER WITH MAGAZINE AND ADA</v>
          </cell>
          <cell r="F585">
            <v>1</v>
          </cell>
          <cell r="G585">
            <v>35339</v>
          </cell>
          <cell r="H585">
            <v>26400</v>
          </cell>
        </row>
        <row r="586">
          <cell r="A586">
            <v>3400003092</v>
          </cell>
          <cell r="B586">
            <v>5801</v>
          </cell>
          <cell r="C586">
            <v>61102</v>
          </cell>
          <cell r="D586">
            <v>0</v>
          </cell>
          <cell r="E586" t="str">
            <v>SMT MACHINE-FEEDER WITH MAGAZINE AND ADA</v>
          </cell>
          <cell r="F586">
            <v>1</v>
          </cell>
          <cell r="G586">
            <v>35339</v>
          </cell>
          <cell r="H586">
            <v>26400</v>
          </cell>
        </row>
        <row r="587">
          <cell r="A587">
            <v>3400003093</v>
          </cell>
          <cell r="B587">
            <v>5801</v>
          </cell>
          <cell r="C587">
            <v>61102</v>
          </cell>
          <cell r="D587">
            <v>0</v>
          </cell>
          <cell r="E587" t="str">
            <v>SMT MACHINE-FEEDER WITH MAGAZINE AND ADA</v>
          </cell>
          <cell r="F587">
            <v>1</v>
          </cell>
          <cell r="G587">
            <v>35339</v>
          </cell>
          <cell r="H587">
            <v>26400</v>
          </cell>
        </row>
        <row r="588">
          <cell r="A588">
            <v>3400003094</v>
          </cell>
          <cell r="B588">
            <v>5801</v>
          </cell>
          <cell r="C588">
            <v>61102</v>
          </cell>
          <cell r="D588">
            <v>0</v>
          </cell>
          <cell r="E588" t="str">
            <v>SMT MACHINE-FEEDER WITH MAGAZINE AND ADA</v>
          </cell>
          <cell r="F588">
            <v>1</v>
          </cell>
          <cell r="G588">
            <v>35339</v>
          </cell>
          <cell r="H588">
            <v>26400</v>
          </cell>
        </row>
        <row r="589">
          <cell r="A589">
            <v>3400003095</v>
          </cell>
          <cell r="B589">
            <v>5801</v>
          </cell>
          <cell r="C589">
            <v>61102</v>
          </cell>
          <cell r="D589">
            <v>0</v>
          </cell>
          <cell r="E589" t="str">
            <v>SMT MACHINE-FEEDER WITH MAGAZINE AND ADA</v>
          </cell>
          <cell r="F589">
            <v>1</v>
          </cell>
          <cell r="G589">
            <v>35339</v>
          </cell>
          <cell r="H589">
            <v>26400</v>
          </cell>
        </row>
        <row r="590">
          <cell r="A590">
            <v>3400003096</v>
          </cell>
          <cell r="B590">
            <v>5801</v>
          </cell>
          <cell r="C590">
            <v>61102</v>
          </cell>
          <cell r="D590">
            <v>0</v>
          </cell>
          <cell r="E590" t="str">
            <v>SMT MACHINE-FEEDER WITH MAGAZINE AND ADA</v>
          </cell>
          <cell r="F590">
            <v>1</v>
          </cell>
          <cell r="G590">
            <v>35339</v>
          </cell>
          <cell r="H590">
            <v>26400</v>
          </cell>
        </row>
        <row r="591">
          <cell r="A591">
            <v>3400003097</v>
          </cell>
          <cell r="B591">
            <v>5801</v>
          </cell>
          <cell r="C591">
            <v>61102</v>
          </cell>
          <cell r="D591">
            <v>0</v>
          </cell>
          <cell r="E591" t="str">
            <v>SMT MACHINE-FEEDER WITH MAGAZINE AND ADA</v>
          </cell>
          <cell r="F591">
            <v>1</v>
          </cell>
          <cell r="G591">
            <v>35339</v>
          </cell>
          <cell r="H591">
            <v>26400</v>
          </cell>
        </row>
        <row r="592">
          <cell r="A592">
            <v>3400003098</v>
          </cell>
          <cell r="B592">
            <v>5801</v>
          </cell>
          <cell r="C592">
            <v>61102</v>
          </cell>
          <cell r="D592">
            <v>0</v>
          </cell>
          <cell r="E592" t="str">
            <v>SMT MACHINE-FEEDER WITH MAGAZINE AND ADA</v>
          </cell>
          <cell r="F592">
            <v>1</v>
          </cell>
          <cell r="G592">
            <v>35339</v>
          </cell>
          <cell r="H592">
            <v>26400</v>
          </cell>
        </row>
        <row r="593">
          <cell r="A593">
            <v>3400003099</v>
          </cell>
          <cell r="B593">
            <v>5801</v>
          </cell>
          <cell r="C593">
            <v>61102</v>
          </cell>
          <cell r="D593">
            <v>0</v>
          </cell>
          <cell r="E593" t="str">
            <v>SMT MACHINE-FEEDER WITH MAGAZINE AND ADA</v>
          </cell>
          <cell r="F593">
            <v>1</v>
          </cell>
          <cell r="G593">
            <v>35339</v>
          </cell>
          <cell r="H593">
            <v>26400</v>
          </cell>
        </row>
        <row r="594">
          <cell r="A594">
            <v>3400003100</v>
          </cell>
          <cell r="B594">
            <v>5801</v>
          </cell>
          <cell r="C594">
            <v>61102</v>
          </cell>
          <cell r="D594">
            <v>0</v>
          </cell>
          <cell r="E594" t="str">
            <v>SMT MACHINE-FEEDER WITH MAGAZINE AND ADA</v>
          </cell>
          <cell r="F594">
            <v>1</v>
          </cell>
          <cell r="G594">
            <v>35339</v>
          </cell>
          <cell r="H594">
            <v>26400</v>
          </cell>
        </row>
        <row r="595">
          <cell r="A595">
            <v>3400003101</v>
          </cell>
          <cell r="B595">
            <v>5801</v>
          </cell>
          <cell r="C595">
            <v>61102</v>
          </cell>
          <cell r="D595">
            <v>0</v>
          </cell>
          <cell r="E595" t="str">
            <v>SMT MACHINE-FEEDER WITH MAGAZINE AND ADA</v>
          </cell>
          <cell r="F595">
            <v>1</v>
          </cell>
          <cell r="G595">
            <v>35339</v>
          </cell>
          <cell r="H595">
            <v>26400</v>
          </cell>
        </row>
        <row r="596">
          <cell r="A596">
            <v>3400003102</v>
          </cell>
          <cell r="B596">
            <v>5801</v>
          </cell>
          <cell r="C596">
            <v>61102</v>
          </cell>
          <cell r="D596">
            <v>0</v>
          </cell>
          <cell r="E596" t="str">
            <v>SMT MACHINE-FEEDER WITH MAGAZINE AND ADA</v>
          </cell>
          <cell r="F596">
            <v>1</v>
          </cell>
          <cell r="G596">
            <v>35339</v>
          </cell>
          <cell r="H596">
            <v>26400</v>
          </cell>
        </row>
        <row r="597">
          <cell r="A597">
            <v>3400003103</v>
          </cell>
          <cell r="B597">
            <v>5801</v>
          </cell>
          <cell r="C597">
            <v>61102</v>
          </cell>
          <cell r="D597">
            <v>0</v>
          </cell>
          <cell r="E597" t="str">
            <v>SMT MACHINE-FEEDER WITH MAGAZINE AND ADA</v>
          </cell>
          <cell r="F597">
            <v>1</v>
          </cell>
          <cell r="G597">
            <v>35339</v>
          </cell>
          <cell r="H597">
            <v>26400</v>
          </cell>
        </row>
        <row r="598">
          <cell r="A598">
            <v>3400003104</v>
          </cell>
          <cell r="B598">
            <v>5801</v>
          </cell>
          <cell r="C598">
            <v>61102</v>
          </cell>
          <cell r="D598">
            <v>0</v>
          </cell>
          <cell r="E598" t="str">
            <v>SMT MACHINE-FEEDER WITH MAGAZINE AND ADA</v>
          </cell>
          <cell r="F598">
            <v>1</v>
          </cell>
          <cell r="G598">
            <v>35339</v>
          </cell>
          <cell r="H598">
            <v>26400</v>
          </cell>
        </row>
        <row r="599">
          <cell r="A599">
            <v>3400003105</v>
          </cell>
          <cell r="B599">
            <v>5801</v>
          </cell>
          <cell r="C599">
            <v>61102</v>
          </cell>
          <cell r="D599">
            <v>0</v>
          </cell>
          <cell r="E599" t="str">
            <v>SMT MACHINE-FEEDER WITH MAGAZINE AND ADA</v>
          </cell>
          <cell r="F599">
            <v>1</v>
          </cell>
          <cell r="G599">
            <v>35339</v>
          </cell>
          <cell r="H599">
            <v>26400</v>
          </cell>
        </row>
        <row r="600">
          <cell r="A600">
            <v>3400003106</v>
          </cell>
          <cell r="B600">
            <v>5801</v>
          </cell>
          <cell r="C600">
            <v>61102</v>
          </cell>
          <cell r="D600">
            <v>0</v>
          </cell>
          <cell r="E600" t="str">
            <v>SMT MACHINE-FEEDER WITH MAGAZINE AND ADA</v>
          </cell>
          <cell r="F600">
            <v>1</v>
          </cell>
          <cell r="G600">
            <v>35339</v>
          </cell>
          <cell r="H600">
            <v>24300</v>
          </cell>
        </row>
        <row r="601">
          <cell r="A601">
            <v>3400003107</v>
          </cell>
          <cell r="B601">
            <v>5801</v>
          </cell>
          <cell r="C601">
            <v>61102</v>
          </cell>
          <cell r="D601">
            <v>0</v>
          </cell>
          <cell r="E601" t="str">
            <v>SMT MACHINE-FEEDER WITH MAGAZINE AND ADA</v>
          </cell>
          <cell r="F601">
            <v>1</v>
          </cell>
          <cell r="G601">
            <v>35339</v>
          </cell>
          <cell r="H601">
            <v>24300</v>
          </cell>
        </row>
        <row r="602">
          <cell r="A602">
            <v>3400003108</v>
          </cell>
          <cell r="B602">
            <v>5801</v>
          </cell>
          <cell r="C602">
            <v>61102</v>
          </cell>
          <cell r="D602">
            <v>0</v>
          </cell>
          <cell r="E602" t="str">
            <v>SMT MACHINE-FEEDER WITH MAGAZINE AND ADA</v>
          </cell>
          <cell r="F602">
            <v>1</v>
          </cell>
          <cell r="G602">
            <v>35339</v>
          </cell>
          <cell r="H602">
            <v>24300</v>
          </cell>
        </row>
        <row r="603">
          <cell r="A603">
            <v>3400003109</v>
          </cell>
          <cell r="B603">
            <v>5801</v>
          </cell>
          <cell r="C603">
            <v>61102</v>
          </cell>
          <cell r="D603">
            <v>0</v>
          </cell>
          <cell r="E603" t="str">
            <v>SMT MACHINE-FEEDER WITH MAGAZINE AND ADA</v>
          </cell>
          <cell r="F603">
            <v>1</v>
          </cell>
          <cell r="G603">
            <v>35339</v>
          </cell>
          <cell r="H603">
            <v>24300</v>
          </cell>
        </row>
        <row r="604">
          <cell r="A604">
            <v>3400003110</v>
          </cell>
          <cell r="B604">
            <v>5801</v>
          </cell>
          <cell r="C604">
            <v>61102</v>
          </cell>
          <cell r="D604">
            <v>0</v>
          </cell>
          <cell r="E604" t="str">
            <v>SMT MACHINE-FEEDER WITH MAGAZINE AND ADA</v>
          </cell>
          <cell r="F604">
            <v>1</v>
          </cell>
          <cell r="G604">
            <v>35339</v>
          </cell>
          <cell r="H604">
            <v>24300</v>
          </cell>
        </row>
        <row r="605">
          <cell r="A605">
            <v>3400003111</v>
          </cell>
          <cell r="B605">
            <v>5801</v>
          </cell>
          <cell r="C605">
            <v>61102</v>
          </cell>
          <cell r="D605">
            <v>0</v>
          </cell>
          <cell r="E605" t="str">
            <v>SMT MACHINE-FEEDER WITH MAGAZINE AND ADA</v>
          </cell>
          <cell r="F605">
            <v>1</v>
          </cell>
          <cell r="G605">
            <v>35339</v>
          </cell>
          <cell r="H605">
            <v>24300</v>
          </cell>
        </row>
        <row r="606">
          <cell r="A606">
            <v>3400003112</v>
          </cell>
          <cell r="B606">
            <v>5801</v>
          </cell>
          <cell r="C606">
            <v>61102</v>
          </cell>
          <cell r="D606">
            <v>0</v>
          </cell>
          <cell r="E606" t="str">
            <v>SMT MACHINE-FEEDER WITH MAGAZINE AND ADA</v>
          </cell>
          <cell r="F606">
            <v>1</v>
          </cell>
          <cell r="G606">
            <v>35339</v>
          </cell>
          <cell r="H606">
            <v>24300</v>
          </cell>
        </row>
        <row r="607">
          <cell r="A607">
            <v>3400003113</v>
          </cell>
          <cell r="B607">
            <v>5801</v>
          </cell>
          <cell r="C607">
            <v>61102</v>
          </cell>
          <cell r="D607">
            <v>0</v>
          </cell>
          <cell r="E607" t="str">
            <v>SMT MACHINE-FEEDER WITH MAGAZINE AND ADA</v>
          </cell>
          <cell r="F607">
            <v>1</v>
          </cell>
          <cell r="G607">
            <v>35339</v>
          </cell>
          <cell r="H607">
            <v>24300</v>
          </cell>
        </row>
        <row r="608">
          <cell r="A608">
            <v>3400003114</v>
          </cell>
          <cell r="B608">
            <v>5801</v>
          </cell>
          <cell r="C608">
            <v>61102</v>
          </cell>
          <cell r="D608">
            <v>0</v>
          </cell>
          <cell r="E608" t="str">
            <v>SMT MACHINE-FEEDER WITH MAGAZINE AND ADA</v>
          </cell>
          <cell r="F608">
            <v>1</v>
          </cell>
          <cell r="G608">
            <v>35339</v>
          </cell>
          <cell r="H608">
            <v>24300</v>
          </cell>
        </row>
        <row r="609">
          <cell r="A609">
            <v>3400003115</v>
          </cell>
          <cell r="B609">
            <v>5801</v>
          </cell>
          <cell r="C609">
            <v>61102</v>
          </cell>
          <cell r="D609">
            <v>0</v>
          </cell>
          <cell r="E609" t="str">
            <v>SMT MACHINE-FEEDER WITH MAGAZINE AND ADA</v>
          </cell>
          <cell r="F609">
            <v>1</v>
          </cell>
          <cell r="G609">
            <v>35339</v>
          </cell>
          <cell r="H609">
            <v>24300</v>
          </cell>
        </row>
        <row r="610">
          <cell r="A610">
            <v>3400003116</v>
          </cell>
          <cell r="B610">
            <v>5801</v>
          </cell>
          <cell r="C610">
            <v>61102</v>
          </cell>
          <cell r="D610">
            <v>0</v>
          </cell>
          <cell r="E610" t="str">
            <v>SMT MACHINE-FEEDER WITH MAGAZINE AND ADA</v>
          </cell>
          <cell r="F610">
            <v>1</v>
          </cell>
          <cell r="G610">
            <v>35339</v>
          </cell>
          <cell r="H610">
            <v>24300</v>
          </cell>
        </row>
        <row r="611">
          <cell r="A611">
            <v>3400003117</v>
          </cell>
          <cell r="B611">
            <v>5801</v>
          </cell>
          <cell r="C611">
            <v>61102</v>
          </cell>
          <cell r="D611">
            <v>0</v>
          </cell>
          <cell r="E611" t="str">
            <v>SMT MACHINE-FEEDER WITH MAGAZINE AND ADA</v>
          </cell>
          <cell r="F611">
            <v>1</v>
          </cell>
          <cell r="G611">
            <v>35339</v>
          </cell>
          <cell r="H611">
            <v>24300</v>
          </cell>
        </row>
        <row r="612">
          <cell r="A612">
            <v>3400003118</v>
          </cell>
          <cell r="B612">
            <v>5801</v>
          </cell>
          <cell r="C612">
            <v>61102</v>
          </cell>
          <cell r="D612">
            <v>0</v>
          </cell>
          <cell r="E612" t="str">
            <v>SMT MACHINE-FEEDER WITH MAGAZINE AND ADA</v>
          </cell>
          <cell r="F612">
            <v>1</v>
          </cell>
          <cell r="G612">
            <v>35339</v>
          </cell>
          <cell r="H612">
            <v>24300</v>
          </cell>
        </row>
        <row r="613">
          <cell r="A613">
            <v>3400003119</v>
          </cell>
          <cell r="B613">
            <v>5801</v>
          </cell>
          <cell r="C613">
            <v>61102</v>
          </cell>
          <cell r="D613">
            <v>0</v>
          </cell>
          <cell r="E613" t="str">
            <v>SMT MACHINE-FEEDER WITH MAGAZINE AND ADA</v>
          </cell>
          <cell r="F613">
            <v>1</v>
          </cell>
          <cell r="G613">
            <v>35339</v>
          </cell>
          <cell r="H613">
            <v>24300</v>
          </cell>
        </row>
        <row r="614">
          <cell r="A614">
            <v>3400003120</v>
          </cell>
          <cell r="B614">
            <v>5801</v>
          </cell>
          <cell r="C614">
            <v>61102</v>
          </cell>
          <cell r="D614">
            <v>0</v>
          </cell>
          <cell r="E614" t="str">
            <v>SMT MACHINE-FEEDER WITH MAGAZINE AND ADA</v>
          </cell>
          <cell r="F614">
            <v>1</v>
          </cell>
          <cell r="G614">
            <v>35339</v>
          </cell>
          <cell r="H614">
            <v>24300</v>
          </cell>
        </row>
        <row r="615">
          <cell r="A615">
            <v>3400003121</v>
          </cell>
          <cell r="B615">
            <v>5801</v>
          </cell>
          <cell r="C615">
            <v>61102</v>
          </cell>
          <cell r="D615">
            <v>0</v>
          </cell>
          <cell r="E615" t="str">
            <v>SMT MACHINE-FEEDER WITH MAGAZINE AND ADA</v>
          </cell>
          <cell r="F615">
            <v>1</v>
          </cell>
          <cell r="G615">
            <v>35339</v>
          </cell>
          <cell r="H615">
            <v>24300</v>
          </cell>
        </row>
        <row r="616">
          <cell r="A616">
            <v>3400003122</v>
          </cell>
          <cell r="B616">
            <v>5801</v>
          </cell>
          <cell r="C616">
            <v>61102</v>
          </cell>
          <cell r="D616">
            <v>0</v>
          </cell>
          <cell r="E616" t="str">
            <v>SMT MACHINE-FEEDER WITH MAGAZINE AND ADA</v>
          </cell>
          <cell r="F616">
            <v>1</v>
          </cell>
          <cell r="G616">
            <v>35339</v>
          </cell>
          <cell r="H616">
            <v>24300</v>
          </cell>
        </row>
        <row r="617">
          <cell r="A617">
            <v>3400003123</v>
          </cell>
          <cell r="B617">
            <v>5801</v>
          </cell>
          <cell r="C617">
            <v>61102</v>
          </cell>
          <cell r="D617">
            <v>0</v>
          </cell>
          <cell r="E617" t="str">
            <v>SMT MACHINE-FEEDER WITH MAGAZINE AND ADA</v>
          </cell>
          <cell r="F617">
            <v>1</v>
          </cell>
          <cell r="G617">
            <v>35339</v>
          </cell>
          <cell r="H617">
            <v>24300</v>
          </cell>
        </row>
        <row r="618">
          <cell r="A618">
            <v>3400003124</v>
          </cell>
          <cell r="B618">
            <v>5801</v>
          </cell>
          <cell r="C618">
            <v>61102</v>
          </cell>
          <cell r="D618">
            <v>0</v>
          </cell>
          <cell r="E618" t="str">
            <v>SMT MACHINE-FEEDER WITH MAGAZINE AND ADA</v>
          </cell>
          <cell r="F618">
            <v>1</v>
          </cell>
          <cell r="G618">
            <v>35339</v>
          </cell>
          <cell r="H618">
            <v>24300</v>
          </cell>
        </row>
        <row r="619">
          <cell r="A619">
            <v>3400003125</v>
          </cell>
          <cell r="B619">
            <v>5801</v>
          </cell>
          <cell r="C619">
            <v>61102</v>
          </cell>
          <cell r="D619">
            <v>0</v>
          </cell>
          <cell r="E619" t="str">
            <v>SMT MACHINE-FEEDER WITH MAGAZINE AND ADA</v>
          </cell>
          <cell r="F619">
            <v>1</v>
          </cell>
          <cell r="G619">
            <v>35339</v>
          </cell>
          <cell r="H619">
            <v>24300</v>
          </cell>
        </row>
        <row r="620">
          <cell r="A620">
            <v>3400003126</v>
          </cell>
          <cell r="B620">
            <v>5801</v>
          </cell>
          <cell r="C620">
            <v>61102</v>
          </cell>
          <cell r="D620">
            <v>0</v>
          </cell>
          <cell r="E620" t="str">
            <v>SMT MACHINE-FEEDER WITH MAGAZINE AND ADA</v>
          </cell>
          <cell r="F620">
            <v>1</v>
          </cell>
          <cell r="G620">
            <v>35339</v>
          </cell>
          <cell r="H620">
            <v>24300</v>
          </cell>
        </row>
        <row r="621">
          <cell r="A621">
            <v>3400003127</v>
          </cell>
          <cell r="B621">
            <v>5801</v>
          </cell>
          <cell r="C621">
            <v>61102</v>
          </cell>
          <cell r="D621">
            <v>0</v>
          </cell>
          <cell r="E621" t="str">
            <v>SMT MACHINE-FEEDER WITH MAGAZINE AND ADA</v>
          </cell>
          <cell r="F621">
            <v>1</v>
          </cell>
          <cell r="G621">
            <v>35339</v>
          </cell>
          <cell r="H621">
            <v>24300</v>
          </cell>
        </row>
        <row r="622">
          <cell r="A622">
            <v>3400003128</v>
          </cell>
          <cell r="B622">
            <v>5801</v>
          </cell>
          <cell r="C622">
            <v>61102</v>
          </cell>
          <cell r="D622">
            <v>0</v>
          </cell>
          <cell r="E622" t="str">
            <v>SMT MACHINE-FEEDER WITH MAGAZINE AND ADA</v>
          </cell>
          <cell r="F622">
            <v>1</v>
          </cell>
          <cell r="G622">
            <v>35339</v>
          </cell>
          <cell r="H622">
            <v>24300</v>
          </cell>
        </row>
        <row r="623">
          <cell r="A623">
            <v>3400003129</v>
          </cell>
          <cell r="B623">
            <v>5801</v>
          </cell>
          <cell r="C623">
            <v>61102</v>
          </cell>
          <cell r="D623">
            <v>0</v>
          </cell>
          <cell r="E623" t="str">
            <v>SMT MACHINE-FEEDER WITH MAGAZINE AND ADA</v>
          </cell>
          <cell r="F623">
            <v>1</v>
          </cell>
          <cell r="G623">
            <v>35339</v>
          </cell>
          <cell r="H623">
            <v>32500</v>
          </cell>
        </row>
        <row r="624">
          <cell r="A624">
            <v>3400003130</v>
          </cell>
          <cell r="B624">
            <v>5801</v>
          </cell>
          <cell r="C624">
            <v>61102</v>
          </cell>
          <cell r="D624">
            <v>0</v>
          </cell>
          <cell r="E624" t="str">
            <v>SMT MACHINE-FEEDER WITH MAGAZINE AND ADA</v>
          </cell>
          <cell r="F624">
            <v>1</v>
          </cell>
          <cell r="G624">
            <v>35339</v>
          </cell>
          <cell r="H624">
            <v>32500</v>
          </cell>
        </row>
        <row r="625">
          <cell r="A625">
            <v>3400003131</v>
          </cell>
          <cell r="B625">
            <v>5801</v>
          </cell>
          <cell r="C625">
            <v>61102</v>
          </cell>
          <cell r="D625">
            <v>0</v>
          </cell>
          <cell r="E625" t="str">
            <v>SMT MACHINE-FEEDER WITH MAGAZINE AND ADA</v>
          </cell>
          <cell r="F625">
            <v>1</v>
          </cell>
          <cell r="G625">
            <v>35339</v>
          </cell>
          <cell r="H625">
            <v>32500</v>
          </cell>
        </row>
        <row r="626">
          <cell r="A626">
            <v>3400003132</v>
          </cell>
          <cell r="B626">
            <v>5801</v>
          </cell>
          <cell r="C626">
            <v>61102</v>
          </cell>
          <cell r="D626">
            <v>0</v>
          </cell>
          <cell r="E626" t="str">
            <v>SMT MACHINE-FEEDER WITH MAGAZINE AND ADA</v>
          </cell>
          <cell r="F626">
            <v>1</v>
          </cell>
          <cell r="G626">
            <v>35339</v>
          </cell>
          <cell r="H626">
            <v>32500</v>
          </cell>
        </row>
        <row r="627">
          <cell r="A627">
            <v>3400003133</v>
          </cell>
          <cell r="B627">
            <v>5801</v>
          </cell>
          <cell r="C627">
            <v>61102</v>
          </cell>
          <cell r="D627">
            <v>0</v>
          </cell>
          <cell r="E627" t="str">
            <v>SMT MACHINE-FEEDER WITH MAGAZINE AND ADA</v>
          </cell>
          <cell r="F627">
            <v>1</v>
          </cell>
          <cell r="G627">
            <v>35339</v>
          </cell>
          <cell r="H627">
            <v>32500</v>
          </cell>
        </row>
        <row r="628">
          <cell r="A628">
            <v>3400003134</v>
          </cell>
          <cell r="B628">
            <v>5801</v>
          </cell>
          <cell r="C628">
            <v>61102</v>
          </cell>
          <cell r="D628">
            <v>0</v>
          </cell>
          <cell r="E628" t="str">
            <v>SMT MACHINE-FEEDER WITH MAGAZINE AND ADA</v>
          </cell>
          <cell r="F628">
            <v>1</v>
          </cell>
          <cell r="G628">
            <v>35339</v>
          </cell>
          <cell r="H628">
            <v>32500</v>
          </cell>
        </row>
        <row r="629">
          <cell r="A629">
            <v>3400003135</v>
          </cell>
          <cell r="B629">
            <v>5801</v>
          </cell>
          <cell r="C629">
            <v>61102</v>
          </cell>
          <cell r="D629">
            <v>0</v>
          </cell>
          <cell r="E629" t="str">
            <v>SMT MACHINE-FEEDER WITH MAGAZINE AND ADA</v>
          </cell>
          <cell r="F629">
            <v>1</v>
          </cell>
          <cell r="G629">
            <v>35339</v>
          </cell>
          <cell r="H629">
            <v>32500</v>
          </cell>
        </row>
        <row r="630">
          <cell r="A630">
            <v>3400003136</v>
          </cell>
          <cell r="B630">
            <v>5801</v>
          </cell>
          <cell r="C630">
            <v>61102</v>
          </cell>
          <cell r="D630">
            <v>0</v>
          </cell>
          <cell r="E630" t="str">
            <v>SMT MACHINE-FEEDER WITH MAGAZINE AND ADA</v>
          </cell>
          <cell r="F630">
            <v>1</v>
          </cell>
          <cell r="G630">
            <v>35339</v>
          </cell>
          <cell r="H630">
            <v>32500</v>
          </cell>
        </row>
        <row r="631">
          <cell r="A631">
            <v>3400003137</v>
          </cell>
          <cell r="B631">
            <v>5801</v>
          </cell>
          <cell r="C631">
            <v>61102</v>
          </cell>
          <cell r="D631">
            <v>0</v>
          </cell>
          <cell r="E631" t="str">
            <v>SMT MACHINE-FEEDER WITH MAGAZINE AND ADA</v>
          </cell>
          <cell r="F631">
            <v>1</v>
          </cell>
          <cell r="G631">
            <v>35339</v>
          </cell>
          <cell r="H631">
            <v>32500</v>
          </cell>
        </row>
        <row r="632">
          <cell r="A632">
            <v>3400003138</v>
          </cell>
          <cell r="B632">
            <v>5801</v>
          </cell>
          <cell r="C632">
            <v>61102</v>
          </cell>
          <cell r="D632">
            <v>0</v>
          </cell>
          <cell r="E632" t="str">
            <v>SMT MACHINE-FEEDER WITH MAGAZINE AND ADA</v>
          </cell>
          <cell r="F632">
            <v>1</v>
          </cell>
          <cell r="G632">
            <v>35339</v>
          </cell>
          <cell r="H632">
            <v>32500</v>
          </cell>
        </row>
        <row r="633">
          <cell r="A633">
            <v>3400003139</v>
          </cell>
          <cell r="B633">
            <v>5801</v>
          </cell>
          <cell r="C633">
            <v>61102</v>
          </cell>
          <cell r="D633">
            <v>0</v>
          </cell>
          <cell r="E633" t="str">
            <v>SMT MACHINE-FEEDER WITH MAGAZINE AND ADA</v>
          </cell>
          <cell r="F633">
            <v>1</v>
          </cell>
          <cell r="G633">
            <v>35339</v>
          </cell>
          <cell r="H633">
            <v>32500</v>
          </cell>
        </row>
        <row r="634">
          <cell r="A634">
            <v>3400003140</v>
          </cell>
          <cell r="B634">
            <v>5801</v>
          </cell>
          <cell r="C634">
            <v>61102</v>
          </cell>
          <cell r="D634">
            <v>0</v>
          </cell>
          <cell r="E634" t="str">
            <v>SMT MACHINE-FEEDER WITH MAGAZINE AND ADA</v>
          </cell>
          <cell r="F634">
            <v>1</v>
          </cell>
          <cell r="G634">
            <v>35339</v>
          </cell>
          <cell r="H634">
            <v>32500</v>
          </cell>
        </row>
        <row r="635">
          <cell r="A635">
            <v>3400003141</v>
          </cell>
          <cell r="B635">
            <v>5801</v>
          </cell>
          <cell r="C635">
            <v>61102</v>
          </cell>
          <cell r="D635">
            <v>0</v>
          </cell>
          <cell r="E635" t="str">
            <v>SMT MACHINE-FEEDER WITH MAGAZINE AND ADA</v>
          </cell>
          <cell r="F635">
            <v>1</v>
          </cell>
          <cell r="G635">
            <v>35339</v>
          </cell>
          <cell r="H635">
            <v>32500</v>
          </cell>
        </row>
        <row r="636">
          <cell r="A636">
            <v>3400003142</v>
          </cell>
          <cell r="B636">
            <v>5801</v>
          </cell>
          <cell r="C636">
            <v>61102</v>
          </cell>
          <cell r="D636">
            <v>0</v>
          </cell>
          <cell r="E636" t="str">
            <v>SMT MACHINE-FEEDER WITH MAGAZINE AND ADA</v>
          </cell>
          <cell r="F636">
            <v>1</v>
          </cell>
          <cell r="G636">
            <v>35339</v>
          </cell>
          <cell r="H636">
            <v>32500</v>
          </cell>
        </row>
        <row r="637">
          <cell r="A637">
            <v>3400003143</v>
          </cell>
          <cell r="B637">
            <v>5801</v>
          </cell>
          <cell r="C637">
            <v>61102</v>
          </cell>
          <cell r="D637">
            <v>0</v>
          </cell>
          <cell r="E637" t="str">
            <v>SMT MACHINE-FEEDER WITH MAGAZINE AND ADA</v>
          </cell>
          <cell r="F637">
            <v>1</v>
          </cell>
          <cell r="G637">
            <v>35339</v>
          </cell>
          <cell r="H637">
            <v>32500</v>
          </cell>
        </row>
        <row r="638">
          <cell r="A638">
            <v>3400003144</v>
          </cell>
          <cell r="B638">
            <v>5801</v>
          </cell>
          <cell r="C638">
            <v>61102</v>
          </cell>
          <cell r="D638">
            <v>0</v>
          </cell>
          <cell r="E638" t="str">
            <v>SMT MACHINE-FEEDER WITH MAGAZINE AND ADA</v>
          </cell>
          <cell r="F638">
            <v>1</v>
          </cell>
          <cell r="G638">
            <v>35339</v>
          </cell>
          <cell r="H638">
            <v>41000</v>
          </cell>
        </row>
        <row r="639">
          <cell r="A639">
            <v>3400003145</v>
          </cell>
          <cell r="B639">
            <v>5801</v>
          </cell>
          <cell r="C639">
            <v>61102</v>
          </cell>
          <cell r="D639">
            <v>0</v>
          </cell>
          <cell r="E639" t="str">
            <v>SMT MACHINE-FEEDER WITH MAGAZINE AND ADA</v>
          </cell>
          <cell r="F639">
            <v>1</v>
          </cell>
          <cell r="G639">
            <v>35339</v>
          </cell>
          <cell r="H639">
            <v>41000</v>
          </cell>
        </row>
        <row r="640">
          <cell r="A640">
            <v>3400003146</v>
          </cell>
          <cell r="B640">
            <v>5801</v>
          </cell>
          <cell r="C640">
            <v>61102</v>
          </cell>
          <cell r="D640">
            <v>0</v>
          </cell>
          <cell r="E640" t="str">
            <v>SMT MACHINE-FEEDER WITH MAGAZINE AND ADA</v>
          </cell>
          <cell r="F640">
            <v>1</v>
          </cell>
          <cell r="G640">
            <v>35339</v>
          </cell>
          <cell r="H640">
            <v>41000</v>
          </cell>
        </row>
        <row r="641">
          <cell r="A641">
            <v>3400003147</v>
          </cell>
          <cell r="B641">
            <v>5801</v>
          </cell>
          <cell r="C641">
            <v>61102</v>
          </cell>
          <cell r="D641">
            <v>0</v>
          </cell>
          <cell r="E641" t="str">
            <v>SMT MACHINE-FEEDER WITH MAGAZINE AND ADA</v>
          </cell>
          <cell r="F641">
            <v>1</v>
          </cell>
          <cell r="G641">
            <v>35339</v>
          </cell>
          <cell r="H641">
            <v>41000</v>
          </cell>
        </row>
        <row r="642">
          <cell r="A642">
            <v>3400003148</v>
          </cell>
          <cell r="B642">
            <v>5801</v>
          </cell>
          <cell r="C642">
            <v>61102</v>
          </cell>
          <cell r="D642">
            <v>0</v>
          </cell>
          <cell r="E642" t="str">
            <v>SMT LINEAR VIB FEEDER WITH ACCS</v>
          </cell>
          <cell r="F642">
            <v>1</v>
          </cell>
          <cell r="G642">
            <v>35339</v>
          </cell>
          <cell r="H642">
            <v>5200</v>
          </cell>
        </row>
        <row r="643">
          <cell r="A643">
            <v>3400003149</v>
          </cell>
          <cell r="B643">
            <v>5801</v>
          </cell>
          <cell r="C643">
            <v>61102</v>
          </cell>
          <cell r="D643">
            <v>0</v>
          </cell>
          <cell r="E643" t="str">
            <v>SMT LINEAR VIB FEEDER WITH ACCS</v>
          </cell>
          <cell r="F643">
            <v>1</v>
          </cell>
          <cell r="G643">
            <v>35339</v>
          </cell>
          <cell r="H643">
            <v>5200</v>
          </cell>
        </row>
        <row r="644">
          <cell r="A644">
            <v>3400003150</v>
          </cell>
          <cell r="B644">
            <v>5801</v>
          </cell>
          <cell r="C644">
            <v>61102</v>
          </cell>
          <cell r="D644">
            <v>0</v>
          </cell>
          <cell r="E644" t="str">
            <v>SMT LINEAR VIB FEEDER WITH ACCS</v>
          </cell>
          <cell r="F644">
            <v>1</v>
          </cell>
          <cell r="G644">
            <v>35339</v>
          </cell>
          <cell r="H644">
            <v>5200</v>
          </cell>
        </row>
        <row r="645">
          <cell r="A645">
            <v>3400003151</v>
          </cell>
          <cell r="B645">
            <v>5801</v>
          </cell>
          <cell r="C645">
            <v>61102</v>
          </cell>
          <cell r="D645">
            <v>0</v>
          </cell>
          <cell r="E645" t="str">
            <v>SMT LINEAR VIB FEEDER WITH ACCS</v>
          </cell>
          <cell r="F645">
            <v>1</v>
          </cell>
          <cell r="G645">
            <v>35339</v>
          </cell>
          <cell r="H645">
            <v>5200</v>
          </cell>
        </row>
        <row r="646">
          <cell r="A646">
            <v>3400003152</v>
          </cell>
          <cell r="B646">
            <v>5801</v>
          </cell>
          <cell r="C646">
            <v>61102</v>
          </cell>
          <cell r="D646">
            <v>0</v>
          </cell>
          <cell r="E646" t="str">
            <v>SMT LINEAR VIB FEEDER WITH ACCS</v>
          </cell>
          <cell r="F646">
            <v>1</v>
          </cell>
          <cell r="G646">
            <v>35339</v>
          </cell>
          <cell r="H646">
            <v>5200</v>
          </cell>
        </row>
        <row r="647">
          <cell r="A647">
            <v>3400003153</v>
          </cell>
          <cell r="B647">
            <v>5801</v>
          </cell>
          <cell r="C647">
            <v>61102</v>
          </cell>
          <cell r="D647">
            <v>0</v>
          </cell>
          <cell r="E647" t="str">
            <v>SMT LINEAR VIB FEEDER WITH ACCS</v>
          </cell>
          <cell r="F647">
            <v>1</v>
          </cell>
          <cell r="G647">
            <v>35339</v>
          </cell>
          <cell r="H647">
            <v>5200</v>
          </cell>
        </row>
        <row r="648">
          <cell r="A648">
            <v>3400003154</v>
          </cell>
          <cell r="B648">
            <v>5801</v>
          </cell>
          <cell r="C648">
            <v>61102</v>
          </cell>
          <cell r="D648">
            <v>0</v>
          </cell>
          <cell r="E648" t="str">
            <v>SMT LINEAR VIB FEEDER WITH ACCS</v>
          </cell>
          <cell r="F648">
            <v>1</v>
          </cell>
          <cell r="G648">
            <v>35339</v>
          </cell>
          <cell r="H648">
            <v>5200</v>
          </cell>
        </row>
        <row r="649">
          <cell r="A649">
            <v>3400003155</v>
          </cell>
          <cell r="B649">
            <v>5801</v>
          </cell>
          <cell r="C649">
            <v>61102</v>
          </cell>
          <cell r="D649">
            <v>0</v>
          </cell>
          <cell r="E649" t="str">
            <v>SMT LINEAR VIB FEEDER WITH ACCS</v>
          </cell>
          <cell r="F649">
            <v>1</v>
          </cell>
          <cell r="G649">
            <v>35339</v>
          </cell>
          <cell r="H649">
            <v>5200</v>
          </cell>
        </row>
        <row r="650">
          <cell r="A650">
            <v>3400003156</v>
          </cell>
          <cell r="B650">
            <v>5801</v>
          </cell>
          <cell r="C650">
            <v>61102</v>
          </cell>
          <cell r="D650">
            <v>0</v>
          </cell>
          <cell r="E650" t="str">
            <v>SMT LINEAR VIB FEEDER WITH ACCS</v>
          </cell>
          <cell r="F650">
            <v>1</v>
          </cell>
          <cell r="G650">
            <v>35339</v>
          </cell>
          <cell r="H650">
            <v>52200</v>
          </cell>
        </row>
        <row r="651">
          <cell r="A651">
            <v>3400003157</v>
          </cell>
          <cell r="B651">
            <v>5801</v>
          </cell>
          <cell r="C651">
            <v>61102</v>
          </cell>
          <cell r="D651">
            <v>0</v>
          </cell>
          <cell r="E651" t="str">
            <v>SMT LINEAR VIB FEEDER WITH ACCS</v>
          </cell>
          <cell r="F651">
            <v>1</v>
          </cell>
          <cell r="G651">
            <v>35339</v>
          </cell>
          <cell r="H651">
            <v>52200</v>
          </cell>
        </row>
        <row r="652">
          <cell r="A652">
            <v>3400003158</v>
          </cell>
          <cell r="B652">
            <v>5801</v>
          </cell>
          <cell r="C652">
            <v>61102</v>
          </cell>
          <cell r="D652">
            <v>0</v>
          </cell>
          <cell r="E652" t="str">
            <v>SMT LINEAR VIB FEEDER WITH ACCS</v>
          </cell>
          <cell r="F652">
            <v>1</v>
          </cell>
          <cell r="G652">
            <v>35339</v>
          </cell>
          <cell r="H652">
            <v>52200</v>
          </cell>
        </row>
        <row r="653">
          <cell r="A653">
            <v>3400003159</v>
          </cell>
          <cell r="B653">
            <v>5801</v>
          </cell>
          <cell r="C653">
            <v>61102</v>
          </cell>
          <cell r="D653">
            <v>0</v>
          </cell>
          <cell r="E653" t="str">
            <v>SMT LINEAR VIB FEEDER WITH ACCS</v>
          </cell>
          <cell r="F653">
            <v>1</v>
          </cell>
          <cell r="G653">
            <v>35339</v>
          </cell>
          <cell r="H653">
            <v>52200</v>
          </cell>
        </row>
        <row r="654">
          <cell r="A654">
            <v>3400003160</v>
          </cell>
          <cell r="B654">
            <v>5801</v>
          </cell>
          <cell r="C654">
            <v>61102</v>
          </cell>
          <cell r="D654">
            <v>0</v>
          </cell>
          <cell r="E654" t="str">
            <v>SMT LINEAR VIB FEEDER WITH ACCS</v>
          </cell>
          <cell r="F654">
            <v>1</v>
          </cell>
          <cell r="G654">
            <v>35339</v>
          </cell>
          <cell r="H654">
            <v>52200</v>
          </cell>
        </row>
        <row r="655">
          <cell r="A655">
            <v>3400003161</v>
          </cell>
          <cell r="B655">
            <v>5801</v>
          </cell>
          <cell r="C655">
            <v>61102</v>
          </cell>
          <cell r="D655">
            <v>0</v>
          </cell>
          <cell r="E655" t="str">
            <v>SMT LINEAR VIB FEEDER WITH ACCS</v>
          </cell>
          <cell r="F655">
            <v>1</v>
          </cell>
          <cell r="G655">
            <v>35339</v>
          </cell>
          <cell r="H655">
            <v>52200</v>
          </cell>
        </row>
        <row r="656">
          <cell r="A656">
            <v>3400003162</v>
          </cell>
          <cell r="B656">
            <v>5801</v>
          </cell>
          <cell r="C656">
            <v>61102</v>
          </cell>
          <cell r="D656">
            <v>0</v>
          </cell>
          <cell r="E656" t="str">
            <v>SMT LINEAR VIB FEEDER WITH ACCS</v>
          </cell>
          <cell r="F656">
            <v>1</v>
          </cell>
          <cell r="G656">
            <v>35339</v>
          </cell>
          <cell r="H656">
            <v>52200</v>
          </cell>
        </row>
        <row r="657">
          <cell r="A657">
            <v>3400003163</v>
          </cell>
          <cell r="B657">
            <v>5801</v>
          </cell>
          <cell r="C657">
            <v>61102</v>
          </cell>
          <cell r="D657">
            <v>0</v>
          </cell>
          <cell r="E657" t="str">
            <v>SMT LINEAR VIB FEEDER WITH ACCS</v>
          </cell>
          <cell r="F657">
            <v>1</v>
          </cell>
          <cell r="G657">
            <v>35339</v>
          </cell>
          <cell r="H657">
            <v>52200</v>
          </cell>
        </row>
        <row r="658">
          <cell r="A658">
            <v>3400003164</v>
          </cell>
          <cell r="B658">
            <v>5801</v>
          </cell>
          <cell r="C658">
            <v>61102</v>
          </cell>
          <cell r="D658">
            <v>0</v>
          </cell>
          <cell r="E658" t="str">
            <v>SMT-INSPECTION CONVEYOR</v>
          </cell>
          <cell r="F658">
            <v>1</v>
          </cell>
          <cell r="G658">
            <v>35339</v>
          </cell>
          <cell r="H658">
            <v>312000</v>
          </cell>
        </row>
        <row r="659">
          <cell r="A659">
            <v>3400003165</v>
          </cell>
          <cell r="B659">
            <v>5801</v>
          </cell>
          <cell r="C659">
            <v>61102</v>
          </cell>
          <cell r="D659">
            <v>0</v>
          </cell>
          <cell r="E659" t="str">
            <v>SMT REFLOW OVEN</v>
          </cell>
          <cell r="F659">
            <v>1</v>
          </cell>
          <cell r="G659">
            <v>35339</v>
          </cell>
          <cell r="H659">
            <v>2776000</v>
          </cell>
        </row>
        <row r="660">
          <cell r="A660">
            <v>3400003165</v>
          </cell>
          <cell r="B660">
            <v>5801</v>
          </cell>
          <cell r="C660">
            <v>61102</v>
          </cell>
          <cell r="D660">
            <v>1</v>
          </cell>
          <cell r="E660" t="str">
            <v>INSTALLATION &amp; COMMISSIONING CHARGES</v>
          </cell>
          <cell r="F660">
            <v>1</v>
          </cell>
          <cell r="G660">
            <v>35339</v>
          </cell>
          <cell r="H660">
            <v>61640</v>
          </cell>
        </row>
        <row r="661">
          <cell r="A661">
            <v>3400003166</v>
          </cell>
          <cell r="B661">
            <v>5801</v>
          </cell>
          <cell r="C661">
            <v>61102</v>
          </cell>
          <cell r="D661">
            <v>0</v>
          </cell>
          <cell r="E661" t="str">
            <v>SMT-150MM PIPE</v>
          </cell>
          <cell r="F661">
            <v>1</v>
          </cell>
          <cell r="G661">
            <v>35339</v>
          </cell>
          <cell r="H661">
            <v>45100</v>
          </cell>
        </row>
        <row r="662">
          <cell r="A662">
            <v>3400003167</v>
          </cell>
          <cell r="B662">
            <v>5801</v>
          </cell>
          <cell r="C662">
            <v>61102</v>
          </cell>
          <cell r="D662">
            <v>0</v>
          </cell>
          <cell r="E662" t="str">
            <v>SMT TEMP CONT UNIT TR-4</v>
          </cell>
          <cell r="F662">
            <v>1</v>
          </cell>
          <cell r="G662">
            <v>35339</v>
          </cell>
          <cell r="H662">
            <v>78800</v>
          </cell>
        </row>
        <row r="663">
          <cell r="A663">
            <v>3400003168</v>
          </cell>
          <cell r="B663">
            <v>5801</v>
          </cell>
          <cell r="C663">
            <v>61102</v>
          </cell>
          <cell r="D663">
            <v>0</v>
          </cell>
          <cell r="E663" t="str">
            <v>SMT-SCREEN PRTR WITH ACCS</v>
          </cell>
          <cell r="F663">
            <v>1</v>
          </cell>
          <cell r="G663">
            <v>35339</v>
          </cell>
          <cell r="H663">
            <v>3519500</v>
          </cell>
        </row>
        <row r="664">
          <cell r="A664">
            <v>3400003168</v>
          </cell>
          <cell r="B664">
            <v>5801</v>
          </cell>
          <cell r="C664">
            <v>61102</v>
          </cell>
          <cell r="D664">
            <v>1</v>
          </cell>
          <cell r="E664" t="str">
            <v>INSTALLATION &amp; COMMISSIONING CHARGES</v>
          </cell>
          <cell r="F664">
            <v>1</v>
          </cell>
          <cell r="G664">
            <v>35339</v>
          </cell>
          <cell r="H664">
            <v>69345</v>
          </cell>
        </row>
        <row r="665">
          <cell r="A665">
            <v>3400003169</v>
          </cell>
          <cell r="B665">
            <v>5801</v>
          </cell>
          <cell r="C665">
            <v>61102</v>
          </cell>
          <cell r="D665">
            <v>0</v>
          </cell>
          <cell r="E665" t="str">
            <v>SMT PRINTING STENCIL</v>
          </cell>
          <cell r="F665">
            <v>1</v>
          </cell>
          <cell r="G665">
            <v>35339</v>
          </cell>
          <cell r="H665">
            <v>4700</v>
          </cell>
        </row>
        <row r="666">
          <cell r="A666">
            <v>3400003170</v>
          </cell>
          <cell r="B666">
            <v>5801</v>
          </cell>
          <cell r="C666">
            <v>61102</v>
          </cell>
          <cell r="D666">
            <v>0</v>
          </cell>
          <cell r="E666" t="str">
            <v>SMT PRINTING STENCIL</v>
          </cell>
          <cell r="F666">
            <v>1</v>
          </cell>
          <cell r="G666">
            <v>35339</v>
          </cell>
          <cell r="H666">
            <v>4700</v>
          </cell>
        </row>
        <row r="667">
          <cell r="A667">
            <v>3400003171</v>
          </cell>
          <cell r="B667">
            <v>5801</v>
          </cell>
          <cell r="C667">
            <v>61102</v>
          </cell>
          <cell r="D667">
            <v>0</v>
          </cell>
          <cell r="E667" t="str">
            <v>SMT PRINTING STENCIL</v>
          </cell>
          <cell r="F667">
            <v>1</v>
          </cell>
          <cell r="G667">
            <v>35339</v>
          </cell>
          <cell r="H667">
            <v>4700</v>
          </cell>
        </row>
        <row r="668">
          <cell r="A668">
            <v>3400003172</v>
          </cell>
          <cell r="B668">
            <v>5801</v>
          </cell>
          <cell r="C668">
            <v>61102</v>
          </cell>
          <cell r="D668">
            <v>0</v>
          </cell>
          <cell r="E668" t="str">
            <v>SMT PRINTING STENCIL</v>
          </cell>
          <cell r="F668">
            <v>1</v>
          </cell>
          <cell r="G668">
            <v>35339</v>
          </cell>
          <cell r="H668">
            <v>4700</v>
          </cell>
        </row>
        <row r="669">
          <cell r="A669">
            <v>3400003173</v>
          </cell>
          <cell r="B669">
            <v>5801</v>
          </cell>
          <cell r="C669">
            <v>61102</v>
          </cell>
          <cell r="D669">
            <v>0</v>
          </cell>
          <cell r="E669" t="str">
            <v>SMT PRINTING STENCIL</v>
          </cell>
          <cell r="F669">
            <v>1</v>
          </cell>
          <cell r="G669">
            <v>35339</v>
          </cell>
          <cell r="H669">
            <v>4700</v>
          </cell>
        </row>
        <row r="670">
          <cell r="A670">
            <v>3400003174</v>
          </cell>
          <cell r="B670">
            <v>5801</v>
          </cell>
          <cell r="C670">
            <v>61102</v>
          </cell>
          <cell r="D670">
            <v>0</v>
          </cell>
          <cell r="E670" t="str">
            <v>SMT PRINTING STENCIL</v>
          </cell>
          <cell r="F670">
            <v>1</v>
          </cell>
          <cell r="G670">
            <v>35339</v>
          </cell>
          <cell r="H670">
            <v>4700</v>
          </cell>
        </row>
        <row r="671">
          <cell r="A671">
            <v>3400003175</v>
          </cell>
          <cell r="B671">
            <v>5801</v>
          </cell>
          <cell r="C671">
            <v>61102</v>
          </cell>
          <cell r="D671">
            <v>0</v>
          </cell>
          <cell r="E671" t="str">
            <v>SMT PRINTING STENCIL</v>
          </cell>
          <cell r="F671">
            <v>1</v>
          </cell>
          <cell r="G671">
            <v>35339</v>
          </cell>
          <cell r="H671">
            <v>23700</v>
          </cell>
        </row>
        <row r="672">
          <cell r="A672">
            <v>3400003199</v>
          </cell>
          <cell r="B672">
            <v>5801</v>
          </cell>
          <cell r="C672">
            <v>61102</v>
          </cell>
          <cell r="D672">
            <v>0</v>
          </cell>
          <cell r="E672" t="str">
            <v>SMD 8000 SOLDERING/DESOLDERING MN WITH A</v>
          </cell>
          <cell r="F672">
            <v>1</v>
          </cell>
          <cell r="G672">
            <v>35339</v>
          </cell>
          <cell r="H672">
            <v>27400</v>
          </cell>
        </row>
        <row r="673">
          <cell r="A673">
            <v>3400003223</v>
          </cell>
          <cell r="B673">
            <v>5801</v>
          </cell>
          <cell r="C673">
            <v>61112</v>
          </cell>
          <cell r="D673">
            <v>0</v>
          </cell>
          <cell r="E673" t="str">
            <v>VACCUM ADAPTER F.BG S30189-U4901-F</v>
          </cell>
          <cell r="F673">
            <v>1</v>
          </cell>
          <cell r="G673">
            <v>35339</v>
          </cell>
          <cell r="H673">
            <v>41900</v>
          </cell>
        </row>
        <row r="674">
          <cell r="A674">
            <v>3400003224</v>
          </cell>
          <cell r="B674">
            <v>5801</v>
          </cell>
          <cell r="C674">
            <v>61112</v>
          </cell>
          <cell r="D674">
            <v>0</v>
          </cell>
          <cell r="E674" t="str">
            <v>VACCUM ADAPTER F.BG S30189-U4901-G</v>
          </cell>
          <cell r="F674">
            <v>1</v>
          </cell>
          <cell r="G674">
            <v>35339</v>
          </cell>
          <cell r="H674">
            <v>41900</v>
          </cell>
        </row>
        <row r="675">
          <cell r="A675">
            <v>3400003225</v>
          </cell>
          <cell r="B675">
            <v>5801</v>
          </cell>
          <cell r="C675">
            <v>61112</v>
          </cell>
          <cell r="D675">
            <v>0</v>
          </cell>
          <cell r="E675" t="str">
            <v>TEST ADAPTER S30189-U4901-G</v>
          </cell>
          <cell r="F675">
            <v>1</v>
          </cell>
          <cell r="G675">
            <v>35339</v>
          </cell>
          <cell r="H675">
            <v>301500</v>
          </cell>
        </row>
        <row r="676">
          <cell r="A676">
            <v>3400003226</v>
          </cell>
          <cell r="B676">
            <v>5801</v>
          </cell>
          <cell r="C676">
            <v>61112</v>
          </cell>
          <cell r="D676">
            <v>0</v>
          </cell>
          <cell r="E676" t="str">
            <v>Z 850ADAPTER S30189-U4901-F</v>
          </cell>
          <cell r="F676">
            <v>1</v>
          </cell>
          <cell r="G676">
            <v>35339</v>
          </cell>
          <cell r="H676">
            <v>41900</v>
          </cell>
        </row>
        <row r="677">
          <cell r="A677">
            <v>3400003227</v>
          </cell>
          <cell r="B677">
            <v>5801</v>
          </cell>
          <cell r="C677">
            <v>61112</v>
          </cell>
          <cell r="D677">
            <v>0</v>
          </cell>
          <cell r="E677" t="str">
            <v>Z 850ADAPTER S30189-U4901-F</v>
          </cell>
          <cell r="F677">
            <v>1</v>
          </cell>
          <cell r="G677">
            <v>35339</v>
          </cell>
          <cell r="H677">
            <v>41900</v>
          </cell>
        </row>
        <row r="678">
          <cell r="A678">
            <v>3400003228</v>
          </cell>
          <cell r="B678">
            <v>5801</v>
          </cell>
          <cell r="C678">
            <v>61112</v>
          </cell>
          <cell r="D678">
            <v>0</v>
          </cell>
          <cell r="E678" t="str">
            <v>Z 850ADAPTER S30189-U4901-F</v>
          </cell>
          <cell r="F678">
            <v>1</v>
          </cell>
          <cell r="G678">
            <v>35339</v>
          </cell>
          <cell r="H678">
            <v>41900</v>
          </cell>
        </row>
        <row r="679">
          <cell r="A679">
            <v>3400003229</v>
          </cell>
          <cell r="B679">
            <v>5801</v>
          </cell>
          <cell r="C679">
            <v>61112</v>
          </cell>
          <cell r="D679">
            <v>0</v>
          </cell>
          <cell r="E679" t="str">
            <v>Z 850 TESTADAPTER S30189-U4901-G</v>
          </cell>
          <cell r="F679">
            <v>1</v>
          </cell>
          <cell r="G679">
            <v>35339</v>
          </cell>
          <cell r="H679">
            <v>41900</v>
          </cell>
        </row>
        <row r="680">
          <cell r="A680">
            <v>3400003230</v>
          </cell>
          <cell r="B680">
            <v>5801</v>
          </cell>
          <cell r="C680">
            <v>61112</v>
          </cell>
          <cell r="D680">
            <v>0</v>
          </cell>
          <cell r="E680" t="str">
            <v>VACCUM ADAPTER S30189-U4901-F</v>
          </cell>
          <cell r="F680">
            <v>1</v>
          </cell>
          <cell r="G680">
            <v>35339</v>
          </cell>
          <cell r="H680">
            <v>418700</v>
          </cell>
        </row>
        <row r="681">
          <cell r="A681">
            <v>3400003231</v>
          </cell>
          <cell r="B681">
            <v>5801</v>
          </cell>
          <cell r="C681">
            <v>61112</v>
          </cell>
          <cell r="D681">
            <v>0</v>
          </cell>
          <cell r="E681" t="str">
            <v>Z850 ADAPTER S30189-U-4901-E</v>
          </cell>
          <cell r="F681">
            <v>1</v>
          </cell>
          <cell r="G681">
            <v>35339</v>
          </cell>
          <cell r="H681">
            <v>418700</v>
          </cell>
        </row>
        <row r="682">
          <cell r="A682">
            <v>3400003232</v>
          </cell>
          <cell r="B682">
            <v>5801</v>
          </cell>
          <cell r="C682">
            <v>61112</v>
          </cell>
          <cell r="D682">
            <v>0</v>
          </cell>
          <cell r="E682" t="str">
            <v>ADAPTER S-30189-U-4908-390</v>
          </cell>
          <cell r="F682">
            <v>1</v>
          </cell>
          <cell r="G682">
            <v>35339</v>
          </cell>
          <cell r="H682">
            <v>52700</v>
          </cell>
        </row>
        <row r="683">
          <cell r="A683">
            <v>3400003233</v>
          </cell>
          <cell r="B683">
            <v>5801</v>
          </cell>
          <cell r="C683">
            <v>61115</v>
          </cell>
          <cell r="D683">
            <v>0</v>
          </cell>
          <cell r="E683" t="str">
            <v>SHORT CIRCUIT PLUG KS:TSG A</v>
          </cell>
          <cell r="F683">
            <v>1</v>
          </cell>
          <cell r="G683">
            <v>35339</v>
          </cell>
          <cell r="H683">
            <v>16000</v>
          </cell>
        </row>
        <row r="684">
          <cell r="A684">
            <v>3400003234</v>
          </cell>
          <cell r="B684">
            <v>5801</v>
          </cell>
          <cell r="C684">
            <v>61115</v>
          </cell>
          <cell r="D684">
            <v>0</v>
          </cell>
          <cell r="E684" t="str">
            <v>SHORT CIRCUIT PLUG KS:TSG A</v>
          </cell>
          <cell r="F684">
            <v>1</v>
          </cell>
          <cell r="G684">
            <v>35339</v>
          </cell>
          <cell r="H684">
            <v>10100</v>
          </cell>
        </row>
        <row r="685">
          <cell r="A685">
            <v>3400003235</v>
          </cell>
          <cell r="B685">
            <v>5801</v>
          </cell>
          <cell r="C685">
            <v>61115</v>
          </cell>
          <cell r="D685">
            <v>0</v>
          </cell>
          <cell r="E685" t="str">
            <v>SHORT CIRCUIT PLUG KS:TSG A</v>
          </cell>
          <cell r="F685">
            <v>1</v>
          </cell>
          <cell r="G685">
            <v>35339</v>
          </cell>
          <cell r="H685">
            <v>16000</v>
          </cell>
        </row>
        <row r="686">
          <cell r="A686">
            <v>3400003236</v>
          </cell>
          <cell r="B686">
            <v>5801</v>
          </cell>
          <cell r="C686">
            <v>61115</v>
          </cell>
          <cell r="D686">
            <v>0</v>
          </cell>
          <cell r="E686" t="str">
            <v>SHORT CIRCUIT PLUG KS:TSG A</v>
          </cell>
          <cell r="F686">
            <v>1</v>
          </cell>
          <cell r="G686">
            <v>35339</v>
          </cell>
          <cell r="H686">
            <v>16000</v>
          </cell>
        </row>
        <row r="687">
          <cell r="A687">
            <v>3400003237</v>
          </cell>
          <cell r="B687">
            <v>5801</v>
          </cell>
          <cell r="C687">
            <v>61115</v>
          </cell>
          <cell r="D687">
            <v>0</v>
          </cell>
          <cell r="E687" t="str">
            <v>SHORT CIRCUIT PLUG KS:TSG A</v>
          </cell>
          <cell r="F687">
            <v>1</v>
          </cell>
          <cell r="G687">
            <v>35339</v>
          </cell>
          <cell r="H687">
            <v>16000</v>
          </cell>
        </row>
        <row r="688">
          <cell r="A688">
            <v>3400003238</v>
          </cell>
          <cell r="B688">
            <v>5801</v>
          </cell>
          <cell r="C688">
            <v>61115</v>
          </cell>
          <cell r="D688">
            <v>0</v>
          </cell>
          <cell r="E688" t="str">
            <v>SHORT CIRCUIT PLUG KS:TSG A</v>
          </cell>
          <cell r="F688">
            <v>1</v>
          </cell>
          <cell r="G688">
            <v>35339</v>
          </cell>
          <cell r="H688">
            <v>16000</v>
          </cell>
        </row>
        <row r="689">
          <cell r="A689">
            <v>3400003239</v>
          </cell>
          <cell r="B689">
            <v>5801</v>
          </cell>
          <cell r="C689">
            <v>61115</v>
          </cell>
          <cell r="D689">
            <v>0</v>
          </cell>
          <cell r="E689" t="str">
            <v>SHORT CIRCUIT PLUG KS:TSG A</v>
          </cell>
          <cell r="F689">
            <v>1</v>
          </cell>
          <cell r="G689">
            <v>35339</v>
          </cell>
          <cell r="H689">
            <v>16000</v>
          </cell>
        </row>
        <row r="690">
          <cell r="A690">
            <v>3400003240</v>
          </cell>
          <cell r="B690">
            <v>5801</v>
          </cell>
          <cell r="C690">
            <v>61115</v>
          </cell>
          <cell r="D690">
            <v>0</v>
          </cell>
          <cell r="E690" t="str">
            <v>SHORT CIRCUIT PLUG KS:TSG A</v>
          </cell>
          <cell r="F690">
            <v>1</v>
          </cell>
          <cell r="G690">
            <v>35339</v>
          </cell>
          <cell r="H690">
            <v>16000</v>
          </cell>
        </row>
        <row r="691">
          <cell r="A691">
            <v>3400003241</v>
          </cell>
          <cell r="B691">
            <v>5801</v>
          </cell>
          <cell r="C691">
            <v>61115</v>
          </cell>
          <cell r="D691">
            <v>0</v>
          </cell>
          <cell r="E691" t="str">
            <v>SHORT CIRCUIT PLUG KS:TSG A</v>
          </cell>
          <cell r="F691">
            <v>1</v>
          </cell>
          <cell r="G691">
            <v>35339</v>
          </cell>
          <cell r="H691">
            <v>16000</v>
          </cell>
        </row>
        <row r="692">
          <cell r="A692">
            <v>3400003242</v>
          </cell>
          <cell r="B692">
            <v>5801</v>
          </cell>
          <cell r="C692">
            <v>61115</v>
          </cell>
          <cell r="D692">
            <v>0</v>
          </cell>
          <cell r="E692" t="str">
            <v>SHORT CIRCUIT PLUG KS:TSG A</v>
          </cell>
          <cell r="F692">
            <v>1</v>
          </cell>
          <cell r="G692">
            <v>35339</v>
          </cell>
          <cell r="H692">
            <v>16000</v>
          </cell>
        </row>
        <row r="693">
          <cell r="A693">
            <v>3400003243</v>
          </cell>
          <cell r="B693">
            <v>5801</v>
          </cell>
          <cell r="C693">
            <v>61115</v>
          </cell>
          <cell r="D693">
            <v>0</v>
          </cell>
          <cell r="E693" t="str">
            <v>SHORT CIRCUIT PLUG KS:TSG A</v>
          </cell>
          <cell r="F693">
            <v>1</v>
          </cell>
          <cell r="G693">
            <v>35339</v>
          </cell>
          <cell r="H693">
            <v>16000</v>
          </cell>
        </row>
        <row r="694">
          <cell r="A694">
            <v>3400003244</v>
          </cell>
          <cell r="B694">
            <v>5801</v>
          </cell>
          <cell r="C694">
            <v>61115</v>
          </cell>
          <cell r="D694">
            <v>0</v>
          </cell>
          <cell r="E694" t="str">
            <v>SHORT CIRCUIT PLUG KS:TSG A</v>
          </cell>
          <cell r="F694">
            <v>1</v>
          </cell>
          <cell r="G694">
            <v>35339</v>
          </cell>
          <cell r="H694">
            <v>16000</v>
          </cell>
        </row>
        <row r="695">
          <cell r="A695">
            <v>3400003245</v>
          </cell>
          <cell r="B695">
            <v>5801</v>
          </cell>
          <cell r="C695">
            <v>61115</v>
          </cell>
          <cell r="D695">
            <v>0</v>
          </cell>
          <cell r="E695" t="str">
            <v>SHORT CIRCUIT PLUG KS:TSG A</v>
          </cell>
          <cell r="F695">
            <v>1</v>
          </cell>
          <cell r="G695">
            <v>35339</v>
          </cell>
          <cell r="H695">
            <v>16000</v>
          </cell>
        </row>
        <row r="696">
          <cell r="A696">
            <v>3400003246</v>
          </cell>
          <cell r="B696">
            <v>5801</v>
          </cell>
          <cell r="C696">
            <v>61115</v>
          </cell>
          <cell r="D696">
            <v>0</v>
          </cell>
          <cell r="E696" t="str">
            <v>SHORT CIRCUIT PLUG KS:TSG A</v>
          </cell>
          <cell r="F696">
            <v>1</v>
          </cell>
          <cell r="G696">
            <v>35339</v>
          </cell>
          <cell r="H696">
            <v>16000</v>
          </cell>
        </row>
        <row r="697">
          <cell r="A697">
            <v>3400003247</v>
          </cell>
          <cell r="B697">
            <v>5801</v>
          </cell>
          <cell r="C697">
            <v>61115</v>
          </cell>
          <cell r="D697">
            <v>0</v>
          </cell>
          <cell r="E697" t="str">
            <v>SHORT CIRCUIT PLUG KS:TSG A</v>
          </cell>
          <cell r="F697">
            <v>1</v>
          </cell>
          <cell r="G697">
            <v>35339</v>
          </cell>
          <cell r="H697">
            <v>16000</v>
          </cell>
        </row>
        <row r="698">
          <cell r="A698">
            <v>3400003248</v>
          </cell>
          <cell r="B698">
            <v>5801</v>
          </cell>
          <cell r="C698">
            <v>61115</v>
          </cell>
          <cell r="D698">
            <v>0</v>
          </cell>
          <cell r="E698" t="str">
            <v>SHORT CIRCUIT PLUG KS:TSG A</v>
          </cell>
          <cell r="F698">
            <v>1</v>
          </cell>
          <cell r="G698">
            <v>35339</v>
          </cell>
          <cell r="H698">
            <v>16000</v>
          </cell>
        </row>
        <row r="699">
          <cell r="A699">
            <v>3400003249</v>
          </cell>
          <cell r="B699">
            <v>5801</v>
          </cell>
          <cell r="C699">
            <v>61115</v>
          </cell>
          <cell r="D699">
            <v>0</v>
          </cell>
          <cell r="E699" t="str">
            <v>SHORT CIRCUIT PLUG KS:SSG A</v>
          </cell>
          <cell r="F699">
            <v>1</v>
          </cell>
          <cell r="G699">
            <v>35339</v>
          </cell>
          <cell r="H699">
            <v>20400</v>
          </cell>
        </row>
        <row r="700">
          <cell r="A700">
            <v>3400003250</v>
          </cell>
          <cell r="B700">
            <v>5801</v>
          </cell>
          <cell r="C700">
            <v>61115</v>
          </cell>
          <cell r="D700">
            <v>0</v>
          </cell>
          <cell r="E700" t="str">
            <v>SHORT CIRCUIT PLUG KS:SSG A</v>
          </cell>
          <cell r="F700">
            <v>1</v>
          </cell>
          <cell r="G700">
            <v>35339</v>
          </cell>
          <cell r="H700">
            <v>20400</v>
          </cell>
        </row>
        <row r="701">
          <cell r="A701">
            <v>3400003251</v>
          </cell>
          <cell r="B701">
            <v>5801</v>
          </cell>
          <cell r="C701">
            <v>61115</v>
          </cell>
          <cell r="D701">
            <v>0</v>
          </cell>
          <cell r="E701" t="str">
            <v>SHORT CIRCUIT PLUG KS:SSG A</v>
          </cell>
          <cell r="F701">
            <v>1</v>
          </cell>
          <cell r="G701">
            <v>35339</v>
          </cell>
          <cell r="H701">
            <v>20400</v>
          </cell>
        </row>
        <row r="702">
          <cell r="A702">
            <v>3400003252</v>
          </cell>
          <cell r="B702">
            <v>5801</v>
          </cell>
          <cell r="C702">
            <v>61115</v>
          </cell>
          <cell r="D702">
            <v>0</v>
          </cell>
          <cell r="E702" t="str">
            <v>SHORT CIRCUIT PLUG KS:SSG A</v>
          </cell>
          <cell r="F702">
            <v>1</v>
          </cell>
          <cell r="G702">
            <v>35339</v>
          </cell>
          <cell r="H702">
            <v>20400</v>
          </cell>
        </row>
        <row r="703">
          <cell r="A703">
            <v>3400003253</v>
          </cell>
          <cell r="B703">
            <v>5801</v>
          </cell>
          <cell r="C703">
            <v>61115</v>
          </cell>
          <cell r="D703">
            <v>0</v>
          </cell>
          <cell r="E703" t="str">
            <v>SHORT CIRCUIT PLUG KS:SSG A</v>
          </cell>
          <cell r="F703">
            <v>1</v>
          </cell>
          <cell r="G703">
            <v>35339</v>
          </cell>
          <cell r="H703">
            <v>20400</v>
          </cell>
        </row>
        <row r="704">
          <cell r="A704">
            <v>3400003254</v>
          </cell>
          <cell r="B704">
            <v>5801</v>
          </cell>
          <cell r="C704">
            <v>61115</v>
          </cell>
          <cell r="D704">
            <v>0</v>
          </cell>
          <cell r="E704" t="str">
            <v>SHORT CIRCUIT PLUG KS:SSG A</v>
          </cell>
          <cell r="F704">
            <v>1</v>
          </cell>
          <cell r="G704">
            <v>35339</v>
          </cell>
          <cell r="H704">
            <v>20400</v>
          </cell>
        </row>
        <row r="705">
          <cell r="A705">
            <v>3400003255</v>
          </cell>
          <cell r="B705">
            <v>5801</v>
          </cell>
          <cell r="C705">
            <v>61115</v>
          </cell>
          <cell r="D705">
            <v>0</v>
          </cell>
          <cell r="E705" t="str">
            <v>SHORT CIRCUIT PLUG KS:SSG A</v>
          </cell>
          <cell r="F705">
            <v>1</v>
          </cell>
          <cell r="G705">
            <v>35339</v>
          </cell>
          <cell r="H705">
            <v>20400</v>
          </cell>
        </row>
        <row r="706">
          <cell r="A706">
            <v>3400003256</v>
          </cell>
          <cell r="B706">
            <v>5801</v>
          </cell>
          <cell r="C706">
            <v>61115</v>
          </cell>
          <cell r="D706">
            <v>0</v>
          </cell>
          <cell r="E706" t="str">
            <v>SHORT CIRCUIT PLUG KS:SSG A</v>
          </cell>
          <cell r="F706">
            <v>1</v>
          </cell>
          <cell r="G706">
            <v>35339</v>
          </cell>
          <cell r="H706">
            <v>20400</v>
          </cell>
        </row>
        <row r="707">
          <cell r="A707">
            <v>3400003257</v>
          </cell>
          <cell r="B707">
            <v>5801</v>
          </cell>
          <cell r="C707">
            <v>61115</v>
          </cell>
          <cell r="D707">
            <v>0</v>
          </cell>
          <cell r="E707" t="str">
            <v>SHORT CIRCUIT PLUG KS:SSG A</v>
          </cell>
          <cell r="F707">
            <v>1</v>
          </cell>
          <cell r="G707">
            <v>35339</v>
          </cell>
          <cell r="H707">
            <v>20400</v>
          </cell>
        </row>
        <row r="708">
          <cell r="A708">
            <v>3400003258</v>
          </cell>
          <cell r="B708">
            <v>5801</v>
          </cell>
          <cell r="C708">
            <v>61115</v>
          </cell>
          <cell r="D708">
            <v>0</v>
          </cell>
          <cell r="E708" t="str">
            <v>SHORT CIRCUIT PLUG KS:SSG A</v>
          </cell>
          <cell r="F708">
            <v>1</v>
          </cell>
          <cell r="G708">
            <v>35339</v>
          </cell>
          <cell r="H708">
            <v>20400</v>
          </cell>
        </row>
        <row r="709">
          <cell r="A709">
            <v>3400003259</v>
          </cell>
          <cell r="B709">
            <v>5801</v>
          </cell>
          <cell r="C709">
            <v>61115</v>
          </cell>
          <cell r="D709">
            <v>0</v>
          </cell>
          <cell r="E709" t="str">
            <v>SHORT CIRCUIT PLUG KS:SSG A</v>
          </cell>
          <cell r="F709">
            <v>1</v>
          </cell>
          <cell r="G709">
            <v>35339</v>
          </cell>
          <cell r="H709">
            <v>20400</v>
          </cell>
        </row>
        <row r="710">
          <cell r="A710">
            <v>3400003260</v>
          </cell>
          <cell r="B710">
            <v>5801</v>
          </cell>
          <cell r="C710">
            <v>61115</v>
          </cell>
          <cell r="D710">
            <v>0</v>
          </cell>
          <cell r="E710" t="str">
            <v>SHORT CIRCUIT PLUG KS:SSG A</v>
          </cell>
          <cell r="F710">
            <v>1</v>
          </cell>
          <cell r="G710">
            <v>35339</v>
          </cell>
          <cell r="H710">
            <v>20400</v>
          </cell>
        </row>
        <row r="711">
          <cell r="A711">
            <v>3400003261</v>
          </cell>
          <cell r="B711">
            <v>5801</v>
          </cell>
          <cell r="C711">
            <v>61115</v>
          </cell>
          <cell r="D711">
            <v>0</v>
          </cell>
          <cell r="E711" t="str">
            <v>SHORT CIRCUIT PLUG KS:SSG A</v>
          </cell>
          <cell r="F711">
            <v>1</v>
          </cell>
          <cell r="G711">
            <v>35339</v>
          </cell>
          <cell r="H711">
            <v>20400</v>
          </cell>
        </row>
        <row r="712">
          <cell r="A712">
            <v>3400003262</v>
          </cell>
          <cell r="B712">
            <v>5801</v>
          </cell>
          <cell r="C712">
            <v>61115</v>
          </cell>
          <cell r="D712">
            <v>0</v>
          </cell>
          <cell r="E712" t="str">
            <v>SHORT CIRCUIT PLUG KS:SSG A</v>
          </cell>
          <cell r="F712">
            <v>1</v>
          </cell>
          <cell r="G712">
            <v>35339</v>
          </cell>
          <cell r="H712">
            <v>20400</v>
          </cell>
        </row>
        <row r="713">
          <cell r="A713">
            <v>3400003263</v>
          </cell>
          <cell r="B713">
            <v>5801</v>
          </cell>
          <cell r="C713">
            <v>61115</v>
          </cell>
          <cell r="D713">
            <v>0</v>
          </cell>
          <cell r="E713" t="str">
            <v>SHORT CIRCUIT PLUG KS:SSG A</v>
          </cell>
          <cell r="F713">
            <v>1</v>
          </cell>
          <cell r="G713">
            <v>35339</v>
          </cell>
          <cell r="H713">
            <v>20400</v>
          </cell>
        </row>
        <row r="714">
          <cell r="A714">
            <v>3400003264</v>
          </cell>
          <cell r="B714">
            <v>5801</v>
          </cell>
          <cell r="C714">
            <v>61115</v>
          </cell>
          <cell r="D714">
            <v>0</v>
          </cell>
          <cell r="E714" t="str">
            <v>SHORT CIRCUIT PLUG KS:SSG A</v>
          </cell>
          <cell r="F714">
            <v>1</v>
          </cell>
          <cell r="G714">
            <v>35339</v>
          </cell>
          <cell r="H714">
            <v>20400</v>
          </cell>
        </row>
        <row r="715">
          <cell r="A715">
            <v>3400003265</v>
          </cell>
          <cell r="B715">
            <v>5801</v>
          </cell>
          <cell r="C715">
            <v>61115</v>
          </cell>
          <cell r="D715">
            <v>0</v>
          </cell>
          <cell r="E715" t="str">
            <v>SHORT CIRCUIT PLUG KS:SSG A</v>
          </cell>
          <cell r="F715">
            <v>1</v>
          </cell>
          <cell r="G715">
            <v>35339</v>
          </cell>
          <cell r="H715">
            <v>20400</v>
          </cell>
        </row>
        <row r="716">
          <cell r="A716">
            <v>3400003266</v>
          </cell>
          <cell r="B716">
            <v>5801</v>
          </cell>
          <cell r="C716">
            <v>61115</v>
          </cell>
          <cell r="D716">
            <v>0</v>
          </cell>
          <cell r="E716" t="str">
            <v>SHORT CIRCUIT PLUG KS:SSG A</v>
          </cell>
          <cell r="F716">
            <v>1</v>
          </cell>
          <cell r="G716">
            <v>35339</v>
          </cell>
          <cell r="H716">
            <v>20400</v>
          </cell>
        </row>
        <row r="717">
          <cell r="A717">
            <v>3400003267</v>
          </cell>
          <cell r="B717">
            <v>5801</v>
          </cell>
          <cell r="C717">
            <v>61115</v>
          </cell>
          <cell r="D717">
            <v>0</v>
          </cell>
          <cell r="E717" t="str">
            <v>SHORT CIRCUIT PLUG KS:SSG A</v>
          </cell>
          <cell r="F717">
            <v>1</v>
          </cell>
          <cell r="G717">
            <v>35339</v>
          </cell>
          <cell r="H717">
            <v>20400</v>
          </cell>
        </row>
        <row r="718">
          <cell r="A718">
            <v>3400003268</v>
          </cell>
          <cell r="B718">
            <v>5801</v>
          </cell>
          <cell r="C718">
            <v>61115</v>
          </cell>
          <cell r="D718">
            <v>0</v>
          </cell>
          <cell r="E718" t="str">
            <v>SHORT CIRCUIT PLUG KS:SSG A</v>
          </cell>
          <cell r="F718">
            <v>1</v>
          </cell>
          <cell r="G718">
            <v>35339</v>
          </cell>
          <cell r="H718">
            <v>20400</v>
          </cell>
        </row>
        <row r="719">
          <cell r="A719">
            <v>3400003269</v>
          </cell>
          <cell r="B719">
            <v>5801</v>
          </cell>
          <cell r="C719">
            <v>61115</v>
          </cell>
          <cell r="D719">
            <v>0</v>
          </cell>
          <cell r="E719" t="str">
            <v>SHORT CIRCUIT PLUG KS:SSG A</v>
          </cell>
          <cell r="F719">
            <v>1</v>
          </cell>
          <cell r="G719">
            <v>35339</v>
          </cell>
          <cell r="H719">
            <v>20400</v>
          </cell>
        </row>
        <row r="720">
          <cell r="A720">
            <v>3400003270</v>
          </cell>
          <cell r="B720">
            <v>5801</v>
          </cell>
          <cell r="C720">
            <v>61115</v>
          </cell>
          <cell r="D720">
            <v>0</v>
          </cell>
          <cell r="E720" t="str">
            <v>SHORT CIRCUIT PLUG KS:SSG A</v>
          </cell>
          <cell r="F720">
            <v>1</v>
          </cell>
          <cell r="G720">
            <v>35339</v>
          </cell>
          <cell r="H720">
            <v>20400</v>
          </cell>
        </row>
        <row r="721">
          <cell r="A721">
            <v>3400003271</v>
          </cell>
          <cell r="B721">
            <v>5801</v>
          </cell>
          <cell r="C721">
            <v>61115</v>
          </cell>
          <cell r="D721">
            <v>0</v>
          </cell>
          <cell r="E721" t="str">
            <v>SHORT CIRCUIT PLUG KS:SSG A</v>
          </cell>
          <cell r="F721">
            <v>1</v>
          </cell>
          <cell r="G721">
            <v>35339</v>
          </cell>
          <cell r="H721">
            <v>20400</v>
          </cell>
        </row>
        <row r="722">
          <cell r="A722">
            <v>3400003272</v>
          </cell>
          <cell r="B722">
            <v>5801</v>
          </cell>
          <cell r="C722">
            <v>61115</v>
          </cell>
          <cell r="D722">
            <v>0</v>
          </cell>
          <cell r="E722" t="str">
            <v>SHORT CIRCUIT PLUG KS:SSG A</v>
          </cell>
          <cell r="F722">
            <v>1</v>
          </cell>
          <cell r="G722">
            <v>35339</v>
          </cell>
          <cell r="H722">
            <v>20400</v>
          </cell>
        </row>
        <row r="723">
          <cell r="A723">
            <v>3400003273</v>
          </cell>
          <cell r="B723">
            <v>5801</v>
          </cell>
          <cell r="C723">
            <v>61115</v>
          </cell>
          <cell r="D723">
            <v>0</v>
          </cell>
          <cell r="E723" t="str">
            <v>SHORT CIRCUIT PLUG KS:SSG A</v>
          </cell>
          <cell r="F723">
            <v>1</v>
          </cell>
          <cell r="G723">
            <v>35339</v>
          </cell>
          <cell r="H723">
            <v>20400</v>
          </cell>
        </row>
        <row r="724">
          <cell r="A724">
            <v>3400003274</v>
          </cell>
          <cell r="B724">
            <v>5801</v>
          </cell>
          <cell r="C724">
            <v>61115</v>
          </cell>
          <cell r="D724">
            <v>0</v>
          </cell>
          <cell r="E724" t="str">
            <v>SHORT CIRCUIT PLUG KS:SSG A</v>
          </cell>
          <cell r="F724">
            <v>1</v>
          </cell>
          <cell r="G724">
            <v>35339</v>
          </cell>
          <cell r="H724">
            <v>20400</v>
          </cell>
        </row>
        <row r="725">
          <cell r="A725">
            <v>3400003275</v>
          </cell>
          <cell r="B725">
            <v>5801</v>
          </cell>
          <cell r="C725">
            <v>61115</v>
          </cell>
          <cell r="D725">
            <v>0</v>
          </cell>
          <cell r="E725" t="str">
            <v>SHORT CIRCUIT PLUG KS:SSG A</v>
          </cell>
          <cell r="F725">
            <v>1</v>
          </cell>
          <cell r="G725">
            <v>35339</v>
          </cell>
          <cell r="H725">
            <v>20400</v>
          </cell>
        </row>
        <row r="726">
          <cell r="A726">
            <v>3400003276</v>
          </cell>
          <cell r="B726">
            <v>5801</v>
          </cell>
          <cell r="C726">
            <v>61115</v>
          </cell>
          <cell r="D726">
            <v>0</v>
          </cell>
          <cell r="E726" t="str">
            <v>SHORT CIRCUIT PLUG KS:SSG A</v>
          </cell>
          <cell r="F726">
            <v>1</v>
          </cell>
          <cell r="G726">
            <v>35339</v>
          </cell>
          <cell r="H726">
            <v>20400</v>
          </cell>
        </row>
        <row r="727">
          <cell r="A727">
            <v>3400003277</v>
          </cell>
          <cell r="B727">
            <v>5801</v>
          </cell>
          <cell r="C727">
            <v>61115</v>
          </cell>
          <cell r="D727">
            <v>0</v>
          </cell>
          <cell r="E727" t="str">
            <v>SHORT CIRCUIT PLUG KS:SSG A</v>
          </cell>
          <cell r="F727">
            <v>1</v>
          </cell>
          <cell r="G727">
            <v>35339</v>
          </cell>
          <cell r="H727">
            <v>20400</v>
          </cell>
        </row>
        <row r="728">
          <cell r="A728">
            <v>3400003278</v>
          </cell>
          <cell r="B728">
            <v>5801</v>
          </cell>
          <cell r="C728">
            <v>61115</v>
          </cell>
          <cell r="D728">
            <v>0</v>
          </cell>
          <cell r="E728" t="str">
            <v>SHORT CIRCUIT PLUG KS:SSG A</v>
          </cell>
          <cell r="F728">
            <v>1</v>
          </cell>
          <cell r="G728">
            <v>35339</v>
          </cell>
          <cell r="H728">
            <v>20400</v>
          </cell>
        </row>
        <row r="729">
          <cell r="A729">
            <v>3400003279</v>
          </cell>
          <cell r="B729">
            <v>5801</v>
          </cell>
          <cell r="C729">
            <v>61115</v>
          </cell>
          <cell r="D729">
            <v>0</v>
          </cell>
          <cell r="E729" t="str">
            <v>SHORT CIRCUIT PLUG KS:SSG A</v>
          </cell>
          <cell r="F729">
            <v>1</v>
          </cell>
          <cell r="G729">
            <v>35339</v>
          </cell>
          <cell r="H729">
            <v>20400</v>
          </cell>
        </row>
        <row r="730">
          <cell r="A730">
            <v>3400003280</v>
          </cell>
          <cell r="B730">
            <v>5801</v>
          </cell>
          <cell r="C730">
            <v>61115</v>
          </cell>
          <cell r="D730">
            <v>0</v>
          </cell>
          <cell r="E730" t="str">
            <v>SHORT CIRCUIT PLUG KS:SSG A</v>
          </cell>
          <cell r="F730">
            <v>1</v>
          </cell>
          <cell r="G730">
            <v>35339</v>
          </cell>
          <cell r="H730">
            <v>16000</v>
          </cell>
        </row>
        <row r="731">
          <cell r="A731">
            <v>3400003281</v>
          </cell>
          <cell r="B731">
            <v>5801</v>
          </cell>
          <cell r="C731">
            <v>61115</v>
          </cell>
          <cell r="D731">
            <v>0</v>
          </cell>
          <cell r="E731" t="str">
            <v>MODULE ADAPTER FOR SIPAC</v>
          </cell>
          <cell r="F731">
            <v>2</v>
          </cell>
          <cell r="G731">
            <v>35339</v>
          </cell>
          <cell r="H731">
            <v>37200</v>
          </cell>
        </row>
        <row r="732">
          <cell r="A732">
            <v>3400003282</v>
          </cell>
          <cell r="B732">
            <v>5801</v>
          </cell>
          <cell r="C732">
            <v>61153</v>
          </cell>
          <cell r="D732">
            <v>0</v>
          </cell>
          <cell r="E732" t="str">
            <v>EMULATOR UPGRADE L37409D6152300</v>
          </cell>
          <cell r="F732">
            <v>1</v>
          </cell>
          <cell r="G732">
            <v>35339</v>
          </cell>
          <cell r="H732">
            <v>235400</v>
          </cell>
        </row>
        <row r="733">
          <cell r="A733">
            <v>3400003283</v>
          </cell>
          <cell r="B733">
            <v>5801</v>
          </cell>
          <cell r="C733">
            <v>61115</v>
          </cell>
          <cell r="D733">
            <v>0</v>
          </cell>
          <cell r="E733" t="str">
            <v>TEST CLIP SOIC 8TO28 PINSL37409G1155-A10</v>
          </cell>
          <cell r="F733">
            <v>6</v>
          </cell>
          <cell r="G733">
            <v>35339</v>
          </cell>
          <cell r="H733">
            <v>8000</v>
          </cell>
        </row>
        <row r="734">
          <cell r="A734">
            <v>3400003285</v>
          </cell>
          <cell r="B734">
            <v>5801</v>
          </cell>
          <cell r="C734">
            <v>61115</v>
          </cell>
          <cell r="D734">
            <v>0</v>
          </cell>
          <cell r="E734" t="str">
            <v>PLUG IN CABLE S30257Z6114A105 FOR PCMUX</v>
          </cell>
          <cell r="F734">
            <v>12</v>
          </cell>
          <cell r="G734">
            <v>35339</v>
          </cell>
          <cell r="H734">
            <v>48400</v>
          </cell>
        </row>
        <row r="735">
          <cell r="A735">
            <v>3400003286</v>
          </cell>
          <cell r="B735">
            <v>5801</v>
          </cell>
          <cell r="C735">
            <v>61115</v>
          </cell>
          <cell r="D735">
            <v>0</v>
          </cell>
          <cell r="E735" t="str">
            <v>CABLE FOR UPGRADE PC MUX</v>
          </cell>
          <cell r="F735">
            <v>2</v>
          </cell>
          <cell r="G735">
            <v>35339</v>
          </cell>
          <cell r="H735">
            <v>6500</v>
          </cell>
        </row>
        <row r="736">
          <cell r="A736">
            <v>3400003287</v>
          </cell>
          <cell r="B736">
            <v>5801</v>
          </cell>
          <cell r="C736">
            <v>61115</v>
          </cell>
          <cell r="D736">
            <v>0</v>
          </cell>
          <cell r="E736" t="str">
            <v>POWER SUPPLY MODULE M;ACC 220V/20A</v>
          </cell>
          <cell r="F736">
            <v>1</v>
          </cell>
          <cell r="G736">
            <v>35339</v>
          </cell>
          <cell r="H736">
            <v>24300</v>
          </cell>
        </row>
        <row r="737">
          <cell r="A737">
            <v>3400003374</v>
          </cell>
          <cell r="B737">
            <v>5801</v>
          </cell>
          <cell r="C737">
            <v>61102</v>
          </cell>
          <cell r="D737">
            <v>0</v>
          </cell>
          <cell r="E737" t="str">
            <v>PRINTING STENCIL L37409-C5000-A380</v>
          </cell>
          <cell r="F737">
            <v>1</v>
          </cell>
          <cell r="G737">
            <v>35339</v>
          </cell>
          <cell r="H737">
            <v>5500</v>
          </cell>
        </row>
        <row r="738">
          <cell r="A738">
            <v>3400003375</v>
          </cell>
          <cell r="B738">
            <v>5801</v>
          </cell>
          <cell r="C738">
            <v>61102</v>
          </cell>
          <cell r="D738">
            <v>0</v>
          </cell>
          <cell r="E738" t="str">
            <v>PRINTING STENCIL L37409-C5000-A380</v>
          </cell>
          <cell r="F738">
            <v>1</v>
          </cell>
          <cell r="G738">
            <v>35339</v>
          </cell>
          <cell r="H738">
            <v>27500</v>
          </cell>
        </row>
        <row r="739">
          <cell r="A739">
            <v>3400003376</v>
          </cell>
          <cell r="B739">
            <v>5801</v>
          </cell>
          <cell r="C739">
            <v>61102</v>
          </cell>
          <cell r="D739">
            <v>0</v>
          </cell>
          <cell r="E739" t="str">
            <v>PRINTING STENCIL L37409-C5000-A328</v>
          </cell>
          <cell r="F739">
            <v>1</v>
          </cell>
          <cell r="G739">
            <v>35339</v>
          </cell>
          <cell r="H739">
            <v>27500</v>
          </cell>
        </row>
        <row r="740">
          <cell r="A740">
            <v>3400003377</v>
          </cell>
          <cell r="B740">
            <v>5801</v>
          </cell>
          <cell r="C740">
            <v>61102</v>
          </cell>
          <cell r="D740">
            <v>0</v>
          </cell>
          <cell r="E740" t="str">
            <v>PRINTING STENCIL L37409-C5000-A328</v>
          </cell>
          <cell r="F740">
            <v>1</v>
          </cell>
          <cell r="G740">
            <v>35339</v>
          </cell>
          <cell r="H740">
            <v>27500</v>
          </cell>
        </row>
        <row r="741">
          <cell r="A741">
            <v>3400003389</v>
          </cell>
          <cell r="B741">
            <v>5801</v>
          </cell>
          <cell r="C741">
            <v>61102</v>
          </cell>
          <cell r="D741">
            <v>0</v>
          </cell>
          <cell r="E741" t="str">
            <v>PRINTING STENCIL L37409-C5000-A511</v>
          </cell>
          <cell r="F741">
            <v>1</v>
          </cell>
          <cell r="G741">
            <v>35339</v>
          </cell>
          <cell r="H741">
            <v>5500</v>
          </cell>
        </row>
        <row r="742">
          <cell r="A742">
            <v>3400003390</v>
          </cell>
          <cell r="B742">
            <v>5801</v>
          </cell>
          <cell r="C742">
            <v>61102</v>
          </cell>
          <cell r="D742">
            <v>0</v>
          </cell>
          <cell r="E742" t="str">
            <v>PRINTING STENCIL L37409-C5000-A511</v>
          </cell>
          <cell r="F742">
            <v>1</v>
          </cell>
          <cell r="G742">
            <v>35339</v>
          </cell>
          <cell r="H742">
            <v>27500</v>
          </cell>
        </row>
        <row r="743">
          <cell r="A743">
            <v>3400003391</v>
          </cell>
          <cell r="B743">
            <v>5801</v>
          </cell>
          <cell r="C743">
            <v>61102</v>
          </cell>
          <cell r="D743">
            <v>0</v>
          </cell>
          <cell r="E743" t="str">
            <v>PRINTING STENCIL L37409-C5000-A336</v>
          </cell>
          <cell r="F743">
            <v>1</v>
          </cell>
          <cell r="G743">
            <v>35339</v>
          </cell>
          <cell r="H743">
            <v>5500</v>
          </cell>
        </row>
        <row r="744">
          <cell r="A744">
            <v>3400003392</v>
          </cell>
          <cell r="B744">
            <v>5801</v>
          </cell>
          <cell r="C744">
            <v>61102</v>
          </cell>
          <cell r="D744">
            <v>0</v>
          </cell>
          <cell r="E744" t="str">
            <v>PRINTING STENCIL L37409-C5000-A336</v>
          </cell>
          <cell r="F744">
            <v>1</v>
          </cell>
          <cell r="G744">
            <v>35339</v>
          </cell>
          <cell r="H744">
            <v>27500</v>
          </cell>
        </row>
        <row r="745">
          <cell r="A745">
            <v>3400003393</v>
          </cell>
          <cell r="B745">
            <v>5801</v>
          </cell>
          <cell r="C745">
            <v>61102</v>
          </cell>
          <cell r="D745">
            <v>0</v>
          </cell>
          <cell r="E745" t="str">
            <v>PRINTING STENCIL L37409-C5000-A512</v>
          </cell>
          <cell r="F745">
            <v>1</v>
          </cell>
          <cell r="G745">
            <v>35339</v>
          </cell>
          <cell r="H745">
            <v>5500</v>
          </cell>
        </row>
        <row r="746">
          <cell r="A746">
            <v>3400003394</v>
          </cell>
          <cell r="B746">
            <v>5801</v>
          </cell>
          <cell r="C746">
            <v>61102</v>
          </cell>
          <cell r="D746">
            <v>0</v>
          </cell>
          <cell r="E746" t="str">
            <v>PRINTING STENCIL L37409-C5000-A512</v>
          </cell>
          <cell r="F746">
            <v>1</v>
          </cell>
          <cell r="G746">
            <v>35339</v>
          </cell>
          <cell r="H746">
            <v>27500</v>
          </cell>
        </row>
        <row r="747">
          <cell r="A747">
            <v>3400003395</v>
          </cell>
          <cell r="B747">
            <v>5801</v>
          </cell>
          <cell r="C747">
            <v>61102</v>
          </cell>
          <cell r="D747">
            <v>0</v>
          </cell>
          <cell r="E747" t="str">
            <v>PRINTING STENCIL L37409-C5000-A513</v>
          </cell>
          <cell r="F747">
            <v>1</v>
          </cell>
          <cell r="G747">
            <v>35339</v>
          </cell>
          <cell r="H747">
            <v>5500</v>
          </cell>
        </row>
        <row r="748">
          <cell r="A748">
            <v>3400003396</v>
          </cell>
          <cell r="B748">
            <v>5801</v>
          </cell>
          <cell r="C748">
            <v>61102</v>
          </cell>
          <cell r="D748">
            <v>0</v>
          </cell>
          <cell r="E748" t="str">
            <v>PRINTING STENCIL L37409-C5000-A513</v>
          </cell>
          <cell r="F748">
            <v>1</v>
          </cell>
          <cell r="G748">
            <v>35339</v>
          </cell>
          <cell r="H748">
            <v>5500</v>
          </cell>
        </row>
        <row r="749">
          <cell r="A749">
            <v>3400003397</v>
          </cell>
          <cell r="B749">
            <v>5801</v>
          </cell>
          <cell r="C749">
            <v>61102</v>
          </cell>
          <cell r="D749">
            <v>0</v>
          </cell>
          <cell r="E749" t="str">
            <v>PRINTING STENCIL L37409-C5000-A521</v>
          </cell>
          <cell r="F749">
            <v>1</v>
          </cell>
          <cell r="G749">
            <v>35339</v>
          </cell>
          <cell r="H749">
            <v>5500</v>
          </cell>
        </row>
        <row r="750">
          <cell r="A750">
            <v>3400003398</v>
          </cell>
          <cell r="B750">
            <v>5801</v>
          </cell>
          <cell r="C750">
            <v>61102</v>
          </cell>
          <cell r="D750">
            <v>0</v>
          </cell>
          <cell r="E750" t="str">
            <v>PRINTING STENCIL L37409-C5000-A521</v>
          </cell>
          <cell r="F750">
            <v>1</v>
          </cell>
          <cell r="G750">
            <v>35339</v>
          </cell>
          <cell r="H750">
            <v>5500</v>
          </cell>
        </row>
        <row r="751">
          <cell r="A751">
            <v>3400003399</v>
          </cell>
          <cell r="B751">
            <v>5801</v>
          </cell>
          <cell r="C751">
            <v>61102</v>
          </cell>
          <cell r="D751">
            <v>0</v>
          </cell>
          <cell r="E751" t="str">
            <v>PRINTING STENCIL L37409-C5000-A527</v>
          </cell>
          <cell r="F751">
            <v>1</v>
          </cell>
          <cell r="G751">
            <v>35339</v>
          </cell>
          <cell r="H751">
            <v>5500</v>
          </cell>
        </row>
        <row r="752">
          <cell r="A752">
            <v>3400003400</v>
          </cell>
          <cell r="B752">
            <v>5801</v>
          </cell>
          <cell r="C752">
            <v>61102</v>
          </cell>
          <cell r="D752">
            <v>0</v>
          </cell>
          <cell r="E752" t="str">
            <v>PRINTING STENCIL L37409-C5000-A527</v>
          </cell>
          <cell r="F752">
            <v>1</v>
          </cell>
          <cell r="G752">
            <v>35339</v>
          </cell>
          <cell r="H752">
            <v>5500</v>
          </cell>
        </row>
        <row r="753">
          <cell r="A753">
            <v>3400003401</v>
          </cell>
          <cell r="B753">
            <v>5801</v>
          </cell>
          <cell r="C753">
            <v>61102</v>
          </cell>
          <cell r="D753">
            <v>0</v>
          </cell>
          <cell r="E753" t="str">
            <v>PRINTING STENCIL L37409-C5000-A529</v>
          </cell>
          <cell r="F753">
            <v>1</v>
          </cell>
          <cell r="G753">
            <v>35339</v>
          </cell>
          <cell r="H753">
            <v>5500</v>
          </cell>
        </row>
        <row r="754">
          <cell r="A754">
            <v>3400003402</v>
          </cell>
          <cell r="B754">
            <v>5801</v>
          </cell>
          <cell r="C754">
            <v>61102</v>
          </cell>
          <cell r="D754">
            <v>0</v>
          </cell>
          <cell r="E754" t="str">
            <v>PRINTING STENCIL L37409-C5000-A529</v>
          </cell>
          <cell r="F754">
            <v>1</v>
          </cell>
          <cell r="G754">
            <v>35339</v>
          </cell>
          <cell r="H754">
            <v>27500</v>
          </cell>
        </row>
        <row r="755">
          <cell r="A755">
            <v>3400003403</v>
          </cell>
          <cell r="B755">
            <v>5801</v>
          </cell>
          <cell r="C755">
            <v>61102</v>
          </cell>
          <cell r="D755">
            <v>0</v>
          </cell>
          <cell r="E755" t="str">
            <v>PRINTING STENCIL L37409-C5000-A530</v>
          </cell>
          <cell r="F755">
            <v>1</v>
          </cell>
          <cell r="G755">
            <v>35339</v>
          </cell>
          <cell r="H755">
            <v>5500</v>
          </cell>
        </row>
        <row r="756">
          <cell r="A756">
            <v>3400003404</v>
          </cell>
          <cell r="B756">
            <v>5801</v>
          </cell>
          <cell r="C756">
            <v>61102</v>
          </cell>
          <cell r="D756">
            <v>0</v>
          </cell>
          <cell r="E756" t="str">
            <v>PRINTING STENCIL L37409-C5000-A530</v>
          </cell>
          <cell r="F756">
            <v>1</v>
          </cell>
          <cell r="G756">
            <v>35339</v>
          </cell>
          <cell r="H756">
            <v>27500</v>
          </cell>
        </row>
        <row r="757">
          <cell r="A757">
            <v>3400003405</v>
          </cell>
          <cell r="B757">
            <v>5801</v>
          </cell>
          <cell r="C757">
            <v>61102</v>
          </cell>
          <cell r="D757">
            <v>0</v>
          </cell>
          <cell r="E757" t="str">
            <v>PRINTING STENCIL L37409-C5000-A372</v>
          </cell>
          <cell r="F757">
            <v>1</v>
          </cell>
          <cell r="G757">
            <v>35339</v>
          </cell>
          <cell r="H757">
            <v>5500</v>
          </cell>
        </row>
        <row r="758">
          <cell r="A758">
            <v>3400003406</v>
          </cell>
          <cell r="B758">
            <v>5801</v>
          </cell>
          <cell r="C758">
            <v>61102</v>
          </cell>
          <cell r="D758">
            <v>0</v>
          </cell>
          <cell r="E758" t="str">
            <v>PRINTING STENCIL L37409-C5000-A372</v>
          </cell>
          <cell r="F758">
            <v>1</v>
          </cell>
          <cell r="G758">
            <v>35339</v>
          </cell>
          <cell r="H758">
            <v>5500</v>
          </cell>
        </row>
        <row r="759">
          <cell r="A759">
            <v>3400003934</v>
          </cell>
          <cell r="B759">
            <v>5801</v>
          </cell>
          <cell r="C759">
            <v>61116</v>
          </cell>
          <cell r="D759">
            <v>0</v>
          </cell>
          <cell r="E759" t="str">
            <v>ANTISTATIC SOLDERING STATION NC 2002</v>
          </cell>
          <cell r="F759">
            <v>1</v>
          </cell>
          <cell r="G759">
            <v>35339</v>
          </cell>
          <cell r="H759">
            <v>4600</v>
          </cell>
        </row>
        <row r="760">
          <cell r="A760">
            <v>3400003935</v>
          </cell>
          <cell r="B760">
            <v>5801</v>
          </cell>
          <cell r="C760">
            <v>61116</v>
          </cell>
          <cell r="D760">
            <v>0</v>
          </cell>
          <cell r="E760" t="str">
            <v>ANTISTATIC SOLDERING STATION NC 2002</v>
          </cell>
          <cell r="F760">
            <v>1</v>
          </cell>
          <cell r="G760">
            <v>35339</v>
          </cell>
          <cell r="H760">
            <v>7300</v>
          </cell>
        </row>
        <row r="761">
          <cell r="A761">
            <v>3400003966</v>
          </cell>
          <cell r="B761">
            <v>5801</v>
          </cell>
          <cell r="C761">
            <v>61104</v>
          </cell>
          <cell r="D761">
            <v>0</v>
          </cell>
          <cell r="E761" t="str">
            <v>MODULER SOLDERING STATION</v>
          </cell>
          <cell r="F761">
            <v>1</v>
          </cell>
          <cell r="G761">
            <v>35339</v>
          </cell>
          <cell r="H761">
            <v>4000</v>
          </cell>
        </row>
        <row r="762">
          <cell r="A762">
            <v>3400003967</v>
          </cell>
          <cell r="B762">
            <v>5801</v>
          </cell>
          <cell r="C762">
            <v>61103</v>
          </cell>
          <cell r="D762">
            <v>0</v>
          </cell>
          <cell r="E762" t="str">
            <v>IC-DESOLDERING ATTACHMENT RETROFIT KIT</v>
          </cell>
          <cell r="F762">
            <v>1</v>
          </cell>
          <cell r="G762">
            <v>35339</v>
          </cell>
          <cell r="H762">
            <v>14300</v>
          </cell>
        </row>
        <row r="763">
          <cell r="A763">
            <v>3400003968</v>
          </cell>
          <cell r="B763">
            <v>5801</v>
          </cell>
          <cell r="C763">
            <v>61115</v>
          </cell>
          <cell r="D763">
            <v>0</v>
          </cell>
          <cell r="E763" t="str">
            <v>DLU  TEST EQUIPMENT FOR SUBSCRIBER MODUL</v>
          </cell>
          <cell r="F763">
            <v>1</v>
          </cell>
          <cell r="G763">
            <v>35339</v>
          </cell>
          <cell r="H763">
            <v>208600</v>
          </cell>
        </row>
        <row r="764">
          <cell r="A764">
            <v>3400003969</v>
          </cell>
          <cell r="B764">
            <v>5801</v>
          </cell>
          <cell r="C764">
            <v>61115</v>
          </cell>
          <cell r="D764">
            <v>0</v>
          </cell>
          <cell r="E764" t="str">
            <v>KEYBOARD FOR TESMOD</v>
          </cell>
          <cell r="F764">
            <v>1</v>
          </cell>
          <cell r="G764">
            <v>35339</v>
          </cell>
          <cell r="H764">
            <v>43800</v>
          </cell>
        </row>
        <row r="765">
          <cell r="A765">
            <v>3400003970</v>
          </cell>
          <cell r="B765">
            <v>5801</v>
          </cell>
          <cell r="C765">
            <v>61115</v>
          </cell>
          <cell r="D765">
            <v>0</v>
          </cell>
          <cell r="E765" t="str">
            <v>KEYBOARD FOR TESMOD</v>
          </cell>
          <cell r="F765">
            <v>1</v>
          </cell>
          <cell r="G765">
            <v>35339</v>
          </cell>
          <cell r="H765">
            <v>43800</v>
          </cell>
        </row>
        <row r="766">
          <cell r="A766">
            <v>3400003971</v>
          </cell>
          <cell r="B766">
            <v>5801</v>
          </cell>
          <cell r="C766">
            <v>61115</v>
          </cell>
          <cell r="D766">
            <v>0</v>
          </cell>
          <cell r="E766" t="str">
            <v>KEYBOARD FOR TESMOD</v>
          </cell>
          <cell r="F766">
            <v>1</v>
          </cell>
          <cell r="G766">
            <v>35339</v>
          </cell>
          <cell r="H766">
            <v>43800</v>
          </cell>
        </row>
        <row r="767">
          <cell r="A767">
            <v>3400003972</v>
          </cell>
          <cell r="B767">
            <v>5801</v>
          </cell>
          <cell r="C767">
            <v>61153</v>
          </cell>
          <cell r="D767">
            <v>0</v>
          </cell>
          <cell r="E767" t="str">
            <v>SIGNATURE ANALYZER H</v>
          </cell>
          <cell r="F767">
            <v>1</v>
          </cell>
          <cell r="G767">
            <v>35339</v>
          </cell>
          <cell r="H767">
            <v>41300</v>
          </cell>
        </row>
        <row r="768">
          <cell r="A768">
            <v>3400003973</v>
          </cell>
          <cell r="B768">
            <v>5801</v>
          </cell>
          <cell r="C768">
            <v>61112</v>
          </cell>
          <cell r="D768">
            <v>0</v>
          </cell>
          <cell r="E768" t="str">
            <v>THER MOGENERATOR MTI 1</v>
          </cell>
          <cell r="F768">
            <v>1</v>
          </cell>
          <cell r="G768">
            <v>35339</v>
          </cell>
          <cell r="H768">
            <v>31000</v>
          </cell>
        </row>
        <row r="769">
          <cell r="A769">
            <v>3400003974</v>
          </cell>
          <cell r="B769">
            <v>5801</v>
          </cell>
          <cell r="C769">
            <v>61115</v>
          </cell>
          <cell r="D769">
            <v>0</v>
          </cell>
          <cell r="E769" t="str">
            <v>POWER SUPPLY</v>
          </cell>
          <cell r="F769">
            <v>1</v>
          </cell>
          <cell r="G769">
            <v>35339</v>
          </cell>
          <cell r="H769">
            <v>330300</v>
          </cell>
        </row>
        <row r="770">
          <cell r="A770">
            <v>3400003975</v>
          </cell>
          <cell r="B770">
            <v>5801</v>
          </cell>
          <cell r="C770">
            <v>61153</v>
          </cell>
          <cell r="D770">
            <v>0</v>
          </cell>
          <cell r="E770" t="str">
            <v>SOLDERING STATION WITH ACCESSORIES</v>
          </cell>
          <cell r="F770">
            <v>1</v>
          </cell>
          <cell r="G770">
            <v>35339</v>
          </cell>
          <cell r="H770">
            <v>4400</v>
          </cell>
        </row>
        <row r="771">
          <cell r="A771">
            <v>3400003976</v>
          </cell>
          <cell r="B771">
            <v>5801</v>
          </cell>
          <cell r="C771">
            <v>61115</v>
          </cell>
          <cell r="D771">
            <v>0</v>
          </cell>
          <cell r="E771" t="str">
            <v>KEYBOARD FOR TESMOD</v>
          </cell>
          <cell r="F771">
            <v>1</v>
          </cell>
          <cell r="G771">
            <v>35339</v>
          </cell>
          <cell r="H771">
            <v>4400</v>
          </cell>
        </row>
        <row r="772">
          <cell r="A772">
            <v>3400003977</v>
          </cell>
          <cell r="B772">
            <v>5801</v>
          </cell>
          <cell r="C772">
            <v>61153</v>
          </cell>
          <cell r="D772">
            <v>0</v>
          </cell>
          <cell r="E772" t="str">
            <v>THERMOGENERATOR MTI 1</v>
          </cell>
          <cell r="F772">
            <v>1</v>
          </cell>
          <cell r="G772">
            <v>35339</v>
          </cell>
          <cell r="H772">
            <v>20900</v>
          </cell>
        </row>
        <row r="773">
          <cell r="A773">
            <v>3400003978</v>
          </cell>
          <cell r="B773">
            <v>5801</v>
          </cell>
          <cell r="C773">
            <v>61115</v>
          </cell>
          <cell r="D773">
            <v>0</v>
          </cell>
          <cell r="E773" t="str">
            <v>KEYBOARD FOR TESMOD</v>
          </cell>
          <cell r="F773">
            <v>1</v>
          </cell>
          <cell r="G773">
            <v>35339</v>
          </cell>
          <cell r="H773">
            <v>1100</v>
          </cell>
        </row>
        <row r="774">
          <cell r="A774">
            <v>3400003979</v>
          </cell>
          <cell r="B774">
            <v>5801</v>
          </cell>
          <cell r="C774">
            <v>61153</v>
          </cell>
          <cell r="D774">
            <v>0</v>
          </cell>
          <cell r="E774" t="str">
            <v>KEYBOARD FOR TESMOD</v>
          </cell>
          <cell r="F774">
            <v>1</v>
          </cell>
          <cell r="G774">
            <v>35339</v>
          </cell>
          <cell r="H774">
            <v>11000</v>
          </cell>
        </row>
        <row r="775">
          <cell r="A775">
            <v>3400003980</v>
          </cell>
          <cell r="B775">
            <v>5801</v>
          </cell>
          <cell r="C775">
            <v>61115</v>
          </cell>
          <cell r="D775">
            <v>0</v>
          </cell>
          <cell r="E775" t="str">
            <v>KEYBOARD FOR TESMOD</v>
          </cell>
          <cell r="F775">
            <v>1</v>
          </cell>
          <cell r="G775">
            <v>35339</v>
          </cell>
          <cell r="H775">
            <v>1100</v>
          </cell>
        </row>
        <row r="776">
          <cell r="A776">
            <v>3400003981</v>
          </cell>
          <cell r="B776">
            <v>5801</v>
          </cell>
          <cell r="C776">
            <v>61115</v>
          </cell>
          <cell r="D776">
            <v>0</v>
          </cell>
          <cell r="E776" t="str">
            <v>KEYBOARD FOR TESMOD</v>
          </cell>
          <cell r="F776">
            <v>1</v>
          </cell>
          <cell r="G776">
            <v>35339</v>
          </cell>
          <cell r="H776">
            <v>1100</v>
          </cell>
        </row>
        <row r="777">
          <cell r="A777">
            <v>3400003982</v>
          </cell>
          <cell r="B777">
            <v>5801</v>
          </cell>
          <cell r="C777">
            <v>61103</v>
          </cell>
          <cell r="D777">
            <v>0</v>
          </cell>
          <cell r="E777" t="str">
            <v>SET OF IC INSERTION TOOLS</v>
          </cell>
          <cell r="F777">
            <v>1</v>
          </cell>
          <cell r="G777">
            <v>35339</v>
          </cell>
          <cell r="H777">
            <v>6200</v>
          </cell>
        </row>
        <row r="778">
          <cell r="A778">
            <v>3400003983</v>
          </cell>
          <cell r="B778">
            <v>5801</v>
          </cell>
          <cell r="C778">
            <v>61103</v>
          </cell>
          <cell r="D778">
            <v>0</v>
          </cell>
          <cell r="E778" t="str">
            <v>SET OF IC INSERTION TOOLS</v>
          </cell>
          <cell r="F778">
            <v>1</v>
          </cell>
          <cell r="G778">
            <v>35339</v>
          </cell>
          <cell r="H778">
            <v>6200</v>
          </cell>
        </row>
        <row r="779">
          <cell r="A779">
            <v>3400003984</v>
          </cell>
          <cell r="B779">
            <v>5801</v>
          </cell>
          <cell r="C779">
            <v>61103</v>
          </cell>
          <cell r="D779">
            <v>0</v>
          </cell>
          <cell r="E779" t="str">
            <v>SET OF IC INSERTION TOOLS</v>
          </cell>
          <cell r="F779">
            <v>1</v>
          </cell>
          <cell r="G779">
            <v>35339</v>
          </cell>
          <cell r="H779">
            <v>6200</v>
          </cell>
        </row>
        <row r="780">
          <cell r="A780">
            <v>3400003985</v>
          </cell>
          <cell r="B780">
            <v>5801</v>
          </cell>
          <cell r="C780">
            <v>61103</v>
          </cell>
          <cell r="D780">
            <v>0</v>
          </cell>
          <cell r="E780" t="str">
            <v>SET OF IC EXTRACTOR TOOLS</v>
          </cell>
          <cell r="F780">
            <v>1</v>
          </cell>
          <cell r="G780">
            <v>35339</v>
          </cell>
          <cell r="H780">
            <v>3200</v>
          </cell>
        </row>
        <row r="781">
          <cell r="A781">
            <v>3400003986</v>
          </cell>
          <cell r="B781">
            <v>5801</v>
          </cell>
          <cell r="C781">
            <v>61103</v>
          </cell>
          <cell r="D781">
            <v>0</v>
          </cell>
          <cell r="E781" t="str">
            <v>SET OF IC EXTRACTOR TOOLS</v>
          </cell>
          <cell r="F781">
            <v>1</v>
          </cell>
          <cell r="G781">
            <v>35339</v>
          </cell>
          <cell r="H781">
            <v>3200</v>
          </cell>
        </row>
        <row r="782">
          <cell r="A782">
            <v>3400003987</v>
          </cell>
          <cell r="B782">
            <v>5801</v>
          </cell>
          <cell r="C782">
            <v>61119</v>
          </cell>
          <cell r="D782">
            <v>0</v>
          </cell>
          <cell r="E782" t="str">
            <v>TORQUE SCREW DRIVER</v>
          </cell>
          <cell r="F782">
            <v>1</v>
          </cell>
          <cell r="G782">
            <v>35339</v>
          </cell>
          <cell r="H782">
            <v>3700</v>
          </cell>
        </row>
        <row r="783">
          <cell r="A783">
            <v>3400003988</v>
          </cell>
          <cell r="B783">
            <v>5801</v>
          </cell>
          <cell r="C783">
            <v>61119</v>
          </cell>
          <cell r="D783">
            <v>0</v>
          </cell>
          <cell r="E783" t="str">
            <v>TORQUE SCREWDRIVER</v>
          </cell>
          <cell r="F783">
            <v>1</v>
          </cell>
          <cell r="G783">
            <v>35339</v>
          </cell>
          <cell r="H783">
            <v>3500</v>
          </cell>
        </row>
        <row r="784">
          <cell r="A784">
            <v>3400003989</v>
          </cell>
          <cell r="B784">
            <v>5801</v>
          </cell>
          <cell r="C784">
            <v>61115</v>
          </cell>
          <cell r="D784">
            <v>0</v>
          </cell>
          <cell r="E784" t="str">
            <v>KEYBOARD FOR TESMOD</v>
          </cell>
          <cell r="F784">
            <v>1</v>
          </cell>
          <cell r="G784">
            <v>35339</v>
          </cell>
          <cell r="H784">
            <v>1100</v>
          </cell>
        </row>
        <row r="785">
          <cell r="A785">
            <v>3400003990</v>
          </cell>
          <cell r="B785">
            <v>5801</v>
          </cell>
          <cell r="C785">
            <v>61115</v>
          </cell>
          <cell r="D785">
            <v>0</v>
          </cell>
          <cell r="E785" t="str">
            <v>KEYBOARD FOR TESMOD</v>
          </cell>
          <cell r="F785">
            <v>1</v>
          </cell>
          <cell r="G785">
            <v>35339</v>
          </cell>
          <cell r="H785">
            <v>11000</v>
          </cell>
        </row>
        <row r="786">
          <cell r="A786">
            <v>3400003991</v>
          </cell>
          <cell r="B786">
            <v>5801</v>
          </cell>
          <cell r="C786">
            <v>61115</v>
          </cell>
          <cell r="D786">
            <v>0</v>
          </cell>
          <cell r="E786" t="str">
            <v>KEYBOARD FOR TESMOD</v>
          </cell>
          <cell r="F786">
            <v>1</v>
          </cell>
          <cell r="G786">
            <v>35339</v>
          </cell>
          <cell r="H786">
            <v>11000</v>
          </cell>
        </row>
        <row r="787">
          <cell r="A787">
            <v>3400003992</v>
          </cell>
          <cell r="B787">
            <v>5801</v>
          </cell>
          <cell r="C787">
            <v>61115</v>
          </cell>
          <cell r="D787">
            <v>0</v>
          </cell>
          <cell r="E787" t="str">
            <v>KEYBOARD FOR TESMOD</v>
          </cell>
          <cell r="F787">
            <v>1</v>
          </cell>
          <cell r="G787">
            <v>35339</v>
          </cell>
          <cell r="H787">
            <v>11000</v>
          </cell>
        </row>
        <row r="788">
          <cell r="A788">
            <v>3400003993</v>
          </cell>
          <cell r="B788">
            <v>5801</v>
          </cell>
          <cell r="C788">
            <v>61100</v>
          </cell>
          <cell r="D788">
            <v>0</v>
          </cell>
          <cell r="E788" t="str">
            <v>COMP. PREP. MACHINE &amp; SPARE KIT C065</v>
          </cell>
          <cell r="F788">
            <v>1</v>
          </cell>
          <cell r="G788">
            <v>35339</v>
          </cell>
          <cell r="H788">
            <v>411800</v>
          </cell>
        </row>
        <row r="789">
          <cell r="A789">
            <v>3400003994</v>
          </cell>
          <cell r="B789">
            <v>5801</v>
          </cell>
          <cell r="C789">
            <v>61100</v>
          </cell>
          <cell r="D789">
            <v>0</v>
          </cell>
          <cell r="E789" t="str">
            <v>COMP PREP MACHINE &amp; SPARE PART KIT C058</v>
          </cell>
          <cell r="F789">
            <v>1</v>
          </cell>
          <cell r="G789">
            <v>35339</v>
          </cell>
          <cell r="H789">
            <v>68000</v>
          </cell>
        </row>
        <row r="790">
          <cell r="A790">
            <v>3400003995</v>
          </cell>
          <cell r="B790">
            <v>5801</v>
          </cell>
          <cell r="C790">
            <v>61103</v>
          </cell>
          <cell r="D790">
            <v>0</v>
          </cell>
          <cell r="E790" t="str">
            <v>SET OF IC INSERTION TOOLS</v>
          </cell>
          <cell r="F790">
            <v>1</v>
          </cell>
          <cell r="G790">
            <v>35339</v>
          </cell>
          <cell r="H790">
            <v>6200</v>
          </cell>
        </row>
        <row r="791">
          <cell r="A791">
            <v>3400003996</v>
          </cell>
          <cell r="B791">
            <v>5801</v>
          </cell>
          <cell r="C791">
            <v>61103</v>
          </cell>
          <cell r="D791">
            <v>0</v>
          </cell>
          <cell r="E791" t="str">
            <v>SET OF IC INSERTION TOOLS</v>
          </cell>
          <cell r="F791">
            <v>1</v>
          </cell>
          <cell r="G791">
            <v>35339</v>
          </cell>
          <cell r="H791">
            <v>6200</v>
          </cell>
        </row>
        <row r="792">
          <cell r="A792">
            <v>3400003997</v>
          </cell>
          <cell r="B792">
            <v>5801</v>
          </cell>
          <cell r="C792">
            <v>61103</v>
          </cell>
          <cell r="D792">
            <v>0</v>
          </cell>
          <cell r="E792" t="str">
            <v>SET OF IC INSERTION TOOLS</v>
          </cell>
          <cell r="F792">
            <v>1</v>
          </cell>
          <cell r="G792">
            <v>35339</v>
          </cell>
          <cell r="H792">
            <v>6200</v>
          </cell>
        </row>
        <row r="793">
          <cell r="A793">
            <v>3400003998</v>
          </cell>
          <cell r="B793">
            <v>5801</v>
          </cell>
          <cell r="C793">
            <v>61103</v>
          </cell>
          <cell r="D793">
            <v>0</v>
          </cell>
          <cell r="E793" t="str">
            <v>TORQUE SCREW DRIVER</v>
          </cell>
          <cell r="F793">
            <v>1</v>
          </cell>
          <cell r="G793">
            <v>35339</v>
          </cell>
          <cell r="H793">
            <v>2100</v>
          </cell>
        </row>
        <row r="794">
          <cell r="A794">
            <v>3400003999</v>
          </cell>
          <cell r="B794">
            <v>5801</v>
          </cell>
          <cell r="C794">
            <v>61100</v>
          </cell>
          <cell r="D794">
            <v>0</v>
          </cell>
          <cell r="E794" t="str">
            <v>TAPE WINDER FOR ZE 240</v>
          </cell>
          <cell r="F794">
            <v>1</v>
          </cell>
          <cell r="G794">
            <v>35339</v>
          </cell>
          <cell r="H794">
            <v>8200</v>
          </cell>
        </row>
        <row r="795">
          <cell r="A795">
            <v>3400004000</v>
          </cell>
          <cell r="B795">
            <v>5801</v>
          </cell>
          <cell r="C795">
            <v>61100</v>
          </cell>
          <cell r="D795">
            <v>0</v>
          </cell>
          <cell r="E795" t="str">
            <v>ELECTRONIC COMPONET COUNTER</v>
          </cell>
          <cell r="F795">
            <v>1</v>
          </cell>
          <cell r="G795">
            <v>35339</v>
          </cell>
          <cell r="H795">
            <v>14000</v>
          </cell>
        </row>
        <row r="796">
          <cell r="A796">
            <v>3400004001</v>
          </cell>
          <cell r="B796">
            <v>5801</v>
          </cell>
          <cell r="C796">
            <v>61112</v>
          </cell>
          <cell r="D796">
            <v>0</v>
          </cell>
          <cell r="E796" t="str">
            <v>LCR DATABRIDGE WITH ADAPTER AND TESTCLIP</v>
          </cell>
          <cell r="F796">
            <v>1</v>
          </cell>
          <cell r="G796">
            <v>35339</v>
          </cell>
          <cell r="H796">
            <v>3100</v>
          </cell>
        </row>
        <row r="797">
          <cell r="A797">
            <v>3400004002</v>
          </cell>
          <cell r="B797">
            <v>5801</v>
          </cell>
          <cell r="C797">
            <v>61101</v>
          </cell>
          <cell r="D797">
            <v>0</v>
          </cell>
          <cell r="E797" t="str">
            <v>SCREWDRIVER WITH BALANCER STAND PNEUMATI</v>
          </cell>
          <cell r="F797">
            <v>1</v>
          </cell>
          <cell r="G797">
            <v>35339</v>
          </cell>
          <cell r="H797">
            <v>12200</v>
          </cell>
        </row>
        <row r="798">
          <cell r="A798">
            <v>3400004003</v>
          </cell>
          <cell r="B798">
            <v>5801</v>
          </cell>
          <cell r="C798">
            <v>61103</v>
          </cell>
          <cell r="D798">
            <v>0</v>
          </cell>
          <cell r="E798" t="str">
            <v>SCREWDRIVER WITH BALANCERSTAND PNEUMATIC</v>
          </cell>
          <cell r="F798">
            <v>1</v>
          </cell>
          <cell r="G798">
            <v>35339</v>
          </cell>
          <cell r="H798">
            <v>12200</v>
          </cell>
        </row>
        <row r="799">
          <cell r="A799">
            <v>3400004004</v>
          </cell>
          <cell r="B799">
            <v>5801</v>
          </cell>
          <cell r="C799">
            <v>61112</v>
          </cell>
          <cell r="D799">
            <v>0</v>
          </cell>
          <cell r="E799" t="str">
            <v>CURRENT MEASUREMENT SYSTEM</v>
          </cell>
          <cell r="F799">
            <v>1</v>
          </cell>
          <cell r="G799">
            <v>35339</v>
          </cell>
          <cell r="H799">
            <v>47400</v>
          </cell>
        </row>
        <row r="800">
          <cell r="A800">
            <v>3400004005</v>
          </cell>
          <cell r="B800">
            <v>5801</v>
          </cell>
          <cell r="C800">
            <v>61112</v>
          </cell>
          <cell r="D800">
            <v>0</v>
          </cell>
          <cell r="E800" t="str">
            <v>DESOLDERING STATION</v>
          </cell>
          <cell r="F800">
            <v>1</v>
          </cell>
          <cell r="G800">
            <v>35339</v>
          </cell>
          <cell r="H800">
            <v>15300</v>
          </cell>
        </row>
        <row r="801">
          <cell r="A801">
            <v>3400004006</v>
          </cell>
          <cell r="B801">
            <v>5801</v>
          </cell>
          <cell r="C801">
            <v>61115</v>
          </cell>
          <cell r="D801">
            <v>0</v>
          </cell>
          <cell r="E801" t="str">
            <v>OSCILLOSCOPE 100 MHZ TEK 22</v>
          </cell>
          <cell r="F801">
            <v>1</v>
          </cell>
          <cell r="G801">
            <v>35339</v>
          </cell>
          <cell r="H801">
            <v>35000</v>
          </cell>
        </row>
        <row r="802">
          <cell r="A802">
            <v>3400004007</v>
          </cell>
          <cell r="B802">
            <v>5801</v>
          </cell>
          <cell r="C802">
            <v>61112</v>
          </cell>
          <cell r="D802">
            <v>0</v>
          </cell>
          <cell r="E802" t="str">
            <v>LCR DATABRIDGE WITH ADAPTER AND TESTCLIP</v>
          </cell>
          <cell r="F802">
            <v>1</v>
          </cell>
          <cell r="G802">
            <v>35339</v>
          </cell>
          <cell r="H802">
            <v>31100</v>
          </cell>
        </row>
        <row r="803">
          <cell r="A803">
            <v>3400004008</v>
          </cell>
          <cell r="B803">
            <v>5801</v>
          </cell>
          <cell r="C803">
            <v>61112</v>
          </cell>
          <cell r="D803">
            <v>0</v>
          </cell>
          <cell r="E803" t="str">
            <v>SOLDERING STATION WITH ACC ESSORIES</v>
          </cell>
          <cell r="F803">
            <v>1</v>
          </cell>
          <cell r="G803">
            <v>35339</v>
          </cell>
          <cell r="H803">
            <v>2600</v>
          </cell>
        </row>
        <row r="804">
          <cell r="A804">
            <v>3400004009</v>
          </cell>
          <cell r="B804">
            <v>5801</v>
          </cell>
          <cell r="C804">
            <v>61112</v>
          </cell>
          <cell r="D804">
            <v>0</v>
          </cell>
          <cell r="E804" t="str">
            <v>SOLDERING STATION WITH ACCESSORIES</v>
          </cell>
          <cell r="F804">
            <v>1</v>
          </cell>
          <cell r="G804">
            <v>35339</v>
          </cell>
          <cell r="H804">
            <v>2600</v>
          </cell>
        </row>
        <row r="805">
          <cell r="A805">
            <v>3400004010</v>
          </cell>
          <cell r="B805">
            <v>5801</v>
          </cell>
          <cell r="C805">
            <v>61112</v>
          </cell>
          <cell r="D805">
            <v>0</v>
          </cell>
          <cell r="E805" t="str">
            <v>SOLDERING STATION WITH ACCESSORIES</v>
          </cell>
          <cell r="F805">
            <v>1</v>
          </cell>
          <cell r="G805">
            <v>35339</v>
          </cell>
          <cell r="H805">
            <v>1800</v>
          </cell>
        </row>
        <row r="806">
          <cell r="A806">
            <v>3400004011</v>
          </cell>
          <cell r="B806">
            <v>5801</v>
          </cell>
          <cell r="C806">
            <v>61112</v>
          </cell>
          <cell r="D806">
            <v>0</v>
          </cell>
          <cell r="E806" t="str">
            <v>SOLDERING STATION WITH ACCESSORIES</v>
          </cell>
          <cell r="F806">
            <v>1</v>
          </cell>
          <cell r="G806">
            <v>35339</v>
          </cell>
          <cell r="H806">
            <v>2600</v>
          </cell>
        </row>
        <row r="807">
          <cell r="A807">
            <v>3400004012</v>
          </cell>
          <cell r="B807">
            <v>5801</v>
          </cell>
          <cell r="C807">
            <v>61206</v>
          </cell>
          <cell r="D807">
            <v>0</v>
          </cell>
          <cell r="E807" t="str">
            <v>SOLDERING STATION WITH ACCESSORIES</v>
          </cell>
          <cell r="F807">
            <v>1</v>
          </cell>
          <cell r="G807">
            <v>35339</v>
          </cell>
          <cell r="H807">
            <v>2600</v>
          </cell>
        </row>
        <row r="808">
          <cell r="A808">
            <v>3400004013</v>
          </cell>
          <cell r="B808">
            <v>5801</v>
          </cell>
          <cell r="C808">
            <v>61153</v>
          </cell>
          <cell r="D808">
            <v>0</v>
          </cell>
          <cell r="E808" t="str">
            <v>REFERENCE RACK WITH SPARES AND MODULES</v>
          </cell>
          <cell r="F808">
            <v>1</v>
          </cell>
          <cell r="G808">
            <v>35339</v>
          </cell>
          <cell r="H808">
            <v>641300</v>
          </cell>
        </row>
        <row r="809">
          <cell r="A809">
            <v>3400004014</v>
          </cell>
          <cell r="B809">
            <v>5801</v>
          </cell>
          <cell r="C809">
            <v>61112</v>
          </cell>
          <cell r="D809">
            <v>0</v>
          </cell>
          <cell r="E809" t="str">
            <v>IMPULSE GENERATOR 50MHZ PM 571</v>
          </cell>
          <cell r="F809">
            <v>1</v>
          </cell>
          <cell r="G809">
            <v>35339</v>
          </cell>
          <cell r="H809">
            <v>67300</v>
          </cell>
        </row>
        <row r="810">
          <cell r="A810">
            <v>3400004015</v>
          </cell>
          <cell r="B810">
            <v>5801</v>
          </cell>
          <cell r="C810">
            <v>61112</v>
          </cell>
          <cell r="D810">
            <v>0</v>
          </cell>
          <cell r="E810" t="str">
            <v>TTL-CMOS LOGIC PROBE</v>
          </cell>
          <cell r="F810">
            <v>1</v>
          </cell>
          <cell r="G810">
            <v>35339</v>
          </cell>
          <cell r="H810">
            <v>3500</v>
          </cell>
        </row>
        <row r="811">
          <cell r="A811">
            <v>3400004016</v>
          </cell>
          <cell r="B811">
            <v>5801</v>
          </cell>
          <cell r="C811">
            <v>61151</v>
          </cell>
          <cell r="D811">
            <v>0</v>
          </cell>
          <cell r="E811" t="str">
            <v>MICROFICHE READER</v>
          </cell>
          <cell r="F811">
            <v>1</v>
          </cell>
          <cell r="G811">
            <v>35339</v>
          </cell>
          <cell r="H811">
            <v>11000</v>
          </cell>
        </row>
        <row r="812">
          <cell r="A812">
            <v>3400004017</v>
          </cell>
          <cell r="B812">
            <v>5801</v>
          </cell>
          <cell r="C812">
            <v>61119</v>
          </cell>
          <cell r="D812">
            <v>0</v>
          </cell>
          <cell r="E812" t="str">
            <v>MFASURING ADAPTER VDE</v>
          </cell>
          <cell r="F812">
            <v>1</v>
          </cell>
          <cell r="G812">
            <v>35339</v>
          </cell>
          <cell r="H812">
            <v>1500</v>
          </cell>
        </row>
        <row r="813">
          <cell r="A813">
            <v>3400004018</v>
          </cell>
          <cell r="B813">
            <v>5801</v>
          </cell>
          <cell r="C813">
            <v>61112</v>
          </cell>
          <cell r="D813">
            <v>0</v>
          </cell>
          <cell r="E813" t="str">
            <v>FINCTION GENERATOR HP 3325</v>
          </cell>
          <cell r="F813">
            <v>1</v>
          </cell>
          <cell r="G813">
            <v>35339</v>
          </cell>
          <cell r="H813">
            <v>117200</v>
          </cell>
        </row>
        <row r="814">
          <cell r="A814">
            <v>3400004019</v>
          </cell>
          <cell r="B814">
            <v>5801</v>
          </cell>
          <cell r="C814">
            <v>61112</v>
          </cell>
          <cell r="D814">
            <v>0</v>
          </cell>
          <cell r="E814" t="str">
            <v>UNIVERS COUNTER WACC HP5335A WITH OPT</v>
          </cell>
          <cell r="F814">
            <v>1</v>
          </cell>
          <cell r="G814">
            <v>35339</v>
          </cell>
          <cell r="H814">
            <v>117600</v>
          </cell>
        </row>
        <row r="815">
          <cell r="A815">
            <v>3400004020</v>
          </cell>
          <cell r="B815">
            <v>5801</v>
          </cell>
          <cell r="C815">
            <v>61206</v>
          </cell>
          <cell r="D815">
            <v>0</v>
          </cell>
          <cell r="E815" t="str">
            <v>MODULER SOLDERING STATION</v>
          </cell>
          <cell r="F815">
            <v>1</v>
          </cell>
          <cell r="G815">
            <v>35339</v>
          </cell>
          <cell r="H815">
            <v>2700</v>
          </cell>
        </row>
        <row r="816">
          <cell r="A816">
            <v>3400004021</v>
          </cell>
          <cell r="B816">
            <v>5801</v>
          </cell>
          <cell r="C816">
            <v>61206</v>
          </cell>
          <cell r="D816">
            <v>0</v>
          </cell>
          <cell r="E816" t="str">
            <v>MODULAR SOLDERING STATION</v>
          </cell>
          <cell r="F816">
            <v>1</v>
          </cell>
          <cell r="G816">
            <v>35339</v>
          </cell>
          <cell r="H816">
            <v>2700</v>
          </cell>
        </row>
        <row r="817">
          <cell r="A817">
            <v>3400004022</v>
          </cell>
          <cell r="B817">
            <v>5801</v>
          </cell>
          <cell r="C817">
            <v>61112</v>
          </cell>
          <cell r="D817">
            <v>0</v>
          </cell>
          <cell r="E817" t="str">
            <v>ZENTHAL TEST SYSTEMR SPARES</v>
          </cell>
          <cell r="F817">
            <v>1</v>
          </cell>
          <cell r="G817">
            <v>35339</v>
          </cell>
          <cell r="H817">
            <v>3565900</v>
          </cell>
        </row>
        <row r="818">
          <cell r="A818">
            <v>3400004023</v>
          </cell>
          <cell r="B818">
            <v>5801</v>
          </cell>
          <cell r="C818">
            <v>61100</v>
          </cell>
          <cell r="D818">
            <v>0</v>
          </cell>
          <cell r="E818" t="str">
            <v>LABEL PRINTING UNIT WITH SPARE PARTS</v>
          </cell>
          <cell r="F818">
            <v>1</v>
          </cell>
          <cell r="G818">
            <v>35339</v>
          </cell>
          <cell r="H818">
            <v>243600</v>
          </cell>
        </row>
        <row r="819">
          <cell r="A819">
            <v>3400004024</v>
          </cell>
          <cell r="B819">
            <v>5801</v>
          </cell>
          <cell r="C819">
            <v>61119</v>
          </cell>
          <cell r="D819">
            <v>0</v>
          </cell>
          <cell r="E819" t="str">
            <v>ACCESS CHECK  PAWIKO</v>
          </cell>
          <cell r="F819">
            <v>1</v>
          </cell>
          <cell r="G819">
            <v>35339</v>
          </cell>
          <cell r="H819">
            <v>5900</v>
          </cell>
        </row>
        <row r="820">
          <cell r="A820">
            <v>3400004025</v>
          </cell>
          <cell r="B820">
            <v>5801</v>
          </cell>
          <cell r="C820">
            <v>61100</v>
          </cell>
          <cell r="D820">
            <v>0</v>
          </cell>
          <cell r="E820" t="str">
            <v>AUTOMATIC TAPE DISPENSER</v>
          </cell>
          <cell r="F820">
            <v>1</v>
          </cell>
          <cell r="G820">
            <v>35339</v>
          </cell>
          <cell r="H820">
            <v>8200</v>
          </cell>
        </row>
        <row r="821">
          <cell r="A821">
            <v>3400004026</v>
          </cell>
          <cell r="B821">
            <v>5801</v>
          </cell>
          <cell r="C821">
            <v>61103</v>
          </cell>
          <cell r="D821">
            <v>0</v>
          </cell>
          <cell r="E821" t="str">
            <v>DESOLDERING STATION</v>
          </cell>
          <cell r="F821">
            <v>1</v>
          </cell>
          <cell r="G821">
            <v>35339</v>
          </cell>
          <cell r="H821">
            <v>19100</v>
          </cell>
        </row>
        <row r="822">
          <cell r="A822">
            <v>3400004027</v>
          </cell>
          <cell r="B822">
            <v>5801</v>
          </cell>
          <cell r="C822">
            <v>61100</v>
          </cell>
          <cell r="D822">
            <v>0</v>
          </cell>
          <cell r="E822" t="str">
            <v>COMPONENT PREPARATION MACHINE C066/H</v>
          </cell>
          <cell r="F822">
            <v>1</v>
          </cell>
          <cell r="G822">
            <v>35339</v>
          </cell>
          <cell r="H822">
            <v>18700</v>
          </cell>
        </row>
        <row r="823">
          <cell r="A823">
            <v>3400004028</v>
          </cell>
          <cell r="B823">
            <v>5801</v>
          </cell>
          <cell r="C823">
            <v>61100</v>
          </cell>
          <cell r="D823">
            <v>0</v>
          </cell>
          <cell r="E823" t="str">
            <v>COMPONENT PREP. MACHINE C052B</v>
          </cell>
          <cell r="F823">
            <v>1</v>
          </cell>
          <cell r="G823">
            <v>35339</v>
          </cell>
          <cell r="H823">
            <v>68600</v>
          </cell>
        </row>
        <row r="824">
          <cell r="A824">
            <v>3400004029</v>
          </cell>
          <cell r="B824">
            <v>5801</v>
          </cell>
          <cell r="C824">
            <v>61100</v>
          </cell>
          <cell r="D824">
            <v>0</v>
          </cell>
          <cell r="E824" t="str">
            <v>COMPONENT PREP. MACHINE C052A</v>
          </cell>
          <cell r="F824">
            <v>1</v>
          </cell>
          <cell r="G824">
            <v>35339</v>
          </cell>
          <cell r="H824">
            <v>49100</v>
          </cell>
        </row>
        <row r="825">
          <cell r="A825">
            <v>3400004030</v>
          </cell>
          <cell r="B825">
            <v>5801</v>
          </cell>
          <cell r="C825">
            <v>61100</v>
          </cell>
          <cell r="D825">
            <v>0</v>
          </cell>
          <cell r="E825" t="str">
            <v>COMPONENT PREP MACHINE C034SL</v>
          </cell>
          <cell r="F825">
            <v>1</v>
          </cell>
          <cell r="G825">
            <v>35339</v>
          </cell>
          <cell r="H825">
            <v>36700</v>
          </cell>
        </row>
        <row r="826">
          <cell r="A826">
            <v>3400004031</v>
          </cell>
          <cell r="B826">
            <v>5801</v>
          </cell>
          <cell r="C826">
            <v>61100</v>
          </cell>
          <cell r="D826">
            <v>0</v>
          </cell>
          <cell r="E826" t="str">
            <v>COMPONENT PREP. MACHINE A073</v>
          </cell>
          <cell r="F826">
            <v>1</v>
          </cell>
          <cell r="G826">
            <v>35339</v>
          </cell>
          <cell r="H826">
            <v>66300</v>
          </cell>
        </row>
        <row r="827">
          <cell r="A827">
            <v>3400004032</v>
          </cell>
          <cell r="B827">
            <v>5801</v>
          </cell>
          <cell r="C827">
            <v>61112</v>
          </cell>
          <cell r="D827">
            <v>0</v>
          </cell>
          <cell r="E827" t="str">
            <v>PCM MODULE TEST SYSTEM</v>
          </cell>
          <cell r="F827">
            <v>1</v>
          </cell>
          <cell r="G827">
            <v>35339</v>
          </cell>
          <cell r="H827">
            <v>156100</v>
          </cell>
        </row>
        <row r="828">
          <cell r="A828">
            <v>3400004033</v>
          </cell>
          <cell r="B828">
            <v>5801</v>
          </cell>
          <cell r="C828">
            <v>61153</v>
          </cell>
          <cell r="D828">
            <v>0</v>
          </cell>
          <cell r="E828" t="str">
            <v>ADAPTOR 2X60 PINS</v>
          </cell>
          <cell r="F828">
            <v>1</v>
          </cell>
          <cell r="G828">
            <v>35339</v>
          </cell>
          <cell r="H828">
            <v>29400</v>
          </cell>
        </row>
        <row r="829">
          <cell r="A829">
            <v>3400004034</v>
          </cell>
          <cell r="B829">
            <v>5801</v>
          </cell>
          <cell r="C829">
            <v>61112</v>
          </cell>
          <cell r="D829">
            <v>0</v>
          </cell>
          <cell r="E829" t="str">
            <v>ADAPTER 2X60 PINS</v>
          </cell>
          <cell r="F829">
            <v>1</v>
          </cell>
          <cell r="G829">
            <v>35339</v>
          </cell>
          <cell r="H829">
            <v>17400</v>
          </cell>
        </row>
        <row r="830">
          <cell r="A830">
            <v>3400004035</v>
          </cell>
          <cell r="B830">
            <v>5801</v>
          </cell>
          <cell r="C830">
            <v>61115</v>
          </cell>
          <cell r="D830">
            <v>0</v>
          </cell>
          <cell r="E830" t="str">
            <v>PC-MUX WITH SPARE PARTS</v>
          </cell>
          <cell r="F830">
            <v>1</v>
          </cell>
          <cell r="G830">
            <v>35339</v>
          </cell>
          <cell r="H830">
            <v>285900</v>
          </cell>
        </row>
        <row r="831">
          <cell r="A831">
            <v>3400004036</v>
          </cell>
          <cell r="B831">
            <v>5801</v>
          </cell>
          <cell r="C831">
            <v>61115</v>
          </cell>
          <cell r="D831">
            <v>0</v>
          </cell>
          <cell r="E831" t="str">
            <v>TESMOD WITHOUT KEYBOARD</v>
          </cell>
          <cell r="F831">
            <v>1</v>
          </cell>
          <cell r="G831">
            <v>35339</v>
          </cell>
          <cell r="H831">
            <v>13900</v>
          </cell>
        </row>
        <row r="832">
          <cell r="A832">
            <v>3400004037</v>
          </cell>
          <cell r="B832">
            <v>5801</v>
          </cell>
          <cell r="C832">
            <v>61115</v>
          </cell>
          <cell r="D832">
            <v>0</v>
          </cell>
          <cell r="E832" t="str">
            <v>TESMOD WITHOUT KEYBOARD</v>
          </cell>
          <cell r="F832">
            <v>1</v>
          </cell>
          <cell r="G832">
            <v>35339</v>
          </cell>
          <cell r="H832">
            <v>1400</v>
          </cell>
        </row>
        <row r="833">
          <cell r="A833">
            <v>3400004038</v>
          </cell>
          <cell r="B833">
            <v>5801</v>
          </cell>
          <cell r="C833">
            <v>61115</v>
          </cell>
          <cell r="D833">
            <v>0</v>
          </cell>
          <cell r="E833" t="str">
            <v>TESMOD WITHOUT KEYBOARD</v>
          </cell>
          <cell r="F833">
            <v>1</v>
          </cell>
          <cell r="G833">
            <v>35339</v>
          </cell>
          <cell r="H833">
            <v>1400</v>
          </cell>
        </row>
        <row r="834">
          <cell r="A834">
            <v>3400004039</v>
          </cell>
          <cell r="B834">
            <v>5801</v>
          </cell>
          <cell r="C834">
            <v>61115</v>
          </cell>
          <cell r="D834">
            <v>0</v>
          </cell>
          <cell r="E834" t="str">
            <v>TESMOD WITHOUT KEYBOARD</v>
          </cell>
          <cell r="F834">
            <v>1</v>
          </cell>
          <cell r="G834">
            <v>35339</v>
          </cell>
          <cell r="H834">
            <v>1400</v>
          </cell>
        </row>
        <row r="835">
          <cell r="A835">
            <v>3400004040</v>
          </cell>
          <cell r="B835">
            <v>5801</v>
          </cell>
          <cell r="C835">
            <v>61115</v>
          </cell>
          <cell r="D835">
            <v>0</v>
          </cell>
          <cell r="E835" t="str">
            <v>TESMOD WITHOUT KEYBOARD</v>
          </cell>
          <cell r="F835">
            <v>1</v>
          </cell>
          <cell r="G835">
            <v>35339</v>
          </cell>
          <cell r="H835">
            <v>1400</v>
          </cell>
        </row>
        <row r="836">
          <cell r="A836">
            <v>3400004041</v>
          </cell>
          <cell r="B836">
            <v>5801</v>
          </cell>
          <cell r="C836">
            <v>61115</v>
          </cell>
          <cell r="D836">
            <v>0</v>
          </cell>
          <cell r="E836" t="str">
            <v>TESMOD WITHOUT KEYBOARD</v>
          </cell>
          <cell r="F836">
            <v>1</v>
          </cell>
          <cell r="G836">
            <v>35339</v>
          </cell>
          <cell r="H836">
            <v>1400</v>
          </cell>
        </row>
        <row r="837">
          <cell r="A837">
            <v>3400004042</v>
          </cell>
          <cell r="B837">
            <v>5801</v>
          </cell>
          <cell r="C837">
            <v>61115</v>
          </cell>
          <cell r="D837">
            <v>0</v>
          </cell>
          <cell r="E837" t="str">
            <v>TESMOD WITHOUT KEYBOARD</v>
          </cell>
          <cell r="F837">
            <v>1</v>
          </cell>
          <cell r="G837">
            <v>35339</v>
          </cell>
          <cell r="H837">
            <v>1400</v>
          </cell>
        </row>
        <row r="838">
          <cell r="A838">
            <v>3400004043</v>
          </cell>
          <cell r="B838">
            <v>5801</v>
          </cell>
          <cell r="C838">
            <v>61115</v>
          </cell>
          <cell r="D838">
            <v>0</v>
          </cell>
          <cell r="E838" t="str">
            <v>TESMOD WITHOUT KEYBOARD</v>
          </cell>
          <cell r="F838">
            <v>1</v>
          </cell>
          <cell r="G838">
            <v>35339</v>
          </cell>
          <cell r="H838">
            <v>1400</v>
          </cell>
        </row>
        <row r="839">
          <cell r="A839">
            <v>3400004044</v>
          </cell>
          <cell r="B839">
            <v>5801</v>
          </cell>
          <cell r="C839">
            <v>61115</v>
          </cell>
          <cell r="D839">
            <v>0</v>
          </cell>
          <cell r="E839" t="str">
            <v>TESMOD WITHOUT KEYBOARD</v>
          </cell>
          <cell r="F839">
            <v>1</v>
          </cell>
          <cell r="G839">
            <v>35339</v>
          </cell>
          <cell r="H839">
            <v>1400</v>
          </cell>
        </row>
        <row r="840">
          <cell r="A840">
            <v>3400004045</v>
          </cell>
          <cell r="B840">
            <v>5801</v>
          </cell>
          <cell r="C840">
            <v>61115</v>
          </cell>
          <cell r="D840">
            <v>0</v>
          </cell>
          <cell r="E840" t="str">
            <v>TESMOD WITHOUT KEYBOARD</v>
          </cell>
          <cell r="F840">
            <v>1</v>
          </cell>
          <cell r="G840">
            <v>35339</v>
          </cell>
          <cell r="H840">
            <v>1400</v>
          </cell>
        </row>
        <row r="841">
          <cell r="A841">
            <v>3400004046</v>
          </cell>
          <cell r="B841">
            <v>5801</v>
          </cell>
          <cell r="C841">
            <v>61115</v>
          </cell>
          <cell r="D841">
            <v>0</v>
          </cell>
          <cell r="E841" t="str">
            <v>TESMOD WITHOUT KEYBOARD</v>
          </cell>
          <cell r="F841">
            <v>1</v>
          </cell>
          <cell r="G841">
            <v>35339</v>
          </cell>
          <cell r="H841">
            <v>1400</v>
          </cell>
        </row>
        <row r="842">
          <cell r="A842">
            <v>3400004047</v>
          </cell>
          <cell r="B842">
            <v>5801</v>
          </cell>
          <cell r="C842">
            <v>61115</v>
          </cell>
          <cell r="D842">
            <v>0</v>
          </cell>
          <cell r="E842" t="str">
            <v>TESMOD WITHOUT KEYBOARD</v>
          </cell>
          <cell r="F842">
            <v>1</v>
          </cell>
          <cell r="G842">
            <v>35339</v>
          </cell>
          <cell r="H842">
            <v>1400</v>
          </cell>
        </row>
        <row r="843">
          <cell r="A843">
            <v>3400004048</v>
          </cell>
          <cell r="B843">
            <v>5801</v>
          </cell>
          <cell r="C843">
            <v>61115</v>
          </cell>
          <cell r="D843">
            <v>0</v>
          </cell>
          <cell r="E843" t="str">
            <v>TESMOD WITHOUT KEYBOARD</v>
          </cell>
          <cell r="F843">
            <v>1</v>
          </cell>
          <cell r="G843">
            <v>35339</v>
          </cell>
          <cell r="H843">
            <v>1400</v>
          </cell>
        </row>
        <row r="844">
          <cell r="A844">
            <v>3400004049</v>
          </cell>
          <cell r="B844">
            <v>5801</v>
          </cell>
          <cell r="C844">
            <v>61115</v>
          </cell>
          <cell r="D844">
            <v>0</v>
          </cell>
          <cell r="E844" t="str">
            <v>TESMOD WITHOUT KEYBOARD</v>
          </cell>
          <cell r="F844">
            <v>1</v>
          </cell>
          <cell r="G844">
            <v>35339</v>
          </cell>
          <cell r="H844">
            <v>1400</v>
          </cell>
        </row>
        <row r="845">
          <cell r="A845">
            <v>3400004050</v>
          </cell>
          <cell r="B845">
            <v>5801</v>
          </cell>
          <cell r="C845">
            <v>61115</v>
          </cell>
          <cell r="D845">
            <v>0</v>
          </cell>
          <cell r="E845" t="str">
            <v>TESMOD WITHOUT KEYBOARD</v>
          </cell>
          <cell r="F845">
            <v>1</v>
          </cell>
          <cell r="G845">
            <v>35339</v>
          </cell>
          <cell r="H845">
            <v>1400</v>
          </cell>
        </row>
        <row r="846">
          <cell r="A846">
            <v>3400004051</v>
          </cell>
          <cell r="B846">
            <v>5801</v>
          </cell>
          <cell r="C846">
            <v>61115</v>
          </cell>
          <cell r="D846">
            <v>0</v>
          </cell>
          <cell r="E846" t="str">
            <v>TESMOD WITHOUT KEYBOARD</v>
          </cell>
          <cell r="F846">
            <v>1</v>
          </cell>
          <cell r="G846">
            <v>35339</v>
          </cell>
          <cell r="H846">
            <v>1400</v>
          </cell>
        </row>
        <row r="847">
          <cell r="A847">
            <v>3400004052</v>
          </cell>
          <cell r="B847">
            <v>5801</v>
          </cell>
          <cell r="C847">
            <v>61115</v>
          </cell>
          <cell r="D847">
            <v>0</v>
          </cell>
          <cell r="E847" t="str">
            <v>TESMOD WITHOUT KEYBOARD</v>
          </cell>
          <cell r="F847">
            <v>1</v>
          </cell>
          <cell r="G847">
            <v>35339</v>
          </cell>
          <cell r="H847">
            <v>1400</v>
          </cell>
        </row>
        <row r="848">
          <cell r="A848">
            <v>3400004053</v>
          </cell>
          <cell r="B848">
            <v>5801</v>
          </cell>
          <cell r="C848">
            <v>61115</v>
          </cell>
          <cell r="D848">
            <v>0</v>
          </cell>
          <cell r="E848" t="str">
            <v>TESMOD WITHOUT KEYBOARD</v>
          </cell>
          <cell r="F848">
            <v>1</v>
          </cell>
          <cell r="G848">
            <v>35339</v>
          </cell>
          <cell r="H848">
            <v>1400</v>
          </cell>
        </row>
        <row r="849">
          <cell r="A849">
            <v>3400004054</v>
          </cell>
          <cell r="B849">
            <v>5801</v>
          </cell>
          <cell r="C849">
            <v>61115</v>
          </cell>
          <cell r="D849">
            <v>0</v>
          </cell>
          <cell r="E849" t="str">
            <v>TESMOD WITHOUT KEYBOARD</v>
          </cell>
          <cell r="F849">
            <v>1</v>
          </cell>
          <cell r="G849">
            <v>35339</v>
          </cell>
          <cell r="H849">
            <v>1400</v>
          </cell>
        </row>
        <row r="850">
          <cell r="A850">
            <v>3400004055</v>
          </cell>
          <cell r="B850">
            <v>5801</v>
          </cell>
          <cell r="C850">
            <v>61115</v>
          </cell>
          <cell r="D850">
            <v>0</v>
          </cell>
          <cell r="E850" t="str">
            <v>TESMOD WITHOUT KEYBOARD</v>
          </cell>
          <cell r="F850">
            <v>1</v>
          </cell>
          <cell r="G850">
            <v>35339</v>
          </cell>
          <cell r="H850">
            <v>1400</v>
          </cell>
        </row>
        <row r="851">
          <cell r="A851">
            <v>3400004056</v>
          </cell>
          <cell r="B851">
            <v>5801</v>
          </cell>
          <cell r="C851">
            <v>61115</v>
          </cell>
          <cell r="D851">
            <v>0</v>
          </cell>
          <cell r="E851" t="str">
            <v>TESMOD WITHOUT KEYBOARD</v>
          </cell>
          <cell r="F851">
            <v>1</v>
          </cell>
          <cell r="G851">
            <v>35339</v>
          </cell>
          <cell r="H851">
            <v>1400</v>
          </cell>
        </row>
        <row r="852">
          <cell r="A852">
            <v>3400004057</v>
          </cell>
          <cell r="B852">
            <v>5801</v>
          </cell>
          <cell r="C852">
            <v>61153</v>
          </cell>
          <cell r="D852">
            <v>0</v>
          </cell>
          <cell r="E852" t="str">
            <v>TESMOD WITHOUT KEYBOARD</v>
          </cell>
          <cell r="F852">
            <v>1</v>
          </cell>
          <cell r="G852">
            <v>35339</v>
          </cell>
          <cell r="H852">
            <v>13900</v>
          </cell>
        </row>
        <row r="853">
          <cell r="A853">
            <v>3400004058</v>
          </cell>
          <cell r="B853">
            <v>5801</v>
          </cell>
          <cell r="C853">
            <v>61115</v>
          </cell>
          <cell r="D853">
            <v>0</v>
          </cell>
          <cell r="E853" t="str">
            <v>TESMOD WITHOUT KEYBOARD</v>
          </cell>
          <cell r="F853">
            <v>1</v>
          </cell>
          <cell r="G853">
            <v>35339</v>
          </cell>
          <cell r="H853">
            <v>1400</v>
          </cell>
        </row>
        <row r="854">
          <cell r="A854">
            <v>3400004059</v>
          </cell>
          <cell r="B854">
            <v>5801</v>
          </cell>
          <cell r="C854">
            <v>61115</v>
          </cell>
          <cell r="D854">
            <v>0</v>
          </cell>
          <cell r="E854" t="str">
            <v>TESMOD WITHOUT KEYBOARD</v>
          </cell>
          <cell r="F854">
            <v>1</v>
          </cell>
          <cell r="G854">
            <v>35339</v>
          </cell>
          <cell r="H854">
            <v>1400</v>
          </cell>
        </row>
        <row r="855">
          <cell r="A855">
            <v>3400004060</v>
          </cell>
          <cell r="B855">
            <v>5801</v>
          </cell>
          <cell r="C855">
            <v>61115</v>
          </cell>
          <cell r="D855">
            <v>0</v>
          </cell>
          <cell r="E855" t="str">
            <v>TESMOD WITHOUT KEYBOARD</v>
          </cell>
          <cell r="F855">
            <v>1</v>
          </cell>
          <cell r="G855">
            <v>35339</v>
          </cell>
          <cell r="H855">
            <v>1400</v>
          </cell>
        </row>
        <row r="856">
          <cell r="A856">
            <v>3400004061</v>
          </cell>
          <cell r="B856">
            <v>5801</v>
          </cell>
          <cell r="C856">
            <v>61115</v>
          </cell>
          <cell r="D856">
            <v>0</v>
          </cell>
          <cell r="E856" t="str">
            <v>TESMOD WITHOUT KEYBOARD</v>
          </cell>
          <cell r="F856">
            <v>1</v>
          </cell>
          <cell r="G856">
            <v>35339</v>
          </cell>
          <cell r="H856">
            <v>1400</v>
          </cell>
        </row>
        <row r="857">
          <cell r="A857">
            <v>3400004062</v>
          </cell>
          <cell r="B857">
            <v>5801</v>
          </cell>
          <cell r="C857">
            <v>61115</v>
          </cell>
          <cell r="D857">
            <v>0</v>
          </cell>
          <cell r="E857" t="str">
            <v>TESMOD WITHOUT KEYBOARD</v>
          </cell>
          <cell r="F857">
            <v>1</v>
          </cell>
          <cell r="G857">
            <v>35339</v>
          </cell>
          <cell r="H857">
            <v>1400</v>
          </cell>
        </row>
        <row r="858">
          <cell r="A858">
            <v>3400004063</v>
          </cell>
          <cell r="B858">
            <v>5801</v>
          </cell>
          <cell r="C858">
            <v>61115</v>
          </cell>
          <cell r="D858">
            <v>0</v>
          </cell>
          <cell r="E858" t="str">
            <v>TESMOD WITHOUT KEYBOARD</v>
          </cell>
          <cell r="F858">
            <v>1</v>
          </cell>
          <cell r="G858">
            <v>35339</v>
          </cell>
          <cell r="H858">
            <v>1400</v>
          </cell>
        </row>
        <row r="859">
          <cell r="A859">
            <v>3400004064</v>
          </cell>
          <cell r="B859">
            <v>5801</v>
          </cell>
          <cell r="C859">
            <v>61115</v>
          </cell>
          <cell r="D859">
            <v>0</v>
          </cell>
          <cell r="E859" t="str">
            <v>TESMOD WITHOUT KEYBOARD</v>
          </cell>
          <cell r="F859">
            <v>1</v>
          </cell>
          <cell r="G859">
            <v>35339</v>
          </cell>
          <cell r="H859">
            <v>1400</v>
          </cell>
        </row>
        <row r="860">
          <cell r="A860">
            <v>3400004065</v>
          </cell>
          <cell r="B860">
            <v>5801</v>
          </cell>
          <cell r="C860">
            <v>61115</v>
          </cell>
          <cell r="D860">
            <v>0</v>
          </cell>
          <cell r="E860" t="str">
            <v>TESMOD WITHOUT KEYBOARD</v>
          </cell>
          <cell r="F860">
            <v>1</v>
          </cell>
          <cell r="G860">
            <v>35339</v>
          </cell>
          <cell r="H860">
            <v>1400</v>
          </cell>
        </row>
        <row r="861">
          <cell r="A861">
            <v>3400004066</v>
          </cell>
          <cell r="B861">
            <v>5801</v>
          </cell>
          <cell r="C861">
            <v>61115</v>
          </cell>
          <cell r="D861">
            <v>0</v>
          </cell>
          <cell r="E861" t="str">
            <v>TESMOD WITHOUT KEYBOARD</v>
          </cell>
          <cell r="F861">
            <v>1</v>
          </cell>
          <cell r="G861">
            <v>35339</v>
          </cell>
          <cell r="H861">
            <v>13900</v>
          </cell>
        </row>
        <row r="862">
          <cell r="A862">
            <v>3400004067</v>
          </cell>
          <cell r="B862">
            <v>5801</v>
          </cell>
          <cell r="C862">
            <v>61115</v>
          </cell>
          <cell r="D862">
            <v>0</v>
          </cell>
          <cell r="E862" t="str">
            <v>TESMOD WITHOUT KEYBOARD</v>
          </cell>
          <cell r="F862">
            <v>1</v>
          </cell>
          <cell r="G862">
            <v>35339</v>
          </cell>
          <cell r="H862">
            <v>13900</v>
          </cell>
        </row>
        <row r="863">
          <cell r="A863">
            <v>3400004068</v>
          </cell>
          <cell r="B863">
            <v>5801</v>
          </cell>
          <cell r="C863">
            <v>61115</v>
          </cell>
          <cell r="D863">
            <v>0</v>
          </cell>
          <cell r="E863" t="str">
            <v>TESMOD WITHOUT KEYBOARD</v>
          </cell>
          <cell r="F863">
            <v>1</v>
          </cell>
          <cell r="G863">
            <v>35339</v>
          </cell>
          <cell r="H863">
            <v>13900</v>
          </cell>
        </row>
        <row r="864">
          <cell r="A864">
            <v>3400004069</v>
          </cell>
          <cell r="B864">
            <v>5801</v>
          </cell>
          <cell r="C864">
            <v>61115</v>
          </cell>
          <cell r="D864">
            <v>0</v>
          </cell>
          <cell r="E864" t="str">
            <v>TESMOD WITHOUT KEYBOARD</v>
          </cell>
          <cell r="F864">
            <v>1</v>
          </cell>
          <cell r="G864">
            <v>35339</v>
          </cell>
          <cell r="H864">
            <v>13900</v>
          </cell>
        </row>
        <row r="865">
          <cell r="A865">
            <v>3400004070</v>
          </cell>
          <cell r="B865">
            <v>5801</v>
          </cell>
          <cell r="C865">
            <v>61115</v>
          </cell>
          <cell r="D865">
            <v>0</v>
          </cell>
          <cell r="E865" t="str">
            <v>TESMOD WITHOUT KEYBOARD</v>
          </cell>
          <cell r="F865">
            <v>1</v>
          </cell>
          <cell r="G865">
            <v>35339</v>
          </cell>
          <cell r="H865">
            <v>13900</v>
          </cell>
        </row>
        <row r="866">
          <cell r="A866">
            <v>3400004071</v>
          </cell>
          <cell r="B866">
            <v>5801</v>
          </cell>
          <cell r="C866">
            <v>61115</v>
          </cell>
          <cell r="D866">
            <v>0</v>
          </cell>
          <cell r="E866" t="str">
            <v>TESMOD WITHOUT KEYBOARD</v>
          </cell>
          <cell r="F866">
            <v>1</v>
          </cell>
          <cell r="G866">
            <v>35339</v>
          </cell>
          <cell r="H866">
            <v>13900</v>
          </cell>
        </row>
        <row r="867">
          <cell r="A867">
            <v>3400004072</v>
          </cell>
          <cell r="B867">
            <v>5801</v>
          </cell>
          <cell r="C867">
            <v>61115</v>
          </cell>
          <cell r="D867">
            <v>0</v>
          </cell>
          <cell r="E867" t="str">
            <v>TESMOD WITHOUT KEYBOARD</v>
          </cell>
          <cell r="F867">
            <v>1</v>
          </cell>
          <cell r="G867">
            <v>35339</v>
          </cell>
          <cell r="H867">
            <v>13900</v>
          </cell>
        </row>
        <row r="868">
          <cell r="A868">
            <v>3400004073</v>
          </cell>
          <cell r="B868">
            <v>5801</v>
          </cell>
          <cell r="C868">
            <v>61115</v>
          </cell>
          <cell r="D868">
            <v>0</v>
          </cell>
          <cell r="E868" t="str">
            <v>TESMOD WITHOUT KEYBOARD</v>
          </cell>
          <cell r="F868">
            <v>1</v>
          </cell>
          <cell r="G868">
            <v>35339</v>
          </cell>
          <cell r="H868">
            <v>13900</v>
          </cell>
        </row>
        <row r="869">
          <cell r="A869">
            <v>3400004074</v>
          </cell>
          <cell r="B869">
            <v>5801</v>
          </cell>
          <cell r="C869">
            <v>61153</v>
          </cell>
          <cell r="D869">
            <v>0</v>
          </cell>
          <cell r="E869" t="str">
            <v>TESMOD WITHOUT KEYBOARD</v>
          </cell>
          <cell r="F869">
            <v>1</v>
          </cell>
          <cell r="G869">
            <v>35339</v>
          </cell>
          <cell r="H869">
            <v>1400</v>
          </cell>
        </row>
        <row r="870">
          <cell r="A870">
            <v>3400004075</v>
          </cell>
          <cell r="B870">
            <v>5801</v>
          </cell>
          <cell r="C870">
            <v>61115</v>
          </cell>
          <cell r="D870">
            <v>0</v>
          </cell>
          <cell r="E870" t="str">
            <v>TESMOD WITHOUT KEYBOARD</v>
          </cell>
          <cell r="F870">
            <v>1</v>
          </cell>
          <cell r="G870">
            <v>35339</v>
          </cell>
          <cell r="H870">
            <v>13900</v>
          </cell>
        </row>
        <row r="871">
          <cell r="A871">
            <v>3400004076</v>
          </cell>
          <cell r="B871">
            <v>5801</v>
          </cell>
          <cell r="C871">
            <v>61115</v>
          </cell>
          <cell r="D871">
            <v>0</v>
          </cell>
          <cell r="E871" t="str">
            <v>TESMOD WITHOUT KEYBOARD</v>
          </cell>
          <cell r="F871">
            <v>1</v>
          </cell>
          <cell r="G871">
            <v>35339</v>
          </cell>
          <cell r="H871">
            <v>13900</v>
          </cell>
        </row>
        <row r="872">
          <cell r="A872">
            <v>3400004077</v>
          </cell>
          <cell r="B872">
            <v>5801</v>
          </cell>
          <cell r="C872">
            <v>61115</v>
          </cell>
          <cell r="D872">
            <v>0</v>
          </cell>
          <cell r="E872" t="str">
            <v>POWER SUPPLY</v>
          </cell>
          <cell r="F872">
            <v>1</v>
          </cell>
          <cell r="G872">
            <v>35339</v>
          </cell>
          <cell r="H872">
            <v>82900</v>
          </cell>
        </row>
        <row r="873">
          <cell r="A873">
            <v>3400004078</v>
          </cell>
          <cell r="B873">
            <v>5801</v>
          </cell>
          <cell r="C873">
            <v>61115</v>
          </cell>
          <cell r="D873">
            <v>0</v>
          </cell>
          <cell r="E873" t="str">
            <v>POWER SUPPLY</v>
          </cell>
          <cell r="F873">
            <v>1</v>
          </cell>
          <cell r="G873">
            <v>35339</v>
          </cell>
          <cell r="H873">
            <v>82900</v>
          </cell>
        </row>
        <row r="874">
          <cell r="A874">
            <v>3400004079</v>
          </cell>
          <cell r="B874">
            <v>5801</v>
          </cell>
          <cell r="C874">
            <v>61153</v>
          </cell>
          <cell r="D874">
            <v>0</v>
          </cell>
          <cell r="E874" t="str">
            <v>TESTMOBILE HP 1180A</v>
          </cell>
          <cell r="F874">
            <v>1</v>
          </cell>
          <cell r="G874">
            <v>35339</v>
          </cell>
          <cell r="H874">
            <v>5000</v>
          </cell>
        </row>
        <row r="875">
          <cell r="A875">
            <v>3400004080</v>
          </cell>
          <cell r="B875">
            <v>5801</v>
          </cell>
          <cell r="C875">
            <v>61112</v>
          </cell>
          <cell r="D875">
            <v>0</v>
          </cell>
          <cell r="E875" t="str">
            <v>TESTMOBILE HP 1180A</v>
          </cell>
          <cell r="F875">
            <v>1</v>
          </cell>
          <cell r="G875">
            <v>35339</v>
          </cell>
          <cell r="H875">
            <v>3400</v>
          </cell>
        </row>
        <row r="876">
          <cell r="A876">
            <v>3400004081</v>
          </cell>
          <cell r="B876">
            <v>5801</v>
          </cell>
          <cell r="C876">
            <v>61115</v>
          </cell>
          <cell r="D876">
            <v>0</v>
          </cell>
          <cell r="E876" t="str">
            <v>POWER SUPPLY</v>
          </cell>
          <cell r="F876">
            <v>1</v>
          </cell>
          <cell r="G876">
            <v>35339</v>
          </cell>
          <cell r="H876">
            <v>82900</v>
          </cell>
        </row>
        <row r="877">
          <cell r="A877">
            <v>3400004082</v>
          </cell>
          <cell r="B877">
            <v>5801</v>
          </cell>
          <cell r="C877">
            <v>61153</v>
          </cell>
          <cell r="D877">
            <v>0</v>
          </cell>
          <cell r="E877" t="str">
            <v>LOGIC PROBE</v>
          </cell>
          <cell r="F877">
            <v>1</v>
          </cell>
          <cell r="G877">
            <v>35339</v>
          </cell>
          <cell r="H877">
            <v>2400</v>
          </cell>
        </row>
        <row r="878">
          <cell r="A878">
            <v>3400004084</v>
          </cell>
          <cell r="B878">
            <v>5801</v>
          </cell>
          <cell r="C878">
            <v>61153</v>
          </cell>
          <cell r="D878">
            <v>0</v>
          </cell>
          <cell r="E878" t="str">
            <v>EMULATOR EMU 85</v>
          </cell>
          <cell r="F878">
            <v>1</v>
          </cell>
          <cell r="G878">
            <v>35339</v>
          </cell>
          <cell r="H878">
            <v>156800</v>
          </cell>
        </row>
        <row r="879">
          <cell r="A879">
            <v>3400004085</v>
          </cell>
          <cell r="B879">
            <v>5801</v>
          </cell>
          <cell r="C879">
            <v>61153</v>
          </cell>
          <cell r="D879">
            <v>0</v>
          </cell>
          <cell r="E879" t="str">
            <v>OSCILLOSCOPE 100 MHZ</v>
          </cell>
          <cell r="F879">
            <v>1</v>
          </cell>
          <cell r="G879">
            <v>35339</v>
          </cell>
          <cell r="H879">
            <v>36100</v>
          </cell>
        </row>
        <row r="880">
          <cell r="A880">
            <v>3400004086</v>
          </cell>
          <cell r="B880">
            <v>5801</v>
          </cell>
          <cell r="C880">
            <v>61112</v>
          </cell>
          <cell r="D880">
            <v>0</v>
          </cell>
          <cell r="E880" t="str">
            <v>OSCILLOSCOPE 100 MHZ 4 CHAN</v>
          </cell>
          <cell r="F880">
            <v>1</v>
          </cell>
          <cell r="G880">
            <v>35339</v>
          </cell>
          <cell r="H880">
            <v>53600</v>
          </cell>
        </row>
        <row r="881">
          <cell r="A881">
            <v>3400004087</v>
          </cell>
          <cell r="B881">
            <v>5801</v>
          </cell>
          <cell r="C881">
            <v>61153</v>
          </cell>
          <cell r="D881">
            <v>0</v>
          </cell>
          <cell r="E881" t="str">
            <v>DIGITAL MULTIMETER MOD 8050A</v>
          </cell>
          <cell r="F881">
            <v>1</v>
          </cell>
          <cell r="G881">
            <v>35339</v>
          </cell>
          <cell r="H881">
            <v>7900</v>
          </cell>
        </row>
        <row r="882">
          <cell r="A882">
            <v>3400004088</v>
          </cell>
          <cell r="B882">
            <v>5801</v>
          </cell>
          <cell r="C882">
            <v>61112</v>
          </cell>
          <cell r="D882">
            <v>0</v>
          </cell>
          <cell r="E882" t="str">
            <v>DIGITAL MULTIMETER MOD 8050A</v>
          </cell>
          <cell r="F882">
            <v>1</v>
          </cell>
          <cell r="G882">
            <v>35339</v>
          </cell>
          <cell r="H882">
            <v>11700</v>
          </cell>
        </row>
        <row r="883">
          <cell r="A883">
            <v>3400004089</v>
          </cell>
          <cell r="B883">
            <v>5801</v>
          </cell>
          <cell r="C883">
            <v>61101</v>
          </cell>
          <cell r="D883">
            <v>0</v>
          </cell>
          <cell r="E883" t="str">
            <v>RIVETING DEVICE WITH HAND LEVER PRESS</v>
          </cell>
          <cell r="F883">
            <v>1</v>
          </cell>
          <cell r="G883">
            <v>35339</v>
          </cell>
          <cell r="H883">
            <v>455800</v>
          </cell>
        </row>
        <row r="884">
          <cell r="A884">
            <v>3400004094</v>
          </cell>
          <cell r="B884">
            <v>5801</v>
          </cell>
          <cell r="C884">
            <v>61154</v>
          </cell>
          <cell r="D884">
            <v>0</v>
          </cell>
          <cell r="E884" t="str">
            <v>MF-A2 READER WITH ACCESSORIES</v>
          </cell>
          <cell r="F884">
            <v>1</v>
          </cell>
          <cell r="G884">
            <v>35339</v>
          </cell>
          <cell r="H884">
            <v>11100</v>
          </cell>
        </row>
        <row r="885">
          <cell r="A885">
            <v>3400004096</v>
          </cell>
          <cell r="B885">
            <v>5801</v>
          </cell>
          <cell r="C885">
            <v>61111</v>
          </cell>
          <cell r="D885">
            <v>0</v>
          </cell>
          <cell r="E885" t="str">
            <v>BISHOP COMPARATOR VIEWING LENSES</v>
          </cell>
          <cell r="F885">
            <v>1</v>
          </cell>
          <cell r="G885">
            <v>35339</v>
          </cell>
          <cell r="H885">
            <v>2000</v>
          </cell>
        </row>
        <row r="886">
          <cell r="A886">
            <v>3400004171</v>
          </cell>
          <cell r="B886">
            <v>5801</v>
          </cell>
          <cell r="C886">
            <v>61118</v>
          </cell>
          <cell r="D886">
            <v>0</v>
          </cell>
          <cell r="E886" t="str">
            <v>TONG SEALER</v>
          </cell>
          <cell r="F886">
            <v>1</v>
          </cell>
          <cell r="G886">
            <v>35339</v>
          </cell>
          <cell r="H886">
            <v>1800</v>
          </cell>
        </row>
        <row r="887">
          <cell r="A887">
            <v>3400004233</v>
          </cell>
          <cell r="B887">
            <v>5801</v>
          </cell>
          <cell r="C887">
            <v>61153</v>
          </cell>
          <cell r="D887">
            <v>0</v>
          </cell>
          <cell r="E887" t="str">
            <v>LOGIC ANALYZER 16508</v>
          </cell>
          <cell r="F887">
            <v>1</v>
          </cell>
          <cell r="G887">
            <v>35339</v>
          </cell>
          <cell r="H887">
            <v>29100</v>
          </cell>
        </row>
        <row r="888">
          <cell r="A888">
            <v>3400004234</v>
          </cell>
          <cell r="B888">
            <v>5801</v>
          </cell>
          <cell r="C888">
            <v>61112</v>
          </cell>
          <cell r="D888">
            <v>0</v>
          </cell>
          <cell r="E888" t="str">
            <v>LOGICANALYZER 16508</v>
          </cell>
          <cell r="F888">
            <v>1</v>
          </cell>
          <cell r="G888">
            <v>35339</v>
          </cell>
          <cell r="H888">
            <v>144200</v>
          </cell>
        </row>
        <row r="889">
          <cell r="A889">
            <v>3400004235</v>
          </cell>
          <cell r="B889">
            <v>5801</v>
          </cell>
          <cell r="C889">
            <v>61153</v>
          </cell>
          <cell r="D889">
            <v>0</v>
          </cell>
          <cell r="E889" t="str">
            <v>MICROPROCESSOR INTEREACE 103058</v>
          </cell>
          <cell r="F889">
            <v>1</v>
          </cell>
          <cell r="G889">
            <v>35339</v>
          </cell>
          <cell r="H889">
            <v>5300</v>
          </cell>
        </row>
        <row r="890">
          <cell r="A890">
            <v>3400004236</v>
          </cell>
          <cell r="B890">
            <v>5801</v>
          </cell>
          <cell r="C890">
            <v>61153</v>
          </cell>
          <cell r="D890">
            <v>0</v>
          </cell>
          <cell r="E890" t="str">
            <v>PROBE INTEREACE 10269C</v>
          </cell>
          <cell r="F890">
            <v>1</v>
          </cell>
          <cell r="G890">
            <v>35339</v>
          </cell>
          <cell r="H890">
            <v>1800</v>
          </cell>
        </row>
        <row r="891">
          <cell r="A891">
            <v>3400004237</v>
          </cell>
          <cell r="B891">
            <v>5801</v>
          </cell>
          <cell r="C891">
            <v>61153</v>
          </cell>
          <cell r="D891">
            <v>0</v>
          </cell>
          <cell r="E891" t="str">
            <v>PREPROCESSOR 10304B</v>
          </cell>
          <cell r="F891">
            <v>1</v>
          </cell>
          <cell r="G891">
            <v>35339</v>
          </cell>
          <cell r="H891">
            <v>29300</v>
          </cell>
        </row>
        <row r="892">
          <cell r="A892">
            <v>3400004238</v>
          </cell>
          <cell r="B892">
            <v>5801</v>
          </cell>
          <cell r="C892">
            <v>61153</v>
          </cell>
          <cell r="D892">
            <v>0</v>
          </cell>
          <cell r="E892" t="str">
            <v>DIGITAL MULTIMETER 41/2 DIGIT</v>
          </cell>
          <cell r="F892">
            <v>1</v>
          </cell>
          <cell r="G892">
            <v>35339</v>
          </cell>
          <cell r="H892">
            <v>4400</v>
          </cell>
        </row>
        <row r="893">
          <cell r="A893">
            <v>3400004239</v>
          </cell>
          <cell r="B893">
            <v>5801</v>
          </cell>
          <cell r="C893">
            <v>61153</v>
          </cell>
          <cell r="D893">
            <v>0</v>
          </cell>
          <cell r="E893" t="str">
            <v>DIGITAL MULTIMETER 41/2 DIGIDT</v>
          </cell>
          <cell r="F893">
            <v>1</v>
          </cell>
          <cell r="G893">
            <v>35339</v>
          </cell>
          <cell r="H893">
            <v>4400</v>
          </cell>
        </row>
        <row r="894">
          <cell r="A894">
            <v>3400004240</v>
          </cell>
          <cell r="B894">
            <v>5801</v>
          </cell>
          <cell r="C894">
            <v>61153</v>
          </cell>
          <cell r="D894">
            <v>0</v>
          </cell>
          <cell r="E894" t="str">
            <v>DIGITAL MULTIMETER 41/2 DIGIDT</v>
          </cell>
          <cell r="F894">
            <v>1</v>
          </cell>
          <cell r="G894">
            <v>35339</v>
          </cell>
          <cell r="H894">
            <v>4400</v>
          </cell>
        </row>
        <row r="895">
          <cell r="A895">
            <v>3400004241</v>
          </cell>
          <cell r="B895">
            <v>5801</v>
          </cell>
          <cell r="C895">
            <v>61153</v>
          </cell>
          <cell r="D895">
            <v>0</v>
          </cell>
          <cell r="E895" t="str">
            <v>DIGITAL MULTIMETER 41/2 DIGIDT</v>
          </cell>
          <cell r="F895">
            <v>1</v>
          </cell>
          <cell r="G895">
            <v>35339</v>
          </cell>
          <cell r="H895">
            <v>4400</v>
          </cell>
        </row>
        <row r="896">
          <cell r="A896">
            <v>3400004242</v>
          </cell>
          <cell r="B896">
            <v>5801</v>
          </cell>
          <cell r="C896">
            <v>61153</v>
          </cell>
          <cell r="D896">
            <v>0</v>
          </cell>
          <cell r="E896" t="str">
            <v>DIGITAL MULTIMETER 41/2 DIGIDT</v>
          </cell>
          <cell r="F896">
            <v>1</v>
          </cell>
          <cell r="G896">
            <v>35339</v>
          </cell>
          <cell r="H896">
            <v>4400</v>
          </cell>
        </row>
        <row r="897">
          <cell r="A897">
            <v>3400004246</v>
          </cell>
          <cell r="B897">
            <v>5801</v>
          </cell>
          <cell r="C897">
            <v>61112</v>
          </cell>
          <cell r="D897">
            <v>0</v>
          </cell>
          <cell r="E897" t="str">
            <v>DIGITAL MULTIMETER 4-1/2 DIGIT</v>
          </cell>
          <cell r="F897">
            <v>1</v>
          </cell>
          <cell r="G897">
            <v>35339</v>
          </cell>
          <cell r="H897">
            <v>6600</v>
          </cell>
        </row>
        <row r="898">
          <cell r="A898">
            <v>3400004247</v>
          </cell>
          <cell r="B898">
            <v>5801</v>
          </cell>
          <cell r="C898">
            <v>61112</v>
          </cell>
          <cell r="D898">
            <v>0</v>
          </cell>
          <cell r="E898" t="str">
            <v>DIGIDTAL MULTIMETER 4-1/2 DIGIT</v>
          </cell>
          <cell r="F898">
            <v>1</v>
          </cell>
          <cell r="G898">
            <v>35339</v>
          </cell>
          <cell r="H898">
            <v>6600</v>
          </cell>
        </row>
        <row r="899">
          <cell r="A899">
            <v>3400004248</v>
          </cell>
          <cell r="B899">
            <v>5801</v>
          </cell>
          <cell r="C899">
            <v>61112</v>
          </cell>
          <cell r="D899">
            <v>0</v>
          </cell>
          <cell r="E899" t="str">
            <v>DIGITAL MULTIMETER 61/2 DIGIT</v>
          </cell>
          <cell r="F899">
            <v>1</v>
          </cell>
          <cell r="G899">
            <v>35339</v>
          </cell>
          <cell r="H899">
            <v>23300</v>
          </cell>
        </row>
        <row r="900">
          <cell r="A900">
            <v>3400004249</v>
          </cell>
          <cell r="B900">
            <v>5801</v>
          </cell>
          <cell r="C900">
            <v>61112</v>
          </cell>
          <cell r="D900">
            <v>0</v>
          </cell>
          <cell r="E900" t="str">
            <v>OSCILLOSCOPE 400 MHZ HP</v>
          </cell>
          <cell r="F900">
            <v>1</v>
          </cell>
          <cell r="G900">
            <v>35339</v>
          </cell>
          <cell r="H900">
            <v>82000</v>
          </cell>
        </row>
        <row r="901">
          <cell r="A901">
            <v>3400004250</v>
          </cell>
          <cell r="B901">
            <v>5801</v>
          </cell>
          <cell r="C901">
            <v>61153</v>
          </cell>
          <cell r="D901">
            <v>0</v>
          </cell>
          <cell r="E901" t="str">
            <v>OSCILLOSCOPE 400 MHZ HP</v>
          </cell>
          <cell r="F901">
            <v>1</v>
          </cell>
          <cell r="G901">
            <v>35339</v>
          </cell>
          <cell r="H901">
            <v>136700</v>
          </cell>
        </row>
        <row r="902">
          <cell r="A902">
            <v>3400004251</v>
          </cell>
          <cell r="B902">
            <v>5801</v>
          </cell>
          <cell r="C902">
            <v>61111</v>
          </cell>
          <cell r="D902">
            <v>0</v>
          </cell>
          <cell r="E902" t="str">
            <v>STERO MICRSCOPE</v>
          </cell>
          <cell r="F902">
            <v>1</v>
          </cell>
          <cell r="G902">
            <v>35339</v>
          </cell>
          <cell r="H902">
            <v>41200</v>
          </cell>
        </row>
        <row r="903">
          <cell r="A903">
            <v>3400004252</v>
          </cell>
          <cell r="B903">
            <v>5801</v>
          </cell>
          <cell r="C903">
            <v>61100</v>
          </cell>
          <cell r="D903">
            <v>0</v>
          </cell>
          <cell r="E903" t="str">
            <v>SET OF TOOLS 2</v>
          </cell>
          <cell r="F903">
            <v>1</v>
          </cell>
          <cell r="G903">
            <v>35339</v>
          </cell>
          <cell r="H903">
            <v>6000</v>
          </cell>
        </row>
        <row r="904">
          <cell r="A904">
            <v>3400004253</v>
          </cell>
          <cell r="B904">
            <v>5801</v>
          </cell>
          <cell r="C904">
            <v>61100</v>
          </cell>
          <cell r="D904">
            <v>0</v>
          </cell>
          <cell r="E904" t="str">
            <v>SET OF TOOLS 2</v>
          </cell>
          <cell r="F904">
            <v>1</v>
          </cell>
          <cell r="G904">
            <v>35339</v>
          </cell>
          <cell r="H904">
            <v>6000</v>
          </cell>
        </row>
        <row r="905">
          <cell r="A905">
            <v>3400004254</v>
          </cell>
          <cell r="B905">
            <v>5801</v>
          </cell>
          <cell r="C905">
            <v>61100</v>
          </cell>
          <cell r="D905">
            <v>0</v>
          </cell>
          <cell r="E905" t="str">
            <v>SET OF TOOLS 2</v>
          </cell>
          <cell r="F905">
            <v>1</v>
          </cell>
          <cell r="G905">
            <v>35339</v>
          </cell>
          <cell r="H905">
            <v>6000</v>
          </cell>
        </row>
        <row r="906">
          <cell r="A906">
            <v>3400004256</v>
          </cell>
          <cell r="B906">
            <v>5801</v>
          </cell>
          <cell r="C906">
            <v>61157</v>
          </cell>
          <cell r="D906">
            <v>0</v>
          </cell>
          <cell r="E906" t="str">
            <v>UPS SYSTEM WITH BATTERIES</v>
          </cell>
          <cell r="F906">
            <v>1</v>
          </cell>
          <cell r="G906">
            <v>35339</v>
          </cell>
          <cell r="H906">
            <v>192000</v>
          </cell>
        </row>
        <row r="907">
          <cell r="A907">
            <v>3400004256</v>
          </cell>
          <cell r="B907">
            <v>5801</v>
          </cell>
          <cell r="C907">
            <v>61157</v>
          </cell>
          <cell r="D907">
            <v>1</v>
          </cell>
          <cell r="E907" t="str">
            <v>BATTERY FOR UPS VALUE WRITE UP</v>
          </cell>
          <cell r="F907">
            <v>1</v>
          </cell>
          <cell r="G907">
            <v>35339</v>
          </cell>
          <cell r="H907">
            <v>7800</v>
          </cell>
        </row>
        <row r="908">
          <cell r="A908">
            <v>3400004257</v>
          </cell>
          <cell r="B908">
            <v>5801</v>
          </cell>
          <cell r="C908">
            <v>61119</v>
          </cell>
          <cell r="D908">
            <v>0</v>
          </cell>
          <cell r="E908" t="str">
            <v>STAWIKO ESD TESTINSTRUMENT WITH ADAPTOR</v>
          </cell>
          <cell r="F908">
            <v>1</v>
          </cell>
          <cell r="G908">
            <v>35339</v>
          </cell>
          <cell r="H908">
            <v>45000</v>
          </cell>
        </row>
        <row r="909">
          <cell r="A909">
            <v>3400004267</v>
          </cell>
          <cell r="B909">
            <v>5801</v>
          </cell>
          <cell r="C909">
            <v>61151</v>
          </cell>
          <cell r="D909">
            <v>0</v>
          </cell>
          <cell r="E909" t="str">
            <v>SOLDERABILITY TEST DEVICE</v>
          </cell>
          <cell r="F909">
            <v>1</v>
          </cell>
          <cell r="G909">
            <v>35339</v>
          </cell>
          <cell r="H909">
            <v>311300</v>
          </cell>
        </row>
        <row r="910">
          <cell r="A910">
            <v>3400004476</v>
          </cell>
          <cell r="B910">
            <v>5801</v>
          </cell>
          <cell r="C910">
            <v>61112</v>
          </cell>
          <cell r="D910">
            <v>0</v>
          </cell>
          <cell r="E910" t="str">
            <v>ZEHNTAL ICT CLEARING CHARGES</v>
          </cell>
          <cell r="F910">
            <v>1</v>
          </cell>
          <cell r="G910">
            <v>35339</v>
          </cell>
          <cell r="H910">
            <v>28700</v>
          </cell>
        </row>
        <row r="911">
          <cell r="A911">
            <v>3400004496</v>
          </cell>
          <cell r="B911">
            <v>5801</v>
          </cell>
          <cell r="C911">
            <v>61100</v>
          </cell>
          <cell r="D911">
            <v>0</v>
          </cell>
          <cell r="E911" t="str">
            <v>PROGRAMMING UNIT UNISITE 48TH WITH TERMI</v>
          </cell>
          <cell r="F911">
            <v>1</v>
          </cell>
          <cell r="G911">
            <v>35339</v>
          </cell>
          <cell r="H911">
            <v>963900</v>
          </cell>
        </row>
        <row r="912">
          <cell r="A912">
            <v>3400004497</v>
          </cell>
          <cell r="B912">
            <v>5801</v>
          </cell>
          <cell r="C912">
            <v>61100</v>
          </cell>
          <cell r="D912">
            <v>0</v>
          </cell>
          <cell r="E912" t="str">
            <v>CANCELLING UNIT FOR SINGLE E PROM</v>
          </cell>
          <cell r="F912">
            <v>1</v>
          </cell>
          <cell r="G912">
            <v>35339</v>
          </cell>
          <cell r="H912">
            <v>24300</v>
          </cell>
        </row>
        <row r="913">
          <cell r="A913">
            <v>3400004504</v>
          </cell>
          <cell r="B913">
            <v>5801</v>
          </cell>
          <cell r="C913">
            <v>61153</v>
          </cell>
          <cell r="D913">
            <v>0</v>
          </cell>
          <cell r="E913" t="str">
            <v>DESOLDERING SYSTEM EAS 1000</v>
          </cell>
          <cell r="F913">
            <v>1</v>
          </cell>
          <cell r="G913">
            <v>35339</v>
          </cell>
          <cell r="H913">
            <v>92500</v>
          </cell>
        </row>
        <row r="914">
          <cell r="A914">
            <v>3400004505</v>
          </cell>
          <cell r="B914">
            <v>5801</v>
          </cell>
          <cell r="C914">
            <v>61112</v>
          </cell>
          <cell r="D914">
            <v>0</v>
          </cell>
          <cell r="E914" t="str">
            <v>DESOLDERING STATION BTR 25A WITH TIPS</v>
          </cell>
          <cell r="F914">
            <v>1</v>
          </cell>
          <cell r="G914">
            <v>35339</v>
          </cell>
          <cell r="H914">
            <v>39600</v>
          </cell>
        </row>
        <row r="915">
          <cell r="A915">
            <v>3400004506</v>
          </cell>
          <cell r="B915">
            <v>5801</v>
          </cell>
          <cell r="C915">
            <v>61107</v>
          </cell>
          <cell r="D915">
            <v>0</v>
          </cell>
          <cell r="E915" t="str">
            <v>DEPRAG SCREW DRIVER</v>
          </cell>
          <cell r="F915">
            <v>1</v>
          </cell>
          <cell r="G915">
            <v>35339</v>
          </cell>
          <cell r="H915">
            <v>28800</v>
          </cell>
        </row>
        <row r="916">
          <cell r="A916">
            <v>3400004507</v>
          </cell>
          <cell r="B916">
            <v>5801</v>
          </cell>
          <cell r="C916">
            <v>61107</v>
          </cell>
          <cell r="D916">
            <v>0</v>
          </cell>
          <cell r="E916" t="str">
            <v>DEPRAG SCREW DRIVER</v>
          </cell>
          <cell r="F916">
            <v>1</v>
          </cell>
          <cell r="G916">
            <v>35339</v>
          </cell>
          <cell r="H916">
            <v>28800</v>
          </cell>
        </row>
        <row r="917">
          <cell r="A917">
            <v>3400004509</v>
          </cell>
          <cell r="B917">
            <v>5801</v>
          </cell>
          <cell r="C917">
            <v>61111</v>
          </cell>
          <cell r="D917">
            <v>0</v>
          </cell>
          <cell r="E917" t="str">
            <v>ILLUMINATED MAGNIFYING GLASS</v>
          </cell>
          <cell r="F917">
            <v>1</v>
          </cell>
          <cell r="G917">
            <v>35339</v>
          </cell>
          <cell r="H917">
            <v>11200</v>
          </cell>
        </row>
        <row r="918">
          <cell r="A918">
            <v>3400004510</v>
          </cell>
          <cell r="B918">
            <v>5801</v>
          </cell>
          <cell r="C918">
            <v>61111</v>
          </cell>
          <cell r="D918">
            <v>0</v>
          </cell>
          <cell r="E918" t="str">
            <v>ILLUMINATED MAGNIFYING GLASS</v>
          </cell>
          <cell r="F918">
            <v>1</v>
          </cell>
          <cell r="G918">
            <v>35339</v>
          </cell>
          <cell r="H918">
            <v>11200</v>
          </cell>
        </row>
        <row r="919">
          <cell r="A919">
            <v>3400004511</v>
          </cell>
          <cell r="B919">
            <v>5801</v>
          </cell>
          <cell r="C919">
            <v>61111</v>
          </cell>
          <cell r="D919">
            <v>0</v>
          </cell>
          <cell r="E919" t="str">
            <v>ILLUMINATED MAGNIFYING GLASS</v>
          </cell>
          <cell r="F919">
            <v>1</v>
          </cell>
          <cell r="G919">
            <v>35339</v>
          </cell>
          <cell r="H919">
            <v>11200</v>
          </cell>
        </row>
        <row r="920">
          <cell r="A920">
            <v>3400004512</v>
          </cell>
          <cell r="B920">
            <v>5801</v>
          </cell>
          <cell r="C920">
            <v>61111</v>
          </cell>
          <cell r="D920">
            <v>0</v>
          </cell>
          <cell r="E920" t="str">
            <v>ILLUMINATED MAGNIFYING GLASS</v>
          </cell>
          <cell r="F920">
            <v>1</v>
          </cell>
          <cell r="G920">
            <v>35339</v>
          </cell>
          <cell r="H920">
            <v>11200</v>
          </cell>
        </row>
        <row r="921">
          <cell r="A921">
            <v>3400004514</v>
          </cell>
          <cell r="B921">
            <v>5801</v>
          </cell>
          <cell r="C921">
            <v>61100</v>
          </cell>
          <cell r="D921">
            <v>0</v>
          </cell>
          <cell r="E921" t="str">
            <v>HAND LEVER PRESS</v>
          </cell>
          <cell r="F921">
            <v>1</v>
          </cell>
          <cell r="G921">
            <v>35339</v>
          </cell>
          <cell r="H921">
            <v>30200</v>
          </cell>
        </row>
        <row r="922">
          <cell r="A922">
            <v>3400004515</v>
          </cell>
          <cell r="B922">
            <v>5801</v>
          </cell>
          <cell r="C922">
            <v>61100</v>
          </cell>
          <cell r="D922">
            <v>0</v>
          </cell>
          <cell r="E922" t="str">
            <v>HAND LEVER PRESS</v>
          </cell>
          <cell r="F922">
            <v>1</v>
          </cell>
          <cell r="G922">
            <v>35339</v>
          </cell>
          <cell r="H922">
            <v>30200</v>
          </cell>
        </row>
        <row r="923">
          <cell r="A923">
            <v>3400004586</v>
          </cell>
          <cell r="B923">
            <v>5801</v>
          </cell>
          <cell r="C923">
            <v>61100</v>
          </cell>
          <cell r="D923">
            <v>0</v>
          </cell>
          <cell r="E923" t="str">
            <v>COMPONENT PREP MACHINE A075</v>
          </cell>
          <cell r="F923">
            <v>1</v>
          </cell>
          <cell r="G923">
            <v>35339</v>
          </cell>
          <cell r="H923">
            <v>396800</v>
          </cell>
        </row>
        <row r="924">
          <cell r="A924">
            <v>3400004587</v>
          </cell>
          <cell r="B924">
            <v>5801</v>
          </cell>
          <cell r="C924">
            <v>61100</v>
          </cell>
          <cell r="D924">
            <v>0</v>
          </cell>
          <cell r="E924" t="str">
            <v>COMPONENT PREP MACHINE C049</v>
          </cell>
          <cell r="F924">
            <v>1</v>
          </cell>
          <cell r="G924">
            <v>35339</v>
          </cell>
          <cell r="H924">
            <v>112100</v>
          </cell>
        </row>
        <row r="925">
          <cell r="A925">
            <v>3400004588</v>
          </cell>
          <cell r="B925">
            <v>5801</v>
          </cell>
          <cell r="C925">
            <v>61100</v>
          </cell>
          <cell r="D925">
            <v>0</v>
          </cell>
          <cell r="E925" t="str">
            <v>COMPONENT PREP MACHINE C036/7</v>
          </cell>
          <cell r="F925">
            <v>1</v>
          </cell>
          <cell r="G925">
            <v>35339</v>
          </cell>
          <cell r="H925">
            <v>1836900</v>
          </cell>
        </row>
        <row r="926">
          <cell r="A926">
            <v>3400004589</v>
          </cell>
          <cell r="B926">
            <v>5801</v>
          </cell>
          <cell r="C926">
            <v>61100</v>
          </cell>
          <cell r="D926">
            <v>0</v>
          </cell>
          <cell r="E926" t="str">
            <v>COMPONENT PREP MACHINE C052A</v>
          </cell>
          <cell r="F926">
            <v>1</v>
          </cell>
          <cell r="G926">
            <v>35339</v>
          </cell>
          <cell r="H926">
            <v>103800</v>
          </cell>
        </row>
        <row r="927">
          <cell r="A927">
            <v>3400004590</v>
          </cell>
          <cell r="B927">
            <v>5801</v>
          </cell>
          <cell r="C927">
            <v>61100</v>
          </cell>
          <cell r="D927">
            <v>0</v>
          </cell>
          <cell r="E927" t="str">
            <v>COMPONENT PREP MACHINE C 052B</v>
          </cell>
          <cell r="F927">
            <v>1</v>
          </cell>
          <cell r="G927">
            <v>35339</v>
          </cell>
          <cell r="H927">
            <v>161900</v>
          </cell>
        </row>
        <row r="928">
          <cell r="A928">
            <v>3400004591</v>
          </cell>
          <cell r="B928">
            <v>5801</v>
          </cell>
          <cell r="C928">
            <v>61100</v>
          </cell>
          <cell r="D928">
            <v>0</v>
          </cell>
          <cell r="E928" t="str">
            <v>COMPONENT PREP MACHINE C058</v>
          </cell>
          <cell r="F928">
            <v>1</v>
          </cell>
          <cell r="G928">
            <v>35339</v>
          </cell>
          <cell r="H928">
            <v>112900</v>
          </cell>
        </row>
        <row r="929">
          <cell r="A929">
            <v>3400004592</v>
          </cell>
          <cell r="B929">
            <v>5801</v>
          </cell>
          <cell r="C929">
            <v>61100</v>
          </cell>
          <cell r="D929">
            <v>0</v>
          </cell>
          <cell r="E929" t="str">
            <v>BENDING AND CUTTING TOOL  FOR LED PREP</v>
          </cell>
          <cell r="F929">
            <v>1</v>
          </cell>
          <cell r="G929">
            <v>35339</v>
          </cell>
          <cell r="H929">
            <v>342700</v>
          </cell>
        </row>
        <row r="930">
          <cell r="A930">
            <v>3400004593</v>
          </cell>
          <cell r="B930">
            <v>5801</v>
          </cell>
          <cell r="C930">
            <v>61101</v>
          </cell>
          <cell r="D930">
            <v>0</v>
          </cell>
          <cell r="E930" t="str">
            <v>SOLDER TERMINAL INSERTION</v>
          </cell>
          <cell r="F930">
            <v>1</v>
          </cell>
          <cell r="G930">
            <v>35339</v>
          </cell>
          <cell r="H930">
            <v>76500</v>
          </cell>
        </row>
        <row r="931">
          <cell r="A931">
            <v>3400004594</v>
          </cell>
          <cell r="B931">
            <v>5801</v>
          </cell>
          <cell r="C931">
            <v>61103</v>
          </cell>
          <cell r="D931">
            <v>0</v>
          </cell>
          <cell r="E931" t="str">
            <v>WAVE SOLDERING PLANT</v>
          </cell>
          <cell r="F931">
            <v>1</v>
          </cell>
          <cell r="G931">
            <v>35339</v>
          </cell>
          <cell r="H931">
            <v>6219700</v>
          </cell>
        </row>
        <row r="932">
          <cell r="A932">
            <v>3400004618</v>
          </cell>
          <cell r="B932">
            <v>5801</v>
          </cell>
          <cell r="C932">
            <v>61100</v>
          </cell>
          <cell r="D932">
            <v>0</v>
          </cell>
          <cell r="E932" t="str">
            <v>GAUGE FOR TESTING</v>
          </cell>
          <cell r="F932">
            <v>1</v>
          </cell>
          <cell r="G932">
            <v>35339</v>
          </cell>
          <cell r="H932">
            <v>199200</v>
          </cell>
        </row>
        <row r="933">
          <cell r="A933">
            <v>3400004620</v>
          </cell>
          <cell r="B933">
            <v>5801</v>
          </cell>
          <cell r="C933">
            <v>61100</v>
          </cell>
          <cell r="D933">
            <v>0</v>
          </cell>
          <cell r="E933" t="str">
            <v>IC BUTLER</v>
          </cell>
          <cell r="F933">
            <v>1</v>
          </cell>
          <cell r="G933">
            <v>35339</v>
          </cell>
          <cell r="H933">
            <v>3700</v>
          </cell>
        </row>
        <row r="934">
          <cell r="A934">
            <v>3400004679</v>
          </cell>
          <cell r="B934">
            <v>5801</v>
          </cell>
          <cell r="C934">
            <v>61102</v>
          </cell>
          <cell r="D934">
            <v>0</v>
          </cell>
          <cell r="E934" t="str">
            <v>CUTTING DEVICE</v>
          </cell>
          <cell r="F934">
            <v>1</v>
          </cell>
          <cell r="G934">
            <v>35339</v>
          </cell>
          <cell r="H934">
            <v>131700</v>
          </cell>
        </row>
        <row r="935">
          <cell r="A935">
            <v>3400004679</v>
          </cell>
          <cell r="B935">
            <v>5801</v>
          </cell>
          <cell r="C935">
            <v>61102</v>
          </cell>
          <cell r="D935">
            <v>1</v>
          </cell>
          <cell r="E935" t="str">
            <v>SPINNER WRENCHES</v>
          </cell>
          <cell r="F935">
            <v>1</v>
          </cell>
          <cell r="G935">
            <v>35339</v>
          </cell>
          <cell r="H935">
            <v>500</v>
          </cell>
        </row>
        <row r="936">
          <cell r="A936">
            <v>3400004680</v>
          </cell>
          <cell r="B936">
            <v>5801</v>
          </cell>
          <cell r="C936">
            <v>61102</v>
          </cell>
          <cell r="D936">
            <v>0</v>
          </cell>
          <cell r="E936" t="str">
            <v>JOINING TOOL WITH STRIPS</v>
          </cell>
          <cell r="F936">
            <v>1</v>
          </cell>
          <cell r="G936">
            <v>35339</v>
          </cell>
          <cell r="H936">
            <v>14600</v>
          </cell>
        </row>
        <row r="937">
          <cell r="A937">
            <v>3400004680</v>
          </cell>
          <cell r="B937">
            <v>5801</v>
          </cell>
          <cell r="C937">
            <v>61102</v>
          </cell>
          <cell r="D937">
            <v>1</v>
          </cell>
          <cell r="E937" t="str">
            <v>SET OF OPEN END WRENCHES</v>
          </cell>
          <cell r="F937">
            <v>1</v>
          </cell>
          <cell r="G937">
            <v>35339</v>
          </cell>
          <cell r="H937">
            <v>1200</v>
          </cell>
        </row>
        <row r="938">
          <cell r="A938">
            <v>3400004681</v>
          </cell>
          <cell r="B938">
            <v>5801</v>
          </cell>
          <cell r="C938">
            <v>61102</v>
          </cell>
          <cell r="D938">
            <v>0</v>
          </cell>
          <cell r="E938" t="str">
            <v>US PIN DRIVER</v>
          </cell>
          <cell r="F938">
            <v>1</v>
          </cell>
          <cell r="G938">
            <v>35339</v>
          </cell>
          <cell r="H938">
            <v>41000</v>
          </cell>
        </row>
        <row r="939">
          <cell r="A939">
            <v>3400004681</v>
          </cell>
          <cell r="B939">
            <v>5801</v>
          </cell>
          <cell r="C939">
            <v>61102</v>
          </cell>
          <cell r="D939">
            <v>1</v>
          </cell>
          <cell r="E939" t="str">
            <v>CABLE SHEARS</v>
          </cell>
          <cell r="F939">
            <v>1</v>
          </cell>
          <cell r="G939">
            <v>35339</v>
          </cell>
          <cell r="H939">
            <v>200</v>
          </cell>
        </row>
        <row r="940">
          <cell r="A940">
            <v>3400004682</v>
          </cell>
          <cell r="B940">
            <v>5801</v>
          </cell>
          <cell r="C940">
            <v>61107</v>
          </cell>
          <cell r="D940">
            <v>0</v>
          </cell>
          <cell r="E940" t="str">
            <v>US PIN DRIVER</v>
          </cell>
          <cell r="F940">
            <v>1</v>
          </cell>
          <cell r="G940">
            <v>35339</v>
          </cell>
          <cell r="H940">
            <v>45400</v>
          </cell>
        </row>
        <row r="941">
          <cell r="A941">
            <v>3400004682</v>
          </cell>
          <cell r="B941">
            <v>5801</v>
          </cell>
          <cell r="C941">
            <v>61107</v>
          </cell>
          <cell r="D941">
            <v>1</v>
          </cell>
          <cell r="E941" t="str">
            <v>SCISSORS</v>
          </cell>
          <cell r="F941">
            <v>1</v>
          </cell>
          <cell r="G941">
            <v>35339</v>
          </cell>
          <cell r="H941">
            <v>1400</v>
          </cell>
        </row>
        <row r="942">
          <cell r="A942">
            <v>3400004683</v>
          </cell>
          <cell r="B942">
            <v>5801</v>
          </cell>
          <cell r="C942">
            <v>61102</v>
          </cell>
          <cell r="D942">
            <v>0</v>
          </cell>
          <cell r="E942" t="str">
            <v>US PIN DRIVER</v>
          </cell>
          <cell r="F942">
            <v>1</v>
          </cell>
          <cell r="G942">
            <v>35339</v>
          </cell>
          <cell r="H942">
            <v>41000</v>
          </cell>
        </row>
        <row r="943">
          <cell r="A943">
            <v>3400004683</v>
          </cell>
          <cell r="B943">
            <v>5801</v>
          </cell>
          <cell r="C943">
            <v>61102</v>
          </cell>
          <cell r="D943">
            <v>1</v>
          </cell>
          <cell r="E943" t="str">
            <v>POCKET MICROSCOPE</v>
          </cell>
          <cell r="F943">
            <v>1</v>
          </cell>
          <cell r="G943">
            <v>35339</v>
          </cell>
          <cell r="H943">
            <v>7900</v>
          </cell>
        </row>
        <row r="944">
          <cell r="A944">
            <v>3400004684</v>
          </cell>
          <cell r="B944">
            <v>5801</v>
          </cell>
          <cell r="C944">
            <v>61112</v>
          </cell>
          <cell r="D944">
            <v>0</v>
          </cell>
          <cell r="E944" t="str">
            <v>US PIN DRIVER</v>
          </cell>
          <cell r="F944">
            <v>1</v>
          </cell>
          <cell r="G944">
            <v>35339</v>
          </cell>
          <cell r="H944">
            <v>41000</v>
          </cell>
        </row>
        <row r="945">
          <cell r="A945">
            <v>3400004684</v>
          </cell>
          <cell r="B945">
            <v>5801</v>
          </cell>
          <cell r="C945">
            <v>61112</v>
          </cell>
          <cell r="D945">
            <v>1</v>
          </cell>
          <cell r="E945" t="str">
            <v>SET OF TOOLS</v>
          </cell>
          <cell r="F945">
            <v>1</v>
          </cell>
          <cell r="G945">
            <v>35339</v>
          </cell>
          <cell r="H945">
            <v>31700</v>
          </cell>
        </row>
        <row r="946">
          <cell r="A946">
            <v>3400004685</v>
          </cell>
          <cell r="B946">
            <v>5801</v>
          </cell>
          <cell r="C946">
            <v>61102</v>
          </cell>
          <cell r="D946">
            <v>0</v>
          </cell>
          <cell r="E946" t="str">
            <v>US PIN DRIVER</v>
          </cell>
          <cell r="F946">
            <v>1</v>
          </cell>
          <cell r="G946">
            <v>35339</v>
          </cell>
          <cell r="H946">
            <v>41000</v>
          </cell>
        </row>
        <row r="947">
          <cell r="A947">
            <v>3400004686</v>
          </cell>
          <cell r="B947">
            <v>5801</v>
          </cell>
          <cell r="C947">
            <v>61102</v>
          </cell>
          <cell r="D947">
            <v>0</v>
          </cell>
          <cell r="E947" t="str">
            <v>PROGRAMMING ADAPTER FOR PINSITE</v>
          </cell>
          <cell r="F947">
            <v>1</v>
          </cell>
          <cell r="G947">
            <v>35339</v>
          </cell>
          <cell r="H947">
            <v>60800</v>
          </cell>
        </row>
        <row r="948">
          <cell r="A948">
            <v>3400004687</v>
          </cell>
          <cell r="B948">
            <v>5801</v>
          </cell>
          <cell r="C948">
            <v>61102</v>
          </cell>
          <cell r="D948">
            <v>0</v>
          </cell>
          <cell r="E948" t="str">
            <v>PROGRAMMING ADAPTER FOR PINSITE</v>
          </cell>
          <cell r="F948">
            <v>1</v>
          </cell>
          <cell r="G948">
            <v>35339</v>
          </cell>
          <cell r="H948">
            <v>40700</v>
          </cell>
        </row>
        <row r="949">
          <cell r="A949">
            <v>3400004688</v>
          </cell>
          <cell r="B949">
            <v>5801</v>
          </cell>
          <cell r="C949">
            <v>61102</v>
          </cell>
          <cell r="D949">
            <v>0</v>
          </cell>
          <cell r="E949" t="str">
            <v>PROGARMMER MODULE PINSITE</v>
          </cell>
          <cell r="F949">
            <v>1</v>
          </cell>
          <cell r="G949">
            <v>35339</v>
          </cell>
          <cell r="H949">
            <v>290800</v>
          </cell>
        </row>
        <row r="950">
          <cell r="A950">
            <v>3400004692</v>
          </cell>
          <cell r="B950">
            <v>5801</v>
          </cell>
          <cell r="C950">
            <v>61115</v>
          </cell>
          <cell r="D950">
            <v>0</v>
          </cell>
          <cell r="E950" t="str">
            <v>MODULE ADL WITH FIRMWARE</v>
          </cell>
          <cell r="F950">
            <v>1</v>
          </cell>
          <cell r="G950">
            <v>35339</v>
          </cell>
          <cell r="H950">
            <v>40100</v>
          </cell>
        </row>
        <row r="951">
          <cell r="A951">
            <v>3400004693</v>
          </cell>
          <cell r="B951">
            <v>5801</v>
          </cell>
          <cell r="C951">
            <v>61115</v>
          </cell>
          <cell r="D951">
            <v>0</v>
          </cell>
          <cell r="E951" t="str">
            <v>MODULE ADL WITH FIRMWARE</v>
          </cell>
          <cell r="F951">
            <v>1</v>
          </cell>
          <cell r="G951">
            <v>35339</v>
          </cell>
          <cell r="H951">
            <v>40100</v>
          </cell>
        </row>
        <row r="952">
          <cell r="A952">
            <v>3400004694</v>
          </cell>
          <cell r="B952">
            <v>5801</v>
          </cell>
          <cell r="C952">
            <v>61115</v>
          </cell>
          <cell r="D952">
            <v>0</v>
          </cell>
          <cell r="E952" t="str">
            <v>MODULE ADL WITH FIRMWARE</v>
          </cell>
          <cell r="F952">
            <v>1</v>
          </cell>
          <cell r="G952">
            <v>35339</v>
          </cell>
          <cell r="H952">
            <v>15900</v>
          </cell>
        </row>
        <row r="953">
          <cell r="A953">
            <v>3400004695</v>
          </cell>
          <cell r="B953">
            <v>5801</v>
          </cell>
          <cell r="C953">
            <v>61115</v>
          </cell>
          <cell r="D953">
            <v>0</v>
          </cell>
          <cell r="E953" t="str">
            <v>MODULE ADL WITH FIRMWARE</v>
          </cell>
          <cell r="F953">
            <v>1</v>
          </cell>
          <cell r="G953">
            <v>35339</v>
          </cell>
          <cell r="H953">
            <v>15900</v>
          </cell>
        </row>
        <row r="954">
          <cell r="A954">
            <v>3400004696</v>
          </cell>
          <cell r="B954">
            <v>5801</v>
          </cell>
          <cell r="C954">
            <v>61115</v>
          </cell>
          <cell r="D954">
            <v>0</v>
          </cell>
          <cell r="E954" t="str">
            <v>MODULE ADL WITH FIRMWARE</v>
          </cell>
          <cell r="F954">
            <v>1</v>
          </cell>
          <cell r="G954">
            <v>35339</v>
          </cell>
          <cell r="H954">
            <v>15900</v>
          </cell>
        </row>
        <row r="955">
          <cell r="A955">
            <v>3400004697</v>
          </cell>
          <cell r="B955">
            <v>5801</v>
          </cell>
          <cell r="C955">
            <v>61115</v>
          </cell>
          <cell r="D955">
            <v>0</v>
          </cell>
          <cell r="E955" t="str">
            <v>MODULE ADL WITH FIRMWARE</v>
          </cell>
          <cell r="F955">
            <v>1</v>
          </cell>
          <cell r="G955">
            <v>35339</v>
          </cell>
          <cell r="H955">
            <v>15900</v>
          </cell>
        </row>
        <row r="956">
          <cell r="A956">
            <v>3400004698</v>
          </cell>
          <cell r="B956">
            <v>5801</v>
          </cell>
          <cell r="C956">
            <v>61115</v>
          </cell>
          <cell r="D956">
            <v>0</v>
          </cell>
          <cell r="E956" t="str">
            <v>MODULE ADL WITH FIRMWARE</v>
          </cell>
          <cell r="F956">
            <v>1</v>
          </cell>
          <cell r="G956">
            <v>35339</v>
          </cell>
          <cell r="H956">
            <v>15900</v>
          </cell>
        </row>
        <row r="957">
          <cell r="A957">
            <v>3400004699</v>
          </cell>
          <cell r="B957">
            <v>5801</v>
          </cell>
          <cell r="C957">
            <v>61115</v>
          </cell>
          <cell r="D957">
            <v>0</v>
          </cell>
          <cell r="E957" t="str">
            <v>MODULE ADL WITH FIRMWARE</v>
          </cell>
          <cell r="F957">
            <v>1</v>
          </cell>
          <cell r="G957">
            <v>35339</v>
          </cell>
          <cell r="H957">
            <v>15900</v>
          </cell>
        </row>
        <row r="958">
          <cell r="A958">
            <v>3400004700</v>
          </cell>
          <cell r="B958">
            <v>5801</v>
          </cell>
          <cell r="C958">
            <v>61115</v>
          </cell>
          <cell r="D958">
            <v>0</v>
          </cell>
          <cell r="E958" t="str">
            <v>MODULE ADL WITH FIRMWARE</v>
          </cell>
          <cell r="F958">
            <v>1</v>
          </cell>
          <cell r="G958">
            <v>35339</v>
          </cell>
          <cell r="H958">
            <v>15900</v>
          </cell>
        </row>
        <row r="959">
          <cell r="A959">
            <v>3400004701</v>
          </cell>
          <cell r="B959">
            <v>5801</v>
          </cell>
          <cell r="C959">
            <v>61115</v>
          </cell>
          <cell r="D959">
            <v>0</v>
          </cell>
          <cell r="E959" t="str">
            <v>TESMOL V</v>
          </cell>
          <cell r="F959">
            <v>1</v>
          </cell>
          <cell r="G959">
            <v>35339</v>
          </cell>
          <cell r="H959">
            <v>293500</v>
          </cell>
        </row>
        <row r="960">
          <cell r="A960">
            <v>3400004702</v>
          </cell>
          <cell r="B960">
            <v>5801</v>
          </cell>
          <cell r="C960">
            <v>61102</v>
          </cell>
          <cell r="D960">
            <v>0</v>
          </cell>
          <cell r="E960" t="str">
            <v>MISC TOOLS FOR SMT</v>
          </cell>
          <cell r="F960">
            <v>1</v>
          </cell>
          <cell r="G960">
            <v>35339</v>
          </cell>
          <cell r="H960">
            <v>18200</v>
          </cell>
        </row>
        <row r="961">
          <cell r="A961">
            <v>3400004703</v>
          </cell>
          <cell r="B961">
            <v>5801</v>
          </cell>
          <cell r="C961">
            <v>61102</v>
          </cell>
          <cell r="D961">
            <v>0</v>
          </cell>
          <cell r="E961" t="str">
            <v>STEREO MICROSKOP M 715 FOR SMT</v>
          </cell>
          <cell r="F961">
            <v>1</v>
          </cell>
          <cell r="G961">
            <v>35339</v>
          </cell>
          <cell r="H961">
            <v>270500</v>
          </cell>
        </row>
        <row r="962">
          <cell r="A962">
            <v>3400004704</v>
          </cell>
          <cell r="B962">
            <v>5801</v>
          </cell>
          <cell r="C962">
            <v>61102</v>
          </cell>
          <cell r="D962">
            <v>0</v>
          </cell>
          <cell r="E962" t="str">
            <v>STEREO MICROSKOP M 715 FOR SMT</v>
          </cell>
          <cell r="F962">
            <v>1</v>
          </cell>
          <cell r="G962">
            <v>35339</v>
          </cell>
          <cell r="H962">
            <v>270500</v>
          </cell>
        </row>
        <row r="963">
          <cell r="A963">
            <v>3400004705</v>
          </cell>
          <cell r="B963">
            <v>5801</v>
          </cell>
          <cell r="C963">
            <v>61102</v>
          </cell>
          <cell r="D963">
            <v>0</v>
          </cell>
          <cell r="E963" t="str">
            <v>STEREO MICROSKOP M 715 FOR SMT</v>
          </cell>
          <cell r="F963">
            <v>1</v>
          </cell>
          <cell r="G963">
            <v>35339</v>
          </cell>
          <cell r="H963">
            <v>270500</v>
          </cell>
        </row>
        <row r="964">
          <cell r="A964">
            <v>3400004706</v>
          </cell>
          <cell r="B964">
            <v>5801</v>
          </cell>
          <cell r="C964">
            <v>61102</v>
          </cell>
          <cell r="D964">
            <v>0</v>
          </cell>
          <cell r="E964" t="str">
            <v>SPARE PARTS FOR SMT</v>
          </cell>
          <cell r="F964">
            <v>1</v>
          </cell>
          <cell r="G964">
            <v>35339</v>
          </cell>
          <cell r="H964">
            <v>13100</v>
          </cell>
        </row>
        <row r="965">
          <cell r="A965">
            <v>3400004707</v>
          </cell>
          <cell r="B965">
            <v>5801</v>
          </cell>
          <cell r="C965">
            <v>61102</v>
          </cell>
          <cell r="D965">
            <v>0</v>
          </cell>
          <cell r="E965" t="str">
            <v>SPARE PARTS FOR SMT</v>
          </cell>
          <cell r="F965">
            <v>1</v>
          </cell>
          <cell r="G965">
            <v>35339</v>
          </cell>
          <cell r="H965">
            <v>13100</v>
          </cell>
        </row>
        <row r="966">
          <cell r="A966">
            <v>3400004708</v>
          </cell>
          <cell r="B966">
            <v>5801</v>
          </cell>
          <cell r="C966">
            <v>61102</v>
          </cell>
          <cell r="D966">
            <v>0</v>
          </cell>
          <cell r="E966" t="str">
            <v>SOLDERING TOOL FOR SMT</v>
          </cell>
          <cell r="F966">
            <v>1</v>
          </cell>
          <cell r="G966">
            <v>35339</v>
          </cell>
          <cell r="H966">
            <v>12000</v>
          </cell>
        </row>
        <row r="967">
          <cell r="A967">
            <v>3400004709</v>
          </cell>
          <cell r="B967">
            <v>5801</v>
          </cell>
          <cell r="C967">
            <v>61102</v>
          </cell>
          <cell r="D967">
            <v>0</v>
          </cell>
          <cell r="E967" t="str">
            <v>SOLDERING TOOL FOR SMT</v>
          </cell>
          <cell r="F967">
            <v>1</v>
          </cell>
          <cell r="G967">
            <v>35339</v>
          </cell>
          <cell r="H967">
            <v>12000</v>
          </cell>
        </row>
        <row r="968">
          <cell r="A968">
            <v>3400003284</v>
          </cell>
          <cell r="B968">
            <v>5801</v>
          </cell>
          <cell r="C968">
            <v>61115</v>
          </cell>
          <cell r="D968">
            <v>0</v>
          </cell>
          <cell r="E968" t="str">
            <v>MODULE SPARE PART S30189Q4101C100</v>
          </cell>
          <cell r="F968">
            <v>2</v>
          </cell>
          <cell r="G968">
            <v>35128</v>
          </cell>
          <cell r="H968">
            <v>52600</v>
          </cell>
        </row>
        <row r="969">
          <cell r="A969">
            <v>3400003623</v>
          </cell>
          <cell r="B969">
            <v>5801</v>
          </cell>
          <cell r="C969">
            <v>61115</v>
          </cell>
          <cell r="D969">
            <v>0</v>
          </cell>
          <cell r="E969" t="str">
            <v>UPGRADE SIM:SDC</v>
          </cell>
          <cell r="F969">
            <v>1</v>
          </cell>
          <cell r="G969">
            <v>35450</v>
          </cell>
          <cell r="H969">
            <v>646492.53</v>
          </cell>
        </row>
        <row r="970">
          <cell r="A970">
            <v>3400003624</v>
          </cell>
          <cell r="B970">
            <v>5801</v>
          </cell>
          <cell r="C970">
            <v>61115</v>
          </cell>
          <cell r="D970">
            <v>0</v>
          </cell>
          <cell r="E970" t="str">
            <v>PLUG IN CABLE FOR LTGM</v>
          </cell>
          <cell r="F970">
            <v>30</v>
          </cell>
          <cell r="G970">
            <v>35450</v>
          </cell>
          <cell r="H970">
            <v>96050.32</v>
          </cell>
        </row>
        <row r="971">
          <cell r="A971">
            <v>3400003625</v>
          </cell>
          <cell r="B971">
            <v>5801</v>
          </cell>
          <cell r="C971">
            <v>61102</v>
          </cell>
          <cell r="D971">
            <v>0</v>
          </cell>
          <cell r="E971" t="str">
            <v>PRINTING STENCIL FOR M:SLMA:FPE(Q1325).</v>
          </cell>
          <cell r="F971">
            <v>1</v>
          </cell>
          <cell r="G971">
            <v>35450</v>
          </cell>
          <cell r="H971">
            <v>29284</v>
          </cell>
        </row>
        <row r="972">
          <cell r="A972">
            <v>3400003781</v>
          </cell>
          <cell r="B972">
            <v>5801</v>
          </cell>
          <cell r="C972">
            <v>61115</v>
          </cell>
          <cell r="D972">
            <v>0</v>
          </cell>
          <cell r="E972" t="str">
            <v>BRACKET FOR TESMOD</v>
          </cell>
          <cell r="F972">
            <v>1</v>
          </cell>
          <cell r="G972">
            <v>35510</v>
          </cell>
          <cell r="H972">
            <v>4000</v>
          </cell>
        </row>
        <row r="973">
          <cell r="A973">
            <v>3400003634</v>
          </cell>
          <cell r="B973">
            <v>5801</v>
          </cell>
          <cell r="C973">
            <v>61115</v>
          </cell>
          <cell r="D973">
            <v>0</v>
          </cell>
          <cell r="E973" t="str">
            <v>UPGRADE KIT FOR TESMOD 2E</v>
          </cell>
          <cell r="F973">
            <v>1</v>
          </cell>
          <cell r="G973">
            <v>35453</v>
          </cell>
          <cell r="H973">
            <v>53042.5</v>
          </cell>
        </row>
        <row r="974">
          <cell r="A974">
            <v>3400003635</v>
          </cell>
          <cell r="B974">
            <v>5801</v>
          </cell>
          <cell r="C974">
            <v>61115</v>
          </cell>
          <cell r="D974">
            <v>0</v>
          </cell>
          <cell r="E974" t="str">
            <v>UPGRADE KIT FOR TESMOD 2E</v>
          </cell>
          <cell r="F974">
            <v>1</v>
          </cell>
          <cell r="G974">
            <v>35453</v>
          </cell>
          <cell r="H974">
            <v>53042.52</v>
          </cell>
        </row>
        <row r="975">
          <cell r="A975">
            <v>3400003636</v>
          </cell>
          <cell r="B975">
            <v>5801</v>
          </cell>
          <cell r="C975">
            <v>61115</v>
          </cell>
          <cell r="D975">
            <v>0</v>
          </cell>
          <cell r="E975" t="str">
            <v>UPGRADE KIT FOR TESMOD 2E</v>
          </cell>
          <cell r="F975">
            <v>1</v>
          </cell>
          <cell r="G975">
            <v>35453</v>
          </cell>
          <cell r="H975">
            <v>53042.52</v>
          </cell>
        </row>
        <row r="976">
          <cell r="A976">
            <v>3400003637</v>
          </cell>
          <cell r="B976">
            <v>5801</v>
          </cell>
          <cell r="C976">
            <v>61115</v>
          </cell>
          <cell r="D976">
            <v>0</v>
          </cell>
          <cell r="E976" t="str">
            <v>UPGRADE KIT FOR TESMOD 2E</v>
          </cell>
          <cell r="F976">
            <v>1</v>
          </cell>
          <cell r="G976">
            <v>35453</v>
          </cell>
          <cell r="H976">
            <v>53042.52</v>
          </cell>
        </row>
        <row r="977">
          <cell r="A977">
            <v>3400003638</v>
          </cell>
          <cell r="B977">
            <v>5801</v>
          </cell>
          <cell r="C977">
            <v>61115</v>
          </cell>
          <cell r="D977">
            <v>0</v>
          </cell>
          <cell r="E977" t="str">
            <v>UPGRADE KIT FOR TESMOD 2E</v>
          </cell>
          <cell r="F977">
            <v>1</v>
          </cell>
          <cell r="G977">
            <v>35453</v>
          </cell>
          <cell r="H977">
            <v>53042.52</v>
          </cell>
        </row>
        <row r="978">
          <cell r="A978">
            <v>3400003639</v>
          </cell>
          <cell r="B978">
            <v>5801</v>
          </cell>
          <cell r="C978">
            <v>61115</v>
          </cell>
          <cell r="D978">
            <v>0</v>
          </cell>
          <cell r="E978" t="str">
            <v>UPGRADE KIT FOR TESMOD 2E</v>
          </cell>
          <cell r="F978">
            <v>1</v>
          </cell>
          <cell r="G978">
            <v>35453</v>
          </cell>
          <cell r="H978">
            <v>53042.52</v>
          </cell>
        </row>
        <row r="979">
          <cell r="A979">
            <v>3400003640</v>
          </cell>
          <cell r="B979">
            <v>5801</v>
          </cell>
          <cell r="C979">
            <v>61115</v>
          </cell>
          <cell r="D979">
            <v>0</v>
          </cell>
          <cell r="E979" t="str">
            <v>UPGRADE KIT FOR TESMOD 2E</v>
          </cell>
          <cell r="F979">
            <v>1</v>
          </cell>
          <cell r="G979">
            <v>35453</v>
          </cell>
          <cell r="H979">
            <v>53042.52</v>
          </cell>
        </row>
        <row r="980">
          <cell r="A980">
            <v>3400003641</v>
          </cell>
          <cell r="B980">
            <v>5801</v>
          </cell>
          <cell r="C980">
            <v>61115</v>
          </cell>
          <cell r="D980">
            <v>0</v>
          </cell>
          <cell r="E980" t="str">
            <v>UPGRADE KIT FOR TESMOD 2E</v>
          </cell>
          <cell r="F980">
            <v>1</v>
          </cell>
          <cell r="G980">
            <v>35453</v>
          </cell>
          <cell r="H980">
            <v>53042.52</v>
          </cell>
        </row>
        <row r="981">
          <cell r="A981">
            <v>3400003642</v>
          </cell>
          <cell r="B981">
            <v>5801</v>
          </cell>
          <cell r="C981">
            <v>61115</v>
          </cell>
          <cell r="D981">
            <v>0</v>
          </cell>
          <cell r="E981" t="str">
            <v>UPGRADE KIT FOR TESMOD 2E</v>
          </cell>
          <cell r="F981">
            <v>1</v>
          </cell>
          <cell r="G981">
            <v>35453</v>
          </cell>
          <cell r="H981">
            <v>53042.52</v>
          </cell>
        </row>
        <row r="982">
          <cell r="A982">
            <v>3400003643</v>
          </cell>
          <cell r="B982">
            <v>5801</v>
          </cell>
          <cell r="C982">
            <v>61115</v>
          </cell>
          <cell r="D982">
            <v>0</v>
          </cell>
          <cell r="E982" t="str">
            <v>UPGRAE KIT FOR TESMOD 2E</v>
          </cell>
          <cell r="F982">
            <v>1</v>
          </cell>
          <cell r="G982">
            <v>35453</v>
          </cell>
          <cell r="H982">
            <v>53042.52</v>
          </cell>
        </row>
        <row r="983">
          <cell r="A983">
            <v>3400003644</v>
          </cell>
          <cell r="B983">
            <v>5801</v>
          </cell>
          <cell r="C983">
            <v>61115</v>
          </cell>
          <cell r="D983">
            <v>0</v>
          </cell>
          <cell r="E983" t="str">
            <v>UPGRADE KIT FOR TESMOD 2E</v>
          </cell>
          <cell r="F983">
            <v>1</v>
          </cell>
          <cell r="G983">
            <v>35453</v>
          </cell>
          <cell r="H983">
            <v>53042.52</v>
          </cell>
        </row>
        <row r="984">
          <cell r="A984">
            <v>3400003645</v>
          </cell>
          <cell r="B984">
            <v>5801</v>
          </cell>
          <cell r="C984">
            <v>61115</v>
          </cell>
          <cell r="D984">
            <v>0</v>
          </cell>
          <cell r="E984" t="str">
            <v>UPGRADE KIT FOR TESMOD 2E</v>
          </cell>
          <cell r="F984">
            <v>1</v>
          </cell>
          <cell r="G984">
            <v>35453</v>
          </cell>
          <cell r="H984">
            <v>53042.52</v>
          </cell>
        </row>
        <row r="985">
          <cell r="A985">
            <v>3400003646</v>
          </cell>
          <cell r="B985">
            <v>5801</v>
          </cell>
          <cell r="C985">
            <v>61115</v>
          </cell>
          <cell r="D985">
            <v>0</v>
          </cell>
          <cell r="E985" t="str">
            <v>UPGRADE KIT FOR TESMOD 2E</v>
          </cell>
          <cell r="F985">
            <v>1</v>
          </cell>
          <cell r="G985">
            <v>35453</v>
          </cell>
          <cell r="H985">
            <v>53042.52</v>
          </cell>
        </row>
        <row r="986">
          <cell r="A986">
            <v>3400003785</v>
          </cell>
          <cell r="B986">
            <v>5801</v>
          </cell>
          <cell r="C986">
            <v>61119</v>
          </cell>
          <cell r="D986">
            <v>0</v>
          </cell>
          <cell r="E986" t="str">
            <v>50 MHZ Pulse/Function Generator</v>
          </cell>
          <cell r="F986">
            <v>1</v>
          </cell>
          <cell r="G986">
            <v>35520</v>
          </cell>
          <cell r="H986">
            <v>214428.16</v>
          </cell>
        </row>
        <row r="987">
          <cell r="A987">
            <v>3400003786</v>
          </cell>
          <cell r="B987">
            <v>5801</v>
          </cell>
          <cell r="C987">
            <v>61119</v>
          </cell>
          <cell r="D987">
            <v>0</v>
          </cell>
          <cell r="E987" t="str">
            <v>0-110 dB Manual Step Attenuator</v>
          </cell>
          <cell r="F987">
            <v>1</v>
          </cell>
          <cell r="G987">
            <v>35520</v>
          </cell>
          <cell r="H987">
            <v>489704.75</v>
          </cell>
        </row>
        <row r="988">
          <cell r="A988">
            <v>3400003787</v>
          </cell>
          <cell r="B988">
            <v>5801</v>
          </cell>
          <cell r="C988">
            <v>61119</v>
          </cell>
          <cell r="D988">
            <v>0</v>
          </cell>
          <cell r="E988" t="str">
            <v>Vector Modulation/Constellation Analyser</v>
          </cell>
          <cell r="F988">
            <v>1</v>
          </cell>
          <cell r="G988">
            <v>35520</v>
          </cell>
          <cell r="H988">
            <v>1636239.06</v>
          </cell>
        </row>
        <row r="989">
          <cell r="A989">
            <v>3400004456</v>
          </cell>
          <cell r="B989">
            <v>5900</v>
          </cell>
          <cell r="C989">
            <v>61206</v>
          </cell>
          <cell r="D989">
            <v>0</v>
          </cell>
          <cell r="E989" t="str">
            <v>MOUNTING DEVICE FOR CONNECTOR SWIVEL</v>
          </cell>
          <cell r="F989">
            <v>1</v>
          </cell>
          <cell r="G989">
            <v>34731</v>
          </cell>
          <cell r="H989">
            <v>1600</v>
          </cell>
        </row>
        <row r="990">
          <cell r="A990">
            <v>3400002831</v>
          </cell>
          <cell r="B990">
            <v>5900</v>
          </cell>
          <cell r="C990">
            <v>61208</v>
          </cell>
          <cell r="D990">
            <v>0</v>
          </cell>
          <cell r="E990" t="str">
            <v>AE MAKE PRECISION GRADE POTABLE WATTMETR</v>
          </cell>
          <cell r="F990">
            <v>1</v>
          </cell>
          <cell r="G990">
            <v>34790</v>
          </cell>
          <cell r="H990">
            <v>800</v>
          </cell>
        </row>
        <row r="991">
          <cell r="A991">
            <v>3400002836</v>
          </cell>
          <cell r="B991">
            <v>5900</v>
          </cell>
          <cell r="C991">
            <v>61208</v>
          </cell>
          <cell r="D991">
            <v>0</v>
          </cell>
          <cell r="E991" t="str">
            <v>MECO MAKE MOLTIMETER</v>
          </cell>
          <cell r="F991">
            <v>1</v>
          </cell>
          <cell r="G991">
            <v>34790</v>
          </cell>
          <cell r="H991">
            <v>2900</v>
          </cell>
        </row>
        <row r="992">
          <cell r="A992">
            <v>3400002850</v>
          </cell>
          <cell r="B992">
            <v>5900</v>
          </cell>
          <cell r="C992">
            <v>61151</v>
          </cell>
          <cell r="D992">
            <v>0</v>
          </cell>
          <cell r="E992" t="str">
            <v>ANALOG MULTIMETER</v>
          </cell>
          <cell r="F992">
            <v>1</v>
          </cell>
          <cell r="G992">
            <v>34790</v>
          </cell>
          <cell r="H992">
            <v>2500</v>
          </cell>
        </row>
        <row r="993">
          <cell r="A993">
            <v>3400002852</v>
          </cell>
          <cell r="B993">
            <v>5900</v>
          </cell>
          <cell r="C993">
            <v>61206</v>
          </cell>
          <cell r="D993">
            <v>0</v>
          </cell>
          <cell r="E993" t="str">
            <v>AUTORANGING DIGITAL MULTIMETER</v>
          </cell>
          <cell r="F993">
            <v>3</v>
          </cell>
          <cell r="G993">
            <v>34790</v>
          </cell>
          <cell r="H993">
            <v>3100</v>
          </cell>
        </row>
        <row r="994">
          <cell r="A994">
            <v>3400002854</v>
          </cell>
          <cell r="B994">
            <v>5900</v>
          </cell>
          <cell r="C994">
            <v>61206</v>
          </cell>
          <cell r="D994">
            <v>0</v>
          </cell>
          <cell r="E994" t="str">
            <v>DC POWER SUPPLY</v>
          </cell>
          <cell r="F994">
            <v>2</v>
          </cell>
          <cell r="G994">
            <v>34790</v>
          </cell>
          <cell r="H994">
            <v>6500</v>
          </cell>
        </row>
        <row r="995">
          <cell r="A995">
            <v>3400002855</v>
          </cell>
          <cell r="B995">
            <v>5900</v>
          </cell>
          <cell r="C995">
            <v>61206</v>
          </cell>
          <cell r="D995">
            <v>0</v>
          </cell>
          <cell r="E995" t="str">
            <v>DC POWER SUPPLY</v>
          </cell>
          <cell r="F995">
            <v>3</v>
          </cell>
          <cell r="G995">
            <v>34790</v>
          </cell>
          <cell r="H995">
            <v>5400</v>
          </cell>
        </row>
        <row r="996">
          <cell r="A996">
            <v>3400002856</v>
          </cell>
          <cell r="B996">
            <v>5900</v>
          </cell>
          <cell r="C996">
            <v>61206</v>
          </cell>
          <cell r="D996">
            <v>0</v>
          </cell>
          <cell r="E996" t="str">
            <v>DIGITAL THERMOMETER</v>
          </cell>
          <cell r="F996">
            <v>1</v>
          </cell>
          <cell r="G996">
            <v>34790</v>
          </cell>
          <cell r="H996">
            <v>1800</v>
          </cell>
        </row>
        <row r="997">
          <cell r="A997">
            <v>3400002857</v>
          </cell>
          <cell r="B997">
            <v>5900</v>
          </cell>
          <cell r="C997">
            <v>61206</v>
          </cell>
          <cell r="D997">
            <v>0</v>
          </cell>
          <cell r="E997" t="str">
            <v>DRILLING M/W NITH STAND</v>
          </cell>
          <cell r="F997">
            <v>1</v>
          </cell>
          <cell r="G997">
            <v>34790</v>
          </cell>
          <cell r="H997">
            <v>2000</v>
          </cell>
        </row>
        <row r="998">
          <cell r="A998">
            <v>3400002858</v>
          </cell>
          <cell r="B998">
            <v>5900</v>
          </cell>
          <cell r="C998">
            <v>61101</v>
          </cell>
          <cell r="D998">
            <v>0</v>
          </cell>
          <cell r="E998" t="str">
            <v>DRILLING M/C WITH STAND</v>
          </cell>
          <cell r="F998">
            <v>1</v>
          </cell>
          <cell r="G998">
            <v>34790</v>
          </cell>
          <cell r="H998">
            <v>2500</v>
          </cell>
        </row>
        <row r="999">
          <cell r="A999">
            <v>3400002860</v>
          </cell>
          <cell r="B999">
            <v>5900</v>
          </cell>
          <cell r="C999">
            <v>61206</v>
          </cell>
          <cell r="D999">
            <v>0</v>
          </cell>
          <cell r="E999" t="str">
            <v>MAGNIFIERS MODEL</v>
          </cell>
          <cell r="F999">
            <v>2</v>
          </cell>
          <cell r="G999">
            <v>34790</v>
          </cell>
          <cell r="H999">
            <v>5800</v>
          </cell>
        </row>
        <row r="1000">
          <cell r="A1000">
            <v>3400002863</v>
          </cell>
          <cell r="B1000">
            <v>5900</v>
          </cell>
          <cell r="C1000">
            <v>61208</v>
          </cell>
          <cell r="D1000">
            <v>0</v>
          </cell>
          <cell r="E1000" t="str">
            <v>ADAPTABLE CABLE MAST TELEPRINTER</v>
          </cell>
          <cell r="F1000">
            <v>1</v>
          </cell>
          <cell r="G1000">
            <v>34790</v>
          </cell>
          <cell r="H1000">
            <v>1000</v>
          </cell>
        </row>
        <row r="1001">
          <cell r="A1001">
            <v>3400002875</v>
          </cell>
          <cell r="B1001">
            <v>5900</v>
          </cell>
          <cell r="C1001">
            <v>61156</v>
          </cell>
          <cell r="D1001">
            <v>0</v>
          </cell>
          <cell r="E1001" t="str">
            <v>FEELER GAUGE</v>
          </cell>
          <cell r="F1001">
            <v>1</v>
          </cell>
          <cell r="G1001">
            <v>34790</v>
          </cell>
          <cell r="H1001">
            <v>600</v>
          </cell>
        </row>
        <row r="1002">
          <cell r="A1002">
            <v>3400002880</v>
          </cell>
          <cell r="B1002">
            <v>5900</v>
          </cell>
          <cell r="C1002">
            <v>61206</v>
          </cell>
          <cell r="D1002">
            <v>0</v>
          </cell>
          <cell r="E1002" t="str">
            <v>TEMPERATURE PROBE</v>
          </cell>
          <cell r="F1002">
            <v>2</v>
          </cell>
          <cell r="G1002">
            <v>34790</v>
          </cell>
          <cell r="H1002">
            <v>4000</v>
          </cell>
        </row>
        <row r="1003">
          <cell r="A1003">
            <v>3400004529</v>
          </cell>
          <cell r="B1003">
            <v>5900</v>
          </cell>
          <cell r="C1003">
            <v>61206</v>
          </cell>
          <cell r="D1003">
            <v>0</v>
          </cell>
          <cell r="E1003" t="str">
            <v>SCREW DRIVER WITH PLATOSHEAR 09</v>
          </cell>
          <cell r="F1003">
            <v>13</v>
          </cell>
          <cell r="G1003">
            <v>34790</v>
          </cell>
          <cell r="H1003">
            <v>1600</v>
          </cell>
        </row>
        <row r="1004">
          <cell r="A1004">
            <v>3400004791</v>
          </cell>
          <cell r="B1004">
            <v>5900</v>
          </cell>
          <cell r="C1004">
            <v>61203</v>
          </cell>
          <cell r="D1004">
            <v>0</v>
          </cell>
          <cell r="E1004" t="str">
            <v>AGRONIC MAKE PANEL METER</v>
          </cell>
          <cell r="F1004">
            <v>1</v>
          </cell>
          <cell r="G1004">
            <v>34790</v>
          </cell>
          <cell r="H1004">
            <v>300</v>
          </cell>
        </row>
        <row r="1005">
          <cell r="A1005">
            <v>3400004572</v>
          </cell>
          <cell r="B1005">
            <v>5900</v>
          </cell>
          <cell r="C1005">
            <v>61107</v>
          </cell>
          <cell r="D1005">
            <v>0</v>
          </cell>
          <cell r="E1005" t="str">
            <v>UNWIRING HAND TOOL</v>
          </cell>
          <cell r="F1005">
            <v>2</v>
          </cell>
          <cell r="G1005">
            <v>34820</v>
          </cell>
          <cell r="H1005">
            <v>3500</v>
          </cell>
        </row>
        <row r="1006">
          <cell r="A1006">
            <v>3400004574</v>
          </cell>
          <cell r="B1006">
            <v>5900</v>
          </cell>
          <cell r="C1006">
            <v>61107</v>
          </cell>
          <cell r="D1006">
            <v>0</v>
          </cell>
          <cell r="E1006" t="str">
            <v>ADJUSTING TOOL FOR BOARDS</v>
          </cell>
          <cell r="F1006">
            <v>2</v>
          </cell>
          <cell r="G1006">
            <v>34820</v>
          </cell>
          <cell r="H1006">
            <v>1100</v>
          </cell>
        </row>
        <row r="1007">
          <cell r="A1007">
            <v>3400004604</v>
          </cell>
          <cell r="B1007">
            <v>5900</v>
          </cell>
          <cell r="C1007">
            <v>61107</v>
          </cell>
          <cell r="D1007">
            <v>0</v>
          </cell>
          <cell r="E1007" t="str">
            <v>SCISSORS 130MM</v>
          </cell>
          <cell r="F1007">
            <v>2</v>
          </cell>
          <cell r="G1007">
            <v>34820</v>
          </cell>
          <cell r="H1007">
            <v>800</v>
          </cell>
        </row>
        <row r="1008">
          <cell r="A1008">
            <v>3400004605</v>
          </cell>
          <cell r="B1008">
            <v>5900</v>
          </cell>
          <cell r="C1008">
            <v>61107</v>
          </cell>
          <cell r="D1008">
            <v>0</v>
          </cell>
          <cell r="E1008" t="str">
            <v>SIDE CUTTER FOR FRAME</v>
          </cell>
          <cell r="F1008">
            <v>6</v>
          </cell>
          <cell r="G1008">
            <v>34820</v>
          </cell>
          <cell r="H1008">
            <v>2500</v>
          </cell>
        </row>
        <row r="1009">
          <cell r="A1009">
            <v>3400004513</v>
          </cell>
          <cell r="B1009">
            <v>5900</v>
          </cell>
          <cell r="C1009">
            <v>61100</v>
          </cell>
          <cell r="D1009">
            <v>0</v>
          </cell>
          <cell r="E1009" t="str">
            <v>IC BUTLER</v>
          </cell>
          <cell r="F1009">
            <v>1</v>
          </cell>
          <cell r="G1009">
            <v>34851</v>
          </cell>
          <cell r="H1009">
            <v>3500</v>
          </cell>
        </row>
        <row r="1010">
          <cell r="A1010">
            <v>3400004691</v>
          </cell>
          <cell r="B1010">
            <v>5900</v>
          </cell>
          <cell r="C1010">
            <v>61102</v>
          </cell>
          <cell r="D1010">
            <v>0</v>
          </cell>
          <cell r="E1010" t="str">
            <v>ADJUSTABLE PCB HOLDER</v>
          </cell>
          <cell r="F1010">
            <v>1</v>
          </cell>
          <cell r="G1010">
            <v>34912</v>
          </cell>
          <cell r="H1010">
            <v>2200</v>
          </cell>
        </row>
        <row r="1011">
          <cell r="A1011">
            <v>3400003964</v>
          </cell>
          <cell r="B1011">
            <v>5900</v>
          </cell>
          <cell r="C1011">
            <v>61100</v>
          </cell>
          <cell r="D1011">
            <v>0</v>
          </cell>
          <cell r="E1011" t="str">
            <v>TEST-PCB FOR COMPONENT GRID (3NOS)</v>
          </cell>
          <cell r="F1011">
            <v>1</v>
          </cell>
          <cell r="G1011">
            <v>34213</v>
          </cell>
          <cell r="H1011">
            <v>6500</v>
          </cell>
        </row>
        <row r="1012">
          <cell r="A1012">
            <v>3400003965</v>
          </cell>
          <cell r="B1012">
            <v>5900</v>
          </cell>
          <cell r="C1012">
            <v>61100</v>
          </cell>
          <cell r="D1012">
            <v>0</v>
          </cell>
          <cell r="E1012" t="str">
            <v>TEST-PCB FOR COMPONENT GRID (3NOS)</v>
          </cell>
          <cell r="F1012">
            <v>1</v>
          </cell>
          <cell r="G1012">
            <v>34213</v>
          </cell>
          <cell r="H1012">
            <v>6500</v>
          </cell>
        </row>
        <row r="1013">
          <cell r="A1013">
            <v>3400004091</v>
          </cell>
          <cell r="B1013">
            <v>5900</v>
          </cell>
          <cell r="C1013">
            <v>61103</v>
          </cell>
          <cell r="D1013">
            <v>0</v>
          </cell>
          <cell r="E1013" t="str">
            <v>SOLDER FRAME WITH SCREW AND MAGNETS</v>
          </cell>
          <cell r="F1013">
            <v>1</v>
          </cell>
          <cell r="G1013">
            <v>34213</v>
          </cell>
          <cell r="H1013">
            <v>14300</v>
          </cell>
        </row>
        <row r="1014">
          <cell r="A1014">
            <v>3400004092</v>
          </cell>
          <cell r="B1014">
            <v>5900</v>
          </cell>
          <cell r="C1014">
            <v>61104</v>
          </cell>
          <cell r="D1014">
            <v>0</v>
          </cell>
          <cell r="E1014" t="str">
            <v>ILLUMINATED MAGNIFYING GLASS DYNASCAN</v>
          </cell>
          <cell r="F1014">
            <v>3</v>
          </cell>
          <cell r="G1014">
            <v>34213</v>
          </cell>
          <cell r="H1014">
            <v>5200</v>
          </cell>
        </row>
        <row r="1015">
          <cell r="A1015">
            <v>3400004093</v>
          </cell>
          <cell r="B1015">
            <v>5900</v>
          </cell>
          <cell r="C1015">
            <v>61103</v>
          </cell>
          <cell r="D1015">
            <v>0</v>
          </cell>
          <cell r="E1015" t="str">
            <v>POT 200C SOLDER BATH</v>
          </cell>
          <cell r="F1015">
            <v>1</v>
          </cell>
          <cell r="G1015">
            <v>34213</v>
          </cell>
          <cell r="H1015">
            <v>1200</v>
          </cell>
        </row>
        <row r="1016">
          <cell r="A1016">
            <v>3400004095</v>
          </cell>
          <cell r="B1016">
            <v>5900</v>
          </cell>
          <cell r="C1016">
            <v>61206</v>
          </cell>
          <cell r="D1016">
            <v>0</v>
          </cell>
          <cell r="E1016" t="str">
            <v>EYESCAN VIEWING LENS</v>
          </cell>
          <cell r="F1016">
            <v>5</v>
          </cell>
          <cell r="G1016">
            <v>34213</v>
          </cell>
          <cell r="H1016">
            <v>2400</v>
          </cell>
        </row>
        <row r="1017">
          <cell r="A1017">
            <v>3400004367</v>
          </cell>
          <cell r="B1017">
            <v>5900</v>
          </cell>
          <cell r="C1017">
            <v>61104</v>
          </cell>
          <cell r="D1017">
            <v>0</v>
          </cell>
          <cell r="E1017" t="str">
            <v>FOLDING MAGMFYING GLASS</v>
          </cell>
          <cell r="F1017">
            <v>4</v>
          </cell>
          <cell r="G1017">
            <v>34578</v>
          </cell>
          <cell r="H1017">
            <v>9900</v>
          </cell>
        </row>
        <row r="1018">
          <cell r="A1018">
            <v>3400004373</v>
          </cell>
          <cell r="B1018">
            <v>5900</v>
          </cell>
          <cell r="C1018">
            <v>61104</v>
          </cell>
          <cell r="D1018">
            <v>0</v>
          </cell>
          <cell r="E1018" t="str">
            <v>SET OF SCREW DRIVER</v>
          </cell>
          <cell r="F1018">
            <v>1</v>
          </cell>
          <cell r="G1018">
            <v>34578</v>
          </cell>
          <cell r="H1018">
            <v>700</v>
          </cell>
        </row>
        <row r="1019">
          <cell r="A1019">
            <v>3400004378</v>
          </cell>
          <cell r="B1019">
            <v>5900</v>
          </cell>
          <cell r="C1019">
            <v>61104</v>
          </cell>
          <cell r="D1019">
            <v>0</v>
          </cell>
          <cell r="E1019" t="str">
            <v>TEST DEVICE FOR WIRING</v>
          </cell>
          <cell r="F1019">
            <v>2</v>
          </cell>
          <cell r="G1019">
            <v>34578</v>
          </cell>
          <cell r="H1019">
            <v>3000</v>
          </cell>
        </row>
        <row r="1020">
          <cell r="A1020">
            <v>3400004264</v>
          </cell>
          <cell r="B1020">
            <v>5900</v>
          </cell>
          <cell r="C1020">
            <v>61115</v>
          </cell>
          <cell r="D1020">
            <v>0</v>
          </cell>
          <cell r="E1020" t="str">
            <v>AIR COOLED AUTO TRANSFORMERS S NOS</v>
          </cell>
          <cell r="F1020">
            <v>5</v>
          </cell>
          <cell r="G1020">
            <v>34243</v>
          </cell>
          <cell r="H1020">
            <v>8400</v>
          </cell>
        </row>
        <row r="1021">
          <cell r="A1021">
            <v>3400004265</v>
          </cell>
          <cell r="B1021">
            <v>5900</v>
          </cell>
          <cell r="C1021">
            <v>61104</v>
          </cell>
          <cell r="D1021">
            <v>0</v>
          </cell>
          <cell r="E1021" t="str">
            <v>DYNASCAN LLUMINATOR</v>
          </cell>
          <cell r="F1021">
            <v>1</v>
          </cell>
          <cell r="G1021">
            <v>34243</v>
          </cell>
          <cell r="H1021">
            <v>1500</v>
          </cell>
        </row>
        <row r="1022">
          <cell r="A1022">
            <v>3400002773</v>
          </cell>
          <cell r="B1022">
            <v>5900</v>
          </cell>
          <cell r="C1022">
            <v>61206</v>
          </cell>
          <cell r="D1022">
            <v>0</v>
          </cell>
          <cell r="E1022" t="str">
            <v>SLEEVES NOZZLE</v>
          </cell>
          <cell r="F1022">
            <v>1</v>
          </cell>
          <cell r="G1022">
            <v>35339</v>
          </cell>
          <cell r="H1022">
            <v>3300</v>
          </cell>
        </row>
        <row r="1023">
          <cell r="A1023">
            <v>3400002774</v>
          </cell>
          <cell r="B1023">
            <v>5900</v>
          </cell>
          <cell r="C1023">
            <v>61206</v>
          </cell>
          <cell r="D1023">
            <v>0</v>
          </cell>
          <cell r="E1023" t="str">
            <v>ELECTRONIC PUSH BUTTON TELEPHONE</v>
          </cell>
          <cell r="F1023">
            <v>14</v>
          </cell>
          <cell r="G1023">
            <v>35339</v>
          </cell>
          <cell r="H1023">
            <v>6800</v>
          </cell>
        </row>
        <row r="1024">
          <cell r="A1024">
            <v>3400002800</v>
          </cell>
          <cell r="B1024">
            <v>5900</v>
          </cell>
          <cell r="C1024">
            <v>61206</v>
          </cell>
          <cell r="D1024">
            <v>0</v>
          </cell>
          <cell r="E1024" t="str">
            <v>BACK MOUNT FRAME</v>
          </cell>
          <cell r="F1024">
            <v>2</v>
          </cell>
          <cell r="G1024">
            <v>35339</v>
          </cell>
          <cell r="H1024">
            <v>6300</v>
          </cell>
        </row>
        <row r="1025">
          <cell r="A1025">
            <v>3400002802</v>
          </cell>
          <cell r="B1025">
            <v>5900</v>
          </cell>
          <cell r="C1025">
            <v>61206</v>
          </cell>
          <cell r="D1025">
            <v>0</v>
          </cell>
          <cell r="E1025" t="str">
            <v>MONOCHROME MONITOR</v>
          </cell>
          <cell r="F1025">
            <v>1</v>
          </cell>
          <cell r="G1025">
            <v>35339</v>
          </cell>
          <cell r="H1025">
            <v>2100</v>
          </cell>
        </row>
        <row r="1026">
          <cell r="A1026">
            <v>3400002804</v>
          </cell>
          <cell r="B1026">
            <v>5900</v>
          </cell>
          <cell r="C1026">
            <v>61157</v>
          </cell>
          <cell r="D1026">
            <v>0</v>
          </cell>
          <cell r="E1026" t="str">
            <v>EXTENSION BOX</v>
          </cell>
          <cell r="F1026">
            <v>15</v>
          </cell>
          <cell r="G1026">
            <v>35339</v>
          </cell>
          <cell r="H1026">
            <v>1400</v>
          </cell>
        </row>
        <row r="1027">
          <cell r="A1027">
            <v>3400002806</v>
          </cell>
          <cell r="B1027">
            <v>5900</v>
          </cell>
          <cell r="C1027">
            <v>61206</v>
          </cell>
          <cell r="D1027">
            <v>0</v>
          </cell>
          <cell r="E1027" t="str">
            <v>ELECTRONIC PUSH BUTTON TELEPHONES</v>
          </cell>
          <cell r="F1027">
            <v>10</v>
          </cell>
          <cell r="G1027">
            <v>35339</v>
          </cell>
          <cell r="H1027">
            <v>5600</v>
          </cell>
        </row>
        <row r="1028">
          <cell r="A1028">
            <v>3400002814</v>
          </cell>
          <cell r="B1028">
            <v>5900</v>
          </cell>
          <cell r="C1028">
            <v>61206</v>
          </cell>
          <cell r="D1028">
            <v>0</v>
          </cell>
          <cell r="E1028" t="str">
            <v>STAINLESS STEEL SHELVES</v>
          </cell>
          <cell r="F1028">
            <v>3</v>
          </cell>
          <cell r="G1028">
            <v>35339</v>
          </cell>
          <cell r="H1028">
            <v>4200</v>
          </cell>
        </row>
        <row r="1029">
          <cell r="A1029">
            <v>3400002816</v>
          </cell>
          <cell r="B1029">
            <v>5900</v>
          </cell>
          <cell r="C1029">
            <v>61103</v>
          </cell>
          <cell r="D1029">
            <v>0</v>
          </cell>
          <cell r="E1029" t="str">
            <v>ALUMINIUM SOLDERING FIXTURE</v>
          </cell>
          <cell r="F1029">
            <v>1</v>
          </cell>
          <cell r="G1029">
            <v>35339</v>
          </cell>
          <cell r="H1029">
            <v>3300</v>
          </cell>
        </row>
        <row r="1030">
          <cell r="A1030">
            <v>3400002817</v>
          </cell>
          <cell r="B1030">
            <v>5900</v>
          </cell>
          <cell r="C1030">
            <v>61103</v>
          </cell>
          <cell r="D1030">
            <v>0</v>
          </cell>
          <cell r="E1030" t="str">
            <v>ALUMINIUM SOLDERING FIXTURE</v>
          </cell>
          <cell r="F1030">
            <v>1</v>
          </cell>
          <cell r="G1030">
            <v>35339</v>
          </cell>
          <cell r="H1030">
            <v>12900</v>
          </cell>
        </row>
        <row r="1031">
          <cell r="A1031">
            <v>3400002818</v>
          </cell>
          <cell r="B1031">
            <v>5900</v>
          </cell>
          <cell r="C1031">
            <v>61103</v>
          </cell>
          <cell r="D1031">
            <v>0</v>
          </cell>
          <cell r="E1031" t="str">
            <v>ALUMINIUM SOLDERING FIXTURE</v>
          </cell>
          <cell r="F1031">
            <v>1</v>
          </cell>
          <cell r="G1031">
            <v>35339</v>
          </cell>
          <cell r="H1031">
            <v>16200</v>
          </cell>
        </row>
        <row r="1032">
          <cell r="A1032">
            <v>3400002824</v>
          </cell>
          <cell r="B1032">
            <v>5900</v>
          </cell>
          <cell r="C1032">
            <v>61157</v>
          </cell>
          <cell r="D1032">
            <v>0</v>
          </cell>
          <cell r="E1032" t="str">
            <v>MICRO FILTER</v>
          </cell>
          <cell r="F1032">
            <v>1</v>
          </cell>
          <cell r="G1032">
            <v>35339</v>
          </cell>
          <cell r="H1032">
            <v>3700</v>
          </cell>
        </row>
        <row r="1033">
          <cell r="A1033">
            <v>3400002825</v>
          </cell>
          <cell r="B1033">
            <v>5900</v>
          </cell>
          <cell r="C1033">
            <v>61206</v>
          </cell>
          <cell r="D1033">
            <v>0</v>
          </cell>
          <cell r="E1033" t="str">
            <v>PACKING MACHINE</v>
          </cell>
          <cell r="F1033">
            <v>1</v>
          </cell>
          <cell r="G1033">
            <v>35339</v>
          </cell>
          <cell r="H1033">
            <v>900</v>
          </cell>
        </row>
        <row r="1034">
          <cell r="A1034">
            <v>3400002826</v>
          </cell>
          <cell r="B1034">
            <v>5900</v>
          </cell>
          <cell r="C1034">
            <v>61206</v>
          </cell>
          <cell r="D1034">
            <v>0</v>
          </cell>
          <cell r="E1034" t="str">
            <v>PORTABLE DRILL MACHINE</v>
          </cell>
          <cell r="F1034">
            <v>1</v>
          </cell>
          <cell r="G1034">
            <v>35339</v>
          </cell>
          <cell r="H1034">
            <v>2200</v>
          </cell>
        </row>
        <row r="1035">
          <cell r="A1035">
            <v>3400002829</v>
          </cell>
          <cell r="B1035">
            <v>5900</v>
          </cell>
          <cell r="C1035">
            <v>61154</v>
          </cell>
          <cell r="D1035">
            <v>0</v>
          </cell>
          <cell r="E1035" t="str">
            <v>DIN STANDARES</v>
          </cell>
          <cell r="F1035">
            <v>35</v>
          </cell>
          <cell r="G1035">
            <v>35339</v>
          </cell>
          <cell r="H1035">
            <v>1400</v>
          </cell>
        </row>
        <row r="1036">
          <cell r="A1036">
            <v>3400002830</v>
          </cell>
          <cell r="B1036">
            <v>5900</v>
          </cell>
          <cell r="C1036">
            <v>61157</v>
          </cell>
          <cell r="D1036">
            <v>0</v>
          </cell>
          <cell r="E1036" t="str">
            <v>SPIRIT LEVEL</v>
          </cell>
          <cell r="F1036">
            <v>1</v>
          </cell>
          <cell r="G1036">
            <v>35339</v>
          </cell>
          <cell r="H1036">
            <v>1200</v>
          </cell>
        </row>
        <row r="1037">
          <cell r="A1037">
            <v>3400004689</v>
          </cell>
          <cell r="B1037">
            <v>5900</v>
          </cell>
          <cell r="C1037">
            <v>61102</v>
          </cell>
          <cell r="D1037">
            <v>0</v>
          </cell>
          <cell r="E1037" t="str">
            <v>BOX FOR SMT COMPONETNS</v>
          </cell>
          <cell r="F1037">
            <v>1</v>
          </cell>
          <cell r="G1037">
            <v>35339</v>
          </cell>
          <cell r="H1037">
            <v>34600</v>
          </cell>
        </row>
        <row r="1038">
          <cell r="A1038">
            <v>3400004690</v>
          </cell>
          <cell r="B1038">
            <v>5900</v>
          </cell>
          <cell r="C1038">
            <v>61102</v>
          </cell>
          <cell r="D1038">
            <v>0</v>
          </cell>
          <cell r="E1038" t="str">
            <v>TRANSPORT CASE SK 730-06-10</v>
          </cell>
          <cell r="F1038">
            <v>1</v>
          </cell>
          <cell r="G1038">
            <v>35339</v>
          </cell>
          <cell r="H1038">
            <v>18700</v>
          </cell>
        </row>
        <row r="1039">
          <cell r="A1039">
            <v>3400004266</v>
          </cell>
          <cell r="B1039">
            <v>5900</v>
          </cell>
          <cell r="C1039">
            <v>61111</v>
          </cell>
          <cell r="D1039">
            <v>0</v>
          </cell>
          <cell r="E1039" t="str">
            <v>DY NASCAN ILLUMINATOR 11 NOS</v>
          </cell>
          <cell r="F1039">
            <v>1</v>
          </cell>
          <cell r="G1039">
            <v>34274</v>
          </cell>
          <cell r="H1039">
            <v>13400</v>
          </cell>
        </row>
        <row r="1040">
          <cell r="A1040">
            <v>3400002473</v>
          </cell>
          <cell r="B1040">
            <v>6103</v>
          </cell>
          <cell r="C1040">
            <v>61203</v>
          </cell>
          <cell r="D1040">
            <v>0</v>
          </cell>
          <cell r="E1040" t="str">
            <v>BICVCLE</v>
          </cell>
          <cell r="F1040">
            <v>1</v>
          </cell>
          <cell r="G1040">
            <v>34790</v>
          </cell>
          <cell r="H1040">
            <v>1100</v>
          </cell>
        </row>
        <row r="1041">
          <cell r="A1041">
            <v>3400002908</v>
          </cell>
          <cell r="B1041">
            <v>6210</v>
          </cell>
          <cell r="C1041">
            <v>61158</v>
          </cell>
          <cell r="D1041">
            <v>0</v>
          </cell>
          <cell r="E1041" t="str">
            <v>PCMCIA  ETHERNATE  LAN  CARD WITH LAPTOP</v>
          </cell>
          <cell r="F1041">
            <v>1</v>
          </cell>
          <cell r="G1041">
            <v>35339</v>
          </cell>
          <cell r="H1041">
            <v>2800</v>
          </cell>
        </row>
        <row r="1042">
          <cell r="A1042">
            <v>3400002909</v>
          </cell>
          <cell r="B1042">
            <v>6210</v>
          </cell>
          <cell r="C1042">
            <v>61155</v>
          </cell>
          <cell r="D1042">
            <v>0</v>
          </cell>
          <cell r="E1042" t="str">
            <v>PCMCIA  ETHERNATE  LAN  CARD</v>
          </cell>
          <cell r="F1042">
            <v>1</v>
          </cell>
          <cell r="G1042">
            <v>35339</v>
          </cell>
          <cell r="H1042">
            <v>2800</v>
          </cell>
        </row>
        <row r="1043">
          <cell r="A1043">
            <v>3400002910</v>
          </cell>
          <cell r="B1043">
            <v>6210</v>
          </cell>
          <cell r="C1043">
            <v>61201</v>
          </cell>
          <cell r="D1043">
            <v>0</v>
          </cell>
          <cell r="E1043" t="str">
            <v>PCMCIA  ETHERNATE  LAN  CARD</v>
          </cell>
          <cell r="F1043">
            <v>1</v>
          </cell>
          <cell r="G1043">
            <v>35339</v>
          </cell>
          <cell r="H1043">
            <v>5000</v>
          </cell>
        </row>
        <row r="1044">
          <cell r="A1044">
            <v>3400002912</v>
          </cell>
          <cell r="B1044">
            <v>6210</v>
          </cell>
          <cell r="C1044">
            <v>61158</v>
          </cell>
          <cell r="D1044">
            <v>0</v>
          </cell>
          <cell r="E1044" t="str">
            <v>GODREJ HP SCANNER  SCANJET  3C</v>
          </cell>
          <cell r="F1044">
            <v>1</v>
          </cell>
          <cell r="G1044">
            <v>35339</v>
          </cell>
          <cell r="H1044">
            <v>31600</v>
          </cell>
        </row>
        <row r="1045">
          <cell r="A1045">
            <v>3400002922</v>
          </cell>
          <cell r="B1045">
            <v>6210</v>
          </cell>
          <cell r="C1045">
            <v>61158</v>
          </cell>
          <cell r="D1045">
            <v>0</v>
          </cell>
          <cell r="E1045" t="str">
            <v>CABLING FOR  DATA COMMUNICATION</v>
          </cell>
          <cell r="F1045">
            <v>1</v>
          </cell>
          <cell r="G1045">
            <v>35339</v>
          </cell>
          <cell r="H1045">
            <v>40000</v>
          </cell>
        </row>
        <row r="1046">
          <cell r="A1046">
            <v>3400003015</v>
          </cell>
          <cell r="B1046">
            <v>6210</v>
          </cell>
          <cell r="C1046">
            <v>61115</v>
          </cell>
          <cell r="D1046">
            <v>0</v>
          </cell>
          <cell r="E1046" t="str">
            <v>SPO2S40004 SP-400 LASER SCANNER WITH RS2</v>
          </cell>
          <cell r="F1046">
            <v>1</v>
          </cell>
          <cell r="G1046">
            <v>35339</v>
          </cell>
          <cell r="H1046">
            <v>47300</v>
          </cell>
        </row>
        <row r="1047">
          <cell r="A1047">
            <v>3400003027</v>
          </cell>
          <cell r="B1047">
            <v>6210</v>
          </cell>
          <cell r="C1047">
            <v>61155</v>
          </cell>
          <cell r="D1047">
            <v>0</v>
          </cell>
          <cell r="E1047" t="str">
            <v>S/F, DE-650 CT PCMCIA CARD</v>
          </cell>
          <cell r="F1047">
            <v>1</v>
          </cell>
          <cell r="G1047">
            <v>35339</v>
          </cell>
          <cell r="H1047">
            <v>2800</v>
          </cell>
        </row>
        <row r="1048">
          <cell r="A1048">
            <v>3400003028</v>
          </cell>
          <cell r="B1048">
            <v>6210</v>
          </cell>
          <cell r="C1048">
            <v>61201</v>
          </cell>
          <cell r="D1048">
            <v>0</v>
          </cell>
          <cell r="E1048" t="str">
            <v>S/F, DE-650 CT PCMCIA CARD</v>
          </cell>
          <cell r="F1048">
            <v>1</v>
          </cell>
          <cell r="G1048">
            <v>35339</v>
          </cell>
          <cell r="H1048">
            <v>2800</v>
          </cell>
        </row>
        <row r="1049">
          <cell r="A1049">
            <v>3400003029</v>
          </cell>
          <cell r="B1049">
            <v>6210</v>
          </cell>
          <cell r="C1049">
            <v>61162</v>
          </cell>
          <cell r="D1049">
            <v>0</v>
          </cell>
          <cell r="E1049" t="str">
            <v>S/F, DE-650 CT PCMCIA CARD</v>
          </cell>
          <cell r="F1049">
            <v>1</v>
          </cell>
          <cell r="G1049">
            <v>35339</v>
          </cell>
          <cell r="H1049">
            <v>2800</v>
          </cell>
        </row>
        <row r="1050">
          <cell r="A1050">
            <v>3400003205</v>
          </cell>
          <cell r="B1050">
            <v>6210</v>
          </cell>
          <cell r="C1050">
            <v>61116</v>
          </cell>
          <cell r="D1050">
            <v>0</v>
          </cell>
          <cell r="E1050" t="str">
            <v>PCL-231 IEEE-488(GPIB)INTERFACE CARD</v>
          </cell>
          <cell r="F1050">
            <v>1</v>
          </cell>
          <cell r="G1050">
            <v>35339</v>
          </cell>
          <cell r="H1050">
            <v>6000</v>
          </cell>
        </row>
        <row r="1051">
          <cell r="A1051">
            <v>3400003206</v>
          </cell>
          <cell r="B1051">
            <v>6210</v>
          </cell>
          <cell r="C1051">
            <v>61116</v>
          </cell>
          <cell r="D1051">
            <v>0</v>
          </cell>
          <cell r="E1051" t="str">
            <v>PCL-222A OPTOISOLATED DIG INP CARD</v>
          </cell>
          <cell r="F1051">
            <v>1</v>
          </cell>
          <cell r="G1051">
            <v>35339</v>
          </cell>
          <cell r="H1051">
            <v>4500</v>
          </cell>
        </row>
        <row r="1052">
          <cell r="A1052">
            <v>3400003213</v>
          </cell>
          <cell r="B1052">
            <v>6210</v>
          </cell>
          <cell r="C1052">
            <v>61158</v>
          </cell>
          <cell r="D1052">
            <v>0</v>
          </cell>
          <cell r="E1052" t="str">
            <v>CAT CABLE INSTALLATION</v>
          </cell>
          <cell r="F1052">
            <v>1</v>
          </cell>
          <cell r="G1052">
            <v>35339</v>
          </cell>
          <cell r="H1052">
            <v>50000</v>
          </cell>
        </row>
        <row r="1053">
          <cell r="A1053">
            <v>3400003288</v>
          </cell>
          <cell r="B1053">
            <v>6210</v>
          </cell>
          <cell r="C1053">
            <v>61158</v>
          </cell>
          <cell r="D1053">
            <v>0</v>
          </cell>
          <cell r="E1053" t="str">
            <v>AERO 4/33C-250W</v>
          </cell>
          <cell r="F1053">
            <v>1</v>
          </cell>
          <cell r="G1053">
            <v>35339</v>
          </cell>
          <cell r="H1053">
            <v>31600</v>
          </cell>
        </row>
        <row r="1054">
          <cell r="A1054">
            <v>3400003289</v>
          </cell>
          <cell r="B1054">
            <v>6210</v>
          </cell>
          <cell r="C1054">
            <v>61158</v>
          </cell>
          <cell r="D1054">
            <v>0</v>
          </cell>
          <cell r="E1054" t="str">
            <v>VSAT WITH COMPACT PORT CARD</v>
          </cell>
          <cell r="F1054">
            <v>1</v>
          </cell>
          <cell r="G1054">
            <v>35339</v>
          </cell>
          <cell r="H1054">
            <v>441700</v>
          </cell>
        </row>
        <row r="1055">
          <cell r="A1055">
            <v>3400003289</v>
          </cell>
          <cell r="B1055">
            <v>6210</v>
          </cell>
          <cell r="C1055">
            <v>61158</v>
          </cell>
          <cell r="D1055">
            <v>1</v>
          </cell>
          <cell r="E1055" t="str">
            <v>V SAT WITH PORT CARD</v>
          </cell>
          <cell r="F1055">
            <v>1</v>
          </cell>
          <cell r="G1055">
            <v>35339</v>
          </cell>
          <cell r="H1055">
            <v>26500</v>
          </cell>
        </row>
        <row r="1056">
          <cell r="A1056">
            <v>3400003290</v>
          </cell>
          <cell r="B1056">
            <v>6210</v>
          </cell>
          <cell r="C1056">
            <v>61155</v>
          </cell>
          <cell r="D1056">
            <v>0</v>
          </cell>
          <cell r="E1056" t="str">
            <v>LAN PRINT 2 PORT-VINES COMPATIBLE</v>
          </cell>
          <cell r="F1056">
            <v>1</v>
          </cell>
          <cell r="G1056">
            <v>35339</v>
          </cell>
          <cell r="H1056">
            <v>15800</v>
          </cell>
        </row>
        <row r="1057">
          <cell r="A1057">
            <v>3400003291</v>
          </cell>
          <cell r="B1057">
            <v>6210</v>
          </cell>
          <cell r="C1057">
            <v>61159</v>
          </cell>
          <cell r="D1057">
            <v>0</v>
          </cell>
          <cell r="E1057" t="str">
            <v>LAN PRINT 2 PORT-VINES COMPATIBLE</v>
          </cell>
          <cell r="F1057">
            <v>1</v>
          </cell>
          <cell r="G1057">
            <v>35339</v>
          </cell>
          <cell r="H1057">
            <v>15800</v>
          </cell>
        </row>
        <row r="1058">
          <cell r="A1058">
            <v>3400003292</v>
          </cell>
          <cell r="B1058">
            <v>6210</v>
          </cell>
          <cell r="C1058">
            <v>61162</v>
          </cell>
          <cell r="D1058">
            <v>0</v>
          </cell>
          <cell r="E1058" t="str">
            <v>AERO 4/33C-M</v>
          </cell>
          <cell r="F1058">
            <v>1</v>
          </cell>
          <cell r="G1058">
            <v>35339</v>
          </cell>
          <cell r="H1058">
            <v>31600</v>
          </cell>
        </row>
        <row r="1059">
          <cell r="A1059">
            <v>3400003295</v>
          </cell>
          <cell r="B1059">
            <v>6210</v>
          </cell>
          <cell r="C1059">
            <v>61158</v>
          </cell>
          <cell r="D1059">
            <v>0</v>
          </cell>
          <cell r="E1059" t="str">
            <v>S/F PCMCIA CARD (ETHERNET)</v>
          </cell>
          <cell r="F1059">
            <v>1</v>
          </cell>
          <cell r="G1059">
            <v>35339</v>
          </cell>
          <cell r="H1059">
            <v>2800</v>
          </cell>
        </row>
        <row r="1060">
          <cell r="A1060">
            <v>3400003327</v>
          </cell>
          <cell r="B1060">
            <v>6210</v>
          </cell>
          <cell r="C1060">
            <v>61158</v>
          </cell>
          <cell r="D1060">
            <v>0</v>
          </cell>
          <cell r="E1060" t="str">
            <v>INTELLIGENT MESSAGING SYSTEM</v>
          </cell>
          <cell r="F1060">
            <v>1</v>
          </cell>
          <cell r="G1060">
            <v>35339</v>
          </cell>
          <cell r="H1060">
            <v>28400</v>
          </cell>
        </row>
        <row r="1061">
          <cell r="A1061">
            <v>3400003343</v>
          </cell>
          <cell r="B1061">
            <v>6210</v>
          </cell>
          <cell r="C1061">
            <v>61158</v>
          </cell>
          <cell r="D1061">
            <v>0</v>
          </cell>
          <cell r="E1061" t="str">
            <v>CAT 5 CABLING</v>
          </cell>
          <cell r="F1061">
            <v>1</v>
          </cell>
          <cell r="G1061">
            <v>35339</v>
          </cell>
          <cell r="H1061">
            <v>22000</v>
          </cell>
        </row>
        <row r="1062">
          <cell r="A1062">
            <v>3400003344</v>
          </cell>
          <cell r="B1062">
            <v>6210</v>
          </cell>
          <cell r="C1062">
            <v>61158</v>
          </cell>
          <cell r="D1062">
            <v>0</v>
          </cell>
          <cell r="E1062" t="str">
            <v>CAT 5 CABLING</v>
          </cell>
          <cell r="F1062">
            <v>1</v>
          </cell>
          <cell r="G1062">
            <v>35339</v>
          </cell>
          <cell r="H1062">
            <v>44000</v>
          </cell>
        </row>
        <row r="1063">
          <cell r="A1063">
            <v>3400004430</v>
          </cell>
          <cell r="B1063">
            <v>6210</v>
          </cell>
          <cell r="C1063">
            <v>61158</v>
          </cell>
          <cell r="D1063">
            <v>0</v>
          </cell>
          <cell r="E1063" t="str">
            <v>LAN WORKPLACE FOR DOS FOR 10 USERS</v>
          </cell>
          <cell r="F1063">
            <v>1</v>
          </cell>
          <cell r="G1063">
            <v>35339</v>
          </cell>
          <cell r="H1063">
            <v>27900</v>
          </cell>
        </row>
        <row r="1064">
          <cell r="A1064">
            <v>3400004541</v>
          </cell>
          <cell r="B1064">
            <v>6210</v>
          </cell>
          <cell r="C1064">
            <v>61158</v>
          </cell>
          <cell r="D1064">
            <v>0</v>
          </cell>
          <cell r="E1064" t="str">
            <v>BANYAN VINES NETWORK &amp; SYSTEM</v>
          </cell>
          <cell r="F1064">
            <v>1</v>
          </cell>
          <cell r="G1064">
            <v>35339</v>
          </cell>
          <cell r="H1064">
            <v>302900</v>
          </cell>
        </row>
        <row r="1065">
          <cell r="A1065">
            <v>3400004542</v>
          </cell>
          <cell r="B1065">
            <v>6210</v>
          </cell>
          <cell r="C1065">
            <v>61158</v>
          </cell>
          <cell r="D1065">
            <v>0</v>
          </cell>
          <cell r="E1065" t="str">
            <v>PROLIANT 1000 SERVOR WITH MONITOR &amp; ACCE</v>
          </cell>
          <cell r="F1065">
            <v>1</v>
          </cell>
          <cell r="G1065">
            <v>35339</v>
          </cell>
          <cell r="H1065">
            <v>302900</v>
          </cell>
        </row>
        <row r="1066">
          <cell r="A1066">
            <v>3400004542</v>
          </cell>
          <cell r="B1066">
            <v>6210</v>
          </cell>
          <cell r="C1066">
            <v>61158</v>
          </cell>
          <cell r="D1066">
            <v>1</v>
          </cell>
          <cell r="E1066" t="str">
            <v>16MB MEMORY UPGRADE FOR COMPAQ PROLIANT</v>
          </cell>
          <cell r="F1066">
            <v>1</v>
          </cell>
          <cell r="G1066">
            <v>35339</v>
          </cell>
          <cell r="H1066">
            <v>70000</v>
          </cell>
        </row>
        <row r="1067">
          <cell r="A1067">
            <v>3400003548</v>
          </cell>
          <cell r="B1067">
            <v>6210</v>
          </cell>
          <cell r="C1067">
            <v>61158</v>
          </cell>
          <cell r="D1067">
            <v>0</v>
          </cell>
          <cell r="E1067" t="str">
            <v>CQ ADDON-HOT PLUGGABLE TRAY FOR PROLIANT</v>
          </cell>
          <cell r="F1067">
            <v>1</v>
          </cell>
          <cell r="G1067">
            <v>35444</v>
          </cell>
          <cell r="H1067">
            <v>6339</v>
          </cell>
        </row>
        <row r="1068">
          <cell r="A1068">
            <v>3400003549</v>
          </cell>
          <cell r="B1068">
            <v>6210</v>
          </cell>
          <cell r="C1068">
            <v>61158</v>
          </cell>
          <cell r="D1068">
            <v>0</v>
          </cell>
          <cell r="E1068" t="str">
            <v>HDD-2100 MB FS 11HDD HOT2100</v>
          </cell>
          <cell r="F1068">
            <v>1</v>
          </cell>
          <cell r="G1068">
            <v>35444</v>
          </cell>
          <cell r="H1068">
            <v>42400</v>
          </cell>
        </row>
        <row r="1069">
          <cell r="A1069">
            <v>3400003550</v>
          </cell>
          <cell r="B1069">
            <v>6210</v>
          </cell>
          <cell r="C1069">
            <v>61158</v>
          </cell>
          <cell r="D1069">
            <v>0</v>
          </cell>
          <cell r="E1069" t="str">
            <v>NETWORK CABLING</v>
          </cell>
          <cell r="F1069">
            <v>1</v>
          </cell>
          <cell r="G1069">
            <v>35444</v>
          </cell>
          <cell r="H1069">
            <v>60987</v>
          </cell>
        </row>
        <row r="1070">
          <cell r="A1070">
            <v>3400003774</v>
          </cell>
          <cell r="B1070">
            <v>6210</v>
          </cell>
          <cell r="C1070">
            <v>61158</v>
          </cell>
          <cell r="D1070">
            <v>0</v>
          </cell>
          <cell r="E1070" t="str">
            <v>CABLE CAT-5,305METERS</v>
          </cell>
          <cell r="F1070">
            <v>1</v>
          </cell>
          <cell r="G1070">
            <v>35510</v>
          </cell>
          <cell r="H1070">
            <v>10980</v>
          </cell>
        </row>
        <row r="1071">
          <cell r="A1071">
            <v>3400003350</v>
          </cell>
          <cell r="B1071">
            <v>6220</v>
          </cell>
          <cell r="C1071">
            <v>61160</v>
          </cell>
          <cell r="D1071">
            <v>0</v>
          </cell>
          <cell r="E1071" t="str">
            <v>PAGER</v>
          </cell>
          <cell r="F1071">
            <v>1</v>
          </cell>
          <cell r="G1071">
            <v>35339</v>
          </cell>
          <cell r="H1071">
            <v>9000</v>
          </cell>
        </row>
        <row r="1072">
          <cell r="A1072">
            <v>3400003351</v>
          </cell>
          <cell r="B1072">
            <v>6220</v>
          </cell>
          <cell r="C1072">
            <v>61161</v>
          </cell>
          <cell r="D1072">
            <v>0</v>
          </cell>
          <cell r="E1072" t="str">
            <v>PAGER</v>
          </cell>
          <cell r="F1072">
            <v>1</v>
          </cell>
          <cell r="G1072">
            <v>35339</v>
          </cell>
          <cell r="H1072">
            <v>7800</v>
          </cell>
        </row>
        <row r="1073">
          <cell r="A1073">
            <v>3400003352</v>
          </cell>
          <cell r="B1073">
            <v>6220</v>
          </cell>
          <cell r="C1073">
            <v>61157</v>
          </cell>
          <cell r="D1073">
            <v>0</v>
          </cell>
          <cell r="E1073" t="str">
            <v>PAGER</v>
          </cell>
          <cell r="F1073">
            <v>1</v>
          </cell>
          <cell r="G1073">
            <v>35339</v>
          </cell>
          <cell r="H1073">
            <v>7800</v>
          </cell>
        </row>
        <row r="1074">
          <cell r="A1074">
            <v>3400003527</v>
          </cell>
          <cell r="B1074">
            <v>6220</v>
          </cell>
          <cell r="C1074">
            <v>61201</v>
          </cell>
          <cell r="D1074">
            <v>0</v>
          </cell>
          <cell r="E1074" t="str">
            <v>PAGER MEMO 723KWG</v>
          </cell>
          <cell r="F1074">
            <v>1</v>
          </cell>
          <cell r="G1074">
            <v>35339</v>
          </cell>
          <cell r="H1074">
            <v>7800</v>
          </cell>
        </row>
        <row r="1075">
          <cell r="A1075">
            <v>3400003528</v>
          </cell>
          <cell r="B1075">
            <v>6220</v>
          </cell>
          <cell r="C1075">
            <v>61201</v>
          </cell>
          <cell r="D1075">
            <v>0</v>
          </cell>
          <cell r="E1075" t="str">
            <v>PAGER MEMO 723KWG</v>
          </cell>
          <cell r="F1075">
            <v>1</v>
          </cell>
          <cell r="G1075">
            <v>35339</v>
          </cell>
          <cell r="H1075">
            <v>7800</v>
          </cell>
        </row>
        <row r="1076">
          <cell r="A1076">
            <v>3400003933</v>
          </cell>
          <cell r="B1076">
            <v>6220</v>
          </cell>
          <cell r="C1076">
            <v>61116</v>
          </cell>
          <cell r="D1076">
            <v>0</v>
          </cell>
          <cell r="E1076" t="str">
            <v>VORTECH FAX MACHINE VF 900</v>
          </cell>
          <cell r="F1076">
            <v>1</v>
          </cell>
          <cell r="G1076">
            <v>35339</v>
          </cell>
          <cell r="H1076">
            <v>7900</v>
          </cell>
        </row>
        <row r="1077">
          <cell r="A1077">
            <v>3400004388</v>
          </cell>
          <cell r="B1077">
            <v>6220</v>
          </cell>
          <cell r="C1077">
            <v>61158</v>
          </cell>
          <cell r="D1077">
            <v>0</v>
          </cell>
          <cell r="E1077" t="str">
            <v>CISCO 2501 ROUTER ETHERNET MULTIPROTOCOL</v>
          </cell>
          <cell r="F1077">
            <v>1</v>
          </cell>
          <cell r="G1077">
            <v>35339</v>
          </cell>
          <cell r="H1077">
            <v>88500</v>
          </cell>
        </row>
        <row r="1078">
          <cell r="A1078">
            <v>3400004388</v>
          </cell>
          <cell r="B1078">
            <v>6220</v>
          </cell>
          <cell r="C1078">
            <v>61158</v>
          </cell>
          <cell r="D1078">
            <v>1</v>
          </cell>
          <cell r="E1078" t="str">
            <v>3C16170 LINK BUILDER</v>
          </cell>
          <cell r="F1078">
            <v>1</v>
          </cell>
          <cell r="G1078">
            <v>35339</v>
          </cell>
          <cell r="H1078">
            <v>27000</v>
          </cell>
        </row>
        <row r="1079">
          <cell r="A1079">
            <v>3400004388</v>
          </cell>
          <cell r="B1079">
            <v>6220</v>
          </cell>
          <cell r="C1079">
            <v>61158</v>
          </cell>
          <cell r="D1079">
            <v>2</v>
          </cell>
          <cell r="E1079" t="str">
            <v>HUB 16 PORT</v>
          </cell>
          <cell r="F1079">
            <v>1</v>
          </cell>
          <cell r="G1079">
            <v>35339</v>
          </cell>
          <cell r="H1079">
            <v>14500</v>
          </cell>
        </row>
        <row r="1080">
          <cell r="A1080">
            <v>3400004784</v>
          </cell>
          <cell r="B1080">
            <v>6220</v>
          </cell>
          <cell r="C1080">
            <v>61203</v>
          </cell>
          <cell r="D1080">
            <v>0</v>
          </cell>
          <cell r="E1080" t="str">
            <v>EPABX OMNI SIE WITH BATTERY AND TERMINAL</v>
          </cell>
          <cell r="F1080">
            <v>1</v>
          </cell>
          <cell r="G1080">
            <v>35339</v>
          </cell>
          <cell r="H1080">
            <v>1</v>
          </cell>
        </row>
        <row r="1081">
          <cell r="A1081">
            <v>3400004784</v>
          </cell>
          <cell r="B1081">
            <v>6220</v>
          </cell>
          <cell r="C1081">
            <v>61203</v>
          </cell>
          <cell r="D1081">
            <v>1</v>
          </cell>
          <cell r="E1081" t="str">
            <v>INSTALLATION COMMISSION TESTING OF EPABX</v>
          </cell>
          <cell r="F1081">
            <v>1</v>
          </cell>
          <cell r="G1081">
            <v>35339</v>
          </cell>
          <cell r="H1081">
            <v>1</v>
          </cell>
        </row>
        <row r="1082">
          <cell r="A1082">
            <v>3400004784</v>
          </cell>
          <cell r="B1082">
            <v>6220</v>
          </cell>
          <cell r="C1082">
            <v>61203</v>
          </cell>
          <cell r="D1082">
            <v>2</v>
          </cell>
          <cell r="E1082" t="str">
            <v>DIFFERENTIAL SALES TAX FOR EPABX OMNISIE</v>
          </cell>
          <cell r="F1082">
            <v>1</v>
          </cell>
          <cell r="G1082">
            <v>35339</v>
          </cell>
          <cell r="H1082">
            <v>1</v>
          </cell>
        </row>
        <row r="1083">
          <cell r="A1083">
            <v>3400004784</v>
          </cell>
          <cell r="B1083">
            <v>6220</v>
          </cell>
          <cell r="C1083">
            <v>61203</v>
          </cell>
          <cell r="D1083">
            <v>3</v>
          </cell>
          <cell r="E1083" t="str">
            <v>DIFFERENTIAL SALES TAX FOR EPABX OMNI</v>
          </cell>
          <cell r="F1083">
            <v>1</v>
          </cell>
          <cell r="G1083">
            <v>35339</v>
          </cell>
          <cell r="H1083">
            <v>1</v>
          </cell>
        </row>
        <row r="1084">
          <cell r="A1084">
            <v>3400003604</v>
          </cell>
          <cell r="B1084">
            <v>6220</v>
          </cell>
          <cell r="C1084">
            <v>61160</v>
          </cell>
          <cell r="D1084">
            <v>0</v>
          </cell>
          <cell r="E1084" t="str">
            <v>PAGER-U.SARKAR</v>
          </cell>
          <cell r="F1084">
            <v>1</v>
          </cell>
          <cell r="G1084">
            <v>35447</v>
          </cell>
          <cell r="H1084">
            <v>6500</v>
          </cell>
        </row>
        <row r="1085">
          <cell r="A1085">
            <v>3400003605</v>
          </cell>
          <cell r="B1085">
            <v>6220</v>
          </cell>
          <cell r="C1085">
            <v>61160</v>
          </cell>
          <cell r="D1085">
            <v>0</v>
          </cell>
          <cell r="E1085" t="str">
            <v>PAGER-A.R.DUTTA</v>
          </cell>
          <cell r="F1085">
            <v>1</v>
          </cell>
          <cell r="G1085">
            <v>35447</v>
          </cell>
          <cell r="H1085">
            <v>6500</v>
          </cell>
        </row>
        <row r="1086">
          <cell r="A1086">
            <v>3400003606</v>
          </cell>
          <cell r="B1086">
            <v>6220</v>
          </cell>
          <cell r="C1086">
            <v>61157</v>
          </cell>
          <cell r="D1086">
            <v>0</v>
          </cell>
          <cell r="E1086" t="str">
            <v>PAGER-ANIL DAS</v>
          </cell>
          <cell r="F1086">
            <v>1</v>
          </cell>
          <cell r="G1086">
            <v>35447</v>
          </cell>
          <cell r="H1086">
            <v>6500</v>
          </cell>
        </row>
        <row r="1087">
          <cell r="A1087">
            <v>3400003607</v>
          </cell>
          <cell r="B1087">
            <v>6220</v>
          </cell>
          <cell r="C1087">
            <v>61161</v>
          </cell>
          <cell r="D1087">
            <v>0</v>
          </cell>
          <cell r="E1087" t="str">
            <v>PAGER-P.S.BHATTACHARYA</v>
          </cell>
          <cell r="F1087">
            <v>1</v>
          </cell>
          <cell r="G1087">
            <v>35447</v>
          </cell>
          <cell r="H1087">
            <v>6500</v>
          </cell>
        </row>
        <row r="1088">
          <cell r="A1088">
            <v>3400003608</v>
          </cell>
          <cell r="B1088">
            <v>6220</v>
          </cell>
          <cell r="C1088">
            <v>61158</v>
          </cell>
          <cell r="D1088">
            <v>0</v>
          </cell>
          <cell r="E1088" t="str">
            <v>PAGER-SUJOY BANDOPADHYAY</v>
          </cell>
          <cell r="F1088">
            <v>1</v>
          </cell>
          <cell r="G1088">
            <v>35447</v>
          </cell>
          <cell r="H1088">
            <v>6500</v>
          </cell>
        </row>
        <row r="1089">
          <cell r="A1089">
            <v>3400003609</v>
          </cell>
          <cell r="B1089">
            <v>6220</v>
          </cell>
          <cell r="C1089">
            <v>61203</v>
          </cell>
          <cell r="D1089">
            <v>0</v>
          </cell>
          <cell r="E1089" t="str">
            <v>PAGER-P.N.BHATTACHARYA</v>
          </cell>
          <cell r="F1089">
            <v>1</v>
          </cell>
          <cell r="G1089">
            <v>35447</v>
          </cell>
          <cell r="H1089">
            <v>6500</v>
          </cell>
        </row>
        <row r="1090">
          <cell r="A1090">
            <v>3400004783</v>
          </cell>
          <cell r="B1090">
            <v>6221</v>
          </cell>
          <cell r="C1090">
            <v>61203</v>
          </cell>
          <cell r="D1090">
            <v>0</v>
          </cell>
          <cell r="E1090" t="str">
            <v>ELECTRONIC PUSH BUTTON TELEPHONE</v>
          </cell>
          <cell r="F1090">
            <v>30</v>
          </cell>
          <cell r="G1090">
            <v>32933</v>
          </cell>
          <cell r="H1090">
            <v>1</v>
          </cell>
        </row>
        <row r="1091">
          <cell r="A1091">
            <v>3400003929</v>
          </cell>
          <cell r="B1091">
            <v>6221</v>
          </cell>
          <cell r="C1091">
            <v>61116</v>
          </cell>
          <cell r="D1091">
            <v>0</v>
          </cell>
          <cell r="E1091" t="str">
            <v>BEETEL MAKE TELEPHONE RECEIVER</v>
          </cell>
          <cell r="F1091">
            <v>1</v>
          </cell>
          <cell r="G1091">
            <v>34608</v>
          </cell>
          <cell r="H1091">
            <v>5900</v>
          </cell>
        </row>
        <row r="1092">
          <cell r="A1092">
            <v>3400003534</v>
          </cell>
          <cell r="B1092">
            <v>6221</v>
          </cell>
          <cell r="C1092">
            <v>61157</v>
          </cell>
          <cell r="D1092">
            <v>0</v>
          </cell>
          <cell r="E1092" t="str">
            <v>KRONECTION BOX 1&amp; ACCESSORIES</v>
          </cell>
          <cell r="F1092">
            <v>11</v>
          </cell>
          <cell r="G1092">
            <v>35284</v>
          </cell>
          <cell r="H1092">
            <v>8400</v>
          </cell>
        </row>
        <row r="1093">
          <cell r="A1093">
            <v>3400003535</v>
          </cell>
          <cell r="B1093">
            <v>6221</v>
          </cell>
          <cell r="C1093">
            <v>61157</v>
          </cell>
          <cell r="D1093">
            <v>0</v>
          </cell>
          <cell r="E1093" t="str">
            <v>KRONECTION BOX 2&amp; ACCESSORIES</v>
          </cell>
          <cell r="F1093">
            <v>2</v>
          </cell>
          <cell r="G1093">
            <v>35284</v>
          </cell>
          <cell r="H1093">
            <v>1800</v>
          </cell>
        </row>
        <row r="1094">
          <cell r="A1094">
            <v>3400003536</v>
          </cell>
          <cell r="B1094">
            <v>6221</v>
          </cell>
          <cell r="C1094">
            <v>61157</v>
          </cell>
          <cell r="D1094">
            <v>0</v>
          </cell>
          <cell r="E1094" t="str">
            <v>KRONECTION BOX 3&amp; ACCESSORIES</v>
          </cell>
          <cell r="F1094">
            <v>1</v>
          </cell>
          <cell r="G1094">
            <v>35284</v>
          </cell>
          <cell r="H1094">
            <v>1100</v>
          </cell>
        </row>
        <row r="1095">
          <cell r="A1095">
            <v>3400003537</v>
          </cell>
          <cell r="B1095">
            <v>6221</v>
          </cell>
          <cell r="C1095">
            <v>61157</v>
          </cell>
          <cell r="D1095">
            <v>0</v>
          </cell>
          <cell r="E1095" t="str">
            <v>KRONECTION BOX A 30&amp; ACCESSORIES</v>
          </cell>
          <cell r="F1095">
            <v>1</v>
          </cell>
          <cell r="G1095">
            <v>35284</v>
          </cell>
          <cell r="H1095">
            <v>600</v>
          </cell>
        </row>
        <row r="1096">
          <cell r="A1096">
            <v>3400003538</v>
          </cell>
          <cell r="B1096">
            <v>6221</v>
          </cell>
          <cell r="C1096">
            <v>61157</v>
          </cell>
          <cell r="D1096">
            <v>0</v>
          </cell>
          <cell r="E1096" t="str">
            <v>LSA PLUS CONNECTION MODULE 2/10</v>
          </cell>
          <cell r="F1096">
            <v>32</v>
          </cell>
          <cell r="G1096">
            <v>35284</v>
          </cell>
          <cell r="H1096">
            <v>6000</v>
          </cell>
        </row>
        <row r="1097">
          <cell r="A1097">
            <v>3400003539</v>
          </cell>
          <cell r="B1097">
            <v>6221</v>
          </cell>
          <cell r="C1097">
            <v>61157</v>
          </cell>
          <cell r="D1097">
            <v>0</v>
          </cell>
          <cell r="E1097" t="str">
            <v>LSA PLUS DISCONNECTION MODULE 2/10</v>
          </cell>
          <cell r="F1097">
            <v>8</v>
          </cell>
          <cell r="G1097">
            <v>35284</v>
          </cell>
          <cell r="H1097">
            <v>1600</v>
          </cell>
        </row>
        <row r="1098">
          <cell r="A1098">
            <v>3400003540</v>
          </cell>
          <cell r="B1098">
            <v>6221</v>
          </cell>
          <cell r="C1098">
            <v>61157</v>
          </cell>
          <cell r="D1098">
            <v>0</v>
          </cell>
          <cell r="E1098" t="str">
            <v>LSA PLUS OVER VOLTAGE PROTECTION MAGAZIN</v>
          </cell>
          <cell r="F1098">
            <v>2</v>
          </cell>
          <cell r="G1098">
            <v>35284</v>
          </cell>
          <cell r="H1098">
            <v>500</v>
          </cell>
        </row>
        <row r="1099">
          <cell r="A1099">
            <v>3400003541</v>
          </cell>
          <cell r="B1099">
            <v>6221</v>
          </cell>
          <cell r="C1099">
            <v>61157</v>
          </cell>
          <cell r="D1099">
            <v>0</v>
          </cell>
          <cell r="E1099" t="str">
            <v>OVER VOLTAGE ARRESTORS &amp; FAILSAFE230V5A/</v>
          </cell>
          <cell r="F1099">
            <v>20</v>
          </cell>
          <cell r="G1099">
            <v>35284</v>
          </cell>
          <cell r="H1099">
            <v>1400</v>
          </cell>
        </row>
        <row r="1100">
          <cell r="A1100">
            <v>3400003799</v>
          </cell>
          <cell r="B1100">
            <v>6230</v>
          </cell>
          <cell r="C1100">
            <v>61159</v>
          </cell>
          <cell r="D1100">
            <v>0</v>
          </cell>
          <cell r="E1100" t="str">
            <v>SNI PC</v>
          </cell>
          <cell r="F1100">
            <v>1</v>
          </cell>
          <cell r="G1100">
            <v>35521</v>
          </cell>
          <cell r="H1100">
            <v>70296</v>
          </cell>
        </row>
        <row r="1101">
          <cell r="A1101">
            <v>3400003800</v>
          </cell>
          <cell r="B1101">
            <v>6230</v>
          </cell>
          <cell r="C1101">
            <v>61159</v>
          </cell>
          <cell r="D1101">
            <v>0</v>
          </cell>
          <cell r="E1101" t="str">
            <v>SNI PC</v>
          </cell>
          <cell r="F1101">
            <v>1</v>
          </cell>
          <cell r="G1101">
            <v>35521</v>
          </cell>
          <cell r="H1101">
            <v>70296</v>
          </cell>
        </row>
        <row r="1102">
          <cell r="A1102">
            <v>3400003801</v>
          </cell>
          <cell r="B1102">
            <v>6230</v>
          </cell>
          <cell r="C1102">
            <v>61203</v>
          </cell>
          <cell r="D1102">
            <v>0</v>
          </cell>
          <cell r="E1102" t="str">
            <v>SNI PC</v>
          </cell>
          <cell r="F1102">
            <v>1</v>
          </cell>
          <cell r="G1102">
            <v>35521</v>
          </cell>
          <cell r="H1102">
            <v>70296</v>
          </cell>
        </row>
        <row r="1103">
          <cell r="A1103">
            <v>3400003802</v>
          </cell>
          <cell r="B1103">
            <v>6230</v>
          </cell>
          <cell r="C1103">
            <v>61155</v>
          </cell>
          <cell r="D1103">
            <v>0</v>
          </cell>
          <cell r="E1103" t="str">
            <v>SNI PC</v>
          </cell>
          <cell r="F1103">
            <v>1</v>
          </cell>
          <cell r="G1103">
            <v>35521</v>
          </cell>
          <cell r="H1103">
            <v>70296</v>
          </cell>
        </row>
        <row r="1104">
          <cell r="A1104">
            <v>3400003803</v>
          </cell>
          <cell r="B1104">
            <v>6230</v>
          </cell>
          <cell r="C1104">
            <v>61155</v>
          </cell>
          <cell r="D1104">
            <v>0</v>
          </cell>
          <cell r="E1104" t="str">
            <v>SNI PC</v>
          </cell>
          <cell r="F1104">
            <v>1</v>
          </cell>
          <cell r="G1104">
            <v>35521</v>
          </cell>
          <cell r="H1104">
            <v>70296</v>
          </cell>
        </row>
        <row r="1105">
          <cell r="A1105">
            <v>3400003804</v>
          </cell>
          <cell r="B1105">
            <v>6230</v>
          </cell>
          <cell r="C1105">
            <v>61155</v>
          </cell>
          <cell r="D1105">
            <v>0</v>
          </cell>
          <cell r="E1105" t="str">
            <v>SNI PC</v>
          </cell>
          <cell r="F1105">
            <v>1</v>
          </cell>
          <cell r="G1105">
            <v>35521</v>
          </cell>
          <cell r="H1105">
            <v>70296</v>
          </cell>
        </row>
        <row r="1106">
          <cell r="A1106">
            <v>3400003805</v>
          </cell>
          <cell r="B1106">
            <v>6230</v>
          </cell>
          <cell r="C1106">
            <v>61155</v>
          </cell>
          <cell r="D1106">
            <v>0</v>
          </cell>
          <cell r="E1106" t="str">
            <v>SNI PC</v>
          </cell>
          <cell r="F1106">
            <v>1</v>
          </cell>
          <cell r="G1106">
            <v>35521</v>
          </cell>
          <cell r="H1106">
            <v>70296</v>
          </cell>
        </row>
        <row r="1107">
          <cell r="A1107">
            <v>3400003806</v>
          </cell>
          <cell r="B1107">
            <v>6230</v>
          </cell>
          <cell r="C1107">
            <v>61102</v>
          </cell>
          <cell r="D1107">
            <v>0</v>
          </cell>
          <cell r="E1107" t="str">
            <v>SNI PC</v>
          </cell>
          <cell r="F1107">
            <v>1</v>
          </cell>
          <cell r="G1107">
            <v>35521</v>
          </cell>
          <cell r="H1107">
            <v>70296</v>
          </cell>
        </row>
        <row r="1108">
          <cell r="A1108">
            <v>3400003807</v>
          </cell>
          <cell r="B1108">
            <v>6230</v>
          </cell>
          <cell r="C1108">
            <v>61161</v>
          </cell>
          <cell r="D1108">
            <v>0</v>
          </cell>
          <cell r="E1108" t="str">
            <v>SNI PC</v>
          </cell>
          <cell r="F1108">
            <v>1</v>
          </cell>
          <cell r="G1108">
            <v>35521</v>
          </cell>
          <cell r="H1108">
            <v>70296</v>
          </cell>
        </row>
        <row r="1109">
          <cell r="A1109">
            <v>3400003808</v>
          </cell>
          <cell r="B1109">
            <v>6230</v>
          </cell>
          <cell r="C1109">
            <v>61161</v>
          </cell>
          <cell r="D1109">
            <v>0</v>
          </cell>
          <cell r="E1109" t="str">
            <v>SNI PC</v>
          </cell>
          <cell r="F1109">
            <v>1</v>
          </cell>
          <cell r="G1109">
            <v>35521</v>
          </cell>
          <cell r="H1109">
            <v>70296</v>
          </cell>
        </row>
        <row r="1110">
          <cell r="A1110">
            <v>3400003809</v>
          </cell>
          <cell r="B1110">
            <v>6230</v>
          </cell>
          <cell r="C1110">
            <v>61115</v>
          </cell>
          <cell r="D1110">
            <v>0</v>
          </cell>
          <cell r="E1110" t="str">
            <v>SNI PC</v>
          </cell>
          <cell r="F1110">
            <v>1</v>
          </cell>
          <cell r="G1110">
            <v>35521</v>
          </cell>
          <cell r="H1110">
            <v>70296</v>
          </cell>
        </row>
        <row r="1111">
          <cell r="A1111">
            <v>3400003810</v>
          </cell>
          <cell r="B1111">
            <v>6230</v>
          </cell>
          <cell r="C1111">
            <v>61153</v>
          </cell>
          <cell r="D1111">
            <v>0</v>
          </cell>
          <cell r="E1111" t="str">
            <v>SNI PC</v>
          </cell>
          <cell r="F1111">
            <v>1</v>
          </cell>
          <cell r="G1111">
            <v>35521</v>
          </cell>
          <cell r="H1111">
            <v>70296</v>
          </cell>
        </row>
        <row r="1112">
          <cell r="A1112">
            <v>3400003811</v>
          </cell>
          <cell r="B1112">
            <v>6230</v>
          </cell>
          <cell r="C1112">
            <v>61108</v>
          </cell>
          <cell r="D1112">
            <v>0</v>
          </cell>
          <cell r="E1112" t="str">
            <v>SNI PC</v>
          </cell>
          <cell r="F1112">
            <v>1</v>
          </cell>
          <cell r="G1112">
            <v>35521</v>
          </cell>
          <cell r="H1112">
            <v>70296</v>
          </cell>
        </row>
        <row r="1113">
          <cell r="A1113">
            <v>3400003812</v>
          </cell>
          <cell r="B1113">
            <v>6230</v>
          </cell>
          <cell r="C1113">
            <v>61119</v>
          </cell>
          <cell r="D1113">
            <v>0</v>
          </cell>
          <cell r="E1113" t="str">
            <v>SNI PC</v>
          </cell>
          <cell r="F1113">
            <v>1</v>
          </cell>
          <cell r="G1113">
            <v>35521</v>
          </cell>
          <cell r="H1113">
            <v>70296</v>
          </cell>
        </row>
        <row r="1114">
          <cell r="A1114">
            <v>3400003813</v>
          </cell>
          <cell r="B1114">
            <v>6230</v>
          </cell>
          <cell r="C1114">
            <v>61119</v>
          </cell>
          <cell r="D1114">
            <v>0</v>
          </cell>
          <cell r="E1114" t="str">
            <v>SNI PC</v>
          </cell>
          <cell r="F1114">
            <v>1</v>
          </cell>
          <cell r="G1114">
            <v>35521</v>
          </cell>
          <cell r="H1114">
            <v>70296</v>
          </cell>
        </row>
        <row r="1115">
          <cell r="A1115">
            <v>3400003824</v>
          </cell>
          <cell r="B1115">
            <v>6230</v>
          </cell>
          <cell r="C1115">
            <v>61201</v>
          </cell>
          <cell r="D1115">
            <v>0</v>
          </cell>
          <cell r="E1115" t="str">
            <v>1.2 GB IDE HDD</v>
          </cell>
          <cell r="F1115">
            <v>1</v>
          </cell>
          <cell r="G1115">
            <v>35612</v>
          </cell>
          <cell r="H1115">
            <v>8600</v>
          </cell>
        </row>
        <row r="1116">
          <cell r="A1116">
            <v>3400003825</v>
          </cell>
          <cell r="B1116">
            <v>6230</v>
          </cell>
          <cell r="C1116">
            <v>61158</v>
          </cell>
          <cell r="D1116">
            <v>0</v>
          </cell>
          <cell r="E1116" t="str">
            <v>2.1 GB IDE HDD</v>
          </cell>
          <cell r="F1116">
            <v>1</v>
          </cell>
          <cell r="G1116">
            <v>35612</v>
          </cell>
          <cell r="H1116">
            <v>11500</v>
          </cell>
        </row>
        <row r="1117">
          <cell r="A1117">
            <v>3400002888</v>
          </cell>
          <cell r="B1117">
            <v>6230</v>
          </cell>
          <cell r="C1117">
            <v>61155</v>
          </cell>
          <cell r="D1117">
            <v>0</v>
          </cell>
          <cell r="E1117" t="str">
            <v>80486 DX 66 COMPUTER 66MHZ</v>
          </cell>
          <cell r="F1117">
            <v>1</v>
          </cell>
          <cell r="G1117">
            <v>35339</v>
          </cell>
          <cell r="H1117">
            <v>12600</v>
          </cell>
        </row>
        <row r="1118">
          <cell r="A1118">
            <v>3400002889</v>
          </cell>
          <cell r="B1118">
            <v>6230</v>
          </cell>
          <cell r="C1118">
            <v>61155</v>
          </cell>
          <cell r="D1118">
            <v>0</v>
          </cell>
          <cell r="E1118" t="str">
            <v>80386 DX 33 COMPUTER 33MHZ</v>
          </cell>
          <cell r="F1118">
            <v>1</v>
          </cell>
          <cell r="G1118">
            <v>35339</v>
          </cell>
          <cell r="H1118">
            <v>12600</v>
          </cell>
        </row>
        <row r="1119">
          <cell r="A1119">
            <v>3400002891</v>
          </cell>
          <cell r="B1119">
            <v>6230</v>
          </cell>
          <cell r="C1119">
            <v>61159</v>
          </cell>
          <cell r="D1119">
            <v>0</v>
          </cell>
          <cell r="E1119" t="str">
            <v>GODREJ HP DESKJET PRINTER DJ 520</v>
          </cell>
          <cell r="F1119">
            <v>1</v>
          </cell>
          <cell r="G1119">
            <v>35339</v>
          </cell>
          <cell r="H1119">
            <v>15800</v>
          </cell>
        </row>
        <row r="1120">
          <cell r="A1120">
            <v>3400002892</v>
          </cell>
          <cell r="B1120">
            <v>6230</v>
          </cell>
          <cell r="C1120">
            <v>61162</v>
          </cell>
          <cell r="D1120">
            <v>0</v>
          </cell>
          <cell r="E1120" t="str">
            <v>COMPAQ NOTE BOOK MR SCHWANCZAR</v>
          </cell>
          <cell r="F1120">
            <v>1</v>
          </cell>
          <cell r="G1120">
            <v>35339</v>
          </cell>
          <cell r="H1120">
            <v>25200</v>
          </cell>
        </row>
        <row r="1121">
          <cell r="A1121">
            <v>3400002900</v>
          </cell>
          <cell r="B1121">
            <v>6230</v>
          </cell>
          <cell r="C1121">
            <v>61160</v>
          </cell>
          <cell r="D1121">
            <v>0</v>
          </cell>
          <cell r="E1121" t="str">
            <v>HP DJ 520 PRINTER</v>
          </cell>
          <cell r="F1121">
            <v>1</v>
          </cell>
          <cell r="G1121">
            <v>35339</v>
          </cell>
          <cell r="H1121">
            <v>6300</v>
          </cell>
        </row>
        <row r="1122">
          <cell r="A1122">
            <v>3400002904</v>
          </cell>
          <cell r="B1122">
            <v>6230</v>
          </cell>
          <cell r="C1122">
            <v>61104</v>
          </cell>
          <cell r="D1122">
            <v>0</v>
          </cell>
          <cell r="E1122" t="str">
            <v>HP DESKJET 400 PRINTER</v>
          </cell>
          <cell r="F1122">
            <v>1</v>
          </cell>
          <cell r="G1122">
            <v>35339</v>
          </cell>
          <cell r="H1122">
            <v>6900</v>
          </cell>
        </row>
        <row r="1123">
          <cell r="A1123">
            <v>3400002905</v>
          </cell>
          <cell r="B1123">
            <v>6230</v>
          </cell>
          <cell r="C1123">
            <v>61157</v>
          </cell>
          <cell r="D1123">
            <v>0</v>
          </cell>
          <cell r="E1123" t="str">
            <v>HP DESKJET 400  PRINTER</v>
          </cell>
          <cell r="F1123">
            <v>1</v>
          </cell>
          <cell r="G1123">
            <v>35339</v>
          </cell>
          <cell r="H1123">
            <v>4400</v>
          </cell>
        </row>
        <row r="1124">
          <cell r="A1124">
            <v>3400002906</v>
          </cell>
          <cell r="B1124">
            <v>6230</v>
          </cell>
          <cell r="C1124">
            <v>61201</v>
          </cell>
          <cell r="D1124">
            <v>0</v>
          </cell>
          <cell r="E1124" t="str">
            <v>HP DESKJET 400  PRINTER</v>
          </cell>
          <cell r="F1124">
            <v>1</v>
          </cell>
          <cell r="G1124">
            <v>35339</v>
          </cell>
          <cell r="H1124">
            <v>6900</v>
          </cell>
        </row>
        <row r="1125">
          <cell r="A1125">
            <v>3400002907</v>
          </cell>
          <cell r="B1125">
            <v>6230</v>
          </cell>
          <cell r="C1125">
            <v>61162</v>
          </cell>
          <cell r="D1125">
            <v>0</v>
          </cell>
          <cell r="E1125" t="str">
            <v>HP DESKJET 400  PRINTER</v>
          </cell>
          <cell r="F1125">
            <v>1</v>
          </cell>
          <cell r="G1125">
            <v>35339</v>
          </cell>
          <cell r="H1125">
            <v>6900</v>
          </cell>
        </row>
        <row r="1126">
          <cell r="A1126">
            <v>3400002925</v>
          </cell>
          <cell r="B1126">
            <v>6230</v>
          </cell>
          <cell r="C1126">
            <v>61159</v>
          </cell>
          <cell r="D1126">
            <v>0</v>
          </cell>
          <cell r="E1126" t="str">
            <v>TECHNO SCREEN</v>
          </cell>
          <cell r="F1126">
            <v>1</v>
          </cell>
          <cell r="G1126">
            <v>35339</v>
          </cell>
          <cell r="H1126">
            <v>2500</v>
          </cell>
        </row>
        <row r="1127">
          <cell r="A1127">
            <v>3400002928</v>
          </cell>
          <cell r="B1127">
            <v>6230</v>
          </cell>
          <cell r="C1127">
            <v>61160</v>
          </cell>
          <cell r="D1127">
            <v>0</v>
          </cell>
          <cell r="E1127" t="str">
            <v>COMPUTER ALR</v>
          </cell>
          <cell r="F1127">
            <v>1</v>
          </cell>
          <cell r="G1127">
            <v>35339</v>
          </cell>
          <cell r="H1127">
            <v>53800</v>
          </cell>
        </row>
        <row r="1128">
          <cell r="A1128">
            <v>3400002929</v>
          </cell>
          <cell r="B1128">
            <v>6230</v>
          </cell>
          <cell r="C1128">
            <v>61160</v>
          </cell>
          <cell r="D1128">
            <v>0</v>
          </cell>
          <cell r="E1128" t="str">
            <v>COMPUTER ALR</v>
          </cell>
          <cell r="F1128">
            <v>1</v>
          </cell>
          <cell r="G1128">
            <v>35339</v>
          </cell>
          <cell r="H1128">
            <v>25000</v>
          </cell>
        </row>
        <row r="1129">
          <cell r="A1129">
            <v>3400002930</v>
          </cell>
          <cell r="B1129">
            <v>6230</v>
          </cell>
          <cell r="C1129">
            <v>61156</v>
          </cell>
          <cell r="D1129">
            <v>0</v>
          </cell>
          <cell r="E1129" t="str">
            <v>COMPUTER ALR</v>
          </cell>
          <cell r="F1129">
            <v>1</v>
          </cell>
          <cell r="G1129">
            <v>35339</v>
          </cell>
          <cell r="H1129">
            <v>50000</v>
          </cell>
        </row>
        <row r="1130">
          <cell r="A1130">
            <v>3400002931</v>
          </cell>
          <cell r="B1130">
            <v>6230</v>
          </cell>
          <cell r="C1130">
            <v>61158</v>
          </cell>
          <cell r="D1130">
            <v>0</v>
          </cell>
          <cell r="E1130" t="str">
            <v>COMPUTER ALR</v>
          </cell>
          <cell r="F1130">
            <v>1</v>
          </cell>
          <cell r="G1130">
            <v>35339</v>
          </cell>
          <cell r="H1130">
            <v>25000</v>
          </cell>
        </row>
        <row r="1131">
          <cell r="A1131">
            <v>3400002931</v>
          </cell>
          <cell r="B1131">
            <v>6230</v>
          </cell>
          <cell r="C1131">
            <v>61158</v>
          </cell>
          <cell r="D1131">
            <v>1</v>
          </cell>
          <cell r="E1131" t="str">
            <v>8 MB RAM</v>
          </cell>
          <cell r="F1131">
            <v>1</v>
          </cell>
          <cell r="G1131">
            <v>35339</v>
          </cell>
          <cell r="H1131">
            <v>7000</v>
          </cell>
        </row>
        <row r="1132">
          <cell r="A1132">
            <v>3400002934</v>
          </cell>
          <cell r="B1132">
            <v>6230</v>
          </cell>
          <cell r="C1132">
            <v>61162</v>
          </cell>
          <cell r="D1132">
            <v>0</v>
          </cell>
          <cell r="E1132" t="str">
            <v>HP DJ 660C PRINTER</v>
          </cell>
          <cell r="F1132">
            <v>1</v>
          </cell>
          <cell r="G1132">
            <v>35339</v>
          </cell>
          <cell r="H1132">
            <v>18000</v>
          </cell>
        </row>
        <row r="1133">
          <cell r="A1133">
            <v>3400002935</v>
          </cell>
          <cell r="B1133">
            <v>6230</v>
          </cell>
          <cell r="C1133">
            <v>61162</v>
          </cell>
          <cell r="D1133">
            <v>0</v>
          </cell>
          <cell r="E1133" t="str">
            <v>HP DJ 660C PRINTER</v>
          </cell>
          <cell r="F1133">
            <v>1</v>
          </cell>
          <cell r="G1133">
            <v>35339</v>
          </cell>
          <cell r="H1133">
            <v>20000</v>
          </cell>
        </row>
        <row r="1134">
          <cell r="A1134">
            <v>3400002966</v>
          </cell>
          <cell r="B1134">
            <v>6230</v>
          </cell>
          <cell r="C1134">
            <v>61158</v>
          </cell>
          <cell r="D1134">
            <v>0</v>
          </cell>
          <cell r="E1134" t="str">
            <v>COMPAQ SVGA COLOUR MONITOR</v>
          </cell>
          <cell r="F1134">
            <v>1</v>
          </cell>
          <cell r="G1134">
            <v>35339</v>
          </cell>
          <cell r="H1134">
            <v>9500</v>
          </cell>
        </row>
        <row r="1135">
          <cell r="A1135">
            <v>3400002992</v>
          </cell>
          <cell r="B1135">
            <v>6230</v>
          </cell>
          <cell r="C1135">
            <v>61201</v>
          </cell>
          <cell r="D1135">
            <v>0</v>
          </cell>
          <cell r="E1135" t="str">
            <v>HP DESKJET PRINTER</v>
          </cell>
          <cell r="F1135">
            <v>1</v>
          </cell>
          <cell r="G1135">
            <v>35339</v>
          </cell>
          <cell r="H1135">
            <v>7600</v>
          </cell>
        </row>
        <row r="1136">
          <cell r="A1136">
            <v>3400002993</v>
          </cell>
          <cell r="B1136">
            <v>6230</v>
          </cell>
          <cell r="C1136">
            <v>61159</v>
          </cell>
          <cell r="D1136">
            <v>0</v>
          </cell>
          <cell r="E1136" t="str">
            <v>HP DESKJET PRINTER</v>
          </cell>
          <cell r="F1136">
            <v>1</v>
          </cell>
          <cell r="G1136">
            <v>35339</v>
          </cell>
          <cell r="H1136">
            <v>7600</v>
          </cell>
        </row>
        <row r="1137">
          <cell r="A1137">
            <v>3400003013</v>
          </cell>
          <cell r="B1137">
            <v>6230</v>
          </cell>
          <cell r="C1137">
            <v>61158</v>
          </cell>
          <cell r="D1137">
            <v>0</v>
          </cell>
          <cell r="E1137" t="str">
            <v>COMPAQ CONTURA NOTEBOOK COLOUR</v>
          </cell>
          <cell r="F1137">
            <v>1</v>
          </cell>
          <cell r="G1137">
            <v>35339</v>
          </cell>
          <cell r="H1137">
            <v>75700</v>
          </cell>
        </row>
        <row r="1138">
          <cell r="A1138">
            <v>3400003018</v>
          </cell>
          <cell r="B1138">
            <v>6230</v>
          </cell>
          <cell r="C1138">
            <v>61150</v>
          </cell>
          <cell r="D1138">
            <v>0</v>
          </cell>
          <cell r="E1138" t="str">
            <v>GODREJ PANASONIC DMP KX-P3696 SR NO 41MC</v>
          </cell>
          <cell r="F1138">
            <v>1</v>
          </cell>
          <cell r="G1138">
            <v>35339</v>
          </cell>
          <cell r="H1138">
            <v>12600</v>
          </cell>
        </row>
        <row r="1139">
          <cell r="A1139">
            <v>3400003207</v>
          </cell>
          <cell r="B1139">
            <v>6230</v>
          </cell>
          <cell r="C1139">
            <v>61158</v>
          </cell>
          <cell r="D1139">
            <v>0</v>
          </cell>
          <cell r="E1139" t="str">
            <v>ANTI GLARE SCREEN</v>
          </cell>
          <cell r="F1139">
            <v>1</v>
          </cell>
          <cell r="G1139">
            <v>35339</v>
          </cell>
          <cell r="H1139">
            <v>2500</v>
          </cell>
        </row>
        <row r="1140">
          <cell r="A1140">
            <v>3400003212</v>
          </cell>
          <cell r="B1140">
            <v>6230</v>
          </cell>
          <cell r="C1140">
            <v>61158</v>
          </cell>
          <cell r="D1140">
            <v>0</v>
          </cell>
          <cell r="E1140" t="str">
            <v>VE 575 PENTIUM/75MHZ/16MB/540MB/1.44MB F</v>
          </cell>
          <cell r="F1140">
            <v>1</v>
          </cell>
          <cell r="G1140">
            <v>35339</v>
          </cell>
          <cell r="H1140">
            <v>70000</v>
          </cell>
        </row>
        <row r="1141">
          <cell r="A1141">
            <v>3400003322</v>
          </cell>
          <cell r="B1141">
            <v>6230</v>
          </cell>
          <cell r="C1141">
            <v>61158</v>
          </cell>
          <cell r="D1141">
            <v>0</v>
          </cell>
          <cell r="E1141" t="str">
            <v>COMPAQ AERO 4/33C-250W</v>
          </cell>
          <cell r="F1141">
            <v>1</v>
          </cell>
          <cell r="G1141">
            <v>35339</v>
          </cell>
          <cell r="H1141">
            <v>44200</v>
          </cell>
        </row>
        <row r="1142">
          <cell r="A1142">
            <v>3400003331</v>
          </cell>
          <cell r="B1142">
            <v>6230</v>
          </cell>
          <cell r="C1142">
            <v>61155</v>
          </cell>
          <cell r="D1142">
            <v>0</v>
          </cell>
          <cell r="E1142" t="str">
            <v>TECHNO SCREEN</v>
          </cell>
          <cell r="F1142">
            <v>1</v>
          </cell>
          <cell r="G1142">
            <v>35339</v>
          </cell>
          <cell r="H1142">
            <v>1300</v>
          </cell>
        </row>
        <row r="1143">
          <cell r="A1143">
            <v>3400003357</v>
          </cell>
          <cell r="B1143">
            <v>6230</v>
          </cell>
          <cell r="C1143">
            <v>61115</v>
          </cell>
          <cell r="D1143">
            <v>0</v>
          </cell>
          <cell r="E1143" t="str">
            <v>HP DESKJET 500Q DOT MATRIX PRINTER</v>
          </cell>
          <cell r="F1143">
            <v>1</v>
          </cell>
          <cell r="G1143">
            <v>35339</v>
          </cell>
          <cell r="H1143">
            <v>10000</v>
          </cell>
        </row>
        <row r="1144">
          <cell r="A1144">
            <v>3400003361</v>
          </cell>
          <cell r="B1144">
            <v>6230</v>
          </cell>
          <cell r="C1144">
            <v>61155</v>
          </cell>
          <cell r="D1144">
            <v>0</v>
          </cell>
          <cell r="E1144" t="str">
            <v>GODREJ HP DJ 200 PRINTER</v>
          </cell>
          <cell r="F1144">
            <v>1</v>
          </cell>
          <cell r="G1144">
            <v>35339</v>
          </cell>
          <cell r="H1144">
            <v>10000</v>
          </cell>
        </row>
        <row r="1145">
          <cell r="A1145">
            <v>3400003362</v>
          </cell>
          <cell r="B1145">
            <v>6230</v>
          </cell>
          <cell r="C1145">
            <v>61102</v>
          </cell>
          <cell r="D1145">
            <v>0</v>
          </cell>
          <cell r="E1145" t="str">
            <v>GODREJ HP DJ 200 PRINTER</v>
          </cell>
          <cell r="F1145">
            <v>1</v>
          </cell>
          <cell r="G1145">
            <v>35339</v>
          </cell>
          <cell r="H1145">
            <v>10000</v>
          </cell>
        </row>
        <row r="1146">
          <cell r="A1146">
            <v>3400003931</v>
          </cell>
          <cell r="B1146">
            <v>6230</v>
          </cell>
          <cell r="C1146">
            <v>61116</v>
          </cell>
          <cell r="D1146">
            <v>0</v>
          </cell>
          <cell r="E1146" t="str">
            <v>HP LASER JET PRINTER 4P</v>
          </cell>
          <cell r="F1146">
            <v>1</v>
          </cell>
          <cell r="G1146">
            <v>35339</v>
          </cell>
          <cell r="H1146">
            <v>10000</v>
          </cell>
        </row>
        <row r="1147">
          <cell r="A1147">
            <v>3400003932</v>
          </cell>
          <cell r="B1147">
            <v>6230</v>
          </cell>
          <cell r="C1147">
            <v>61116</v>
          </cell>
          <cell r="D1147">
            <v>0</v>
          </cell>
          <cell r="E1147" t="str">
            <v>486DX/33 MHZ TOWER PC WITH MONITOR &amp; KEY</v>
          </cell>
          <cell r="F1147">
            <v>1</v>
          </cell>
          <cell r="G1147">
            <v>35339</v>
          </cell>
          <cell r="H1147">
            <v>19100</v>
          </cell>
        </row>
        <row r="1148">
          <cell r="A1148">
            <v>3400003940</v>
          </cell>
          <cell r="B1148">
            <v>6230</v>
          </cell>
          <cell r="C1148">
            <v>61116</v>
          </cell>
          <cell r="D1148">
            <v>0</v>
          </cell>
          <cell r="E1148" t="str">
            <v>WIPRO DOT MATRIX PRINTER LX800-34074</v>
          </cell>
          <cell r="F1148">
            <v>1</v>
          </cell>
          <cell r="G1148">
            <v>35339</v>
          </cell>
          <cell r="H1148">
            <v>3000</v>
          </cell>
        </row>
        <row r="1149">
          <cell r="A1149">
            <v>3400003958</v>
          </cell>
          <cell r="B1149">
            <v>6230</v>
          </cell>
          <cell r="C1149">
            <v>61153</v>
          </cell>
          <cell r="D1149">
            <v>0</v>
          </cell>
          <cell r="E1149" t="str">
            <v>PRINTER WITH CABLE PT 88</v>
          </cell>
          <cell r="F1149">
            <v>1</v>
          </cell>
          <cell r="G1149">
            <v>35339</v>
          </cell>
          <cell r="H1149">
            <v>7000</v>
          </cell>
        </row>
        <row r="1150">
          <cell r="A1150">
            <v>3400003959</v>
          </cell>
          <cell r="B1150">
            <v>6230</v>
          </cell>
          <cell r="C1150">
            <v>61115</v>
          </cell>
          <cell r="D1150">
            <v>0</v>
          </cell>
          <cell r="E1150" t="str">
            <v>PRINTER PT 88 WITH ADAPTER</v>
          </cell>
          <cell r="F1150">
            <v>1</v>
          </cell>
          <cell r="G1150">
            <v>35339</v>
          </cell>
          <cell r="H1150">
            <v>10000</v>
          </cell>
        </row>
        <row r="1151">
          <cell r="A1151">
            <v>3400003960</v>
          </cell>
          <cell r="B1151">
            <v>6230</v>
          </cell>
          <cell r="C1151">
            <v>61153</v>
          </cell>
          <cell r="D1151">
            <v>0</v>
          </cell>
          <cell r="E1151" t="str">
            <v>PERSONAL COMPUTER WITH ACESSOREES</v>
          </cell>
          <cell r="F1151">
            <v>1</v>
          </cell>
          <cell r="G1151">
            <v>35339</v>
          </cell>
          <cell r="H1151">
            <v>18800</v>
          </cell>
        </row>
        <row r="1152">
          <cell r="A1152">
            <v>3400003961</v>
          </cell>
          <cell r="B1152">
            <v>6230</v>
          </cell>
          <cell r="C1152">
            <v>61112</v>
          </cell>
          <cell r="D1152">
            <v>0</v>
          </cell>
          <cell r="E1152" t="str">
            <v>DRUCKER HP 2225 AB PRINTER</v>
          </cell>
          <cell r="F1152">
            <v>1</v>
          </cell>
          <cell r="G1152">
            <v>35339</v>
          </cell>
          <cell r="H1152">
            <v>4300</v>
          </cell>
        </row>
        <row r="1153">
          <cell r="A1153">
            <v>3400003962</v>
          </cell>
          <cell r="B1153">
            <v>6230</v>
          </cell>
          <cell r="C1153">
            <v>61112</v>
          </cell>
          <cell r="D1153">
            <v>0</v>
          </cell>
          <cell r="E1153" t="str">
            <v>DRUCKER HP 2225 AB PRINTER</v>
          </cell>
          <cell r="F1153">
            <v>1</v>
          </cell>
          <cell r="G1153">
            <v>35339</v>
          </cell>
          <cell r="H1153">
            <v>4300</v>
          </cell>
        </row>
        <row r="1154">
          <cell r="A1154">
            <v>3400003963</v>
          </cell>
          <cell r="B1154">
            <v>6230</v>
          </cell>
          <cell r="C1154">
            <v>61115</v>
          </cell>
          <cell r="D1154">
            <v>0</v>
          </cell>
          <cell r="E1154" t="str">
            <v>PERSONAL COMPUTER WITH ACESSORTES</v>
          </cell>
          <cell r="F1154">
            <v>1</v>
          </cell>
          <cell r="G1154">
            <v>35339</v>
          </cell>
          <cell r="H1154">
            <v>12600</v>
          </cell>
        </row>
        <row r="1155">
          <cell r="A1155">
            <v>3400004083</v>
          </cell>
          <cell r="B1155">
            <v>6230</v>
          </cell>
          <cell r="C1155">
            <v>61115</v>
          </cell>
          <cell r="D1155">
            <v>0</v>
          </cell>
          <cell r="E1155" t="str">
            <v>PRINTER WITH CABLE PT 88</v>
          </cell>
          <cell r="F1155">
            <v>1</v>
          </cell>
          <cell r="G1155">
            <v>35339</v>
          </cell>
          <cell r="H1155">
            <v>10000</v>
          </cell>
        </row>
        <row r="1156">
          <cell r="A1156">
            <v>3400004168</v>
          </cell>
          <cell r="B1156">
            <v>6230</v>
          </cell>
          <cell r="C1156">
            <v>61154</v>
          </cell>
          <cell r="D1156">
            <v>0</v>
          </cell>
          <cell r="E1156" t="str">
            <v>PC3865X-20 MODI OLIVETTI</v>
          </cell>
          <cell r="F1156">
            <v>1</v>
          </cell>
          <cell r="G1156">
            <v>35339</v>
          </cell>
          <cell r="H1156">
            <v>6300</v>
          </cell>
        </row>
        <row r="1157">
          <cell r="A1157">
            <v>3400004169</v>
          </cell>
          <cell r="B1157">
            <v>6230</v>
          </cell>
          <cell r="C1157">
            <v>61154</v>
          </cell>
          <cell r="D1157">
            <v>0</v>
          </cell>
          <cell r="E1157" t="str">
            <v>132 COL 24 PIN PRINTER - TVSE CALLIGRA</v>
          </cell>
          <cell r="F1157">
            <v>1</v>
          </cell>
          <cell r="G1157">
            <v>35339</v>
          </cell>
          <cell r="H1157">
            <v>3000</v>
          </cell>
        </row>
        <row r="1158">
          <cell r="A1158">
            <v>3400004173</v>
          </cell>
          <cell r="B1158">
            <v>6230</v>
          </cell>
          <cell r="C1158">
            <v>61104</v>
          </cell>
          <cell r="D1158">
            <v>0</v>
          </cell>
          <cell r="E1158" t="str">
            <v>PC 486 DX/33WITH ACCESSORIES</v>
          </cell>
          <cell r="F1158">
            <v>1</v>
          </cell>
          <cell r="G1158">
            <v>35339</v>
          </cell>
          <cell r="H1158">
            <v>12000</v>
          </cell>
        </row>
        <row r="1159">
          <cell r="A1159">
            <v>3400004174</v>
          </cell>
          <cell r="B1159">
            <v>6230</v>
          </cell>
          <cell r="C1159">
            <v>61119</v>
          </cell>
          <cell r="D1159">
            <v>0</v>
          </cell>
          <cell r="E1159" t="str">
            <v>LASER JET PRINTER IVM</v>
          </cell>
          <cell r="F1159">
            <v>1</v>
          </cell>
          <cell r="G1159">
            <v>35339</v>
          </cell>
          <cell r="H1159">
            <v>8800</v>
          </cell>
        </row>
        <row r="1160">
          <cell r="A1160">
            <v>3400004268</v>
          </cell>
          <cell r="B1160">
            <v>6230</v>
          </cell>
          <cell r="C1160">
            <v>61159</v>
          </cell>
          <cell r="D1160">
            <v>0</v>
          </cell>
          <cell r="E1160" t="str">
            <v>PC AT 486 DX</v>
          </cell>
          <cell r="F1160">
            <v>1</v>
          </cell>
          <cell r="G1160">
            <v>35339</v>
          </cell>
          <cell r="H1160">
            <v>12000</v>
          </cell>
        </row>
        <row r="1161">
          <cell r="A1161">
            <v>3400004269</v>
          </cell>
          <cell r="B1161">
            <v>6230</v>
          </cell>
          <cell r="C1161">
            <v>61152</v>
          </cell>
          <cell r="D1161">
            <v>0</v>
          </cell>
          <cell r="E1161" t="str">
            <v>PC AT 486 DX</v>
          </cell>
          <cell r="F1161">
            <v>1</v>
          </cell>
          <cell r="G1161">
            <v>35339</v>
          </cell>
          <cell r="H1161">
            <v>19100</v>
          </cell>
        </row>
        <row r="1162">
          <cell r="A1162">
            <v>3400004364</v>
          </cell>
          <cell r="B1162">
            <v>6230</v>
          </cell>
          <cell r="C1162">
            <v>61158</v>
          </cell>
          <cell r="D1162">
            <v>0</v>
          </cell>
          <cell r="E1162" t="str">
            <v>SCO UNIX NETWORK SOFTWARE</v>
          </cell>
          <cell r="F1162">
            <v>1</v>
          </cell>
          <cell r="G1162">
            <v>35339</v>
          </cell>
          <cell r="H1162">
            <v>37800</v>
          </cell>
        </row>
        <row r="1163">
          <cell r="A1163">
            <v>3400004365</v>
          </cell>
          <cell r="B1163">
            <v>6230</v>
          </cell>
          <cell r="C1163">
            <v>61158</v>
          </cell>
          <cell r="D1163">
            <v>0</v>
          </cell>
          <cell r="E1163" t="str">
            <v>COMPAQ PROLIENT WITH ATTACHMENTS</v>
          </cell>
          <cell r="F1163">
            <v>1</v>
          </cell>
          <cell r="G1163">
            <v>35339</v>
          </cell>
          <cell r="H1163">
            <v>199000</v>
          </cell>
        </row>
        <row r="1164">
          <cell r="A1164">
            <v>3400004365</v>
          </cell>
          <cell r="B1164">
            <v>6230</v>
          </cell>
          <cell r="C1164">
            <v>61158</v>
          </cell>
          <cell r="D1164">
            <v>1</v>
          </cell>
          <cell r="E1164" t="str">
            <v>APPLICATION SOFTWARE PRODSTAR 2</v>
          </cell>
          <cell r="F1164">
            <v>1</v>
          </cell>
          <cell r="G1164">
            <v>35339</v>
          </cell>
          <cell r="H1164">
            <v>378100</v>
          </cell>
        </row>
        <row r="1165">
          <cell r="A1165">
            <v>3400004365</v>
          </cell>
          <cell r="B1165">
            <v>6230</v>
          </cell>
          <cell r="C1165">
            <v>61158</v>
          </cell>
          <cell r="D1165">
            <v>2</v>
          </cell>
          <cell r="E1165" t="str">
            <v>PRODSTAR 2 UPDATE MFG POP</v>
          </cell>
          <cell r="F1165">
            <v>1</v>
          </cell>
          <cell r="G1165">
            <v>35339</v>
          </cell>
          <cell r="H1165">
            <v>138800</v>
          </cell>
        </row>
        <row r="1166">
          <cell r="A1166">
            <v>3400004365</v>
          </cell>
          <cell r="B1166">
            <v>6230</v>
          </cell>
          <cell r="C1166">
            <v>61158</v>
          </cell>
          <cell r="D1166">
            <v>3</v>
          </cell>
          <cell r="E1166" t="str">
            <v>APPLICATION SOFTWARE PRODSTAR 2</v>
          </cell>
          <cell r="F1166">
            <v>1</v>
          </cell>
          <cell r="G1166">
            <v>35339</v>
          </cell>
          <cell r="H1166">
            <v>72600</v>
          </cell>
        </row>
        <row r="1167">
          <cell r="A1167">
            <v>3400004389</v>
          </cell>
          <cell r="B1167">
            <v>6230</v>
          </cell>
          <cell r="C1167">
            <v>61155</v>
          </cell>
          <cell r="D1167">
            <v>0</v>
          </cell>
          <cell r="E1167" t="str">
            <v>COMPAQ PRESARIO 633 CPU &amp; MONITOR &amp; KEYB</v>
          </cell>
          <cell r="F1167">
            <v>1</v>
          </cell>
          <cell r="G1167">
            <v>35339</v>
          </cell>
          <cell r="H1167">
            <v>19100</v>
          </cell>
        </row>
        <row r="1168">
          <cell r="A1168">
            <v>3400004389</v>
          </cell>
          <cell r="B1168">
            <v>6230</v>
          </cell>
          <cell r="C1168">
            <v>61155</v>
          </cell>
          <cell r="D1168">
            <v>1</v>
          </cell>
          <cell r="E1168" t="str">
            <v>ENTRY TAX ON COMPAQ PRESARIO 633</v>
          </cell>
          <cell r="F1168">
            <v>1</v>
          </cell>
          <cell r="G1168">
            <v>35339</v>
          </cell>
          <cell r="H1168">
            <v>600</v>
          </cell>
        </row>
        <row r="1169">
          <cell r="A1169">
            <v>3400004390</v>
          </cell>
          <cell r="B1169">
            <v>6230</v>
          </cell>
          <cell r="C1169">
            <v>61158</v>
          </cell>
          <cell r="D1169">
            <v>0</v>
          </cell>
          <cell r="E1169" t="str">
            <v>COMPAQ PRESARIO 633 CPU &amp; MONITOR &amp; KEYB</v>
          </cell>
          <cell r="F1169">
            <v>1</v>
          </cell>
          <cell r="G1169">
            <v>35339</v>
          </cell>
          <cell r="H1169">
            <v>19100</v>
          </cell>
        </row>
        <row r="1170">
          <cell r="A1170">
            <v>3400004390</v>
          </cell>
          <cell r="B1170">
            <v>6230</v>
          </cell>
          <cell r="C1170">
            <v>61158</v>
          </cell>
          <cell r="D1170">
            <v>1</v>
          </cell>
          <cell r="E1170" t="str">
            <v>ENTRY TAX ON COMPAQ PRESARIO 633</v>
          </cell>
          <cell r="F1170">
            <v>1</v>
          </cell>
          <cell r="G1170">
            <v>35339</v>
          </cell>
          <cell r="H1170">
            <v>600</v>
          </cell>
        </row>
        <row r="1171">
          <cell r="A1171">
            <v>3400004390</v>
          </cell>
          <cell r="B1171">
            <v>6230</v>
          </cell>
          <cell r="C1171">
            <v>61158</v>
          </cell>
          <cell r="D1171">
            <v>2</v>
          </cell>
          <cell r="E1171" t="str">
            <v>MULTI MEDIA KIT FOR COMPAQ PRESARIO 633C</v>
          </cell>
          <cell r="F1171">
            <v>1</v>
          </cell>
          <cell r="G1171">
            <v>35339</v>
          </cell>
          <cell r="H1171">
            <v>9500</v>
          </cell>
        </row>
        <row r="1172">
          <cell r="A1172">
            <v>3400004391</v>
          </cell>
          <cell r="B1172">
            <v>6230</v>
          </cell>
          <cell r="C1172">
            <v>61162</v>
          </cell>
          <cell r="D1172">
            <v>0</v>
          </cell>
          <cell r="E1172" t="str">
            <v>COMPAQ PRESARIO 633 CPU &amp; MONITOR &amp; KEYB</v>
          </cell>
          <cell r="F1172">
            <v>1</v>
          </cell>
          <cell r="G1172">
            <v>35339</v>
          </cell>
          <cell r="H1172">
            <v>19100</v>
          </cell>
        </row>
        <row r="1173">
          <cell r="A1173">
            <v>3400004391</v>
          </cell>
          <cell r="B1173">
            <v>6230</v>
          </cell>
          <cell r="C1173">
            <v>61162</v>
          </cell>
          <cell r="D1173">
            <v>1</v>
          </cell>
          <cell r="E1173" t="str">
            <v>ENTRY TAX ON COMPAQ PRESARIO 633</v>
          </cell>
          <cell r="F1173">
            <v>1</v>
          </cell>
          <cell r="G1173">
            <v>35339</v>
          </cell>
          <cell r="H1173">
            <v>600</v>
          </cell>
        </row>
        <row r="1174">
          <cell r="A1174">
            <v>3400004392</v>
          </cell>
          <cell r="B1174">
            <v>6230</v>
          </cell>
          <cell r="C1174">
            <v>61158</v>
          </cell>
          <cell r="D1174">
            <v>0</v>
          </cell>
          <cell r="E1174" t="str">
            <v>COMPAQ PRESARIO 633 CPU &amp; MONITOR &amp; KEYB</v>
          </cell>
          <cell r="F1174">
            <v>1</v>
          </cell>
          <cell r="G1174">
            <v>35339</v>
          </cell>
          <cell r="H1174">
            <v>19100</v>
          </cell>
        </row>
        <row r="1175">
          <cell r="A1175">
            <v>3400004392</v>
          </cell>
          <cell r="B1175">
            <v>6230</v>
          </cell>
          <cell r="C1175">
            <v>61158</v>
          </cell>
          <cell r="D1175">
            <v>1</v>
          </cell>
          <cell r="E1175" t="str">
            <v>ENTRY TAX ON COMPAQ PRESARIO 633</v>
          </cell>
          <cell r="F1175">
            <v>1</v>
          </cell>
          <cell r="G1175">
            <v>35339</v>
          </cell>
          <cell r="H1175">
            <v>600</v>
          </cell>
        </row>
        <row r="1176">
          <cell r="A1176">
            <v>3400004428</v>
          </cell>
          <cell r="B1176">
            <v>6230</v>
          </cell>
          <cell r="C1176">
            <v>61156</v>
          </cell>
          <cell r="D1176">
            <v>0</v>
          </cell>
          <cell r="E1176" t="str">
            <v>CANON BJ-230 PRINTER A3/A4SIZE WITH SOFT</v>
          </cell>
          <cell r="F1176">
            <v>1</v>
          </cell>
          <cell r="G1176">
            <v>35339</v>
          </cell>
          <cell r="H1176">
            <v>7200</v>
          </cell>
        </row>
        <row r="1177">
          <cell r="A1177">
            <v>3400004435</v>
          </cell>
          <cell r="B1177">
            <v>6230</v>
          </cell>
          <cell r="C1177">
            <v>61155</v>
          </cell>
          <cell r="D1177">
            <v>0</v>
          </cell>
          <cell r="E1177" t="str">
            <v>HP DESK JET 520</v>
          </cell>
          <cell r="F1177">
            <v>1</v>
          </cell>
          <cell r="G1177">
            <v>35339</v>
          </cell>
          <cell r="H1177">
            <v>11500</v>
          </cell>
        </row>
        <row r="1178">
          <cell r="A1178">
            <v>3400004447</v>
          </cell>
          <cell r="B1178">
            <v>6230</v>
          </cell>
          <cell r="C1178">
            <v>61159</v>
          </cell>
          <cell r="D1178">
            <v>0</v>
          </cell>
          <cell r="E1178" t="str">
            <v>PANASONIC PRINTER KX-P2624 SR3LMBGEO8442</v>
          </cell>
          <cell r="F1178">
            <v>1</v>
          </cell>
          <cell r="G1178">
            <v>35339</v>
          </cell>
          <cell r="H1178">
            <v>7200</v>
          </cell>
        </row>
        <row r="1179">
          <cell r="A1179">
            <v>3400004449</v>
          </cell>
          <cell r="B1179">
            <v>6230</v>
          </cell>
          <cell r="C1179">
            <v>61155</v>
          </cell>
          <cell r="D1179">
            <v>0</v>
          </cell>
          <cell r="E1179" t="str">
            <v>HP LASER PRINTER LJ-4M</v>
          </cell>
          <cell r="F1179">
            <v>1</v>
          </cell>
          <cell r="G1179">
            <v>35339</v>
          </cell>
          <cell r="H1179">
            <v>13900</v>
          </cell>
        </row>
        <row r="1180">
          <cell r="A1180">
            <v>3400004479</v>
          </cell>
          <cell r="B1180">
            <v>6230</v>
          </cell>
          <cell r="C1180">
            <v>61158</v>
          </cell>
          <cell r="D1180">
            <v>0</v>
          </cell>
          <cell r="E1180" t="str">
            <v>CI 5000 PRINTER</v>
          </cell>
          <cell r="F1180">
            <v>1</v>
          </cell>
          <cell r="G1180">
            <v>35339</v>
          </cell>
          <cell r="H1180">
            <v>13900</v>
          </cell>
        </row>
        <row r="1181">
          <cell r="A1181">
            <v>3400004484</v>
          </cell>
          <cell r="B1181">
            <v>6230</v>
          </cell>
          <cell r="C1181">
            <v>61151</v>
          </cell>
          <cell r="D1181">
            <v>0</v>
          </cell>
          <cell r="E1181" t="str">
            <v>HP DESK JET PRINTER 520 DJ</v>
          </cell>
          <cell r="F1181">
            <v>1</v>
          </cell>
          <cell r="G1181">
            <v>35339</v>
          </cell>
          <cell r="H1181">
            <v>4800</v>
          </cell>
        </row>
        <row r="1182">
          <cell r="A1182">
            <v>3400004486</v>
          </cell>
          <cell r="B1182">
            <v>6230</v>
          </cell>
          <cell r="C1182">
            <v>61155</v>
          </cell>
          <cell r="D1182">
            <v>0</v>
          </cell>
          <cell r="E1182" t="str">
            <v>486 DX/33 MHZ TOWER PC WITH MONITOR KEYB</v>
          </cell>
          <cell r="F1182">
            <v>1</v>
          </cell>
          <cell r="G1182">
            <v>35339</v>
          </cell>
          <cell r="H1182">
            <v>19100</v>
          </cell>
        </row>
        <row r="1183">
          <cell r="A1183">
            <v>3400004519</v>
          </cell>
          <cell r="B1183">
            <v>6230</v>
          </cell>
          <cell r="C1183">
            <v>61158</v>
          </cell>
          <cell r="D1183">
            <v>0</v>
          </cell>
          <cell r="E1183" t="str">
            <v>COLOUR MONITOR 14 TVM NO 1141213758</v>
          </cell>
          <cell r="F1183">
            <v>1</v>
          </cell>
          <cell r="G1183">
            <v>35339</v>
          </cell>
          <cell r="H1183">
            <v>7600</v>
          </cell>
        </row>
        <row r="1184">
          <cell r="A1184">
            <v>3400004527</v>
          </cell>
          <cell r="B1184">
            <v>6230</v>
          </cell>
          <cell r="C1184">
            <v>61156</v>
          </cell>
          <cell r="D1184">
            <v>0</v>
          </cell>
          <cell r="E1184" t="str">
            <v>GODREJ HP DESKJET 500C PRINTER</v>
          </cell>
          <cell r="F1184">
            <v>1</v>
          </cell>
          <cell r="G1184">
            <v>35339</v>
          </cell>
          <cell r="H1184">
            <v>12600</v>
          </cell>
        </row>
        <row r="1185">
          <cell r="A1185">
            <v>3400004528</v>
          </cell>
          <cell r="B1185">
            <v>6230</v>
          </cell>
          <cell r="C1185">
            <v>61101</v>
          </cell>
          <cell r="D1185">
            <v>0</v>
          </cell>
          <cell r="E1185" t="str">
            <v>GODREJ HP DESKJET 520 PRINTER</v>
          </cell>
          <cell r="F1185">
            <v>1</v>
          </cell>
          <cell r="G1185">
            <v>35339</v>
          </cell>
          <cell r="H1185">
            <v>10700</v>
          </cell>
        </row>
        <row r="1186">
          <cell r="A1186">
            <v>3400004543</v>
          </cell>
          <cell r="B1186">
            <v>6230</v>
          </cell>
          <cell r="C1186">
            <v>61152</v>
          </cell>
          <cell r="D1186">
            <v>0</v>
          </cell>
          <cell r="E1186" t="str">
            <v>GODREJ HP DESKJET 520 PRINTER</v>
          </cell>
          <cell r="F1186">
            <v>1</v>
          </cell>
          <cell r="G1186">
            <v>35339</v>
          </cell>
          <cell r="H1186">
            <v>7600</v>
          </cell>
        </row>
        <row r="1187">
          <cell r="A1187">
            <v>3400004544</v>
          </cell>
          <cell r="B1187">
            <v>6230</v>
          </cell>
          <cell r="C1187">
            <v>61161</v>
          </cell>
          <cell r="D1187">
            <v>0</v>
          </cell>
          <cell r="E1187" t="str">
            <v>GODREJ HP DESKJET 520 PRINTER</v>
          </cell>
          <cell r="F1187">
            <v>1</v>
          </cell>
          <cell r="G1187">
            <v>35339</v>
          </cell>
          <cell r="H1187">
            <v>7600</v>
          </cell>
        </row>
        <row r="1188">
          <cell r="A1188">
            <v>3400004545</v>
          </cell>
          <cell r="B1188">
            <v>6230</v>
          </cell>
          <cell r="C1188">
            <v>61116</v>
          </cell>
          <cell r="D1188">
            <v>0</v>
          </cell>
          <cell r="E1188" t="str">
            <v>GODREJ HP DESKJET 520 PRINTER</v>
          </cell>
          <cell r="F1188">
            <v>1</v>
          </cell>
          <cell r="G1188">
            <v>35339</v>
          </cell>
          <cell r="H1188">
            <v>11400</v>
          </cell>
        </row>
        <row r="1189">
          <cell r="A1189">
            <v>3400004546</v>
          </cell>
          <cell r="B1189">
            <v>6230</v>
          </cell>
          <cell r="C1189">
            <v>61155</v>
          </cell>
          <cell r="D1189">
            <v>0</v>
          </cell>
          <cell r="E1189" t="str">
            <v>SF 80386DY COMPUTER&amp;MONITOR WITH DISK UP</v>
          </cell>
          <cell r="F1189">
            <v>1</v>
          </cell>
          <cell r="G1189">
            <v>35339</v>
          </cell>
          <cell r="H1189">
            <v>12600</v>
          </cell>
        </row>
        <row r="1190">
          <cell r="A1190">
            <v>3400004547</v>
          </cell>
          <cell r="B1190">
            <v>6230</v>
          </cell>
          <cell r="C1190">
            <v>61155</v>
          </cell>
          <cell r="D1190">
            <v>0</v>
          </cell>
          <cell r="E1190" t="str">
            <v>SF 08386 DY COMPUTER &amp; MONITOR</v>
          </cell>
          <cell r="F1190">
            <v>1</v>
          </cell>
          <cell r="G1190">
            <v>35339</v>
          </cell>
          <cell r="H1190">
            <v>12600</v>
          </cell>
        </row>
        <row r="1191">
          <cell r="A1191">
            <v>3400003561</v>
          </cell>
          <cell r="B1191">
            <v>6230</v>
          </cell>
          <cell r="C1191">
            <v>61158</v>
          </cell>
          <cell r="D1191">
            <v>0</v>
          </cell>
          <cell r="E1191" t="str">
            <v>CD ROM DRIVE-PANSEGRAW</v>
          </cell>
          <cell r="F1191">
            <v>1</v>
          </cell>
          <cell r="G1191">
            <v>35444</v>
          </cell>
          <cell r="H1191">
            <v>6150</v>
          </cell>
        </row>
        <row r="1192">
          <cell r="A1192">
            <v>3400003775</v>
          </cell>
          <cell r="B1192">
            <v>6230</v>
          </cell>
          <cell r="C1192">
            <v>61160</v>
          </cell>
          <cell r="D1192">
            <v>0</v>
          </cell>
          <cell r="E1192" t="str">
            <v>ETHERNET CARD-2 NOS.</v>
          </cell>
          <cell r="F1192">
            <v>1</v>
          </cell>
          <cell r="G1192">
            <v>35510</v>
          </cell>
          <cell r="H1192">
            <v>3376</v>
          </cell>
        </row>
        <row r="1193">
          <cell r="A1193">
            <v>3400003776</v>
          </cell>
          <cell r="B1193">
            <v>6230</v>
          </cell>
          <cell r="C1193">
            <v>61151</v>
          </cell>
          <cell r="D1193">
            <v>0</v>
          </cell>
          <cell r="E1193" t="str">
            <v>ETHERNET CARD-2 NOS.</v>
          </cell>
          <cell r="F1193">
            <v>1</v>
          </cell>
          <cell r="G1193">
            <v>35510</v>
          </cell>
          <cell r="H1193">
            <v>3376</v>
          </cell>
        </row>
        <row r="1194">
          <cell r="A1194">
            <v>3400003777</v>
          </cell>
          <cell r="B1194">
            <v>6230</v>
          </cell>
          <cell r="C1194">
            <v>61119</v>
          </cell>
          <cell r="D1194">
            <v>0</v>
          </cell>
          <cell r="E1194" t="str">
            <v>ETHERNET CARD-1 NOS.</v>
          </cell>
          <cell r="F1194">
            <v>1</v>
          </cell>
          <cell r="G1194">
            <v>35510</v>
          </cell>
          <cell r="H1194">
            <v>1688</v>
          </cell>
        </row>
        <row r="1195">
          <cell r="A1195">
            <v>3400003778</v>
          </cell>
          <cell r="B1195">
            <v>6230</v>
          </cell>
          <cell r="C1195">
            <v>61158</v>
          </cell>
          <cell r="D1195">
            <v>0</v>
          </cell>
          <cell r="E1195" t="str">
            <v>TERMINATION &amp; CABLE LAYING CHARGES</v>
          </cell>
          <cell r="F1195">
            <v>1</v>
          </cell>
          <cell r="G1195">
            <v>35510</v>
          </cell>
          <cell r="H1195">
            <v>9020</v>
          </cell>
        </row>
        <row r="1196">
          <cell r="A1196">
            <v>3400003779</v>
          </cell>
          <cell r="B1196">
            <v>6230</v>
          </cell>
          <cell r="C1196">
            <v>61158</v>
          </cell>
          <cell r="D1196">
            <v>0</v>
          </cell>
          <cell r="E1196" t="str">
            <v>TRANSCIEVER E-6002</v>
          </cell>
          <cell r="F1196">
            <v>1</v>
          </cell>
          <cell r="G1196">
            <v>35510</v>
          </cell>
          <cell r="H1196">
            <v>2110</v>
          </cell>
        </row>
        <row r="1197">
          <cell r="A1197">
            <v>3400003794</v>
          </cell>
          <cell r="B1197">
            <v>6500</v>
          </cell>
          <cell r="C1197">
            <v>61115</v>
          </cell>
          <cell r="D1197">
            <v>0</v>
          </cell>
          <cell r="E1197" t="str">
            <v>UPGRADE KIT FOR TESTMOD 2E</v>
          </cell>
          <cell r="F1197">
            <v>12</v>
          </cell>
          <cell r="G1197">
            <v>35521</v>
          </cell>
          <cell r="H1197">
            <v>571565</v>
          </cell>
        </row>
        <row r="1198">
          <cell r="A1198">
            <v>3400003829</v>
          </cell>
          <cell r="B1198">
            <v>6500</v>
          </cell>
          <cell r="C1198">
            <v>61112</v>
          </cell>
          <cell r="D1198">
            <v>0</v>
          </cell>
          <cell r="E1198" t="str">
            <v>S30810-U4911-A320 TEST ADAPTER SLMA:FPE</v>
          </cell>
          <cell r="F1198">
            <v>1</v>
          </cell>
          <cell r="G1198">
            <v>35521</v>
          </cell>
          <cell r="H1198">
            <v>364021</v>
          </cell>
        </row>
        <row r="1199">
          <cell r="A1199">
            <v>3400003830</v>
          </cell>
          <cell r="B1199">
            <v>6500</v>
          </cell>
          <cell r="C1199">
            <v>61112</v>
          </cell>
          <cell r="D1199">
            <v>0</v>
          </cell>
          <cell r="E1199" t="str">
            <v>S30189-U4911-A210 TEST ADAPTER GPLCGPLSD</v>
          </cell>
          <cell r="F1199">
            <v>1</v>
          </cell>
          <cell r="G1199">
            <v>35521</v>
          </cell>
          <cell r="H1199">
            <v>574782</v>
          </cell>
        </row>
        <row r="1200">
          <cell r="A1200">
            <v>3400003831</v>
          </cell>
          <cell r="B1200">
            <v>6500</v>
          </cell>
          <cell r="C1200">
            <v>61112</v>
          </cell>
          <cell r="D1200">
            <v>0</v>
          </cell>
          <cell r="E1200" t="str">
            <v>S30189-U4911-A240 TEST ADAPTER DIU120A</v>
          </cell>
          <cell r="F1200">
            <v>1</v>
          </cell>
          <cell r="G1200">
            <v>35521</v>
          </cell>
          <cell r="H1200">
            <v>574782</v>
          </cell>
        </row>
        <row r="1201">
          <cell r="A1201">
            <v>3400003832</v>
          </cell>
          <cell r="B1201">
            <v>6500</v>
          </cell>
          <cell r="C1201">
            <v>61112</v>
          </cell>
          <cell r="D1201">
            <v>0</v>
          </cell>
          <cell r="E1201" t="str">
            <v>S30189-U4911-A220 TEST APADPER GSMY**</v>
          </cell>
          <cell r="F1201">
            <v>1</v>
          </cell>
          <cell r="G1201">
            <v>35521</v>
          </cell>
          <cell r="H1201">
            <v>574782</v>
          </cell>
        </row>
        <row r="1202">
          <cell r="A1202">
            <v>3400004646</v>
          </cell>
          <cell r="B1202">
            <v>6500</v>
          </cell>
          <cell r="C1202">
            <v>61115</v>
          </cell>
          <cell r="D1202">
            <v>0</v>
          </cell>
          <cell r="E1202" t="str">
            <v>LADL MODULE FOR TESTING</v>
          </cell>
          <cell r="F1202">
            <v>1</v>
          </cell>
          <cell r="G1202">
            <v>35309</v>
          </cell>
          <cell r="H1202">
            <v>1200</v>
          </cell>
        </row>
        <row r="1203">
          <cell r="A1203">
            <v>3400002984</v>
          </cell>
          <cell r="B1203">
            <v>6500</v>
          </cell>
          <cell r="C1203">
            <v>61116</v>
          </cell>
          <cell r="D1203">
            <v>0</v>
          </cell>
          <cell r="E1203" t="str">
            <v>DIGITAL TRANSMISSION ANALYSER ME 520B</v>
          </cell>
          <cell r="F1203">
            <v>1</v>
          </cell>
          <cell r="G1203">
            <v>35339</v>
          </cell>
          <cell r="H1203">
            <v>540400</v>
          </cell>
        </row>
        <row r="1204">
          <cell r="A1204">
            <v>3400002985</v>
          </cell>
          <cell r="B1204">
            <v>6500</v>
          </cell>
          <cell r="C1204">
            <v>61116</v>
          </cell>
          <cell r="D1204">
            <v>0</v>
          </cell>
          <cell r="E1204" t="str">
            <v>LEVEL METER ML424A</v>
          </cell>
          <cell r="F1204">
            <v>1</v>
          </cell>
          <cell r="G1204">
            <v>35339</v>
          </cell>
          <cell r="H1204">
            <v>151000</v>
          </cell>
        </row>
        <row r="1205">
          <cell r="A1205">
            <v>3400003038</v>
          </cell>
          <cell r="B1205">
            <v>6500</v>
          </cell>
          <cell r="C1205">
            <v>61116</v>
          </cell>
          <cell r="D1205">
            <v>0</v>
          </cell>
          <cell r="E1205" t="str">
            <v>JITTER MODULATION OSCILLATOR MODEL NO.MH</v>
          </cell>
          <cell r="F1205">
            <v>1</v>
          </cell>
          <cell r="G1205">
            <v>35339</v>
          </cell>
          <cell r="H1205">
            <v>274200</v>
          </cell>
        </row>
        <row r="1206">
          <cell r="A1206">
            <v>3400003039</v>
          </cell>
          <cell r="B1206">
            <v>6500</v>
          </cell>
          <cell r="C1206">
            <v>61116</v>
          </cell>
          <cell r="D1206">
            <v>0</v>
          </cell>
          <cell r="E1206" t="str">
            <v>DIGITAL TRANSMISSION ANALYZER  MODEL NO.</v>
          </cell>
          <cell r="F1206">
            <v>1</v>
          </cell>
          <cell r="G1206">
            <v>35339</v>
          </cell>
          <cell r="H1206">
            <v>965200</v>
          </cell>
        </row>
        <row r="1207">
          <cell r="A1207">
            <v>3400003040</v>
          </cell>
          <cell r="B1207">
            <v>6500</v>
          </cell>
          <cell r="C1207">
            <v>61116</v>
          </cell>
          <cell r="D1207">
            <v>0</v>
          </cell>
          <cell r="E1207" t="str">
            <v>LEVEL METER MODEL NO. Z0031A</v>
          </cell>
          <cell r="F1207">
            <v>1</v>
          </cell>
          <cell r="G1207">
            <v>35339</v>
          </cell>
          <cell r="H1207">
            <v>268600</v>
          </cell>
        </row>
        <row r="1208">
          <cell r="A1208">
            <v>3400003220</v>
          </cell>
          <cell r="B1208">
            <v>6500</v>
          </cell>
          <cell r="C1208">
            <v>61112</v>
          </cell>
          <cell r="D1208">
            <v>0</v>
          </cell>
          <cell r="E1208" t="str">
            <v>ZENTAL MODULES FOR EWSD</v>
          </cell>
          <cell r="F1208">
            <v>1</v>
          </cell>
          <cell r="G1208">
            <v>35339</v>
          </cell>
          <cell r="H1208">
            <v>133100</v>
          </cell>
        </row>
        <row r="1209">
          <cell r="A1209">
            <v>3400003703</v>
          </cell>
          <cell r="B1209">
            <v>6500</v>
          </cell>
          <cell r="C1209">
            <v>61115</v>
          </cell>
          <cell r="D1209">
            <v>0</v>
          </cell>
          <cell r="E1209" t="str">
            <v>HW MIRROR FOR LTGM KS:DIU</v>
          </cell>
          <cell r="F1209">
            <v>1</v>
          </cell>
          <cell r="G1209">
            <v>35339</v>
          </cell>
          <cell r="H1209">
            <v>7885.53</v>
          </cell>
        </row>
        <row r="1210">
          <cell r="A1210">
            <v>3400003836</v>
          </cell>
          <cell r="B1210">
            <v>6500</v>
          </cell>
          <cell r="C1210">
            <v>61116</v>
          </cell>
          <cell r="D1210">
            <v>0</v>
          </cell>
          <cell r="E1210" t="str">
            <v>COAXIAL STEP ATTENUATOR DC 4 GHZ</v>
          </cell>
          <cell r="F1210">
            <v>1</v>
          </cell>
          <cell r="G1210">
            <v>35339</v>
          </cell>
          <cell r="H1210">
            <v>8000</v>
          </cell>
        </row>
        <row r="1211">
          <cell r="A1211">
            <v>3400003837</v>
          </cell>
          <cell r="B1211">
            <v>6500</v>
          </cell>
          <cell r="C1211">
            <v>61116</v>
          </cell>
          <cell r="D1211">
            <v>0</v>
          </cell>
          <cell r="E1211" t="str">
            <v>COAXIAL STEP ATTENUATOR DC 4 GHZ</v>
          </cell>
          <cell r="F1211">
            <v>1</v>
          </cell>
          <cell r="G1211">
            <v>35339</v>
          </cell>
          <cell r="H1211">
            <v>8000</v>
          </cell>
        </row>
        <row r="1212">
          <cell r="A1212">
            <v>3400003838</v>
          </cell>
          <cell r="B1212">
            <v>6500</v>
          </cell>
          <cell r="C1212">
            <v>61116</v>
          </cell>
          <cell r="D1212">
            <v>0</v>
          </cell>
          <cell r="E1212" t="str">
            <v>COAXIAL STEP ATTENUATOR DC 4 GHZ</v>
          </cell>
          <cell r="F1212">
            <v>1</v>
          </cell>
          <cell r="G1212">
            <v>35339</v>
          </cell>
          <cell r="H1212">
            <v>8000</v>
          </cell>
        </row>
        <row r="1213">
          <cell r="A1213">
            <v>3400003839</v>
          </cell>
          <cell r="B1213">
            <v>6500</v>
          </cell>
          <cell r="C1213">
            <v>61116</v>
          </cell>
          <cell r="D1213">
            <v>0</v>
          </cell>
          <cell r="E1213" t="str">
            <v>COAXIAL STEP ATTENUATOR DC 4 GHZ</v>
          </cell>
          <cell r="F1213">
            <v>1</v>
          </cell>
          <cell r="G1213">
            <v>35339</v>
          </cell>
          <cell r="H1213">
            <v>8000</v>
          </cell>
        </row>
        <row r="1214">
          <cell r="A1214">
            <v>3400003840</v>
          </cell>
          <cell r="B1214">
            <v>6500</v>
          </cell>
          <cell r="C1214">
            <v>61116</v>
          </cell>
          <cell r="D1214">
            <v>0</v>
          </cell>
          <cell r="E1214" t="str">
            <v>STEP ATTENUATOR DC-4 GHZ</v>
          </cell>
          <cell r="F1214">
            <v>1</v>
          </cell>
          <cell r="G1214">
            <v>35339</v>
          </cell>
          <cell r="H1214">
            <v>9500</v>
          </cell>
        </row>
        <row r="1215">
          <cell r="A1215">
            <v>3400003841</v>
          </cell>
          <cell r="B1215">
            <v>6500</v>
          </cell>
          <cell r="C1215">
            <v>61116</v>
          </cell>
          <cell r="D1215">
            <v>0</v>
          </cell>
          <cell r="E1215" t="str">
            <v>STEP ATTENUATOR DC-4 GHZ</v>
          </cell>
          <cell r="F1215">
            <v>1</v>
          </cell>
          <cell r="G1215">
            <v>35339</v>
          </cell>
          <cell r="H1215">
            <v>9500</v>
          </cell>
        </row>
        <row r="1216">
          <cell r="A1216">
            <v>3400003842</v>
          </cell>
          <cell r="B1216">
            <v>6500</v>
          </cell>
          <cell r="C1216">
            <v>61116</v>
          </cell>
          <cell r="D1216">
            <v>0</v>
          </cell>
          <cell r="E1216" t="str">
            <v>STEP ATTENUATOR DC-4 GHZ</v>
          </cell>
          <cell r="F1216">
            <v>1</v>
          </cell>
          <cell r="G1216">
            <v>35339</v>
          </cell>
          <cell r="H1216">
            <v>9500</v>
          </cell>
        </row>
        <row r="1217">
          <cell r="A1217">
            <v>3400003843</v>
          </cell>
          <cell r="B1217">
            <v>6500</v>
          </cell>
          <cell r="C1217">
            <v>61116</v>
          </cell>
          <cell r="D1217">
            <v>0</v>
          </cell>
          <cell r="E1217" t="str">
            <v>STEP ATTENUATOR DC-4 GHZ</v>
          </cell>
          <cell r="F1217">
            <v>1</v>
          </cell>
          <cell r="G1217">
            <v>35339</v>
          </cell>
          <cell r="H1217">
            <v>9500</v>
          </cell>
        </row>
        <row r="1218">
          <cell r="A1218">
            <v>3400003844</v>
          </cell>
          <cell r="B1218">
            <v>6500</v>
          </cell>
          <cell r="C1218">
            <v>61116</v>
          </cell>
          <cell r="D1218">
            <v>0</v>
          </cell>
          <cell r="E1218" t="str">
            <v>DC POWER SUPPLY</v>
          </cell>
          <cell r="F1218">
            <v>1</v>
          </cell>
          <cell r="G1218">
            <v>35339</v>
          </cell>
          <cell r="H1218">
            <v>52000</v>
          </cell>
        </row>
        <row r="1219">
          <cell r="A1219">
            <v>3400003845</v>
          </cell>
          <cell r="B1219">
            <v>6500</v>
          </cell>
          <cell r="C1219">
            <v>61116</v>
          </cell>
          <cell r="D1219">
            <v>0</v>
          </cell>
          <cell r="E1219" t="str">
            <v>DC POWER SUPPLY</v>
          </cell>
          <cell r="F1219">
            <v>1</v>
          </cell>
          <cell r="G1219">
            <v>35339</v>
          </cell>
          <cell r="H1219">
            <v>52000</v>
          </cell>
        </row>
        <row r="1220">
          <cell r="A1220">
            <v>3400003846</v>
          </cell>
          <cell r="B1220">
            <v>6500</v>
          </cell>
          <cell r="C1220">
            <v>61116</v>
          </cell>
          <cell r="D1220">
            <v>0</v>
          </cell>
          <cell r="E1220" t="str">
            <v>9KHZ 22GHZ MICROWAVE SPECTRUM ANALYZER</v>
          </cell>
          <cell r="F1220">
            <v>1</v>
          </cell>
          <cell r="G1220">
            <v>35339</v>
          </cell>
          <cell r="H1220">
            <v>356800</v>
          </cell>
        </row>
        <row r="1221">
          <cell r="A1221">
            <v>3400003847</v>
          </cell>
          <cell r="B1221">
            <v>6500</v>
          </cell>
          <cell r="C1221">
            <v>61116</v>
          </cell>
          <cell r="D1221">
            <v>0</v>
          </cell>
          <cell r="E1221" t="str">
            <v>9KHZ 22GHZ MICROWAVE SPECTRUM ANALYZER</v>
          </cell>
          <cell r="F1221">
            <v>1</v>
          </cell>
          <cell r="G1221">
            <v>35339</v>
          </cell>
          <cell r="H1221">
            <v>356800</v>
          </cell>
        </row>
        <row r="1222">
          <cell r="A1222">
            <v>3400003848</v>
          </cell>
          <cell r="B1222">
            <v>6500</v>
          </cell>
          <cell r="C1222">
            <v>61116</v>
          </cell>
          <cell r="D1222">
            <v>0</v>
          </cell>
          <cell r="E1222" t="str">
            <v>DC POWER SUPPLY</v>
          </cell>
          <cell r="F1222">
            <v>1</v>
          </cell>
          <cell r="G1222">
            <v>35339</v>
          </cell>
          <cell r="H1222">
            <v>4000</v>
          </cell>
        </row>
        <row r="1223">
          <cell r="A1223">
            <v>3400003849</v>
          </cell>
          <cell r="B1223">
            <v>6500</v>
          </cell>
          <cell r="C1223">
            <v>61116</v>
          </cell>
          <cell r="D1223">
            <v>0</v>
          </cell>
          <cell r="E1223" t="str">
            <v>DC POWER SUPPLY</v>
          </cell>
          <cell r="F1223">
            <v>1</v>
          </cell>
          <cell r="G1223">
            <v>35339</v>
          </cell>
          <cell r="H1223">
            <v>4000</v>
          </cell>
        </row>
        <row r="1224">
          <cell r="A1224">
            <v>3400003850</v>
          </cell>
          <cell r="B1224">
            <v>6500</v>
          </cell>
          <cell r="C1224">
            <v>61116</v>
          </cell>
          <cell r="D1224">
            <v>0</v>
          </cell>
          <cell r="E1224" t="str">
            <v>DC POWER SUPPLY</v>
          </cell>
          <cell r="F1224">
            <v>1</v>
          </cell>
          <cell r="G1224">
            <v>35339</v>
          </cell>
          <cell r="H1224">
            <v>4000</v>
          </cell>
        </row>
        <row r="1225">
          <cell r="A1225">
            <v>3400003851</v>
          </cell>
          <cell r="B1225">
            <v>6500</v>
          </cell>
          <cell r="C1225">
            <v>61116</v>
          </cell>
          <cell r="D1225">
            <v>0</v>
          </cell>
          <cell r="E1225" t="str">
            <v>DC POWER SUPPLY</v>
          </cell>
          <cell r="F1225">
            <v>1</v>
          </cell>
          <cell r="G1225">
            <v>35339</v>
          </cell>
          <cell r="H1225">
            <v>4000</v>
          </cell>
        </row>
        <row r="1226">
          <cell r="A1226">
            <v>3400003852</v>
          </cell>
          <cell r="B1226">
            <v>6500</v>
          </cell>
          <cell r="C1226">
            <v>61116</v>
          </cell>
          <cell r="D1226">
            <v>0</v>
          </cell>
          <cell r="E1226" t="str">
            <v>DC POWER SUPPLY</v>
          </cell>
          <cell r="F1226">
            <v>1</v>
          </cell>
          <cell r="G1226">
            <v>35339</v>
          </cell>
          <cell r="H1226">
            <v>4000</v>
          </cell>
        </row>
        <row r="1227">
          <cell r="A1227">
            <v>3400003853</v>
          </cell>
          <cell r="B1227">
            <v>6500</v>
          </cell>
          <cell r="C1227">
            <v>61116</v>
          </cell>
          <cell r="D1227">
            <v>0</v>
          </cell>
          <cell r="E1227" t="str">
            <v>DC POWER SUPPLY</v>
          </cell>
          <cell r="F1227">
            <v>1</v>
          </cell>
          <cell r="G1227">
            <v>35339</v>
          </cell>
          <cell r="H1227">
            <v>4000</v>
          </cell>
        </row>
        <row r="1228">
          <cell r="A1228">
            <v>3400003854</v>
          </cell>
          <cell r="B1228">
            <v>6500</v>
          </cell>
          <cell r="C1228">
            <v>61116</v>
          </cell>
          <cell r="D1228">
            <v>0</v>
          </cell>
          <cell r="E1228" t="str">
            <v>DC POWER SUPPLY</v>
          </cell>
          <cell r="F1228">
            <v>1</v>
          </cell>
          <cell r="G1228">
            <v>35339</v>
          </cell>
          <cell r="H1228">
            <v>4000</v>
          </cell>
        </row>
        <row r="1229">
          <cell r="A1229">
            <v>3400003855</v>
          </cell>
          <cell r="B1229">
            <v>6500</v>
          </cell>
          <cell r="C1229">
            <v>61116</v>
          </cell>
          <cell r="D1229">
            <v>0</v>
          </cell>
          <cell r="E1229" t="str">
            <v>DC POWER SUPPLY</v>
          </cell>
          <cell r="F1229">
            <v>1</v>
          </cell>
          <cell r="G1229">
            <v>35339</v>
          </cell>
          <cell r="H1229">
            <v>4000</v>
          </cell>
        </row>
        <row r="1230">
          <cell r="A1230">
            <v>3400003856</v>
          </cell>
          <cell r="B1230">
            <v>6500</v>
          </cell>
          <cell r="C1230">
            <v>61116</v>
          </cell>
          <cell r="D1230">
            <v>0</v>
          </cell>
          <cell r="E1230" t="str">
            <v>DC POWER SUPPLY</v>
          </cell>
          <cell r="F1230">
            <v>1</v>
          </cell>
          <cell r="G1230">
            <v>35339</v>
          </cell>
          <cell r="H1230">
            <v>4000</v>
          </cell>
        </row>
        <row r="1231">
          <cell r="A1231">
            <v>3400003857</v>
          </cell>
          <cell r="B1231">
            <v>6500</v>
          </cell>
          <cell r="C1231">
            <v>61116</v>
          </cell>
          <cell r="D1231">
            <v>0</v>
          </cell>
          <cell r="E1231" t="str">
            <v>DC POWER SUPPLY</v>
          </cell>
          <cell r="F1231">
            <v>1</v>
          </cell>
          <cell r="G1231">
            <v>35339</v>
          </cell>
          <cell r="H1231">
            <v>4000</v>
          </cell>
        </row>
        <row r="1232">
          <cell r="A1232">
            <v>3400003858</v>
          </cell>
          <cell r="B1232">
            <v>6500</v>
          </cell>
          <cell r="C1232">
            <v>61116</v>
          </cell>
          <cell r="D1232">
            <v>0</v>
          </cell>
          <cell r="E1232" t="str">
            <v>CABLE ASSEMBLY</v>
          </cell>
          <cell r="F1232">
            <v>1</v>
          </cell>
          <cell r="G1232">
            <v>35339</v>
          </cell>
          <cell r="H1232">
            <v>29500</v>
          </cell>
        </row>
        <row r="1233">
          <cell r="A1233">
            <v>3400003859</v>
          </cell>
          <cell r="B1233">
            <v>6500</v>
          </cell>
          <cell r="C1233">
            <v>61116</v>
          </cell>
          <cell r="D1233">
            <v>0</v>
          </cell>
          <cell r="E1233" t="str">
            <v>TYPE N INTERCONNECTION KIT</v>
          </cell>
          <cell r="F1233">
            <v>1</v>
          </cell>
          <cell r="G1233">
            <v>35339</v>
          </cell>
          <cell r="H1233">
            <v>3400</v>
          </cell>
        </row>
        <row r="1234">
          <cell r="A1234">
            <v>3400003860</v>
          </cell>
          <cell r="B1234">
            <v>6500</v>
          </cell>
          <cell r="C1234">
            <v>61116</v>
          </cell>
          <cell r="D1234">
            <v>0</v>
          </cell>
          <cell r="E1234" t="str">
            <v>TYPE N INTERCONNECTION KIT</v>
          </cell>
          <cell r="F1234">
            <v>1</v>
          </cell>
          <cell r="G1234">
            <v>35339</v>
          </cell>
          <cell r="H1234">
            <v>3400</v>
          </cell>
        </row>
        <row r="1235">
          <cell r="A1235">
            <v>3400003861</v>
          </cell>
          <cell r="B1235">
            <v>6500</v>
          </cell>
          <cell r="C1235">
            <v>61116</v>
          </cell>
          <cell r="D1235">
            <v>0</v>
          </cell>
          <cell r="E1235" t="str">
            <v>TYPE N INTERCONNECTION KIT</v>
          </cell>
          <cell r="F1235">
            <v>1</v>
          </cell>
          <cell r="G1235">
            <v>35339</v>
          </cell>
          <cell r="H1235">
            <v>3400</v>
          </cell>
        </row>
        <row r="1236">
          <cell r="A1236">
            <v>3400003862</v>
          </cell>
          <cell r="B1236">
            <v>6500</v>
          </cell>
          <cell r="C1236">
            <v>61116</v>
          </cell>
          <cell r="D1236">
            <v>0</v>
          </cell>
          <cell r="E1236" t="str">
            <v>TYPE N INTERCONNECTION KIT</v>
          </cell>
          <cell r="F1236">
            <v>1</v>
          </cell>
          <cell r="G1236">
            <v>35339</v>
          </cell>
          <cell r="H1236">
            <v>3400</v>
          </cell>
        </row>
        <row r="1237">
          <cell r="A1237">
            <v>3400003863</v>
          </cell>
          <cell r="B1237">
            <v>6500</v>
          </cell>
          <cell r="C1237">
            <v>61116</v>
          </cell>
          <cell r="D1237">
            <v>0</v>
          </cell>
          <cell r="E1237" t="str">
            <v>NETWORK ANALYZER 5HZ 200 MHZ</v>
          </cell>
          <cell r="F1237">
            <v>1</v>
          </cell>
          <cell r="G1237">
            <v>35339</v>
          </cell>
          <cell r="H1237">
            <v>525000</v>
          </cell>
        </row>
        <row r="1238">
          <cell r="A1238">
            <v>3400003864</v>
          </cell>
          <cell r="B1238">
            <v>6500</v>
          </cell>
          <cell r="C1238">
            <v>61116</v>
          </cell>
          <cell r="D1238">
            <v>0</v>
          </cell>
          <cell r="E1238" t="str">
            <v>NOISE FIGURE METER</v>
          </cell>
          <cell r="F1238">
            <v>1</v>
          </cell>
          <cell r="G1238">
            <v>35339</v>
          </cell>
          <cell r="H1238">
            <v>324900</v>
          </cell>
        </row>
        <row r="1239">
          <cell r="A1239">
            <v>3400003865</v>
          </cell>
          <cell r="B1239">
            <v>6500</v>
          </cell>
          <cell r="C1239">
            <v>61116</v>
          </cell>
          <cell r="D1239">
            <v>0</v>
          </cell>
          <cell r="E1239" t="str">
            <v>NOISE SOURCE</v>
          </cell>
          <cell r="F1239">
            <v>1</v>
          </cell>
          <cell r="G1239">
            <v>35339</v>
          </cell>
          <cell r="H1239">
            <v>23200</v>
          </cell>
        </row>
        <row r="1240">
          <cell r="A1240">
            <v>3400003866</v>
          </cell>
          <cell r="B1240">
            <v>6500</v>
          </cell>
          <cell r="C1240">
            <v>61116</v>
          </cell>
          <cell r="D1240">
            <v>0</v>
          </cell>
          <cell r="E1240" t="str">
            <v>REFLECTION TRANSMISSION TEST KIT</v>
          </cell>
          <cell r="F1240">
            <v>1</v>
          </cell>
          <cell r="G1240">
            <v>35339</v>
          </cell>
          <cell r="H1240">
            <v>24900</v>
          </cell>
        </row>
        <row r="1241">
          <cell r="A1241">
            <v>3400003867</v>
          </cell>
          <cell r="B1241">
            <v>6500</v>
          </cell>
          <cell r="C1241">
            <v>61116</v>
          </cell>
          <cell r="D1241">
            <v>0</v>
          </cell>
          <cell r="E1241" t="str">
            <v>HP COLORPRO GRAPHICS PLOTTER</v>
          </cell>
          <cell r="F1241">
            <v>1</v>
          </cell>
          <cell r="G1241">
            <v>35339</v>
          </cell>
          <cell r="H1241">
            <v>21100</v>
          </cell>
        </row>
        <row r="1242">
          <cell r="A1242">
            <v>3400003868</v>
          </cell>
          <cell r="B1242">
            <v>6500</v>
          </cell>
          <cell r="C1242">
            <v>61116</v>
          </cell>
          <cell r="D1242">
            <v>0</v>
          </cell>
          <cell r="E1242" t="str">
            <v>HP COLORPRO GRAPHICS PLOTTER</v>
          </cell>
          <cell r="F1242">
            <v>1</v>
          </cell>
          <cell r="G1242">
            <v>35339</v>
          </cell>
          <cell r="H1242">
            <v>21100</v>
          </cell>
        </row>
        <row r="1243">
          <cell r="A1243">
            <v>3400003869</v>
          </cell>
          <cell r="B1243">
            <v>6500</v>
          </cell>
          <cell r="C1243">
            <v>61116</v>
          </cell>
          <cell r="D1243">
            <v>0</v>
          </cell>
          <cell r="E1243" t="str">
            <v>LOAD MAINFRAME</v>
          </cell>
          <cell r="F1243">
            <v>1</v>
          </cell>
          <cell r="G1243">
            <v>35339</v>
          </cell>
          <cell r="H1243">
            <v>27100</v>
          </cell>
        </row>
        <row r="1244">
          <cell r="A1244">
            <v>3400003870</v>
          </cell>
          <cell r="B1244">
            <v>6500</v>
          </cell>
          <cell r="C1244">
            <v>61116</v>
          </cell>
          <cell r="D1244">
            <v>0</v>
          </cell>
          <cell r="E1244" t="str">
            <v>COAXIAL DIRECTIONAL COUPLER</v>
          </cell>
          <cell r="F1244">
            <v>1</v>
          </cell>
          <cell r="G1244">
            <v>35339</v>
          </cell>
          <cell r="H1244">
            <v>40100</v>
          </cell>
        </row>
        <row r="1245">
          <cell r="A1245">
            <v>3400003871</v>
          </cell>
          <cell r="B1245">
            <v>6500</v>
          </cell>
          <cell r="C1245">
            <v>61116</v>
          </cell>
          <cell r="D1245">
            <v>0</v>
          </cell>
          <cell r="E1245" t="str">
            <v>300W LOAD MODULE</v>
          </cell>
          <cell r="F1245">
            <v>1</v>
          </cell>
          <cell r="G1245">
            <v>35339</v>
          </cell>
          <cell r="H1245">
            <v>38400</v>
          </cell>
        </row>
        <row r="1246">
          <cell r="A1246">
            <v>3400003872</v>
          </cell>
          <cell r="B1246">
            <v>6500</v>
          </cell>
          <cell r="C1246">
            <v>61116</v>
          </cell>
          <cell r="D1246">
            <v>0</v>
          </cell>
          <cell r="E1246" t="str">
            <v>300W LOAD MODULE</v>
          </cell>
          <cell r="F1246">
            <v>1</v>
          </cell>
          <cell r="G1246">
            <v>35339</v>
          </cell>
          <cell r="H1246">
            <v>38400</v>
          </cell>
        </row>
        <row r="1247">
          <cell r="A1247">
            <v>3400003873</v>
          </cell>
          <cell r="B1247">
            <v>6500</v>
          </cell>
          <cell r="C1247">
            <v>61116</v>
          </cell>
          <cell r="D1247">
            <v>0</v>
          </cell>
          <cell r="E1247" t="str">
            <v>300W LOAD MODULE</v>
          </cell>
          <cell r="F1247">
            <v>1</v>
          </cell>
          <cell r="G1247">
            <v>35339</v>
          </cell>
          <cell r="H1247">
            <v>38400</v>
          </cell>
        </row>
        <row r="1248">
          <cell r="A1248">
            <v>3400003874</v>
          </cell>
          <cell r="B1248">
            <v>6500</v>
          </cell>
          <cell r="C1248">
            <v>61116</v>
          </cell>
          <cell r="D1248">
            <v>0</v>
          </cell>
          <cell r="E1248" t="str">
            <v>300W LOAD MODULE</v>
          </cell>
          <cell r="F1248">
            <v>1</v>
          </cell>
          <cell r="G1248">
            <v>35339</v>
          </cell>
          <cell r="H1248">
            <v>38400</v>
          </cell>
        </row>
        <row r="1249">
          <cell r="A1249">
            <v>3400003875</v>
          </cell>
          <cell r="B1249">
            <v>6500</v>
          </cell>
          <cell r="C1249">
            <v>61116</v>
          </cell>
          <cell r="D1249">
            <v>0</v>
          </cell>
          <cell r="E1249" t="str">
            <v>NETWORK ANALYZER 5HZ 200 MHZ</v>
          </cell>
          <cell r="F1249">
            <v>1</v>
          </cell>
          <cell r="G1249">
            <v>35339</v>
          </cell>
          <cell r="H1249">
            <v>512300</v>
          </cell>
        </row>
        <row r="1250">
          <cell r="A1250">
            <v>3400003876</v>
          </cell>
          <cell r="B1250">
            <v>6500</v>
          </cell>
          <cell r="C1250">
            <v>61116</v>
          </cell>
          <cell r="D1250">
            <v>0</v>
          </cell>
          <cell r="E1250" t="str">
            <v>PRIMARY MULTIPLEX ANALYZER</v>
          </cell>
          <cell r="F1250">
            <v>1</v>
          </cell>
          <cell r="G1250">
            <v>35339</v>
          </cell>
          <cell r="H1250">
            <v>409300</v>
          </cell>
        </row>
        <row r="1251">
          <cell r="A1251">
            <v>3400003877</v>
          </cell>
          <cell r="B1251">
            <v>6500</v>
          </cell>
          <cell r="C1251">
            <v>61116</v>
          </cell>
          <cell r="D1251">
            <v>0</v>
          </cell>
          <cell r="E1251" t="str">
            <v>DIGITAL TRANSMISSION ANALYZER</v>
          </cell>
          <cell r="F1251">
            <v>1</v>
          </cell>
          <cell r="G1251">
            <v>35339</v>
          </cell>
          <cell r="H1251">
            <v>312600</v>
          </cell>
        </row>
        <row r="1252">
          <cell r="A1252">
            <v>3400003878</v>
          </cell>
          <cell r="B1252">
            <v>6500</v>
          </cell>
          <cell r="C1252">
            <v>61116</v>
          </cell>
          <cell r="D1252">
            <v>0</v>
          </cell>
          <cell r="E1252" t="str">
            <v>REFLECTION TRANSMISSION TEST KIT</v>
          </cell>
          <cell r="F1252">
            <v>1</v>
          </cell>
          <cell r="G1252">
            <v>35339</v>
          </cell>
          <cell r="H1252">
            <v>39800</v>
          </cell>
        </row>
        <row r="1253">
          <cell r="A1253">
            <v>3400003879</v>
          </cell>
          <cell r="B1253">
            <v>6500</v>
          </cell>
          <cell r="C1253">
            <v>61116</v>
          </cell>
          <cell r="D1253">
            <v>0</v>
          </cell>
          <cell r="E1253" t="str">
            <v>18 GHZ DETECTOR</v>
          </cell>
          <cell r="F1253">
            <v>1</v>
          </cell>
          <cell r="G1253">
            <v>35339</v>
          </cell>
          <cell r="H1253">
            <v>20500</v>
          </cell>
        </row>
        <row r="1254">
          <cell r="A1254">
            <v>3400003880</v>
          </cell>
          <cell r="B1254">
            <v>6500</v>
          </cell>
          <cell r="C1254">
            <v>61116</v>
          </cell>
          <cell r="D1254">
            <v>0</v>
          </cell>
          <cell r="E1254" t="str">
            <v>18 GHZ DETECTOR</v>
          </cell>
          <cell r="F1254">
            <v>1</v>
          </cell>
          <cell r="G1254">
            <v>35339</v>
          </cell>
          <cell r="H1254">
            <v>20500</v>
          </cell>
        </row>
        <row r="1255">
          <cell r="A1255">
            <v>3400003881</v>
          </cell>
          <cell r="B1255">
            <v>6500</v>
          </cell>
          <cell r="C1255">
            <v>61116</v>
          </cell>
          <cell r="D1255">
            <v>0</v>
          </cell>
          <cell r="E1255" t="str">
            <v>18 GHZ DETECTOR</v>
          </cell>
          <cell r="F1255">
            <v>1</v>
          </cell>
          <cell r="G1255">
            <v>35339</v>
          </cell>
          <cell r="H1255">
            <v>20500</v>
          </cell>
        </row>
        <row r="1256">
          <cell r="A1256">
            <v>3400003882</v>
          </cell>
          <cell r="B1256">
            <v>6500</v>
          </cell>
          <cell r="C1256">
            <v>61116</v>
          </cell>
          <cell r="D1256">
            <v>0</v>
          </cell>
          <cell r="E1256" t="str">
            <v>18 GHZ DETECTOR</v>
          </cell>
          <cell r="F1256">
            <v>1</v>
          </cell>
          <cell r="G1256">
            <v>35339</v>
          </cell>
          <cell r="H1256">
            <v>20500</v>
          </cell>
        </row>
        <row r="1257">
          <cell r="A1257">
            <v>3400003883</v>
          </cell>
          <cell r="B1257">
            <v>6500</v>
          </cell>
          <cell r="C1257">
            <v>61116</v>
          </cell>
          <cell r="D1257">
            <v>0</v>
          </cell>
          <cell r="E1257" t="str">
            <v>DIRECTIONAL BRIDGE</v>
          </cell>
          <cell r="F1257">
            <v>1</v>
          </cell>
          <cell r="G1257">
            <v>35339</v>
          </cell>
          <cell r="H1257">
            <v>58300</v>
          </cell>
        </row>
        <row r="1258">
          <cell r="A1258">
            <v>3400003884</v>
          </cell>
          <cell r="B1258">
            <v>6500</v>
          </cell>
          <cell r="C1258">
            <v>61116</v>
          </cell>
          <cell r="D1258">
            <v>0</v>
          </cell>
          <cell r="E1258" t="str">
            <v>DIRECTIONAL BRIDGE</v>
          </cell>
          <cell r="F1258">
            <v>1</v>
          </cell>
          <cell r="G1258">
            <v>35339</v>
          </cell>
          <cell r="H1258">
            <v>58300</v>
          </cell>
        </row>
        <row r="1259">
          <cell r="A1259">
            <v>3400003885</v>
          </cell>
          <cell r="B1259">
            <v>6500</v>
          </cell>
          <cell r="C1259">
            <v>61116</v>
          </cell>
          <cell r="D1259">
            <v>0</v>
          </cell>
          <cell r="E1259" t="str">
            <v>18 GHZ POWER SPLITTER TYPE -N</v>
          </cell>
          <cell r="F1259">
            <v>1</v>
          </cell>
          <cell r="G1259">
            <v>35339</v>
          </cell>
          <cell r="H1259">
            <v>21600</v>
          </cell>
        </row>
        <row r="1260">
          <cell r="A1260">
            <v>3400003886</v>
          </cell>
          <cell r="B1260">
            <v>6500</v>
          </cell>
          <cell r="C1260">
            <v>61116</v>
          </cell>
          <cell r="D1260">
            <v>0</v>
          </cell>
          <cell r="E1260" t="str">
            <v>18 GHZ POWER SPLITTER TYPE -N</v>
          </cell>
          <cell r="F1260">
            <v>1</v>
          </cell>
          <cell r="G1260">
            <v>35339</v>
          </cell>
          <cell r="H1260">
            <v>21600</v>
          </cell>
        </row>
        <row r="1261">
          <cell r="A1261">
            <v>3400003887</v>
          </cell>
          <cell r="B1261">
            <v>6500</v>
          </cell>
          <cell r="C1261">
            <v>61116</v>
          </cell>
          <cell r="D1261">
            <v>0</v>
          </cell>
          <cell r="E1261" t="str">
            <v>VERIFICATION KIT TYPE-N</v>
          </cell>
          <cell r="F1261">
            <v>1</v>
          </cell>
          <cell r="G1261">
            <v>35339</v>
          </cell>
          <cell r="H1261">
            <v>15200</v>
          </cell>
        </row>
        <row r="1262">
          <cell r="A1262">
            <v>3400003888</v>
          </cell>
          <cell r="B1262">
            <v>6500</v>
          </cell>
          <cell r="C1262">
            <v>61116</v>
          </cell>
          <cell r="D1262">
            <v>0</v>
          </cell>
          <cell r="E1262" t="str">
            <v>VERIFICATION KIT TYPE-N</v>
          </cell>
          <cell r="F1262">
            <v>1</v>
          </cell>
          <cell r="G1262">
            <v>35339</v>
          </cell>
          <cell r="H1262">
            <v>15200</v>
          </cell>
        </row>
        <row r="1263">
          <cell r="A1263">
            <v>3400003889</v>
          </cell>
          <cell r="B1263">
            <v>6500</v>
          </cell>
          <cell r="C1263">
            <v>61116</v>
          </cell>
          <cell r="D1263">
            <v>0</v>
          </cell>
          <cell r="E1263" t="str">
            <v>20 GHZ SYNTHE SIZED SCALAR SYSTEM</v>
          </cell>
          <cell r="F1263">
            <v>1</v>
          </cell>
          <cell r="G1263">
            <v>35339</v>
          </cell>
          <cell r="H1263">
            <v>591800</v>
          </cell>
        </row>
        <row r="1264">
          <cell r="A1264">
            <v>3400003890</v>
          </cell>
          <cell r="B1264">
            <v>6500</v>
          </cell>
          <cell r="C1264">
            <v>61116</v>
          </cell>
          <cell r="D1264">
            <v>0</v>
          </cell>
          <cell r="E1264" t="str">
            <v>20 GHZ SYNTHE SIZED SCALAR SYSTEM</v>
          </cell>
          <cell r="F1264">
            <v>1</v>
          </cell>
          <cell r="G1264">
            <v>35339</v>
          </cell>
          <cell r="H1264">
            <v>591800</v>
          </cell>
        </row>
        <row r="1265">
          <cell r="A1265">
            <v>3400003891</v>
          </cell>
          <cell r="B1265">
            <v>6500</v>
          </cell>
          <cell r="C1265">
            <v>61116</v>
          </cell>
          <cell r="D1265">
            <v>0</v>
          </cell>
          <cell r="E1265" t="str">
            <v>PRIMARY MULTIPLEX ANALYZER</v>
          </cell>
          <cell r="F1265">
            <v>1</v>
          </cell>
          <cell r="G1265">
            <v>35339</v>
          </cell>
          <cell r="H1265">
            <v>411700</v>
          </cell>
        </row>
        <row r="1266">
          <cell r="A1266">
            <v>3400003892</v>
          </cell>
          <cell r="B1266">
            <v>6500</v>
          </cell>
          <cell r="C1266">
            <v>61116</v>
          </cell>
          <cell r="D1266">
            <v>0</v>
          </cell>
          <cell r="E1266" t="str">
            <v>DIGITAL TRANSMISSION ANALYZER</v>
          </cell>
          <cell r="F1266">
            <v>1</v>
          </cell>
          <cell r="G1266">
            <v>35339</v>
          </cell>
          <cell r="H1266">
            <v>314400</v>
          </cell>
        </row>
        <row r="1267">
          <cell r="A1267">
            <v>3400003893</v>
          </cell>
          <cell r="B1267">
            <v>6500</v>
          </cell>
          <cell r="C1267">
            <v>61116</v>
          </cell>
          <cell r="D1267">
            <v>0</v>
          </cell>
          <cell r="E1267" t="str">
            <v>6.5 DIGIT DIGITAL MULTYMETER</v>
          </cell>
          <cell r="F1267">
            <v>1</v>
          </cell>
          <cell r="G1267">
            <v>35339</v>
          </cell>
          <cell r="H1267">
            <v>22400</v>
          </cell>
        </row>
        <row r="1268">
          <cell r="A1268">
            <v>3400003894</v>
          </cell>
          <cell r="B1268">
            <v>6500</v>
          </cell>
          <cell r="C1268">
            <v>61116</v>
          </cell>
          <cell r="D1268">
            <v>0</v>
          </cell>
          <cell r="E1268" t="str">
            <v>OSCILLOSCOPE</v>
          </cell>
          <cell r="F1268">
            <v>1</v>
          </cell>
          <cell r="G1268">
            <v>35339</v>
          </cell>
          <cell r="H1268">
            <v>48100</v>
          </cell>
        </row>
        <row r="1269">
          <cell r="A1269">
            <v>3400003895</v>
          </cell>
          <cell r="B1269">
            <v>6500</v>
          </cell>
          <cell r="C1269">
            <v>61116</v>
          </cell>
          <cell r="D1269">
            <v>0</v>
          </cell>
          <cell r="E1269" t="str">
            <v>POWER SENOR</v>
          </cell>
          <cell r="F1269">
            <v>1</v>
          </cell>
          <cell r="G1269">
            <v>35339</v>
          </cell>
          <cell r="H1269">
            <v>32900</v>
          </cell>
        </row>
        <row r="1270">
          <cell r="A1270">
            <v>3400003896</v>
          </cell>
          <cell r="B1270">
            <v>6500</v>
          </cell>
          <cell r="C1270">
            <v>61116</v>
          </cell>
          <cell r="D1270">
            <v>0</v>
          </cell>
          <cell r="E1270" t="str">
            <v>POWER SENOR</v>
          </cell>
          <cell r="F1270">
            <v>1</v>
          </cell>
          <cell r="G1270">
            <v>35339</v>
          </cell>
          <cell r="H1270">
            <v>32900</v>
          </cell>
        </row>
        <row r="1271">
          <cell r="A1271">
            <v>3400003897</v>
          </cell>
          <cell r="B1271">
            <v>6500</v>
          </cell>
          <cell r="C1271">
            <v>61116</v>
          </cell>
          <cell r="D1271">
            <v>0</v>
          </cell>
          <cell r="E1271" t="str">
            <v>DIGITISING</v>
          </cell>
          <cell r="F1271">
            <v>1</v>
          </cell>
          <cell r="G1271">
            <v>35339</v>
          </cell>
          <cell r="H1271">
            <v>144900</v>
          </cell>
        </row>
        <row r="1272">
          <cell r="A1272">
            <v>3400003898</v>
          </cell>
          <cell r="B1272">
            <v>6500</v>
          </cell>
          <cell r="C1272">
            <v>61116</v>
          </cell>
          <cell r="D1272">
            <v>0</v>
          </cell>
          <cell r="E1272" t="str">
            <v>POWER METER</v>
          </cell>
          <cell r="F1272">
            <v>1</v>
          </cell>
          <cell r="G1272">
            <v>35339</v>
          </cell>
          <cell r="H1272">
            <v>51000</v>
          </cell>
        </row>
        <row r="1273">
          <cell r="A1273">
            <v>3400003899</v>
          </cell>
          <cell r="B1273">
            <v>6500</v>
          </cell>
          <cell r="C1273">
            <v>61116</v>
          </cell>
          <cell r="D1273">
            <v>0</v>
          </cell>
          <cell r="E1273" t="str">
            <v>POWER METER</v>
          </cell>
          <cell r="F1273">
            <v>1</v>
          </cell>
          <cell r="G1273">
            <v>35339</v>
          </cell>
          <cell r="H1273">
            <v>51000</v>
          </cell>
        </row>
        <row r="1274">
          <cell r="A1274">
            <v>3400003900</v>
          </cell>
          <cell r="B1274">
            <v>6500</v>
          </cell>
          <cell r="C1274">
            <v>61116</v>
          </cell>
          <cell r="D1274">
            <v>0</v>
          </cell>
          <cell r="E1274" t="str">
            <v>POWER METER</v>
          </cell>
          <cell r="F1274">
            <v>1</v>
          </cell>
          <cell r="G1274">
            <v>35339</v>
          </cell>
          <cell r="H1274">
            <v>29700</v>
          </cell>
        </row>
        <row r="1275">
          <cell r="A1275">
            <v>3400003901</v>
          </cell>
          <cell r="B1275">
            <v>6500</v>
          </cell>
          <cell r="C1275">
            <v>61116</v>
          </cell>
          <cell r="D1275">
            <v>0</v>
          </cell>
          <cell r="E1275" t="str">
            <v>POWER METER</v>
          </cell>
          <cell r="F1275">
            <v>1</v>
          </cell>
          <cell r="G1275">
            <v>35339</v>
          </cell>
          <cell r="H1275">
            <v>29700</v>
          </cell>
        </row>
        <row r="1276">
          <cell r="A1276">
            <v>3400003902</v>
          </cell>
          <cell r="B1276">
            <v>6500</v>
          </cell>
          <cell r="C1276">
            <v>61116</v>
          </cell>
          <cell r="D1276">
            <v>0</v>
          </cell>
          <cell r="E1276" t="str">
            <v>FREQUEMCY</v>
          </cell>
          <cell r="F1276">
            <v>1</v>
          </cell>
          <cell r="G1276">
            <v>35339</v>
          </cell>
          <cell r="H1276">
            <v>142300</v>
          </cell>
        </row>
        <row r="1277">
          <cell r="A1277">
            <v>3400003903</v>
          </cell>
          <cell r="B1277">
            <v>6500</v>
          </cell>
          <cell r="C1277">
            <v>61116</v>
          </cell>
          <cell r="D1277">
            <v>0</v>
          </cell>
          <cell r="E1277" t="str">
            <v>FREQUEMCY</v>
          </cell>
          <cell r="F1277">
            <v>1</v>
          </cell>
          <cell r="G1277">
            <v>35339</v>
          </cell>
          <cell r="H1277">
            <v>142300</v>
          </cell>
        </row>
        <row r="1278">
          <cell r="A1278">
            <v>3400003926</v>
          </cell>
          <cell r="B1278">
            <v>6500</v>
          </cell>
          <cell r="C1278">
            <v>61116</v>
          </cell>
          <cell r="D1278">
            <v>0</v>
          </cell>
          <cell r="E1278" t="str">
            <v>400MHZ 4CHL OSCILLOSCOPE WITH MATCHED PR</v>
          </cell>
          <cell r="F1278">
            <v>1</v>
          </cell>
          <cell r="G1278">
            <v>35339</v>
          </cell>
          <cell r="H1278">
            <v>198900</v>
          </cell>
        </row>
        <row r="1279">
          <cell r="A1279">
            <v>3400003927</v>
          </cell>
          <cell r="B1279">
            <v>6500</v>
          </cell>
          <cell r="C1279">
            <v>61116</v>
          </cell>
          <cell r="D1279">
            <v>0</v>
          </cell>
          <cell r="E1279" t="str">
            <v>400MHZ 4CHL OSCILLOSCOPE WITH MATCHED PR</v>
          </cell>
          <cell r="F1279">
            <v>1</v>
          </cell>
          <cell r="G1279">
            <v>35339</v>
          </cell>
          <cell r="H1279">
            <v>198900</v>
          </cell>
        </row>
        <row r="1280">
          <cell r="A1280">
            <v>3400003945</v>
          </cell>
          <cell r="B1280">
            <v>6500</v>
          </cell>
          <cell r="C1280">
            <v>61116</v>
          </cell>
          <cell r="D1280">
            <v>0</v>
          </cell>
          <cell r="E1280" t="str">
            <v>DIGITAL SIGNALLING PANNEL TESTER MAC 250</v>
          </cell>
          <cell r="F1280">
            <v>1</v>
          </cell>
          <cell r="G1280">
            <v>35339</v>
          </cell>
          <cell r="H1280">
            <v>6900</v>
          </cell>
        </row>
        <row r="1281">
          <cell r="A1281">
            <v>3400003946</v>
          </cell>
          <cell r="B1281">
            <v>6500</v>
          </cell>
          <cell r="C1281">
            <v>61116</v>
          </cell>
          <cell r="D1281">
            <v>0</v>
          </cell>
          <cell r="E1281" t="str">
            <v>PCM DIGITAL SIMULATOR MAC 330 A</v>
          </cell>
          <cell r="F1281">
            <v>1</v>
          </cell>
          <cell r="G1281">
            <v>35339</v>
          </cell>
          <cell r="H1281">
            <v>32400</v>
          </cell>
        </row>
        <row r="1282">
          <cell r="A1282">
            <v>3400003947</v>
          </cell>
          <cell r="B1282">
            <v>6500</v>
          </cell>
          <cell r="C1282">
            <v>61116</v>
          </cell>
          <cell r="D1282">
            <v>0</v>
          </cell>
          <cell r="E1282" t="str">
            <v>PCM DIGITAL ANALYSER MAC 340 A</v>
          </cell>
          <cell r="F1282">
            <v>1</v>
          </cell>
          <cell r="G1282">
            <v>35339</v>
          </cell>
          <cell r="H1282">
            <v>39200</v>
          </cell>
        </row>
        <row r="1283">
          <cell r="A1283">
            <v>3400003950</v>
          </cell>
          <cell r="B1283">
            <v>6500</v>
          </cell>
          <cell r="C1283">
            <v>61116</v>
          </cell>
          <cell r="D1283">
            <v>0</v>
          </cell>
          <cell r="E1283" t="str">
            <v>HP 1B INTERFACE CONVERTOR</v>
          </cell>
          <cell r="F1283">
            <v>1</v>
          </cell>
          <cell r="G1283">
            <v>35339</v>
          </cell>
          <cell r="H1283">
            <v>12000</v>
          </cell>
        </row>
        <row r="1284">
          <cell r="A1284">
            <v>3400003951</v>
          </cell>
          <cell r="B1284">
            <v>6500</v>
          </cell>
          <cell r="C1284">
            <v>61116</v>
          </cell>
          <cell r="D1284">
            <v>0</v>
          </cell>
          <cell r="E1284" t="str">
            <v>MICRO WAVE SYSTEM ANALYSER ME 538M</v>
          </cell>
          <cell r="F1284">
            <v>1</v>
          </cell>
          <cell r="G1284">
            <v>35339</v>
          </cell>
          <cell r="H1284">
            <v>1208600</v>
          </cell>
        </row>
        <row r="1285">
          <cell r="A1285">
            <v>3400003952</v>
          </cell>
          <cell r="B1285">
            <v>6500</v>
          </cell>
          <cell r="C1285">
            <v>61116</v>
          </cell>
          <cell r="D1285">
            <v>0</v>
          </cell>
          <cell r="E1285" t="str">
            <v>MICRO WAVE SYSTEM ANALYSER ME 538M</v>
          </cell>
          <cell r="F1285">
            <v>1</v>
          </cell>
          <cell r="G1285">
            <v>35339</v>
          </cell>
          <cell r="H1285">
            <v>1208600</v>
          </cell>
        </row>
        <row r="1286">
          <cell r="A1286">
            <v>3400004462</v>
          </cell>
          <cell r="B1286">
            <v>6500</v>
          </cell>
          <cell r="C1286">
            <v>61112</v>
          </cell>
          <cell r="D1286">
            <v>0</v>
          </cell>
          <cell r="E1286" t="str">
            <v>ADAPTER FOR ICT Z850 Q1290 TOGL</v>
          </cell>
          <cell r="F1286">
            <v>1</v>
          </cell>
          <cell r="G1286">
            <v>35339</v>
          </cell>
          <cell r="H1286">
            <v>21100</v>
          </cell>
        </row>
        <row r="1287">
          <cell r="A1287">
            <v>3400004467</v>
          </cell>
          <cell r="B1287">
            <v>6500</v>
          </cell>
          <cell r="C1287">
            <v>61112</v>
          </cell>
          <cell r="D1287">
            <v>0</v>
          </cell>
          <cell r="E1287" t="str">
            <v>ADAPTER FOR ICT-ZEHNTEL Z-850 Q876 DIU30</v>
          </cell>
          <cell r="F1287">
            <v>1</v>
          </cell>
          <cell r="G1287">
            <v>35339</v>
          </cell>
          <cell r="H1287">
            <v>21000</v>
          </cell>
        </row>
        <row r="1288">
          <cell r="A1288">
            <v>3400004468</v>
          </cell>
          <cell r="B1288">
            <v>6500</v>
          </cell>
          <cell r="C1288">
            <v>61112</v>
          </cell>
          <cell r="D1288">
            <v>0</v>
          </cell>
          <cell r="E1288" t="str">
            <v>ADAPTER FOR ICT ZEHNTEL Z-850</v>
          </cell>
          <cell r="F1288">
            <v>1</v>
          </cell>
          <cell r="G1288">
            <v>35339</v>
          </cell>
          <cell r="H1288">
            <v>21000</v>
          </cell>
        </row>
        <row r="1289">
          <cell r="A1289">
            <v>3400004635</v>
          </cell>
          <cell r="B1289">
            <v>6500</v>
          </cell>
          <cell r="C1289">
            <v>61112</v>
          </cell>
          <cell r="D1289">
            <v>0</v>
          </cell>
          <cell r="E1289" t="str">
            <v>MULTI FUNCTIONS TESTER JOLLY</v>
          </cell>
          <cell r="F1289">
            <v>1</v>
          </cell>
          <cell r="G1289">
            <v>35339</v>
          </cell>
          <cell r="H1289">
            <v>4700</v>
          </cell>
        </row>
        <row r="1290">
          <cell r="A1290">
            <v>3400004636</v>
          </cell>
          <cell r="B1290">
            <v>6500</v>
          </cell>
          <cell r="C1290">
            <v>61112</v>
          </cell>
          <cell r="D1290">
            <v>0</v>
          </cell>
          <cell r="E1290" t="str">
            <v>MULTI FUNCTIONS TESTER JOLLY</v>
          </cell>
          <cell r="F1290">
            <v>1</v>
          </cell>
          <cell r="G1290">
            <v>35339</v>
          </cell>
          <cell r="H1290">
            <v>47300</v>
          </cell>
        </row>
        <row r="1291">
          <cell r="A1291">
            <v>3400004644</v>
          </cell>
          <cell r="B1291">
            <v>6500</v>
          </cell>
          <cell r="C1291">
            <v>61115</v>
          </cell>
          <cell r="D1291">
            <v>0</v>
          </cell>
          <cell r="E1291" t="str">
            <v>LADL MODULE FOR TESTING</v>
          </cell>
          <cell r="F1291">
            <v>1</v>
          </cell>
          <cell r="G1291">
            <v>35339</v>
          </cell>
          <cell r="H1291">
            <v>1200</v>
          </cell>
        </row>
        <row r="1292">
          <cell r="A1292">
            <v>3400004645</v>
          </cell>
          <cell r="B1292">
            <v>6500</v>
          </cell>
          <cell r="C1292">
            <v>61115</v>
          </cell>
          <cell r="D1292">
            <v>0</v>
          </cell>
          <cell r="E1292" t="str">
            <v>LADL MODULE FOR TESTING</v>
          </cell>
          <cell r="F1292">
            <v>1</v>
          </cell>
          <cell r="G1292">
            <v>35339</v>
          </cell>
          <cell r="H1292">
            <v>1200</v>
          </cell>
        </row>
        <row r="1293">
          <cell r="A1293">
            <v>3400004647</v>
          </cell>
          <cell r="B1293">
            <v>6500</v>
          </cell>
          <cell r="C1293">
            <v>61115</v>
          </cell>
          <cell r="D1293">
            <v>0</v>
          </cell>
          <cell r="E1293" t="str">
            <v>LADL MODULE FOR TESTING</v>
          </cell>
          <cell r="F1293">
            <v>1</v>
          </cell>
          <cell r="G1293">
            <v>35339</v>
          </cell>
          <cell r="H1293">
            <v>1200</v>
          </cell>
        </row>
        <row r="1294">
          <cell r="A1294">
            <v>3400004648</v>
          </cell>
          <cell r="B1294">
            <v>6500</v>
          </cell>
          <cell r="C1294">
            <v>61115</v>
          </cell>
          <cell r="D1294">
            <v>0</v>
          </cell>
          <cell r="E1294" t="str">
            <v>LADL MODULE FOR TESTING</v>
          </cell>
          <cell r="F1294">
            <v>1</v>
          </cell>
          <cell r="G1294">
            <v>35339</v>
          </cell>
          <cell r="H1294">
            <v>1200</v>
          </cell>
        </row>
        <row r="1295">
          <cell r="A1295">
            <v>3400004649</v>
          </cell>
          <cell r="B1295">
            <v>6500</v>
          </cell>
          <cell r="C1295">
            <v>61115</v>
          </cell>
          <cell r="D1295">
            <v>0</v>
          </cell>
          <cell r="E1295" t="str">
            <v>LADL MODULE FOR TESTING</v>
          </cell>
          <cell r="F1295">
            <v>1</v>
          </cell>
          <cell r="G1295">
            <v>35339</v>
          </cell>
          <cell r="H1295">
            <v>1200</v>
          </cell>
        </row>
        <row r="1296">
          <cell r="A1296">
            <v>3400004650</v>
          </cell>
          <cell r="B1296">
            <v>6500</v>
          </cell>
          <cell r="C1296">
            <v>61115</v>
          </cell>
          <cell r="D1296">
            <v>0</v>
          </cell>
          <cell r="E1296" t="str">
            <v>LADL MODULE FOR TESTING</v>
          </cell>
          <cell r="F1296">
            <v>1</v>
          </cell>
          <cell r="G1296">
            <v>35339</v>
          </cell>
          <cell r="H1296">
            <v>1200</v>
          </cell>
        </row>
        <row r="1297">
          <cell r="A1297">
            <v>3400004651</v>
          </cell>
          <cell r="B1297">
            <v>6500</v>
          </cell>
          <cell r="C1297">
            <v>61115</v>
          </cell>
          <cell r="D1297">
            <v>0</v>
          </cell>
          <cell r="E1297" t="str">
            <v>LADL MODULE FOR TESTING</v>
          </cell>
          <cell r="F1297">
            <v>1</v>
          </cell>
          <cell r="G1297">
            <v>35339</v>
          </cell>
          <cell r="H1297">
            <v>12100</v>
          </cell>
        </row>
        <row r="1298">
          <cell r="A1298">
            <v>3400004652</v>
          </cell>
          <cell r="B1298">
            <v>6500</v>
          </cell>
          <cell r="C1298">
            <v>61115</v>
          </cell>
          <cell r="D1298">
            <v>0</v>
          </cell>
          <cell r="E1298" t="str">
            <v>LADL MODULE FOR TESTING</v>
          </cell>
          <cell r="F1298">
            <v>1</v>
          </cell>
          <cell r="G1298">
            <v>35339</v>
          </cell>
          <cell r="H1298">
            <v>12100</v>
          </cell>
        </row>
        <row r="1299">
          <cell r="A1299">
            <v>3400004653</v>
          </cell>
          <cell r="B1299">
            <v>6500</v>
          </cell>
          <cell r="C1299">
            <v>61115</v>
          </cell>
          <cell r="D1299">
            <v>0</v>
          </cell>
          <cell r="E1299" t="str">
            <v>LADL MODULE FOR TESTING</v>
          </cell>
          <cell r="F1299">
            <v>1</v>
          </cell>
          <cell r="G1299">
            <v>35339</v>
          </cell>
          <cell r="H1299">
            <v>12100</v>
          </cell>
        </row>
        <row r="1300">
          <cell r="A1300">
            <v>3400004654</v>
          </cell>
          <cell r="B1300">
            <v>6500</v>
          </cell>
          <cell r="C1300">
            <v>61115</v>
          </cell>
          <cell r="D1300">
            <v>0</v>
          </cell>
          <cell r="E1300" t="str">
            <v>LADL MODULE FOR TESTING</v>
          </cell>
          <cell r="F1300">
            <v>1</v>
          </cell>
          <cell r="G1300">
            <v>35339</v>
          </cell>
          <cell r="H1300">
            <v>12100</v>
          </cell>
        </row>
        <row r="1301">
          <cell r="A1301">
            <v>3400004655</v>
          </cell>
          <cell r="B1301">
            <v>6500</v>
          </cell>
          <cell r="C1301">
            <v>61115</v>
          </cell>
          <cell r="D1301">
            <v>0</v>
          </cell>
          <cell r="E1301" t="str">
            <v>LADL MODULE FOR TESTING</v>
          </cell>
          <cell r="F1301">
            <v>1</v>
          </cell>
          <cell r="G1301">
            <v>35339</v>
          </cell>
          <cell r="H1301">
            <v>12100</v>
          </cell>
        </row>
        <row r="1302">
          <cell r="A1302">
            <v>3400004656</v>
          </cell>
          <cell r="B1302">
            <v>6500</v>
          </cell>
          <cell r="C1302">
            <v>61115</v>
          </cell>
          <cell r="D1302">
            <v>0</v>
          </cell>
          <cell r="E1302" t="str">
            <v>LADL MODULE FOR TESTING</v>
          </cell>
          <cell r="F1302">
            <v>1</v>
          </cell>
          <cell r="G1302">
            <v>35339</v>
          </cell>
          <cell r="H1302">
            <v>12100</v>
          </cell>
        </row>
        <row r="1303">
          <cell r="A1303">
            <v>3400004657</v>
          </cell>
          <cell r="B1303">
            <v>6500</v>
          </cell>
          <cell r="C1303">
            <v>61115</v>
          </cell>
          <cell r="D1303">
            <v>0</v>
          </cell>
          <cell r="E1303" t="str">
            <v>LADL MODULE FOR TESTING</v>
          </cell>
          <cell r="F1303">
            <v>1</v>
          </cell>
          <cell r="G1303">
            <v>35339</v>
          </cell>
          <cell r="H1303">
            <v>12100</v>
          </cell>
        </row>
        <row r="1304">
          <cell r="A1304">
            <v>3400004658</v>
          </cell>
          <cell r="B1304">
            <v>6500</v>
          </cell>
          <cell r="C1304">
            <v>61115</v>
          </cell>
          <cell r="D1304">
            <v>0</v>
          </cell>
          <cell r="E1304" t="str">
            <v>LADL MODULE FOR TESTING</v>
          </cell>
          <cell r="F1304">
            <v>1</v>
          </cell>
          <cell r="G1304">
            <v>35339</v>
          </cell>
          <cell r="H1304">
            <v>12100</v>
          </cell>
        </row>
        <row r="1305">
          <cell r="A1305">
            <v>3400004659</v>
          </cell>
          <cell r="B1305">
            <v>6500</v>
          </cell>
          <cell r="C1305">
            <v>61115</v>
          </cell>
          <cell r="D1305">
            <v>0</v>
          </cell>
          <cell r="E1305" t="str">
            <v>LADL MODULE FOR TESTING</v>
          </cell>
          <cell r="F1305">
            <v>1</v>
          </cell>
          <cell r="G1305">
            <v>35339</v>
          </cell>
          <cell r="H1305">
            <v>12100</v>
          </cell>
        </row>
        <row r="1306">
          <cell r="A1306">
            <v>3400004660</v>
          </cell>
          <cell r="B1306">
            <v>6500</v>
          </cell>
          <cell r="C1306">
            <v>61115</v>
          </cell>
          <cell r="D1306">
            <v>0</v>
          </cell>
          <cell r="E1306" t="str">
            <v>LADL MODULE FOR TESTING</v>
          </cell>
          <cell r="F1306">
            <v>1</v>
          </cell>
          <cell r="G1306">
            <v>35339</v>
          </cell>
          <cell r="H1306">
            <v>12100</v>
          </cell>
        </row>
        <row r="1307">
          <cell r="A1307">
            <v>3400004661</v>
          </cell>
          <cell r="B1307">
            <v>6500</v>
          </cell>
          <cell r="C1307">
            <v>61115</v>
          </cell>
          <cell r="D1307">
            <v>0</v>
          </cell>
          <cell r="E1307" t="str">
            <v>LADL MODULE FOR TESTING</v>
          </cell>
          <cell r="F1307">
            <v>1</v>
          </cell>
          <cell r="G1307">
            <v>35339</v>
          </cell>
          <cell r="H1307">
            <v>12100</v>
          </cell>
        </row>
        <row r="1308">
          <cell r="A1308">
            <v>3400004710</v>
          </cell>
          <cell r="B1308">
            <v>6500</v>
          </cell>
          <cell r="C1308">
            <v>61112</v>
          </cell>
          <cell r="D1308">
            <v>0</v>
          </cell>
          <cell r="E1308" t="str">
            <v>ADAPTER FOR ICT ZEHNTEL Z-850</v>
          </cell>
          <cell r="F1308">
            <v>1</v>
          </cell>
          <cell r="G1308">
            <v>35339</v>
          </cell>
          <cell r="H1308">
            <v>23500</v>
          </cell>
        </row>
        <row r="1309">
          <cell r="A1309">
            <v>3400004711</v>
          </cell>
          <cell r="B1309">
            <v>6500</v>
          </cell>
          <cell r="C1309">
            <v>61112</v>
          </cell>
          <cell r="D1309">
            <v>0</v>
          </cell>
          <cell r="E1309" t="str">
            <v>ADAPTER FOR ICT ZEHNTEL Z-850</v>
          </cell>
          <cell r="F1309">
            <v>1</v>
          </cell>
          <cell r="G1309">
            <v>35339</v>
          </cell>
          <cell r="H1309">
            <v>23500</v>
          </cell>
        </row>
        <row r="1310">
          <cell r="A1310">
            <v>3400004712</v>
          </cell>
          <cell r="B1310">
            <v>6500</v>
          </cell>
          <cell r="C1310">
            <v>61112</v>
          </cell>
          <cell r="D1310">
            <v>0</v>
          </cell>
          <cell r="E1310" t="str">
            <v>ADAPTER FOR ICT ZEHNTEL Z-850</v>
          </cell>
          <cell r="F1310">
            <v>1</v>
          </cell>
          <cell r="G1310">
            <v>35339</v>
          </cell>
          <cell r="H1310">
            <v>23500</v>
          </cell>
        </row>
        <row r="1311">
          <cell r="A1311">
            <v>3400004713</v>
          </cell>
          <cell r="B1311">
            <v>6500</v>
          </cell>
          <cell r="C1311">
            <v>61112</v>
          </cell>
          <cell r="D1311">
            <v>0</v>
          </cell>
          <cell r="E1311" t="str">
            <v>ADAPTER FOR ICT ZEHNTEL Z-850</v>
          </cell>
          <cell r="F1311">
            <v>1</v>
          </cell>
          <cell r="G1311">
            <v>35339</v>
          </cell>
          <cell r="H1311">
            <v>23500</v>
          </cell>
        </row>
        <row r="1312">
          <cell r="A1312">
            <v>3400004714</v>
          </cell>
          <cell r="B1312">
            <v>6500</v>
          </cell>
          <cell r="C1312">
            <v>61112</v>
          </cell>
          <cell r="D1312">
            <v>0</v>
          </cell>
          <cell r="E1312" t="str">
            <v>ADAPTER FOR ICT ZEHNTEL Z-850</v>
          </cell>
          <cell r="F1312">
            <v>1</v>
          </cell>
          <cell r="G1312">
            <v>35339</v>
          </cell>
          <cell r="H1312">
            <v>23500</v>
          </cell>
        </row>
        <row r="1313">
          <cell r="A1313">
            <v>3400004715</v>
          </cell>
          <cell r="B1313">
            <v>6500</v>
          </cell>
          <cell r="C1313">
            <v>61112</v>
          </cell>
          <cell r="D1313">
            <v>0</v>
          </cell>
          <cell r="E1313" t="str">
            <v>ADAPTER FOR ICT</v>
          </cell>
          <cell r="F1313">
            <v>1</v>
          </cell>
          <cell r="G1313">
            <v>35339</v>
          </cell>
          <cell r="H1313">
            <v>29500</v>
          </cell>
        </row>
        <row r="1314">
          <cell r="A1314">
            <v>3400004718</v>
          </cell>
          <cell r="B1314">
            <v>6500</v>
          </cell>
          <cell r="C1314">
            <v>61153</v>
          </cell>
          <cell r="D1314">
            <v>0</v>
          </cell>
          <cell r="E1314" t="str">
            <v>POLARITY PROTECTION 8085 EM</v>
          </cell>
          <cell r="F1314">
            <v>1</v>
          </cell>
          <cell r="G1314">
            <v>35339</v>
          </cell>
          <cell r="H1314">
            <v>30700</v>
          </cell>
        </row>
        <row r="1315">
          <cell r="A1315">
            <v>3400004719</v>
          </cell>
          <cell r="B1315">
            <v>6500</v>
          </cell>
          <cell r="C1315">
            <v>61112</v>
          </cell>
          <cell r="D1315">
            <v>0</v>
          </cell>
          <cell r="E1315" t="str">
            <v>ADAPTER FOR ICT ZEHNTEL Z-850 Q1105 CRM8</v>
          </cell>
          <cell r="F1315">
            <v>1</v>
          </cell>
          <cell r="G1315">
            <v>35339</v>
          </cell>
          <cell r="H1315">
            <v>23500</v>
          </cell>
        </row>
        <row r="1316">
          <cell r="A1316">
            <v>3400004720</v>
          </cell>
          <cell r="B1316">
            <v>6500</v>
          </cell>
          <cell r="C1316">
            <v>61112</v>
          </cell>
          <cell r="D1316">
            <v>0</v>
          </cell>
          <cell r="E1316" t="str">
            <v>ADAPTER FOR ICT ZEHNTEL Z-850 Q1007 DIUD</v>
          </cell>
          <cell r="F1316">
            <v>1</v>
          </cell>
          <cell r="G1316">
            <v>35339</v>
          </cell>
          <cell r="H1316">
            <v>23500</v>
          </cell>
        </row>
        <row r="1317">
          <cell r="A1317">
            <v>3400004721</v>
          </cell>
          <cell r="B1317">
            <v>6500</v>
          </cell>
          <cell r="C1317">
            <v>61115</v>
          </cell>
          <cell r="D1317">
            <v>0</v>
          </cell>
          <cell r="E1317" t="str">
            <v>NETWORK TERMINATOR</v>
          </cell>
          <cell r="F1317">
            <v>1</v>
          </cell>
          <cell r="G1317">
            <v>35339</v>
          </cell>
          <cell r="H1317">
            <v>103100</v>
          </cell>
        </row>
        <row r="1318">
          <cell r="A1318">
            <v>3400004722</v>
          </cell>
          <cell r="B1318">
            <v>6500</v>
          </cell>
          <cell r="C1318">
            <v>61115</v>
          </cell>
          <cell r="D1318">
            <v>0</v>
          </cell>
          <cell r="E1318" t="str">
            <v>NETWORK TERMINATOR</v>
          </cell>
          <cell r="F1318">
            <v>1</v>
          </cell>
          <cell r="G1318">
            <v>35339</v>
          </cell>
          <cell r="H1318">
            <v>103100</v>
          </cell>
        </row>
        <row r="1319">
          <cell r="A1319">
            <v>3400004723</v>
          </cell>
          <cell r="B1319">
            <v>6500</v>
          </cell>
          <cell r="C1319">
            <v>61115</v>
          </cell>
          <cell r="D1319">
            <v>0</v>
          </cell>
          <cell r="E1319" t="str">
            <v>LADL</v>
          </cell>
          <cell r="F1319">
            <v>1</v>
          </cell>
          <cell r="G1319">
            <v>35339</v>
          </cell>
          <cell r="H1319">
            <v>25100</v>
          </cell>
        </row>
        <row r="1320">
          <cell r="A1320">
            <v>3400004724</v>
          </cell>
          <cell r="B1320">
            <v>6500</v>
          </cell>
          <cell r="C1320">
            <v>61153</v>
          </cell>
          <cell r="D1320">
            <v>0</v>
          </cell>
          <cell r="E1320" t="str">
            <v>EMULATOR KSE 5-80386</v>
          </cell>
          <cell r="F1320">
            <v>1</v>
          </cell>
          <cell r="G1320">
            <v>35339</v>
          </cell>
          <cell r="H1320">
            <v>947000</v>
          </cell>
        </row>
        <row r="1321">
          <cell r="A1321">
            <v>3400004725</v>
          </cell>
          <cell r="B1321">
            <v>6500</v>
          </cell>
          <cell r="C1321">
            <v>61102</v>
          </cell>
          <cell r="D1321">
            <v>0</v>
          </cell>
          <cell r="E1321" t="str">
            <v>PLCC ADAPTER</v>
          </cell>
          <cell r="F1321">
            <v>1</v>
          </cell>
          <cell r="G1321">
            <v>35339</v>
          </cell>
          <cell r="H1321">
            <v>5900</v>
          </cell>
        </row>
        <row r="1322">
          <cell r="A1322">
            <v>3400004726</v>
          </cell>
          <cell r="B1322">
            <v>6500</v>
          </cell>
          <cell r="C1322">
            <v>61153</v>
          </cell>
          <cell r="D1322">
            <v>0</v>
          </cell>
          <cell r="E1322" t="str">
            <v>MODULE ADPTER</v>
          </cell>
          <cell r="F1322">
            <v>1</v>
          </cell>
          <cell r="G1322">
            <v>35339</v>
          </cell>
          <cell r="H1322">
            <v>88800</v>
          </cell>
        </row>
        <row r="1323">
          <cell r="A1323">
            <v>3400004727</v>
          </cell>
          <cell r="B1323">
            <v>6500</v>
          </cell>
          <cell r="C1323">
            <v>61153</v>
          </cell>
          <cell r="D1323">
            <v>0</v>
          </cell>
          <cell r="E1323" t="str">
            <v>MODULE ADAPTER</v>
          </cell>
          <cell r="F1323">
            <v>1</v>
          </cell>
          <cell r="G1323">
            <v>35339</v>
          </cell>
          <cell r="H1323">
            <v>91100</v>
          </cell>
        </row>
        <row r="1324">
          <cell r="A1324">
            <v>3400004728</v>
          </cell>
          <cell r="B1324">
            <v>6500</v>
          </cell>
          <cell r="C1324">
            <v>61153</v>
          </cell>
          <cell r="D1324">
            <v>0</v>
          </cell>
          <cell r="E1324" t="str">
            <v>MODULE ADAPTER</v>
          </cell>
          <cell r="F1324">
            <v>1</v>
          </cell>
          <cell r="G1324">
            <v>35339</v>
          </cell>
          <cell r="H1324">
            <v>91100</v>
          </cell>
        </row>
        <row r="1325">
          <cell r="A1325">
            <v>3400004729</v>
          </cell>
          <cell r="B1325">
            <v>6500</v>
          </cell>
          <cell r="C1325">
            <v>61107</v>
          </cell>
          <cell r="D1325">
            <v>0</v>
          </cell>
          <cell r="E1325" t="str">
            <v>SOLDERING STATION WECP</v>
          </cell>
          <cell r="F1325">
            <v>1</v>
          </cell>
          <cell r="G1325">
            <v>35339</v>
          </cell>
          <cell r="H1325">
            <v>5700</v>
          </cell>
        </row>
        <row r="1326">
          <cell r="A1326">
            <v>3400004730</v>
          </cell>
          <cell r="B1326">
            <v>6500</v>
          </cell>
          <cell r="C1326">
            <v>61115</v>
          </cell>
          <cell r="D1326">
            <v>0</v>
          </cell>
          <cell r="E1326" t="str">
            <v>WATCH DOG RETRIGGER</v>
          </cell>
          <cell r="F1326">
            <v>1</v>
          </cell>
          <cell r="G1326">
            <v>35339</v>
          </cell>
          <cell r="H1326">
            <v>53300</v>
          </cell>
        </row>
        <row r="1327">
          <cell r="A1327">
            <v>3400004731</v>
          </cell>
          <cell r="B1327">
            <v>6500</v>
          </cell>
          <cell r="C1327">
            <v>61153</v>
          </cell>
          <cell r="D1327">
            <v>0</v>
          </cell>
          <cell r="E1327" t="str">
            <v>SDIU CARD</v>
          </cell>
          <cell r="F1327">
            <v>1</v>
          </cell>
          <cell r="G1327">
            <v>35339</v>
          </cell>
          <cell r="H1327">
            <v>2900</v>
          </cell>
        </row>
        <row r="1328">
          <cell r="A1328">
            <v>3400004732</v>
          </cell>
          <cell r="B1328">
            <v>6500</v>
          </cell>
          <cell r="C1328">
            <v>61153</v>
          </cell>
          <cell r="D1328">
            <v>0</v>
          </cell>
          <cell r="E1328" t="str">
            <v>SDIU CARD</v>
          </cell>
          <cell r="F1328">
            <v>1</v>
          </cell>
          <cell r="G1328">
            <v>35339</v>
          </cell>
          <cell r="H1328">
            <v>2900</v>
          </cell>
        </row>
        <row r="1329">
          <cell r="A1329">
            <v>3400004733</v>
          </cell>
          <cell r="B1329">
            <v>6500</v>
          </cell>
          <cell r="C1329">
            <v>61153</v>
          </cell>
          <cell r="D1329">
            <v>0</v>
          </cell>
          <cell r="E1329" t="str">
            <v>SUFI CARD</v>
          </cell>
          <cell r="F1329">
            <v>1</v>
          </cell>
          <cell r="G1329">
            <v>35339</v>
          </cell>
          <cell r="H1329">
            <v>5700</v>
          </cell>
        </row>
        <row r="1330">
          <cell r="A1330">
            <v>3400004734</v>
          </cell>
          <cell r="B1330">
            <v>6500</v>
          </cell>
          <cell r="C1330">
            <v>61115</v>
          </cell>
          <cell r="D1330">
            <v>0</v>
          </cell>
          <cell r="E1330" t="str">
            <v>LDIB HW SPIEGEL</v>
          </cell>
          <cell r="F1330">
            <v>1</v>
          </cell>
          <cell r="G1330">
            <v>35339</v>
          </cell>
          <cell r="H1330">
            <v>300</v>
          </cell>
        </row>
        <row r="1331">
          <cell r="A1331">
            <v>3400004735</v>
          </cell>
          <cell r="B1331">
            <v>6500</v>
          </cell>
          <cell r="C1331">
            <v>61115</v>
          </cell>
          <cell r="D1331">
            <v>0</v>
          </cell>
          <cell r="E1331" t="str">
            <v>LDIB HW SPIEGEL</v>
          </cell>
          <cell r="F1331">
            <v>1</v>
          </cell>
          <cell r="G1331">
            <v>35339</v>
          </cell>
          <cell r="H1331">
            <v>300</v>
          </cell>
        </row>
        <row r="1332">
          <cell r="A1332">
            <v>3400004736</v>
          </cell>
          <cell r="B1332">
            <v>6500</v>
          </cell>
          <cell r="C1332">
            <v>61115</v>
          </cell>
          <cell r="D1332">
            <v>0</v>
          </cell>
          <cell r="E1332" t="str">
            <v>LDIB HW SPIEGEL</v>
          </cell>
          <cell r="F1332">
            <v>1</v>
          </cell>
          <cell r="G1332">
            <v>35339</v>
          </cell>
          <cell r="H1332">
            <v>300</v>
          </cell>
        </row>
        <row r="1333">
          <cell r="A1333">
            <v>3400004737</v>
          </cell>
          <cell r="B1333">
            <v>6500</v>
          </cell>
          <cell r="C1333">
            <v>61115</v>
          </cell>
          <cell r="D1333">
            <v>0</v>
          </cell>
          <cell r="E1333" t="str">
            <v>LDIB HW SPIEGEL</v>
          </cell>
          <cell r="F1333">
            <v>1</v>
          </cell>
          <cell r="G1333">
            <v>35339</v>
          </cell>
          <cell r="H1333">
            <v>300</v>
          </cell>
        </row>
        <row r="1334">
          <cell r="A1334">
            <v>3400004738</v>
          </cell>
          <cell r="B1334">
            <v>6500</v>
          </cell>
          <cell r="C1334">
            <v>61115</v>
          </cell>
          <cell r="D1334">
            <v>0</v>
          </cell>
          <cell r="E1334" t="str">
            <v>LDIB HW SPIEGEL</v>
          </cell>
          <cell r="F1334">
            <v>1</v>
          </cell>
          <cell r="G1334">
            <v>35339</v>
          </cell>
          <cell r="H1334">
            <v>300</v>
          </cell>
        </row>
        <row r="1335">
          <cell r="A1335">
            <v>3400004739</v>
          </cell>
          <cell r="B1335">
            <v>6500</v>
          </cell>
          <cell r="C1335">
            <v>61115</v>
          </cell>
          <cell r="D1335">
            <v>0</v>
          </cell>
          <cell r="E1335" t="str">
            <v>LDIB HW SPIEGEL</v>
          </cell>
          <cell r="F1335">
            <v>1</v>
          </cell>
          <cell r="G1335">
            <v>35339</v>
          </cell>
          <cell r="H1335">
            <v>300</v>
          </cell>
        </row>
        <row r="1336">
          <cell r="A1336">
            <v>3400004740</v>
          </cell>
          <cell r="B1336">
            <v>6500</v>
          </cell>
          <cell r="C1336">
            <v>61115</v>
          </cell>
          <cell r="D1336">
            <v>0</v>
          </cell>
          <cell r="E1336" t="str">
            <v>LDIB HW SPIEGEL</v>
          </cell>
          <cell r="F1336">
            <v>1</v>
          </cell>
          <cell r="G1336">
            <v>35339</v>
          </cell>
          <cell r="H1336">
            <v>300</v>
          </cell>
        </row>
        <row r="1337">
          <cell r="A1337">
            <v>3400004741</v>
          </cell>
          <cell r="B1337">
            <v>6500</v>
          </cell>
          <cell r="C1337">
            <v>61115</v>
          </cell>
          <cell r="D1337">
            <v>0</v>
          </cell>
          <cell r="E1337" t="str">
            <v>LDIB HW SPIEGEL</v>
          </cell>
          <cell r="F1337">
            <v>1</v>
          </cell>
          <cell r="G1337">
            <v>35339</v>
          </cell>
          <cell r="H1337">
            <v>300</v>
          </cell>
        </row>
        <row r="1338">
          <cell r="A1338">
            <v>3400004742</v>
          </cell>
          <cell r="B1338">
            <v>6500</v>
          </cell>
          <cell r="C1338">
            <v>61115</v>
          </cell>
          <cell r="D1338">
            <v>0</v>
          </cell>
          <cell r="E1338" t="str">
            <v>LDIB HW SPIEGEL</v>
          </cell>
          <cell r="F1338">
            <v>1</v>
          </cell>
          <cell r="G1338">
            <v>35339</v>
          </cell>
          <cell r="H1338">
            <v>300</v>
          </cell>
        </row>
        <row r="1339">
          <cell r="A1339">
            <v>3400004743</v>
          </cell>
          <cell r="B1339">
            <v>6500</v>
          </cell>
          <cell r="C1339">
            <v>61115</v>
          </cell>
          <cell r="D1339">
            <v>0</v>
          </cell>
          <cell r="E1339" t="str">
            <v>LDIB HW SPIEGEL</v>
          </cell>
          <cell r="F1339">
            <v>1</v>
          </cell>
          <cell r="G1339">
            <v>35339</v>
          </cell>
          <cell r="H1339">
            <v>300</v>
          </cell>
        </row>
        <row r="1340">
          <cell r="A1340">
            <v>3400004744</v>
          </cell>
          <cell r="B1340">
            <v>6500</v>
          </cell>
          <cell r="C1340">
            <v>61115</v>
          </cell>
          <cell r="D1340">
            <v>0</v>
          </cell>
          <cell r="E1340" t="str">
            <v>LDIB HW SPIEGEL</v>
          </cell>
          <cell r="F1340">
            <v>1</v>
          </cell>
          <cell r="G1340">
            <v>35339</v>
          </cell>
          <cell r="H1340">
            <v>300</v>
          </cell>
        </row>
        <row r="1341">
          <cell r="A1341">
            <v>3400004745</v>
          </cell>
          <cell r="B1341">
            <v>6500</v>
          </cell>
          <cell r="C1341">
            <v>61115</v>
          </cell>
          <cell r="D1341">
            <v>0</v>
          </cell>
          <cell r="E1341" t="str">
            <v>LDIB HW SPIEGEL</v>
          </cell>
          <cell r="F1341">
            <v>1</v>
          </cell>
          <cell r="G1341">
            <v>35339</v>
          </cell>
          <cell r="H1341">
            <v>300</v>
          </cell>
        </row>
        <row r="1342">
          <cell r="A1342">
            <v>3400004746</v>
          </cell>
          <cell r="B1342">
            <v>6500</v>
          </cell>
          <cell r="C1342">
            <v>61115</v>
          </cell>
          <cell r="D1342">
            <v>0</v>
          </cell>
          <cell r="E1342" t="str">
            <v>LDIB HW SPIEGEL</v>
          </cell>
          <cell r="F1342">
            <v>1</v>
          </cell>
          <cell r="G1342">
            <v>35339</v>
          </cell>
          <cell r="H1342">
            <v>300</v>
          </cell>
        </row>
        <row r="1343">
          <cell r="A1343">
            <v>3400004747</v>
          </cell>
          <cell r="B1343">
            <v>6500</v>
          </cell>
          <cell r="C1343">
            <v>61115</v>
          </cell>
          <cell r="D1343">
            <v>0</v>
          </cell>
          <cell r="E1343" t="str">
            <v>LDIB HW SPIEGEL</v>
          </cell>
          <cell r="F1343">
            <v>1</v>
          </cell>
          <cell r="G1343">
            <v>35339</v>
          </cell>
          <cell r="H1343">
            <v>300</v>
          </cell>
        </row>
        <row r="1344">
          <cell r="A1344">
            <v>3400004748</v>
          </cell>
          <cell r="B1344">
            <v>6500</v>
          </cell>
          <cell r="C1344">
            <v>61115</v>
          </cell>
          <cell r="D1344">
            <v>0</v>
          </cell>
          <cell r="E1344" t="str">
            <v>LDIB HW SPIEGEL</v>
          </cell>
          <cell r="F1344">
            <v>1</v>
          </cell>
          <cell r="G1344">
            <v>35339</v>
          </cell>
          <cell r="H1344">
            <v>3400</v>
          </cell>
        </row>
        <row r="1345">
          <cell r="A1345">
            <v>3400004749</v>
          </cell>
          <cell r="B1345">
            <v>6500</v>
          </cell>
          <cell r="C1345">
            <v>61115</v>
          </cell>
          <cell r="D1345">
            <v>0</v>
          </cell>
          <cell r="E1345" t="str">
            <v>LDIB HW SPIEGEL</v>
          </cell>
          <cell r="F1345">
            <v>1</v>
          </cell>
          <cell r="G1345">
            <v>35339</v>
          </cell>
          <cell r="H1345">
            <v>3400</v>
          </cell>
        </row>
        <row r="1346">
          <cell r="A1346">
            <v>3400004750</v>
          </cell>
          <cell r="B1346">
            <v>6500</v>
          </cell>
          <cell r="C1346">
            <v>61115</v>
          </cell>
          <cell r="D1346">
            <v>0</v>
          </cell>
          <cell r="E1346" t="str">
            <v>LDIB HW SPIEGEL</v>
          </cell>
          <cell r="F1346">
            <v>1</v>
          </cell>
          <cell r="G1346">
            <v>35339</v>
          </cell>
          <cell r="H1346">
            <v>3400</v>
          </cell>
        </row>
        <row r="1347">
          <cell r="A1347">
            <v>3400004751</v>
          </cell>
          <cell r="B1347">
            <v>6500</v>
          </cell>
          <cell r="C1347">
            <v>61115</v>
          </cell>
          <cell r="D1347">
            <v>0</v>
          </cell>
          <cell r="E1347" t="str">
            <v>LDIB HW SPIEGEL</v>
          </cell>
          <cell r="F1347">
            <v>1</v>
          </cell>
          <cell r="G1347">
            <v>35339</v>
          </cell>
          <cell r="H1347">
            <v>3400</v>
          </cell>
        </row>
        <row r="1348">
          <cell r="A1348">
            <v>3400004752</v>
          </cell>
          <cell r="B1348">
            <v>6500</v>
          </cell>
          <cell r="C1348">
            <v>61115</v>
          </cell>
          <cell r="D1348">
            <v>0</v>
          </cell>
          <cell r="E1348" t="str">
            <v>LDIB HW SPIEGEL</v>
          </cell>
          <cell r="F1348">
            <v>1</v>
          </cell>
          <cell r="G1348">
            <v>35339</v>
          </cell>
          <cell r="H1348">
            <v>3400</v>
          </cell>
        </row>
        <row r="1349">
          <cell r="A1349">
            <v>3400004753</v>
          </cell>
          <cell r="B1349">
            <v>6500</v>
          </cell>
          <cell r="C1349">
            <v>61115</v>
          </cell>
          <cell r="D1349">
            <v>0</v>
          </cell>
          <cell r="E1349" t="str">
            <v>LDIB HW SPIEGEL</v>
          </cell>
          <cell r="F1349">
            <v>1</v>
          </cell>
          <cell r="G1349">
            <v>35339</v>
          </cell>
          <cell r="H1349">
            <v>3400</v>
          </cell>
        </row>
        <row r="1350">
          <cell r="A1350">
            <v>3400004754</v>
          </cell>
          <cell r="B1350">
            <v>6500</v>
          </cell>
          <cell r="C1350">
            <v>61115</v>
          </cell>
          <cell r="D1350">
            <v>0</v>
          </cell>
          <cell r="E1350" t="str">
            <v>LDIB HW SPIEGEL</v>
          </cell>
          <cell r="F1350">
            <v>1</v>
          </cell>
          <cell r="G1350">
            <v>35339</v>
          </cell>
          <cell r="H1350">
            <v>3400</v>
          </cell>
        </row>
        <row r="1351">
          <cell r="A1351">
            <v>3400004755</v>
          </cell>
          <cell r="B1351">
            <v>6500</v>
          </cell>
          <cell r="C1351">
            <v>61115</v>
          </cell>
          <cell r="D1351">
            <v>0</v>
          </cell>
          <cell r="E1351" t="str">
            <v>LDIB HW SPIEGEL</v>
          </cell>
          <cell r="F1351">
            <v>1</v>
          </cell>
          <cell r="G1351">
            <v>35339</v>
          </cell>
          <cell r="H1351">
            <v>3400</v>
          </cell>
        </row>
        <row r="1352">
          <cell r="A1352">
            <v>3400004756</v>
          </cell>
          <cell r="B1352">
            <v>6500</v>
          </cell>
          <cell r="C1352">
            <v>61115</v>
          </cell>
          <cell r="D1352">
            <v>0</v>
          </cell>
          <cell r="E1352" t="str">
            <v>LDIB HW SPIEGEL</v>
          </cell>
          <cell r="F1352">
            <v>1</v>
          </cell>
          <cell r="G1352">
            <v>35339</v>
          </cell>
          <cell r="H1352">
            <v>3400</v>
          </cell>
        </row>
        <row r="1353">
          <cell r="A1353">
            <v>3400004757</v>
          </cell>
          <cell r="B1353">
            <v>6500</v>
          </cell>
          <cell r="C1353">
            <v>61115</v>
          </cell>
          <cell r="D1353">
            <v>0</v>
          </cell>
          <cell r="E1353" t="str">
            <v>LDIB HW SPIEGEL</v>
          </cell>
          <cell r="F1353">
            <v>1</v>
          </cell>
          <cell r="G1353">
            <v>35339</v>
          </cell>
          <cell r="H1353">
            <v>3400</v>
          </cell>
        </row>
        <row r="1354">
          <cell r="A1354">
            <v>3400004758</v>
          </cell>
          <cell r="B1354">
            <v>6500</v>
          </cell>
          <cell r="C1354">
            <v>61115</v>
          </cell>
          <cell r="D1354">
            <v>0</v>
          </cell>
          <cell r="E1354" t="str">
            <v>LDIB HW SPIEGEL</v>
          </cell>
          <cell r="F1354">
            <v>1</v>
          </cell>
          <cell r="G1354">
            <v>35339</v>
          </cell>
          <cell r="H1354">
            <v>3400</v>
          </cell>
        </row>
        <row r="1355">
          <cell r="A1355">
            <v>3400004759</v>
          </cell>
          <cell r="B1355">
            <v>6500</v>
          </cell>
          <cell r="C1355">
            <v>61115</v>
          </cell>
          <cell r="D1355">
            <v>0</v>
          </cell>
          <cell r="E1355" t="str">
            <v>LDIB HW SPIEGEL</v>
          </cell>
          <cell r="F1355">
            <v>1</v>
          </cell>
          <cell r="G1355">
            <v>35339</v>
          </cell>
          <cell r="H1355">
            <v>3400</v>
          </cell>
        </row>
        <row r="1356">
          <cell r="A1356">
            <v>3400004760</v>
          </cell>
          <cell r="B1356">
            <v>6500</v>
          </cell>
          <cell r="C1356">
            <v>61115</v>
          </cell>
          <cell r="D1356">
            <v>0</v>
          </cell>
          <cell r="E1356" t="str">
            <v>LDIB HW SPIEGEL</v>
          </cell>
          <cell r="F1356">
            <v>1</v>
          </cell>
          <cell r="G1356">
            <v>35339</v>
          </cell>
          <cell r="H1356">
            <v>3400</v>
          </cell>
        </row>
        <row r="1357">
          <cell r="A1357">
            <v>3400004761</v>
          </cell>
          <cell r="B1357">
            <v>6500</v>
          </cell>
          <cell r="C1357">
            <v>61115</v>
          </cell>
          <cell r="D1357">
            <v>0</v>
          </cell>
          <cell r="E1357" t="str">
            <v>LDIB HW SPIEGEL</v>
          </cell>
          <cell r="F1357">
            <v>1</v>
          </cell>
          <cell r="G1357">
            <v>35339</v>
          </cell>
          <cell r="H1357">
            <v>3400</v>
          </cell>
        </row>
        <row r="1358">
          <cell r="A1358">
            <v>3400004762</v>
          </cell>
          <cell r="B1358">
            <v>6500</v>
          </cell>
          <cell r="C1358">
            <v>61115</v>
          </cell>
          <cell r="D1358">
            <v>0</v>
          </cell>
          <cell r="E1358" t="str">
            <v>LDIB HW SPIEGEL</v>
          </cell>
          <cell r="F1358">
            <v>1</v>
          </cell>
          <cell r="G1358">
            <v>35339</v>
          </cell>
          <cell r="H1358">
            <v>3400</v>
          </cell>
        </row>
        <row r="1359">
          <cell r="A1359">
            <v>3400004763</v>
          </cell>
          <cell r="B1359">
            <v>6500</v>
          </cell>
          <cell r="C1359">
            <v>61115</v>
          </cell>
          <cell r="D1359">
            <v>0</v>
          </cell>
          <cell r="E1359" t="str">
            <v>LDIB HW SPIEGEL</v>
          </cell>
          <cell r="F1359">
            <v>1</v>
          </cell>
          <cell r="G1359">
            <v>35339</v>
          </cell>
          <cell r="H1359">
            <v>3400</v>
          </cell>
        </row>
        <row r="1360">
          <cell r="A1360">
            <v>3400004764</v>
          </cell>
          <cell r="B1360">
            <v>6500</v>
          </cell>
          <cell r="C1360">
            <v>61115</v>
          </cell>
          <cell r="D1360">
            <v>0</v>
          </cell>
          <cell r="E1360" t="str">
            <v>LDIB HW SPIEGEL</v>
          </cell>
          <cell r="F1360">
            <v>1</v>
          </cell>
          <cell r="G1360">
            <v>35339</v>
          </cell>
          <cell r="H1360">
            <v>3400</v>
          </cell>
        </row>
        <row r="1361">
          <cell r="A1361">
            <v>3400004765</v>
          </cell>
          <cell r="B1361">
            <v>6500</v>
          </cell>
          <cell r="C1361">
            <v>61115</v>
          </cell>
          <cell r="D1361">
            <v>0</v>
          </cell>
          <cell r="E1361" t="str">
            <v>LDIB HW SPIEGEL</v>
          </cell>
          <cell r="F1361">
            <v>1</v>
          </cell>
          <cell r="G1361">
            <v>35339</v>
          </cell>
          <cell r="H1361">
            <v>3400</v>
          </cell>
        </row>
        <row r="1362">
          <cell r="A1362">
            <v>3400004766</v>
          </cell>
          <cell r="B1362">
            <v>6500</v>
          </cell>
          <cell r="C1362">
            <v>61115</v>
          </cell>
          <cell r="D1362">
            <v>0</v>
          </cell>
          <cell r="E1362" t="str">
            <v>LDIB HW SPIEGEL</v>
          </cell>
          <cell r="F1362">
            <v>1</v>
          </cell>
          <cell r="G1362">
            <v>35339</v>
          </cell>
          <cell r="H1362">
            <v>3400</v>
          </cell>
        </row>
        <row r="1363">
          <cell r="A1363">
            <v>3400004767</v>
          </cell>
          <cell r="B1363">
            <v>6500</v>
          </cell>
          <cell r="C1363">
            <v>61115</v>
          </cell>
          <cell r="D1363">
            <v>0</v>
          </cell>
          <cell r="E1363" t="str">
            <v>LDIB HW SPIEGEL</v>
          </cell>
          <cell r="F1363">
            <v>1</v>
          </cell>
          <cell r="G1363">
            <v>35339</v>
          </cell>
          <cell r="H1363">
            <v>3400</v>
          </cell>
        </row>
        <row r="1364">
          <cell r="A1364">
            <v>3400004768</v>
          </cell>
          <cell r="B1364">
            <v>6500</v>
          </cell>
          <cell r="C1364">
            <v>61115</v>
          </cell>
          <cell r="D1364">
            <v>0</v>
          </cell>
          <cell r="E1364" t="str">
            <v>TEST MOL B</v>
          </cell>
          <cell r="F1364">
            <v>1</v>
          </cell>
          <cell r="G1364">
            <v>35339</v>
          </cell>
          <cell r="H1364">
            <v>18900</v>
          </cell>
        </row>
        <row r="1365">
          <cell r="A1365">
            <v>3400004769</v>
          </cell>
          <cell r="B1365">
            <v>6500</v>
          </cell>
          <cell r="C1365">
            <v>61115</v>
          </cell>
          <cell r="D1365">
            <v>0</v>
          </cell>
          <cell r="E1365" t="str">
            <v>TEST MOL B</v>
          </cell>
          <cell r="F1365">
            <v>1</v>
          </cell>
          <cell r="G1365">
            <v>35339</v>
          </cell>
          <cell r="H1365">
            <v>18900</v>
          </cell>
        </row>
        <row r="1366">
          <cell r="A1366">
            <v>3400004770</v>
          </cell>
          <cell r="B1366">
            <v>6500</v>
          </cell>
          <cell r="C1366">
            <v>61115</v>
          </cell>
          <cell r="D1366">
            <v>0</v>
          </cell>
          <cell r="E1366" t="str">
            <v>TEST MOL B</v>
          </cell>
          <cell r="F1366">
            <v>1</v>
          </cell>
          <cell r="G1366">
            <v>35339</v>
          </cell>
          <cell r="H1366">
            <v>18900</v>
          </cell>
        </row>
        <row r="1367">
          <cell r="A1367">
            <v>3400004771</v>
          </cell>
          <cell r="B1367">
            <v>6500</v>
          </cell>
          <cell r="C1367">
            <v>61115</v>
          </cell>
          <cell r="D1367">
            <v>0</v>
          </cell>
          <cell r="E1367" t="str">
            <v>TEST MOL B</v>
          </cell>
          <cell r="F1367">
            <v>1</v>
          </cell>
          <cell r="G1367">
            <v>35339</v>
          </cell>
          <cell r="H1367">
            <v>188500</v>
          </cell>
        </row>
        <row r="1368">
          <cell r="A1368">
            <v>3400004772</v>
          </cell>
          <cell r="B1368">
            <v>6500</v>
          </cell>
          <cell r="C1368">
            <v>61115</v>
          </cell>
          <cell r="D1368">
            <v>0</v>
          </cell>
          <cell r="E1368" t="str">
            <v>TEST MOL B</v>
          </cell>
          <cell r="F1368">
            <v>1</v>
          </cell>
          <cell r="G1368">
            <v>35339</v>
          </cell>
          <cell r="H1368">
            <v>188500</v>
          </cell>
        </row>
        <row r="1369">
          <cell r="A1369">
            <v>3400004773</v>
          </cell>
          <cell r="B1369">
            <v>6500</v>
          </cell>
          <cell r="C1369">
            <v>61115</v>
          </cell>
          <cell r="D1369">
            <v>0</v>
          </cell>
          <cell r="E1369" t="str">
            <v>TEST MOL B</v>
          </cell>
          <cell r="F1369">
            <v>1</v>
          </cell>
          <cell r="G1369">
            <v>35339</v>
          </cell>
          <cell r="H1369">
            <v>188500</v>
          </cell>
        </row>
        <row r="1370">
          <cell r="A1370">
            <v>3400004774</v>
          </cell>
          <cell r="B1370">
            <v>6500</v>
          </cell>
          <cell r="C1370">
            <v>61115</v>
          </cell>
          <cell r="D1370">
            <v>0</v>
          </cell>
          <cell r="E1370" t="str">
            <v>TEST MOL B</v>
          </cell>
          <cell r="F1370">
            <v>1</v>
          </cell>
          <cell r="G1370">
            <v>35339</v>
          </cell>
          <cell r="H1370">
            <v>188500</v>
          </cell>
        </row>
        <row r="1371">
          <cell r="A1371">
            <v>3400004775</v>
          </cell>
          <cell r="B1371">
            <v>6500</v>
          </cell>
          <cell r="C1371">
            <v>61115</v>
          </cell>
          <cell r="D1371">
            <v>0</v>
          </cell>
          <cell r="E1371" t="str">
            <v>TEST MOL B</v>
          </cell>
          <cell r="F1371">
            <v>1</v>
          </cell>
          <cell r="G1371">
            <v>35339</v>
          </cell>
          <cell r="H1371">
            <v>188500</v>
          </cell>
        </row>
        <row r="1372">
          <cell r="A1372">
            <v>3400004776</v>
          </cell>
          <cell r="B1372">
            <v>6500</v>
          </cell>
          <cell r="C1372">
            <v>61115</v>
          </cell>
          <cell r="D1372">
            <v>0</v>
          </cell>
          <cell r="E1372" t="str">
            <v>TEST MOL B</v>
          </cell>
          <cell r="F1372">
            <v>1</v>
          </cell>
          <cell r="G1372">
            <v>35339</v>
          </cell>
          <cell r="H1372">
            <v>188500</v>
          </cell>
        </row>
        <row r="1373">
          <cell r="A1373">
            <v>3400004777</v>
          </cell>
          <cell r="B1373">
            <v>6500</v>
          </cell>
          <cell r="C1373">
            <v>61115</v>
          </cell>
          <cell r="D1373">
            <v>0</v>
          </cell>
          <cell r="E1373" t="str">
            <v>TEST MOL B</v>
          </cell>
          <cell r="F1373">
            <v>1</v>
          </cell>
          <cell r="G1373">
            <v>35339</v>
          </cell>
          <cell r="H1373">
            <v>188500</v>
          </cell>
        </row>
        <row r="1374">
          <cell r="A1374">
            <v>3400004778</v>
          </cell>
          <cell r="B1374">
            <v>6500</v>
          </cell>
          <cell r="C1374">
            <v>61115</v>
          </cell>
          <cell r="D1374">
            <v>0</v>
          </cell>
          <cell r="E1374" t="str">
            <v>TEST MOL B</v>
          </cell>
          <cell r="F1374">
            <v>1</v>
          </cell>
          <cell r="G1374">
            <v>35339</v>
          </cell>
          <cell r="H1374">
            <v>188500</v>
          </cell>
        </row>
        <row r="1375">
          <cell r="A1375">
            <v>3400004779</v>
          </cell>
          <cell r="B1375">
            <v>6500</v>
          </cell>
          <cell r="C1375">
            <v>61115</v>
          </cell>
          <cell r="D1375">
            <v>0</v>
          </cell>
          <cell r="E1375" t="str">
            <v>TEST MOL B</v>
          </cell>
          <cell r="F1375">
            <v>1</v>
          </cell>
          <cell r="G1375">
            <v>35339</v>
          </cell>
          <cell r="H1375">
            <v>188500</v>
          </cell>
        </row>
        <row r="1376">
          <cell r="A1376">
            <v>3400003568</v>
          </cell>
          <cell r="B1376">
            <v>6500</v>
          </cell>
          <cell r="C1376">
            <v>61103</v>
          </cell>
          <cell r="D1376">
            <v>0</v>
          </cell>
          <cell r="E1376" t="str">
            <v>JADO 2000A HANDHELD SOLDERING EQP.ANALYZ</v>
          </cell>
          <cell r="F1376">
            <v>1</v>
          </cell>
          <cell r="G1376">
            <v>35446</v>
          </cell>
          <cell r="H1376">
            <v>19500</v>
          </cell>
        </row>
        <row r="1377">
          <cell r="A1377">
            <v>3400003815</v>
          </cell>
          <cell r="B1377">
            <v>6500</v>
          </cell>
          <cell r="C1377">
            <v>61112</v>
          </cell>
          <cell r="D1377">
            <v>0</v>
          </cell>
          <cell r="E1377" t="str">
            <v>MOD TESTING FIXTURE 1024 INTERFACE PINS</v>
          </cell>
          <cell r="F1377">
            <v>1</v>
          </cell>
          <cell r="G1377">
            <v>35537</v>
          </cell>
          <cell r="H1377">
            <v>49487.199999999997</v>
          </cell>
        </row>
        <row r="1378">
          <cell r="A1378">
            <v>3400003647</v>
          </cell>
          <cell r="B1378">
            <v>6500</v>
          </cell>
          <cell r="C1378">
            <v>61115</v>
          </cell>
          <cell r="D1378">
            <v>0</v>
          </cell>
          <cell r="E1378" t="str">
            <v>HW MIRROR FOR LTGM KS:SN</v>
          </cell>
          <cell r="F1378">
            <v>1</v>
          </cell>
          <cell r="G1378">
            <v>35453</v>
          </cell>
          <cell r="H1378">
            <v>9579.64</v>
          </cell>
        </row>
        <row r="1379">
          <cell r="A1379">
            <v>3400003648</v>
          </cell>
          <cell r="B1379">
            <v>6500</v>
          </cell>
          <cell r="C1379">
            <v>61115</v>
          </cell>
          <cell r="D1379">
            <v>0</v>
          </cell>
          <cell r="E1379" t="str">
            <v>HW MIRROR FOR LTGM KS:SN</v>
          </cell>
          <cell r="F1379">
            <v>1</v>
          </cell>
          <cell r="G1379">
            <v>35453</v>
          </cell>
          <cell r="H1379">
            <v>9579.69</v>
          </cell>
        </row>
        <row r="1380">
          <cell r="A1380">
            <v>3400003649</v>
          </cell>
          <cell r="B1380">
            <v>6500</v>
          </cell>
          <cell r="C1380">
            <v>61115</v>
          </cell>
          <cell r="D1380">
            <v>0</v>
          </cell>
          <cell r="E1380" t="str">
            <v>HW MIRROR FOR LTGM KS:SN</v>
          </cell>
          <cell r="F1380">
            <v>1</v>
          </cell>
          <cell r="G1380">
            <v>35453</v>
          </cell>
          <cell r="H1380">
            <v>9579.69</v>
          </cell>
        </row>
        <row r="1381">
          <cell r="A1381">
            <v>3400003650</v>
          </cell>
          <cell r="B1381">
            <v>6500</v>
          </cell>
          <cell r="C1381">
            <v>61115</v>
          </cell>
          <cell r="D1381">
            <v>0</v>
          </cell>
          <cell r="E1381" t="str">
            <v>HW MIRROR FOR LTGM KS:SN</v>
          </cell>
          <cell r="F1381">
            <v>1</v>
          </cell>
          <cell r="G1381">
            <v>35453</v>
          </cell>
          <cell r="H1381">
            <v>9579.69</v>
          </cell>
        </row>
        <row r="1382">
          <cell r="A1382">
            <v>3400003651</v>
          </cell>
          <cell r="B1382">
            <v>6500</v>
          </cell>
          <cell r="C1382">
            <v>61115</v>
          </cell>
          <cell r="D1382">
            <v>0</v>
          </cell>
          <cell r="E1382" t="str">
            <v>HW MIRROR FOR LTGM KS:SN</v>
          </cell>
          <cell r="F1382">
            <v>1</v>
          </cell>
          <cell r="G1382">
            <v>35453</v>
          </cell>
          <cell r="H1382">
            <v>9579.69</v>
          </cell>
        </row>
        <row r="1383">
          <cell r="A1383">
            <v>3400003652</v>
          </cell>
          <cell r="B1383">
            <v>6500</v>
          </cell>
          <cell r="C1383">
            <v>61115</v>
          </cell>
          <cell r="D1383">
            <v>0</v>
          </cell>
          <cell r="E1383" t="str">
            <v>HW MIRROR FOR LTGM KS:SN</v>
          </cell>
          <cell r="F1383">
            <v>1</v>
          </cell>
          <cell r="G1383">
            <v>35453</v>
          </cell>
          <cell r="H1383">
            <v>9579.69</v>
          </cell>
        </row>
        <row r="1384">
          <cell r="A1384">
            <v>3400003653</v>
          </cell>
          <cell r="B1384">
            <v>6500</v>
          </cell>
          <cell r="C1384">
            <v>61115</v>
          </cell>
          <cell r="D1384">
            <v>0</v>
          </cell>
          <cell r="E1384" t="str">
            <v>HW MIRROR FOR LTGM KS:SN</v>
          </cell>
          <cell r="F1384">
            <v>1</v>
          </cell>
          <cell r="G1384">
            <v>35453</v>
          </cell>
          <cell r="H1384">
            <v>9579.69</v>
          </cell>
        </row>
        <row r="1385">
          <cell r="A1385">
            <v>3400003654</v>
          </cell>
          <cell r="B1385">
            <v>6500</v>
          </cell>
          <cell r="C1385">
            <v>61115</v>
          </cell>
          <cell r="D1385">
            <v>0</v>
          </cell>
          <cell r="E1385" t="str">
            <v>HW MIRROR FOR LTGM KS:SN</v>
          </cell>
          <cell r="F1385">
            <v>1</v>
          </cell>
          <cell r="G1385">
            <v>35453</v>
          </cell>
          <cell r="H1385">
            <v>9579.69</v>
          </cell>
        </row>
        <row r="1386">
          <cell r="A1386">
            <v>3400003655</v>
          </cell>
          <cell r="B1386">
            <v>6500</v>
          </cell>
          <cell r="C1386">
            <v>61115</v>
          </cell>
          <cell r="D1386">
            <v>0</v>
          </cell>
          <cell r="E1386" t="str">
            <v>HW MIRROR FOR LTGM KS:SN</v>
          </cell>
          <cell r="F1386">
            <v>1</v>
          </cell>
          <cell r="G1386">
            <v>35453</v>
          </cell>
          <cell r="H1386">
            <v>9579.69</v>
          </cell>
        </row>
        <row r="1387">
          <cell r="A1387">
            <v>3400003656</v>
          </cell>
          <cell r="B1387">
            <v>6500</v>
          </cell>
          <cell r="C1387">
            <v>61115</v>
          </cell>
          <cell r="D1387">
            <v>0</v>
          </cell>
          <cell r="E1387" t="str">
            <v>HW MIRROR FOR LTGM KS:SN</v>
          </cell>
          <cell r="F1387">
            <v>1</v>
          </cell>
          <cell r="G1387">
            <v>35453</v>
          </cell>
          <cell r="H1387">
            <v>9579.69</v>
          </cell>
        </row>
        <row r="1388">
          <cell r="A1388">
            <v>3400003657</v>
          </cell>
          <cell r="B1388">
            <v>6500</v>
          </cell>
          <cell r="C1388">
            <v>61115</v>
          </cell>
          <cell r="D1388">
            <v>0</v>
          </cell>
          <cell r="E1388" t="str">
            <v>HW MIRROR FOR LTGM KS:SN</v>
          </cell>
          <cell r="F1388">
            <v>1</v>
          </cell>
          <cell r="G1388">
            <v>35453</v>
          </cell>
          <cell r="H1388">
            <v>9579.69</v>
          </cell>
        </row>
        <row r="1389">
          <cell r="A1389">
            <v>3400003658</v>
          </cell>
          <cell r="B1389">
            <v>6500</v>
          </cell>
          <cell r="C1389">
            <v>61115</v>
          </cell>
          <cell r="D1389">
            <v>0</v>
          </cell>
          <cell r="E1389" t="str">
            <v>HW MIRROR FOR LTGM KS:SN</v>
          </cell>
          <cell r="F1389">
            <v>1</v>
          </cell>
          <cell r="G1389">
            <v>35453</v>
          </cell>
          <cell r="H1389">
            <v>9579.69</v>
          </cell>
        </row>
        <row r="1390">
          <cell r="A1390">
            <v>3400003659</v>
          </cell>
          <cell r="B1390">
            <v>6500</v>
          </cell>
          <cell r="C1390">
            <v>61115</v>
          </cell>
          <cell r="D1390">
            <v>0</v>
          </cell>
          <cell r="E1390" t="str">
            <v>HW MIRROR FOR LTGM KS:SN</v>
          </cell>
          <cell r="F1390">
            <v>1</v>
          </cell>
          <cell r="G1390">
            <v>35453</v>
          </cell>
          <cell r="H1390">
            <v>9579.69</v>
          </cell>
        </row>
        <row r="1391">
          <cell r="A1391">
            <v>3400003660</v>
          </cell>
          <cell r="B1391">
            <v>6500</v>
          </cell>
          <cell r="C1391">
            <v>61115</v>
          </cell>
          <cell r="D1391">
            <v>0</v>
          </cell>
          <cell r="E1391" t="str">
            <v>HW MIRROR FOR LTGM KS:SN</v>
          </cell>
          <cell r="F1391">
            <v>1</v>
          </cell>
          <cell r="G1391">
            <v>35453</v>
          </cell>
          <cell r="H1391">
            <v>9579.69</v>
          </cell>
        </row>
        <row r="1392">
          <cell r="A1392">
            <v>3400003661</v>
          </cell>
          <cell r="B1392">
            <v>6500</v>
          </cell>
          <cell r="C1392">
            <v>61115</v>
          </cell>
          <cell r="D1392">
            <v>0</v>
          </cell>
          <cell r="E1392" t="str">
            <v>HW MIRROR FOR LTGM KS:SN</v>
          </cell>
          <cell r="F1392">
            <v>1</v>
          </cell>
          <cell r="G1392">
            <v>35453</v>
          </cell>
          <cell r="H1392">
            <v>9579.69</v>
          </cell>
        </row>
        <row r="1393">
          <cell r="A1393">
            <v>3400003662</v>
          </cell>
          <cell r="B1393">
            <v>6500</v>
          </cell>
          <cell r="C1393">
            <v>61115</v>
          </cell>
          <cell r="D1393">
            <v>0</v>
          </cell>
          <cell r="E1393" t="str">
            <v>HW MIRROR FOR LTGM KS:SN</v>
          </cell>
          <cell r="F1393">
            <v>1</v>
          </cell>
          <cell r="G1393">
            <v>35453</v>
          </cell>
          <cell r="H1393">
            <v>9579.69</v>
          </cell>
        </row>
        <row r="1394">
          <cell r="A1394">
            <v>3400003663</v>
          </cell>
          <cell r="B1394">
            <v>6500</v>
          </cell>
          <cell r="C1394">
            <v>61115</v>
          </cell>
          <cell r="D1394">
            <v>0</v>
          </cell>
          <cell r="E1394" t="str">
            <v>HW MIRROR FOR LTGM KS:SN</v>
          </cell>
          <cell r="F1394">
            <v>1</v>
          </cell>
          <cell r="G1394">
            <v>35453</v>
          </cell>
          <cell r="H1394">
            <v>9579.69</v>
          </cell>
        </row>
        <row r="1395">
          <cell r="A1395">
            <v>3400003664</v>
          </cell>
          <cell r="B1395">
            <v>6500</v>
          </cell>
          <cell r="C1395">
            <v>61115</v>
          </cell>
          <cell r="D1395">
            <v>0</v>
          </cell>
          <cell r="E1395" t="str">
            <v>HW MIRROR FOR LTGM KS:SN</v>
          </cell>
          <cell r="F1395">
            <v>1</v>
          </cell>
          <cell r="G1395">
            <v>35453</v>
          </cell>
          <cell r="H1395">
            <v>9579.69</v>
          </cell>
        </row>
        <row r="1396">
          <cell r="A1396">
            <v>3400003665</v>
          </cell>
          <cell r="B1396">
            <v>6500</v>
          </cell>
          <cell r="C1396">
            <v>61115</v>
          </cell>
          <cell r="D1396">
            <v>0</v>
          </cell>
          <cell r="E1396" t="str">
            <v>HW MIRROR FOR LTGM KS:SN</v>
          </cell>
          <cell r="F1396">
            <v>1</v>
          </cell>
          <cell r="G1396">
            <v>35453</v>
          </cell>
          <cell r="H1396">
            <v>9579.69</v>
          </cell>
        </row>
        <row r="1397">
          <cell r="A1397">
            <v>3400003666</v>
          </cell>
          <cell r="B1397">
            <v>6500</v>
          </cell>
          <cell r="C1397">
            <v>61115</v>
          </cell>
          <cell r="D1397">
            <v>0</v>
          </cell>
          <cell r="E1397" t="str">
            <v>HW MIRROR FOR LTGM KS:SN</v>
          </cell>
          <cell r="F1397">
            <v>1</v>
          </cell>
          <cell r="G1397">
            <v>35453</v>
          </cell>
          <cell r="H1397">
            <v>9579.69</v>
          </cell>
        </row>
        <row r="1398">
          <cell r="A1398">
            <v>3400003667</v>
          </cell>
          <cell r="B1398">
            <v>6500</v>
          </cell>
          <cell r="C1398">
            <v>61115</v>
          </cell>
          <cell r="D1398">
            <v>0</v>
          </cell>
          <cell r="E1398" t="str">
            <v>HW MIRROR FOR LTGM KS:SN</v>
          </cell>
          <cell r="F1398">
            <v>1</v>
          </cell>
          <cell r="G1398">
            <v>35453</v>
          </cell>
          <cell r="H1398">
            <v>9579.69</v>
          </cell>
        </row>
        <row r="1399">
          <cell r="A1399">
            <v>3400003668</v>
          </cell>
          <cell r="B1399">
            <v>6500</v>
          </cell>
          <cell r="C1399">
            <v>61115</v>
          </cell>
          <cell r="D1399">
            <v>0</v>
          </cell>
          <cell r="E1399" t="str">
            <v>HW MIRROR FOR LTGM KS:SN</v>
          </cell>
          <cell r="F1399">
            <v>1</v>
          </cell>
          <cell r="G1399">
            <v>35453</v>
          </cell>
          <cell r="H1399">
            <v>9579.69</v>
          </cell>
        </row>
        <row r="1400">
          <cell r="A1400">
            <v>3400003669</v>
          </cell>
          <cell r="B1400">
            <v>6500</v>
          </cell>
          <cell r="C1400">
            <v>61115</v>
          </cell>
          <cell r="D1400">
            <v>0</v>
          </cell>
          <cell r="E1400" t="str">
            <v>HW MIRROR FOR LTGM KS:SN</v>
          </cell>
          <cell r="F1400">
            <v>1</v>
          </cell>
          <cell r="G1400">
            <v>35453</v>
          </cell>
          <cell r="H1400">
            <v>9579.69</v>
          </cell>
        </row>
        <row r="1401">
          <cell r="A1401">
            <v>3400003670</v>
          </cell>
          <cell r="B1401">
            <v>6500</v>
          </cell>
          <cell r="C1401">
            <v>61115</v>
          </cell>
          <cell r="D1401">
            <v>0</v>
          </cell>
          <cell r="E1401" t="str">
            <v>HW MIRROR FOR LTGM KS:SN</v>
          </cell>
          <cell r="F1401">
            <v>1</v>
          </cell>
          <cell r="G1401">
            <v>35453</v>
          </cell>
          <cell r="H1401">
            <v>9579.69</v>
          </cell>
        </row>
        <row r="1402">
          <cell r="A1402">
            <v>3400003671</v>
          </cell>
          <cell r="B1402">
            <v>6500</v>
          </cell>
          <cell r="C1402">
            <v>61115</v>
          </cell>
          <cell r="D1402">
            <v>0</v>
          </cell>
          <cell r="E1402" t="str">
            <v>HW MIRROR FOR LTGM KS:SN</v>
          </cell>
          <cell r="F1402">
            <v>1</v>
          </cell>
          <cell r="G1402">
            <v>35453</v>
          </cell>
          <cell r="H1402">
            <v>9579.69</v>
          </cell>
        </row>
        <row r="1403">
          <cell r="A1403">
            <v>3400003672</v>
          </cell>
          <cell r="B1403">
            <v>6500</v>
          </cell>
          <cell r="C1403">
            <v>61115</v>
          </cell>
          <cell r="D1403">
            <v>0</v>
          </cell>
          <cell r="E1403" t="str">
            <v>HW MIRROR FOR LTGM KS:SN</v>
          </cell>
          <cell r="F1403">
            <v>1</v>
          </cell>
          <cell r="G1403">
            <v>35453</v>
          </cell>
          <cell r="H1403">
            <v>9579.69</v>
          </cell>
        </row>
        <row r="1404">
          <cell r="A1404">
            <v>3400003673</v>
          </cell>
          <cell r="B1404">
            <v>6500</v>
          </cell>
          <cell r="C1404">
            <v>61115</v>
          </cell>
          <cell r="D1404">
            <v>0</v>
          </cell>
          <cell r="E1404" t="str">
            <v>HW MIRROR FOR LTGM KS:SN</v>
          </cell>
          <cell r="F1404">
            <v>1</v>
          </cell>
          <cell r="G1404">
            <v>35453</v>
          </cell>
          <cell r="H1404">
            <v>9579.69</v>
          </cell>
        </row>
        <row r="1405">
          <cell r="A1405">
            <v>3400003674</v>
          </cell>
          <cell r="B1405">
            <v>6500</v>
          </cell>
          <cell r="C1405">
            <v>61115</v>
          </cell>
          <cell r="D1405">
            <v>0</v>
          </cell>
          <cell r="E1405" t="str">
            <v>HW MIRROR FOR LTGM KS:SN</v>
          </cell>
          <cell r="F1405">
            <v>1</v>
          </cell>
          <cell r="G1405">
            <v>35453</v>
          </cell>
          <cell r="H1405">
            <v>9579.69</v>
          </cell>
        </row>
        <row r="1406">
          <cell r="A1406">
            <v>3400003675</v>
          </cell>
          <cell r="B1406">
            <v>6500</v>
          </cell>
          <cell r="C1406">
            <v>61115</v>
          </cell>
          <cell r="D1406">
            <v>0</v>
          </cell>
          <cell r="E1406" t="str">
            <v>HW MIRROR FOR LTGM KS:SN</v>
          </cell>
          <cell r="F1406">
            <v>1</v>
          </cell>
          <cell r="G1406">
            <v>35453</v>
          </cell>
          <cell r="H1406">
            <v>9579.69</v>
          </cell>
        </row>
        <row r="1407">
          <cell r="A1407">
            <v>3400003676</v>
          </cell>
          <cell r="B1407">
            <v>6500</v>
          </cell>
          <cell r="C1407">
            <v>61115</v>
          </cell>
          <cell r="D1407">
            <v>0</v>
          </cell>
          <cell r="E1407" t="str">
            <v>HW MIRROR FOR LTGM KS:SN</v>
          </cell>
          <cell r="F1407">
            <v>1</v>
          </cell>
          <cell r="G1407">
            <v>35453</v>
          </cell>
          <cell r="H1407">
            <v>9579.69</v>
          </cell>
        </row>
        <row r="1408">
          <cell r="A1408">
            <v>3400003677</v>
          </cell>
          <cell r="B1408">
            <v>6500</v>
          </cell>
          <cell r="C1408">
            <v>61115</v>
          </cell>
          <cell r="D1408">
            <v>0</v>
          </cell>
          <cell r="E1408" t="str">
            <v>HW MIRROR FOR LTGM KS: DIU</v>
          </cell>
          <cell r="F1408">
            <v>1</v>
          </cell>
          <cell r="G1408">
            <v>35453</v>
          </cell>
          <cell r="H1408">
            <v>7885.57</v>
          </cell>
        </row>
        <row r="1409">
          <cell r="A1409">
            <v>3400003678</v>
          </cell>
          <cell r="B1409">
            <v>6500</v>
          </cell>
          <cell r="C1409">
            <v>61115</v>
          </cell>
          <cell r="D1409">
            <v>0</v>
          </cell>
          <cell r="E1409" t="str">
            <v>HW MIRROR FOR LTGM KS:DIU</v>
          </cell>
          <cell r="F1409">
            <v>1</v>
          </cell>
          <cell r="G1409">
            <v>35453</v>
          </cell>
          <cell r="H1409">
            <v>7885.53</v>
          </cell>
        </row>
        <row r="1410">
          <cell r="A1410">
            <v>3400003679</v>
          </cell>
          <cell r="B1410">
            <v>6500</v>
          </cell>
          <cell r="C1410">
            <v>61115</v>
          </cell>
          <cell r="D1410">
            <v>0</v>
          </cell>
          <cell r="E1410" t="str">
            <v>HW MIRROR FOR LTGM KS:DIU</v>
          </cell>
          <cell r="F1410">
            <v>1</v>
          </cell>
          <cell r="G1410">
            <v>35453</v>
          </cell>
          <cell r="H1410">
            <v>7885.53</v>
          </cell>
        </row>
        <row r="1411">
          <cell r="A1411">
            <v>3400003680</v>
          </cell>
          <cell r="B1411">
            <v>6500</v>
          </cell>
          <cell r="C1411">
            <v>61115</v>
          </cell>
          <cell r="D1411">
            <v>0</v>
          </cell>
          <cell r="E1411" t="str">
            <v>HW MIRROR FOR LTGM KS:DIU</v>
          </cell>
          <cell r="F1411">
            <v>1</v>
          </cell>
          <cell r="G1411">
            <v>35453</v>
          </cell>
          <cell r="H1411">
            <v>7885.53</v>
          </cell>
        </row>
        <row r="1412">
          <cell r="A1412">
            <v>3400003681</v>
          </cell>
          <cell r="B1412">
            <v>6500</v>
          </cell>
          <cell r="C1412">
            <v>61115</v>
          </cell>
          <cell r="D1412">
            <v>0</v>
          </cell>
          <cell r="E1412" t="str">
            <v>HW MIRROR FOR LTGM KS:DIU</v>
          </cell>
          <cell r="F1412">
            <v>1</v>
          </cell>
          <cell r="G1412">
            <v>35453</v>
          </cell>
          <cell r="H1412">
            <v>7885.53</v>
          </cell>
        </row>
        <row r="1413">
          <cell r="A1413">
            <v>3400003682</v>
          </cell>
          <cell r="B1413">
            <v>6500</v>
          </cell>
          <cell r="C1413">
            <v>61115</v>
          </cell>
          <cell r="D1413">
            <v>0</v>
          </cell>
          <cell r="E1413" t="str">
            <v>HW MIRROR FOR LTGM KS:DIU</v>
          </cell>
          <cell r="F1413">
            <v>1</v>
          </cell>
          <cell r="G1413">
            <v>35453</v>
          </cell>
          <cell r="H1413">
            <v>7885.53</v>
          </cell>
        </row>
        <row r="1414">
          <cell r="A1414">
            <v>3400003683</v>
          </cell>
          <cell r="B1414">
            <v>6500</v>
          </cell>
          <cell r="C1414">
            <v>61115</v>
          </cell>
          <cell r="D1414">
            <v>0</v>
          </cell>
          <cell r="E1414" t="str">
            <v>HW MIRROR FOR LTGM KS:DIU</v>
          </cell>
          <cell r="F1414">
            <v>1</v>
          </cell>
          <cell r="G1414">
            <v>35453</v>
          </cell>
          <cell r="H1414">
            <v>7885.53</v>
          </cell>
        </row>
        <row r="1415">
          <cell r="A1415">
            <v>3400003684</v>
          </cell>
          <cell r="B1415">
            <v>6500</v>
          </cell>
          <cell r="C1415">
            <v>61115</v>
          </cell>
          <cell r="D1415">
            <v>0</v>
          </cell>
          <cell r="E1415" t="str">
            <v>HW MIRROR FOR LTGM KS:DIU</v>
          </cell>
          <cell r="F1415">
            <v>1</v>
          </cell>
          <cell r="G1415">
            <v>35453</v>
          </cell>
          <cell r="H1415">
            <v>7885.53</v>
          </cell>
        </row>
        <row r="1416">
          <cell r="A1416">
            <v>3400003685</v>
          </cell>
          <cell r="B1416">
            <v>6500</v>
          </cell>
          <cell r="C1416">
            <v>61115</v>
          </cell>
          <cell r="D1416">
            <v>0</v>
          </cell>
          <cell r="E1416" t="str">
            <v>HW MIRROR FOR LTGM KS:DIU</v>
          </cell>
          <cell r="F1416">
            <v>1</v>
          </cell>
          <cell r="G1416">
            <v>35453</v>
          </cell>
          <cell r="H1416">
            <v>7885.53</v>
          </cell>
        </row>
        <row r="1417">
          <cell r="A1417">
            <v>3400003686</v>
          </cell>
          <cell r="B1417">
            <v>6500</v>
          </cell>
          <cell r="C1417">
            <v>61115</v>
          </cell>
          <cell r="D1417">
            <v>0</v>
          </cell>
          <cell r="E1417" t="str">
            <v>HW MIRROR FOR LTGM KS:DIU</v>
          </cell>
          <cell r="F1417">
            <v>1</v>
          </cell>
          <cell r="G1417">
            <v>35453</v>
          </cell>
          <cell r="H1417">
            <v>7885.53</v>
          </cell>
        </row>
        <row r="1418">
          <cell r="A1418">
            <v>3400003687</v>
          </cell>
          <cell r="B1418">
            <v>6500</v>
          </cell>
          <cell r="C1418">
            <v>61115</v>
          </cell>
          <cell r="D1418">
            <v>0</v>
          </cell>
          <cell r="E1418" t="str">
            <v>HW MIRROR FOR LTGM KS:DIU</v>
          </cell>
          <cell r="F1418">
            <v>1</v>
          </cell>
          <cell r="G1418">
            <v>35453</v>
          </cell>
          <cell r="H1418">
            <v>7885.53</v>
          </cell>
        </row>
        <row r="1419">
          <cell r="A1419">
            <v>3400003688</v>
          </cell>
          <cell r="B1419">
            <v>6500</v>
          </cell>
          <cell r="C1419">
            <v>61115</v>
          </cell>
          <cell r="D1419">
            <v>0</v>
          </cell>
          <cell r="E1419" t="str">
            <v>HW MIRROR FOR LTGM KS:DIU</v>
          </cell>
          <cell r="F1419">
            <v>1</v>
          </cell>
          <cell r="G1419">
            <v>35453</v>
          </cell>
          <cell r="H1419">
            <v>7885.53</v>
          </cell>
        </row>
        <row r="1420">
          <cell r="A1420">
            <v>3400003689</v>
          </cell>
          <cell r="B1420">
            <v>6500</v>
          </cell>
          <cell r="C1420">
            <v>61115</v>
          </cell>
          <cell r="D1420">
            <v>0</v>
          </cell>
          <cell r="E1420" t="str">
            <v>HW MIRROR FOR LTGM KS:DIU</v>
          </cell>
          <cell r="F1420">
            <v>1</v>
          </cell>
          <cell r="G1420">
            <v>35453</v>
          </cell>
          <cell r="H1420">
            <v>7885.53</v>
          </cell>
        </row>
        <row r="1421">
          <cell r="A1421">
            <v>3400003690</v>
          </cell>
          <cell r="B1421">
            <v>6500</v>
          </cell>
          <cell r="C1421">
            <v>61115</v>
          </cell>
          <cell r="D1421">
            <v>0</v>
          </cell>
          <cell r="E1421" t="str">
            <v>HW MIRROR FOR LTGM KS:DIU</v>
          </cell>
          <cell r="F1421">
            <v>1</v>
          </cell>
          <cell r="G1421">
            <v>35453</v>
          </cell>
          <cell r="H1421">
            <v>7885.53</v>
          </cell>
        </row>
        <row r="1422">
          <cell r="A1422">
            <v>3400003691</v>
          </cell>
          <cell r="B1422">
            <v>6500</v>
          </cell>
          <cell r="C1422">
            <v>61115</v>
          </cell>
          <cell r="D1422">
            <v>0</v>
          </cell>
          <cell r="E1422" t="str">
            <v>HW MIRROR FOR LTGM KS:DIU</v>
          </cell>
          <cell r="F1422">
            <v>1</v>
          </cell>
          <cell r="G1422">
            <v>35453</v>
          </cell>
          <cell r="H1422">
            <v>7885.53</v>
          </cell>
        </row>
        <row r="1423">
          <cell r="A1423">
            <v>3400003692</v>
          </cell>
          <cell r="B1423">
            <v>6500</v>
          </cell>
          <cell r="C1423">
            <v>61115</v>
          </cell>
          <cell r="D1423">
            <v>0</v>
          </cell>
          <cell r="E1423" t="str">
            <v>HW MIRROR FOR LTGM KS:DIU</v>
          </cell>
          <cell r="F1423">
            <v>1</v>
          </cell>
          <cell r="G1423">
            <v>35453</v>
          </cell>
          <cell r="H1423">
            <v>7885.53</v>
          </cell>
        </row>
        <row r="1424">
          <cell r="A1424">
            <v>3400003693</v>
          </cell>
          <cell r="B1424">
            <v>6500</v>
          </cell>
          <cell r="C1424">
            <v>61115</v>
          </cell>
          <cell r="D1424">
            <v>0</v>
          </cell>
          <cell r="E1424" t="str">
            <v>HW MIRROR FOR LTGM KS:DIU</v>
          </cell>
          <cell r="F1424">
            <v>1</v>
          </cell>
          <cell r="G1424">
            <v>35453</v>
          </cell>
          <cell r="H1424">
            <v>7885.53</v>
          </cell>
        </row>
        <row r="1425">
          <cell r="A1425">
            <v>3400003694</v>
          </cell>
          <cell r="B1425">
            <v>6500</v>
          </cell>
          <cell r="C1425">
            <v>61115</v>
          </cell>
          <cell r="D1425">
            <v>0</v>
          </cell>
          <cell r="E1425" t="str">
            <v>HW MIRROR FOR LTGM KS:DIU</v>
          </cell>
          <cell r="F1425">
            <v>1</v>
          </cell>
          <cell r="G1425">
            <v>35453</v>
          </cell>
          <cell r="H1425">
            <v>7885.53</v>
          </cell>
        </row>
        <row r="1426">
          <cell r="A1426">
            <v>3400003695</v>
          </cell>
          <cell r="B1426">
            <v>6500</v>
          </cell>
          <cell r="C1426">
            <v>61115</v>
          </cell>
          <cell r="D1426">
            <v>0</v>
          </cell>
          <cell r="E1426" t="str">
            <v>HW MIRROR FOR LTGM KS:DIU</v>
          </cell>
          <cell r="F1426">
            <v>1</v>
          </cell>
          <cell r="G1426">
            <v>35453</v>
          </cell>
          <cell r="H1426">
            <v>7885.53</v>
          </cell>
        </row>
        <row r="1427">
          <cell r="A1427">
            <v>3400003696</v>
          </cell>
          <cell r="B1427">
            <v>6500</v>
          </cell>
          <cell r="C1427">
            <v>61115</v>
          </cell>
          <cell r="D1427">
            <v>0</v>
          </cell>
          <cell r="E1427" t="str">
            <v>HW MIRROR FOR LTGM KS:DIU</v>
          </cell>
          <cell r="F1427">
            <v>1</v>
          </cell>
          <cell r="G1427">
            <v>35453</v>
          </cell>
          <cell r="H1427">
            <v>7885.53</v>
          </cell>
        </row>
        <row r="1428">
          <cell r="A1428">
            <v>3400003697</v>
          </cell>
          <cell r="B1428">
            <v>6500</v>
          </cell>
          <cell r="C1428">
            <v>61115</v>
          </cell>
          <cell r="D1428">
            <v>0</v>
          </cell>
          <cell r="E1428" t="str">
            <v>HW MIRROR FOR LTGM KS:DIU</v>
          </cell>
          <cell r="F1428">
            <v>1</v>
          </cell>
          <cell r="G1428">
            <v>35453</v>
          </cell>
          <cell r="H1428">
            <v>7885.53</v>
          </cell>
        </row>
        <row r="1429">
          <cell r="A1429">
            <v>3400003698</v>
          </cell>
          <cell r="B1429">
            <v>6500</v>
          </cell>
          <cell r="C1429">
            <v>61115</v>
          </cell>
          <cell r="D1429">
            <v>0</v>
          </cell>
          <cell r="E1429" t="str">
            <v>HW MIRROR FOR LTGM KS:DIU</v>
          </cell>
          <cell r="F1429">
            <v>1</v>
          </cell>
          <cell r="G1429">
            <v>35453</v>
          </cell>
          <cell r="H1429">
            <v>7885.53</v>
          </cell>
        </row>
        <row r="1430">
          <cell r="A1430">
            <v>3400003699</v>
          </cell>
          <cell r="B1430">
            <v>6500</v>
          </cell>
          <cell r="C1430">
            <v>61115</v>
          </cell>
          <cell r="D1430">
            <v>0</v>
          </cell>
          <cell r="E1430" t="str">
            <v>HW MIRROR FOR LTGM KS:DIU</v>
          </cell>
          <cell r="F1430">
            <v>1</v>
          </cell>
          <cell r="G1430">
            <v>35453</v>
          </cell>
          <cell r="H1430">
            <v>7885.53</v>
          </cell>
        </row>
        <row r="1431">
          <cell r="A1431">
            <v>3400003700</v>
          </cell>
          <cell r="B1431">
            <v>6500</v>
          </cell>
          <cell r="C1431">
            <v>61115</v>
          </cell>
          <cell r="D1431">
            <v>0</v>
          </cell>
          <cell r="E1431" t="str">
            <v>HW MIRROR FOR LTGM KS:DIU</v>
          </cell>
          <cell r="F1431">
            <v>1</v>
          </cell>
          <cell r="G1431">
            <v>35453</v>
          </cell>
          <cell r="H1431">
            <v>7885.53</v>
          </cell>
        </row>
        <row r="1432">
          <cell r="A1432">
            <v>3400003701</v>
          </cell>
          <cell r="B1432">
            <v>6500</v>
          </cell>
          <cell r="C1432">
            <v>61115</v>
          </cell>
          <cell r="D1432">
            <v>0</v>
          </cell>
          <cell r="E1432" t="str">
            <v>HW MIRROR FOR LTGM KS:DIU</v>
          </cell>
          <cell r="F1432">
            <v>1</v>
          </cell>
          <cell r="G1432">
            <v>35453</v>
          </cell>
          <cell r="H1432">
            <v>7885.53</v>
          </cell>
        </row>
        <row r="1433">
          <cell r="A1433">
            <v>3400003702</v>
          </cell>
          <cell r="B1433">
            <v>6500</v>
          </cell>
          <cell r="C1433">
            <v>61115</v>
          </cell>
          <cell r="D1433">
            <v>0</v>
          </cell>
          <cell r="E1433" t="str">
            <v>HW MIRROR FOR LTGM KS:DIU</v>
          </cell>
          <cell r="F1433">
            <v>1</v>
          </cell>
          <cell r="G1433">
            <v>35453</v>
          </cell>
          <cell r="H1433">
            <v>7885.53</v>
          </cell>
        </row>
        <row r="1434">
          <cell r="A1434">
            <v>3400003704</v>
          </cell>
          <cell r="B1434">
            <v>6500</v>
          </cell>
          <cell r="C1434">
            <v>61115</v>
          </cell>
          <cell r="D1434">
            <v>0</v>
          </cell>
          <cell r="E1434" t="str">
            <v>HW MIRROR FOR LTGM KS:DIU</v>
          </cell>
          <cell r="F1434">
            <v>1</v>
          </cell>
          <cell r="G1434">
            <v>35453</v>
          </cell>
          <cell r="H1434">
            <v>7885.53</v>
          </cell>
        </row>
        <row r="1435">
          <cell r="A1435">
            <v>3400003705</v>
          </cell>
          <cell r="B1435">
            <v>6500</v>
          </cell>
          <cell r="C1435">
            <v>61115</v>
          </cell>
          <cell r="D1435">
            <v>0</v>
          </cell>
          <cell r="E1435" t="str">
            <v>HW MIRROR FOR LTGM KS:DIU</v>
          </cell>
          <cell r="F1435">
            <v>1</v>
          </cell>
          <cell r="G1435">
            <v>35453</v>
          </cell>
          <cell r="H1435">
            <v>7885.53</v>
          </cell>
        </row>
        <row r="1436">
          <cell r="A1436">
            <v>3400003706</v>
          </cell>
          <cell r="B1436">
            <v>6500</v>
          </cell>
          <cell r="C1436">
            <v>61115</v>
          </cell>
          <cell r="D1436">
            <v>0</v>
          </cell>
          <cell r="E1436" t="str">
            <v>HW MIRROR FOR LTGM KS:DIU</v>
          </cell>
          <cell r="F1436">
            <v>1</v>
          </cell>
          <cell r="G1436">
            <v>35453</v>
          </cell>
          <cell r="H1436">
            <v>7885.53</v>
          </cell>
        </row>
        <row r="1437">
          <cell r="A1437">
            <v>3400003707</v>
          </cell>
          <cell r="B1437">
            <v>6500</v>
          </cell>
          <cell r="C1437">
            <v>61115</v>
          </cell>
          <cell r="D1437">
            <v>0</v>
          </cell>
          <cell r="E1437" t="str">
            <v>HW MIRROR FOR LTGM KS:LDIM</v>
          </cell>
          <cell r="F1437">
            <v>1</v>
          </cell>
          <cell r="G1437">
            <v>35453</v>
          </cell>
          <cell r="H1437">
            <v>7885.57</v>
          </cell>
        </row>
        <row r="1438">
          <cell r="A1438">
            <v>3400003708</v>
          </cell>
          <cell r="B1438">
            <v>6500</v>
          </cell>
          <cell r="C1438">
            <v>61115</v>
          </cell>
          <cell r="D1438">
            <v>0</v>
          </cell>
          <cell r="E1438" t="str">
            <v>HW MIRROR FOR LTGM KS:LDIM</v>
          </cell>
          <cell r="F1438">
            <v>1</v>
          </cell>
          <cell r="G1438">
            <v>35453</v>
          </cell>
          <cell r="H1438">
            <v>7885.53</v>
          </cell>
        </row>
        <row r="1439">
          <cell r="A1439">
            <v>3400003709</v>
          </cell>
          <cell r="B1439">
            <v>6500</v>
          </cell>
          <cell r="C1439">
            <v>61115</v>
          </cell>
          <cell r="D1439">
            <v>0</v>
          </cell>
          <cell r="E1439" t="str">
            <v>HW MIRROR FOR LTGM KS:LDIM</v>
          </cell>
          <cell r="F1439">
            <v>1</v>
          </cell>
          <cell r="G1439">
            <v>35453</v>
          </cell>
          <cell r="H1439">
            <v>7885.53</v>
          </cell>
        </row>
        <row r="1440">
          <cell r="A1440">
            <v>3400003710</v>
          </cell>
          <cell r="B1440">
            <v>6500</v>
          </cell>
          <cell r="C1440">
            <v>61115</v>
          </cell>
          <cell r="D1440">
            <v>0</v>
          </cell>
          <cell r="E1440" t="str">
            <v>HW MIRROR FOR LTGM KS:LDIM</v>
          </cell>
          <cell r="F1440">
            <v>1</v>
          </cell>
          <cell r="G1440">
            <v>35453</v>
          </cell>
          <cell r="H1440">
            <v>7885.53</v>
          </cell>
        </row>
        <row r="1441">
          <cell r="A1441">
            <v>3400003711</v>
          </cell>
          <cell r="B1441">
            <v>6500</v>
          </cell>
          <cell r="C1441">
            <v>61115</v>
          </cell>
          <cell r="D1441">
            <v>0</v>
          </cell>
          <cell r="E1441" t="str">
            <v>HW MIRROR FOR LTGM KS:LDIM</v>
          </cell>
          <cell r="F1441">
            <v>1</v>
          </cell>
          <cell r="G1441">
            <v>35453</v>
          </cell>
          <cell r="H1441">
            <v>7885.53</v>
          </cell>
        </row>
        <row r="1442">
          <cell r="A1442">
            <v>3400003712</v>
          </cell>
          <cell r="B1442">
            <v>6500</v>
          </cell>
          <cell r="C1442">
            <v>61115</v>
          </cell>
          <cell r="D1442">
            <v>0</v>
          </cell>
          <cell r="E1442" t="str">
            <v>HW MIRROR FOR LTGM KS:LDIM</v>
          </cell>
          <cell r="F1442">
            <v>1</v>
          </cell>
          <cell r="G1442">
            <v>35453</v>
          </cell>
          <cell r="H1442">
            <v>7885.53</v>
          </cell>
        </row>
        <row r="1443">
          <cell r="A1443">
            <v>3400003713</v>
          </cell>
          <cell r="B1443">
            <v>6500</v>
          </cell>
          <cell r="C1443">
            <v>61115</v>
          </cell>
          <cell r="D1443">
            <v>0</v>
          </cell>
          <cell r="E1443" t="str">
            <v>HW MIRROR FOR LTGM KS:LDIM</v>
          </cell>
          <cell r="F1443">
            <v>1</v>
          </cell>
          <cell r="G1443">
            <v>35453</v>
          </cell>
          <cell r="H1443">
            <v>7885.53</v>
          </cell>
        </row>
        <row r="1444">
          <cell r="A1444">
            <v>3400003714</v>
          </cell>
          <cell r="B1444">
            <v>6500</v>
          </cell>
          <cell r="C1444">
            <v>61115</v>
          </cell>
          <cell r="D1444">
            <v>0</v>
          </cell>
          <cell r="E1444" t="str">
            <v>HW MIRROR FOR LTGM KS:LDIM</v>
          </cell>
          <cell r="F1444">
            <v>1</v>
          </cell>
          <cell r="G1444">
            <v>35453</v>
          </cell>
          <cell r="H1444">
            <v>7885.53</v>
          </cell>
        </row>
        <row r="1445">
          <cell r="A1445">
            <v>3400003715</v>
          </cell>
          <cell r="B1445">
            <v>6500</v>
          </cell>
          <cell r="C1445">
            <v>61115</v>
          </cell>
          <cell r="D1445">
            <v>0</v>
          </cell>
          <cell r="E1445" t="str">
            <v>HW MIRROR FOR LTGM KS:LDIM</v>
          </cell>
          <cell r="F1445">
            <v>1</v>
          </cell>
          <cell r="G1445">
            <v>35453</v>
          </cell>
          <cell r="H1445">
            <v>7885.53</v>
          </cell>
        </row>
        <row r="1446">
          <cell r="A1446">
            <v>3400003716</v>
          </cell>
          <cell r="B1446">
            <v>6500</v>
          </cell>
          <cell r="C1446">
            <v>61115</v>
          </cell>
          <cell r="D1446">
            <v>0</v>
          </cell>
          <cell r="E1446" t="str">
            <v>HW MIRROR FOR LTGM KS:LDIM</v>
          </cell>
          <cell r="F1446">
            <v>1</v>
          </cell>
          <cell r="G1446">
            <v>35453</v>
          </cell>
          <cell r="H1446">
            <v>7885.53</v>
          </cell>
        </row>
        <row r="1447">
          <cell r="A1447">
            <v>3400003717</v>
          </cell>
          <cell r="B1447">
            <v>6500</v>
          </cell>
          <cell r="C1447">
            <v>61115</v>
          </cell>
          <cell r="D1447">
            <v>0</v>
          </cell>
          <cell r="E1447" t="str">
            <v>HW MIRROR FOR LTGM KS:LDIM</v>
          </cell>
          <cell r="F1447">
            <v>1</v>
          </cell>
          <cell r="G1447">
            <v>35453</v>
          </cell>
          <cell r="H1447">
            <v>7885.53</v>
          </cell>
        </row>
        <row r="1448">
          <cell r="A1448">
            <v>3400003718</v>
          </cell>
          <cell r="B1448">
            <v>6500</v>
          </cell>
          <cell r="C1448">
            <v>61115</v>
          </cell>
          <cell r="D1448">
            <v>0</v>
          </cell>
          <cell r="E1448" t="str">
            <v>HW MIRROR FOR LTGM KS:LDIM</v>
          </cell>
          <cell r="F1448">
            <v>1</v>
          </cell>
          <cell r="G1448">
            <v>35453</v>
          </cell>
          <cell r="H1448">
            <v>7885.53</v>
          </cell>
        </row>
        <row r="1449">
          <cell r="A1449">
            <v>3400003719</v>
          </cell>
          <cell r="B1449">
            <v>6500</v>
          </cell>
          <cell r="C1449">
            <v>61115</v>
          </cell>
          <cell r="D1449">
            <v>0</v>
          </cell>
          <cell r="E1449" t="str">
            <v>HW MIRROR FOR LTGM KS:LDIM</v>
          </cell>
          <cell r="F1449">
            <v>1</v>
          </cell>
          <cell r="G1449">
            <v>35453</v>
          </cell>
          <cell r="H1449">
            <v>7885.53</v>
          </cell>
        </row>
        <row r="1450">
          <cell r="A1450">
            <v>3400003720</v>
          </cell>
          <cell r="B1450">
            <v>6500</v>
          </cell>
          <cell r="C1450">
            <v>61115</v>
          </cell>
          <cell r="D1450">
            <v>0</v>
          </cell>
          <cell r="E1450" t="str">
            <v>HW MIRROR FOR LTGM KS:LDIM</v>
          </cell>
          <cell r="F1450">
            <v>1</v>
          </cell>
          <cell r="G1450">
            <v>35453</v>
          </cell>
          <cell r="H1450">
            <v>7885.53</v>
          </cell>
        </row>
        <row r="1451">
          <cell r="A1451">
            <v>3400003721</v>
          </cell>
          <cell r="B1451">
            <v>6500</v>
          </cell>
          <cell r="C1451">
            <v>61115</v>
          </cell>
          <cell r="D1451">
            <v>0</v>
          </cell>
          <cell r="E1451" t="str">
            <v>HW MIRROR FOR LTGM KS:LDIM</v>
          </cell>
          <cell r="F1451">
            <v>1</v>
          </cell>
          <cell r="G1451">
            <v>35453</v>
          </cell>
          <cell r="H1451">
            <v>7885.53</v>
          </cell>
        </row>
        <row r="1452">
          <cell r="A1452">
            <v>3400003722</v>
          </cell>
          <cell r="B1452">
            <v>6500</v>
          </cell>
          <cell r="C1452">
            <v>61115</v>
          </cell>
          <cell r="D1452">
            <v>0</v>
          </cell>
          <cell r="E1452" t="str">
            <v>HW MIRROR FOR LTGM KS:LDIM</v>
          </cell>
          <cell r="F1452">
            <v>1</v>
          </cell>
          <cell r="G1452">
            <v>35453</v>
          </cell>
          <cell r="H1452">
            <v>7885.53</v>
          </cell>
        </row>
        <row r="1453">
          <cell r="A1453">
            <v>3400003723</v>
          </cell>
          <cell r="B1453">
            <v>6500</v>
          </cell>
          <cell r="C1453">
            <v>61115</v>
          </cell>
          <cell r="D1453">
            <v>0</v>
          </cell>
          <cell r="E1453" t="str">
            <v>HW MIRROR FOR LTGM KS:LDIM</v>
          </cell>
          <cell r="F1453">
            <v>1</v>
          </cell>
          <cell r="G1453">
            <v>35453</v>
          </cell>
          <cell r="H1453">
            <v>7885.53</v>
          </cell>
        </row>
        <row r="1454">
          <cell r="A1454">
            <v>3400003724</v>
          </cell>
          <cell r="B1454">
            <v>6500</v>
          </cell>
          <cell r="C1454">
            <v>61115</v>
          </cell>
          <cell r="D1454">
            <v>0</v>
          </cell>
          <cell r="E1454" t="str">
            <v>HW MIRROR FOR LTGM KS:LDIM</v>
          </cell>
          <cell r="F1454">
            <v>1</v>
          </cell>
          <cell r="G1454">
            <v>35453</v>
          </cell>
          <cell r="H1454">
            <v>7885.53</v>
          </cell>
        </row>
        <row r="1455">
          <cell r="A1455">
            <v>3400003725</v>
          </cell>
          <cell r="B1455">
            <v>6500</v>
          </cell>
          <cell r="C1455">
            <v>61115</v>
          </cell>
          <cell r="D1455">
            <v>0</v>
          </cell>
          <cell r="E1455" t="str">
            <v>HW MIRROR FOR LTGM KS:LDIM</v>
          </cell>
          <cell r="F1455">
            <v>1</v>
          </cell>
          <cell r="G1455">
            <v>35453</v>
          </cell>
          <cell r="H1455">
            <v>7885.53</v>
          </cell>
        </row>
        <row r="1456">
          <cell r="A1456">
            <v>3400003726</v>
          </cell>
          <cell r="B1456">
            <v>6500</v>
          </cell>
          <cell r="C1456">
            <v>61115</v>
          </cell>
          <cell r="D1456">
            <v>0</v>
          </cell>
          <cell r="E1456" t="str">
            <v>HW MIRROR FOR LTGM KS:LDIM</v>
          </cell>
          <cell r="F1456">
            <v>1</v>
          </cell>
          <cell r="G1456">
            <v>35453</v>
          </cell>
          <cell r="H1456">
            <v>7885.53</v>
          </cell>
        </row>
        <row r="1457">
          <cell r="A1457">
            <v>3400003727</v>
          </cell>
          <cell r="B1457">
            <v>6500</v>
          </cell>
          <cell r="C1457">
            <v>61115</v>
          </cell>
          <cell r="D1457">
            <v>0</v>
          </cell>
          <cell r="E1457" t="str">
            <v>HW MIRROR FOR LTGM KS:LDIM</v>
          </cell>
          <cell r="F1457">
            <v>1</v>
          </cell>
          <cell r="G1457">
            <v>35453</v>
          </cell>
          <cell r="H1457">
            <v>7885.53</v>
          </cell>
        </row>
        <row r="1458">
          <cell r="A1458">
            <v>3400003728</v>
          </cell>
          <cell r="B1458">
            <v>6500</v>
          </cell>
          <cell r="C1458">
            <v>61115</v>
          </cell>
          <cell r="D1458">
            <v>0</v>
          </cell>
          <cell r="E1458" t="str">
            <v>HW MIRROR FOR LTGM KS:LDIM</v>
          </cell>
          <cell r="F1458">
            <v>1</v>
          </cell>
          <cell r="G1458">
            <v>35453</v>
          </cell>
          <cell r="H1458">
            <v>7885.53</v>
          </cell>
        </row>
        <row r="1459">
          <cell r="A1459">
            <v>3400003729</v>
          </cell>
          <cell r="B1459">
            <v>6500</v>
          </cell>
          <cell r="C1459">
            <v>61115</v>
          </cell>
          <cell r="D1459">
            <v>0</v>
          </cell>
          <cell r="E1459" t="str">
            <v>HW MIRROR FOR LTGM KS:LDIM</v>
          </cell>
          <cell r="F1459">
            <v>1</v>
          </cell>
          <cell r="G1459">
            <v>35453</v>
          </cell>
          <cell r="H1459">
            <v>7885.53</v>
          </cell>
        </row>
        <row r="1460">
          <cell r="A1460">
            <v>3400003730</v>
          </cell>
          <cell r="B1460">
            <v>6500</v>
          </cell>
          <cell r="C1460">
            <v>61115</v>
          </cell>
          <cell r="D1460">
            <v>0</v>
          </cell>
          <cell r="E1460" t="str">
            <v>HW MIRROR FOR LTGM KS:LDIM</v>
          </cell>
          <cell r="F1460">
            <v>1</v>
          </cell>
          <cell r="G1460">
            <v>35453</v>
          </cell>
          <cell r="H1460">
            <v>7885.53</v>
          </cell>
        </row>
        <row r="1461">
          <cell r="A1461">
            <v>3400003731</v>
          </cell>
          <cell r="B1461">
            <v>6500</v>
          </cell>
          <cell r="C1461">
            <v>61115</v>
          </cell>
          <cell r="D1461">
            <v>0</v>
          </cell>
          <cell r="E1461" t="str">
            <v>HW MIRROR FOR LTGM KS:LDIM</v>
          </cell>
          <cell r="F1461">
            <v>1</v>
          </cell>
          <cell r="G1461">
            <v>35453</v>
          </cell>
          <cell r="H1461">
            <v>7885.53</v>
          </cell>
        </row>
        <row r="1462">
          <cell r="A1462">
            <v>3400003732</v>
          </cell>
          <cell r="B1462">
            <v>6500</v>
          </cell>
          <cell r="C1462">
            <v>61115</v>
          </cell>
          <cell r="D1462">
            <v>0</v>
          </cell>
          <cell r="E1462" t="str">
            <v>HW MIRROR FOR LTGM KS:LDIM</v>
          </cell>
          <cell r="F1462">
            <v>1</v>
          </cell>
          <cell r="G1462">
            <v>35453</v>
          </cell>
          <cell r="H1462">
            <v>7885.53</v>
          </cell>
        </row>
        <row r="1463">
          <cell r="A1463">
            <v>3400003733</v>
          </cell>
          <cell r="B1463">
            <v>6500</v>
          </cell>
          <cell r="C1463">
            <v>61115</v>
          </cell>
          <cell r="D1463">
            <v>0</v>
          </cell>
          <cell r="E1463" t="str">
            <v>HW MIRROR FOR LTGM KS:LDIM</v>
          </cell>
          <cell r="F1463">
            <v>1</v>
          </cell>
          <cell r="G1463">
            <v>35453</v>
          </cell>
          <cell r="H1463">
            <v>7885.53</v>
          </cell>
        </row>
        <row r="1464">
          <cell r="A1464">
            <v>3400003734</v>
          </cell>
          <cell r="B1464">
            <v>6500</v>
          </cell>
          <cell r="C1464">
            <v>61115</v>
          </cell>
          <cell r="D1464">
            <v>0</v>
          </cell>
          <cell r="E1464" t="str">
            <v>HW MIRROR FOR LTGM KS:LDIM</v>
          </cell>
          <cell r="F1464">
            <v>1</v>
          </cell>
          <cell r="G1464">
            <v>35453</v>
          </cell>
          <cell r="H1464">
            <v>7885.53</v>
          </cell>
        </row>
        <row r="1465">
          <cell r="A1465">
            <v>3400003735</v>
          </cell>
          <cell r="B1465">
            <v>6500</v>
          </cell>
          <cell r="C1465">
            <v>61115</v>
          </cell>
          <cell r="D1465">
            <v>0</v>
          </cell>
          <cell r="E1465" t="str">
            <v>HW MIRROR FOR LTGM KS:LDIM</v>
          </cell>
          <cell r="F1465">
            <v>1</v>
          </cell>
          <cell r="G1465">
            <v>35453</v>
          </cell>
          <cell r="H1465">
            <v>7885.53</v>
          </cell>
        </row>
        <row r="1466">
          <cell r="A1466">
            <v>3400003736</v>
          </cell>
          <cell r="B1466">
            <v>6500</v>
          </cell>
          <cell r="C1466">
            <v>61115</v>
          </cell>
          <cell r="D1466">
            <v>0</v>
          </cell>
          <cell r="E1466" t="str">
            <v>HW MIRROR FOR LTGM KS:LDIM</v>
          </cell>
          <cell r="F1466">
            <v>1</v>
          </cell>
          <cell r="G1466">
            <v>35453</v>
          </cell>
          <cell r="H1466">
            <v>7885.53</v>
          </cell>
        </row>
        <row r="1467">
          <cell r="A1467">
            <v>3400004531</v>
          </cell>
          <cell r="B1467">
            <v>6501</v>
          </cell>
          <cell r="C1467">
            <v>61151</v>
          </cell>
          <cell r="D1467">
            <v>0</v>
          </cell>
          <cell r="E1467" t="str">
            <v>MEASURING PIN SET 05MM-4MM</v>
          </cell>
          <cell r="F1467">
            <v>2</v>
          </cell>
          <cell r="G1467">
            <v>34759</v>
          </cell>
          <cell r="H1467">
            <v>3000</v>
          </cell>
        </row>
        <row r="1468">
          <cell r="A1468">
            <v>3400004622</v>
          </cell>
          <cell r="B1468">
            <v>6501</v>
          </cell>
          <cell r="C1468">
            <v>61153</v>
          </cell>
          <cell r="D1468">
            <v>0</v>
          </cell>
          <cell r="E1468" t="str">
            <v>TEST CLAMP 48 PINS</v>
          </cell>
          <cell r="F1468">
            <v>2</v>
          </cell>
          <cell r="G1468">
            <v>34820</v>
          </cell>
          <cell r="H1468">
            <v>1200</v>
          </cell>
        </row>
        <row r="1469">
          <cell r="A1469">
            <v>3400004623</v>
          </cell>
          <cell r="B1469">
            <v>6501</v>
          </cell>
          <cell r="C1469">
            <v>61115</v>
          </cell>
          <cell r="D1469">
            <v>0</v>
          </cell>
          <cell r="E1469" t="str">
            <v>MIRROR PLUG</v>
          </cell>
          <cell r="F1469">
            <v>25</v>
          </cell>
          <cell r="G1469">
            <v>34820</v>
          </cell>
          <cell r="H1469">
            <v>3500</v>
          </cell>
        </row>
        <row r="1470">
          <cell r="A1470">
            <v>3400004598</v>
          </cell>
          <cell r="B1470">
            <v>6501</v>
          </cell>
          <cell r="C1470">
            <v>61100</v>
          </cell>
          <cell r="D1470">
            <v>0</v>
          </cell>
          <cell r="E1470" t="str">
            <v>TEST PCB FOR COMPONENT GRID</v>
          </cell>
          <cell r="F1470">
            <v>1</v>
          </cell>
          <cell r="G1470">
            <v>34851</v>
          </cell>
          <cell r="H1470">
            <v>7200</v>
          </cell>
        </row>
        <row r="1471">
          <cell r="A1471">
            <v>3400003930</v>
          </cell>
          <cell r="B1471">
            <v>6501</v>
          </cell>
          <cell r="C1471">
            <v>61116</v>
          </cell>
          <cell r="D1471">
            <v>0</v>
          </cell>
          <cell r="E1471" t="str">
            <v>PHILIPS PP 9085 DIGITAL MULTIMETER</v>
          </cell>
          <cell r="F1471">
            <v>1</v>
          </cell>
          <cell r="G1471">
            <v>34608</v>
          </cell>
          <cell r="H1471">
            <v>1400</v>
          </cell>
        </row>
        <row r="1472">
          <cell r="A1472">
            <v>3400003822</v>
          </cell>
          <cell r="B1472">
            <v>6600</v>
          </cell>
          <cell r="C1472">
            <v>61155</v>
          </cell>
          <cell r="D1472">
            <v>0</v>
          </cell>
          <cell r="E1472" t="str">
            <v>CLUSTER TOOLS FOR TURRET PUNCH</v>
          </cell>
          <cell r="F1472">
            <v>1</v>
          </cell>
          <cell r="G1472">
            <v>35521</v>
          </cell>
          <cell r="H1472">
            <v>77868</v>
          </cell>
        </row>
        <row r="1473">
          <cell r="A1473">
            <v>3400003834</v>
          </cell>
          <cell r="B1473">
            <v>6600</v>
          </cell>
          <cell r="C1473">
            <v>61107</v>
          </cell>
          <cell r="D1473">
            <v>0</v>
          </cell>
          <cell r="E1473" t="str">
            <v>EMBOSSING WHEEL WITH SYMBOL</v>
          </cell>
          <cell r="F1473">
            <v>1</v>
          </cell>
          <cell r="G1473">
            <v>35521</v>
          </cell>
          <cell r="H1473">
            <v>6761</v>
          </cell>
        </row>
        <row r="1474">
          <cell r="A1474">
            <v>3400004675</v>
          </cell>
          <cell r="B1474">
            <v>6600</v>
          </cell>
          <cell r="C1474">
            <v>61203</v>
          </cell>
          <cell r="D1474">
            <v>1</v>
          </cell>
          <cell r="E1474" t="str">
            <v>TRANSISTOR FORMING TOOL</v>
          </cell>
          <cell r="F1474">
            <v>1</v>
          </cell>
          <cell r="G1474">
            <v>35309</v>
          </cell>
          <cell r="H1474">
            <v>4800</v>
          </cell>
        </row>
        <row r="1475">
          <cell r="A1475">
            <v>3400002718</v>
          </cell>
          <cell r="B1475">
            <v>6600</v>
          </cell>
          <cell r="C1475">
            <v>61157</v>
          </cell>
          <cell r="D1475">
            <v>0</v>
          </cell>
          <cell r="E1475" t="str">
            <v>HAMMER 2KG GB2 24DSE</v>
          </cell>
          <cell r="F1475">
            <v>1</v>
          </cell>
          <cell r="G1475">
            <v>35339</v>
          </cell>
          <cell r="H1475">
            <v>9100</v>
          </cell>
        </row>
        <row r="1476">
          <cell r="A1476">
            <v>3400002719</v>
          </cell>
          <cell r="B1476">
            <v>6600</v>
          </cell>
          <cell r="C1476">
            <v>61206</v>
          </cell>
          <cell r="D1476">
            <v>0</v>
          </cell>
          <cell r="E1476" t="str">
            <v>CIRCULAR SAD GKS7 1/4</v>
          </cell>
          <cell r="F1476">
            <v>1</v>
          </cell>
          <cell r="G1476">
            <v>35339</v>
          </cell>
          <cell r="H1476">
            <v>7800</v>
          </cell>
        </row>
        <row r="1477">
          <cell r="A1477">
            <v>3400002741</v>
          </cell>
          <cell r="B1477">
            <v>6600</v>
          </cell>
          <cell r="C1477">
            <v>61206</v>
          </cell>
          <cell r="D1477">
            <v>0</v>
          </cell>
          <cell r="E1477" t="str">
            <v>UNIVERSAL DEVICE PROGRAMMER</v>
          </cell>
          <cell r="F1477">
            <v>1</v>
          </cell>
          <cell r="G1477">
            <v>35339</v>
          </cell>
          <cell r="H1477">
            <v>14100</v>
          </cell>
        </row>
        <row r="1478">
          <cell r="A1478">
            <v>3400002742</v>
          </cell>
          <cell r="B1478">
            <v>6600</v>
          </cell>
          <cell r="C1478">
            <v>61151</v>
          </cell>
          <cell r="D1478">
            <v>0</v>
          </cell>
          <cell r="E1478" t="str">
            <v>TESTER RELAY</v>
          </cell>
          <cell r="F1478">
            <v>1</v>
          </cell>
          <cell r="G1478">
            <v>35339</v>
          </cell>
          <cell r="H1478">
            <v>37700</v>
          </cell>
        </row>
        <row r="1479">
          <cell r="A1479">
            <v>3400002743</v>
          </cell>
          <cell r="B1479">
            <v>6600</v>
          </cell>
          <cell r="C1479">
            <v>61151</v>
          </cell>
          <cell r="D1479">
            <v>0</v>
          </cell>
          <cell r="E1479" t="str">
            <v>TESTER RELAY</v>
          </cell>
          <cell r="F1479">
            <v>1</v>
          </cell>
          <cell r="G1479">
            <v>35339</v>
          </cell>
          <cell r="H1479">
            <v>29200</v>
          </cell>
        </row>
        <row r="1480">
          <cell r="A1480">
            <v>3400002753</v>
          </cell>
          <cell r="B1480">
            <v>6600</v>
          </cell>
          <cell r="C1480">
            <v>61206</v>
          </cell>
          <cell r="D1480">
            <v>0</v>
          </cell>
          <cell r="E1480" t="str">
            <v>TOOL FOR GUIDE</v>
          </cell>
          <cell r="F1480">
            <v>1</v>
          </cell>
          <cell r="G1480">
            <v>35339</v>
          </cell>
          <cell r="H1480">
            <v>6000</v>
          </cell>
        </row>
        <row r="1481">
          <cell r="A1481">
            <v>3400002756</v>
          </cell>
          <cell r="B1481">
            <v>6600</v>
          </cell>
          <cell r="C1481">
            <v>61208</v>
          </cell>
          <cell r="D1481">
            <v>0</v>
          </cell>
          <cell r="E1481" t="str">
            <v>MOULD SHEILD C22159-A1200-C31</v>
          </cell>
          <cell r="F1481">
            <v>1</v>
          </cell>
          <cell r="G1481">
            <v>35339</v>
          </cell>
          <cell r="H1481">
            <v>125900</v>
          </cell>
        </row>
        <row r="1482">
          <cell r="A1482">
            <v>3400002757</v>
          </cell>
          <cell r="B1482">
            <v>6600</v>
          </cell>
          <cell r="C1482">
            <v>61206</v>
          </cell>
          <cell r="D1482">
            <v>0</v>
          </cell>
          <cell r="E1482" t="str">
            <v>MOULD INSULATION CAP</v>
          </cell>
          <cell r="F1482">
            <v>1</v>
          </cell>
          <cell r="G1482">
            <v>35339</v>
          </cell>
          <cell r="H1482">
            <v>135600</v>
          </cell>
        </row>
        <row r="1483">
          <cell r="A1483">
            <v>3400002759</v>
          </cell>
          <cell r="B1483">
            <v>6600</v>
          </cell>
          <cell r="C1483">
            <v>61208</v>
          </cell>
          <cell r="D1483">
            <v>0</v>
          </cell>
          <cell r="E1483" t="str">
            <v>TOOLS FOR HALTERUNG C22156-A1200-C234</v>
          </cell>
          <cell r="F1483">
            <v>1</v>
          </cell>
          <cell r="G1483">
            <v>35339</v>
          </cell>
          <cell r="H1483">
            <v>271400</v>
          </cell>
        </row>
        <row r="1484">
          <cell r="A1484">
            <v>3400002760</v>
          </cell>
          <cell r="B1484">
            <v>6600</v>
          </cell>
          <cell r="C1484">
            <v>61151</v>
          </cell>
          <cell r="D1484">
            <v>0</v>
          </cell>
          <cell r="E1484" t="str">
            <v>BEVEL PROTRACTOR RS MAKE</v>
          </cell>
          <cell r="F1484">
            <v>1</v>
          </cell>
          <cell r="G1484">
            <v>35339</v>
          </cell>
          <cell r="H1484">
            <v>13500</v>
          </cell>
        </row>
        <row r="1485">
          <cell r="A1485">
            <v>3400002761</v>
          </cell>
          <cell r="B1485">
            <v>6600</v>
          </cell>
          <cell r="C1485">
            <v>61206</v>
          </cell>
          <cell r="D1485">
            <v>0</v>
          </cell>
          <cell r="E1485" t="str">
            <v>PLASTIC INJECTION MOULD</v>
          </cell>
          <cell r="F1485">
            <v>1</v>
          </cell>
          <cell r="G1485">
            <v>35339</v>
          </cell>
          <cell r="H1485">
            <v>44100</v>
          </cell>
        </row>
        <row r="1486">
          <cell r="A1486">
            <v>3400002762</v>
          </cell>
          <cell r="B1486">
            <v>6600</v>
          </cell>
          <cell r="C1486">
            <v>61151</v>
          </cell>
          <cell r="D1486">
            <v>0</v>
          </cell>
          <cell r="E1486" t="str">
            <v>MMT GRANITE SURGACE PLATE</v>
          </cell>
          <cell r="F1486">
            <v>1</v>
          </cell>
          <cell r="G1486">
            <v>35339</v>
          </cell>
          <cell r="H1486">
            <v>5400</v>
          </cell>
        </row>
        <row r="1487">
          <cell r="A1487">
            <v>3400002763</v>
          </cell>
          <cell r="B1487">
            <v>6600</v>
          </cell>
          <cell r="C1487">
            <v>61151</v>
          </cell>
          <cell r="D1487">
            <v>0</v>
          </cell>
          <cell r="E1487" t="str">
            <v>DIGITAL HEIGHT GAUGE</v>
          </cell>
          <cell r="F1487">
            <v>1</v>
          </cell>
          <cell r="G1487">
            <v>35339</v>
          </cell>
          <cell r="H1487">
            <v>4800</v>
          </cell>
        </row>
        <row r="1488">
          <cell r="A1488">
            <v>3400002770</v>
          </cell>
          <cell r="B1488">
            <v>6600</v>
          </cell>
          <cell r="C1488">
            <v>61206</v>
          </cell>
          <cell r="D1488">
            <v>0</v>
          </cell>
          <cell r="E1488" t="str">
            <v>PNEUIMATIC HAND TOOLS</v>
          </cell>
          <cell r="F1488">
            <v>1</v>
          </cell>
          <cell r="G1488">
            <v>35339</v>
          </cell>
          <cell r="H1488">
            <v>8600</v>
          </cell>
        </row>
        <row r="1489">
          <cell r="A1489">
            <v>3400002771</v>
          </cell>
          <cell r="B1489">
            <v>6600</v>
          </cell>
          <cell r="C1489">
            <v>61206</v>
          </cell>
          <cell r="D1489">
            <v>0</v>
          </cell>
          <cell r="E1489" t="str">
            <v>PNEUMATIC HAND TOOLS</v>
          </cell>
          <cell r="F1489">
            <v>1</v>
          </cell>
          <cell r="G1489">
            <v>35339</v>
          </cell>
          <cell r="H1489">
            <v>8600</v>
          </cell>
        </row>
        <row r="1490">
          <cell r="A1490">
            <v>3400002772</v>
          </cell>
          <cell r="B1490">
            <v>6600</v>
          </cell>
          <cell r="C1490">
            <v>61208</v>
          </cell>
          <cell r="D1490">
            <v>0</v>
          </cell>
          <cell r="E1490" t="str">
            <v>ROTARY TABLE</v>
          </cell>
          <cell r="F1490">
            <v>1</v>
          </cell>
          <cell r="G1490">
            <v>35339</v>
          </cell>
          <cell r="H1490">
            <v>9400</v>
          </cell>
        </row>
        <row r="1491">
          <cell r="A1491">
            <v>3400002785</v>
          </cell>
          <cell r="B1491">
            <v>6600</v>
          </cell>
          <cell r="C1491">
            <v>61151</v>
          </cell>
          <cell r="D1491">
            <v>0</v>
          </cell>
          <cell r="E1491" t="str">
            <v>ADJ GAUGE DRG</v>
          </cell>
          <cell r="F1491">
            <v>1</v>
          </cell>
          <cell r="G1491">
            <v>35339</v>
          </cell>
          <cell r="H1491">
            <v>7200</v>
          </cell>
        </row>
        <row r="1492">
          <cell r="A1492">
            <v>3400002787</v>
          </cell>
          <cell r="B1492">
            <v>6600</v>
          </cell>
          <cell r="C1492">
            <v>61206</v>
          </cell>
          <cell r="D1492">
            <v>0</v>
          </cell>
          <cell r="E1492" t="str">
            <v>ASSY DEVICE A5 2020 093</v>
          </cell>
          <cell r="F1492">
            <v>1</v>
          </cell>
          <cell r="G1492">
            <v>35339</v>
          </cell>
          <cell r="H1492">
            <v>9200</v>
          </cell>
        </row>
        <row r="1493">
          <cell r="A1493">
            <v>3400002788</v>
          </cell>
          <cell r="B1493">
            <v>6600</v>
          </cell>
          <cell r="C1493">
            <v>61206</v>
          </cell>
          <cell r="D1493">
            <v>0</v>
          </cell>
          <cell r="E1493" t="str">
            <v>ASSY DEVICE A3 2020 048/1</v>
          </cell>
          <cell r="F1493">
            <v>1</v>
          </cell>
          <cell r="G1493">
            <v>35339</v>
          </cell>
          <cell r="H1493">
            <v>11400</v>
          </cell>
        </row>
        <row r="1494">
          <cell r="A1494">
            <v>3400002789</v>
          </cell>
          <cell r="B1494">
            <v>6600</v>
          </cell>
          <cell r="C1494">
            <v>61206</v>
          </cell>
          <cell r="D1494">
            <v>0</v>
          </cell>
          <cell r="E1494" t="str">
            <v>ASSY DEVICE A1 2006 698</v>
          </cell>
          <cell r="F1494">
            <v>1</v>
          </cell>
          <cell r="G1494">
            <v>35339</v>
          </cell>
          <cell r="H1494">
            <v>8600</v>
          </cell>
        </row>
        <row r="1495">
          <cell r="A1495">
            <v>3400002790</v>
          </cell>
          <cell r="B1495">
            <v>6600</v>
          </cell>
          <cell r="C1495">
            <v>61206</v>
          </cell>
          <cell r="D1495">
            <v>0</v>
          </cell>
          <cell r="E1495" t="str">
            <v>ASSY DEVICE A6 2020 110</v>
          </cell>
          <cell r="F1495">
            <v>1</v>
          </cell>
          <cell r="G1495">
            <v>35339</v>
          </cell>
          <cell r="H1495">
            <v>7500</v>
          </cell>
        </row>
        <row r="1496">
          <cell r="A1496">
            <v>3400002795</v>
          </cell>
          <cell r="B1496">
            <v>6600</v>
          </cell>
          <cell r="C1496">
            <v>61151</v>
          </cell>
          <cell r="D1496">
            <v>0</v>
          </cell>
          <cell r="E1496" t="str">
            <v>DIGITAL MULTIMETER PHILIPS</v>
          </cell>
          <cell r="F1496">
            <v>1</v>
          </cell>
          <cell r="G1496">
            <v>35339</v>
          </cell>
          <cell r="H1496">
            <v>8900</v>
          </cell>
        </row>
        <row r="1497">
          <cell r="A1497">
            <v>3400002796</v>
          </cell>
          <cell r="B1497">
            <v>6600</v>
          </cell>
          <cell r="C1497">
            <v>61206</v>
          </cell>
          <cell r="D1497">
            <v>0</v>
          </cell>
          <cell r="E1497" t="str">
            <v>FIXTURE FOR BRIDGE FIXING</v>
          </cell>
          <cell r="F1497">
            <v>1</v>
          </cell>
          <cell r="G1497">
            <v>35339</v>
          </cell>
          <cell r="H1497">
            <v>11000</v>
          </cell>
        </row>
        <row r="1498">
          <cell r="A1498">
            <v>3400002798</v>
          </cell>
          <cell r="B1498">
            <v>6600</v>
          </cell>
          <cell r="C1498">
            <v>61151</v>
          </cell>
          <cell r="D1498">
            <v>0</v>
          </cell>
          <cell r="E1498" t="str">
            <v>GAUGE A4-2006062</v>
          </cell>
          <cell r="F1498">
            <v>1</v>
          </cell>
          <cell r="G1498">
            <v>35339</v>
          </cell>
          <cell r="H1498">
            <v>8400</v>
          </cell>
        </row>
        <row r="1499">
          <cell r="A1499">
            <v>3400002915</v>
          </cell>
          <cell r="B1499">
            <v>6600</v>
          </cell>
          <cell r="C1499">
            <v>61157</v>
          </cell>
          <cell r="D1499">
            <v>0</v>
          </cell>
          <cell r="E1499" t="str">
            <v>PORTABLE ELECTRIC JIG SAW</v>
          </cell>
          <cell r="F1499">
            <v>1</v>
          </cell>
          <cell r="G1499">
            <v>35339</v>
          </cell>
          <cell r="H1499">
            <v>8700</v>
          </cell>
        </row>
        <row r="1500">
          <cell r="A1500">
            <v>3400002940</v>
          </cell>
          <cell r="B1500">
            <v>6600</v>
          </cell>
          <cell r="C1500">
            <v>61118</v>
          </cell>
          <cell r="D1500">
            <v>0</v>
          </cell>
          <cell r="E1500" t="str">
            <v>LIFTING BRACKET FOR FORK LIFT</v>
          </cell>
          <cell r="F1500">
            <v>1</v>
          </cell>
          <cell r="G1500">
            <v>35339</v>
          </cell>
          <cell r="H1500">
            <v>1200</v>
          </cell>
        </row>
        <row r="1501">
          <cell r="A1501">
            <v>3400002983</v>
          </cell>
          <cell r="B1501">
            <v>6600</v>
          </cell>
          <cell r="C1501">
            <v>61109</v>
          </cell>
          <cell r="D1501">
            <v>0</v>
          </cell>
          <cell r="E1501" t="str">
            <v>CG TOOLS PART NO 302</v>
          </cell>
          <cell r="F1501">
            <v>1</v>
          </cell>
          <cell r="G1501">
            <v>35339</v>
          </cell>
          <cell r="H1501">
            <v>46400</v>
          </cell>
        </row>
        <row r="1502">
          <cell r="A1502">
            <v>3400002998</v>
          </cell>
          <cell r="B1502">
            <v>6600</v>
          </cell>
          <cell r="C1502">
            <v>61107</v>
          </cell>
          <cell r="D1502">
            <v>0</v>
          </cell>
          <cell r="E1502" t="str">
            <v>MODULE INSERTION GUIDE AND PCB CABLE ASS</v>
          </cell>
          <cell r="F1502">
            <v>2</v>
          </cell>
          <cell r="G1502">
            <v>35339</v>
          </cell>
          <cell r="H1502">
            <v>1800</v>
          </cell>
        </row>
        <row r="1503">
          <cell r="A1503">
            <v>3400003032</v>
          </cell>
          <cell r="B1503">
            <v>6600</v>
          </cell>
          <cell r="C1503">
            <v>61109</v>
          </cell>
          <cell r="D1503">
            <v>0</v>
          </cell>
          <cell r="E1503" t="str">
            <v>CHANNEL,NUTS, ETC</v>
          </cell>
          <cell r="F1503">
            <v>1</v>
          </cell>
          <cell r="G1503">
            <v>35339</v>
          </cell>
          <cell r="H1503">
            <v>9900</v>
          </cell>
        </row>
        <row r="1504">
          <cell r="A1504">
            <v>3400003033</v>
          </cell>
          <cell r="B1504">
            <v>6600</v>
          </cell>
          <cell r="C1504">
            <v>61200</v>
          </cell>
          <cell r="D1504">
            <v>0</v>
          </cell>
          <cell r="E1504" t="str">
            <v>PANEL</v>
          </cell>
          <cell r="F1504">
            <v>1</v>
          </cell>
          <cell r="G1504">
            <v>35339</v>
          </cell>
          <cell r="H1504">
            <v>27100</v>
          </cell>
        </row>
        <row r="1505">
          <cell r="A1505">
            <v>3400003034</v>
          </cell>
          <cell r="B1505">
            <v>6600</v>
          </cell>
          <cell r="C1505">
            <v>61157</v>
          </cell>
          <cell r="D1505">
            <v>0</v>
          </cell>
          <cell r="E1505" t="str">
            <v>NUTS,BOLTS, ETC</v>
          </cell>
          <cell r="F1505">
            <v>1</v>
          </cell>
          <cell r="G1505">
            <v>35339</v>
          </cell>
          <cell r="H1505">
            <v>19200</v>
          </cell>
        </row>
        <row r="1506">
          <cell r="A1506">
            <v>3400003208</v>
          </cell>
          <cell r="B1506">
            <v>6600</v>
          </cell>
          <cell r="C1506">
            <v>61103</v>
          </cell>
          <cell r="D1506">
            <v>0</v>
          </cell>
          <cell r="E1506" t="str">
            <v>UNTERLACE MOULD SEC NO C26117-A228-C98</v>
          </cell>
          <cell r="F1506">
            <v>1</v>
          </cell>
          <cell r="G1506">
            <v>35339</v>
          </cell>
          <cell r="H1506">
            <v>6200</v>
          </cell>
        </row>
        <row r="1507">
          <cell r="A1507">
            <v>3400003209</v>
          </cell>
          <cell r="B1507">
            <v>6600</v>
          </cell>
          <cell r="C1507">
            <v>61206</v>
          </cell>
          <cell r="D1507">
            <v>0</v>
          </cell>
          <cell r="E1507" t="str">
            <v>CAVITY INJ MLD FOR ADTER FOR C26156-A120</v>
          </cell>
          <cell r="F1507">
            <v>1</v>
          </cell>
          <cell r="G1507">
            <v>35339</v>
          </cell>
          <cell r="H1507">
            <v>2100</v>
          </cell>
        </row>
        <row r="1508">
          <cell r="A1508">
            <v>3400003318</v>
          </cell>
          <cell r="B1508">
            <v>6600</v>
          </cell>
          <cell r="C1508">
            <v>61101</v>
          </cell>
          <cell r="D1508">
            <v>0</v>
          </cell>
          <cell r="E1508" t="str">
            <v>ALUMINIUM ALLOY BUTTERFLY VALVES</v>
          </cell>
          <cell r="F1508">
            <v>1</v>
          </cell>
          <cell r="G1508">
            <v>35339</v>
          </cell>
          <cell r="H1508">
            <v>11500</v>
          </cell>
        </row>
        <row r="1509">
          <cell r="A1509">
            <v>3400003319</v>
          </cell>
          <cell r="B1509">
            <v>6600</v>
          </cell>
          <cell r="C1509">
            <v>61101</v>
          </cell>
          <cell r="D1509">
            <v>0</v>
          </cell>
          <cell r="E1509" t="str">
            <v>ALUMINIUM ALLOY BUTTERFLY VALVES</v>
          </cell>
          <cell r="F1509">
            <v>1</v>
          </cell>
          <cell r="G1509">
            <v>35339</v>
          </cell>
          <cell r="H1509">
            <v>11500</v>
          </cell>
        </row>
        <row r="1510">
          <cell r="A1510">
            <v>3400003320</v>
          </cell>
          <cell r="B1510">
            <v>6600</v>
          </cell>
          <cell r="C1510">
            <v>61101</v>
          </cell>
          <cell r="D1510">
            <v>0</v>
          </cell>
          <cell r="E1510" t="str">
            <v>ALUMINIUM ALLOY BUTTERFLY VALVES</v>
          </cell>
          <cell r="F1510">
            <v>1</v>
          </cell>
          <cell r="G1510">
            <v>35339</v>
          </cell>
          <cell r="H1510">
            <v>11500</v>
          </cell>
        </row>
        <row r="1511">
          <cell r="A1511">
            <v>3400003321</v>
          </cell>
          <cell r="B1511">
            <v>6600</v>
          </cell>
          <cell r="C1511">
            <v>61101</v>
          </cell>
          <cell r="D1511">
            <v>0</v>
          </cell>
          <cell r="E1511" t="str">
            <v>ALUMINIUM ALLOY BUTTERFLY VALVES</v>
          </cell>
          <cell r="F1511">
            <v>1</v>
          </cell>
          <cell r="G1511">
            <v>35339</v>
          </cell>
          <cell r="H1511">
            <v>10200</v>
          </cell>
        </row>
        <row r="1512">
          <cell r="A1512">
            <v>3400003328</v>
          </cell>
          <cell r="B1512">
            <v>6600</v>
          </cell>
          <cell r="C1512">
            <v>61118</v>
          </cell>
          <cell r="D1512">
            <v>0</v>
          </cell>
          <cell r="E1512" t="str">
            <v>TONG SEALER SEVANA-400T</v>
          </cell>
          <cell r="F1512">
            <v>1</v>
          </cell>
          <cell r="G1512">
            <v>35339</v>
          </cell>
          <cell r="H1512">
            <v>1600</v>
          </cell>
        </row>
        <row r="1513">
          <cell r="A1513">
            <v>3400004384</v>
          </cell>
          <cell r="B1513">
            <v>6600</v>
          </cell>
          <cell r="C1513">
            <v>61104</v>
          </cell>
          <cell r="D1513">
            <v>0</v>
          </cell>
          <cell r="E1513" t="str">
            <v>IDC HAND TOOL SET</v>
          </cell>
          <cell r="F1513">
            <v>1</v>
          </cell>
          <cell r="G1513">
            <v>35339</v>
          </cell>
          <cell r="H1513">
            <v>57100</v>
          </cell>
        </row>
        <row r="1514">
          <cell r="A1514">
            <v>3400004394</v>
          </cell>
          <cell r="B1514">
            <v>6600</v>
          </cell>
          <cell r="C1514">
            <v>61155</v>
          </cell>
          <cell r="D1514">
            <v>0</v>
          </cell>
          <cell r="E1514" t="str">
            <v>SAMPLE PCB S30050-Q5619-R-16</v>
          </cell>
          <cell r="F1514">
            <v>1</v>
          </cell>
          <cell r="G1514">
            <v>35339</v>
          </cell>
          <cell r="H1514">
            <v>2700</v>
          </cell>
        </row>
        <row r="1515">
          <cell r="A1515">
            <v>3400004395</v>
          </cell>
          <cell r="B1515">
            <v>6600</v>
          </cell>
          <cell r="C1515">
            <v>61156</v>
          </cell>
          <cell r="D1515">
            <v>0</v>
          </cell>
          <cell r="E1515" t="str">
            <v>SAMPLE PCB S30810-Q809-X201-4-VR03</v>
          </cell>
          <cell r="F1515">
            <v>1</v>
          </cell>
          <cell r="G1515">
            <v>35339</v>
          </cell>
          <cell r="H1515">
            <v>2100</v>
          </cell>
        </row>
        <row r="1516">
          <cell r="A1516">
            <v>3400004396</v>
          </cell>
          <cell r="B1516">
            <v>6600</v>
          </cell>
          <cell r="C1516">
            <v>61156</v>
          </cell>
          <cell r="D1516">
            <v>0</v>
          </cell>
          <cell r="E1516" t="str">
            <v>SAMPLE PCB S30810-Q811-X1-17-VR12</v>
          </cell>
          <cell r="F1516">
            <v>1</v>
          </cell>
          <cell r="G1516">
            <v>35339</v>
          </cell>
          <cell r="H1516">
            <v>4300</v>
          </cell>
        </row>
        <row r="1517">
          <cell r="A1517">
            <v>3400004397</v>
          </cell>
          <cell r="B1517">
            <v>6600</v>
          </cell>
          <cell r="C1517">
            <v>61156</v>
          </cell>
          <cell r="D1517">
            <v>0</v>
          </cell>
          <cell r="E1517" t="str">
            <v>SAMPLE PCB S30810-Q812X3-4-VR07</v>
          </cell>
          <cell r="F1517">
            <v>1</v>
          </cell>
          <cell r="G1517">
            <v>35339</v>
          </cell>
          <cell r="H1517">
            <v>2200</v>
          </cell>
        </row>
        <row r="1518">
          <cell r="A1518">
            <v>3400004398</v>
          </cell>
          <cell r="B1518">
            <v>6600</v>
          </cell>
          <cell r="C1518">
            <v>61156</v>
          </cell>
          <cell r="D1518">
            <v>0</v>
          </cell>
          <cell r="E1518" t="str">
            <v>SAMPLE PCB S30810-Q813-X200-5-VR01</v>
          </cell>
          <cell r="F1518">
            <v>1</v>
          </cell>
          <cell r="G1518">
            <v>35339</v>
          </cell>
          <cell r="H1518">
            <v>5200</v>
          </cell>
        </row>
        <row r="1519">
          <cell r="A1519">
            <v>3400004399</v>
          </cell>
          <cell r="B1519">
            <v>6600</v>
          </cell>
          <cell r="C1519">
            <v>61156</v>
          </cell>
          <cell r="D1519">
            <v>0</v>
          </cell>
          <cell r="E1519" t="str">
            <v>SAMPLE PCB S30810-Q1007-X76-3-VR08</v>
          </cell>
          <cell r="F1519">
            <v>1</v>
          </cell>
          <cell r="G1519">
            <v>35339</v>
          </cell>
          <cell r="H1519">
            <v>2300</v>
          </cell>
        </row>
        <row r="1520">
          <cell r="A1520">
            <v>3400004400</v>
          </cell>
          <cell r="B1520">
            <v>6600</v>
          </cell>
          <cell r="C1520">
            <v>61156</v>
          </cell>
          <cell r="D1520">
            <v>0</v>
          </cell>
          <cell r="E1520" t="str">
            <v>SAMPLE PCB S30810-Q1094-X1-7</v>
          </cell>
          <cell r="F1520">
            <v>1</v>
          </cell>
          <cell r="G1520">
            <v>35339</v>
          </cell>
          <cell r="H1520">
            <v>3500</v>
          </cell>
        </row>
        <row r="1521">
          <cell r="A1521">
            <v>3400004402</v>
          </cell>
          <cell r="B1521">
            <v>6600</v>
          </cell>
          <cell r="C1521">
            <v>61156</v>
          </cell>
          <cell r="D1521">
            <v>0</v>
          </cell>
          <cell r="E1521" t="str">
            <v>SAMPLE PCB S30810-Q877-X101-1-VRA1</v>
          </cell>
          <cell r="F1521">
            <v>1</v>
          </cell>
          <cell r="G1521">
            <v>35339</v>
          </cell>
          <cell r="H1521">
            <v>3400</v>
          </cell>
        </row>
        <row r="1522">
          <cell r="A1522">
            <v>3400004404</v>
          </cell>
          <cell r="B1522">
            <v>6600</v>
          </cell>
          <cell r="C1522">
            <v>61156</v>
          </cell>
          <cell r="D1522">
            <v>0</v>
          </cell>
          <cell r="E1522" t="str">
            <v>SAMPLE PCB S30050-Q5619-R-16</v>
          </cell>
          <cell r="F1522">
            <v>1</v>
          </cell>
          <cell r="G1522">
            <v>35339</v>
          </cell>
          <cell r="H1522">
            <v>2700</v>
          </cell>
        </row>
        <row r="1523">
          <cell r="A1523">
            <v>3400004405</v>
          </cell>
          <cell r="B1523">
            <v>6600</v>
          </cell>
          <cell r="C1523">
            <v>61156</v>
          </cell>
          <cell r="D1523">
            <v>0</v>
          </cell>
          <cell r="E1523" t="str">
            <v>SAMPLE PCB S30810-Q809-X201-4-VR03</v>
          </cell>
          <cell r="F1523">
            <v>1</v>
          </cell>
          <cell r="G1523">
            <v>35339</v>
          </cell>
          <cell r="H1523">
            <v>2100</v>
          </cell>
        </row>
        <row r="1524">
          <cell r="A1524">
            <v>3400004406</v>
          </cell>
          <cell r="B1524">
            <v>6600</v>
          </cell>
          <cell r="C1524">
            <v>61156</v>
          </cell>
          <cell r="D1524">
            <v>0</v>
          </cell>
          <cell r="E1524" t="str">
            <v>SAMPLE PCB S30810-Q811-X1-17-VR12</v>
          </cell>
          <cell r="F1524">
            <v>1</v>
          </cell>
          <cell r="G1524">
            <v>35339</v>
          </cell>
          <cell r="H1524">
            <v>4300</v>
          </cell>
        </row>
        <row r="1525">
          <cell r="A1525">
            <v>3400004407</v>
          </cell>
          <cell r="B1525">
            <v>6600</v>
          </cell>
          <cell r="C1525">
            <v>61156</v>
          </cell>
          <cell r="D1525">
            <v>0</v>
          </cell>
          <cell r="E1525" t="str">
            <v>SAMPLE PCB S30810-Q812-X3-4-VR07</v>
          </cell>
          <cell r="F1525">
            <v>1</v>
          </cell>
          <cell r="G1525">
            <v>35339</v>
          </cell>
          <cell r="H1525">
            <v>2200</v>
          </cell>
        </row>
        <row r="1526">
          <cell r="A1526">
            <v>3400004408</v>
          </cell>
          <cell r="B1526">
            <v>6600</v>
          </cell>
          <cell r="C1526">
            <v>61156</v>
          </cell>
          <cell r="D1526">
            <v>0</v>
          </cell>
          <cell r="E1526" t="str">
            <v>SAMPLE PCB S30810-Q813-X200-5-VR01</v>
          </cell>
          <cell r="F1526">
            <v>1</v>
          </cell>
          <cell r="G1526">
            <v>35339</v>
          </cell>
          <cell r="H1526">
            <v>5200</v>
          </cell>
        </row>
        <row r="1527">
          <cell r="A1527">
            <v>3400004409</v>
          </cell>
          <cell r="B1527">
            <v>6600</v>
          </cell>
          <cell r="C1527">
            <v>61156</v>
          </cell>
          <cell r="D1527">
            <v>0</v>
          </cell>
          <cell r="E1527" t="str">
            <v>SAMPLE PCB S30810-Q1007-X76-3-VR08</v>
          </cell>
          <cell r="F1527">
            <v>1</v>
          </cell>
          <cell r="G1527">
            <v>35339</v>
          </cell>
          <cell r="H1527">
            <v>2500</v>
          </cell>
        </row>
        <row r="1528">
          <cell r="A1528">
            <v>3400004410</v>
          </cell>
          <cell r="B1528">
            <v>6600</v>
          </cell>
          <cell r="C1528">
            <v>61156</v>
          </cell>
          <cell r="D1528">
            <v>0</v>
          </cell>
          <cell r="E1528" t="str">
            <v>SAMPLE PCB S30810-Q1094-X1-7</v>
          </cell>
          <cell r="F1528">
            <v>1</v>
          </cell>
          <cell r="G1528">
            <v>35339</v>
          </cell>
          <cell r="H1528">
            <v>3100</v>
          </cell>
        </row>
        <row r="1529">
          <cell r="A1529">
            <v>3400004412</v>
          </cell>
          <cell r="B1529">
            <v>6600</v>
          </cell>
          <cell r="C1529">
            <v>61156</v>
          </cell>
          <cell r="D1529">
            <v>0</v>
          </cell>
          <cell r="E1529" t="str">
            <v>SAMPLE PCB S30810-Q877-X101-1-VRA1</v>
          </cell>
          <cell r="F1529">
            <v>1</v>
          </cell>
          <cell r="G1529">
            <v>35339</v>
          </cell>
          <cell r="H1529">
            <v>3400</v>
          </cell>
        </row>
        <row r="1530">
          <cell r="A1530">
            <v>3400004415</v>
          </cell>
          <cell r="B1530">
            <v>6600</v>
          </cell>
          <cell r="C1530">
            <v>61208</v>
          </cell>
          <cell r="D1530">
            <v>0</v>
          </cell>
          <cell r="E1530" t="str">
            <v>PRESS TOOL NO C 39324-A96-C753</v>
          </cell>
          <cell r="F1530">
            <v>1</v>
          </cell>
          <cell r="G1530">
            <v>35339</v>
          </cell>
          <cell r="H1530">
            <v>3500</v>
          </cell>
        </row>
        <row r="1531">
          <cell r="A1531">
            <v>3400004416</v>
          </cell>
          <cell r="B1531">
            <v>6600</v>
          </cell>
          <cell r="C1531">
            <v>61208</v>
          </cell>
          <cell r="D1531">
            <v>0</v>
          </cell>
          <cell r="E1531" t="str">
            <v>PRESS TOOL NO C 39324-A96-C90</v>
          </cell>
          <cell r="F1531">
            <v>1</v>
          </cell>
          <cell r="G1531">
            <v>35339</v>
          </cell>
          <cell r="H1531">
            <v>8000</v>
          </cell>
        </row>
        <row r="1532">
          <cell r="A1532">
            <v>3400004458</v>
          </cell>
          <cell r="B1532">
            <v>6600</v>
          </cell>
          <cell r="C1532">
            <v>61208</v>
          </cell>
          <cell r="D1532">
            <v>0</v>
          </cell>
          <cell r="E1532" t="str">
            <v>PRESS TOOL FOR BAR C39117-A220-C511-10-6</v>
          </cell>
          <cell r="F1532">
            <v>1</v>
          </cell>
          <cell r="G1532">
            <v>35339</v>
          </cell>
          <cell r="H1532">
            <v>29600</v>
          </cell>
        </row>
        <row r="1533">
          <cell r="A1533">
            <v>3400004463</v>
          </cell>
          <cell r="B1533">
            <v>6600</v>
          </cell>
          <cell r="C1533">
            <v>61156</v>
          </cell>
          <cell r="D1533">
            <v>0</v>
          </cell>
          <cell r="E1533" t="str">
            <v>SAMPLE PCB S30810-Q1182-X5-2 SLMA COS</v>
          </cell>
          <cell r="F1533">
            <v>1</v>
          </cell>
          <cell r="G1533">
            <v>35339</v>
          </cell>
          <cell r="H1533">
            <v>10200</v>
          </cell>
        </row>
        <row r="1534">
          <cell r="A1534">
            <v>3400004464</v>
          </cell>
          <cell r="B1534">
            <v>6600</v>
          </cell>
          <cell r="C1534">
            <v>61156</v>
          </cell>
          <cell r="D1534">
            <v>0</v>
          </cell>
          <cell r="E1534" t="str">
            <v>SAMPLE PCB S30810-Q1182-X5-2 SLMA COS</v>
          </cell>
          <cell r="F1534">
            <v>1</v>
          </cell>
          <cell r="G1534">
            <v>35339</v>
          </cell>
          <cell r="H1534">
            <v>10200</v>
          </cell>
        </row>
        <row r="1535">
          <cell r="A1535">
            <v>3400004464</v>
          </cell>
          <cell r="B1535">
            <v>6600</v>
          </cell>
          <cell r="C1535">
            <v>61156</v>
          </cell>
          <cell r="D1535">
            <v>1</v>
          </cell>
          <cell r="E1535" t="str">
            <v>CLG CHARGES SAMPLE PCB S 30810 Q1182</v>
          </cell>
          <cell r="F1535">
            <v>1</v>
          </cell>
          <cell r="G1535">
            <v>35339</v>
          </cell>
          <cell r="H1535">
            <v>1000</v>
          </cell>
        </row>
        <row r="1536">
          <cell r="A1536">
            <v>3400004465</v>
          </cell>
          <cell r="B1536">
            <v>6600</v>
          </cell>
          <cell r="C1536">
            <v>61156</v>
          </cell>
          <cell r="D1536">
            <v>0</v>
          </cell>
          <cell r="E1536" t="str">
            <v>SAMPLE PCB S30810-Q1064-X17-2 CMRL</v>
          </cell>
          <cell r="F1536">
            <v>1</v>
          </cell>
          <cell r="G1536">
            <v>35339</v>
          </cell>
          <cell r="H1536">
            <v>7300</v>
          </cell>
        </row>
        <row r="1537">
          <cell r="A1537">
            <v>3400004465</v>
          </cell>
          <cell r="B1537">
            <v>6600</v>
          </cell>
          <cell r="C1537">
            <v>61156</v>
          </cell>
          <cell r="D1537">
            <v>1</v>
          </cell>
          <cell r="E1537" t="str">
            <v>CLG CHARGES SAMPLE PCB S308 10 Q 1064</v>
          </cell>
          <cell r="F1537">
            <v>1</v>
          </cell>
          <cell r="G1537">
            <v>35339</v>
          </cell>
          <cell r="H1537">
            <v>1000</v>
          </cell>
        </row>
        <row r="1538">
          <cell r="A1538">
            <v>3400004466</v>
          </cell>
          <cell r="B1538">
            <v>6600</v>
          </cell>
          <cell r="C1538">
            <v>61156</v>
          </cell>
          <cell r="D1538">
            <v>0</v>
          </cell>
          <cell r="E1538" t="str">
            <v>SAMPLE PCB S30810-Q1064-X17-2 CMRL</v>
          </cell>
          <cell r="F1538">
            <v>1</v>
          </cell>
          <cell r="G1538">
            <v>35339</v>
          </cell>
          <cell r="H1538">
            <v>7300</v>
          </cell>
        </row>
        <row r="1539">
          <cell r="A1539">
            <v>3400004477</v>
          </cell>
          <cell r="B1539">
            <v>6600</v>
          </cell>
          <cell r="C1539">
            <v>61156</v>
          </cell>
          <cell r="D1539">
            <v>0</v>
          </cell>
          <cell r="E1539" t="str">
            <v>CLG CHARGES SAMPLE PCB S30810 1064</v>
          </cell>
          <cell r="F1539">
            <v>1</v>
          </cell>
          <cell r="G1539">
            <v>35339</v>
          </cell>
          <cell r="H1539">
            <v>1000</v>
          </cell>
        </row>
        <row r="1540">
          <cell r="A1540">
            <v>3400004498</v>
          </cell>
          <cell r="B1540">
            <v>6600</v>
          </cell>
          <cell r="C1540">
            <v>61206</v>
          </cell>
          <cell r="D1540">
            <v>0</v>
          </cell>
          <cell r="E1540" t="str">
            <v>TORQUE SCREW DRIVER WITH BIT</v>
          </cell>
          <cell r="F1540">
            <v>1</v>
          </cell>
          <cell r="G1540">
            <v>35339</v>
          </cell>
          <cell r="H1540">
            <v>6600</v>
          </cell>
        </row>
        <row r="1541">
          <cell r="A1541">
            <v>3400004499</v>
          </cell>
          <cell r="B1541">
            <v>6600</v>
          </cell>
          <cell r="C1541">
            <v>61206</v>
          </cell>
          <cell r="D1541">
            <v>0</v>
          </cell>
          <cell r="E1541" t="str">
            <v>TORQUE SCREW DRIVER WITH BIT</v>
          </cell>
          <cell r="F1541">
            <v>1</v>
          </cell>
          <cell r="G1541">
            <v>35339</v>
          </cell>
          <cell r="H1541">
            <v>6600</v>
          </cell>
        </row>
        <row r="1542">
          <cell r="A1542">
            <v>3400004500</v>
          </cell>
          <cell r="B1542">
            <v>6600</v>
          </cell>
          <cell r="C1542">
            <v>61206</v>
          </cell>
          <cell r="D1542">
            <v>0</v>
          </cell>
          <cell r="E1542" t="str">
            <v>TORQUE SCREW DRIVER WITH BIT</v>
          </cell>
          <cell r="F1542">
            <v>1</v>
          </cell>
          <cell r="G1542">
            <v>35339</v>
          </cell>
          <cell r="H1542">
            <v>6500</v>
          </cell>
        </row>
        <row r="1543">
          <cell r="A1543">
            <v>3400004501</v>
          </cell>
          <cell r="B1543">
            <v>6600</v>
          </cell>
          <cell r="C1543">
            <v>61206</v>
          </cell>
          <cell r="D1543">
            <v>0</v>
          </cell>
          <cell r="E1543" t="str">
            <v>TORQUE SCREW DRIVER WITH BIT</v>
          </cell>
          <cell r="F1543">
            <v>1</v>
          </cell>
          <cell r="G1543">
            <v>35339</v>
          </cell>
          <cell r="H1543">
            <v>6600</v>
          </cell>
        </row>
        <row r="1544">
          <cell r="A1544">
            <v>3400004502</v>
          </cell>
          <cell r="B1544">
            <v>6600</v>
          </cell>
          <cell r="C1544">
            <v>61206</v>
          </cell>
          <cell r="D1544">
            <v>0</v>
          </cell>
          <cell r="E1544" t="str">
            <v>TORQUE SCREW DRIVER WITH BIT</v>
          </cell>
          <cell r="F1544">
            <v>1</v>
          </cell>
          <cell r="G1544">
            <v>35339</v>
          </cell>
          <cell r="H1544">
            <v>6600</v>
          </cell>
        </row>
        <row r="1545">
          <cell r="A1545">
            <v>3400004518</v>
          </cell>
          <cell r="B1545">
            <v>6600</v>
          </cell>
          <cell r="C1545">
            <v>61208</v>
          </cell>
          <cell r="D1545">
            <v>0</v>
          </cell>
          <cell r="E1545" t="str">
            <v>PRESS TOOL U BAR C 39300-C130-2-6</v>
          </cell>
          <cell r="F1545">
            <v>1</v>
          </cell>
          <cell r="G1545">
            <v>35339</v>
          </cell>
          <cell r="H1545">
            <v>4800</v>
          </cell>
        </row>
        <row r="1546">
          <cell r="A1546">
            <v>3400004533</v>
          </cell>
          <cell r="B1546">
            <v>6600</v>
          </cell>
          <cell r="C1546">
            <v>61208</v>
          </cell>
          <cell r="D1546">
            <v>0</v>
          </cell>
          <cell r="E1546" t="str">
            <v>PRESS TOOL FOR SIDE PART C 393000-193-C</v>
          </cell>
          <cell r="F1546">
            <v>1</v>
          </cell>
          <cell r="G1546">
            <v>35339</v>
          </cell>
          <cell r="H1546">
            <v>33400</v>
          </cell>
        </row>
        <row r="1547">
          <cell r="A1547">
            <v>3400004537</v>
          </cell>
          <cell r="B1547">
            <v>6600</v>
          </cell>
          <cell r="C1547">
            <v>61208</v>
          </cell>
          <cell r="D1547">
            <v>0</v>
          </cell>
          <cell r="E1547" t="str">
            <v>PRESS TOOL FOR SIDE PART C39365-A46-B86-</v>
          </cell>
          <cell r="F1547">
            <v>1</v>
          </cell>
          <cell r="G1547">
            <v>35339</v>
          </cell>
          <cell r="H1547">
            <v>7500</v>
          </cell>
        </row>
        <row r="1548">
          <cell r="A1548">
            <v>3400004538</v>
          </cell>
          <cell r="B1548">
            <v>6600</v>
          </cell>
          <cell r="C1548">
            <v>61118</v>
          </cell>
          <cell r="D1548">
            <v>0</v>
          </cell>
          <cell r="E1548" t="str">
            <v>PRESS TOOL FOR DLU PRIMARY PACKING</v>
          </cell>
          <cell r="F1548">
            <v>1</v>
          </cell>
          <cell r="G1548">
            <v>35339</v>
          </cell>
          <cell r="H1548">
            <v>7500</v>
          </cell>
        </row>
        <row r="1549">
          <cell r="A1549">
            <v>3400004548</v>
          </cell>
          <cell r="B1549">
            <v>6600</v>
          </cell>
          <cell r="C1549">
            <v>61108</v>
          </cell>
          <cell r="D1549">
            <v>0</v>
          </cell>
          <cell r="E1549" t="str">
            <v>TORQUE WRENCH</v>
          </cell>
          <cell r="F1549">
            <v>1</v>
          </cell>
          <cell r="G1549">
            <v>35339</v>
          </cell>
          <cell r="H1549">
            <v>6800</v>
          </cell>
        </row>
        <row r="1550">
          <cell r="A1550">
            <v>3400004549</v>
          </cell>
          <cell r="B1550">
            <v>6600</v>
          </cell>
          <cell r="C1550">
            <v>61107</v>
          </cell>
          <cell r="D1550">
            <v>0</v>
          </cell>
          <cell r="E1550" t="str">
            <v>CABLE LACING TOOL</v>
          </cell>
          <cell r="F1550">
            <v>1</v>
          </cell>
          <cell r="G1550">
            <v>35339</v>
          </cell>
          <cell r="H1550">
            <v>6100</v>
          </cell>
        </row>
        <row r="1551">
          <cell r="A1551">
            <v>3400004550</v>
          </cell>
          <cell r="B1551">
            <v>6600</v>
          </cell>
          <cell r="C1551">
            <v>61151</v>
          </cell>
          <cell r="D1551">
            <v>0</v>
          </cell>
          <cell r="E1551" t="str">
            <v>MICROMETER</v>
          </cell>
          <cell r="F1551">
            <v>1</v>
          </cell>
          <cell r="G1551">
            <v>35339</v>
          </cell>
          <cell r="H1551">
            <v>6800</v>
          </cell>
        </row>
        <row r="1552">
          <cell r="A1552">
            <v>3400004551</v>
          </cell>
          <cell r="B1552">
            <v>6600</v>
          </cell>
          <cell r="C1552">
            <v>61107</v>
          </cell>
          <cell r="D1552">
            <v>0</v>
          </cell>
          <cell r="E1552" t="str">
            <v>TORQUE SCREW DRIVER 65920/GR 50</v>
          </cell>
          <cell r="F1552">
            <v>1</v>
          </cell>
          <cell r="G1552">
            <v>35339</v>
          </cell>
          <cell r="H1552">
            <v>6400</v>
          </cell>
        </row>
        <row r="1553">
          <cell r="A1553">
            <v>3400004552</v>
          </cell>
          <cell r="B1553">
            <v>6600</v>
          </cell>
          <cell r="C1553">
            <v>61107</v>
          </cell>
          <cell r="D1553">
            <v>0</v>
          </cell>
          <cell r="E1553" t="str">
            <v>TORQUE SCREW DRIVER 25-130NCM</v>
          </cell>
          <cell r="F1553">
            <v>1</v>
          </cell>
          <cell r="G1553">
            <v>35339</v>
          </cell>
          <cell r="H1553">
            <v>5300</v>
          </cell>
        </row>
        <row r="1554">
          <cell r="A1554">
            <v>3400004553</v>
          </cell>
          <cell r="B1554">
            <v>6600</v>
          </cell>
          <cell r="C1554">
            <v>61107</v>
          </cell>
          <cell r="D1554">
            <v>0</v>
          </cell>
          <cell r="E1554" t="str">
            <v>TORQUE SCREW DRIVER 50-260 NCM</v>
          </cell>
          <cell r="F1554">
            <v>1</v>
          </cell>
          <cell r="G1554">
            <v>35339</v>
          </cell>
          <cell r="H1554">
            <v>3800</v>
          </cell>
        </row>
        <row r="1555">
          <cell r="A1555">
            <v>3400004554</v>
          </cell>
          <cell r="B1555">
            <v>6600</v>
          </cell>
          <cell r="C1555">
            <v>61107</v>
          </cell>
          <cell r="D1555">
            <v>0</v>
          </cell>
          <cell r="E1555" t="str">
            <v>CABLE LACING TOOL</v>
          </cell>
          <cell r="F1555">
            <v>1</v>
          </cell>
          <cell r="G1555">
            <v>35339</v>
          </cell>
          <cell r="H1555">
            <v>6800</v>
          </cell>
        </row>
        <row r="1556">
          <cell r="A1556">
            <v>3400004615</v>
          </cell>
          <cell r="B1556">
            <v>6600</v>
          </cell>
          <cell r="C1556">
            <v>61107</v>
          </cell>
          <cell r="D1556">
            <v>0</v>
          </cell>
          <cell r="E1556" t="str">
            <v>CRIMPING TOOL</v>
          </cell>
          <cell r="F1556">
            <v>1</v>
          </cell>
          <cell r="G1556">
            <v>35339</v>
          </cell>
          <cell r="H1556">
            <v>11000</v>
          </cell>
        </row>
        <row r="1557">
          <cell r="A1557">
            <v>3400004616</v>
          </cell>
          <cell r="B1557">
            <v>6600</v>
          </cell>
          <cell r="C1557">
            <v>61107</v>
          </cell>
          <cell r="D1557">
            <v>0</v>
          </cell>
          <cell r="E1557" t="str">
            <v>CRIMPING HAND TOOL</v>
          </cell>
          <cell r="F1557">
            <v>1</v>
          </cell>
          <cell r="G1557">
            <v>35339</v>
          </cell>
          <cell r="H1557">
            <v>10700</v>
          </cell>
        </row>
        <row r="1558">
          <cell r="A1558">
            <v>3400004668</v>
          </cell>
          <cell r="B1558">
            <v>6600</v>
          </cell>
          <cell r="C1558">
            <v>61208</v>
          </cell>
          <cell r="D1558">
            <v>0</v>
          </cell>
          <cell r="E1558" t="str">
            <v>DIES FOR BRANCHING CLAMP NANDI ENGG</v>
          </cell>
          <cell r="F1558">
            <v>1</v>
          </cell>
          <cell r="G1558">
            <v>35339</v>
          </cell>
          <cell r="H1558">
            <v>4600</v>
          </cell>
        </row>
        <row r="1559">
          <cell r="A1559">
            <v>3400004669</v>
          </cell>
          <cell r="B1559">
            <v>6600</v>
          </cell>
          <cell r="C1559">
            <v>61208</v>
          </cell>
          <cell r="D1559">
            <v>0</v>
          </cell>
          <cell r="E1559" t="str">
            <v>DIES FOR BRANCHING CLAMP NANDI ENGG</v>
          </cell>
          <cell r="F1559">
            <v>1</v>
          </cell>
          <cell r="G1559">
            <v>35339</v>
          </cell>
          <cell r="H1559">
            <v>4600</v>
          </cell>
        </row>
        <row r="1560">
          <cell r="A1560">
            <v>3400004670</v>
          </cell>
          <cell r="B1560">
            <v>6600</v>
          </cell>
          <cell r="C1560">
            <v>61208</v>
          </cell>
          <cell r="D1560">
            <v>0</v>
          </cell>
          <cell r="E1560" t="str">
            <v>DIES FOR BRANCHING CLAMP NANDI ENGG</v>
          </cell>
          <cell r="F1560">
            <v>1</v>
          </cell>
          <cell r="G1560">
            <v>35339</v>
          </cell>
          <cell r="H1560">
            <v>4600</v>
          </cell>
        </row>
        <row r="1561">
          <cell r="A1561">
            <v>3400004671</v>
          </cell>
          <cell r="B1561">
            <v>6600</v>
          </cell>
          <cell r="C1561">
            <v>61208</v>
          </cell>
          <cell r="D1561">
            <v>0</v>
          </cell>
          <cell r="E1561" t="str">
            <v>DIES FOR BRANCHING CLAMP NANDI ENGG</v>
          </cell>
          <cell r="F1561">
            <v>1</v>
          </cell>
          <cell r="G1561">
            <v>35339</v>
          </cell>
          <cell r="H1561">
            <v>4600</v>
          </cell>
        </row>
        <row r="1562">
          <cell r="A1562">
            <v>3400004672</v>
          </cell>
          <cell r="B1562">
            <v>6600</v>
          </cell>
          <cell r="C1562">
            <v>61208</v>
          </cell>
          <cell r="D1562">
            <v>0</v>
          </cell>
          <cell r="E1562" t="str">
            <v>DIES FOR BRANCHING CLAMP NANDI ENGG</v>
          </cell>
          <cell r="F1562">
            <v>1</v>
          </cell>
          <cell r="G1562">
            <v>35339</v>
          </cell>
          <cell r="H1562">
            <v>4600</v>
          </cell>
        </row>
        <row r="1563">
          <cell r="A1563">
            <v>3400004673</v>
          </cell>
          <cell r="B1563">
            <v>6600</v>
          </cell>
          <cell r="C1563">
            <v>61208</v>
          </cell>
          <cell r="D1563">
            <v>0</v>
          </cell>
          <cell r="E1563" t="str">
            <v>DIES FOR BRANCHING CLAMP NANDI ENGG</v>
          </cell>
          <cell r="F1563">
            <v>1</v>
          </cell>
          <cell r="G1563">
            <v>35339</v>
          </cell>
          <cell r="H1563">
            <v>4600</v>
          </cell>
        </row>
        <row r="1564">
          <cell r="A1564">
            <v>3400004674</v>
          </cell>
          <cell r="B1564">
            <v>6600</v>
          </cell>
          <cell r="C1564">
            <v>61203</v>
          </cell>
          <cell r="D1564">
            <v>0</v>
          </cell>
          <cell r="E1564" t="str">
            <v>DIES FOR BRANCHING CLAMP NANDI ENGG</v>
          </cell>
          <cell r="F1564">
            <v>1</v>
          </cell>
          <cell r="G1564">
            <v>35339</v>
          </cell>
          <cell r="H1564">
            <v>4600</v>
          </cell>
        </row>
        <row r="1565">
          <cell r="A1565">
            <v>3400004674</v>
          </cell>
          <cell r="B1565">
            <v>6600</v>
          </cell>
          <cell r="C1565">
            <v>61203</v>
          </cell>
          <cell r="D1565">
            <v>1</v>
          </cell>
          <cell r="E1565" t="str">
            <v>TORQUE SCREW DRIVER WITH BIT</v>
          </cell>
          <cell r="F1565">
            <v>1</v>
          </cell>
          <cell r="G1565">
            <v>35339</v>
          </cell>
          <cell r="H1565">
            <v>6500</v>
          </cell>
        </row>
        <row r="1566">
          <cell r="A1566">
            <v>3400004675</v>
          </cell>
          <cell r="B1566">
            <v>6600</v>
          </cell>
          <cell r="C1566">
            <v>61203</v>
          </cell>
          <cell r="D1566">
            <v>0</v>
          </cell>
          <cell r="E1566" t="str">
            <v>MOULD FOR PLASTIC PART-C 39104-Z36-C44</v>
          </cell>
          <cell r="F1566">
            <v>1</v>
          </cell>
          <cell r="G1566">
            <v>35339</v>
          </cell>
          <cell r="H1566">
            <v>45000</v>
          </cell>
        </row>
        <row r="1567">
          <cell r="A1567">
            <v>3400004677</v>
          </cell>
          <cell r="B1567">
            <v>6600</v>
          </cell>
          <cell r="C1567">
            <v>61107</v>
          </cell>
          <cell r="D1567">
            <v>0</v>
          </cell>
          <cell r="E1567" t="str">
            <v>TORQUE SCREW DRIVER 50-260NCM</v>
          </cell>
          <cell r="F1567">
            <v>1</v>
          </cell>
          <cell r="G1567">
            <v>35339</v>
          </cell>
          <cell r="H1567">
            <v>5400</v>
          </cell>
        </row>
        <row r="1568">
          <cell r="A1568">
            <v>3400004780</v>
          </cell>
          <cell r="B1568">
            <v>6600</v>
          </cell>
          <cell r="C1568">
            <v>61155</v>
          </cell>
          <cell r="D1568">
            <v>0</v>
          </cell>
          <cell r="E1568" t="str">
            <v>PRESS TOOL U BAR C39300 A193 C130-2-6</v>
          </cell>
          <cell r="F1568">
            <v>1</v>
          </cell>
          <cell r="G1568">
            <v>35339</v>
          </cell>
          <cell r="H1568">
            <v>32400</v>
          </cell>
        </row>
        <row r="1569">
          <cell r="A1569">
            <v>3400004789</v>
          </cell>
          <cell r="B1569">
            <v>6600</v>
          </cell>
          <cell r="C1569">
            <v>61203</v>
          </cell>
          <cell r="D1569">
            <v>0</v>
          </cell>
          <cell r="E1569" t="str">
            <v>TOOLS FOR KEY TOP</v>
          </cell>
          <cell r="F1569">
            <v>1</v>
          </cell>
          <cell r="G1569">
            <v>35339</v>
          </cell>
          <cell r="H1569">
            <v>7600</v>
          </cell>
        </row>
        <row r="1570">
          <cell r="A1570">
            <v>3400004790</v>
          </cell>
          <cell r="B1570">
            <v>6600</v>
          </cell>
          <cell r="C1570">
            <v>61203</v>
          </cell>
          <cell r="D1570">
            <v>0</v>
          </cell>
          <cell r="E1570" t="str">
            <v>PRESS TOOLS</v>
          </cell>
          <cell r="F1570">
            <v>1</v>
          </cell>
          <cell r="G1570">
            <v>35339</v>
          </cell>
          <cell r="H1570">
            <v>26100</v>
          </cell>
        </row>
        <row r="1571">
          <cell r="A1571">
            <v>3400004797</v>
          </cell>
          <cell r="B1571">
            <v>6600</v>
          </cell>
          <cell r="C1571">
            <v>61156</v>
          </cell>
          <cell r="D1571">
            <v>0</v>
          </cell>
          <cell r="E1571">
            <v>6395000941</v>
          </cell>
          <cell r="F1571">
            <v>1</v>
          </cell>
          <cell r="G1571">
            <v>35339</v>
          </cell>
          <cell r="H1571">
            <v>1000</v>
          </cell>
        </row>
        <row r="1572">
          <cell r="A1572">
            <v>3400004798</v>
          </cell>
          <cell r="B1572">
            <v>6600</v>
          </cell>
          <cell r="C1572">
            <v>61203</v>
          </cell>
          <cell r="D1572">
            <v>0</v>
          </cell>
          <cell r="E1572" t="str">
            <v>FIXTURE FOR CUTTING WIRE TO DIMENSION</v>
          </cell>
          <cell r="F1572">
            <v>1</v>
          </cell>
          <cell r="G1572">
            <v>35339</v>
          </cell>
          <cell r="H1572">
            <v>3000</v>
          </cell>
        </row>
        <row r="1573">
          <cell r="A1573">
            <v>3400004914</v>
          </cell>
          <cell r="B1573">
            <v>6600</v>
          </cell>
          <cell r="C1573">
            <v>61203</v>
          </cell>
          <cell r="D1573">
            <v>0</v>
          </cell>
          <cell r="E1573" t="str">
            <v>Pull Test Gauge</v>
          </cell>
          <cell r="F1573">
            <v>2</v>
          </cell>
          <cell r="G1573">
            <v>35339</v>
          </cell>
          <cell r="H1573">
            <v>0</v>
          </cell>
        </row>
        <row r="1574">
          <cell r="A1574">
            <v>3400003551</v>
          </cell>
          <cell r="B1574">
            <v>6600</v>
          </cell>
          <cell r="C1574">
            <v>61155</v>
          </cell>
          <cell r="D1574">
            <v>0</v>
          </cell>
          <cell r="E1574" t="str">
            <v>MOULD FOR FRONT PANEL C39117-A312-C300-4</v>
          </cell>
          <cell r="F1574">
            <v>1</v>
          </cell>
          <cell r="G1574">
            <v>35444</v>
          </cell>
          <cell r="H1574">
            <v>41320</v>
          </cell>
        </row>
        <row r="1575">
          <cell r="A1575">
            <v>3400003563</v>
          </cell>
          <cell r="B1575">
            <v>6600</v>
          </cell>
          <cell r="C1575">
            <v>61116</v>
          </cell>
          <cell r="D1575">
            <v>0</v>
          </cell>
          <cell r="E1575" t="str">
            <v>WAVE GUIDE TO CO AXIAL ADAPTER -20NOS</v>
          </cell>
          <cell r="F1575">
            <v>1</v>
          </cell>
          <cell r="G1575">
            <v>35444</v>
          </cell>
          <cell r="H1575">
            <v>100040</v>
          </cell>
        </row>
        <row r="1576">
          <cell r="A1576">
            <v>3400003564</v>
          </cell>
          <cell r="B1576">
            <v>6600</v>
          </cell>
          <cell r="C1576">
            <v>61118</v>
          </cell>
          <cell r="D1576">
            <v>0</v>
          </cell>
          <cell r="E1576" t="str">
            <v>PNEUMATIC NAILER</v>
          </cell>
          <cell r="F1576">
            <v>1</v>
          </cell>
          <cell r="G1576">
            <v>35444</v>
          </cell>
          <cell r="H1576">
            <v>47132.800000000003</v>
          </cell>
        </row>
        <row r="1577">
          <cell r="A1577">
            <v>3400003573</v>
          </cell>
          <cell r="B1577">
            <v>6600</v>
          </cell>
          <cell r="C1577">
            <v>61155</v>
          </cell>
          <cell r="D1577">
            <v>0</v>
          </cell>
          <cell r="E1577" t="str">
            <v>MOULDING TOOL FOR GUIDE PIECE</v>
          </cell>
          <cell r="F1577">
            <v>1</v>
          </cell>
          <cell r="G1577">
            <v>35446</v>
          </cell>
          <cell r="H1577">
            <v>284075</v>
          </cell>
        </row>
        <row r="1578">
          <cell r="A1578">
            <v>3400003574</v>
          </cell>
          <cell r="B1578">
            <v>6600</v>
          </cell>
          <cell r="C1578">
            <v>61155</v>
          </cell>
          <cell r="D1578">
            <v>0</v>
          </cell>
          <cell r="E1578" t="str">
            <v>DIE FOR C39300-A178-C151</v>
          </cell>
          <cell r="F1578">
            <v>1</v>
          </cell>
          <cell r="G1578">
            <v>35446</v>
          </cell>
          <cell r="H1578">
            <v>16222.5</v>
          </cell>
        </row>
        <row r="1579">
          <cell r="A1579">
            <v>3400003575</v>
          </cell>
          <cell r="B1579">
            <v>6600</v>
          </cell>
          <cell r="C1579">
            <v>61155</v>
          </cell>
          <cell r="D1579">
            <v>0</v>
          </cell>
          <cell r="E1579" t="str">
            <v>DIE FOR C39166-A57-C12-6-6</v>
          </cell>
          <cell r="F1579">
            <v>1</v>
          </cell>
          <cell r="G1579">
            <v>35446</v>
          </cell>
          <cell r="H1579">
            <v>16222.5</v>
          </cell>
        </row>
        <row r="1580">
          <cell r="A1580">
            <v>3400003576</v>
          </cell>
          <cell r="B1580">
            <v>6600</v>
          </cell>
          <cell r="C1580">
            <v>61155</v>
          </cell>
          <cell r="D1580">
            <v>0</v>
          </cell>
          <cell r="E1580" t="str">
            <v>DIE FOR C39300-A178-B125-5-6</v>
          </cell>
          <cell r="F1580">
            <v>1</v>
          </cell>
          <cell r="G1580">
            <v>35446</v>
          </cell>
          <cell r="H1580">
            <v>27037.5</v>
          </cell>
        </row>
        <row r="1581">
          <cell r="A1581">
            <v>3400003577</v>
          </cell>
          <cell r="B1581">
            <v>6600</v>
          </cell>
          <cell r="C1581">
            <v>61155</v>
          </cell>
          <cell r="D1581">
            <v>0</v>
          </cell>
          <cell r="E1581" t="str">
            <v>DIE FOR C39300-A178-B126-4-6</v>
          </cell>
          <cell r="F1581">
            <v>1</v>
          </cell>
          <cell r="G1581">
            <v>35446</v>
          </cell>
          <cell r="H1581">
            <v>27037.5</v>
          </cell>
        </row>
        <row r="1582">
          <cell r="A1582">
            <v>3400003579</v>
          </cell>
          <cell r="B1582">
            <v>6600</v>
          </cell>
          <cell r="C1582">
            <v>61112</v>
          </cell>
          <cell r="D1582">
            <v>0</v>
          </cell>
          <cell r="E1582" t="str">
            <v>FIX FOR ASSY M:SUB:SASC &amp; M:SASC</v>
          </cell>
          <cell r="F1582">
            <v>1</v>
          </cell>
          <cell r="G1582">
            <v>35446</v>
          </cell>
          <cell r="H1582">
            <v>2266</v>
          </cell>
        </row>
        <row r="1583">
          <cell r="A1583">
            <v>3400003581</v>
          </cell>
          <cell r="B1583">
            <v>6600</v>
          </cell>
          <cell r="C1583">
            <v>61107</v>
          </cell>
          <cell r="D1583">
            <v>0</v>
          </cell>
          <cell r="E1583" t="str">
            <v>TEMPLATE FOR ASSEMBLING FUSE SOCKETS</v>
          </cell>
          <cell r="F1583">
            <v>1</v>
          </cell>
          <cell r="G1583">
            <v>35446</v>
          </cell>
          <cell r="H1583">
            <v>11363</v>
          </cell>
        </row>
        <row r="1584">
          <cell r="A1584">
            <v>3400003610</v>
          </cell>
          <cell r="B1584">
            <v>6600</v>
          </cell>
          <cell r="C1584">
            <v>61104</v>
          </cell>
          <cell r="D1584">
            <v>0</v>
          </cell>
          <cell r="E1584" t="str">
            <v>FIX FOR CRIMPING FLAT BAND CABLE WITH CO</v>
          </cell>
          <cell r="F1584">
            <v>1</v>
          </cell>
          <cell r="G1584">
            <v>35447</v>
          </cell>
          <cell r="H1584">
            <v>4132</v>
          </cell>
        </row>
        <row r="1585">
          <cell r="A1585">
            <v>3400003750</v>
          </cell>
          <cell r="B1585">
            <v>6600</v>
          </cell>
          <cell r="C1585">
            <v>61107</v>
          </cell>
          <cell r="D1585">
            <v>0</v>
          </cell>
          <cell r="E1585" t="str">
            <v>PNEUMATIC SCREWDRIVER CP 2089-AX-1100</v>
          </cell>
          <cell r="F1585">
            <v>1</v>
          </cell>
          <cell r="G1585">
            <v>35479</v>
          </cell>
          <cell r="H1585">
            <v>10063</v>
          </cell>
        </row>
        <row r="1586">
          <cell r="A1586">
            <v>3400003752</v>
          </cell>
          <cell r="B1586">
            <v>6600</v>
          </cell>
          <cell r="C1586">
            <v>61116</v>
          </cell>
          <cell r="D1586">
            <v>0</v>
          </cell>
          <cell r="E1586" t="str">
            <v>WAVEGUIDE STAND 11540A</v>
          </cell>
          <cell r="F1586">
            <v>1</v>
          </cell>
          <cell r="G1586">
            <v>35479</v>
          </cell>
          <cell r="H1586">
            <v>6768</v>
          </cell>
        </row>
        <row r="1587">
          <cell r="A1587">
            <v>3400003753</v>
          </cell>
          <cell r="B1587">
            <v>6600</v>
          </cell>
          <cell r="C1587">
            <v>61116</v>
          </cell>
          <cell r="D1587">
            <v>0</v>
          </cell>
          <cell r="E1587" t="str">
            <v>WAVEGUIDE STAND 11540A</v>
          </cell>
          <cell r="F1587">
            <v>1</v>
          </cell>
          <cell r="G1587">
            <v>35509</v>
          </cell>
          <cell r="H1587">
            <v>7309.44</v>
          </cell>
        </row>
        <row r="1588">
          <cell r="A1588">
            <v>3400003754</v>
          </cell>
          <cell r="B1588">
            <v>6600</v>
          </cell>
          <cell r="C1588">
            <v>61116</v>
          </cell>
          <cell r="D1588">
            <v>0</v>
          </cell>
          <cell r="E1588" t="str">
            <v>WAVEGUIDE STAND 11540A</v>
          </cell>
          <cell r="F1588">
            <v>1</v>
          </cell>
          <cell r="G1588">
            <v>35509</v>
          </cell>
          <cell r="H1588">
            <v>7038.72</v>
          </cell>
        </row>
        <row r="1589">
          <cell r="A1589">
            <v>3400003755</v>
          </cell>
          <cell r="B1589">
            <v>6600</v>
          </cell>
          <cell r="C1589">
            <v>61116</v>
          </cell>
          <cell r="D1589">
            <v>0</v>
          </cell>
          <cell r="E1589" t="str">
            <v>WAVEGUIDE STAND 11540A</v>
          </cell>
          <cell r="F1589">
            <v>1</v>
          </cell>
          <cell r="G1589">
            <v>35509</v>
          </cell>
          <cell r="H1589">
            <v>7038.72</v>
          </cell>
        </row>
        <row r="1590">
          <cell r="A1590">
            <v>3400003756</v>
          </cell>
          <cell r="B1590">
            <v>6600</v>
          </cell>
          <cell r="C1590">
            <v>61116</v>
          </cell>
          <cell r="D1590">
            <v>0</v>
          </cell>
          <cell r="E1590" t="str">
            <v>WAVEGUIDE STAND 11540A</v>
          </cell>
          <cell r="F1590">
            <v>1</v>
          </cell>
          <cell r="G1590">
            <v>35509</v>
          </cell>
          <cell r="H1590">
            <v>7038.72</v>
          </cell>
        </row>
        <row r="1591">
          <cell r="A1591">
            <v>3400003757</v>
          </cell>
          <cell r="B1591">
            <v>6600</v>
          </cell>
          <cell r="C1591">
            <v>61116</v>
          </cell>
          <cell r="D1591">
            <v>0</v>
          </cell>
          <cell r="E1591" t="str">
            <v>WAVEGUIDE STAND 11540A</v>
          </cell>
          <cell r="F1591">
            <v>1</v>
          </cell>
          <cell r="G1591">
            <v>35509</v>
          </cell>
          <cell r="H1591">
            <v>7038.72</v>
          </cell>
        </row>
        <row r="1592">
          <cell r="A1592">
            <v>3400003758</v>
          </cell>
          <cell r="B1592">
            <v>6600</v>
          </cell>
          <cell r="C1592">
            <v>61116</v>
          </cell>
          <cell r="D1592">
            <v>0</v>
          </cell>
          <cell r="E1592" t="str">
            <v>WAVEGUIDE STAND 11540A</v>
          </cell>
          <cell r="F1592">
            <v>1</v>
          </cell>
          <cell r="G1592">
            <v>35509</v>
          </cell>
          <cell r="H1592">
            <v>7038.72</v>
          </cell>
        </row>
        <row r="1593">
          <cell r="A1593">
            <v>3400003759</v>
          </cell>
          <cell r="B1593">
            <v>6600</v>
          </cell>
          <cell r="C1593">
            <v>61116</v>
          </cell>
          <cell r="D1593">
            <v>0</v>
          </cell>
          <cell r="E1593" t="str">
            <v>WAVEGUIDE STAND 11540A</v>
          </cell>
          <cell r="F1593">
            <v>1</v>
          </cell>
          <cell r="G1593">
            <v>35509</v>
          </cell>
          <cell r="H1593">
            <v>7038.72</v>
          </cell>
        </row>
        <row r="1594">
          <cell r="A1594">
            <v>3400003762</v>
          </cell>
          <cell r="B1594">
            <v>6600</v>
          </cell>
          <cell r="C1594">
            <v>61155</v>
          </cell>
          <cell r="D1594">
            <v>0</v>
          </cell>
          <cell r="E1594" t="str">
            <v>TOOL FOR NUT C39300-A193-C131</v>
          </cell>
          <cell r="F1594">
            <v>1</v>
          </cell>
          <cell r="G1594">
            <v>35509</v>
          </cell>
          <cell r="H1594">
            <v>6180</v>
          </cell>
        </row>
        <row r="1595">
          <cell r="A1595">
            <v>3400003763</v>
          </cell>
          <cell r="B1595">
            <v>6600</v>
          </cell>
          <cell r="C1595">
            <v>61155</v>
          </cell>
          <cell r="D1595">
            <v>0</v>
          </cell>
          <cell r="E1595" t="str">
            <v>DIE FOR BRACKET C39324A96C422-6-6</v>
          </cell>
          <cell r="F1595">
            <v>1</v>
          </cell>
          <cell r="G1595">
            <v>35509</v>
          </cell>
          <cell r="H1595">
            <v>9270</v>
          </cell>
        </row>
        <row r="1596">
          <cell r="A1596">
            <v>3400003764</v>
          </cell>
          <cell r="B1596">
            <v>6600</v>
          </cell>
          <cell r="C1596">
            <v>61155</v>
          </cell>
          <cell r="D1596">
            <v>0</v>
          </cell>
          <cell r="E1596" t="str">
            <v>DIE FOR STRAP C39324A96C255-4-6</v>
          </cell>
          <cell r="F1596">
            <v>1</v>
          </cell>
          <cell r="G1596">
            <v>35509</v>
          </cell>
          <cell r="H1596">
            <v>1854</v>
          </cell>
        </row>
        <row r="1597">
          <cell r="A1597">
            <v>3400003765</v>
          </cell>
          <cell r="B1597">
            <v>6600</v>
          </cell>
          <cell r="C1597">
            <v>61155</v>
          </cell>
          <cell r="D1597">
            <v>0</v>
          </cell>
          <cell r="E1597" t="str">
            <v>DIE FOR STRAP C39324A96C256-4-6</v>
          </cell>
          <cell r="F1597">
            <v>1</v>
          </cell>
          <cell r="G1597">
            <v>35509</v>
          </cell>
          <cell r="H1597">
            <v>1854</v>
          </cell>
        </row>
        <row r="1598">
          <cell r="A1598">
            <v>3400003766</v>
          </cell>
          <cell r="B1598">
            <v>6600</v>
          </cell>
          <cell r="C1598">
            <v>61155</v>
          </cell>
          <cell r="D1598">
            <v>0</v>
          </cell>
          <cell r="E1598" t="str">
            <v>DIE FOR BRACKETC39324A96C254-4-6</v>
          </cell>
          <cell r="F1598">
            <v>1</v>
          </cell>
          <cell r="G1598">
            <v>35509</v>
          </cell>
          <cell r="H1598">
            <v>4635</v>
          </cell>
        </row>
        <row r="1599">
          <cell r="A1599">
            <v>3400003783</v>
          </cell>
          <cell r="B1599">
            <v>6600</v>
          </cell>
          <cell r="C1599">
            <v>61108</v>
          </cell>
          <cell r="D1599">
            <v>0</v>
          </cell>
          <cell r="E1599" t="str">
            <v>COST OF RECEPTACLES(PINS) PAID TO DHL</v>
          </cell>
          <cell r="F1599">
            <v>1</v>
          </cell>
          <cell r="G1599">
            <v>35510</v>
          </cell>
          <cell r="H1599">
            <v>16533</v>
          </cell>
        </row>
        <row r="1600">
          <cell r="A1600">
            <v>3400003631</v>
          </cell>
          <cell r="B1600">
            <v>6600</v>
          </cell>
          <cell r="C1600">
            <v>61107</v>
          </cell>
          <cell r="D1600">
            <v>0</v>
          </cell>
          <cell r="E1600" t="str">
            <v>AMP CRIMP TOOL NO. 734542</v>
          </cell>
          <cell r="F1600">
            <v>1</v>
          </cell>
          <cell r="G1600">
            <v>35452</v>
          </cell>
          <cell r="H1600">
            <v>57174</v>
          </cell>
        </row>
        <row r="1601">
          <cell r="A1601">
            <v>3400003737</v>
          </cell>
          <cell r="B1601">
            <v>6600</v>
          </cell>
          <cell r="C1601">
            <v>61115</v>
          </cell>
          <cell r="D1601">
            <v>0</v>
          </cell>
          <cell r="E1601" t="str">
            <v>MODULE ADAPTER FOR SIPAC</v>
          </cell>
          <cell r="F1601">
            <v>1</v>
          </cell>
          <cell r="G1601">
            <v>35453</v>
          </cell>
          <cell r="H1601">
            <v>184478.31</v>
          </cell>
        </row>
        <row r="1602">
          <cell r="A1602">
            <v>3400002926</v>
          </cell>
          <cell r="B1602">
            <v>6601</v>
          </cell>
          <cell r="C1602">
            <v>61119</v>
          </cell>
          <cell r="D1602">
            <v>0</v>
          </cell>
          <cell r="E1602" t="str">
            <v>TEMP RECORDER ,HUMIDITY AND TEMP CONTROL</v>
          </cell>
          <cell r="F1602">
            <v>1</v>
          </cell>
          <cell r="G1602">
            <v>35339</v>
          </cell>
          <cell r="H1602">
            <v>42600</v>
          </cell>
        </row>
        <row r="1603">
          <cell r="A1603">
            <v>3400003221</v>
          </cell>
          <cell r="B1603">
            <v>6601</v>
          </cell>
          <cell r="C1603">
            <v>61153</v>
          </cell>
          <cell r="D1603">
            <v>0</v>
          </cell>
          <cell r="E1603" t="str">
            <v>EMULATOR PROBE FOR I386DX</v>
          </cell>
          <cell r="F1603">
            <v>1</v>
          </cell>
          <cell r="G1603">
            <v>35339</v>
          </cell>
          <cell r="H1603">
            <v>54300</v>
          </cell>
        </row>
        <row r="1604">
          <cell r="A1604">
            <v>3400003222</v>
          </cell>
          <cell r="B1604">
            <v>6601</v>
          </cell>
          <cell r="C1604">
            <v>61153</v>
          </cell>
          <cell r="D1604">
            <v>0</v>
          </cell>
          <cell r="E1604" t="str">
            <v>EMULATOR PERSONALITY FOR I386EX/CX</v>
          </cell>
          <cell r="F1604">
            <v>1</v>
          </cell>
          <cell r="G1604">
            <v>35339</v>
          </cell>
          <cell r="H1604">
            <v>65000</v>
          </cell>
        </row>
        <row r="1605">
          <cell r="A1605">
            <v>3400003909</v>
          </cell>
          <cell r="B1605">
            <v>6601</v>
          </cell>
          <cell r="C1605">
            <v>61116</v>
          </cell>
          <cell r="D1605">
            <v>0</v>
          </cell>
          <cell r="E1605" t="str">
            <v>HSEGRUD MAKE TEST TROLLEYS &amp; SWITCH BOX</v>
          </cell>
          <cell r="F1605">
            <v>1</v>
          </cell>
          <cell r="G1605">
            <v>35339</v>
          </cell>
          <cell r="H1605">
            <v>3100</v>
          </cell>
        </row>
        <row r="1606">
          <cell r="A1606">
            <v>3400003910</v>
          </cell>
          <cell r="B1606">
            <v>6601</v>
          </cell>
          <cell r="C1606">
            <v>61116</v>
          </cell>
          <cell r="D1606">
            <v>0</v>
          </cell>
          <cell r="E1606" t="str">
            <v>HSEGRUD MAKE TEST TROLLEYS &amp; SWITCH BOX</v>
          </cell>
          <cell r="F1606">
            <v>1</v>
          </cell>
          <cell r="G1606">
            <v>35339</v>
          </cell>
          <cell r="H1606">
            <v>4300</v>
          </cell>
        </row>
        <row r="1607">
          <cell r="A1607">
            <v>3400003911</v>
          </cell>
          <cell r="B1607">
            <v>6601</v>
          </cell>
          <cell r="C1607">
            <v>61116</v>
          </cell>
          <cell r="D1607">
            <v>0</v>
          </cell>
          <cell r="E1607" t="str">
            <v>HSEGRUD MAKE TEST TROLLEYS &amp; SWITCH BOX</v>
          </cell>
          <cell r="F1607">
            <v>1</v>
          </cell>
          <cell r="G1607">
            <v>35339</v>
          </cell>
          <cell r="H1607">
            <v>3600</v>
          </cell>
        </row>
        <row r="1608">
          <cell r="A1608">
            <v>3400003912</v>
          </cell>
          <cell r="B1608">
            <v>6601</v>
          </cell>
          <cell r="C1608">
            <v>61116</v>
          </cell>
          <cell r="D1608">
            <v>0</v>
          </cell>
          <cell r="E1608" t="str">
            <v>HSEGRUD MAKE TEST TROLLEYS &amp; SWITCH BOX</v>
          </cell>
          <cell r="F1608">
            <v>1</v>
          </cell>
          <cell r="G1608">
            <v>35339</v>
          </cell>
          <cell r="H1608">
            <v>3600</v>
          </cell>
        </row>
        <row r="1609">
          <cell r="A1609">
            <v>3400003913</v>
          </cell>
          <cell r="B1609">
            <v>6601</v>
          </cell>
          <cell r="C1609">
            <v>61116</v>
          </cell>
          <cell r="D1609">
            <v>0</v>
          </cell>
          <cell r="E1609" t="str">
            <v>HSEGRUD MAKE TEST TROLLEYS &amp; SWITCH BOX</v>
          </cell>
          <cell r="F1609">
            <v>1</v>
          </cell>
          <cell r="G1609">
            <v>35339</v>
          </cell>
          <cell r="H1609">
            <v>3600</v>
          </cell>
        </row>
        <row r="1610">
          <cell r="A1610">
            <v>3400003914</v>
          </cell>
          <cell r="B1610">
            <v>6601</v>
          </cell>
          <cell r="C1610">
            <v>61206</v>
          </cell>
          <cell r="D1610">
            <v>0</v>
          </cell>
          <cell r="E1610" t="str">
            <v>HSEGRUD MAKE TEST TROLLEYS &amp; SWITCH BOX</v>
          </cell>
          <cell r="F1610">
            <v>1</v>
          </cell>
          <cell r="G1610">
            <v>35339</v>
          </cell>
          <cell r="H1610">
            <v>3100</v>
          </cell>
        </row>
        <row r="1611">
          <cell r="A1611">
            <v>3400003915</v>
          </cell>
          <cell r="B1611">
            <v>6601</v>
          </cell>
          <cell r="C1611">
            <v>61116</v>
          </cell>
          <cell r="D1611">
            <v>0</v>
          </cell>
          <cell r="E1611" t="str">
            <v>HSEGRUD MAKE TEST TROLLEYS &amp; SWITCH BOX</v>
          </cell>
          <cell r="F1611">
            <v>1</v>
          </cell>
          <cell r="G1611">
            <v>35339</v>
          </cell>
          <cell r="H1611">
            <v>3600</v>
          </cell>
        </row>
        <row r="1612">
          <cell r="A1612">
            <v>3400003916</v>
          </cell>
          <cell r="B1612">
            <v>6601</v>
          </cell>
          <cell r="C1612">
            <v>61116</v>
          </cell>
          <cell r="D1612">
            <v>0</v>
          </cell>
          <cell r="E1612" t="str">
            <v>HSEGRUD MAKE TEST TROLLEYS &amp; SWITCH BOX</v>
          </cell>
          <cell r="F1612">
            <v>1</v>
          </cell>
          <cell r="G1612">
            <v>35339</v>
          </cell>
          <cell r="H1612">
            <v>3600</v>
          </cell>
        </row>
        <row r="1613">
          <cell r="A1613">
            <v>3400003917</v>
          </cell>
          <cell r="B1613">
            <v>6601</v>
          </cell>
          <cell r="C1613">
            <v>61116</v>
          </cell>
          <cell r="D1613">
            <v>0</v>
          </cell>
          <cell r="E1613" t="str">
            <v>HSEGRUD MAKE TEST TROLLEYS &amp; SWITCH BOX</v>
          </cell>
          <cell r="F1613">
            <v>1</v>
          </cell>
          <cell r="G1613">
            <v>35339</v>
          </cell>
          <cell r="H1613">
            <v>3600</v>
          </cell>
        </row>
        <row r="1614">
          <cell r="A1614">
            <v>3400003918</v>
          </cell>
          <cell r="B1614">
            <v>6601</v>
          </cell>
          <cell r="C1614">
            <v>61116</v>
          </cell>
          <cell r="D1614">
            <v>0</v>
          </cell>
          <cell r="E1614" t="str">
            <v>HSEGRUD MAKE TEST TROLLEYS &amp; SWITCH BOX</v>
          </cell>
          <cell r="F1614">
            <v>1</v>
          </cell>
          <cell r="G1614">
            <v>35339</v>
          </cell>
          <cell r="H1614">
            <v>3600</v>
          </cell>
        </row>
        <row r="1615">
          <cell r="A1615">
            <v>3400004558</v>
          </cell>
          <cell r="B1615">
            <v>6601</v>
          </cell>
          <cell r="C1615">
            <v>61107</v>
          </cell>
          <cell r="D1615">
            <v>0</v>
          </cell>
          <cell r="E1615" t="str">
            <v>SHORTSLOCATORFORMULTILAYERTONEOHM950</v>
          </cell>
          <cell r="F1615">
            <v>1</v>
          </cell>
          <cell r="G1615">
            <v>35339</v>
          </cell>
          <cell r="H1615">
            <v>141500</v>
          </cell>
        </row>
        <row r="1616">
          <cell r="A1616">
            <v>3400003907</v>
          </cell>
          <cell r="B1616">
            <v>6602</v>
          </cell>
          <cell r="C1616">
            <v>61116</v>
          </cell>
          <cell r="D1616">
            <v>0</v>
          </cell>
          <cell r="E1616" t="str">
            <v>CABLE DRUM JACK-RATCHET TYPE WITH HANDLE</v>
          </cell>
          <cell r="F1616">
            <v>4</v>
          </cell>
          <cell r="G1616">
            <v>34700</v>
          </cell>
          <cell r="H1616">
            <v>7700</v>
          </cell>
        </row>
        <row r="1617">
          <cell r="A1617">
            <v>3400004417</v>
          </cell>
          <cell r="B1617">
            <v>6602</v>
          </cell>
          <cell r="C1617">
            <v>61208</v>
          </cell>
          <cell r="D1617">
            <v>0</v>
          </cell>
          <cell r="E1617" t="str">
            <v>PRESS TOOL NO C39166-A31-C194</v>
          </cell>
          <cell r="F1617">
            <v>1</v>
          </cell>
          <cell r="G1617">
            <v>34700</v>
          </cell>
          <cell r="H1617">
            <v>500</v>
          </cell>
        </row>
        <row r="1618">
          <cell r="A1618">
            <v>3400004418</v>
          </cell>
          <cell r="B1618">
            <v>6602</v>
          </cell>
          <cell r="C1618">
            <v>61208</v>
          </cell>
          <cell r="D1618">
            <v>0</v>
          </cell>
          <cell r="E1618" t="str">
            <v>PRESS TOOL NO C39324-A96-C473</v>
          </cell>
          <cell r="F1618">
            <v>1</v>
          </cell>
          <cell r="G1618">
            <v>34700</v>
          </cell>
          <cell r="H1618">
            <v>1900</v>
          </cell>
        </row>
        <row r="1619">
          <cell r="A1619">
            <v>3400004419</v>
          </cell>
          <cell r="B1619">
            <v>6602</v>
          </cell>
          <cell r="C1619">
            <v>61206</v>
          </cell>
          <cell r="D1619">
            <v>0</v>
          </cell>
          <cell r="E1619" t="str">
            <v>PRESS TOOL NO C39166-A55-C258</v>
          </cell>
          <cell r="F1619">
            <v>1</v>
          </cell>
          <cell r="G1619">
            <v>34700</v>
          </cell>
          <cell r="H1619">
            <v>1600</v>
          </cell>
        </row>
        <row r="1620">
          <cell r="A1620">
            <v>3400003920</v>
          </cell>
          <cell r="B1620">
            <v>6602</v>
          </cell>
          <cell r="C1620">
            <v>61109</v>
          </cell>
          <cell r="D1620">
            <v>0</v>
          </cell>
          <cell r="E1620" t="str">
            <v>CRIMPING TOOL 3D-12</v>
          </cell>
          <cell r="F1620">
            <v>1</v>
          </cell>
          <cell r="G1620">
            <v>34731</v>
          </cell>
          <cell r="H1620">
            <v>1400</v>
          </cell>
        </row>
        <row r="1621">
          <cell r="A1621">
            <v>3400003921</v>
          </cell>
          <cell r="B1621">
            <v>6602</v>
          </cell>
          <cell r="C1621">
            <v>61109</v>
          </cell>
          <cell r="D1621">
            <v>0</v>
          </cell>
          <cell r="E1621" t="str">
            <v>PRESS TOOL FOR CAGE NUT</v>
          </cell>
          <cell r="F1621">
            <v>1</v>
          </cell>
          <cell r="G1621">
            <v>34731</v>
          </cell>
          <cell r="H1621">
            <v>4800</v>
          </cell>
        </row>
        <row r="1622">
          <cell r="A1622">
            <v>3400002902</v>
          </cell>
          <cell r="B1622">
            <v>6602</v>
          </cell>
          <cell r="C1622">
            <v>61206</v>
          </cell>
          <cell r="D1622">
            <v>0</v>
          </cell>
          <cell r="E1622" t="str">
            <v>TOOL FOR FELT NASHER</v>
          </cell>
          <cell r="F1622">
            <v>3</v>
          </cell>
          <cell r="G1622">
            <v>34790</v>
          </cell>
          <cell r="H1622">
            <v>1300</v>
          </cell>
        </row>
        <row r="1623">
          <cell r="A1623">
            <v>3400002903</v>
          </cell>
          <cell r="B1623">
            <v>6602</v>
          </cell>
          <cell r="C1623">
            <v>61206</v>
          </cell>
          <cell r="D1623">
            <v>0</v>
          </cell>
          <cell r="E1623" t="str">
            <v>FACE PLATE WITH FITTINGS</v>
          </cell>
          <cell r="F1623">
            <v>1</v>
          </cell>
          <cell r="G1623">
            <v>34790</v>
          </cell>
          <cell r="H1623">
            <v>2400</v>
          </cell>
        </row>
        <row r="1624">
          <cell r="A1624">
            <v>3400004494</v>
          </cell>
          <cell r="B1624">
            <v>6602</v>
          </cell>
          <cell r="C1624">
            <v>61107</v>
          </cell>
          <cell r="D1624">
            <v>0</v>
          </cell>
          <cell r="E1624" t="str">
            <v>SET OF BOX END WRENCHES</v>
          </cell>
          <cell r="F1624">
            <v>2</v>
          </cell>
          <cell r="G1624">
            <v>34820</v>
          </cell>
          <cell r="H1624">
            <v>2000</v>
          </cell>
        </row>
        <row r="1625">
          <cell r="A1625">
            <v>3400004555</v>
          </cell>
          <cell r="B1625">
            <v>6602</v>
          </cell>
          <cell r="C1625">
            <v>61107</v>
          </cell>
          <cell r="D1625">
            <v>0</v>
          </cell>
          <cell r="E1625" t="str">
            <v>SCREW DRIVER SIZE 9</v>
          </cell>
          <cell r="F1625">
            <v>1</v>
          </cell>
          <cell r="G1625">
            <v>34820</v>
          </cell>
          <cell r="H1625">
            <v>1900</v>
          </cell>
        </row>
        <row r="1626">
          <cell r="A1626">
            <v>3400004556</v>
          </cell>
          <cell r="B1626">
            <v>6602</v>
          </cell>
          <cell r="C1626">
            <v>61107</v>
          </cell>
          <cell r="D1626">
            <v>0</v>
          </cell>
          <cell r="E1626" t="str">
            <v>SOCKET WRENCH</v>
          </cell>
          <cell r="F1626">
            <v>1</v>
          </cell>
          <cell r="G1626">
            <v>34820</v>
          </cell>
          <cell r="H1626">
            <v>1600</v>
          </cell>
        </row>
        <row r="1627">
          <cell r="A1627">
            <v>3400004557</v>
          </cell>
          <cell r="B1627">
            <v>6602</v>
          </cell>
          <cell r="C1627">
            <v>61206</v>
          </cell>
          <cell r="D1627">
            <v>0</v>
          </cell>
          <cell r="E1627" t="str">
            <v>GUIDING SLEEVE</v>
          </cell>
          <cell r="F1627">
            <v>1</v>
          </cell>
          <cell r="G1627">
            <v>34820</v>
          </cell>
          <cell r="H1627">
            <v>400</v>
          </cell>
        </row>
        <row r="1628">
          <cell r="A1628">
            <v>3400004570</v>
          </cell>
          <cell r="B1628">
            <v>6602</v>
          </cell>
          <cell r="C1628">
            <v>61108</v>
          </cell>
          <cell r="D1628">
            <v>0</v>
          </cell>
          <cell r="E1628" t="str">
            <v>MALLET</v>
          </cell>
          <cell r="F1628">
            <v>2</v>
          </cell>
          <cell r="G1628">
            <v>34820</v>
          </cell>
          <cell r="H1628">
            <v>200</v>
          </cell>
        </row>
        <row r="1629">
          <cell r="A1629">
            <v>3400004571</v>
          </cell>
          <cell r="B1629">
            <v>6602</v>
          </cell>
          <cell r="C1629">
            <v>61107</v>
          </cell>
          <cell r="D1629">
            <v>0</v>
          </cell>
          <cell r="E1629" t="str">
            <v>MANUAL STRIPPER</v>
          </cell>
          <cell r="F1629">
            <v>2</v>
          </cell>
          <cell r="G1629">
            <v>34820</v>
          </cell>
          <cell r="H1629">
            <v>400</v>
          </cell>
        </row>
        <row r="1630">
          <cell r="A1630">
            <v>3400004575</v>
          </cell>
          <cell r="B1630">
            <v>6602</v>
          </cell>
          <cell r="C1630">
            <v>61107</v>
          </cell>
          <cell r="D1630">
            <v>0</v>
          </cell>
          <cell r="E1630" t="str">
            <v>ALLAN WRENCH SET</v>
          </cell>
          <cell r="F1630">
            <v>1</v>
          </cell>
          <cell r="G1630">
            <v>34820</v>
          </cell>
          <cell r="H1630">
            <v>100</v>
          </cell>
        </row>
        <row r="1631">
          <cell r="A1631">
            <v>3400004576</v>
          </cell>
          <cell r="B1631">
            <v>6602</v>
          </cell>
          <cell r="C1631">
            <v>61107</v>
          </cell>
          <cell r="D1631">
            <v>0</v>
          </cell>
          <cell r="E1631" t="str">
            <v>ELECTRONIC SIDE CUTTER</v>
          </cell>
          <cell r="F1631">
            <v>2</v>
          </cell>
          <cell r="G1631">
            <v>34820</v>
          </cell>
          <cell r="H1631">
            <v>400</v>
          </cell>
        </row>
        <row r="1632">
          <cell r="A1632">
            <v>3400004577</v>
          </cell>
          <cell r="B1632">
            <v>6602</v>
          </cell>
          <cell r="C1632">
            <v>61107</v>
          </cell>
          <cell r="D1632">
            <v>0</v>
          </cell>
          <cell r="E1632" t="str">
            <v>FOLDING MAGNIFYING GLASS</v>
          </cell>
          <cell r="F1632">
            <v>2</v>
          </cell>
          <cell r="G1632">
            <v>34820</v>
          </cell>
          <cell r="H1632">
            <v>3400</v>
          </cell>
        </row>
        <row r="1633">
          <cell r="A1633">
            <v>3400004578</v>
          </cell>
          <cell r="B1633">
            <v>6602</v>
          </cell>
          <cell r="C1633">
            <v>61107</v>
          </cell>
          <cell r="D1633">
            <v>0</v>
          </cell>
          <cell r="E1633" t="str">
            <v>CRIMPING PLIERS 722418</v>
          </cell>
          <cell r="F1633">
            <v>1</v>
          </cell>
          <cell r="G1633">
            <v>34820</v>
          </cell>
          <cell r="H1633">
            <v>600</v>
          </cell>
        </row>
        <row r="1634">
          <cell r="A1634">
            <v>3400004579</v>
          </cell>
          <cell r="B1634">
            <v>6602</v>
          </cell>
          <cell r="C1634">
            <v>61107</v>
          </cell>
          <cell r="D1634">
            <v>0</v>
          </cell>
          <cell r="E1634" t="str">
            <v>TWEEZERS</v>
          </cell>
          <cell r="F1634">
            <v>10</v>
          </cell>
          <cell r="G1634">
            <v>34820</v>
          </cell>
          <cell r="H1634">
            <v>1200</v>
          </cell>
        </row>
        <row r="1635">
          <cell r="A1635">
            <v>3400004580</v>
          </cell>
          <cell r="B1635">
            <v>6602</v>
          </cell>
          <cell r="C1635">
            <v>61107</v>
          </cell>
          <cell r="D1635">
            <v>0</v>
          </cell>
          <cell r="E1635" t="str">
            <v>STRIPPING KNIFE</v>
          </cell>
          <cell r="F1635">
            <v>2</v>
          </cell>
          <cell r="G1635">
            <v>34820</v>
          </cell>
          <cell r="H1635">
            <v>300</v>
          </cell>
        </row>
        <row r="1636">
          <cell r="A1636">
            <v>3400004581</v>
          </cell>
          <cell r="B1636">
            <v>6602</v>
          </cell>
          <cell r="C1636">
            <v>61107</v>
          </cell>
          <cell r="D1636">
            <v>0</v>
          </cell>
          <cell r="E1636" t="str">
            <v>STRIPPING PLIERS</v>
          </cell>
          <cell r="F1636">
            <v>2</v>
          </cell>
          <cell r="G1636">
            <v>34820</v>
          </cell>
          <cell r="H1636">
            <v>1600</v>
          </cell>
        </row>
        <row r="1637">
          <cell r="A1637">
            <v>3400004582</v>
          </cell>
          <cell r="B1637">
            <v>6602</v>
          </cell>
          <cell r="C1637">
            <v>61107</v>
          </cell>
          <cell r="D1637">
            <v>0</v>
          </cell>
          <cell r="E1637" t="str">
            <v>STEEL RULE</v>
          </cell>
          <cell r="F1637">
            <v>4</v>
          </cell>
          <cell r="G1637">
            <v>34820</v>
          </cell>
          <cell r="H1637">
            <v>200</v>
          </cell>
        </row>
        <row r="1638">
          <cell r="A1638">
            <v>3400004583</v>
          </cell>
          <cell r="B1638">
            <v>6602</v>
          </cell>
          <cell r="C1638">
            <v>61107</v>
          </cell>
          <cell r="D1638">
            <v>0</v>
          </cell>
          <cell r="E1638" t="str">
            <v>PLASTIC HAMMER</v>
          </cell>
          <cell r="F1638">
            <v>2</v>
          </cell>
          <cell r="G1638">
            <v>34820</v>
          </cell>
          <cell r="H1638">
            <v>500</v>
          </cell>
        </row>
        <row r="1639">
          <cell r="A1639">
            <v>3400004584</v>
          </cell>
          <cell r="B1639">
            <v>6602</v>
          </cell>
          <cell r="C1639">
            <v>61107</v>
          </cell>
          <cell r="D1639">
            <v>0</v>
          </cell>
          <cell r="E1639" t="str">
            <v>FLAT NOSE PLIERS</v>
          </cell>
          <cell r="F1639">
            <v>2</v>
          </cell>
          <cell r="G1639">
            <v>34820</v>
          </cell>
          <cell r="H1639">
            <v>400</v>
          </cell>
        </row>
        <row r="1640">
          <cell r="A1640">
            <v>3400004585</v>
          </cell>
          <cell r="B1640">
            <v>6602</v>
          </cell>
          <cell r="C1640">
            <v>61107</v>
          </cell>
          <cell r="D1640">
            <v>0</v>
          </cell>
          <cell r="E1640" t="str">
            <v>SCREWDRIVER</v>
          </cell>
          <cell r="F1640">
            <v>12</v>
          </cell>
          <cell r="G1640">
            <v>34820</v>
          </cell>
          <cell r="H1640">
            <v>1600</v>
          </cell>
        </row>
        <row r="1641">
          <cell r="A1641">
            <v>3400004617</v>
          </cell>
          <cell r="B1641">
            <v>6602</v>
          </cell>
          <cell r="C1641">
            <v>61107</v>
          </cell>
          <cell r="D1641">
            <v>0</v>
          </cell>
          <cell r="E1641" t="str">
            <v>SOCKET WRENCH</v>
          </cell>
          <cell r="F1641">
            <v>4</v>
          </cell>
          <cell r="G1641">
            <v>34820</v>
          </cell>
          <cell r="H1641">
            <v>500</v>
          </cell>
        </row>
        <row r="1642">
          <cell r="A1642">
            <v>3400004503</v>
          </cell>
          <cell r="B1642">
            <v>6602</v>
          </cell>
          <cell r="C1642">
            <v>61206</v>
          </cell>
          <cell r="D1642">
            <v>0</v>
          </cell>
          <cell r="E1642" t="str">
            <v>TWEEZERS AND TOOLS</v>
          </cell>
          <cell r="F1642">
            <v>86</v>
          </cell>
          <cell r="G1642">
            <v>34851</v>
          </cell>
          <cell r="H1642">
            <v>16500</v>
          </cell>
        </row>
        <row r="1643">
          <cell r="A1643">
            <v>3400004536</v>
          </cell>
          <cell r="B1643">
            <v>6602</v>
          </cell>
          <cell r="C1643">
            <v>61155</v>
          </cell>
          <cell r="D1643">
            <v>0</v>
          </cell>
          <cell r="E1643" t="str">
            <v>JIG FOR PLATE C39324-A100-C981</v>
          </cell>
          <cell r="F1643">
            <v>1</v>
          </cell>
          <cell r="G1643">
            <v>34851</v>
          </cell>
          <cell r="H1643">
            <v>500</v>
          </cell>
        </row>
        <row r="1644">
          <cell r="A1644">
            <v>3400004676</v>
          </cell>
          <cell r="B1644">
            <v>6602</v>
          </cell>
          <cell r="C1644">
            <v>61102</v>
          </cell>
          <cell r="D1644">
            <v>0</v>
          </cell>
          <cell r="E1644" t="str">
            <v>SIDE CUTTER</v>
          </cell>
          <cell r="F1644">
            <v>1</v>
          </cell>
          <cell r="G1644">
            <v>34912</v>
          </cell>
          <cell r="H1644">
            <v>400</v>
          </cell>
        </row>
        <row r="1645">
          <cell r="A1645">
            <v>3400004678</v>
          </cell>
          <cell r="B1645">
            <v>6602</v>
          </cell>
          <cell r="C1645">
            <v>61102</v>
          </cell>
          <cell r="D1645">
            <v>0</v>
          </cell>
          <cell r="E1645" t="str">
            <v>SMT TWEEZERS</v>
          </cell>
          <cell r="F1645">
            <v>1</v>
          </cell>
          <cell r="G1645">
            <v>34912</v>
          </cell>
          <cell r="H1645">
            <v>3400</v>
          </cell>
        </row>
        <row r="1646">
          <cell r="A1646">
            <v>3400004678</v>
          </cell>
          <cell r="B1646">
            <v>6602</v>
          </cell>
          <cell r="C1646">
            <v>61102</v>
          </cell>
          <cell r="D1646">
            <v>1</v>
          </cell>
          <cell r="E1646" t="str">
            <v>SOCKET WRENCH WITH SCHAFT</v>
          </cell>
          <cell r="F1646">
            <v>1</v>
          </cell>
          <cell r="G1646">
            <v>34912</v>
          </cell>
          <cell r="H1646">
            <v>800</v>
          </cell>
        </row>
        <row r="1647">
          <cell r="A1647">
            <v>3400004716</v>
          </cell>
          <cell r="B1647">
            <v>6602</v>
          </cell>
          <cell r="C1647">
            <v>61206</v>
          </cell>
          <cell r="D1647">
            <v>0</v>
          </cell>
          <cell r="E1647" t="str">
            <v>DIV MIRROR</v>
          </cell>
          <cell r="F1647">
            <v>68</v>
          </cell>
          <cell r="G1647">
            <v>34912</v>
          </cell>
          <cell r="H1647">
            <v>30500</v>
          </cell>
        </row>
        <row r="1648">
          <cell r="A1648">
            <v>3400004717</v>
          </cell>
          <cell r="B1648">
            <v>6602</v>
          </cell>
          <cell r="C1648">
            <v>61206</v>
          </cell>
          <cell r="D1648">
            <v>0</v>
          </cell>
          <cell r="E1648" t="str">
            <v>TEST CLIP</v>
          </cell>
          <cell r="F1648">
            <v>4</v>
          </cell>
          <cell r="G1648">
            <v>34912</v>
          </cell>
          <cell r="H1648">
            <v>7900</v>
          </cell>
        </row>
        <row r="1649">
          <cell r="A1649">
            <v>3400004482</v>
          </cell>
          <cell r="B1649">
            <v>6602</v>
          </cell>
          <cell r="C1649">
            <v>61151</v>
          </cell>
          <cell r="D1649">
            <v>0</v>
          </cell>
          <cell r="E1649" t="str">
            <v>THREAD SCREWRING GAUGE HIP MAKE</v>
          </cell>
          <cell r="F1649">
            <v>16</v>
          </cell>
          <cell r="G1649">
            <v>34608</v>
          </cell>
          <cell r="H1649">
            <v>4100</v>
          </cell>
        </row>
        <row r="1650">
          <cell r="A1650">
            <v>3400002715</v>
          </cell>
          <cell r="B1650">
            <v>6602</v>
          </cell>
          <cell r="C1650">
            <v>61208</v>
          </cell>
          <cell r="D1650">
            <v>0</v>
          </cell>
          <cell r="E1650" t="str">
            <v>500 WATT NACO MAKE TESTER</v>
          </cell>
          <cell r="F1650">
            <v>1</v>
          </cell>
          <cell r="G1650">
            <v>35339</v>
          </cell>
          <cell r="H1650">
            <v>900</v>
          </cell>
        </row>
        <row r="1651">
          <cell r="A1651">
            <v>3400002716</v>
          </cell>
          <cell r="B1651">
            <v>6602</v>
          </cell>
          <cell r="C1651">
            <v>61206</v>
          </cell>
          <cell r="D1651">
            <v>0</v>
          </cell>
          <cell r="E1651" t="str">
            <v>TESTING MODULE 8038</v>
          </cell>
          <cell r="F1651">
            <v>1</v>
          </cell>
          <cell r="G1651">
            <v>35339</v>
          </cell>
          <cell r="H1651">
            <v>23200</v>
          </cell>
        </row>
        <row r="1652">
          <cell r="A1652">
            <v>3400002717</v>
          </cell>
          <cell r="B1652">
            <v>6602</v>
          </cell>
          <cell r="C1652">
            <v>61206</v>
          </cell>
          <cell r="D1652">
            <v>0</v>
          </cell>
          <cell r="E1652" t="str">
            <v>TEMPERATURE PROBE PT 100</v>
          </cell>
          <cell r="F1652">
            <v>1</v>
          </cell>
          <cell r="G1652">
            <v>35339</v>
          </cell>
          <cell r="H1652">
            <v>4600</v>
          </cell>
        </row>
        <row r="1653">
          <cell r="A1653">
            <v>3400002744</v>
          </cell>
          <cell r="B1653">
            <v>6602</v>
          </cell>
          <cell r="C1653">
            <v>61157</v>
          </cell>
          <cell r="D1653">
            <v>0</v>
          </cell>
          <cell r="E1653" t="str">
            <v>2500 VOLT TESTER NACO MAKE</v>
          </cell>
          <cell r="F1653">
            <v>1</v>
          </cell>
          <cell r="G1653">
            <v>35339</v>
          </cell>
          <cell r="H1653">
            <v>1800</v>
          </cell>
        </row>
        <row r="1654">
          <cell r="A1654">
            <v>3400002745</v>
          </cell>
          <cell r="B1654">
            <v>6602</v>
          </cell>
          <cell r="C1654">
            <v>61115</v>
          </cell>
          <cell r="D1654">
            <v>0</v>
          </cell>
          <cell r="E1654" t="str">
            <v>DIGITAL MULTIMETER 9A</v>
          </cell>
          <cell r="F1654">
            <v>2</v>
          </cell>
          <cell r="G1654">
            <v>35339</v>
          </cell>
          <cell r="H1654">
            <v>1500</v>
          </cell>
        </row>
        <row r="1655">
          <cell r="A1655">
            <v>3400002746</v>
          </cell>
          <cell r="B1655">
            <v>6602</v>
          </cell>
          <cell r="C1655">
            <v>61206</v>
          </cell>
          <cell r="D1655">
            <v>0</v>
          </cell>
          <cell r="E1655" t="str">
            <v>PC POWER SUPPLY</v>
          </cell>
          <cell r="F1655">
            <v>3</v>
          </cell>
          <cell r="G1655">
            <v>35339</v>
          </cell>
          <cell r="H1655">
            <v>2200</v>
          </cell>
        </row>
        <row r="1656">
          <cell r="A1656">
            <v>3400002747</v>
          </cell>
          <cell r="B1656">
            <v>6602</v>
          </cell>
          <cell r="C1656">
            <v>61102</v>
          </cell>
          <cell r="D1656">
            <v>0</v>
          </cell>
          <cell r="E1656" t="str">
            <v>MOULD FOR PLATE</v>
          </cell>
          <cell r="F1656">
            <v>1</v>
          </cell>
          <cell r="G1656">
            <v>35339</v>
          </cell>
          <cell r="H1656">
            <v>1000</v>
          </cell>
        </row>
        <row r="1657">
          <cell r="A1657">
            <v>3400002748</v>
          </cell>
          <cell r="B1657">
            <v>6602</v>
          </cell>
          <cell r="C1657">
            <v>61206</v>
          </cell>
          <cell r="D1657">
            <v>0</v>
          </cell>
          <cell r="E1657" t="str">
            <v>TINING DISK TOOL</v>
          </cell>
          <cell r="F1657">
            <v>1</v>
          </cell>
          <cell r="G1657">
            <v>35339</v>
          </cell>
          <cell r="H1657">
            <v>1800</v>
          </cell>
        </row>
        <row r="1658">
          <cell r="A1658">
            <v>3400002749</v>
          </cell>
          <cell r="B1658">
            <v>6602</v>
          </cell>
          <cell r="C1658">
            <v>61103</v>
          </cell>
          <cell r="D1658">
            <v>0</v>
          </cell>
          <cell r="E1658" t="str">
            <v>1C EXTRACTION TOOL</v>
          </cell>
          <cell r="F1658">
            <v>1</v>
          </cell>
          <cell r="G1658">
            <v>35339</v>
          </cell>
          <cell r="H1658">
            <v>800</v>
          </cell>
        </row>
        <row r="1659">
          <cell r="A1659">
            <v>3400002750</v>
          </cell>
          <cell r="B1659">
            <v>6602</v>
          </cell>
          <cell r="C1659">
            <v>61115</v>
          </cell>
          <cell r="D1659">
            <v>0</v>
          </cell>
          <cell r="E1659" t="str">
            <v>MECO 9A MULTIMETER</v>
          </cell>
          <cell r="F1659">
            <v>4</v>
          </cell>
          <cell r="G1659">
            <v>35339</v>
          </cell>
          <cell r="H1659">
            <v>2500</v>
          </cell>
        </row>
        <row r="1660">
          <cell r="A1660">
            <v>3400002751</v>
          </cell>
          <cell r="B1660">
            <v>6602</v>
          </cell>
          <cell r="C1660">
            <v>61206</v>
          </cell>
          <cell r="D1660">
            <v>0</v>
          </cell>
          <cell r="E1660" t="str">
            <v>PUMP SET WITH METER AND BASE</v>
          </cell>
          <cell r="F1660">
            <v>1</v>
          </cell>
          <cell r="G1660">
            <v>35339</v>
          </cell>
          <cell r="H1660">
            <v>2400</v>
          </cell>
        </row>
        <row r="1661">
          <cell r="A1661">
            <v>3400002752</v>
          </cell>
          <cell r="B1661">
            <v>6602</v>
          </cell>
          <cell r="C1661">
            <v>61161</v>
          </cell>
          <cell r="D1661">
            <v>0</v>
          </cell>
          <cell r="E1661" t="str">
            <v>STAINLESS STEEL SHINK WITH COVER</v>
          </cell>
          <cell r="F1661">
            <v>2</v>
          </cell>
          <cell r="G1661">
            <v>35339</v>
          </cell>
          <cell r="H1661">
            <v>900</v>
          </cell>
        </row>
        <row r="1662">
          <cell r="A1662">
            <v>3400002754</v>
          </cell>
          <cell r="B1662">
            <v>6602</v>
          </cell>
          <cell r="C1662">
            <v>61206</v>
          </cell>
          <cell r="D1662">
            <v>0</v>
          </cell>
          <cell r="E1662" t="str">
            <v>TOOL FOR SLIDER</v>
          </cell>
          <cell r="F1662">
            <v>1</v>
          </cell>
          <cell r="G1662">
            <v>35339</v>
          </cell>
          <cell r="H1662">
            <v>1900</v>
          </cell>
        </row>
        <row r="1663">
          <cell r="A1663">
            <v>3400002755</v>
          </cell>
          <cell r="B1663">
            <v>6602</v>
          </cell>
          <cell r="C1663">
            <v>61206</v>
          </cell>
          <cell r="D1663">
            <v>0</v>
          </cell>
          <cell r="E1663" t="str">
            <v>TOOL FOR PLATE/BEARING/BUSHING</v>
          </cell>
          <cell r="F1663">
            <v>3</v>
          </cell>
          <cell r="G1663">
            <v>35339</v>
          </cell>
          <cell r="H1663">
            <v>4300</v>
          </cell>
        </row>
        <row r="1664">
          <cell r="A1664">
            <v>3400002758</v>
          </cell>
          <cell r="B1664">
            <v>6602</v>
          </cell>
          <cell r="C1664">
            <v>61206</v>
          </cell>
          <cell r="D1664">
            <v>0</v>
          </cell>
          <cell r="E1664" t="str">
            <v>SPECIAL PROJECTED 144 STAND OF 4766 TOLE</v>
          </cell>
          <cell r="F1664">
            <v>1</v>
          </cell>
          <cell r="G1664">
            <v>35339</v>
          </cell>
          <cell r="H1664">
            <v>1100</v>
          </cell>
        </row>
        <row r="1665">
          <cell r="A1665">
            <v>3400002764</v>
          </cell>
          <cell r="B1665">
            <v>6602</v>
          </cell>
          <cell r="C1665">
            <v>61156</v>
          </cell>
          <cell r="D1665">
            <v>0</v>
          </cell>
          <cell r="E1665" t="str">
            <v>DIGITAL VERNIER CALIPER MOCROMETER</v>
          </cell>
          <cell r="F1665">
            <v>6</v>
          </cell>
          <cell r="G1665">
            <v>35339</v>
          </cell>
          <cell r="H1665">
            <v>3100</v>
          </cell>
        </row>
        <row r="1666">
          <cell r="A1666">
            <v>3400002765</v>
          </cell>
          <cell r="B1666">
            <v>6602</v>
          </cell>
          <cell r="C1666">
            <v>61151</v>
          </cell>
          <cell r="D1666">
            <v>0</v>
          </cell>
          <cell r="E1666" t="str">
            <v>MAGNETIC DIAL STAND</v>
          </cell>
          <cell r="F1666">
            <v>1</v>
          </cell>
          <cell r="G1666">
            <v>35339</v>
          </cell>
          <cell r="H1666">
            <v>400</v>
          </cell>
        </row>
        <row r="1667">
          <cell r="A1667">
            <v>3400002766</v>
          </cell>
          <cell r="B1667">
            <v>6602</v>
          </cell>
          <cell r="C1667">
            <v>61151</v>
          </cell>
          <cell r="D1667">
            <v>0</v>
          </cell>
          <cell r="E1667" t="str">
            <v>DIAL INDICATOR 0.01MM-10MM</v>
          </cell>
          <cell r="F1667">
            <v>1</v>
          </cell>
          <cell r="G1667">
            <v>35339</v>
          </cell>
          <cell r="H1667">
            <v>900</v>
          </cell>
        </row>
        <row r="1668">
          <cell r="A1668">
            <v>3400002767</v>
          </cell>
          <cell r="B1668">
            <v>6602</v>
          </cell>
          <cell r="C1668">
            <v>61151</v>
          </cell>
          <cell r="D1668">
            <v>0</v>
          </cell>
          <cell r="E1668" t="str">
            <v>TEST INDICATOR DIAL 0.01MM</v>
          </cell>
          <cell r="F1668">
            <v>1</v>
          </cell>
          <cell r="G1668">
            <v>35339</v>
          </cell>
          <cell r="H1668">
            <v>600</v>
          </cell>
        </row>
        <row r="1669">
          <cell r="A1669">
            <v>3400002768</v>
          </cell>
          <cell r="B1669">
            <v>6602</v>
          </cell>
          <cell r="C1669">
            <v>61151</v>
          </cell>
          <cell r="D1669">
            <v>0</v>
          </cell>
          <cell r="E1669" t="str">
            <v>CAST IRON ANGLE PLATE</v>
          </cell>
          <cell r="F1669">
            <v>2</v>
          </cell>
          <cell r="G1669">
            <v>35339</v>
          </cell>
          <cell r="H1669">
            <v>2500</v>
          </cell>
        </row>
        <row r="1670">
          <cell r="A1670">
            <v>3400002769</v>
          </cell>
          <cell r="B1670">
            <v>6602</v>
          </cell>
          <cell r="C1670">
            <v>61151</v>
          </cell>
          <cell r="D1670">
            <v>0</v>
          </cell>
          <cell r="E1670" t="str">
            <v>MULTIMETER MOTWANE MAKE</v>
          </cell>
          <cell r="F1670">
            <v>1</v>
          </cell>
          <cell r="G1670">
            <v>35339</v>
          </cell>
          <cell r="H1670">
            <v>1000</v>
          </cell>
        </row>
        <row r="1671">
          <cell r="A1671">
            <v>3400002786</v>
          </cell>
          <cell r="B1671">
            <v>6602</v>
          </cell>
          <cell r="C1671">
            <v>61100</v>
          </cell>
          <cell r="D1671">
            <v>0</v>
          </cell>
          <cell r="E1671" t="str">
            <v>ANTISTATIC WRIST STRAP</v>
          </cell>
          <cell r="F1671">
            <v>1</v>
          </cell>
          <cell r="G1671">
            <v>35339</v>
          </cell>
          <cell r="H1671">
            <v>2700</v>
          </cell>
        </row>
        <row r="1672">
          <cell r="A1672">
            <v>3400002791</v>
          </cell>
          <cell r="B1672">
            <v>6602</v>
          </cell>
          <cell r="C1672">
            <v>61206</v>
          </cell>
          <cell r="D1672">
            <v>0</v>
          </cell>
          <cell r="E1672" t="str">
            <v>ASSEMBLY DEVICE A11 2010111</v>
          </cell>
          <cell r="F1672">
            <v>1</v>
          </cell>
          <cell r="G1672">
            <v>35339</v>
          </cell>
          <cell r="H1672">
            <v>1600</v>
          </cell>
        </row>
        <row r="1673">
          <cell r="A1673">
            <v>3400002792</v>
          </cell>
          <cell r="B1673">
            <v>6602</v>
          </cell>
          <cell r="C1673">
            <v>61206</v>
          </cell>
          <cell r="D1673">
            <v>0</v>
          </cell>
          <cell r="E1673" t="str">
            <v>BRODGE BOX ARMS</v>
          </cell>
          <cell r="F1673">
            <v>1</v>
          </cell>
          <cell r="G1673">
            <v>35339</v>
          </cell>
          <cell r="H1673">
            <v>700</v>
          </cell>
        </row>
        <row r="1674">
          <cell r="A1674">
            <v>3400002793</v>
          </cell>
          <cell r="B1674">
            <v>6602</v>
          </cell>
          <cell r="C1674">
            <v>61206</v>
          </cell>
          <cell r="D1674">
            <v>0</v>
          </cell>
          <cell r="E1674" t="str">
            <v>DIGITAL MULTIMETER</v>
          </cell>
          <cell r="F1674">
            <v>3</v>
          </cell>
          <cell r="G1674">
            <v>35339</v>
          </cell>
          <cell r="H1674">
            <v>5800</v>
          </cell>
        </row>
        <row r="1675">
          <cell r="A1675">
            <v>3400002794</v>
          </cell>
          <cell r="B1675">
            <v>6602</v>
          </cell>
          <cell r="C1675">
            <v>61206</v>
          </cell>
          <cell r="D1675">
            <v>0</v>
          </cell>
          <cell r="E1675" t="str">
            <v>DIGITAL MULTIMETER PHILIPS</v>
          </cell>
          <cell r="F1675">
            <v>1</v>
          </cell>
          <cell r="G1675">
            <v>35339</v>
          </cell>
          <cell r="H1675">
            <v>2300</v>
          </cell>
        </row>
        <row r="1676">
          <cell r="A1676">
            <v>3400002797</v>
          </cell>
          <cell r="B1676">
            <v>6602</v>
          </cell>
          <cell r="C1676">
            <v>61206</v>
          </cell>
          <cell r="D1676">
            <v>0</v>
          </cell>
          <cell r="E1676" t="str">
            <v>FIXTURE FOR STAMPING</v>
          </cell>
          <cell r="F1676">
            <v>2</v>
          </cell>
          <cell r="G1676">
            <v>35339</v>
          </cell>
          <cell r="H1676">
            <v>900</v>
          </cell>
        </row>
        <row r="1677">
          <cell r="A1677">
            <v>3400002799</v>
          </cell>
          <cell r="B1677">
            <v>6602</v>
          </cell>
          <cell r="C1677">
            <v>61206</v>
          </cell>
          <cell r="D1677">
            <v>0</v>
          </cell>
          <cell r="E1677" t="str">
            <v>INJECTION MOULD FOR C22136</v>
          </cell>
          <cell r="F1677">
            <v>1</v>
          </cell>
          <cell r="G1677">
            <v>35339</v>
          </cell>
          <cell r="H1677">
            <v>600</v>
          </cell>
        </row>
        <row r="1678">
          <cell r="A1678">
            <v>3400003566</v>
          </cell>
          <cell r="B1678">
            <v>6602</v>
          </cell>
          <cell r="C1678">
            <v>61104</v>
          </cell>
          <cell r="D1678">
            <v>0</v>
          </cell>
          <cell r="E1678" t="str">
            <v>HOLDING JIG FOR 'D' CABLE CONNECTOR</v>
          </cell>
          <cell r="F1678">
            <v>1</v>
          </cell>
          <cell r="G1678">
            <v>35339</v>
          </cell>
          <cell r="H1678">
            <v>1500</v>
          </cell>
        </row>
        <row r="1679">
          <cell r="A1679">
            <v>3400003567</v>
          </cell>
          <cell r="B1679">
            <v>6602</v>
          </cell>
          <cell r="C1679">
            <v>61107</v>
          </cell>
          <cell r="D1679">
            <v>0</v>
          </cell>
          <cell r="E1679" t="str">
            <v>FIXTURE GUIDE FOR LTGM</v>
          </cell>
          <cell r="F1679">
            <v>1</v>
          </cell>
          <cell r="G1679">
            <v>35339</v>
          </cell>
          <cell r="H1679">
            <v>2000</v>
          </cell>
        </row>
        <row r="1680">
          <cell r="A1680">
            <v>3400003597</v>
          </cell>
          <cell r="B1680">
            <v>6602</v>
          </cell>
          <cell r="C1680">
            <v>61100</v>
          </cell>
          <cell r="D1680">
            <v>0</v>
          </cell>
          <cell r="E1680" t="str">
            <v>FIX. FOR MTG.ZP CONNECTOR ON M:SASC</v>
          </cell>
          <cell r="F1680">
            <v>1</v>
          </cell>
          <cell r="G1680">
            <v>35339</v>
          </cell>
          <cell r="H1680">
            <v>2472</v>
          </cell>
        </row>
        <row r="1681">
          <cell r="A1681">
            <v>3400003601</v>
          </cell>
          <cell r="B1681">
            <v>6602</v>
          </cell>
          <cell r="C1681">
            <v>61107</v>
          </cell>
          <cell r="D1681">
            <v>0</v>
          </cell>
          <cell r="E1681" t="str">
            <v>GUIDE MODULE INSERTION DLUE</v>
          </cell>
          <cell r="F1681">
            <v>1</v>
          </cell>
          <cell r="G1681">
            <v>35339</v>
          </cell>
          <cell r="H1681">
            <v>2000</v>
          </cell>
        </row>
        <row r="1682">
          <cell r="A1682">
            <v>3400003602</v>
          </cell>
          <cell r="B1682">
            <v>6602</v>
          </cell>
          <cell r="C1682">
            <v>61107</v>
          </cell>
          <cell r="D1682">
            <v>0</v>
          </cell>
          <cell r="E1682" t="str">
            <v>GUIDE FOR MODULE INSERTION TSG</v>
          </cell>
          <cell r="F1682">
            <v>1</v>
          </cell>
          <cell r="G1682">
            <v>35339</v>
          </cell>
          <cell r="H1682">
            <v>2000</v>
          </cell>
        </row>
        <row r="1683">
          <cell r="A1683">
            <v>3400003603</v>
          </cell>
          <cell r="B1683">
            <v>6602</v>
          </cell>
          <cell r="C1683">
            <v>61107</v>
          </cell>
          <cell r="D1683">
            <v>0</v>
          </cell>
          <cell r="E1683" t="str">
            <v>GUIDE FOR MODULE INSERTION SSG</v>
          </cell>
          <cell r="F1683">
            <v>1</v>
          </cell>
          <cell r="G1683">
            <v>35339</v>
          </cell>
          <cell r="H1683">
            <v>2200</v>
          </cell>
        </row>
        <row r="1684">
          <cell r="A1684">
            <v>3400003611</v>
          </cell>
          <cell r="B1684">
            <v>6602</v>
          </cell>
          <cell r="C1684">
            <v>61100</v>
          </cell>
          <cell r="D1684">
            <v>0</v>
          </cell>
          <cell r="E1684" t="str">
            <v>HEAT SINK ASSY. FIX. M:DCCDF</v>
          </cell>
          <cell r="F1684">
            <v>1</v>
          </cell>
          <cell r="G1684">
            <v>35339</v>
          </cell>
          <cell r="H1684">
            <v>3090</v>
          </cell>
        </row>
        <row r="1685">
          <cell r="A1685">
            <v>3400003612</v>
          </cell>
          <cell r="B1685">
            <v>6602</v>
          </cell>
          <cell r="C1685">
            <v>61157</v>
          </cell>
          <cell r="D1685">
            <v>0</v>
          </cell>
          <cell r="E1685" t="str">
            <v>KRONE TOOL</v>
          </cell>
          <cell r="F1685">
            <v>4</v>
          </cell>
          <cell r="G1685">
            <v>35339</v>
          </cell>
          <cell r="H1685">
            <v>2965.2</v>
          </cell>
        </row>
        <row r="1686">
          <cell r="A1686">
            <v>3400003626</v>
          </cell>
          <cell r="B1686">
            <v>6602</v>
          </cell>
          <cell r="C1686">
            <v>61112</v>
          </cell>
          <cell r="D1686">
            <v>0</v>
          </cell>
          <cell r="E1686" t="str">
            <v>CONNECTING TUBES FOR ICT ADA.NAILS GKS92</v>
          </cell>
          <cell r="F1686">
            <v>1</v>
          </cell>
          <cell r="G1686">
            <v>35339</v>
          </cell>
          <cell r="H1686">
            <v>23831.39</v>
          </cell>
        </row>
        <row r="1687">
          <cell r="A1687">
            <v>3400003627</v>
          </cell>
          <cell r="B1687">
            <v>6602</v>
          </cell>
          <cell r="C1687">
            <v>61112</v>
          </cell>
          <cell r="D1687">
            <v>0</v>
          </cell>
          <cell r="E1687" t="str">
            <v>ICT ADAPTER NAILS GKS-925-0203</v>
          </cell>
          <cell r="F1687">
            <v>500</v>
          </cell>
          <cell r="G1687">
            <v>35339</v>
          </cell>
          <cell r="H1687">
            <v>0.01</v>
          </cell>
        </row>
        <row r="1688">
          <cell r="A1688">
            <v>3400003627</v>
          </cell>
          <cell r="B1688">
            <v>6602</v>
          </cell>
          <cell r="C1688">
            <v>61112</v>
          </cell>
          <cell r="D1688">
            <v>1</v>
          </cell>
          <cell r="E1688" t="str">
            <v>ICT ADAPTER NAILS GKS-925-0203</v>
          </cell>
          <cell r="F1688">
            <v>500</v>
          </cell>
          <cell r="G1688">
            <v>35339</v>
          </cell>
          <cell r="H1688">
            <v>19859.490000000002</v>
          </cell>
        </row>
        <row r="1689">
          <cell r="A1689">
            <v>3400003628</v>
          </cell>
          <cell r="B1689">
            <v>6602</v>
          </cell>
          <cell r="C1689">
            <v>61112</v>
          </cell>
          <cell r="D1689">
            <v>0</v>
          </cell>
          <cell r="E1689" t="str">
            <v>ICT ADAPTER NAILS GKS-925-0090</v>
          </cell>
          <cell r="F1689">
            <v>1</v>
          </cell>
          <cell r="G1689">
            <v>35339</v>
          </cell>
          <cell r="H1689">
            <v>26479.32</v>
          </cell>
        </row>
        <row r="1690">
          <cell r="A1690">
            <v>3400003629</v>
          </cell>
          <cell r="B1690">
            <v>6602</v>
          </cell>
          <cell r="C1690">
            <v>61112</v>
          </cell>
          <cell r="D1690">
            <v>0</v>
          </cell>
          <cell r="E1690" t="str">
            <v>ICT ADAPTER NAILS GKS-135-0035</v>
          </cell>
          <cell r="F1690">
            <v>1</v>
          </cell>
          <cell r="G1690">
            <v>35339</v>
          </cell>
          <cell r="H1690">
            <v>4633.88</v>
          </cell>
        </row>
        <row r="1691">
          <cell r="A1691">
            <v>3400003630</v>
          </cell>
          <cell r="B1691">
            <v>6602</v>
          </cell>
          <cell r="C1691">
            <v>61112</v>
          </cell>
          <cell r="D1691">
            <v>0</v>
          </cell>
          <cell r="E1691" t="str">
            <v>ICT ADAPTER NAILS GKS-135-0027</v>
          </cell>
          <cell r="F1691">
            <v>1</v>
          </cell>
          <cell r="G1691">
            <v>35339</v>
          </cell>
          <cell r="H1691">
            <v>3640.91</v>
          </cell>
        </row>
        <row r="1692">
          <cell r="A1692">
            <v>3400003741</v>
          </cell>
          <cell r="B1692">
            <v>6602</v>
          </cell>
          <cell r="C1692">
            <v>61103</v>
          </cell>
          <cell r="D1692">
            <v>0</v>
          </cell>
          <cell r="E1692" t="str">
            <v>FIXTURE FIXING ON M:SUB:SASC</v>
          </cell>
          <cell r="F1692">
            <v>1</v>
          </cell>
          <cell r="G1692">
            <v>35339</v>
          </cell>
          <cell r="H1692">
            <v>3296</v>
          </cell>
        </row>
        <row r="1693">
          <cell r="A1693">
            <v>3400003760</v>
          </cell>
          <cell r="B1693">
            <v>6602</v>
          </cell>
          <cell r="C1693">
            <v>61116</v>
          </cell>
          <cell r="D1693">
            <v>0</v>
          </cell>
          <cell r="E1693" t="str">
            <v>CLAMP,SIDEGRIP 8770-0001</v>
          </cell>
          <cell r="F1693">
            <v>1</v>
          </cell>
          <cell r="G1693">
            <v>35339</v>
          </cell>
          <cell r="H1693">
            <v>9639.14</v>
          </cell>
        </row>
        <row r="1694">
          <cell r="A1694">
            <v>3400003761</v>
          </cell>
          <cell r="B1694">
            <v>6602</v>
          </cell>
          <cell r="C1694">
            <v>61116</v>
          </cell>
          <cell r="D1694">
            <v>0</v>
          </cell>
          <cell r="E1694" t="str">
            <v>PLIERS CLAMP 8710-0013</v>
          </cell>
          <cell r="F1694">
            <v>1</v>
          </cell>
          <cell r="G1694">
            <v>35339</v>
          </cell>
          <cell r="H1694">
            <v>1759.68</v>
          </cell>
        </row>
        <row r="1695">
          <cell r="A1695">
            <v>3400004676</v>
          </cell>
          <cell r="B1695">
            <v>6602</v>
          </cell>
          <cell r="C1695">
            <v>61102</v>
          </cell>
          <cell r="D1695">
            <v>1</v>
          </cell>
          <cell r="E1695" t="str">
            <v>PULL TEST GAUGE</v>
          </cell>
          <cell r="F1695">
            <v>1</v>
          </cell>
          <cell r="G1695">
            <v>35339</v>
          </cell>
          <cell r="H1695">
            <v>79700</v>
          </cell>
        </row>
        <row r="1696">
          <cell r="A1696">
            <v>3400003925</v>
          </cell>
          <cell r="B1696">
            <v>6602</v>
          </cell>
          <cell r="C1696">
            <v>61116</v>
          </cell>
          <cell r="D1696">
            <v>0</v>
          </cell>
          <cell r="E1696" t="str">
            <v>ALUMINIUM LADDER</v>
          </cell>
          <cell r="F1696">
            <v>1</v>
          </cell>
          <cell r="G1696">
            <v>34669</v>
          </cell>
          <cell r="H1696">
            <v>2500</v>
          </cell>
        </row>
        <row r="1697">
          <cell r="A1697">
            <v>3400004401</v>
          </cell>
          <cell r="B1697">
            <v>6602</v>
          </cell>
          <cell r="C1697">
            <v>61156</v>
          </cell>
          <cell r="D1697">
            <v>0</v>
          </cell>
          <cell r="E1697" t="str">
            <v>SAMPLE PCB S30810-Q1148-X-4</v>
          </cell>
          <cell r="F1697">
            <v>1</v>
          </cell>
          <cell r="G1697">
            <v>34669</v>
          </cell>
          <cell r="H1697">
            <v>600</v>
          </cell>
        </row>
        <row r="1698">
          <cell r="A1698">
            <v>3400004403</v>
          </cell>
          <cell r="B1698">
            <v>6602</v>
          </cell>
          <cell r="C1698">
            <v>61206</v>
          </cell>
          <cell r="D1698">
            <v>0</v>
          </cell>
          <cell r="E1698" t="str">
            <v>SAMPLE PCB S30810-Q963-X58-3-VR10</v>
          </cell>
          <cell r="F1698">
            <v>1</v>
          </cell>
          <cell r="G1698">
            <v>34669</v>
          </cell>
          <cell r="H1698">
            <v>1500</v>
          </cell>
        </row>
        <row r="1699">
          <cell r="A1699">
            <v>3400004411</v>
          </cell>
          <cell r="B1699">
            <v>6602</v>
          </cell>
          <cell r="C1699">
            <v>61112</v>
          </cell>
          <cell r="D1699">
            <v>0</v>
          </cell>
          <cell r="E1699" t="str">
            <v>SAMPLE PCB S30810-Q1148-X-4</v>
          </cell>
          <cell r="F1699">
            <v>1</v>
          </cell>
          <cell r="G1699">
            <v>34669</v>
          </cell>
          <cell r="H1699">
            <v>700</v>
          </cell>
        </row>
        <row r="1700">
          <cell r="A1700">
            <v>3400004413</v>
          </cell>
          <cell r="B1700">
            <v>6602</v>
          </cell>
          <cell r="C1700">
            <v>61206</v>
          </cell>
          <cell r="D1700">
            <v>0</v>
          </cell>
          <cell r="E1700" t="str">
            <v>SAMPLE PCB S30810-Q963-X58-3-VR10</v>
          </cell>
          <cell r="F1700">
            <v>1</v>
          </cell>
          <cell r="G1700">
            <v>34669</v>
          </cell>
          <cell r="H1700">
            <v>1500</v>
          </cell>
        </row>
        <row r="1701">
          <cell r="A1701">
            <v>3400003542</v>
          </cell>
          <cell r="B1701">
            <v>6602</v>
          </cell>
          <cell r="C1701">
            <v>61100</v>
          </cell>
          <cell r="D1701">
            <v>0</v>
          </cell>
          <cell r="E1701" t="str">
            <v>FORMING &amp; BENDING TOOL</v>
          </cell>
          <cell r="F1701">
            <v>1</v>
          </cell>
          <cell r="G1701">
            <v>35220</v>
          </cell>
          <cell r="H1701">
            <v>2300</v>
          </cell>
        </row>
        <row r="1702">
          <cell r="A1702">
            <v>3400003543</v>
          </cell>
          <cell r="B1702">
            <v>6602</v>
          </cell>
          <cell r="C1702">
            <v>61100</v>
          </cell>
          <cell r="D1702">
            <v>0</v>
          </cell>
          <cell r="E1702" t="str">
            <v>FOAM GUIDE</v>
          </cell>
          <cell r="F1702">
            <v>1</v>
          </cell>
          <cell r="G1702">
            <v>35220</v>
          </cell>
          <cell r="H1702">
            <v>2100</v>
          </cell>
        </row>
        <row r="1703">
          <cell r="A1703">
            <v>3400003368</v>
          </cell>
          <cell r="B1703">
            <v>6602</v>
          </cell>
          <cell r="C1703">
            <v>61156</v>
          </cell>
          <cell r="D1703">
            <v>0</v>
          </cell>
          <cell r="E1703" t="str">
            <v>WIRE COIL NAIL2-1/2"&amp;2"</v>
          </cell>
          <cell r="F1703">
            <v>84</v>
          </cell>
          <cell r="G1703">
            <v>35172</v>
          </cell>
          <cell r="H1703">
            <v>2100</v>
          </cell>
        </row>
        <row r="1704">
          <cell r="A1704">
            <v>3400003368</v>
          </cell>
          <cell r="B1704">
            <v>6602</v>
          </cell>
          <cell r="C1704">
            <v>61156</v>
          </cell>
          <cell r="D1704">
            <v>1</v>
          </cell>
          <cell r="E1704" t="str">
            <v>WIRE COIL NAIL 2-1/2" &amp; 2"</v>
          </cell>
          <cell r="F1704">
            <v>84</v>
          </cell>
          <cell r="G1704">
            <v>35172</v>
          </cell>
          <cell r="H1704">
            <v>400</v>
          </cell>
        </row>
        <row r="1705">
          <cell r="A1705">
            <v>3400003216</v>
          </cell>
          <cell r="B1705">
            <v>6602</v>
          </cell>
          <cell r="C1705">
            <v>61102</v>
          </cell>
          <cell r="D1705">
            <v>0</v>
          </cell>
          <cell r="E1705" t="str">
            <v>212-BD/CD/ED/KD/FOR CTA20 AND422ED/FD FO</v>
          </cell>
          <cell r="F1705">
            <v>1</v>
          </cell>
          <cell r="G1705">
            <v>35146</v>
          </cell>
          <cell r="H1705">
            <v>6800</v>
          </cell>
        </row>
        <row r="1706">
          <cell r="A1706">
            <v>3400003332</v>
          </cell>
          <cell r="B1706">
            <v>6603</v>
          </cell>
          <cell r="C1706">
            <v>61102</v>
          </cell>
          <cell r="D1706">
            <v>0</v>
          </cell>
          <cell r="E1706" t="str">
            <v>FEDERWAAGE (HOFFMAN)</v>
          </cell>
          <cell r="F1706">
            <v>1</v>
          </cell>
          <cell r="G1706">
            <v>34950</v>
          </cell>
          <cell r="H1706">
            <v>3500</v>
          </cell>
        </row>
        <row r="1707">
          <cell r="A1707">
            <v>3400003819</v>
          </cell>
          <cell r="B1707">
            <v>6800</v>
          </cell>
          <cell r="C1707">
            <v>61159</v>
          </cell>
          <cell r="D1707">
            <v>0</v>
          </cell>
          <cell r="E1707" t="str">
            <v>HP DESKJET 520 PRINTER (SL SG51Z170DW)</v>
          </cell>
          <cell r="F1707">
            <v>1</v>
          </cell>
          <cell r="G1707">
            <v>35521</v>
          </cell>
          <cell r="H1707">
            <v>18000</v>
          </cell>
        </row>
        <row r="1708">
          <cell r="A1708">
            <v>3400003823</v>
          </cell>
          <cell r="B1708">
            <v>6800</v>
          </cell>
          <cell r="C1708">
            <v>61159</v>
          </cell>
          <cell r="D1708">
            <v>0</v>
          </cell>
          <cell r="E1708" t="str">
            <v>GODREJ PANASONIC DMP KX P3696</v>
          </cell>
          <cell r="F1708">
            <v>1</v>
          </cell>
          <cell r="G1708">
            <v>35521</v>
          </cell>
          <cell r="H1708">
            <v>27000</v>
          </cell>
        </row>
        <row r="1709">
          <cell r="A1709">
            <v>3400002898</v>
          </cell>
          <cell r="B1709">
            <v>6800</v>
          </cell>
          <cell r="C1709">
            <v>61161</v>
          </cell>
          <cell r="D1709">
            <v>0</v>
          </cell>
          <cell r="E1709" t="str">
            <v>KELTRON ATTENDANCE DATA MGT SYS (CDCU)</v>
          </cell>
          <cell r="F1709">
            <v>1</v>
          </cell>
          <cell r="G1709">
            <v>35339</v>
          </cell>
          <cell r="H1709">
            <v>33400</v>
          </cell>
        </row>
        <row r="1710">
          <cell r="A1710">
            <v>3400002899</v>
          </cell>
          <cell r="B1710">
            <v>6800</v>
          </cell>
          <cell r="C1710">
            <v>61157</v>
          </cell>
          <cell r="D1710">
            <v>0</v>
          </cell>
          <cell r="E1710" t="str">
            <v>MINIMAX 1.25 KG BCF TYPE FIRE EXTINGUSIS</v>
          </cell>
          <cell r="F1710">
            <v>1</v>
          </cell>
          <cell r="G1710">
            <v>35339</v>
          </cell>
          <cell r="H1710">
            <v>21600</v>
          </cell>
        </row>
        <row r="1711">
          <cell r="A1711">
            <v>3400003316</v>
          </cell>
          <cell r="B1711">
            <v>6800</v>
          </cell>
          <cell r="C1711">
            <v>61161</v>
          </cell>
          <cell r="D1711">
            <v>0</v>
          </cell>
          <cell r="E1711" t="str">
            <v>DESK JET 400 PRINTER</v>
          </cell>
          <cell r="F1711">
            <v>1</v>
          </cell>
          <cell r="G1711">
            <v>35339</v>
          </cell>
          <cell r="H1711">
            <v>11000</v>
          </cell>
        </row>
        <row r="1712">
          <cell r="A1712">
            <v>3400003317</v>
          </cell>
          <cell r="B1712">
            <v>6800</v>
          </cell>
          <cell r="C1712">
            <v>61108</v>
          </cell>
          <cell r="D1712">
            <v>0</v>
          </cell>
          <cell r="E1712" t="str">
            <v>DESK JET 400 PRINTER</v>
          </cell>
          <cell r="F1712">
            <v>1</v>
          </cell>
          <cell r="G1712">
            <v>35339</v>
          </cell>
          <cell r="H1712">
            <v>11000</v>
          </cell>
        </row>
        <row r="1713">
          <cell r="A1713">
            <v>3400003347</v>
          </cell>
          <cell r="B1713">
            <v>6800</v>
          </cell>
          <cell r="C1713">
            <v>61155</v>
          </cell>
          <cell r="D1713">
            <v>0</v>
          </cell>
          <cell r="E1713" t="str">
            <v>CANON FAX MODEL B-100</v>
          </cell>
          <cell r="F1713">
            <v>1</v>
          </cell>
          <cell r="G1713">
            <v>35339</v>
          </cell>
          <cell r="H1713">
            <v>25000</v>
          </cell>
        </row>
        <row r="1714">
          <cell r="A1714">
            <v>3400003347</v>
          </cell>
          <cell r="B1714">
            <v>6800</v>
          </cell>
          <cell r="C1714">
            <v>61155</v>
          </cell>
          <cell r="D1714">
            <v>1</v>
          </cell>
          <cell r="E1714" t="str">
            <v>FAX MODEL B-100</v>
          </cell>
          <cell r="F1714">
            <v>1</v>
          </cell>
          <cell r="G1714">
            <v>35339</v>
          </cell>
          <cell r="H1714">
            <v>25000</v>
          </cell>
        </row>
        <row r="1715">
          <cell r="A1715">
            <v>3400003363</v>
          </cell>
          <cell r="B1715">
            <v>6800</v>
          </cell>
          <cell r="C1715">
            <v>61160</v>
          </cell>
          <cell r="D1715">
            <v>0</v>
          </cell>
          <cell r="E1715" t="str">
            <v>CANON FAX B-100</v>
          </cell>
          <cell r="F1715">
            <v>1</v>
          </cell>
          <cell r="G1715">
            <v>35339</v>
          </cell>
          <cell r="H1715">
            <v>25000</v>
          </cell>
        </row>
        <row r="1716">
          <cell r="A1716">
            <v>3400003529</v>
          </cell>
          <cell r="B1716">
            <v>6800</v>
          </cell>
          <cell r="C1716">
            <v>61203</v>
          </cell>
          <cell r="D1716">
            <v>0</v>
          </cell>
          <cell r="E1716" t="str">
            <v>PAPER SHREADDING MACHINE PILOT 4000</v>
          </cell>
          <cell r="F1716">
            <v>1</v>
          </cell>
          <cell r="G1716">
            <v>35339</v>
          </cell>
          <cell r="H1716">
            <v>50000</v>
          </cell>
        </row>
        <row r="1717">
          <cell r="A1717">
            <v>3400004170</v>
          </cell>
          <cell r="B1717">
            <v>6800</v>
          </cell>
          <cell r="C1717">
            <v>61154</v>
          </cell>
          <cell r="D1717">
            <v>0</v>
          </cell>
          <cell r="E1717" t="str">
            <v>PHOTOCOPIER 10BIN SORTER AND ADF</v>
          </cell>
          <cell r="F1717">
            <v>1</v>
          </cell>
          <cell r="G1717">
            <v>35339</v>
          </cell>
          <cell r="H1717">
            <v>139600</v>
          </cell>
        </row>
        <row r="1718">
          <cell r="A1718">
            <v>3400004429</v>
          </cell>
          <cell r="B1718">
            <v>6800</v>
          </cell>
          <cell r="C1718">
            <v>61158</v>
          </cell>
          <cell r="D1718">
            <v>0</v>
          </cell>
          <cell r="E1718" t="str">
            <v>EUROSTAR Z.75 VACCUM CLEANER</v>
          </cell>
          <cell r="F1718">
            <v>1</v>
          </cell>
          <cell r="G1718">
            <v>35339</v>
          </cell>
          <cell r="H1718">
            <v>4400</v>
          </cell>
        </row>
        <row r="1719">
          <cell r="A1719">
            <v>3400004448</v>
          </cell>
          <cell r="B1719">
            <v>6800</v>
          </cell>
          <cell r="C1719">
            <v>61159</v>
          </cell>
          <cell r="D1719">
            <v>0</v>
          </cell>
          <cell r="E1719" t="str">
            <v>HP DESKJET PORTABLE PRINTER</v>
          </cell>
          <cell r="F1719">
            <v>1</v>
          </cell>
          <cell r="G1719">
            <v>35339</v>
          </cell>
          <cell r="H1719">
            <v>4400</v>
          </cell>
        </row>
        <row r="1720">
          <cell r="A1720">
            <v>3400004489</v>
          </cell>
          <cell r="B1720">
            <v>6800</v>
          </cell>
          <cell r="C1720">
            <v>61154</v>
          </cell>
          <cell r="D1720">
            <v>0</v>
          </cell>
          <cell r="E1720" t="str">
            <v>INFRES DOCUMENT SHREDDER SL NO 3721</v>
          </cell>
          <cell r="F1720">
            <v>1</v>
          </cell>
          <cell r="G1720">
            <v>35339</v>
          </cell>
          <cell r="H1720">
            <v>6900</v>
          </cell>
        </row>
        <row r="1721">
          <cell r="A1721">
            <v>3400004492</v>
          </cell>
          <cell r="B1721">
            <v>6800</v>
          </cell>
          <cell r="C1721">
            <v>61203</v>
          </cell>
          <cell r="D1721">
            <v>0</v>
          </cell>
          <cell r="E1721" t="str">
            <v>EUROSTAR ZW-40 VACCUM CLEANER</v>
          </cell>
          <cell r="F1721">
            <v>1</v>
          </cell>
          <cell r="G1721">
            <v>35339</v>
          </cell>
          <cell r="H1721">
            <v>8000</v>
          </cell>
        </row>
        <row r="1722">
          <cell r="A1722">
            <v>3400004520</v>
          </cell>
          <cell r="B1722">
            <v>6800</v>
          </cell>
          <cell r="C1722">
            <v>61162</v>
          </cell>
          <cell r="D1722">
            <v>0</v>
          </cell>
          <cell r="E1722" t="str">
            <v>INFRES SHREDIT ELECTRONIC SHREEDDER 6303</v>
          </cell>
          <cell r="F1722">
            <v>1</v>
          </cell>
          <cell r="G1722">
            <v>35339</v>
          </cell>
          <cell r="H1722">
            <v>21800</v>
          </cell>
        </row>
        <row r="1723">
          <cell r="A1723">
            <v>3400003816</v>
          </cell>
          <cell r="B1723">
            <v>6800</v>
          </cell>
          <cell r="C1723">
            <v>61160</v>
          </cell>
          <cell r="D1723">
            <v>0</v>
          </cell>
          <cell r="E1723" t="str">
            <v>HP DESKJET 200 PRINTER (SL MY6A71C125)</v>
          </cell>
          <cell r="F1723">
            <v>1</v>
          </cell>
          <cell r="G1723">
            <v>35557</v>
          </cell>
          <cell r="H1723">
            <v>7800</v>
          </cell>
        </row>
        <row r="1724">
          <cell r="A1724">
            <v>3400003814</v>
          </cell>
          <cell r="B1724">
            <v>6800</v>
          </cell>
          <cell r="C1724">
            <v>61161</v>
          </cell>
          <cell r="D1724">
            <v>0</v>
          </cell>
          <cell r="E1724" t="str">
            <v>HP DJ 670C PRINTER</v>
          </cell>
          <cell r="F1724">
            <v>1</v>
          </cell>
          <cell r="G1724">
            <v>35625</v>
          </cell>
          <cell r="H1724">
            <v>10200</v>
          </cell>
        </row>
        <row r="1725">
          <cell r="A1725">
            <v>3400003751</v>
          </cell>
          <cell r="B1725">
            <v>6800</v>
          </cell>
          <cell r="C1725">
            <v>61160</v>
          </cell>
          <cell r="D1725">
            <v>0</v>
          </cell>
          <cell r="E1725" t="str">
            <v>GODREJ FAX MACHINES PJ5 WITH CORDLESS TE</v>
          </cell>
          <cell r="F1725">
            <v>1</v>
          </cell>
          <cell r="G1725">
            <v>35479</v>
          </cell>
          <cell r="H1725">
            <v>30758.5</v>
          </cell>
        </row>
        <row r="1726">
          <cell r="A1726">
            <v>3400003767</v>
          </cell>
          <cell r="B1726">
            <v>6800</v>
          </cell>
          <cell r="C1726">
            <v>61203</v>
          </cell>
          <cell r="D1726">
            <v>0</v>
          </cell>
          <cell r="E1726" t="str">
            <v>BPL VCR &amp; MICROWAVE OVEN -ATANU MUKHERJE</v>
          </cell>
          <cell r="F1726">
            <v>1</v>
          </cell>
          <cell r="G1726">
            <v>35509</v>
          </cell>
          <cell r="H1726">
            <v>28500</v>
          </cell>
        </row>
        <row r="1727">
          <cell r="A1727">
            <v>3400003768</v>
          </cell>
          <cell r="B1727">
            <v>6800</v>
          </cell>
          <cell r="C1727">
            <v>61203</v>
          </cell>
          <cell r="D1727">
            <v>0</v>
          </cell>
          <cell r="E1727" t="str">
            <v>BPL REFRIGERATOR -ATANU MUKHERJEE</v>
          </cell>
          <cell r="F1727">
            <v>1</v>
          </cell>
          <cell r="G1727">
            <v>35509</v>
          </cell>
          <cell r="H1727">
            <v>19500</v>
          </cell>
        </row>
        <row r="1728">
          <cell r="A1728">
            <v>3400002474</v>
          </cell>
          <cell r="B1728">
            <v>6801</v>
          </cell>
          <cell r="C1728">
            <v>61161</v>
          </cell>
          <cell r="D1728">
            <v>0</v>
          </cell>
          <cell r="E1728" t="str">
            <v>WATER COLLER</v>
          </cell>
          <cell r="F1728">
            <v>1</v>
          </cell>
          <cell r="G1728">
            <v>35339</v>
          </cell>
          <cell r="H1728">
            <v>11200</v>
          </cell>
        </row>
        <row r="1729">
          <cell r="A1729">
            <v>3400002478</v>
          </cell>
          <cell r="B1729">
            <v>6801</v>
          </cell>
          <cell r="C1729">
            <v>61203</v>
          </cell>
          <cell r="D1729">
            <v>0</v>
          </cell>
          <cell r="E1729" t="str">
            <v>WHITE MATT BOARD</v>
          </cell>
          <cell r="F1729">
            <v>1</v>
          </cell>
          <cell r="G1729">
            <v>35339</v>
          </cell>
          <cell r="H1729">
            <v>8100</v>
          </cell>
        </row>
        <row r="1730">
          <cell r="A1730">
            <v>3400002479</v>
          </cell>
          <cell r="B1730">
            <v>6801</v>
          </cell>
          <cell r="C1730">
            <v>61161</v>
          </cell>
          <cell r="D1730">
            <v>0</v>
          </cell>
          <cell r="E1730" t="str">
            <v>WIPE OFF BOARD WITH ACCESSORIES</v>
          </cell>
          <cell r="F1730">
            <v>1</v>
          </cell>
          <cell r="G1730">
            <v>35339</v>
          </cell>
          <cell r="H1730">
            <v>5100</v>
          </cell>
        </row>
        <row r="1731">
          <cell r="A1731">
            <v>3400002482</v>
          </cell>
          <cell r="B1731">
            <v>6801</v>
          </cell>
          <cell r="C1731">
            <v>61206</v>
          </cell>
          <cell r="D1731">
            <v>0</v>
          </cell>
          <cell r="E1731" t="str">
            <v>WOODEN CHAMBER WITH GLASS WOOL</v>
          </cell>
          <cell r="F1731">
            <v>1</v>
          </cell>
          <cell r="G1731">
            <v>35339</v>
          </cell>
          <cell r="H1731">
            <v>64800</v>
          </cell>
        </row>
        <row r="1732">
          <cell r="A1732">
            <v>3400002483</v>
          </cell>
          <cell r="B1732">
            <v>6801</v>
          </cell>
          <cell r="C1732">
            <v>61162</v>
          </cell>
          <cell r="D1732">
            <v>0</v>
          </cell>
          <cell r="E1732" t="str">
            <v>WOODEN CUP BOARD</v>
          </cell>
          <cell r="F1732">
            <v>1</v>
          </cell>
          <cell r="G1732">
            <v>35339</v>
          </cell>
          <cell r="H1732">
            <v>5100</v>
          </cell>
        </row>
        <row r="1733">
          <cell r="A1733">
            <v>3400002484</v>
          </cell>
          <cell r="B1733">
            <v>6801</v>
          </cell>
          <cell r="C1733">
            <v>61206</v>
          </cell>
          <cell r="D1733">
            <v>0</v>
          </cell>
          <cell r="E1733" t="str">
            <v>WOODEN FILE CABINET</v>
          </cell>
          <cell r="F1733">
            <v>1</v>
          </cell>
          <cell r="G1733">
            <v>35339</v>
          </cell>
          <cell r="H1733">
            <v>31900</v>
          </cell>
        </row>
        <row r="1734">
          <cell r="A1734">
            <v>3400002487</v>
          </cell>
          <cell r="B1734">
            <v>6801</v>
          </cell>
          <cell r="C1734">
            <v>61200</v>
          </cell>
          <cell r="D1734">
            <v>0</v>
          </cell>
          <cell r="E1734" t="str">
            <v>WOODEN PARTITION WITH DOORS</v>
          </cell>
          <cell r="F1734">
            <v>1</v>
          </cell>
          <cell r="G1734">
            <v>35339</v>
          </cell>
          <cell r="H1734">
            <v>85300</v>
          </cell>
        </row>
        <row r="1735">
          <cell r="A1735">
            <v>3400002488</v>
          </cell>
          <cell r="B1735">
            <v>6801</v>
          </cell>
          <cell r="C1735">
            <v>61206</v>
          </cell>
          <cell r="D1735">
            <v>0</v>
          </cell>
          <cell r="E1735" t="str">
            <v>WOODEN STRUCTURED ALUMINIUM ALMIRAH</v>
          </cell>
          <cell r="F1735">
            <v>1</v>
          </cell>
          <cell r="G1735">
            <v>35339</v>
          </cell>
          <cell r="H1735">
            <v>8500</v>
          </cell>
        </row>
        <row r="1736">
          <cell r="A1736">
            <v>3400002489</v>
          </cell>
          <cell r="B1736">
            <v>6801</v>
          </cell>
          <cell r="C1736">
            <v>61206</v>
          </cell>
          <cell r="D1736">
            <v>0</v>
          </cell>
          <cell r="E1736" t="str">
            <v>WOODEN STRUCTURED ALUMINIUM ALMIRAH</v>
          </cell>
          <cell r="F1736">
            <v>1</v>
          </cell>
          <cell r="G1736">
            <v>35339</v>
          </cell>
          <cell r="H1736">
            <v>5700</v>
          </cell>
        </row>
        <row r="1737">
          <cell r="A1737">
            <v>3400002490</v>
          </cell>
          <cell r="B1737">
            <v>6801</v>
          </cell>
          <cell r="C1737">
            <v>61206</v>
          </cell>
          <cell r="D1737">
            <v>0</v>
          </cell>
          <cell r="E1737" t="str">
            <v>WORK STATION</v>
          </cell>
          <cell r="F1737">
            <v>1</v>
          </cell>
          <cell r="G1737">
            <v>35339</v>
          </cell>
          <cell r="H1737">
            <v>5100</v>
          </cell>
        </row>
        <row r="1738">
          <cell r="A1738">
            <v>3400002495</v>
          </cell>
          <cell r="B1738">
            <v>6801</v>
          </cell>
          <cell r="C1738">
            <v>61162</v>
          </cell>
          <cell r="D1738">
            <v>0</v>
          </cell>
          <cell r="E1738" t="str">
            <v>WORK MANAGER'S CUBICLE</v>
          </cell>
          <cell r="F1738">
            <v>1</v>
          </cell>
          <cell r="G1738">
            <v>35339</v>
          </cell>
          <cell r="H1738">
            <v>30900</v>
          </cell>
        </row>
        <row r="1739">
          <cell r="A1739">
            <v>3400002497</v>
          </cell>
          <cell r="B1739">
            <v>6801</v>
          </cell>
          <cell r="C1739">
            <v>61203</v>
          </cell>
          <cell r="D1739">
            <v>0</v>
          </cell>
          <cell r="E1739" t="str">
            <v>XEROX MACHINE</v>
          </cell>
          <cell r="F1739">
            <v>1</v>
          </cell>
          <cell r="G1739">
            <v>35339</v>
          </cell>
          <cell r="H1739">
            <v>68000</v>
          </cell>
        </row>
        <row r="1740">
          <cell r="A1740">
            <v>3400002499</v>
          </cell>
          <cell r="B1740">
            <v>6801</v>
          </cell>
          <cell r="C1740">
            <v>61201</v>
          </cell>
          <cell r="D1740">
            <v>0</v>
          </cell>
          <cell r="E1740" t="str">
            <v>STENO TABLE WITH SIDE UNIT</v>
          </cell>
          <cell r="F1740">
            <v>1</v>
          </cell>
          <cell r="G1740">
            <v>35339</v>
          </cell>
          <cell r="H1740">
            <v>5000</v>
          </cell>
        </row>
        <row r="1741">
          <cell r="A1741">
            <v>3400002500</v>
          </cell>
          <cell r="B1741">
            <v>6801</v>
          </cell>
          <cell r="C1741">
            <v>61159</v>
          </cell>
          <cell r="D1741">
            <v>0</v>
          </cell>
          <cell r="E1741" t="str">
            <v>STENO TABLE WITH SIDE UNIT</v>
          </cell>
          <cell r="F1741">
            <v>1</v>
          </cell>
          <cell r="G1741">
            <v>35339</v>
          </cell>
          <cell r="H1741">
            <v>4500</v>
          </cell>
        </row>
        <row r="1742">
          <cell r="A1742">
            <v>3400002502</v>
          </cell>
          <cell r="B1742">
            <v>6801</v>
          </cell>
          <cell r="C1742">
            <v>61206</v>
          </cell>
          <cell r="D1742">
            <v>0</v>
          </cell>
          <cell r="E1742" t="str">
            <v>STUDU TABLE</v>
          </cell>
          <cell r="F1742">
            <v>1</v>
          </cell>
          <cell r="G1742">
            <v>35339</v>
          </cell>
          <cell r="H1742">
            <v>5000</v>
          </cell>
        </row>
        <row r="1743">
          <cell r="A1743">
            <v>3400002507</v>
          </cell>
          <cell r="B1743">
            <v>6801</v>
          </cell>
          <cell r="C1743">
            <v>61161</v>
          </cell>
          <cell r="D1743">
            <v>0</v>
          </cell>
          <cell r="E1743" t="str">
            <v>TABLES CANTEEN</v>
          </cell>
          <cell r="F1743">
            <v>1</v>
          </cell>
          <cell r="G1743">
            <v>35339</v>
          </cell>
          <cell r="H1743">
            <v>7600</v>
          </cell>
        </row>
        <row r="1744">
          <cell r="A1744">
            <v>3400002513</v>
          </cell>
          <cell r="B1744">
            <v>6801</v>
          </cell>
          <cell r="C1744">
            <v>61206</v>
          </cell>
          <cell r="D1744">
            <v>0</v>
          </cell>
          <cell r="E1744" t="str">
            <v>TWO SEATER TUB WITH SEATING ARRANGEMENT</v>
          </cell>
          <cell r="F1744">
            <v>1</v>
          </cell>
          <cell r="G1744">
            <v>35339</v>
          </cell>
          <cell r="H1744">
            <v>5100</v>
          </cell>
        </row>
        <row r="1745">
          <cell r="A1745">
            <v>3400002514</v>
          </cell>
          <cell r="B1745">
            <v>6801</v>
          </cell>
          <cell r="C1745">
            <v>61159</v>
          </cell>
          <cell r="D1745">
            <v>0</v>
          </cell>
          <cell r="E1745" t="str">
            <v>TYPEWRITER MANUAL REMINGTON</v>
          </cell>
          <cell r="F1745">
            <v>1</v>
          </cell>
          <cell r="G1745">
            <v>35339</v>
          </cell>
          <cell r="H1745">
            <v>8800</v>
          </cell>
        </row>
        <row r="1746">
          <cell r="A1746">
            <v>3400002517</v>
          </cell>
          <cell r="B1746">
            <v>6801</v>
          </cell>
          <cell r="C1746">
            <v>61161</v>
          </cell>
          <cell r="D1746">
            <v>0</v>
          </cell>
          <cell r="E1746" t="str">
            <v>VENUS 50LTS WATER HEATER</v>
          </cell>
          <cell r="F1746">
            <v>1</v>
          </cell>
          <cell r="G1746">
            <v>35339</v>
          </cell>
          <cell r="H1746">
            <v>5600</v>
          </cell>
        </row>
        <row r="1747">
          <cell r="A1747">
            <v>3400002522</v>
          </cell>
          <cell r="B1747">
            <v>6801</v>
          </cell>
          <cell r="C1747">
            <v>61162</v>
          </cell>
          <cell r="D1747">
            <v>0</v>
          </cell>
          <cell r="E1747" t="str">
            <v>WALL CABINET</v>
          </cell>
          <cell r="F1747">
            <v>1</v>
          </cell>
          <cell r="G1747">
            <v>35339</v>
          </cell>
          <cell r="H1747">
            <v>7800</v>
          </cell>
        </row>
        <row r="1748">
          <cell r="A1748">
            <v>3400002524</v>
          </cell>
          <cell r="B1748">
            <v>6801</v>
          </cell>
          <cell r="C1748">
            <v>61161</v>
          </cell>
          <cell r="D1748">
            <v>0</v>
          </cell>
          <cell r="E1748" t="str">
            <v>WASHING MACHINE</v>
          </cell>
          <cell r="F1748">
            <v>1</v>
          </cell>
          <cell r="G1748">
            <v>35339</v>
          </cell>
          <cell r="H1748">
            <v>16600</v>
          </cell>
        </row>
        <row r="1749">
          <cell r="A1749">
            <v>3400002526</v>
          </cell>
          <cell r="B1749">
            <v>6801</v>
          </cell>
          <cell r="C1749">
            <v>61206</v>
          </cell>
          <cell r="D1749">
            <v>0</v>
          </cell>
          <cell r="E1749" t="str">
            <v>SECRETARIAT TABLE</v>
          </cell>
          <cell r="F1749">
            <v>1</v>
          </cell>
          <cell r="G1749">
            <v>35339</v>
          </cell>
          <cell r="H1749">
            <v>5100</v>
          </cell>
        </row>
        <row r="1750">
          <cell r="A1750">
            <v>3400002527</v>
          </cell>
          <cell r="B1750">
            <v>6801</v>
          </cell>
          <cell r="C1750">
            <v>61206</v>
          </cell>
          <cell r="D1750">
            <v>0</v>
          </cell>
          <cell r="E1750" t="str">
            <v>SECRETARIAT TABLE</v>
          </cell>
          <cell r="F1750">
            <v>1</v>
          </cell>
          <cell r="G1750">
            <v>35339</v>
          </cell>
          <cell r="H1750">
            <v>5100</v>
          </cell>
        </row>
        <row r="1751">
          <cell r="A1751">
            <v>3400002528</v>
          </cell>
          <cell r="B1751">
            <v>6801</v>
          </cell>
          <cell r="C1751">
            <v>61151</v>
          </cell>
          <cell r="D1751">
            <v>0</v>
          </cell>
          <cell r="E1751" t="str">
            <v>SERVO VOLTAGE STABILISER</v>
          </cell>
          <cell r="F1751">
            <v>1</v>
          </cell>
          <cell r="G1751">
            <v>35339</v>
          </cell>
          <cell r="H1751">
            <v>5900</v>
          </cell>
        </row>
        <row r="1752">
          <cell r="A1752">
            <v>3400002540</v>
          </cell>
          <cell r="B1752">
            <v>6801</v>
          </cell>
          <cell r="C1752">
            <v>61101</v>
          </cell>
          <cell r="D1752">
            <v>0</v>
          </cell>
          <cell r="E1752" t="str">
            <v>STEEL ALMIRAH</v>
          </cell>
          <cell r="F1752">
            <v>1</v>
          </cell>
          <cell r="G1752">
            <v>35339</v>
          </cell>
          <cell r="H1752">
            <v>6900</v>
          </cell>
        </row>
        <row r="1753">
          <cell r="A1753">
            <v>3400002541</v>
          </cell>
          <cell r="B1753">
            <v>6801</v>
          </cell>
          <cell r="C1753">
            <v>61206</v>
          </cell>
          <cell r="D1753">
            <v>0</v>
          </cell>
          <cell r="E1753" t="str">
            <v>STEEL ALMIRAH</v>
          </cell>
          <cell r="F1753">
            <v>1</v>
          </cell>
          <cell r="G1753">
            <v>35339</v>
          </cell>
          <cell r="H1753">
            <v>4900</v>
          </cell>
        </row>
        <row r="1754">
          <cell r="A1754">
            <v>3400002542</v>
          </cell>
          <cell r="B1754">
            <v>6801</v>
          </cell>
          <cell r="C1754">
            <v>61101</v>
          </cell>
          <cell r="D1754">
            <v>0</v>
          </cell>
          <cell r="E1754" t="str">
            <v>STEEL ALMIRAH</v>
          </cell>
          <cell r="F1754">
            <v>1</v>
          </cell>
          <cell r="G1754">
            <v>35339</v>
          </cell>
          <cell r="H1754">
            <v>6900</v>
          </cell>
        </row>
        <row r="1755">
          <cell r="A1755">
            <v>3400002543</v>
          </cell>
          <cell r="B1755">
            <v>6801</v>
          </cell>
          <cell r="C1755">
            <v>61112</v>
          </cell>
          <cell r="D1755">
            <v>0</v>
          </cell>
          <cell r="E1755" t="str">
            <v>STEEL ALMIRAH</v>
          </cell>
          <cell r="F1755">
            <v>1</v>
          </cell>
          <cell r="G1755">
            <v>35339</v>
          </cell>
          <cell r="H1755">
            <v>6600</v>
          </cell>
        </row>
        <row r="1756">
          <cell r="A1756">
            <v>3400002544</v>
          </cell>
          <cell r="B1756">
            <v>6801</v>
          </cell>
          <cell r="C1756">
            <v>61112</v>
          </cell>
          <cell r="D1756">
            <v>0</v>
          </cell>
          <cell r="E1756" t="str">
            <v>STEEL ALMIRAH</v>
          </cell>
          <cell r="F1756">
            <v>1</v>
          </cell>
          <cell r="G1756">
            <v>35339</v>
          </cell>
          <cell r="H1756">
            <v>6600</v>
          </cell>
        </row>
        <row r="1757">
          <cell r="A1757">
            <v>3400002545</v>
          </cell>
          <cell r="B1757">
            <v>6801</v>
          </cell>
          <cell r="C1757">
            <v>61112</v>
          </cell>
          <cell r="D1757">
            <v>0</v>
          </cell>
          <cell r="E1757" t="str">
            <v>STEEL ALMIRAH</v>
          </cell>
          <cell r="F1757">
            <v>1</v>
          </cell>
          <cell r="G1757">
            <v>35339</v>
          </cell>
          <cell r="H1757">
            <v>6600</v>
          </cell>
        </row>
        <row r="1758">
          <cell r="A1758">
            <v>3400002546</v>
          </cell>
          <cell r="B1758">
            <v>6801</v>
          </cell>
          <cell r="C1758">
            <v>61112</v>
          </cell>
          <cell r="D1758">
            <v>0</v>
          </cell>
          <cell r="E1758" t="str">
            <v>STEEL ALMIRAH</v>
          </cell>
          <cell r="F1758">
            <v>1</v>
          </cell>
          <cell r="G1758">
            <v>35339</v>
          </cell>
          <cell r="H1758">
            <v>5300</v>
          </cell>
        </row>
        <row r="1759">
          <cell r="A1759">
            <v>3400002547</v>
          </cell>
          <cell r="B1759">
            <v>6801</v>
          </cell>
          <cell r="C1759">
            <v>61206</v>
          </cell>
          <cell r="D1759">
            <v>0</v>
          </cell>
          <cell r="E1759" t="str">
            <v>STEEL ALMIRAH</v>
          </cell>
          <cell r="F1759">
            <v>1</v>
          </cell>
          <cell r="G1759">
            <v>35339</v>
          </cell>
          <cell r="H1759">
            <v>4800</v>
          </cell>
        </row>
        <row r="1760">
          <cell r="A1760">
            <v>3400002548</v>
          </cell>
          <cell r="B1760">
            <v>6801</v>
          </cell>
          <cell r="C1760">
            <v>61161</v>
          </cell>
          <cell r="D1760">
            <v>0</v>
          </cell>
          <cell r="E1760" t="str">
            <v>STEEL ALMIRAH WITH LOCKERS</v>
          </cell>
          <cell r="F1760">
            <v>1</v>
          </cell>
          <cell r="G1760">
            <v>35339</v>
          </cell>
          <cell r="H1760">
            <v>5100</v>
          </cell>
        </row>
        <row r="1761">
          <cell r="A1761">
            <v>3400002549</v>
          </cell>
          <cell r="B1761">
            <v>6801</v>
          </cell>
          <cell r="C1761">
            <v>61161</v>
          </cell>
          <cell r="D1761">
            <v>0</v>
          </cell>
          <cell r="E1761" t="str">
            <v>STEEL ALMIRAH WITH LOCKERS</v>
          </cell>
          <cell r="F1761">
            <v>1</v>
          </cell>
          <cell r="G1761">
            <v>35339</v>
          </cell>
          <cell r="H1761">
            <v>5100</v>
          </cell>
        </row>
        <row r="1762">
          <cell r="A1762">
            <v>3400002551</v>
          </cell>
          <cell r="B1762">
            <v>6801</v>
          </cell>
          <cell r="C1762">
            <v>61161</v>
          </cell>
          <cell r="D1762">
            <v>0</v>
          </cell>
          <cell r="E1762" t="str">
            <v>STEEL ALMIRAHS WITH 6 LOCKERS</v>
          </cell>
          <cell r="F1762">
            <v>1</v>
          </cell>
          <cell r="G1762">
            <v>35339</v>
          </cell>
          <cell r="H1762">
            <v>5100</v>
          </cell>
        </row>
        <row r="1763">
          <cell r="A1763">
            <v>3400002552</v>
          </cell>
          <cell r="B1763">
            <v>6801</v>
          </cell>
          <cell r="C1763">
            <v>61161</v>
          </cell>
          <cell r="D1763">
            <v>0</v>
          </cell>
          <cell r="E1763" t="str">
            <v>STEEL ALMIRAHS WITH 6 LOCKERS</v>
          </cell>
          <cell r="F1763">
            <v>1</v>
          </cell>
          <cell r="G1763">
            <v>35339</v>
          </cell>
          <cell r="H1763">
            <v>5100</v>
          </cell>
        </row>
        <row r="1764">
          <cell r="A1764">
            <v>3400002553</v>
          </cell>
          <cell r="B1764">
            <v>6801</v>
          </cell>
          <cell r="C1764">
            <v>61161</v>
          </cell>
          <cell r="D1764">
            <v>0</v>
          </cell>
          <cell r="E1764" t="str">
            <v>STEEL ALMIRAHS WITH 6 LOCKERS</v>
          </cell>
          <cell r="F1764">
            <v>1</v>
          </cell>
          <cell r="G1764">
            <v>35339</v>
          </cell>
          <cell r="H1764">
            <v>5100</v>
          </cell>
        </row>
        <row r="1765">
          <cell r="A1765">
            <v>3400002554</v>
          </cell>
          <cell r="B1765">
            <v>6801</v>
          </cell>
          <cell r="C1765">
            <v>61161</v>
          </cell>
          <cell r="D1765">
            <v>0</v>
          </cell>
          <cell r="E1765" t="str">
            <v>STEEL ALMIRAHS WITH 6 LOCKERS</v>
          </cell>
          <cell r="F1765">
            <v>1</v>
          </cell>
          <cell r="G1765">
            <v>35339</v>
          </cell>
          <cell r="H1765">
            <v>5000</v>
          </cell>
        </row>
        <row r="1766">
          <cell r="A1766">
            <v>3400002555</v>
          </cell>
          <cell r="B1766">
            <v>6801</v>
          </cell>
          <cell r="C1766">
            <v>61161</v>
          </cell>
          <cell r="D1766">
            <v>0</v>
          </cell>
          <cell r="E1766" t="str">
            <v>STEEL ALMIRAHS WITH 6 LOCKERS</v>
          </cell>
          <cell r="F1766">
            <v>1</v>
          </cell>
          <cell r="G1766">
            <v>35339</v>
          </cell>
          <cell r="H1766">
            <v>5000</v>
          </cell>
        </row>
        <row r="1767">
          <cell r="A1767">
            <v>3400002564</v>
          </cell>
          <cell r="B1767">
            <v>6801</v>
          </cell>
          <cell r="C1767">
            <v>61206</v>
          </cell>
          <cell r="D1767">
            <v>0</v>
          </cell>
          <cell r="E1767" t="str">
            <v>OFFICER TABLE WITH DECOLAH TOP</v>
          </cell>
          <cell r="F1767">
            <v>1</v>
          </cell>
          <cell r="G1767">
            <v>35339</v>
          </cell>
          <cell r="H1767">
            <v>5500</v>
          </cell>
        </row>
        <row r="1768">
          <cell r="A1768">
            <v>3400002568</v>
          </cell>
          <cell r="B1768">
            <v>6801</v>
          </cell>
          <cell r="C1768">
            <v>61155</v>
          </cell>
          <cell r="D1768">
            <v>0</v>
          </cell>
          <cell r="E1768" t="str">
            <v>PCAT SYSTEM</v>
          </cell>
          <cell r="F1768">
            <v>1</v>
          </cell>
          <cell r="G1768">
            <v>35339</v>
          </cell>
          <cell r="H1768">
            <v>24400</v>
          </cell>
        </row>
        <row r="1769">
          <cell r="A1769">
            <v>3400002569</v>
          </cell>
          <cell r="B1769">
            <v>6801</v>
          </cell>
          <cell r="C1769">
            <v>61208</v>
          </cell>
          <cell r="D1769">
            <v>0</v>
          </cell>
          <cell r="E1769" t="str">
            <v>PC XT SYSTEM</v>
          </cell>
          <cell r="F1769">
            <v>1</v>
          </cell>
          <cell r="G1769">
            <v>35339</v>
          </cell>
          <cell r="H1769">
            <v>17700</v>
          </cell>
        </row>
        <row r="1770">
          <cell r="A1770">
            <v>3400002570</v>
          </cell>
          <cell r="B1770">
            <v>6801</v>
          </cell>
          <cell r="C1770">
            <v>61159</v>
          </cell>
          <cell r="D1770">
            <v>0</v>
          </cell>
          <cell r="E1770" t="str">
            <v>PC 286</v>
          </cell>
          <cell r="F1770">
            <v>1</v>
          </cell>
          <cell r="G1770">
            <v>35339</v>
          </cell>
          <cell r="H1770">
            <v>9200</v>
          </cell>
        </row>
        <row r="1771">
          <cell r="A1771">
            <v>3400002571</v>
          </cell>
          <cell r="B1771">
            <v>6801</v>
          </cell>
          <cell r="C1771">
            <v>61160</v>
          </cell>
          <cell r="D1771">
            <v>0</v>
          </cell>
          <cell r="E1771" t="str">
            <v>PC AT 286</v>
          </cell>
          <cell r="F1771">
            <v>1</v>
          </cell>
          <cell r="G1771">
            <v>35339</v>
          </cell>
          <cell r="H1771">
            <v>38100</v>
          </cell>
        </row>
        <row r="1772">
          <cell r="A1772">
            <v>3400002572</v>
          </cell>
          <cell r="B1772">
            <v>6801</v>
          </cell>
          <cell r="C1772">
            <v>61100</v>
          </cell>
          <cell r="D1772">
            <v>0</v>
          </cell>
          <cell r="E1772" t="str">
            <v>PC AT 386DX</v>
          </cell>
          <cell r="F1772">
            <v>1</v>
          </cell>
          <cell r="G1772">
            <v>35339</v>
          </cell>
          <cell r="H1772">
            <v>53800</v>
          </cell>
        </row>
        <row r="1773">
          <cell r="A1773">
            <v>3400002573</v>
          </cell>
          <cell r="B1773">
            <v>6801</v>
          </cell>
          <cell r="C1773">
            <v>61155</v>
          </cell>
          <cell r="D1773">
            <v>0</v>
          </cell>
          <cell r="E1773" t="str">
            <v>PC AT 386DX</v>
          </cell>
          <cell r="F1773">
            <v>1</v>
          </cell>
          <cell r="G1773">
            <v>35339</v>
          </cell>
          <cell r="H1773">
            <v>49400</v>
          </cell>
        </row>
        <row r="1774">
          <cell r="A1774">
            <v>3400002574</v>
          </cell>
          <cell r="B1774">
            <v>6801</v>
          </cell>
          <cell r="C1774">
            <v>61154</v>
          </cell>
          <cell r="D1774">
            <v>0</v>
          </cell>
          <cell r="E1774" t="str">
            <v>PC AT 386DX</v>
          </cell>
          <cell r="F1774">
            <v>1</v>
          </cell>
          <cell r="G1774">
            <v>35339</v>
          </cell>
          <cell r="H1774">
            <v>49400</v>
          </cell>
        </row>
        <row r="1775">
          <cell r="A1775">
            <v>3400002575</v>
          </cell>
          <cell r="B1775">
            <v>6801</v>
          </cell>
          <cell r="C1775">
            <v>61160</v>
          </cell>
          <cell r="D1775">
            <v>0</v>
          </cell>
          <cell r="E1775" t="str">
            <v>PC AT 386DX</v>
          </cell>
          <cell r="F1775">
            <v>1</v>
          </cell>
          <cell r="G1775">
            <v>35339</v>
          </cell>
          <cell r="H1775">
            <v>49400</v>
          </cell>
        </row>
        <row r="1776">
          <cell r="A1776">
            <v>3400002576</v>
          </cell>
          <cell r="B1776">
            <v>6801</v>
          </cell>
          <cell r="C1776">
            <v>61155</v>
          </cell>
          <cell r="D1776">
            <v>0</v>
          </cell>
          <cell r="E1776" t="str">
            <v>PC AT 386 SX</v>
          </cell>
          <cell r="F1776">
            <v>1</v>
          </cell>
          <cell r="G1776">
            <v>35339</v>
          </cell>
          <cell r="H1776">
            <v>48000</v>
          </cell>
        </row>
        <row r="1777">
          <cell r="A1777">
            <v>3400002577</v>
          </cell>
          <cell r="B1777">
            <v>6801</v>
          </cell>
          <cell r="C1777">
            <v>61155</v>
          </cell>
          <cell r="D1777">
            <v>0</v>
          </cell>
          <cell r="E1777" t="str">
            <v>PC AT 386 SX</v>
          </cell>
          <cell r="F1777">
            <v>1</v>
          </cell>
          <cell r="G1777">
            <v>35339</v>
          </cell>
          <cell r="H1777">
            <v>40800</v>
          </cell>
        </row>
        <row r="1778">
          <cell r="A1778">
            <v>3400002578</v>
          </cell>
          <cell r="B1778">
            <v>6801</v>
          </cell>
          <cell r="C1778">
            <v>61155</v>
          </cell>
          <cell r="D1778">
            <v>0</v>
          </cell>
          <cell r="E1778" t="str">
            <v>PC AT 386SX WITH ACTIVE HUB</v>
          </cell>
          <cell r="F1778">
            <v>1</v>
          </cell>
          <cell r="G1778">
            <v>35339</v>
          </cell>
          <cell r="H1778">
            <v>46000</v>
          </cell>
        </row>
        <row r="1779">
          <cell r="A1779">
            <v>3400002579</v>
          </cell>
          <cell r="B1779">
            <v>6801</v>
          </cell>
          <cell r="C1779">
            <v>61155</v>
          </cell>
          <cell r="D1779">
            <v>0</v>
          </cell>
          <cell r="E1779" t="str">
            <v>PC AT 386SX WITH ACTIVE HUB</v>
          </cell>
          <cell r="F1779">
            <v>1</v>
          </cell>
          <cell r="G1779">
            <v>35339</v>
          </cell>
          <cell r="H1779">
            <v>46000</v>
          </cell>
        </row>
        <row r="1780">
          <cell r="A1780">
            <v>3400002582</v>
          </cell>
          <cell r="B1780">
            <v>6801</v>
          </cell>
          <cell r="C1780">
            <v>61161</v>
          </cell>
          <cell r="D1780">
            <v>0</v>
          </cell>
          <cell r="E1780" t="str">
            <v>PERSONAL COMPUTER</v>
          </cell>
          <cell r="F1780">
            <v>1</v>
          </cell>
          <cell r="G1780">
            <v>35339</v>
          </cell>
          <cell r="H1780">
            <v>11600</v>
          </cell>
        </row>
        <row r="1781">
          <cell r="A1781">
            <v>3400002585</v>
          </cell>
          <cell r="B1781">
            <v>6801</v>
          </cell>
          <cell r="C1781">
            <v>61150</v>
          </cell>
          <cell r="D1781">
            <v>0</v>
          </cell>
          <cell r="E1781" t="str">
            <v>PIGEON HOLE SLOTTED ANGLE STORAGE UNIT</v>
          </cell>
          <cell r="F1781">
            <v>1</v>
          </cell>
          <cell r="G1781">
            <v>35339</v>
          </cell>
          <cell r="H1781">
            <v>6600</v>
          </cell>
        </row>
        <row r="1782">
          <cell r="A1782">
            <v>3400002586</v>
          </cell>
          <cell r="B1782">
            <v>6801</v>
          </cell>
          <cell r="C1782">
            <v>61150</v>
          </cell>
          <cell r="D1782">
            <v>0</v>
          </cell>
          <cell r="E1782" t="str">
            <v>PIGEON HOLE SLOTTED ANGLE STORAGE UNIT</v>
          </cell>
          <cell r="F1782">
            <v>1</v>
          </cell>
          <cell r="G1782">
            <v>35339</v>
          </cell>
          <cell r="H1782">
            <v>6600</v>
          </cell>
        </row>
        <row r="1783">
          <cell r="A1783">
            <v>3400002587</v>
          </cell>
          <cell r="B1783">
            <v>6801</v>
          </cell>
          <cell r="C1783">
            <v>61150</v>
          </cell>
          <cell r="D1783">
            <v>0</v>
          </cell>
          <cell r="E1783" t="str">
            <v>PIGEON HOLE SLOTTED ANGLE STORAGE UNIT</v>
          </cell>
          <cell r="F1783">
            <v>1</v>
          </cell>
          <cell r="G1783">
            <v>35339</v>
          </cell>
          <cell r="H1783">
            <v>6600</v>
          </cell>
        </row>
        <row r="1784">
          <cell r="A1784">
            <v>3400002588</v>
          </cell>
          <cell r="B1784">
            <v>6801</v>
          </cell>
          <cell r="C1784">
            <v>61206</v>
          </cell>
          <cell r="D1784">
            <v>0</v>
          </cell>
          <cell r="E1784" t="str">
            <v>PLAN FILING CABINET</v>
          </cell>
          <cell r="F1784">
            <v>1</v>
          </cell>
          <cell r="G1784">
            <v>35339</v>
          </cell>
          <cell r="H1784">
            <v>4900</v>
          </cell>
        </row>
        <row r="1785">
          <cell r="A1785">
            <v>3400002590</v>
          </cell>
          <cell r="B1785">
            <v>6801</v>
          </cell>
          <cell r="C1785">
            <v>61203</v>
          </cell>
          <cell r="D1785">
            <v>0</v>
          </cell>
          <cell r="E1785" t="str">
            <v>PODIUM AT RECEPTION</v>
          </cell>
          <cell r="F1785">
            <v>1</v>
          </cell>
          <cell r="G1785">
            <v>35339</v>
          </cell>
          <cell r="H1785">
            <v>67800</v>
          </cell>
        </row>
        <row r="1786">
          <cell r="A1786">
            <v>3400002592</v>
          </cell>
          <cell r="B1786">
            <v>6801</v>
          </cell>
          <cell r="C1786">
            <v>61203</v>
          </cell>
          <cell r="D1786">
            <v>0</v>
          </cell>
          <cell r="E1786" t="str">
            <v>POSTAL WEIGHING MACHINE</v>
          </cell>
          <cell r="F1786">
            <v>1</v>
          </cell>
          <cell r="G1786">
            <v>35339</v>
          </cell>
          <cell r="H1786">
            <v>7400</v>
          </cell>
        </row>
        <row r="1787">
          <cell r="A1787">
            <v>3400002593</v>
          </cell>
          <cell r="B1787">
            <v>6801</v>
          </cell>
          <cell r="C1787">
            <v>61206</v>
          </cell>
          <cell r="D1787">
            <v>0</v>
          </cell>
          <cell r="E1787" t="str">
            <v>PRINTER STATION</v>
          </cell>
          <cell r="F1787">
            <v>1</v>
          </cell>
          <cell r="G1787">
            <v>35339</v>
          </cell>
          <cell r="H1787">
            <v>2200</v>
          </cell>
        </row>
        <row r="1788">
          <cell r="A1788">
            <v>3400002596</v>
          </cell>
          <cell r="B1788">
            <v>6801</v>
          </cell>
          <cell r="C1788">
            <v>61161</v>
          </cell>
          <cell r="D1788">
            <v>0</v>
          </cell>
          <cell r="E1788" t="str">
            <v>REFRIGERATOR</v>
          </cell>
          <cell r="F1788">
            <v>1</v>
          </cell>
          <cell r="G1788">
            <v>35339</v>
          </cell>
          <cell r="H1788">
            <v>8300</v>
          </cell>
        </row>
        <row r="1789">
          <cell r="A1789">
            <v>3400002598</v>
          </cell>
          <cell r="B1789">
            <v>6801</v>
          </cell>
          <cell r="C1789">
            <v>61159</v>
          </cell>
          <cell r="D1789">
            <v>0</v>
          </cell>
          <cell r="E1789" t="str">
            <v>SAFE MODEL 41 DEFENDER</v>
          </cell>
          <cell r="F1789">
            <v>1</v>
          </cell>
          <cell r="G1789">
            <v>35339</v>
          </cell>
          <cell r="H1789">
            <v>25100</v>
          </cell>
        </row>
        <row r="1790">
          <cell r="A1790">
            <v>3400002599</v>
          </cell>
          <cell r="B1790">
            <v>6801</v>
          </cell>
          <cell r="C1790">
            <v>61206</v>
          </cell>
          <cell r="D1790">
            <v>0</v>
          </cell>
          <cell r="E1790" t="str">
            <v>ISS CARD FOR RH32</v>
          </cell>
          <cell r="F1790">
            <v>1</v>
          </cell>
          <cell r="G1790">
            <v>35339</v>
          </cell>
          <cell r="H1790">
            <v>7600</v>
          </cell>
        </row>
        <row r="1791">
          <cell r="A1791">
            <v>3400002600</v>
          </cell>
          <cell r="B1791">
            <v>6801</v>
          </cell>
          <cell r="C1791">
            <v>61161</v>
          </cell>
          <cell r="D1791">
            <v>0</v>
          </cell>
          <cell r="E1791" t="str">
            <v>KELVINATOR REFRIGERATOR</v>
          </cell>
          <cell r="F1791">
            <v>1</v>
          </cell>
          <cell r="G1791">
            <v>35339</v>
          </cell>
          <cell r="H1791">
            <v>5700</v>
          </cell>
        </row>
        <row r="1792">
          <cell r="A1792">
            <v>3400002605</v>
          </cell>
          <cell r="B1792">
            <v>6801</v>
          </cell>
          <cell r="C1792">
            <v>61162</v>
          </cell>
          <cell r="D1792">
            <v>0</v>
          </cell>
          <cell r="E1792" t="str">
            <v>KITCHEN DESK</v>
          </cell>
          <cell r="F1792">
            <v>1</v>
          </cell>
          <cell r="G1792">
            <v>35339</v>
          </cell>
          <cell r="H1792">
            <v>6800</v>
          </cell>
        </row>
        <row r="1793">
          <cell r="A1793">
            <v>3400002606</v>
          </cell>
          <cell r="B1793">
            <v>6801</v>
          </cell>
          <cell r="C1793">
            <v>61162</v>
          </cell>
          <cell r="D1793">
            <v>0</v>
          </cell>
          <cell r="E1793" t="str">
            <v>KITCHEN SINK UNIT</v>
          </cell>
          <cell r="F1793">
            <v>1</v>
          </cell>
          <cell r="G1793">
            <v>35339</v>
          </cell>
          <cell r="H1793">
            <v>4900</v>
          </cell>
        </row>
        <row r="1794">
          <cell r="A1794">
            <v>3400002608</v>
          </cell>
          <cell r="B1794">
            <v>6801</v>
          </cell>
          <cell r="C1794">
            <v>61206</v>
          </cell>
          <cell r="D1794">
            <v>0</v>
          </cell>
          <cell r="E1794" t="str">
            <v>KTS CARD OR RH32</v>
          </cell>
          <cell r="F1794">
            <v>1</v>
          </cell>
          <cell r="G1794">
            <v>35339</v>
          </cell>
          <cell r="H1794">
            <v>6100</v>
          </cell>
        </row>
        <row r="1795">
          <cell r="A1795">
            <v>3400002609</v>
          </cell>
          <cell r="B1795">
            <v>6801</v>
          </cell>
          <cell r="C1795">
            <v>61159</v>
          </cell>
          <cell r="D1795">
            <v>0</v>
          </cell>
          <cell r="E1795" t="str">
            <v>L&amp;T DOT MATRIX PRINTER</v>
          </cell>
          <cell r="F1795">
            <v>1</v>
          </cell>
          <cell r="G1795">
            <v>35339</v>
          </cell>
          <cell r="H1795">
            <v>12200</v>
          </cell>
        </row>
        <row r="1796">
          <cell r="A1796">
            <v>3400002618</v>
          </cell>
          <cell r="B1796">
            <v>6801</v>
          </cell>
          <cell r="C1796">
            <v>61206</v>
          </cell>
          <cell r="D1796">
            <v>0</v>
          </cell>
          <cell r="E1796" t="str">
            <v>MS RACKS (THREE TIER)</v>
          </cell>
          <cell r="F1796">
            <v>1</v>
          </cell>
          <cell r="G1796">
            <v>35339</v>
          </cell>
          <cell r="H1796">
            <v>8300</v>
          </cell>
        </row>
        <row r="1797">
          <cell r="A1797">
            <v>3400002619</v>
          </cell>
          <cell r="B1797">
            <v>6801</v>
          </cell>
          <cell r="C1797">
            <v>61206</v>
          </cell>
          <cell r="D1797">
            <v>0</v>
          </cell>
          <cell r="E1797" t="str">
            <v>MS WELDED MOBILE RACK</v>
          </cell>
          <cell r="F1797">
            <v>1</v>
          </cell>
          <cell r="G1797">
            <v>35339</v>
          </cell>
          <cell r="H1797">
            <v>5600</v>
          </cell>
        </row>
        <row r="1798">
          <cell r="A1798">
            <v>3400002622</v>
          </cell>
          <cell r="B1798">
            <v>6801</v>
          </cell>
          <cell r="C1798">
            <v>61206</v>
          </cell>
          <cell r="D1798">
            <v>0</v>
          </cell>
          <cell r="E1798" t="str">
            <v>MANAGERS TABLE</v>
          </cell>
          <cell r="F1798">
            <v>1</v>
          </cell>
          <cell r="G1798">
            <v>35339</v>
          </cell>
          <cell r="H1798">
            <v>4400</v>
          </cell>
        </row>
        <row r="1799">
          <cell r="A1799">
            <v>3400002623</v>
          </cell>
          <cell r="B1799">
            <v>6801</v>
          </cell>
          <cell r="C1799">
            <v>61206</v>
          </cell>
          <cell r="D1799">
            <v>0</v>
          </cell>
          <cell r="E1799" t="str">
            <v>MANAGERS TABLE</v>
          </cell>
          <cell r="F1799">
            <v>1</v>
          </cell>
          <cell r="G1799">
            <v>35339</v>
          </cell>
          <cell r="H1799">
            <v>4500</v>
          </cell>
        </row>
        <row r="1800">
          <cell r="A1800">
            <v>3400002625</v>
          </cell>
          <cell r="B1800">
            <v>6801</v>
          </cell>
          <cell r="C1800">
            <v>61206</v>
          </cell>
          <cell r="D1800">
            <v>0</v>
          </cell>
          <cell r="E1800" t="str">
            <v>MICRO PROCESSOR BASED COMPUTER SYSTEM</v>
          </cell>
          <cell r="F1800">
            <v>1</v>
          </cell>
          <cell r="G1800">
            <v>35339</v>
          </cell>
          <cell r="H1800">
            <v>14400</v>
          </cell>
        </row>
        <row r="1801">
          <cell r="A1801">
            <v>3400002627</v>
          </cell>
          <cell r="B1801">
            <v>6801</v>
          </cell>
          <cell r="C1801">
            <v>61108</v>
          </cell>
          <cell r="D1801">
            <v>0</v>
          </cell>
          <cell r="E1801" t="str">
            <v>MS SHELF WITH WOODEN PLATFORM</v>
          </cell>
          <cell r="F1801">
            <v>1</v>
          </cell>
          <cell r="G1801">
            <v>35339</v>
          </cell>
          <cell r="H1801">
            <v>24500</v>
          </cell>
        </row>
        <row r="1802">
          <cell r="A1802">
            <v>3400002628</v>
          </cell>
          <cell r="B1802">
            <v>6801</v>
          </cell>
          <cell r="C1802">
            <v>61115</v>
          </cell>
          <cell r="D1802">
            <v>0</v>
          </cell>
          <cell r="E1802" t="str">
            <v>MOBILE STEP PLATFORM</v>
          </cell>
          <cell r="F1802">
            <v>1</v>
          </cell>
          <cell r="G1802">
            <v>35339</v>
          </cell>
          <cell r="H1802">
            <v>4500</v>
          </cell>
        </row>
        <row r="1803">
          <cell r="A1803">
            <v>3400002632</v>
          </cell>
          <cell r="B1803">
            <v>6801</v>
          </cell>
          <cell r="C1803">
            <v>61154</v>
          </cell>
          <cell r="D1803">
            <v>0</v>
          </cell>
          <cell r="E1803" t="str">
            <v>DESK JET PRINTER</v>
          </cell>
          <cell r="F1803">
            <v>1</v>
          </cell>
          <cell r="G1803">
            <v>35339</v>
          </cell>
          <cell r="H1803">
            <v>16600</v>
          </cell>
        </row>
        <row r="1804">
          <cell r="A1804">
            <v>3400002633</v>
          </cell>
          <cell r="B1804">
            <v>6801</v>
          </cell>
          <cell r="C1804">
            <v>61159</v>
          </cell>
          <cell r="D1804">
            <v>0</v>
          </cell>
          <cell r="E1804" t="str">
            <v>DOT MATRIX PRINTERS</v>
          </cell>
          <cell r="F1804">
            <v>1</v>
          </cell>
          <cell r="G1804">
            <v>35339</v>
          </cell>
          <cell r="H1804">
            <v>8000</v>
          </cell>
        </row>
        <row r="1805">
          <cell r="A1805">
            <v>3400002635</v>
          </cell>
          <cell r="B1805">
            <v>6801</v>
          </cell>
          <cell r="C1805">
            <v>61155</v>
          </cell>
          <cell r="D1805">
            <v>0</v>
          </cell>
          <cell r="E1805" t="str">
            <v>ELEC TYPEWRITER</v>
          </cell>
          <cell r="F1805">
            <v>1</v>
          </cell>
          <cell r="G1805">
            <v>35339</v>
          </cell>
          <cell r="H1805">
            <v>11800</v>
          </cell>
        </row>
        <row r="1806">
          <cell r="A1806">
            <v>3400002636</v>
          </cell>
          <cell r="B1806">
            <v>6801</v>
          </cell>
          <cell r="C1806">
            <v>61155</v>
          </cell>
          <cell r="D1806">
            <v>0</v>
          </cell>
          <cell r="E1806" t="str">
            <v>ELEC TYPEWRITER</v>
          </cell>
          <cell r="F1806">
            <v>1</v>
          </cell>
          <cell r="G1806">
            <v>35339</v>
          </cell>
          <cell r="H1806">
            <v>10600</v>
          </cell>
        </row>
        <row r="1807">
          <cell r="A1807">
            <v>3400002637</v>
          </cell>
          <cell r="B1807">
            <v>6801</v>
          </cell>
          <cell r="C1807">
            <v>61155</v>
          </cell>
          <cell r="D1807">
            <v>0</v>
          </cell>
          <cell r="E1807" t="str">
            <v>ELEC TYPEWRITER</v>
          </cell>
          <cell r="F1807">
            <v>1</v>
          </cell>
          <cell r="G1807">
            <v>35339</v>
          </cell>
          <cell r="H1807">
            <v>19600</v>
          </cell>
        </row>
        <row r="1808">
          <cell r="A1808">
            <v>3400002638</v>
          </cell>
          <cell r="B1808">
            <v>6801</v>
          </cell>
          <cell r="C1808">
            <v>61201</v>
          </cell>
          <cell r="D1808">
            <v>0</v>
          </cell>
          <cell r="E1808" t="str">
            <v>ELEC TYPEWRITER</v>
          </cell>
          <cell r="F1808">
            <v>1</v>
          </cell>
          <cell r="G1808">
            <v>35339</v>
          </cell>
          <cell r="H1808">
            <v>19300</v>
          </cell>
        </row>
        <row r="1809">
          <cell r="A1809">
            <v>3400002639</v>
          </cell>
          <cell r="B1809">
            <v>6801</v>
          </cell>
          <cell r="C1809">
            <v>61161</v>
          </cell>
          <cell r="D1809">
            <v>0</v>
          </cell>
          <cell r="E1809" t="str">
            <v>ELEC TYPEWRITER</v>
          </cell>
          <cell r="F1809">
            <v>1</v>
          </cell>
          <cell r="G1809">
            <v>35339</v>
          </cell>
          <cell r="H1809">
            <v>16700</v>
          </cell>
        </row>
        <row r="1810">
          <cell r="A1810">
            <v>3400002640</v>
          </cell>
          <cell r="B1810">
            <v>6801</v>
          </cell>
          <cell r="C1810">
            <v>61206</v>
          </cell>
          <cell r="D1810">
            <v>0</v>
          </cell>
          <cell r="E1810" t="str">
            <v>ELECTRONIC INVERTER</v>
          </cell>
          <cell r="F1810">
            <v>1</v>
          </cell>
          <cell r="G1810">
            <v>35339</v>
          </cell>
          <cell r="H1810">
            <v>1300</v>
          </cell>
        </row>
        <row r="1811">
          <cell r="A1811">
            <v>3400002642</v>
          </cell>
          <cell r="B1811">
            <v>6801</v>
          </cell>
          <cell r="C1811">
            <v>61203</v>
          </cell>
          <cell r="D1811">
            <v>0</v>
          </cell>
          <cell r="E1811" t="str">
            <v>EPABX RHAPSODY SYSTEM</v>
          </cell>
          <cell r="F1811">
            <v>1</v>
          </cell>
          <cell r="G1811">
            <v>35339</v>
          </cell>
          <cell r="H1811">
            <v>120200</v>
          </cell>
        </row>
        <row r="1812">
          <cell r="A1812">
            <v>3400002646</v>
          </cell>
          <cell r="B1812">
            <v>6801</v>
          </cell>
          <cell r="C1812">
            <v>61206</v>
          </cell>
          <cell r="D1812">
            <v>0</v>
          </cell>
          <cell r="E1812" t="str">
            <v>EXECUTIVE TABLE</v>
          </cell>
          <cell r="F1812">
            <v>1</v>
          </cell>
          <cell r="G1812">
            <v>35339</v>
          </cell>
          <cell r="H1812">
            <v>5200</v>
          </cell>
        </row>
        <row r="1813">
          <cell r="A1813">
            <v>3400002647</v>
          </cell>
          <cell r="B1813">
            <v>6801</v>
          </cell>
          <cell r="C1813">
            <v>61206</v>
          </cell>
          <cell r="D1813">
            <v>0</v>
          </cell>
          <cell r="E1813" t="str">
            <v>EXECUTIVE TABLE</v>
          </cell>
          <cell r="F1813">
            <v>1</v>
          </cell>
          <cell r="G1813">
            <v>35339</v>
          </cell>
          <cell r="H1813">
            <v>5200</v>
          </cell>
        </row>
        <row r="1814">
          <cell r="A1814">
            <v>3400002648</v>
          </cell>
          <cell r="B1814">
            <v>6801</v>
          </cell>
          <cell r="C1814">
            <v>61206</v>
          </cell>
          <cell r="D1814">
            <v>0</v>
          </cell>
          <cell r="E1814" t="str">
            <v>EXECUTIVE TABLE</v>
          </cell>
          <cell r="F1814">
            <v>1</v>
          </cell>
          <cell r="G1814">
            <v>35339</v>
          </cell>
          <cell r="H1814">
            <v>5200</v>
          </cell>
        </row>
        <row r="1815">
          <cell r="A1815">
            <v>3400002649</v>
          </cell>
          <cell r="B1815">
            <v>6801</v>
          </cell>
          <cell r="C1815">
            <v>61206</v>
          </cell>
          <cell r="D1815">
            <v>0</v>
          </cell>
          <cell r="E1815" t="str">
            <v>EXECUTIVE TABLE</v>
          </cell>
          <cell r="F1815">
            <v>1</v>
          </cell>
          <cell r="G1815">
            <v>35339</v>
          </cell>
          <cell r="H1815">
            <v>5200</v>
          </cell>
        </row>
        <row r="1816">
          <cell r="A1816">
            <v>3400002650</v>
          </cell>
          <cell r="B1816">
            <v>6801</v>
          </cell>
          <cell r="C1816">
            <v>61206</v>
          </cell>
          <cell r="D1816">
            <v>0</v>
          </cell>
          <cell r="E1816" t="str">
            <v>STEEL TABLE</v>
          </cell>
          <cell r="F1816">
            <v>1</v>
          </cell>
          <cell r="G1816">
            <v>35339</v>
          </cell>
          <cell r="H1816">
            <v>7400</v>
          </cell>
        </row>
        <row r="1817">
          <cell r="A1817">
            <v>3400002651</v>
          </cell>
          <cell r="B1817">
            <v>6801</v>
          </cell>
          <cell r="C1817">
            <v>61162</v>
          </cell>
          <cell r="D1817">
            <v>0</v>
          </cell>
          <cell r="E1817" t="str">
            <v>FACSIMILE MACHINE</v>
          </cell>
          <cell r="F1817">
            <v>1</v>
          </cell>
          <cell r="G1817">
            <v>35339</v>
          </cell>
          <cell r="H1817">
            <v>44100</v>
          </cell>
        </row>
        <row r="1818">
          <cell r="A1818">
            <v>3400002654</v>
          </cell>
          <cell r="B1818">
            <v>6801</v>
          </cell>
          <cell r="C1818">
            <v>61157</v>
          </cell>
          <cell r="D1818">
            <v>0</v>
          </cell>
          <cell r="E1818" t="str">
            <v>FIRE FIGHTING EQUIPMENT</v>
          </cell>
          <cell r="F1818">
            <v>1</v>
          </cell>
          <cell r="G1818">
            <v>35339</v>
          </cell>
          <cell r="H1818">
            <v>44500</v>
          </cell>
        </row>
        <row r="1819">
          <cell r="A1819">
            <v>3400002656</v>
          </cell>
          <cell r="B1819">
            <v>6801</v>
          </cell>
          <cell r="C1819">
            <v>61203</v>
          </cell>
          <cell r="D1819">
            <v>0</v>
          </cell>
          <cell r="E1819" t="str">
            <v>FRANKING MACHINE</v>
          </cell>
          <cell r="F1819">
            <v>1</v>
          </cell>
          <cell r="G1819">
            <v>35339</v>
          </cell>
          <cell r="H1819">
            <v>6500</v>
          </cell>
        </row>
        <row r="1820">
          <cell r="A1820">
            <v>3400002662</v>
          </cell>
          <cell r="B1820">
            <v>6801</v>
          </cell>
          <cell r="C1820">
            <v>61161</v>
          </cell>
          <cell r="D1820">
            <v>0</v>
          </cell>
          <cell r="E1820" t="str">
            <v>HOT POT MODEL R 20</v>
          </cell>
          <cell r="F1820">
            <v>1</v>
          </cell>
          <cell r="G1820">
            <v>35339</v>
          </cell>
          <cell r="H1820">
            <v>5700</v>
          </cell>
        </row>
        <row r="1821">
          <cell r="A1821">
            <v>3400002663</v>
          </cell>
          <cell r="B1821">
            <v>6801</v>
          </cell>
          <cell r="C1821">
            <v>61161</v>
          </cell>
          <cell r="D1821">
            <v>0</v>
          </cell>
          <cell r="E1821" t="str">
            <v>HOT POT MACHINE</v>
          </cell>
          <cell r="F1821">
            <v>1</v>
          </cell>
          <cell r="G1821">
            <v>35339</v>
          </cell>
          <cell r="H1821">
            <v>10000</v>
          </cell>
        </row>
        <row r="1822">
          <cell r="A1822">
            <v>3400002664</v>
          </cell>
          <cell r="B1822">
            <v>6801</v>
          </cell>
          <cell r="C1822">
            <v>61206</v>
          </cell>
          <cell r="D1822">
            <v>0</v>
          </cell>
          <cell r="E1822" t="str">
            <v>INVERTER WITH BATTERIES</v>
          </cell>
          <cell r="F1822">
            <v>1</v>
          </cell>
          <cell r="G1822">
            <v>35339</v>
          </cell>
          <cell r="H1822">
            <v>8700</v>
          </cell>
        </row>
        <row r="1823">
          <cell r="A1823">
            <v>3400002665</v>
          </cell>
          <cell r="B1823">
            <v>6801</v>
          </cell>
          <cell r="C1823">
            <v>61206</v>
          </cell>
          <cell r="D1823">
            <v>0</v>
          </cell>
          <cell r="E1823" t="str">
            <v>INVERTER WITH BATTERIES</v>
          </cell>
          <cell r="F1823">
            <v>1</v>
          </cell>
          <cell r="G1823">
            <v>35339</v>
          </cell>
          <cell r="H1823">
            <v>8700</v>
          </cell>
        </row>
        <row r="1824">
          <cell r="A1824">
            <v>3400002666</v>
          </cell>
          <cell r="B1824">
            <v>6801</v>
          </cell>
          <cell r="C1824">
            <v>61206</v>
          </cell>
          <cell r="D1824">
            <v>0</v>
          </cell>
          <cell r="E1824" t="str">
            <v>INVERTER WITH BATTERIES</v>
          </cell>
          <cell r="F1824">
            <v>1</v>
          </cell>
          <cell r="G1824">
            <v>35339</v>
          </cell>
          <cell r="H1824">
            <v>8700</v>
          </cell>
        </row>
        <row r="1825">
          <cell r="A1825">
            <v>3400002667</v>
          </cell>
          <cell r="B1825">
            <v>6801</v>
          </cell>
          <cell r="C1825">
            <v>61206</v>
          </cell>
          <cell r="D1825">
            <v>0</v>
          </cell>
          <cell r="E1825" t="str">
            <v>INVERTER WITH BATTERIES</v>
          </cell>
          <cell r="F1825">
            <v>1</v>
          </cell>
          <cell r="G1825">
            <v>35339</v>
          </cell>
          <cell r="H1825">
            <v>8700</v>
          </cell>
        </row>
        <row r="1826">
          <cell r="A1826">
            <v>3400002674</v>
          </cell>
          <cell r="B1826">
            <v>6801</v>
          </cell>
          <cell r="C1826">
            <v>61155</v>
          </cell>
          <cell r="D1826">
            <v>0</v>
          </cell>
          <cell r="E1826" t="str">
            <v>COMPUTER 386DX</v>
          </cell>
          <cell r="F1826">
            <v>1</v>
          </cell>
          <cell r="G1826">
            <v>35339</v>
          </cell>
          <cell r="H1826">
            <v>35200</v>
          </cell>
        </row>
        <row r="1827">
          <cell r="A1827">
            <v>3400002675</v>
          </cell>
          <cell r="B1827">
            <v>6801</v>
          </cell>
          <cell r="C1827">
            <v>61157</v>
          </cell>
          <cell r="D1827">
            <v>0</v>
          </cell>
          <cell r="E1827" t="str">
            <v>COMPUTER 386DX</v>
          </cell>
          <cell r="F1827">
            <v>1</v>
          </cell>
          <cell r="G1827">
            <v>35339</v>
          </cell>
          <cell r="H1827">
            <v>34700</v>
          </cell>
        </row>
        <row r="1828">
          <cell r="A1828">
            <v>3400002682</v>
          </cell>
          <cell r="B1828">
            <v>6801</v>
          </cell>
          <cell r="C1828">
            <v>61162</v>
          </cell>
          <cell r="D1828">
            <v>0</v>
          </cell>
          <cell r="E1828" t="str">
            <v>CUPBOARD</v>
          </cell>
          <cell r="F1828">
            <v>1</v>
          </cell>
          <cell r="G1828">
            <v>35339</v>
          </cell>
          <cell r="H1828">
            <v>17500</v>
          </cell>
        </row>
        <row r="1829">
          <cell r="A1829">
            <v>3400002683</v>
          </cell>
          <cell r="B1829">
            <v>6801</v>
          </cell>
          <cell r="C1829">
            <v>61206</v>
          </cell>
          <cell r="D1829">
            <v>0</v>
          </cell>
          <cell r="E1829" t="str">
            <v>CURVED LEG GLASS TABLE</v>
          </cell>
          <cell r="F1829">
            <v>1</v>
          </cell>
          <cell r="G1829">
            <v>35339</v>
          </cell>
          <cell r="H1829">
            <v>7700</v>
          </cell>
        </row>
        <row r="1830">
          <cell r="A1830">
            <v>3400002685</v>
          </cell>
          <cell r="B1830">
            <v>6801</v>
          </cell>
          <cell r="C1830">
            <v>61160</v>
          </cell>
          <cell r="D1830">
            <v>0</v>
          </cell>
          <cell r="E1830" t="str">
            <v>DOT MATRIX PRINTERS TVSE</v>
          </cell>
          <cell r="F1830">
            <v>1</v>
          </cell>
          <cell r="G1830">
            <v>35339</v>
          </cell>
          <cell r="H1830">
            <v>9800</v>
          </cell>
        </row>
        <row r="1831">
          <cell r="A1831">
            <v>3400002686</v>
          </cell>
          <cell r="B1831">
            <v>6801</v>
          </cell>
          <cell r="C1831">
            <v>61160</v>
          </cell>
          <cell r="D1831">
            <v>0</v>
          </cell>
          <cell r="E1831" t="str">
            <v>DOT MATRIX PRINTERS TVSE</v>
          </cell>
          <cell r="F1831">
            <v>1</v>
          </cell>
          <cell r="G1831">
            <v>35339</v>
          </cell>
          <cell r="H1831">
            <v>9700</v>
          </cell>
        </row>
        <row r="1832">
          <cell r="A1832">
            <v>3400002687</v>
          </cell>
          <cell r="B1832">
            <v>6801</v>
          </cell>
          <cell r="C1832">
            <v>61100</v>
          </cell>
          <cell r="D1832">
            <v>0</v>
          </cell>
          <cell r="E1832" t="str">
            <v>DOT MATRIX PRINTERS TVSE</v>
          </cell>
          <cell r="F1832">
            <v>1</v>
          </cell>
          <cell r="G1832">
            <v>35339</v>
          </cell>
          <cell r="H1832">
            <v>9000</v>
          </cell>
        </row>
        <row r="1833">
          <cell r="A1833">
            <v>3400002692</v>
          </cell>
          <cell r="B1833">
            <v>6801</v>
          </cell>
          <cell r="C1833">
            <v>61150</v>
          </cell>
          <cell r="D1833">
            <v>0</v>
          </cell>
          <cell r="E1833" t="str">
            <v>REFRIGERATOR KELVINATOR</v>
          </cell>
          <cell r="F1833">
            <v>1</v>
          </cell>
          <cell r="G1833">
            <v>35339</v>
          </cell>
          <cell r="H1833">
            <v>11800</v>
          </cell>
        </row>
        <row r="1834">
          <cell r="A1834">
            <v>3400002693</v>
          </cell>
          <cell r="B1834">
            <v>6801</v>
          </cell>
          <cell r="C1834">
            <v>61200</v>
          </cell>
          <cell r="D1834">
            <v>0</v>
          </cell>
          <cell r="E1834" t="str">
            <v>INVERTOR 500 WATTS</v>
          </cell>
          <cell r="F1834">
            <v>1</v>
          </cell>
          <cell r="G1834">
            <v>35339</v>
          </cell>
          <cell r="H1834">
            <v>6700</v>
          </cell>
        </row>
        <row r="1835">
          <cell r="A1835">
            <v>3400002694</v>
          </cell>
          <cell r="B1835">
            <v>6801</v>
          </cell>
          <cell r="C1835">
            <v>61161</v>
          </cell>
          <cell r="D1835">
            <v>0</v>
          </cell>
          <cell r="E1835" t="str">
            <v>ADAMS SYSTEM KELTRON(IDCU)</v>
          </cell>
          <cell r="F1835">
            <v>1</v>
          </cell>
          <cell r="G1835">
            <v>35339</v>
          </cell>
          <cell r="H1835">
            <v>59700</v>
          </cell>
        </row>
        <row r="1836">
          <cell r="A1836">
            <v>3400002700</v>
          </cell>
          <cell r="B1836">
            <v>6801</v>
          </cell>
          <cell r="C1836">
            <v>61203</v>
          </cell>
          <cell r="D1836">
            <v>0</v>
          </cell>
          <cell r="E1836" t="str">
            <v>AQUAGUARD WATER PURIFIER</v>
          </cell>
          <cell r="F1836">
            <v>1</v>
          </cell>
          <cell r="G1836">
            <v>35339</v>
          </cell>
          <cell r="H1836">
            <v>6900</v>
          </cell>
        </row>
        <row r="1837">
          <cell r="A1837">
            <v>3400002706</v>
          </cell>
          <cell r="B1837">
            <v>6801</v>
          </cell>
          <cell r="C1837">
            <v>61206</v>
          </cell>
          <cell r="D1837">
            <v>0</v>
          </cell>
          <cell r="E1837" t="str">
            <v>TABLE BED SIDE</v>
          </cell>
          <cell r="F1837">
            <v>1</v>
          </cell>
          <cell r="G1837">
            <v>35339</v>
          </cell>
          <cell r="H1837">
            <v>1500</v>
          </cell>
        </row>
        <row r="1838">
          <cell r="A1838">
            <v>3400002885</v>
          </cell>
          <cell r="B1838">
            <v>6801</v>
          </cell>
          <cell r="C1838">
            <v>61206</v>
          </cell>
          <cell r="D1838">
            <v>0</v>
          </cell>
          <cell r="E1838" t="str">
            <v>CHIF MANAGER TABLE</v>
          </cell>
          <cell r="F1838">
            <v>1</v>
          </cell>
          <cell r="G1838">
            <v>35339</v>
          </cell>
          <cell r="H1838">
            <v>7000</v>
          </cell>
        </row>
        <row r="1839">
          <cell r="A1839">
            <v>3400002886</v>
          </cell>
          <cell r="B1839">
            <v>6801</v>
          </cell>
          <cell r="C1839">
            <v>61206</v>
          </cell>
          <cell r="D1839">
            <v>0</v>
          </cell>
          <cell r="E1839" t="str">
            <v>CHIF MANAGER TABLE</v>
          </cell>
          <cell r="F1839">
            <v>1</v>
          </cell>
          <cell r="G1839">
            <v>35339</v>
          </cell>
          <cell r="H1839">
            <v>6100</v>
          </cell>
        </row>
        <row r="1840">
          <cell r="A1840">
            <v>3400002887</v>
          </cell>
          <cell r="B1840">
            <v>6801</v>
          </cell>
          <cell r="C1840">
            <v>61206</v>
          </cell>
          <cell r="D1840">
            <v>0</v>
          </cell>
          <cell r="E1840" t="str">
            <v>MANAGER TABLE</v>
          </cell>
          <cell r="F1840">
            <v>1</v>
          </cell>
          <cell r="G1840">
            <v>35339</v>
          </cell>
          <cell r="H1840">
            <v>6100</v>
          </cell>
        </row>
        <row r="1841">
          <cell r="A1841">
            <v>3400002893</v>
          </cell>
          <cell r="B1841">
            <v>6801</v>
          </cell>
          <cell r="C1841">
            <v>61206</v>
          </cell>
          <cell r="D1841">
            <v>0</v>
          </cell>
          <cell r="E1841" t="str">
            <v>ONIDA TV</v>
          </cell>
          <cell r="F1841">
            <v>1</v>
          </cell>
          <cell r="G1841">
            <v>35339</v>
          </cell>
          <cell r="H1841">
            <v>11500</v>
          </cell>
        </row>
        <row r="1842">
          <cell r="A1842">
            <v>3400002894</v>
          </cell>
          <cell r="B1842">
            <v>6801</v>
          </cell>
          <cell r="C1842">
            <v>61203</v>
          </cell>
          <cell r="D1842">
            <v>0</v>
          </cell>
          <cell r="E1842" t="str">
            <v>AQUAGUARD &amp; PHILIPS GRINDER</v>
          </cell>
          <cell r="F1842">
            <v>1</v>
          </cell>
          <cell r="G1842">
            <v>35339</v>
          </cell>
          <cell r="H1842">
            <v>7000</v>
          </cell>
        </row>
        <row r="1843">
          <cell r="A1843">
            <v>3400002895</v>
          </cell>
          <cell r="B1843">
            <v>6801</v>
          </cell>
          <cell r="C1843">
            <v>61161</v>
          </cell>
          <cell r="D1843">
            <v>0</v>
          </cell>
          <cell r="E1843" t="str">
            <v>VIDEOCON WASHING M/C &amp; TELEPHONE CORDLES</v>
          </cell>
          <cell r="F1843">
            <v>1</v>
          </cell>
          <cell r="G1843">
            <v>35339</v>
          </cell>
          <cell r="H1843">
            <v>10300</v>
          </cell>
        </row>
        <row r="1844">
          <cell r="A1844">
            <v>3400002896</v>
          </cell>
          <cell r="B1844">
            <v>6801</v>
          </cell>
          <cell r="C1844">
            <v>61159</v>
          </cell>
          <cell r="D1844">
            <v>0</v>
          </cell>
          <cell r="E1844" t="str">
            <v>VIDEOCON WASHINE M/C &amp; WOODEN DIVAN</v>
          </cell>
          <cell r="F1844">
            <v>1</v>
          </cell>
          <cell r="G1844">
            <v>35339</v>
          </cell>
          <cell r="H1844">
            <v>14300</v>
          </cell>
        </row>
        <row r="1845">
          <cell r="A1845">
            <v>3400002946</v>
          </cell>
          <cell r="B1845">
            <v>6801</v>
          </cell>
          <cell r="C1845">
            <v>61161</v>
          </cell>
          <cell r="D1845">
            <v>0</v>
          </cell>
          <cell r="E1845" t="str">
            <v>KITCHEN TABLE</v>
          </cell>
          <cell r="F1845">
            <v>1</v>
          </cell>
          <cell r="G1845">
            <v>35339</v>
          </cell>
          <cell r="H1845">
            <v>9800</v>
          </cell>
        </row>
        <row r="1846">
          <cell r="A1846">
            <v>3400002958</v>
          </cell>
          <cell r="B1846">
            <v>6801</v>
          </cell>
          <cell r="C1846">
            <v>61157</v>
          </cell>
          <cell r="D1846">
            <v>0</v>
          </cell>
          <cell r="E1846" t="str">
            <v>MS RACKS AND WOODEN PLANK</v>
          </cell>
          <cell r="F1846">
            <v>1</v>
          </cell>
          <cell r="G1846">
            <v>35339</v>
          </cell>
          <cell r="H1846">
            <v>11900</v>
          </cell>
        </row>
        <row r="1847">
          <cell r="A1847">
            <v>3400002959</v>
          </cell>
          <cell r="B1847">
            <v>6801</v>
          </cell>
          <cell r="C1847">
            <v>61157</v>
          </cell>
          <cell r="D1847">
            <v>0</v>
          </cell>
          <cell r="E1847" t="str">
            <v>MS RACKS AND WOODEN PLANK</v>
          </cell>
          <cell r="F1847">
            <v>1</v>
          </cell>
          <cell r="G1847">
            <v>35339</v>
          </cell>
          <cell r="H1847">
            <v>9500</v>
          </cell>
        </row>
        <row r="1848">
          <cell r="A1848">
            <v>3400002960</v>
          </cell>
          <cell r="B1848">
            <v>6801</v>
          </cell>
          <cell r="C1848">
            <v>61200</v>
          </cell>
          <cell r="D1848">
            <v>0</v>
          </cell>
          <cell r="E1848" t="str">
            <v>3 FOLDED WOODEN DOOR BATTERY ROOM</v>
          </cell>
          <cell r="F1848">
            <v>1</v>
          </cell>
          <cell r="G1848">
            <v>35339</v>
          </cell>
          <cell r="H1848">
            <v>6700</v>
          </cell>
        </row>
        <row r="1849">
          <cell r="A1849">
            <v>3400002962</v>
          </cell>
          <cell r="B1849">
            <v>6801</v>
          </cell>
          <cell r="C1849">
            <v>61203</v>
          </cell>
          <cell r="D1849">
            <v>0</v>
          </cell>
          <cell r="E1849" t="str">
            <v>STEEL ALMIRAH WITH LOCKER</v>
          </cell>
          <cell r="F1849">
            <v>1</v>
          </cell>
          <cell r="G1849">
            <v>35339</v>
          </cell>
          <cell r="H1849">
            <v>5300</v>
          </cell>
        </row>
        <row r="1850">
          <cell r="A1850">
            <v>3400002963</v>
          </cell>
          <cell r="B1850">
            <v>6801</v>
          </cell>
          <cell r="C1850">
            <v>61203</v>
          </cell>
          <cell r="D1850">
            <v>0</v>
          </cell>
          <cell r="E1850" t="str">
            <v>STEEL ALMIRAH WITH LOCKER</v>
          </cell>
          <cell r="F1850">
            <v>1</v>
          </cell>
          <cell r="G1850">
            <v>35339</v>
          </cell>
          <cell r="H1850">
            <v>5300</v>
          </cell>
        </row>
        <row r="1851">
          <cell r="A1851">
            <v>3400002964</v>
          </cell>
          <cell r="B1851">
            <v>6801</v>
          </cell>
          <cell r="C1851">
            <v>61203</v>
          </cell>
          <cell r="D1851">
            <v>0</v>
          </cell>
          <cell r="E1851" t="str">
            <v>STEEL ALMIRAH WITH LOCKER</v>
          </cell>
          <cell r="F1851">
            <v>1</v>
          </cell>
          <cell r="G1851">
            <v>35339</v>
          </cell>
          <cell r="H1851">
            <v>5300</v>
          </cell>
        </row>
        <row r="1852">
          <cell r="A1852">
            <v>3400003003</v>
          </cell>
          <cell r="B1852">
            <v>6801</v>
          </cell>
          <cell r="C1852">
            <v>61100</v>
          </cell>
          <cell r="D1852">
            <v>0</v>
          </cell>
          <cell r="E1852" t="str">
            <v>SPINPIK VERTICAL CAROUSEL CONVEYOR</v>
          </cell>
          <cell r="F1852">
            <v>1</v>
          </cell>
          <cell r="G1852">
            <v>35339</v>
          </cell>
          <cell r="H1852">
            <v>252400</v>
          </cell>
        </row>
        <row r="1853">
          <cell r="A1853">
            <v>3400003004</v>
          </cell>
          <cell r="B1853">
            <v>6801</v>
          </cell>
          <cell r="C1853">
            <v>61100</v>
          </cell>
          <cell r="D1853">
            <v>0</v>
          </cell>
          <cell r="E1853" t="str">
            <v>SPINPIK VERTICAL CAROUSEL CONVEYOR</v>
          </cell>
          <cell r="F1853">
            <v>1</v>
          </cell>
          <cell r="G1853">
            <v>35339</v>
          </cell>
          <cell r="H1853">
            <v>220300</v>
          </cell>
        </row>
        <row r="1854">
          <cell r="A1854">
            <v>3400003006</v>
          </cell>
          <cell r="B1854">
            <v>6801</v>
          </cell>
          <cell r="C1854">
            <v>61208</v>
          </cell>
          <cell r="D1854">
            <v>0</v>
          </cell>
          <cell r="E1854" t="str">
            <v>SPINPIK VERTICAL CAROUSEL CONVEYOR</v>
          </cell>
          <cell r="F1854">
            <v>1</v>
          </cell>
          <cell r="G1854">
            <v>35339</v>
          </cell>
          <cell r="H1854">
            <v>252400</v>
          </cell>
        </row>
        <row r="1855">
          <cell r="A1855">
            <v>3400003008</v>
          </cell>
          <cell r="B1855">
            <v>6801</v>
          </cell>
          <cell r="C1855">
            <v>61107</v>
          </cell>
          <cell r="D1855">
            <v>0</v>
          </cell>
          <cell r="E1855" t="str">
            <v>TURN TABLE TOP</v>
          </cell>
          <cell r="F1855">
            <v>1</v>
          </cell>
          <cell r="G1855">
            <v>35339</v>
          </cell>
          <cell r="H1855">
            <v>5900</v>
          </cell>
        </row>
        <row r="1856">
          <cell r="A1856">
            <v>3400003012</v>
          </cell>
          <cell r="B1856">
            <v>6801</v>
          </cell>
          <cell r="C1856">
            <v>61102</v>
          </cell>
          <cell r="D1856">
            <v>0</v>
          </cell>
          <cell r="E1856" t="str">
            <v>SPINPEK VERTICAL CAROUSEL CONVEYOR</v>
          </cell>
          <cell r="F1856">
            <v>1</v>
          </cell>
          <cell r="G1856">
            <v>35339</v>
          </cell>
          <cell r="H1856">
            <v>564500</v>
          </cell>
        </row>
        <row r="1857">
          <cell r="A1857">
            <v>3400003019</v>
          </cell>
          <cell r="B1857">
            <v>6801</v>
          </cell>
          <cell r="C1857">
            <v>61203</v>
          </cell>
          <cell r="D1857">
            <v>0</v>
          </cell>
          <cell r="E1857" t="str">
            <v>ESD STEEL ALMIRAH</v>
          </cell>
          <cell r="F1857">
            <v>1</v>
          </cell>
          <cell r="G1857">
            <v>35339</v>
          </cell>
          <cell r="H1857">
            <v>5000</v>
          </cell>
        </row>
        <row r="1858">
          <cell r="A1858">
            <v>3400003020</v>
          </cell>
          <cell r="B1858">
            <v>6801</v>
          </cell>
          <cell r="C1858">
            <v>61203</v>
          </cell>
          <cell r="D1858">
            <v>0</v>
          </cell>
          <cell r="E1858" t="str">
            <v>ESD STEEL ALMIRAH</v>
          </cell>
          <cell r="F1858">
            <v>1</v>
          </cell>
          <cell r="G1858">
            <v>35339</v>
          </cell>
          <cell r="H1858">
            <v>5000</v>
          </cell>
        </row>
        <row r="1859">
          <cell r="A1859">
            <v>3400003021</v>
          </cell>
          <cell r="B1859">
            <v>6801</v>
          </cell>
          <cell r="C1859">
            <v>61203</v>
          </cell>
          <cell r="D1859">
            <v>0</v>
          </cell>
          <cell r="E1859" t="str">
            <v>ESD STEEL ALMIRAH</v>
          </cell>
          <cell r="F1859">
            <v>1</v>
          </cell>
          <cell r="G1859">
            <v>35339</v>
          </cell>
          <cell r="H1859">
            <v>5200</v>
          </cell>
        </row>
        <row r="1860">
          <cell r="A1860">
            <v>3400003022</v>
          </cell>
          <cell r="B1860">
            <v>6801</v>
          </cell>
          <cell r="C1860">
            <v>61203</v>
          </cell>
          <cell r="D1860">
            <v>0</v>
          </cell>
          <cell r="E1860" t="str">
            <v>ESD STEEL ALMIRAH</v>
          </cell>
          <cell r="F1860">
            <v>1</v>
          </cell>
          <cell r="G1860">
            <v>35339</v>
          </cell>
          <cell r="H1860">
            <v>5200</v>
          </cell>
        </row>
        <row r="1861">
          <cell r="A1861">
            <v>3400003026</v>
          </cell>
          <cell r="B1861">
            <v>6801</v>
          </cell>
          <cell r="C1861">
            <v>61201</v>
          </cell>
          <cell r="D1861">
            <v>0</v>
          </cell>
          <cell r="E1861" t="str">
            <v>STEEL ALMIRAH</v>
          </cell>
          <cell r="F1861">
            <v>1</v>
          </cell>
          <cell r="G1861">
            <v>35339</v>
          </cell>
          <cell r="H1861">
            <v>6300</v>
          </cell>
        </row>
        <row r="1862">
          <cell r="A1862">
            <v>3400003176</v>
          </cell>
          <cell r="B1862">
            <v>6801</v>
          </cell>
          <cell r="C1862">
            <v>61162</v>
          </cell>
          <cell r="D1862">
            <v>0</v>
          </cell>
          <cell r="E1862" t="str">
            <v>ALMIRAH</v>
          </cell>
          <cell r="F1862">
            <v>1</v>
          </cell>
          <cell r="G1862">
            <v>35339</v>
          </cell>
          <cell r="H1862">
            <v>31400</v>
          </cell>
        </row>
        <row r="1863">
          <cell r="A1863">
            <v>3400003177</v>
          </cell>
          <cell r="B1863">
            <v>6801</v>
          </cell>
          <cell r="C1863">
            <v>61162</v>
          </cell>
          <cell r="D1863">
            <v>0</v>
          </cell>
          <cell r="E1863" t="str">
            <v>DESIGNER  CHAIRS</v>
          </cell>
          <cell r="F1863">
            <v>1</v>
          </cell>
          <cell r="G1863">
            <v>35339</v>
          </cell>
          <cell r="H1863">
            <v>22400</v>
          </cell>
        </row>
        <row r="1864">
          <cell r="A1864">
            <v>3400003182</v>
          </cell>
          <cell r="B1864">
            <v>6801</v>
          </cell>
          <cell r="C1864">
            <v>61162</v>
          </cell>
          <cell r="D1864">
            <v>0</v>
          </cell>
          <cell r="E1864" t="str">
            <v>VIDEOCON -T.V. 6301R</v>
          </cell>
          <cell r="F1864">
            <v>1</v>
          </cell>
          <cell r="G1864">
            <v>35339</v>
          </cell>
          <cell r="H1864">
            <v>25200</v>
          </cell>
        </row>
        <row r="1865">
          <cell r="A1865">
            <v>3400003183</v>
          </cell>
          <cell r="B1865">
            <v>6801</v>
          </cell>
          <cell r="C1865">
            <v>61162</v>
          </cell>
          <cell r="D1865">
            <v>0</v>
          </cell>
          <cell r="E1865" t="str">
            <v>VIDEOCON -T.V. 6301R</v>
          </cell>
          <cell r="F1865">
            <v>1</v>
          </cell>
          <cell r="G1865">
            <v>35339</v>
          </cell>
          <cell r="H1865">
            <v>25200</v>
          </cell>
        </row>
        <row r="1866">
          <cell r="A1866">
            <v>3400003185</v>
          </cell>
          <cell r="B1866">
            <v>6801</v>
          </cell>
          <cell r="C1866">
            <v>61162</v>
          </cell>
          <cell r="D1866">
            <v>0</v>
          </cell>
          <cell r="E1866" t="str">
            <v>MICRO PANASONIC 300WATTS</v>
          </cell>
          <cell r="F1866">
            <v>1</v>
          </cell>
          <cell r="G1866">
            <v>35339</v>
          </cell>
          <cell r="H1866">
            <v>20000</v>
          </cell>
        </row>
        <row r="1867">
          <cell r="A1867">
            <v>3400003187</v>
          </cell>
          <cell r="B1867">
            <v>6801</v>
          </cell>
          <cell r="C1867">
            <v>61162</v>
          </cell>
          <cell r="D1867">
            <v>0</v>
          </cell>
          <cell r="E1867" t="str">
            <v>INALSA  COOKING GAS</v>
          </cell>
          <cell r="F1867">
            <v>1</v>
          </cell>
          <cell r="G1867">
            <v>35339</v>
          </cell>
          <cell r="H1867">
            <v>12300</v>
          </cell>
        </row>
        <row r="1868">
          <cell r="A1868">
            <v>3400003188</v>
          </cell>
          <cell r="B1868">
            <v>6801</v>
          </cell>
          <cell r="C1868">
            <v>61162</v>
          </cell>
          <cell r="D1868">
            <v>0</v>
          </cell>
          <cell r="E1868" t="str">
            <v>HOTLINE JUICER MIXER GRINDER</v>
          </cell>
          <cell r="F1868">
            <v>1</v>
          </cell>
          <cell r="G1868">
            <v>35339</v>
          </cell>
          <cell r="H1868">
            <v>2200</v>
          </cell>
        </row>
        <row r="1869">
          <cell r="A1869">
            <v>3400003189</v>
          </cell>
          <cell r="B1869">
            <v>6801</v>
          </cell>
          <cell r="C1869">
            <v>61162</v>
          </cell>
          <cell r="D1869">
            <v>0</v>
          </cell>
          <cell r="E1869" t="str">
            <v>VOLTAGE STBLR</v>
          </cell>
          <cell r="F1869">
            <v>1</v>
          </cell>
          <cell r="G1869">
            <v>35339</v>
          </cell>
          <cell r="H1869">
            <v>2400</v>
          </cell>
        </row>
        <row r="1870">
          <cell r="A1870">
            <v>3400003190</v>
          </cell>
          <cell r="B1870">
            <v>6801</v>
          </cell>
          <cell r="C1870">
            <v>61162</v>
          </cell>
          <cell r="D1870">
            <v>0</v>
          </cell>
          <cell r="E1870" t="str">
            <v>MODI-VACCUM CLEANER</v>
          </cell>
          <cell r="F1870">
            <v>1</v>
          </cell>
          <cell r="G1870">
            <v>35339</v>
          </cell>
          <cell r="H1870">
            <v>6500</v>
          </cell>
        </row>
        <row r="1871">
          <cell r="A1871">
            <v>3400003191</v>
          </cell>
          <cell r="B1871">
            <v>6801</v>
          </cell>
          <cell r="C1871">
            <v>61162</v>
          </cell>
          <cell r="D1871">
            <v>0</v>
          </cell>
          <cell r="E1871" t="str">
            <v>HAND MXR,BASE AND BOWL ,TOASTER</v>
          </cell>
          <cell r="F1871">
            <v>1</v>
          </cell>
          <cell r="G1871">
            <v>35339</v>
          </cell>
          <cell r="H1871">
            <v>2600</v>
          </cell>
        </row>
        <row r="1872">
          <cell r="A1872">
            <v>3400003192</v>
          </cell>
          <cell r="B1872">
            <v>6801</v>
          </cell>
          <cell r="C1872">
            <v>61162</v>
          </cell>
          <cell r="D1872">
            <v>0</v>
          </cell>
          <cell r="E1872" t="str">
            <v>SWARNA REKHA BED</v>
          </cell>
          <cell r="F1872">
            <v>1</v>
          </cell>
          <cell r="G1872">
            <v>35339</v>
          </cell>
          <cell r="H1872">
            <v>10800</v>
          </cell>
        </row>
        <row r="1873">
          <cell r="A1873">
            <v>3400003194</v>
          </cell>
          <cell r="B1873">
            <v>6801</v>
          </cell>
          <cell r="C1873">
            <v>61162</v>
          </cell>
          <cell r="D1873">
            <v>0</v>
          </cell>
          <cell r="E1873" t="str">
            <v>DRESSING    TABLES</v>
          </cell>
          <cell r="F1873">
            <v>1</v>
          </cell>
          <cell r="G1873">
            <v>35339</v>
          </cell>
          <cell r="H1873">
            <v>13100</v>
          </cell>
        </row>
        <row r="1874">
          <cell r="A1874">
            <v>3400003195</v>
          </cell>
          <cell r="B1874">
            <v>6801</v>
          </cell>
          <cell r="C1874">
            <v>61162</v>
          </cell>
          <cell r="D1874">
            <v>0</v>
          </cell>
          <cell r="E1874" t="str">
            <v>ALMIRAH-40CM DEPTH</v>
          </cell>
          <cell r="F1874">
            <v>1</v>
          </cell>
          <cell r="G1874">
            <v>35339</v>
          </cell>
          <cell r="H1874">
            <v>19800</v>
          </cell>
        </row>
        <row r="1875">
          <cell r="A1875">
            <v>3400003196</v>
          </cell>
          <cell r="B1875">
            <v>6801</v>
          </cell>
          <cell r="C1875">
            <v>61162</v>
          </cell>
          <cell r="D1875">
            <v>0</v>
          </cell>
          <cell r="E1875" t="str">
            <v>STEOL</v>
          </cell>
          <cell r="F1875">
            <v>1</v>
          </cell>
          <cell r="G1875">
            <v>35339</v>
          </cell>
          <cell r="H1875">
            <v>3400</v>
          </cell>
        </row>
        <row r="1876">
          <cell r="A1876">
            <v>3400003197</v>
          </cell>
          <cell r="B1876">
            <v>6801</v>
          </cell>
          <cell r="C1876">
            <v>61162</v>
          </cell>
          <cell r="D1876">
            <v>0</v>
          </cell>
          <cell r="E1876" t="str">
            <v>SIDE BOARD</v>
          </cell>
          <cell r="F1876">
            <v>1</v>
          </cell>
          <cell r="G1876">
            <v>35339</v>
          </cell>
          <cell r="H1876">
            <v>17900</v>
          </cell>
        </row>
        <row r="1877">
          <cell r="A1877">
            <v>3400003198</v>
          </cell>
          <cell r="B1877">
            <v>6801</v>
          </cell>
          <cell r="C1877">
            <v>61162</v>
          </cell>
          <cell r="D1877">
            <v>0</v>
          </cell>
          <cell r="E1877" t="str">
            <v>MATTRESS-6X6/ 6X4</v>
          </cell>
          <cell r="F1877">
            <v>1</v>
          </cell>
          <cell r="G1877">
            <v>35339</v>
          </cell>
          <cell r="H1877">
            <v>5100</v>
          </cell>
        </row>
        <row r="1878">
          <cell r="A1878">
            <v>3400003200</v>
          </cell>
          <cell r="B1878">
            <v>6801</v>
          </cell>
          <cell r="C1878">
            <v>61155</v>
          </cell>
          <cell r="D1878">
            <v>0</v>
          </cell>
          <cell r="E1878" t="str">
            <v>VERTICAL BLIND</v>
          </cell>
          <cell r="F1878">
            <v>1</v>
          </cell>
          <cell r="G1878">
            <v>35339</v>
          </cell>
          <cell r="H1878">
            <v>17200</v>
          </cell>
        </row>
        <row r="1879">
          <cell r="A1879">
            <v>3400003202</v>
          </cell>
          <cell r="B1879">
            <v>6801</v>
          </cell>
          <cell r="C1879">
            <v>61108</v>
          </cell>
          <cell r="D1879">
            <v>0</v>
          </cell>
          <cell r="E1879" t="str">
            <v>WOODEN PALLET</v>
          </cell>
          <cell r="F1879">
            <v>1</v>
          </cell>
          <cell r="G1879">
            <v>35339</v>
          </cell>
          <cell r="H1879">
            <v>28000</v>
          </cell>
        </row>
        <row r="1880">
          <cell r="A1880">
            <v>3400003219</v>
          </cell>
          <cell r="B1880">
            <v>6801</v>
          </cell>
          <cell r="C1880">
            <v>61102</v>
          </cell>
          <cell r="D1880">
            <v>0</v>
          </cell>
          <cell r="E1880" t="str">
            <v>FEEDER STORAGE RACK (SMT)</v>
          </cell>
          <cell r="F1880">
            <v>1</v>
          </cell>
          <cell r="G1880">
            <v>35339</v>
          </cell>
          <cell r="H1880">
            <v>17200</v>
          </cell>
        </row>
        <row r="1881">
          <cell r="A1881">
            <v>3400003294</v>
          </cell>
          <cell r="B1881">
            <v>6801</v>
          </cell>
          <cell r="C1881">
            <v>61162</v>
          </cell>
          <cell r="D1881">
            <v>0</v>
          </cell>
          <cell r="E1881" t="str">
            <v>CHIEF MANAGERS TABLE</v>
          </cell>
          <cell r="F1881">
            <v>1</v>
          </cell>
          <cell r="G1881">
            <v>35339</v>
          </cell>
          <cell r="H1881">
            <v>9300</v>
          </cell>
        </row>
        <row r="1882">
          <cell r="A1882">
            <v>3400003304</v>
          </cell>
          <cell r="B1882">
            <v>6801</v>
          </cell>
          <cell r="C1882">
            <v>61203</v>
          </cell>
          <cell r="D1882">
            <v>0</v>
          </cell>
          <cell r="E1882" t="str">
            <v>EXECUTIVE TABLE</v>
          </cell>
          <cell r="F1882">
            <v>1</v>
          </cell>
          <cell r="G1882">
            <v>35339</v>
          </cell>
          <cell r="H1882">
            <v>5600</v>
          </cell>
        </row>
        <row r="1883">
          <cell r="A1883">
            <v>3400003305</v>
          </cell>
          <cell r="B1883">
            <v>6801</v>
          </cell>
          <cell r="C1883">
            <v>61203</v>
          </cell>
          <cell r="D1883">
            <v>0</v>
          </cell>
          <cell r="E1883" t="str">
            <v>EXECUTIVE TABLE</v>
          </cell>
          <cell r="F1883">
            <v>1</v>
          </cell>
          <cell r="G1883">
            <v>35339</v>
          </cell>
          <cell r="H1883">
            <v>5600</v>
          </cell>
        </row>
        <row r="1884">
          <cell r="A1884">
            <v>3400003306</v>
          </cell>
          <cell r="B1884">
            <v>6801</v>
          </cell>
          <cell r="C1884">
            <v>61203</v>
          </cell>
          <cell r="D1884">
            <v>0</v>
          </cell>
          <cell r="E1884" t="str">
            <v>EXECUTIVE TABLE</v>
          </cell>
          <cell r="F1884">
            <v>1</v>
          </cell>
          <cell r="G1884">
            <v>35339</v>
          </cell>
          <cell r="H1884">
            <v>5600</v>
          </cell>
        </row>
        <row r="1885">
          <cell r="A1885">
            <v>3400003307</v>
          </cell>
          <cell r="B1885">
            <v>6801</v>
          </cell>
          <cell r="C1885">
            <v>61203</v>
          </cell>
          <cell r="D1885">
            <v>0</v>
          </cell>
          <cell r="E1885" t="str">
            <v>EXECUTIVE TABLE</v>
          </cell>
          <cell r="F1885">
            <v>1</v>
          </cell>
          <cell r="G1885">
            <v>35339</v>
          </cell>
          <cell r="H1885">
            <v>5600</v>
          </cell>
        </row>
        <row r="1886">
          <cell r="A1886">
            <v>3400003308</v>
          </cell>
          <cell r="B1886">
            <v>6801</v>
          </cell>
          <cell r="C1886">
            <v>61203</v>
          </cell>
          <cell r="D1886">
            <v>0</v>
          </cell>
          <cell r="E1886" t="str">
            <v>EXECUTIVE TABLE</v>
          </cell>
          <cell r="F1886">
            <v>1</v>
          </cell>
          <cell r="G1886">
            <v>35339</v>
          </cell>
          <cell r="H1886">
            <v>5600</v>
          </cell>
        </row>
        <row r="1887">
          <cell r="A1887">
            <v>3400003309</v>
          </cell>
          <cell r="B1887">
            <v>6801</v>
          </cell>
          <cell r="C1887">
            <v>61203</v>
          </cell>
          <cell r="D1887">
            <v>0</v>
          </cell>
          <cell r="E1887" t="str">
            <v>EXECUTIVE TABLE</v>
          </cell>
          <cell r="F1887">
            <v>1</v>
          </cell>
          <cell r="G1887">
            <v>35339</v>
          </cell>
          <cell r="H1887">
            <v>5600</v>
          </cell>
        </row>
        <row r="1888">
          <cell r="A1888">
            <v>3400003310</v>
          </cell>
          <cell r="B1888">
            <v>6801</v>
          </cell>
          <cell r="C1888">
            <v>61203</v>
          </cell>
          <cell r="D1888">
            <v>0</v>
          </cell>
          <cell r="E1888" t="str">
            <v>EXECUTIVE TABLE</v>
          </cell>
          <cell r="F1888">
            <v>1</v>
          </cell>
          <cell r="G1888">
            <v>35339</v>
          </cell>
          <cell r="H1888">
            <v>5600</v>
          </cell>
        </row>
        <row r="1889">
          <cell r="A1889">
            <v>3400003311</v>
          </cell>
          <cell r="B1889">
            <v>6801</v>
          </cell>
          <cell r="C1889">
            <v>61203</v>
          </cell>
          <cell r="D1889">
            <v>0</v>
          </cell>
          <cell r="E1889" t="str">
            <v>EXECUTIVE TABLE</v>
          </cell>
          <cell r="F1889">
            <v>1</v>
          </cell>
          <cell r="G1889">
            <v>35339</v>
          </cell>
          <cell r="H1889">
            <v>5600</v>
          </cell>
        </row>
        <row r="1890">
          <cell r="A1890">
            <v>3400003339</v>
          </cell>
          <cell r="B1890">
            <v>6801</v>
          </cell>
          <cell r="C1890">
            <v>61155</v>
          </cell>
          <cell r="D1890">
            <v>0</v>
          </cell>
          <cell r="E1890" t="str">
            <v>OFFICE TABLE (BIG)</v>
          </cell>
          <cell r="F1890">
            <v>1</v>
          </cell>
          <cell r="G1890">
            <v>35339</v>
          </cell>
          <cell r="H1890">
            <v>6000</v>
          </cell>
        </row>
        <row r="1891">
          <cell r="A1891">
            <v>3400003355</v>
          </cell>
          <cell r="B1891">
            <v>6801</v>
          </cell>
          <cell r="C1891">
            <v>61102</v>
          </cell>
          <cell r="D1891">
            <v>0</v>
          </cell>
          <cell r="E1891" t="str">
            <v>COMPONENT STORAGE RACK</v>
          </cell>
          <cell r="F1891">
            <v>1</v>
          </cell>
          <cell r="G1891">
            <v>35339</v>
          </cell>
          <cell r="H1891">
            <v>7000</v>
          </cell>
        </row>
        <row r="1892">
          <cell r="A1892">
            <v>3400003366</v>
          </cell>
          <cell r="B1892">
            <v>6801</v>
          </cell>
          <cell r="C1892">
            <v>61150</v>
          </cell>
          <cell r="D1892">
            <v>0</v>
          </cell>
          <cell r="E1892" t="str">
            <v>GODREJ HEAVY DUTY RACK</v>
          </cell>
          <cell r="F1892">
            <v>27</v>
          </cell>
          <cell r="G1892">
            <v>35339</v>
          </cell>
          <cell r="H1892">
            <v>803100</v>
          </cell>
        </row>
        <row r="1893">
          <cell r="A1893">
            <v>3400003370</v>
          </cell>
          <cell r="B1893">
            <v>6801</v>
          </cell>
          <cell r="C1893">
            <v>61155</v>
          </cell>
          <cell r="D1893">
            <v>0</v>
          </cell>
          <cell r="E1893" t="str">
            <v>PREMIUM HIGH BACK CHAIR-7001</v>
          </cell>
          <cell r="F1893">
            <v>1</v>
          </cell>
          <cell r="G1893">
            <v>35339</v>
          </cell>
          <cell r="H1893">
            <v>6400</v>
          </cell>
        </row>
        <row r="1894">
          <cell r="A1894">
            <v>3400003371</v>
          </cell>
          <cell r="B1894">
            <v>6801</v>
          </cell>
          <cell r="C1894">
            <v>61155</v>
          </cell>
          <cell r="D1894">
            <v>0</v>
          </cell>
          <cell r="E1894" t="str">
            <v>PREMIUM HIGH BACK CHAIR-7001</v>
          </cell>
          <cell r="F1894">
            <v>1</v>
          </cell>
          <cell r="G1894">
            <v>35339</v>
          </cell>
          <cell r="H1894">
            <v>6400</v>
          </cell>
        </row>
        <row r="1895">
          <cell r="A1895">
            <v>3400003372</v>
          </cell>
          <cell r="B1895">
            <v>6801</v>
          </cell>
          <cell r="C1895">
            <v>61206</v>
          </cell>
          <cell r="D1895">
            <v>0</v>
          </cell>
          <cell r="E1895" t="str">
            <v>PREMIUM HIGH BACK CHAIR-7001</v>
          </cell>
          <cell r="F1895">
            <v>1</v>
          </cell>
          <cell r="G1895">
            <v>35339</v>
          </cell>
          <cell r="H1895">
            <v>6400</v>
          </cell>
        </row>
        <row r="1896">
          <cell r="A1896">
            <v>3400003373</v>
          </cell>
          <cell r="B1896">
            <v>6801</v>
          </cell>
          <cell r="C1896">
            <v>61119</v>
          </cell>
          <cell r="D1896">
            <v>0</v>
          </cell>
          <cell r="E1896" t="str">
            <v>PREMIUM HIGH BACK CHAIR-7001</v>
          </cell>
          <cell r="F1896">
            <v>1</v>
          </cell>
          <cell r="G1896">
            <v>35339</v>
          </cell>
          <cell r="H1896">
            <v>7900</v>
          </cell>
        </row>
        <row r="1897">
          <cell r="A1897">
            <v>3400003531</v>
          </cell>
          <cell r="B1897">
            <v>6801</v>
          </cell>
          <cell r="C1897">
            <v>61200</v>
          </cell>
          <cell r="D1897">
            <v>0</v>
          </cell>
          <cell r="E1897" t="str">
            <v>FALSECEILING IN AUXILLARY B</v>
          </cell>
          <cell r="F1897">
            <v>1</v>
          </cell>
          <cell r="G1897">
            <v>35339</v>
          </cell>
          <cell r="H1897">
            <v>14200</v>
          </cell>
        </row>
        <row r="1898">
          <cell r="A1898">
            <v>3400003532</v>
          </cell>
          <cell r="B1898">
            <v>6801</v>
          </cell>
          <cell r="C1898">
            <v>61200</v>
          </cell>
          <cell r="D1898">
            <v>0</v>
          </cell>
          <cell r="E1898" t="str">
            <v>ERECTION OF WOODEN ENCLOSURE</v>
          </cell>
          <cell r="F1898">
            <v>1</v>
          </cell>
          <cell r="G1898">
            <v>35339</v>
          </cell>
          <cell r="H1898">
            <v>10000</v>
          </cell>
        </row>
        <row r="1899">
          <cell r="A1899">
            <v>3400003533</v>
          </cell>
          <cell r="B1899">
            <v>6801</v>
          </cell>
          <cell r="C1899">
            <v>61116</v>
          </cell>
          <cell r="D1899">
            <v>0</v>
          </cell>
          <cell r="E1899" t="str">
            <v>PANEL COVERING FOR RUN IN CHAMBER</v>
          </cell>
          <cell r="F1899">
            <v>1</v>
          </cell>
          <cell r="G1899">
            <v>35339</v>
          </cell>
          <cell r="H1899">
            <v>32500</v>
          </cell>
        </row>
        <row r="1900">
          <cell r="A1900">
            <v>3400003939</v>
          </cell>
          <cell r="B1900">
            <v>6801</v>
          </cell>
          <cell r="C1900">
            <v>61116</v>
          </cell>
          <cell r="D1900">
            <v>0</v>
          </cell>
          <cell r="E1900" t="str">
            <v>WOODEN PLATFORM WITH LADDER</v>
          </cell>
          <cell r="F1900">
            <v>1</v>
          </cell>
          <cell r="G1900">
            <v>35339</v>
          </cell>
          <cell r="H1900">
            <v>12600</v>
          </cell>
        </row>
        <row r="1901">
          <cell r="A1901">
            <v>3400003953</v>
          </cell>
          <cell r="B1901">
            <v>6801</v>
          </cell>
          <cell r="C1901">
            <v>61206</v>
          </cell>
          <cell r="D1901">
            <v>0</v>
          </cell>
          <cell r="E1901" t="str">
            <v>HSEGRUD STEEL ALMIRAH WESD 78X35X19</v>
          </cell>
          <cell r="F1901">
            <v>1</v>
          </cell>
          <cell r="G1901">
            <v>35339</v>
          </cell>
          <cell r="H1901">
            <v>2700</v>
          </cell>
        </row>
        <row r="1902">
          <cell r="A1902">
            <v>3400003954</v>
          </cell>
          <cell r="B1902">
            <v>6801</v>
          </cell>
          <cell r="C1902">
            <v>61206</v>
          </cell>
          <cell r="D1902">
            <v>0</v>
          </cell>
          <cell r="E1902" t="str">
            <v>HSEGRUD STEEL ALMIRAH EWSD 78X35X19</v>
          </cell>
          <cell r="F1902">
            <v>1</v>
          </cell>
          <cell r="G1902">
            <v>35339</v>
          </cell>
          <cell r="H1902">
            <v>2700</v>
          </cell>
        </row>
        <row r="1903">
          <cell r="A1903">
            <v>3400003955</v>
          </cell>
          <cell r="B1903">
            <v>6801</v>
          </cell>
          <cell r="C1903">
            <v>61206</v>
          </cell>
          <cell r="D1903">
            <v>0</v>
          </cell>
          <cell r="E1903" t="str">
            <v>HSEGRUD INTER STEEL ALMIRAH-EWSD78X35X19</v>
          </cell>
          <cell r="F1903">
            <v>1</v>
          </cell>
          <cell r="G1903">
            <v>35339</v>
          </cell>
          <cell r="H1903">
            <v>2700</v>
          </cell>
        </row>
        <row r="1904">
          <cell r="A1904">
            <v>3400003956</v>
          </cell>
          <cell r="B1904">
            <v>6801</v>
          </cell>
          <cell r="C1904">
            <v>61154</v>
          </cell>
          <cell r="D1904">
            <v>0</v>
          </cell>
          <cell r="E1904" t="str">
            <v>HSEGRUD STEEL CARD INDEX CABINET EWSD</v>
          </cell>
          <cell r="F1904">
            <v>1</v>
          </cell>
          <cell r="G1904">
            <v>35339</v>
          </cell>
          <cell r="H1904">
            <v>1300</v>
          </cell>
        </row>
        <row r="1905">
          <cell r="A1905">
            <v>3400003957</v>
          </cell>
          <cell r="B1905">
            <v>6801</v>
          </cell>
          <cell r="C1905">
            <v>61154</v>
          </cell>
          <cell r="D1905">
            <v>0</v>
          </cell>
          <cell r="E1905" t="str">
            <v>HSEGRUD STEEL CARD INDEX CABINET EWSD</v>
          </cell>
          <cell r="F1905">
            <v>1</v>
          </cell>
          <cell r="G1905">
            <v>35339</v>
          </cell>
          <cell r="H1905">
            <v>1500</v>
          </cell>
        </row>
        <row r="1906">
          <cell r="A1906">
            <v>3400004107</v>
          </cell>
          <cell r="B1906">
            <v>6801</v>
          </cell>
          <cell r="C1906">
            <v>61102</v>
          </cell>
          <cell r="D1906">
            <v>0</v>
          </cell>
          <cell r="E1906" t="str">
            <v>ESD WORKING TABLE</v>
          </cell>
          <cell r="F1906">
            <v>1</v>
          </cell>
          <cell r="G1906">
            <v>35339</v>
          </cell>
          <cell r="H1906">
            <v>2400</v>
          </cell>
        </row>
        <row r="1907">
          <cell r="A1907">
            <v>3400004108</v>
          </cell>
          <cell r="B1907">
            <v>6801</v>
          </cell>
          <cell r="C1907">
            <v>61102</v>
          </cell>
          <cell r="D1907">
            <v>0</v>
          </cell>
          <cell r="E1907" t="str">
            <v>ESD WORKING TABLE</v>
          </cell>
          <cell r="F1907">
            <v>1</v>
          </cell>
          <cell r="G1907">
            <v>35339</v>
          </cell>
          <cell r="H1907">
            <v>2400</v>
          </cell>
        </row>
        <row r="1908">
          <cell r="A1908">
            <v>3400004109</v>
          </cell>
          <cell r="B1908">
            <v>6801</v>
          </cell>
          <cell r="C1908">
            <v>61102</v>
          </cell>
          <cell r="D1908">
            <v>0</v>
          </cell>
          <cell r="E1908" t="str">
            <v>ESD WORKING TABLE</v>
          </cell>
          <cell r="F1908">
            <v>1</v>
          </cell>
          <cell r="G1908">
            <v>35339</v>
          </cell>
          <cell r="H1908">
            <v>2400</v>
          </cell>
        </row>
        <row r="1909">
          <cell r="A1909">
            <v>3400004110</v>
          </cell>
          <cell r="B1909">
            <v>6801</v>
          </cell>
          <cell r="C1909">
            <v>61102</v>
          </cell>
          <cell r="D1909">
            <v>0</v>
          </cell>
          <cell r="E1909" t="str">
            <v>ESD WORKING TABLE</v>
          </cell>
          <cell r="F1909">
            <v>1</v>
          </cell>
          <cell r="G1909">
            <v>35339</v>
          </cell>
          <cell r="H1909">
            <v>2400</v>
          </cell>
        </row>
        <row r="1910">
          <cell r="A1910">
            <v>3400004111</v>
          </cell>
          <cell r="B1910">
            <v>6801</v>
          </cell>
          <cell r="C1910">
            <v>61102</v>
          </cell>
          <cell r="D1910">
            <v>0</v>
          </cell>
          <cell r="E1910" t="str">
            <v>ESD WORKING TABLE</v>
          </cell>
          <cell r="F1910">
            <v>1</v>
          </cell>
          <cell r="G1910">
            <v>35339</v>
          </cell>
          <cell r="H1910">
            <v>2100</v>
          </cell>
        </row>
        <row r="1911">
          <cell r="A1911">
            <v>3400004112</v>
          </cell>
          <cell r="B1911">
            <v>6801</v>
          </cell>
          <cell r="C1911">
            <v>61102</v>
          </cell>
          <cell r="D1911">
            <v>0</v>
          </cell>
          <cell r="E1911" t="str">
            <v>ESD WORKING TABLE</v>
          </cell>
          <cell r="F1911">
            <v>1</v>
          </cell>
          <cell r="G1911">
            <v>35339</v>
          </cell>
          <cell r="H1911">
            <v>1800</v>
          </cell>
        </row>
        <row r="1912">
          <cell r="A1912">
            <v>3400004113</v>
          </cell>
          <cell r="B1912">
            <v>6801</v>
          </cell>
          <cell r="C1912">
            <v>61102</v>
          </cell>
          <cell r="D1912">
            <v>0</v>
          </cell>
          <cell r="E1912" t="str">
            <v>ESD WORKING TABLE</v>
          </cell>
          <cell r="F1912">
            <v>1</v>
          </cell>
          <cell r="G1912">
            <v>35339</v>
          </cell>
          <cell r="H1912">
            <v>1800</v>
          </cell>
        </row>
        <row r="1913">
          <cell r="A1913">
            <v>3400004114</v>
          </cell>
          <cell r="B1913">
            <v>6801</v>
          </cell>
          <cell r="C1913">
            <v>61102</v>
          </cell>
          <cell r="D1913">
            <v>0</v>
          </cell>
          <cell r="E1913" t="str">
            <v>ESD WORKING TABLE</v>
          </cell>
          <cell r="F1913">
            <v>1</v>
          </cell>
          <cell r="G1913">
            <v>35339</v>
          </cell>
          <cell r="H1913">
            <v>2600</v>
          </cell>
        </row>
        <row r="1914">
          <cell r="A1914">
            <v>3400004115</v>
          </cell>
          <cell r="B1914">
            <v>6801</v>
          </cell>
          <cell r="C1914">
            <v>61102</v>
          </cell>
          <cell r="D1914">
            <v>0</v>
          </cell>
          <cell r="E1914" t="str">
            <v>ESD WORKING TABLE</v>
          </cell>
          <cell r="F1914">
            <v>1</v>
          </cell>
          <cell r="G1914">
            <v>35339</v>
          </cell>
          <cell r="H1914">
            <v>2600</v>
          </cell>
        </row>
        <row r="1915">
          <cell r="A1915">
            <v>3400004116</v>
          </cell>
          <cell r="B1915">
            <v>6801</v>
          </cell>
          <cell r="C1915">
            <v>61102</v>
          </cell>
          <cell r="D1915">
            <v>0</v>
          </cell>
          <cell r="E1915" t="str">
            <v>ESD WORKING TABLE</v>
          </cell>
          <cell r="F1915">
            <v>1</v>
          </cell>
          <cell r="G1915">
            <v>35339</v>
          </cell>
          <cell r="H1915">
            <v>2600</v>
          </cell>
        </row>
        <row r="1916">
          <cell r="A1916">
            <v>3400004117</v>
          </cell>
          <cell r="B1916">
            <v>6801</v>
          </cell>
          <cell r="C1916">
            <v>61115</v>
          </cell>
          <cell r="D1916">
            <v>0</v>
          </cell>
          <cell r="E1916" t="str">
            <v>ESD WORKING TABLE</v>
          </cell>
          <cell r="F1916">
            <v>1</v>
          </cell>
          <cell r="G1916">
            <v>35339</v>
          </cell>
          <cell r="H1916">
            <v>2600</v>
          </cell>
        </row>
        <row r="1917">
          <cell r="A1917">
            <v>3400004118</v>
          </cell>
          <cell r="B1917">
            <v>6801</v>
          </cell>
          <cell r="C1917">
            <v>61115</v>
          </cell>
          <cell r="D1917">
            <v>0</v>
          </cell>
          <cell r="E1917" t="str">
            <v>ESD WORKING TABLE</v>
          </cell>
          <cell r="F1917">
            <v>1</v>
          </cell>
          <cell r="G1917">
            <v>35339</v>
          </cell>
          <cell r="H1917">
            <v>2600</v>
          </cell>
        </row>
        <row r="1918">
          <cell r="A1918">
            <v>3400004119</v>
          </cell>
          <cell r="B1918">
            <v>6801</v>
          </cell>
          <cell r="C1918">
            <v>61115</v>
          </cell>
          <cell r="D1918">
            <v>0</v>
          </cell>
          <cell r="E1918" t="str">
            <v>ESD WORKING TABLE</v>
          </cell>
          <cell r="F1918">
            <v>1</v>
          </cell>
          <cell r="G1918">
            <v>35339</v>
          </cell>
          <cell r="H1918">
            <v>2600</v>
          </cell>
        </row>
        <row r="1919">
          <cell r="A1919">
            <v>3400004120</v>
          </cell>
          <cell r="B1919">
            <v>6801</v>
          </cell>
          <cell r="C1919">
            <v>61115</v>
          </cell>
          <cell r="D1919">
            <v>0</v>
          </cell>
          <cell r="E1919" t="str">
            <v>ESD WORKING TABLE</v>
          </cell>
          <cell r="F1919">
            <v>1</v>
          </cell>
          <cell r="G1919">
            <v>35339</v>
          </cell>
          <cell r="H1919">
            <v>2600</v>
          </cell>
        </row>
        <row r="1920">
          <cell r="A1920">
            <v>3400004121</v>
          </cell>
          <cell r="B1920">
            <v>6801</v>
          </cell>
          <cell r="C1920">
            <v>61100</v>
          </cell>
          <cell r="D1920">
            <v>0</v>
          </cell>
          <cell r="E1920" t="str">
            <v>ESD WORKING TABLE</v>
          </cell>
          <cell r="F1920">
            <v>1</v>
          </cell>
          <cell r="G1920">
            <v>35339</v>
          </cell>
          <cell r="H1920">
            <v>2100</v>
          </cell>
        </row>
        <row r="1921">
          <cell r="A1921">
            <v>3400004122</v>
          </cell>
          <cell r="B1921">
            <v>6801</v>
          </cell>
          <cell r="C1921">
            <v>61103</v>
          </cell>
          <cell r="D1921">
            <v>0</v>
          </cell>
          <cell r="E1921" t="str">
            <v>ESD STEEL RACK</v>
          </cell>
          <cell r="F1921">
            <v>1</v>
          </cell>
          <cell r="G1921">
            <v>35339</v>
          </cell>
          <cell r="H1921">
            <v>2200</v>
          </cell>
        </row>
        <row r="1922">
          <cell r="A1922">
            <v>3400004122</v>
          </cell>
          <cell r="B1922">
            <v>6801</v>
          </cell>
          <cell r="C1922">
            <v>61103</v>
          </cell>
          <cell r="D1922">
            <v>1</v>
          </cell>
          <cell r="E1922" t="str">
            <v>NET COVERING OF ESD STEEL RACK</v>
          </cell>
          <cell r="F1922">
            <v>1</v>
          </cell>
          <cell r="G1922">
            <v>35339</v>
          </cell>
          <cell r="H1922">
            <v>7300</v>
          </cell>
        </row>
        <row r="1923">
          <cell r="A1923">
            <v>3400004123</v>
          </cell>
          <cell r="B1923">
            <v>6801</v>
          </cell>
          <cell r="C1923">
            <v>61103</v>
          </cell>
          <cell r="D1923">
            <v>0</v>
          </cell>
          <cell r="E1923" t="str">
            <v>ESD STEEL RACK</v>
          </cell>
          <cell r="F1923">
            <v>1</v>
          </cell>
          <cell r="G1923">
            <v>35339</v>
          </cell>
          <cell r="H1923">
            <v>2200</v>
          </cell>
        </row>
        <row r="1924">
          <cell r="A1924">
            <v>3400004123</v>
          </cell>
          <cell r="B1924">
            <v>6801</v>
          </cell>
          <cell r="C1924">
            <v>61103</v>
          </cell>
          <cell r="D1924">
            <v>1</v>
          </cell>
          <cell r="E1924" t="str">
            <v>NET COVERING OF ESD STEEL RACK</v>
          </cell>
          <cell r="F1924">
            <v>1</v>
          </cell>
          <cell r="G1924">
            <v>35339</v>
          </cell>
          <cell r="H1924">
            <v>7300</v>
          </cell>
        </row>
        <row r="1925">
          <cell r="A1925">
            <v>3400004124</v>
          </cell>
          <cell r="B1925">
            <v>6801</v>
          </cell>
          <cell r="C1925">
            <v>61206</v>
          </cell>
          <cell r="D1925">
            <v>0</v>
          </cell>
          <cell r="E1925" t="str">
            <v>ESD STEEL RACK</v>
          </cell>
          <cell r="F1925">
            <v>1</v>
          </cell>
          <cell r="G1925">
            <v>35339</v>
          </cell>
          <cell r="H1925">
            <v>1800</v>
          </cell>
        </row>
        <row r="1926">
          <cell r="A1926">
            <v>3400004124</v>
          </cell>
          <cell r="B1926">
            <v>6801</v>
          </cell>
          <cell r="C1926">
            <v>61206</v>
          </cell>
          <cell r="D1926">
            <v>1</v>
          </cell>
          <cell r="E1926" t="str">
            <v>NET COVERING OF ESD STEEL RACK</v>
          </cell>
          <cell r="F1926">
            <v>1</v>
          </cell>
          <cell r="G1926">
            <v>35339</v>
          </cell>
          <cell r="H1926">
            <v>5400</v>
          </cell>
        </row>
        <row r="1927">
          <cell r="A1927">
            <v>3400004125</v>
          </cell>
          <cell r="B1927">
            <v>6801</v>
          </cell>
          <cell r="C1927">
            <v>61206</v>
          </cell>
          <cell r="D1927">
            <v>0</v>
          </cell>
          <cell r="E1927" t="str">
            <v>ESD STEEL RACK</v>
          </cell>
          <cell r="F1927">
            <v>1</v>
          </cell>
          <cell r="G1927">
            <v>35339</v>
          </cell>
          <cell r="H1927">
            <v>1800</v>
          </cell>
        </row>
        <row r="1928">
          <cell r="A1928">
            <v>3400004125</v>
          </cell>
          <cell r="B1928">
            <v>6801</v>
          </cell>
          <cell r="C1928">
            <v>61206</v>
          </cell>
          <cell r="D1928">
            <v>1</v>
          </cell>
          <cell r="E1928" t="str">
            <v>NET COVERING OF ESD STEEL RACK</v>
          </cell>
          <cell r="F1928">
            <v>1</v>
          </cell>
          <cell r="G1928">
            <v>35339</v>
          </cell>
          <cell r="H1928">
            <v>7300</v>
          </cell>
        </row>
        <row r="1929">
          <cell r="A1929">
            <v>3400004126</v>
          </cell>
          <cell r="B1929">
            <v>6801</v>
          </cell>
          <cell r="C1929">
            <v>61206</v>
          </cell>
          <cell r="D1929">
            <v>0</v>
          </cell>
          <cell r="E1929" t="str">
            <v>ESD STEEL RACK</v>
          </cell>
          <cell r="F1929">
            <v>1</v>
          </cell>
          <cell r="G1929">
            <v>35339</v>
          </cell>
          <cell r="H1929">
            <v>1800</v>
          </cell>
        </row>
        <row r="1930">
          <cell r="A1930">
            <v>3400004126</v>
          </cell>
          <cell r="B1930">
            <v>6801</v>
          </cell>
          <cell r="C1930">
            <v>61206</v>
          </cell>
          <cell r="D1930">
            <v>1</v>
          </cell>
          <cell r="E1930" t="str">
            <v>NET COVERING OF ESD STEEL RACK</v>
          </cell>
          <cell r="F1930">
            <v>1</v>
          </cell>
          <cell r="G1930">
            <v>35339</v>
          </cell>
          <cell r="H1930">
            <v>7300</v>
          </cell>
        </row>
        <row r="1931">
          <cell r="A1931">
            <v>3400004127</v>
          </cell>
          <cell r="B1931">
            <v>6801</v>
          </cell>
          <cell r="C1931">
            <v>61101</v>
          </cell>
          <cell r="D1931">
            <v>0</v>
          </cell>
          <cell r="E1931" t="str">
            <v>ESD STEEL RACK</v>
          </cell>
          <cell r="F1931">
            <v>1</v>
          </cell>
          <cell r="G1931">
            <v>35339</v>
          </cell>
          <cell r="H1931">
            <v>2200</v>
          </cell>
        </row>
        <row r="1932">
          <cell r="A1932">
            <v>3400004128</v>
          </cell>
          <cell r="B1932">
            <v>6801</v>
          </cell>
          <cell r="C1932">
            <v>61206</v>
          </cell>
          <cell r="D1932">
            <v>0</v>
          </cell>
          <cell r="E1932" t="str">
            <v>ESD STEEL RACK</v>
          </cell>
          <cell r="F1932">
            <v>1</v>
          </cell>
          <cell r="G1932">
            <v>35339</v>
          </cell>
          <cell r="H1932">
            <v>2400</v>
          </cell>
        </row>
        <row r="1933">
          <cell r="A1933">
            <v>3400004129</v>
          </cell>
          <cell r="B1933">
            <v>6801</v>
          </cell>
          <cell r="C1933">
            <v>61206</v>
          </cell>
          <cell r="D1933">
            <v>0</v>
          </cell>
          <cell r="E1933" t="str">
            <v>ESD STEEL RACK</v>
          </cell>
          <cell r="F1933">
            <v>1</v>
          </cell>
          <cell r="G1933">
            <v>35339</v>
          </cell>
          <cell r="H1933">
            <v>1800</v>
          </cell>
        </row>
        <row r="1934">
          <cell r="A1934">
            <v>3400004130</v>
          </cell>
          <cell r="B1934">
            <v>6801</v>
          </cell>
          <cell r="C1934">
            <v>61206</v>
          </cell>
          <cell r="D1934">
            <v>0</v>
          </cell>
          <cell r="E1934" t="str">
            <v>ESD STEEL RACK</v>
          </cell>
          <cell r="F1934">
            <v>1</v>
          </cell>
          <cell r="G1934">
            <v>35339</v>
          </cell>
          <cell r="H1934">
            <v>1600</v>
          </cell>
        </row>
        <row r="1935">
          <cell r="A1935">
            <v>3400004131</v>
          </cell>
          <cell r="B1935">
            <v>6801</v>
          </cell>
          <cell r="C1935">
            <v>61206</v>
          </cell>
          <cell r="D1935">
            <v>0</v>
          </cell>
          <cell r="E1935" t="str">
            <v>ESD STEEL RACK</v>
          </cell>
          <cell r="F1935">
            <v>1</v>
          </cell>
          <cell r="G1935">
            <v>35339</v>
          </cell>
          <cell r="H1935">
            <v>2200</v>
          </cell>
        </row>
        <row r="1936">
          <cell r="A1936">
            <v>3400004133</v>
          </cell>
          <cell r="B1936">
            <v>6801</v>
          </cell>
          <cell r="C1936">
            <v>61102</v>
          </cell>
          <cell r="D1936">
            <v>0</v>
          </cell>
          <cell r="E1936" t="str">
            <v>ESD CHAIRS</v>
          </cell>
          <cell r="F1936">
            <v>1</v>
          </cell>
          <cell r="G1936">
            <v>35339</v>
          </cell>
          <cell r="H1936">
            <v>1700</v>
          </cell>
        </row>
        <row r="1937">
          <cell r="A1937">
            <v>3400004134</v>
          </cell>
          <cell r="B1937">
            <v>6801</v>
          </cell>
          <cell r="C1937">
            <v>61102</v>
          </cell>
          <cell r="D1937">
            <v>0</v>
          </cell>
          <cell r="E1937" t="str">
            <v>ESD CHAIRS</v>
          </cell>
          <cell r="F1937">
            <v>1</v>
          </cell>
          <cell r="G1937">
            <v>35339</v>
          </cell>
          <cell r="H1937">
            <v>1700</v>
          </cell>
        </row>
        <row r="1938">
          <cell r="A1938">
            <v>3400004135</v>
          </cell>
          <cell r="B1938">
            <v>6801</v>
          </cell>
          <cell r="C1938">
            <v>61102</v>
          </cell>
          <cell r="D1938">
            <v>0</v>
          </cell>
          <cell r="E1938" t="str">
            <v>ESD CHAIRS</v>
          </cell>
          <cell r="F1938">
            <v>1</v>
          </cell>
          <cell r="G1938">
            <v>35339</v>
          </cell>
          <cell r="H1938">
            <v>1700</v>
          </cell>
        </row>
        <row r="1939">
          <cell r="A1939">
            <v>3400004136</v>
          </cell>
          <cell r="B1939">
            <v>6801</v>
          </cell>
          <cell r="C1939">
            <v>61102</v>
          </cell>
          <cell r="D1939">
            <v>0</v>
          </cell>
          <cell r="E1939" t="str">
            <v>ESD CHAIRS</v>
          </cell>
          <cell r="F1939">
            <v>1</v>
          </cell>
          <cell r="G1939">
            <v>35339</v>
          </cell>
          <cell r="H1939">
            <v>1700</v>
          </cell>
        </row>
        <row r="1940">
          <cell r="A1940">
            <v>3400004137</v>
          </cell>
          <cell r="B1940">
            <v>6801</v>
          </cell>
          <cell r="C1940">
            <v>61102</v>
          </cell>
          <cell r="D1940">
            <v>0</v>
          </cell>
          <cell r="E1940" t="str">
            <v>ESD CHAIRS</v>
          </cell>
          <cell r="F1940">
            <v>1</v>
          </cell>
          <cell r="G1940">
            <v>35339</v>
          </cell>
          <cell r="H1940">
            <v>1700</v>
          </cell>
        </row>
        <row r="1941">
          <cell r="A1941">
            <v>3400004138</v>
          </cell>
          <cell r="B1941">
            <v>6801</v>
          </cell>
          <cell r="C1941">
            <v>61102</v>
          </cell>
          <cell r="D1941">
            <v>0</v>
          </cell>
          <cell r="E1941" t="str">
            <v>ESD CHAIRS</v>
          </cell>
          <cell r="F1941">
            <v>1</v>
          </cell>
          <cell r="G1941">
            <v>35339</v>
          </cell>
          <cell r="H1941">
            <v>1700</v>
          </cell>
        </row>
        <row r="1942">
          <cell r="A1942">
            <v>3400004139</v>
          </cell>
          <cell r="B1942">
            <v>6801</v>
          </cell>
          <cell r="C1942">
            <v>61102</v>
          </cell>
          <cell r="D1942">
            <v>0</v>
          </cell>
          <cell r="E1942" t="str">
            <v>ESD CHAIRS</v>
          </cell>
          <cell r="F1942">
            <v>1</v>
          </cell>
          <cell r="G1942">
            <v>35339</v>
          </cell>
          <cell r="H1942">
            <v>1700</v>
          </cell>
        </row>
        <row r="1943">
          <cell r="A1943">
            <v>3400004140</v>
          </cell>
          <cell r="B1943">
            <v>6801</v>
          </cell>
          <cell r="C1943">
            <v>61102</v>
          </cell>
          <cell r="D1943">
            <v>0</v>
          </cell>
          <cell r="E1943" t="str">
            <v>ESD CHAIRS</v>
          </cell>
          <cell r="F1943">
            <v>1</v>
          </cell>
          <cell r="G1943">
            <v>35339</v>
          </cell>
          <cell r="H1943">
            <v>1700</v>
          </cell>
        </row>
        <row r="1944">
          <cell r="A1944">
            <v>3400004141</v>
          </cell>
          <cell r="B1944">
            <v>6801</v>
          </cell>
          <cell r="C1944">
            <v>61102</v>
          </cell>
          <cell r="D1944">
            <v>0</v>
          </cell>
          <cell r="E1944" t="str">
            <v>ESD CHAIRS</v>
          </cell>
          <cell r="F1944">
            <v>1</v>
          </cell>
          <cell r="G1944">
            <v>35339</v>
          </cell>
          <cell r="H1944">
            <v>1700</v>
          </cell>
        </row>
        <row r="1945">
          <cell r="A1945">
            <v>3400004142</v>
          </cell>
          <cell r="B1945">
            <v>6801</v>
          </cell>
          <cell r="C1945">
            <v>61102</v>
          </cell>
          <cell r="D1945">
            <v>0</v>
          </cell>
          <cell r="E1945" t="str">
            <v>ESD CHAIRS</v>
          </cell>
          <cell r="F1945">
            <v>1</v>
          </cell>
          <cell r="G1945">
            <v>35339</v>
          </cell>
          <cell r="H1945">
            <v>1700</v>
          </cell>
        </row>
        <row r="1946">
          <cell r="A1946">
            <v>3400004143</v>
          </cell>
          <cell r="B1946">
            <v>6801</v>
          </cell>
          <cell r="C1946">
            <v>61115</v>
          </cell>
          <cell r="D1946">
            <v>0</v>
          </cell>
          <cell r="E1946" t="str">
            <v>ESD CHAIRS</v>
          </cell>
          <cell r="F1946">
            <v>1</v>
          </cell>
          <cell r="G1946">
            <v>35339</v>
          </cell>
          <cell r="H1946">
            <v>1700</v>
          </cell>
        </row>
        <row r="1947">
          <cell r="A1947">
            <v>3400004144</v>
          </cell>
          <cell r="B1947">
            <v>6801</v>
          </cell>
          <cell r="C1947">
            <v>61115</v>
          </cell>
          <cell r="D1947">
            <v>0</v>
          </cell>
          <cell r="E1947" t="str">
            <v>ESD CHAIRS</v>
          </cell>
          <cell r="F1947">
            <v>1</v>
          </cell>
          <cell r="G1947">
            <v>35339</v>
          </cell>
          <cell r="H1947">
            <v>1700</v>
          </cell>
        </row>
        <row r="1948">
          <cell r="A1948">
            <v>3400004145</v>
          </cell>
          <cell r="B1948">
            <v>6801</v>
          </cell>
          <cell r="C1948">
            <v>61115</v>
          </cell>
          <cell r="D1948">
            <v>0</v>
          </cell>
          <cell r="E1948" t="str">
            <v>ESD CHAIRS</v>
          </cell>
          <cell r="F1948">
            <v>1</v>
          </cell>
          <cell r="G1948">
            <v>35339</v>
          </cell>
          <cell r="H1948">
            <v>1700</v>
          </cell>
        </row>
        <row r="1949">
          <cell r="A1949">
            <v>3400004146</v>
          </cell>
          <cell r="B1949">
            <v>6801</v>
          </cell>
          <cell r="C1949">
            <v>61115</v>
          </cell>
          <cell r="D1949">
            <v>0</v>
          </cell>
          <cell r="E1949" t="str">
            <v>ESD CHAIRS</v>
          </cell>
          <cell r="F1949">
            <v>1</v>
          </cell>
          <cell r="G1949">
            <v>35339</v>
          </cell>
          <cell r="H1949">
            <v>1400</v>
          </cell>
        </row>
        <row r="1950">
          <cell r="A1950">
            <v>3400004147</v>
          </cell>
          <cell r="B1950">
            <v>6801</v>
          </cell>
          <cell r="C1950">
            <v>61100</v>
          </cell>
          <cell r="D1950">
            <v>0</v>
          </cell>
          <cell r="E1950" t="str">
            <v>ESD CHAIRS</v>
          </cell>
          <cell r="F1950">
            <v>1</v>
          </cell>
          <cell r="G1950">
            <v>35339</v>
          </cell>
          <cell r="H1950">
            <v>1400</v>
          </cell>
        </row>
        <row r="1951">
          <cell r="A1951">
            <v>3400004148</v>
          </cell>
          <cell r="B1951">
            <v>6801</v>
          </cell>
          <cell r="C1951">
            <v>61100</v>
          </cell>
          <cell r="D1951">
            <v>0</v>
          </cell>
          <cell r="E1951" t="str">
            <v>ESD CHAIRS</v>
          </cell>
          <cell r="F1951">
            <v>1</v>
          </cell>
          <cell r="G1951">
            <v>35339</v>
          </cell>
          <cell r="H1951">
            <v>1700</v>
          </cell>
        </row>
        <row r="1952">
          <cell r="A1952">
            <v>3400004149</v>
          </cell>
          <cell r="B1952">
            <v>6801</v>
          </cell>
          <cell r="C1952">
            <v>61100</v>
          </cell>
          <cell r="D1952">
            <v>0</v>
          </cell>
          <cell r="E1952" t="str">
            <v>ESD CHAIRS</v>
          </cell>
          <cell r="F1952">
            <v>1</v>
          </cell>
          <cell r="G1952">
            <v>35339</v>
          </cell>
          <cell r="H1952">
            <v>1400</v>
          </cell>
        </row>
        <row r="1953">
          <cell r="A1953">
            <v>3400004150</v>
          </cell>
          <cell r="B1953">
            <v>6801</v>
          </cell>
          <cell r="C1953">
            <v>61100</v>
          </cell>
          <cell r="D1953">
            <v>0</v>
          </cell>
          <cell r="E1953" t="str">
            <v>ESD CHAIRS</v>
          </cell>
          <cell r="F1953">
            <v>1</v>
          </cell>
          <cell r="G1953">
            <v>35339</v>
          </cell>
          <cell r="H1953">
            <v>1400</v>
          </cell>
        </row>
        <row r="1954">
          <cell r="A1954">
            <v>3400004151</v>
          </cell>
          <cell r="B1954">
            <v>6801</v>
          </cell>
          <cell r="C1954">
            <v>61100</v>
          </cell>
          <cell r="D1954">
            <v>0</v>
          </cell>
          <cell r="E1954" t="str">
            <v>ESD CHAIRS</v>
          </cell>
          <cell r="F1954">
            <v>1</v>
          </cell>
          <cell r="G1954">
            <v>35339</v>
          </cell>
          <cell r="H1954">
            <v>1400</v>
          </cell>
        </row>
        <row r="1955">
          <cell r="A1955">
            <v>3400004152</v>
          </cell>
          <cell r="B1955">
            <v>6801</v>
          </cell>
          <cell r="C1955">
            <v>61100</v>
          </cell>
          <cell r="D1955">
            <v>0</v>
          </cell>
          <cell r="E1955" t="str">
            <v>ESD CHAIRS</v>
          </cell>
          <cell r="F1955">
            <v>1</v>
          </cell>
          <cell r="G1955">
            <v>35339</v>
          </cell>
          <cell r="H1955">
            <v>1400</v>
          </cell>
        </row>
        <row r="1956">
          <cell r="A1956">
            <v>3400004153</v>
          </cell>
          <cell r="B1956">
            <v>6801</v>
          </cell>
          <cell r="C1956">
            <v>61100</v>
          </cell>
          <cell r="D1956">
            <v>0</v>
          </cell>
          <cell r="E1956" t="str">
            <v>ESD CHAIRS</v>
          </cell>
          <cell r="F1956">
            <v>1</v>
          </cell>
          <cell r="G1956">
            <v>35339</v>
          </cell>
          <cell r="H1956">
            <v>1700</v>
          </cell>
        </row>
        <row r="1957">
          <cell r="A1957">
            <v>3400004154</v>
          </cell>
          <cell r="B1957">
            <v>6801</v>
          </cell>
          <cell r="C1957">
            <v>61100</v>
          </cell>
          <cell r="D1957">
            <v>0</v>
          </cell>
          <cell r="E1957" t="str">
            <v>ESD CHAIRS</v>
          </cell>
          <cell r="F1957">
            <v>1</v>
          </cell>
          <cell r="G1957">
            <v>35339</v>
          </cell>
          <cell r="H1957">
            <v>1700</v>
          </cell>
        </row>
        <row r="1958">
          <cell r="A1958">
            <v>3400004155</v>
          </cell>
          <cell r="B1958">
            <v>6801</v>
          </cell>
          <cell r="C1958">
            <v>61100</v>
          </cell>
          <cell r="D1958">
            <v>0</v>
          </cell>
          <cell r="E1958" t="str">
            <v>ESD CHAIRS</v>
          </cell>
          <cell r="F1958">
            <v>1</v>
          </cell>
          <cell r="G1958">
            <v>35339</v>
          </cell>
          <cell r="H1958">
            <v>1700</v>
          </cell>
        </row>
        <row r="1959">
          <cell r="A1959">
            <v>3400004156</v>
          </cell>
          <cell r="B1959">
            <v>6801</v>
          </cell>
          <cell r="C1959">
            <v>61100</v>
          </cell>
          <cell r="D1959">
            <v>0</v>
          </cell>
          <cell r="E1959" t="str">
            <v>ESD CHAIRS</v>
          </cell>
          <cell r="F1959">
            <v>1</v>
          </cell>
          <cell r="G1959">
            <v>35339</v>
          </cell>
          <cell r="H1959">
            <v>1700</v>
          </cell>
        </row>
        <row r="1960">
          <cell r="A1960">
            <v>3400004157</v>
          </cell>
          <cell r="B1960">
            <v>6801</v>
          </cell>
          <cell r="C1960">
            <v>61100</v>
          </cell>
          <cell r="D1960">
            <v>0</v>
          </cell>
          <cell r="E1960" t="str">
            <v>ESD CHAIRS</v>
          </cell>
          <cell r="F1960">
            <v>1</v>
          </cell>
          <cell r="G1960">
            <v>35339</v>
          </cell>
          <cell r="H1960">
            <v>1700</v>
          </cell>
        </row>
        <row r="1961">
          <cell r="A1961">
            <v>3400004158</v>
          </cell>
          <cell r="B1961">
            <v>6801</v>
          </cell>
          <cell r="C1961">
            <v>61100</v>
          </cell>
          <cell r="D1961">
            <v>0</v>
          </cell>
          <cell r="E1961" t="str">
            <v>ESD CHAIRS</v>
          </cell>
          <cell r="F1961">
            <v>1</v>
          </cell>
          <cell r="G1961">
            <v>35339</v>
          </cell>
          <cell r="H1961">
            <v>1700</v>
          </cell>
        </row>
        <row r="1962">
          <cell r="A1962">
            <v>3400004159</v>
          </cell>
          <cell r="B1962">
            <v>6801</v>
          </cell>
          <cell r="C1962">
            <v>61100</v>
          </cell>
          <cell r="D1962">
            <v>0</v>
          </cell>
          <cell r="E1962" t="str">
            <v>ESD CHAIRS</v>
          </cell>
          <cell r="F1962">
            <v>1</v>
          </cell>
          <cell r="G1962">
            <v>35339</v>
          </cell>
          <cell r="H1962">
            <v>1700</v>
          </cell>
        </row>
        <row r="1963">
          <cell r="A1963">
            <v>3400004160</v>
          </cell>
          <cell r="B1963">
            <v>6801</v>
          </cell>
          <cell r="C1963">
            <v>61100</v>
          </cell>
          <cell r="D1963">
            <v>0</v>
          </cell>
          <cell r="E1963" t="str">
            <v>ESD CHAIRS</v>
          </cell>
          <cell r="F1963">
            <v>1</v>
          </cell>
          <cell r="G1963">
            <v>35339</v>
          </cell>
          <cell r="H1963">
            <v>1700</v>
          </cell>
        </row>
        <row r="1964">
          <cell r="A1964">
            <v>3400004161</v>
          </cell>
          <cell r="B1964">
            <v>6801</v>
          </cell>
          <cell r="C1964">
            <v>61100</v>
          </cell>
          <cell r="D1964">
            <v>0</v>
          </cell>
          <cell r="E1964" t="str">
            <v>ESD CHAIRS</v>
          </cell>
          <cell r="F1964">
            <v>1</v>
          </cell>
          <cell r="G1964">
            <v>35339</v>
          </cell>
          <cell r="H1964">
            <v>1700</v>
          </cell>
        </row>
        <row r="1965">
          <cell r="A1965">
            <v>3400004162</v>
          </cell>
          <cell r="B1965">
            <v>6801</v>
          </cell>
          <cell r="C1965">
            <v>61100</v>
          </cell>
          <cell r="D1965">
            <v>0</v>
          </cell>
          <cell r="E1965" t="str">
            <v>ESD CHAIRS</v>
          </cell>
          <cell r="F1965">
            <v>1</v>
          </cell>
          <cell r="G1965">
            <v>35339</v>
          </cell>
          <cell r="H1965">
            <v>1700</v>
          </cell>
        </row>
        <row r="1966">
          <cell r="A1966">
            <v>3400004163</v>
          </cell>
          <cell r="B1966">
            <v>6801</v>
          </cell>
          <cell r="C1966">
            <v>61100</v>
          </cell>
          <cell r="D1966">
            <v>0</v>
          </cell>
          <cell r="E1966" t="str">
            <v>ESD CHAIRS</v>
          </cell>
          <cell r="F1966">
            <v>1</v>
          </cell>
          <cell r="G1966">
            <v>35339</v>
          </cell>
          <cell r="H1966">
            <v>1700</v>
          </cell>
        </row>
        <row r="1967">
          <cell r="A1967">
            <v>3400004164</v>
          </cell>
          <cell r="B1967">
            <v>6801</v>
          </cell>
          <cell r="C1967">
            <v>61100</v>
          </cell>
          <cell r="D1967">
            <v>0</v>
          </cell>
          <cell r="E1967" t="str">
            <v>ESD CHAIRS</v>
          </cell>
          <cell r="F1967">
            <v>1</v>
          </cell>
          <cell r="G1967">
            <v>35339</v>
          </cell>
          <cell r="H1967">
            <v>1700</v>
          </cell>
        </row>
        <row r="1968">
          <cell r="A1968">
            <v>3400004165</v>
          </cell>
          <cell r="B1968">
            <v>6801</v>
          </cell>
          <cell r="C1968">
            <v>61100</v>
          </cell>
          <cell r="D1968">
            <v>0</v>
          </cell>
          <cell r="E1968" t="str">
            <v>ESD CHAIRS</v>
          </cell>
          <cell r="F1968">
            <v>1</v>
          </cell>
          <cell r="G1968">
            <v>35339</v>
          </cell>
          <cell r="H1968">
            <v>1700</v>
          </cell>
        </row>
        <row r="1969">
          <cell r="A1969">
            <v>3400004166</v>
          </cell>
          <cell r="B1969">
            <v>6801</v>
          </cell>
          <cell r="C1969">
            <v>61100</v>
          </cell>
          <cell r="D1969">
            <v>0</v>
          </cell>
          <cell r="E1969" t="str">
            <v>ESD CHAIRS</v>
          </cell>
          <cell r="F1969">
            <v>1</v>
          </cell>
          <cell r="G1969">
            <v>35339</v>
          </cell>
          <cell r="H1969">
            <v>1700</v>
          </cell>
        </row>
        <row r="1970">
          <cell r="A1970">
            <v>3400004167</v>
          </cell>
          <cell r="B1970">
            <v>6801</v>
          </cell>
          <cell r="C1970">
            <v>61100</v>
          </cell>
          <cell r="D1970">
            <v>0</v>
          </cell>
          <cell r="E1970" t="str">
            <v>ESD CHAIRS</v>
          </cell>
          <cell r="F1970">
            <v>1</v>
          </cell>
          <cell r="G1970">
            <v>35339</v>
          </cell>
          <cell r="H1970">
            <v>1700</v>
          </cell>
        </row>
        <row r="1971">
          <cell r="A1971">
            <v>3400004175</v>
          </cell>
          <cell r="B1971">
            <v>6801</v>
          </cell>
          <cell r="C1971">
            <v>61100</v>
          </cell>
          <cell r="D1971">
            <v>0</v>
          </cell>
          <cell r="E1971" t="str">
            <v>WORKING TABLE</v>
          </cell>
          <cell r="F1971">
            <v>1</v>
          </cell>
          <cell r="G1971">
            <v>35339</v>
          </cell>
          <cell r="H1971">
            <v>2600</v>
          </cell>
        </row>
        <row r="1972">
          <cell r="A1972">
            <v>3400004176</v>
          </cell>
          <cell r="B1972">
            <v>6801</v>
          </cell>
          <cell r="C1972">
            <v>61100</v>
          </cell>
          <cell r="D1972">
            <v>0</v>
          </cell>
          <cell r="E1972" t="str">
            <v>WORKING TABLE</v>
          </cell>
          <cell r="F1972">
            <v>1</v>
          </cell>
          <cell r="G1972">
            <v>35339</v>
          </cell>
          <cell r="H1972">
            <v>2600</v>
          </cell>
        </row>
        <row r="1973">
          <cell r="A1973">
            <v>3400004177</v>
          </cell>
          <cell r="B1973">
            <v>6801</v>
          </cell>
          <cell r="C1973">
            <v>61100</v>
          </cell>
          <cell r="D1973">
            <v>0</v>
          </cell>
          <cell r="E1973" t="str">
            <v>WORKING TABLE</v>
          </cell>
          <cell r="F1973">
            <v>1</v>
          </cell>
          <cell r="G1973">
            <v>35339</v>
          </cell>
          <cell r="H1973">
            <v>2600</v>
          </cell>
        </row>
        <row r="1974">
          <cell r="A1974">
            <v>3400004178</v>
          </cell>
          <cell r="B1974">
            <v>6801</v>
          </cell>
          <cell r="C1974">
            <v>61100</v>
          </cell>
          <cell r="D1974">
            <v>0</v>
          </cell>
          <cell r="E1974" t="str">
            <v>WORKING TABLE</v>
          </cell>
          <cell r="F1974">
            <v>1</v>
          </cell>
          <cell r="G1974">
            <v>35339</v>
          </cell>
          <cell r="H1974">
            <v>2600</v>
          </cell>
        </row>
        <row r="1975">
          <cell r="A1975">
            <v>3400004179</v>
          </cell>
          <cell r="B1975">
            <v>6801</v>
          </cell>
          <cell r="C1975">
            <v>61100</v>
          </cell>
          <cell r="D1975">
            <v>0</v>
          </cell>
          <cell r="E1975" t="str">
            <v>WORKING TABLE</v>
          </cell>
          <cell r="F1975">
            <v>1</v>
          </cell>
          <cell r="G1975">
            <v>35339</v>
          </cell>
          <cell r="H1975">
            <v>2600</v>
          </cell>
        </row>
        <row r="1976">
          <cell r="A1976">
            <v>3400004180</v>
          </cell>
          <cell r="B1976">
            <v>6801</v>
          </cell>
          <cell r="C1976">
            <v>61100</v>
          </cell>
          <cell r="D1976">
            <v>0</v>
          </cell>
          <cell r="E1976" t="str">
            <v>WORKING TABLE</v>
          </cell>
          <cell r="F1976">
            <v>1</v>
          </cell>
          <cell r="G1976">
            <v>35339</v>
          </cell>
          <cell r="H1976">
            <v>2600</v>
          </cell>
        </row>
        <row r="1977">
          <cell r="A1977">
            <v>3400004181</v>
          </cell>
          <cell r="B1977">
            <v>6801</v>
          </cell>
          <cell r="C1977">
            <v>61100</v>
          </cell>
          <cell r="D1977">
            <v>0</v>
          </cell>
          <cell r="E1977" t="str">
            <v>WORKING TABLE</v>
          </cell>
          <cell r="F1977">
            <v>1</v>
          </cell>
          <cell r="G1977">
            <v>35339</v>
          </cell>
          <cell r="H1977">
            <v>2600</v>
          </cell>
        </row>
        <row r="1978">
          <cell r="A1978">
            <v>3400004182</v>
          </cell>
          <cell r="B1978">
            <v>6801</v>
          </cell>
          <cell r="C1978">
            <v>61100</v>
          </cell>
          <cell r="D1978">
            <v>0</v>
          </cell>
          <cell r="E1978" t="str">
            <v>WORKING TABLE</v>
          </cell>
          <cell r="F1978">
            <v>1</v>
          </cell>
          <cell r="G1978">
            <v>35339</v>
          </cell>
          <cell r="H1978">
            <v>2600</v>
          </cell>
        </row>
        <row r="1979">
          <cell r="A1979">
            <v>3400004183</v>
          </cell>
          <cell r="B1979">
            <v>6801</v>
          </cell>
          <cell r="C1979">
            <v>61100</v>
          </cell>
          <cell r="D1979">
            <v>0</v>
          </cell>
          <cell r="E1979" t="str">
            <v>WORKING TABLE</v>
          </cell>
          <cell r="F1979">
            <v>1</v>
          </cell>
          <cell r="G1979">
            <v>35339</v>
          </cell>
          <cell r="H1979">
            <v>2600</v>
          </cell>
        </row>
        <row r="1980">
          <cell r="A1980">
            <v>3400004184</v>
          </cell>
          <cell r="B1980">
            <v>6801</v>
          </cell>
          <cell r="C1980">
            <v>61100</v>
          </cell>
          <cell r="D1980">
            <v>0</v>
          </cell>
          <cell r="E1980" t="str">
            <v>WORKING TABLE</v>
          </cell>
          <cell r="F1980">
            <v>1</v>
          </cell>
          <cell r="G1980">
            <v>35339</v>
          </cell>
          <cell r="H1980">
            <v>2600</v>
          </cell>
        </row>
        <row r="1981">
          <cell r="A1981">
            <v>3400004185</v>
          </cell>
          <cell r="B1981">
            <v>6801</v>
          </cell>
          <cell r="C1981">
            <v>61100</v>
          </cell>
          <cell r="D1981">
            <v>0</v>
          </cell>
          <cell r="E1981" t="str">
            <v>WORKING TABLE</v>
          </cell>
          <cell r="F1981">
            <v>1</v>
          </cell>
          <cell r="G1981">
            <v>35339</v>
          </cell>
          <cell r="H1981">
            <v>2600</v>
          </cell>
        </row>
        <row r="1982">
          <cell r="A1982">
            <v>3400004186</v>
          </cell>
          <cell r="B1982">
            <v>6801</v>
          </cell>
          <cell r="C1982">
            <v>61100</v>
          </cell>
          <cell r="D1982">
            <v>0</v>
          </cell>
          <cell r="E1982" t="str">
            <v>WORKING TABLE</v>
          </cell>
          <cell r="F1982">
            <v>1</v>
          </cell>
          <cell r="G1982">
            <v>35339</v>
          </cell>
          <cell r="H1982">
            <v>2600</v>
          </cell>
        </row>
        <row r="1983">
          <cell r="A1983">
            <v>3400004187</v>
          </cell>
          <cell r="B1983">
            <v>6801</v>
          </cell>
          <cell r="C1983">
            <v>61100</v>
          </cell>
          <cell r="D1983">
            <v>0</v>
          </cell>
          <cell r="E1983" t="str">
            <v>WORKING TABLE</v>
          </cell>
          <cell r="F1983">
            <v>1</v>
          </cell>
          <cell r="G1983">
            <v>35339</v>
          </cell>
          <cell r="H1983">
            <v>2600</v>
          </cell>
        </row>
        <row r="1984">
          <cell r="A1984">
            <v>3400004188</v>
          </cell>
          <cell r="B1984">
            <v>6801</v>
          </cell>
          <cell r="C1984">
            <v>61100</v>
          </cell>
          <cell r="D1984">
            <v>0</v>
          </cell>
          <cell r="E1984" t="str">
            <v>WORKING TABLE</v>
          </cell>
          <cell r="F1984">
            <v>1</v>
          </cell>
          <cell r="G1984">
            <v>35339</v>
          </cell>
          <cell r="H1984">
            <v>2600</v>
          </cell>
        </row>
        <row r="1985">
          <cell r="A1985">
            <v>3400004189</v>
          </cell>
          <cell r="B1985">
            <v>6801</v>
          </cell>
          <cell r="C1985">
            <v>61100</v>
          </cell>
          <cell r="D1985">
            <v>0</v>
          </cell>
          <cell r="E1985" t="str">
            <v>WORKING TABLE</v>
          </cell>
          <cell r="F1985">
            <v>1</v>
          </cell>
          <cell r="G1985">
            <v>35339</v>
          </cell>
          <cell r="H1985">
            <v>2600</v>
          </cell>
        </row>
        <row r="1986">
          <cell r="A1986">
            <v>3400004190</v>
          </cell>
          <cell r="B1986">
            <v>6801</v>
          </cell>
          <cell r="C1986">
            <v>61100</v>
          </cell>
          <cell r="D1986">
            <v>0</v>
          </cell>
          <cell r="E1986" t="str">
            <v>WORKING TABLE</v>
          </cell>
          <cell r="F1986">
            <v>1</v>
          </cell>
          <cell r="G1986">
            <v>35339</v>
          </cell>
          <cell r="H1986">
            <v>2600</v>
          </cell>
        </row>
        <row r="1987">
          <cell r="A1987">
            <v>3400004191</v>
          </cell>
          <cell r="B1987">
            <v>6801</v>
          </cell>
          <cell r="C1987">
            <v>61100</v>
          </cell>
          <cell r="D1987">
            <v>0</v>
          </cell>
          <cell r="E1987" t="str">
            <v>WORKING TABLE</v>
          </cell>
          <cell r="F1987">
            <v>1</v>
          </cell>
          <cell r="G1987">
            <v>35339</v>
          </cell>
          <cell r="H1987">
            <v>2600</v>
          </cell>
        </row>
        <row r="1988">
          <cell r="A1988">
            <v>3400004192</v>
          </cell>
          <cell r="B1988">
            <v>6801</v>
          </cell>
          <cell r="C1988">
            <v>61100</v>
          </cell>
          <cell r="D1988">
            <v>0</v>
          </cell>
          <cell r="E1988" t="str">
            <v>WORKING TABLE</v>
          </cell>
          <cell r="F1988">
            <v>1</v>
          </cell>
          <cell r="G1988">
            <v>35339</v>
          </cell>
          <cell r="H1988">
            <v>2600</v>
          </cell>
        </row>
        <row r="1989">
          <cell r="A1989">
            <v>3400004193</v>
          </cell>
          <cell r="B1989">
            <v>6801</v>
          </cell>
          <cell r="C1989">
            <v>61100</v>
          </cell>
          <cell r="D1989">
            <v>0</v>
          </cell>
          <cell r="E1989" t="str">
            <v>WORKING TABLE</v>
          </cell>
          <cell r="F1989">
            <v>1</v>
          </cell>
          <cell r="G1989">
            <v>35339</v>
          </cell>
          <cell r="H1989">
            <v>2600</v>
          </cell>
        </row>
        <row r="1990">
          <cell r="A1990">
            <v>3400004194</v>
          </cell>
          <cell r="B1990">
            <v>6801</v>
          </cell>
          <cell r="C1990">
            <v>61100</v>
          </cell>
          <cell r="D1990">
            <v>0</v>
          </cell>
          <cell r="E1990" t="str">
            <v>WORKING TABLE</v>
          </cell>
          <cell r="F1990">
            <v>1</v>
          </cell>
          <cell r="G1990">
            <v>35339</v>
          </cell>
          <cell r="H1990">
            <v>2600</v>
          </cell>
        </row>
        <row r="1991">
          <cell r="A1991">
            <v>3400004195</v>
          </cell>
          <cell r="B1991">
            <v>6801</v>
          </cell>
          <cell r="C1991">
            <v>61100</v>
          </cell>
          <cell r="D1991">
            <v>0</v>
          </cell>
          <cell r="E1991" t="str">
            <v>WORKING TABLE</v>
          </cell>
          <cell r="F1991">
            <v>1</v>
          </cell>
          <cell r="G1991">
            <v>35339</v>
          </cell>
          <cell r="H1991">
            <v>2600</v>
          </cell>
        </row>
        <row r="1992">
          <cell r="A1992">
            <v>3400004196</v>
          </cell>
          <cell r="B1992">
            <v>6801</v>
          </cell>
          <cell r="C1992">
            <v>61103</v>
          </cell>
          <cell r="D1992">
            <v>0</v>
          </cell>
          <cell r="E1992" t="str">
            <v>WORKING TABLE</v>
          </cell>
          <cell r="F1992">
            <v>1</v>
          </cell>
          <cell r="G1992">
            <v>35339</v>
          </cell>
          <cell r="H1992">
            <v>2600</v>
          </cell>
        </row>
        <row r="1993">
          <cell r="A1993">
            <v>3400004197</v>
          </cell>
          <cell r="B1993">
            <v>6801</v>
          </cell>
          <cell r="C1993">
            <v>61100</v>
          </cell>
          <cell r="D1993">
            <v>0</v>
          </cell>
          <cell r="E1993" t="str">
            <v>WORKING TABLE</v>
          </cell>
          <cell r="F1993">
            <v>1</v>
          </cell>
          <cell r="G1993">
            <v>35339</v>
          </cell>
          <cell r="H1993">
            <v>2600</v>
          </cell>
        </row>
        <row r="1994">
          <cell r="A1994">
            <v>3400004198</v>
          </cell>
          <cell r="B1994">
            <v>6801</v>
          </cell>
          <cell r="C1994">
            <v>61100</v>
          </cell>
          <cell r="D1994">
            <v>0</v>
          </cell>
          <cell r="E1994" t="str">
            <v>WORKING TABLE</v>
          </cell>
          <cell r="F1994">
            <v>1</v>
          </cell>
          <cell r="G1994">
            <v>35339</v>
          </cell>
          <cell r="H1994">
            <v>2600</v>
          </cell>
        </row>
        <row r="1995">
          <cell r="A1995">
            <v>3400004199</v>
          </cell>
          <cell r="B1995">
            <v>6801</v>
          </cell>
          <cell r="C1995">
            <v>61100</v>
          </cell>
          <cell r="D1995">
            <v>0</v>
          </cell>
          <cell r="E1995" t="str">
            <v>WORKING TABLE</v>
          </cell>
          <cell r="F1995">
            <v>1</v>
          </cell>
          <cell r="G1995">
            <v>35339</v>
          </cell>
          <cell r="H1995">
            <v>2600</v>
          </cell>
        </row>
        <row r="1996">
          <cell r="A1996">
            <v>3400004200</v>
          </cell>
          <cell r="B1996">
            <v>6801</v>
          </cell>
          <cell r="C1996">
            <v>61100</v>
          </cell>
          <cell r="D1996">
            <v>0</v>
          </cell>
          <cell r="E1996" t="str">
            <v>WORKING TABLE</v>
          </cell>
          <cell r="F1996">
            <v>1</v>
          </cell>
          <cell r="G1996">
            <v>35339</v>
          </cell>
          <cell r="H1996">
            <v>2600</v>
          </cell>
        </row>
        <row r="1997">
          <cell r="A1997">
            <v>3400004201</v>
          </cell>
          <cell r="B1997">
            <v>6801</v>
          </cell>
          <cell r="C1997">
            <v>61100</v>
          </cell>
          <cell r="D1997">
            <v>0</v>
          </cell>
          <cell r="E1997" t="str">
            <v>WORKING TABLE</v>
          </cell>
          <cell r="F1997">
            <v>1</v>
          </cell>
          <cell r="G1997">
            <v>35339</v>
          </cell>
          <cell r="H1997">
            <v>2600</v>
          </cell>
        </row>
        <row r="1998">
          <cell r="A1998">
            <v>3400004202</v>
          </cell>
          <cell r="B1998">
            <v>6801</v>
          </cell>
          <cell r="C1998">
            <v>61100</v>
          </cell>
          <cell r="D1998">
            <v>0</v>
          </cell>
          <cell r="E1998" t="str">
            <v>WORKING TABLE</v>
          </cell>
          <cell r="F1998">
            <v>1</v>
          </cell>
          <cell r="G1998">
            <v>35339</v>
          </cell>
          <cell r="H1998">
            <v>2600</v>
          </cell>
        </row>
        <row r="1999">
          <cell r="A1999">
            <v>3400004203</v>
          </cell>
          <cell r="B1999">
            <v>6801</v>
          </cell>
          <cell r="C1999">
            <v>61100</v>
          </cell>
          <cell r="D1999">
            <v>0</v>
          </cell>
          <cell r="E1999" t="str">
            <v>WORKING TABLE</v>
          </cell>
          <cell r="F1999">
            <v>1</v>
          </cell>
          <cell r="G1999">
            <v>35339</v>
          </cell>
          <cell r="H1999">
            <v>2600</v>
          </cell>
        </row>
        <row r="2000">
          <cell r="A2000">
            <v>3400004204</v>
          </cell>
          <cell r="B2000">
            <v>6801</v>
          </cell>
          <cell r="C2000">
            <v>61100</v>
          </cell>
          <cell r="D2000">
            <v>0</v>
          </cell>
          <cell r="E2000" t="str">
            <v>WORKING TABLE</v>
          </cell>
          <cell r="F2000">
            <v>1</v>
          </cell>
          <cell r="G2000">
            <v>35339</v>
          </cell>
          <cell r="H2000">
            <v>2600</v>
          </cell>
        </row>
        <row r="2001">
          <cell r="A2001">
            <v>3400004205</v>
          </cell>
          <cell r="B2001">
            <v>6801</v>
          </cell>
          <cell r="C2001">
            <v>61100</v>
          </cell>
          <cell r="D2001">
            <v>0</v>
          </cell>
          <cell r="E2001" t="str">
            <v>WORKING TABLE</v>
          </cell>
          <cell r="F2001">
            <v>1</v>
          </cell>
          <cell r="G2001">
            <v>35339</v>
          </cell>
          <cell r="H2001">
            <v>2600</v>
          </cell>
        </row>
        <row r="2002">
          <cell r="A2002">
            <v>3400004206</v>
          </cell>
          <cell r="B2002">
            <v>6801</v>
          </cell>
          <cell r="C2002">
            <v>61100</v>
          </cell>
          <cell r="D2002">
            <v>0</v>
          </cell>
          <cell r="E2002" t="str">
            <v>WORKING TABLE</v>
          </cell>
          <cell r="F2002">
            <v>1</v>
          </cell>
          <cell r="G2002">
            <v>35339</v>
          </cell>
          <cell r="H2002">
            <v>2600</v>
          </cell>
        </row>
        <row r="2003">
          <cell r="A2003">
            <v>3400004207</v>
          </cell>
          <cell r="B2003">
            <v>6801</v>
          </cell>
          <cell r="C2003">
            <v>61100</v>
          </cell>
          <cell r="D2003">
            <v>0</v>
          </cell>
          <cell r="E2003" t="str">
            <v>WORKING TABLE</v>
          </cell>
          <cell r="F2003">
            <v>1</v>
          </cell>
          <cell r="G2003">
            <v>35339</v>
          </cell>
          <cell r="H2003">
            <v>2600</v>
          </cell>
        </row>
        <row r="2004">
          <cell r="A2004">
            <v>3400004208</v>
          </cell>
          <cell r="B2004">
            <v>6801</v>
          </cell>
          <cell r="C2004">
            <v>61100</v>
          </cell>
          <cell r="D2004">
            <v>0</v>
          </cell>
          <cell r="E2004" t="str">
            <v>WORKING TABLE</v>
          </cell>
          <cell r="F2004">
            <v>1</v>
          </cell>
          <cell r="G2004">
            <v>35339</v>
          </cell>
          <cell r="H2004">
            <v>2600</v>
          </cell>
        </row>
        <row r="2005">
          <cell r="A2005">
            <v>3400004209</v>
          </cell>
          <cell r="B2005">
            <v>6801</v>
          </cell>
          <cell r="C2005">
            <v>61100</v>
          </cell>
          <cell r="D2005">
            <v>0</v>
          </cell>
          <cell r="E2005" t="str">
            <v>WORKING TABLE</v>
          </cell>
          <cell r="F2005">
            <v>1</v>
          </cell>
          <cell r="G2005">
            <v>35339</v>
          </cell>
          <cell r="H2005">
            <v>2600</v>
          </cell>
        </row>
        <row r="2006">
          <cell r="A2006">
            <v>3400004210</v>
          </cell>
          <cell r="B2006">
            <v>6801</v>
          </cell>
          <cell r="C2006">
            <v>61100</v>
          </cell>
          <cell r="D2006">
            <v>0</v>
          </cell>
          <cell r="E2006" t="str">
            <v>WORKING TABLE</v>
          </cell>
          <cell r="F2006">
            <v>1</v>
          </cell>
          <cell r="G2006">
            <v>35339</v>
          </cell>
          <cell r="H2006">
            <v>2600</v>
          </cell>
        </row>
        <row r="2007">
          <cell r="A2007">
            <v>3400004211</v>
          </cell>
          <cell r="B2007">
            <v>6801</v>
          </cell>
          <cell r="C2007">
            <v>61100</v>
          </cell>
          <cell r="D2007">
            <v>0</v>
          </cell>
          <cell r="E2007" t="str">
            <v>WORKING TABLE</v>
          </cell>
          <cell r="F2007">
            <v>1</v>
          </cell>
          <cell r="G2007">
            <v>35339</v>
          </cell>
          <cell r="H2007">
            <v>2600</v>
          </cell>
        </row>
        <row r="2008">
          <cell r="A2008">
            <v>3400004212</v>
          </cell>
          <cell r="B2008">
            <v>6801</v>
          </cell>
          <cell r="C2008">
            <v>61103</v>
          </cell>
          <cell r="D2008">
            <v>0</v>
          </cell>
          <cell r="E2008" t="str">
            <v>WORKING TABLE</v>
          </cell>
          <cell r="F2008">
            <v>1</v>
          </cell>
          <cell r="G2008">
            <v>35339</v>
          </cell>
          <cell r="H2008">
            <v>2600</v>
          </cell>
        </row>
        <row r="2009">
          <cell r="A2009">
            <v>3400004213</v>
          </cell>
          <cell r="B2009">
            <v>6801</v>
          </cell>
          <cell r="C2009">
            <v>61103</v>
          </cell>
          <cell r="D2009">
            <v>0</v>
          </cell>
          <cell r="E2009" t="str">
            <v>WORKING TABLE</v>
          </cell>
          <cell r="F2009">
            <v>1</v>
          </cell>
          <cell r="G2009">
            <v>35339</v>
          </cell>
          <cell r="H2009">
            <v>2600</v>
          </cell>
        </row>
        <row r="2010">
          <cell r="A2010">
            <v>3400004214</v>
          </cell>
          <cell r="B2010">
            <v>6801</v>
          </cell>
          <cell r="C2010">
            <v>61103</v>
          </cell>
          <cell r="D2010">
            <v>0</v>
          </cell>
          <cell r="E2010" t="str">
            <v>WORKING TABLE</v>
          </cell>
          <cell r="F2010">
            <v>1</v>
          </cell>
          <cell r="G2010">
            <v>35339</v>
          </cell>
          <cell r="H2010">
            <v>2600</v>
          </cell>
        </row>
        <row r="2011">
          <cell r="A2011">
            <v>3400004215</v>
          </cell>
          <cell r="B2011">
            <v>6801</v>
          </cell>
          <cell r="C2011">
            <v>61103</v>
          </cell>
          <cell r="D2011">
            <v>0</v>
          </cell>
          <cell r="E2011" t="str">
            <v>WORKING TABLE</v>
          </cell>
          <cell r="F2011">
            <v>1</v>
          </cell>
          <cell r="G2011">
            <v>35339</v>
          </cell>
          <cell r="H2011">
            <v>2600</v>
          </cell>
        </row>
        <row r="2012">
          <cell r="A2012">
            <v>3400004216</v>
          </cell>
          <cell r="B2012">
            <v>6801</v>
          </cell>
          <cell r="C2012">
            <v>61206</v>
          </cell>
          <cell r="D2012">
            <v>0</v>
          </cell>
          <cell r="E2012" t="str">
            <v>WORKING TABLE</v>
          </cell>
          <cell r="F2012">
            <v>1</v>
          </cell>
          <cell r="G2012">
            <v>35339</v>
          </cell>
          <cell r="H2012">
            <v>2600</v>
          </cell>
        </row>
        <row r="2013">
          <cell r="A2013">
            <v>3400004217</v>
          </cell>
          <cell r="B2013">
            <v>6801</v>
          </cell>
          <cell r="C2013">
            <v>61206</v>
          </cell>
          <cell r="D2013">
            <v>0</v>
          </cell>
          <cell r="E2013" t="str">
            <v>WORKING TABLE</v>
          </cell>
          <cell r="F2013">
            <v>1</v>
          </cell>
          <cell r="G2013">
            <v>35339</v>
          </cell>
          <cell r="H2013">
            <v>2600</v>
          </cell>
        </row>
        <row r="2014">
          <cell r="A2014">
            <v>3400004218</v>
          </cell>
          <cell r="B2014">
            <v>6801</v>
          </cell>
          <cell r="C2014">
            <v>61206</v>
          </cell>
          <cell r="D2014">
            <v>0</v>
          </cell>
          <cell r="E2014" t="str">
            <v>WORKING TABLE</v>
          </cell>
          <cell r="F2014">
            <v>1</v>
          </cell>
          <cell r="G2014">
            <v>35339</v>
          </cell>
          <cell r="H2014">
            <v>2100</v>
          </cell>
        </row>
        <row r="2015">
          <cell r="A2015">
            <v>3400004219</v>
          </cell>
          <cell r="B2015">
            <v>6801</v>
          </cell>
          <cell r="C2015">
            <v>61206</v>
          </cell>
          <cell r="D2015">
            <v>0</v>
          </cell>
          <cell r="E2015" t="str">
            <v>WORKING TABLE</v>
          </cell>
          <cell r="F2015">
            <v>1</v>
          </cell>
          <cell r="G2015">
            <v>35339</v>
          </cell>
          <cell r="H2015">
            <v>2100</v>
          </cell>
        </row>
        <row r="2016">
          <cell r="A2016">
            <v>3400004220</v>
          </cell>
          <cell r="B2016">
            <v>6801</v>
          </cell>
          <cell r="C2016">
            <v>61206</v>
          </cell>
          <cell r="D2016">
            <v>0</v>
          </cell>
          <cell r="E2016" t="str">
            <v>WORKING TABLE</v>
          </cell>
          <cell r="F2016">
            <v>1</v>
          </cell>
          <cell r="G2016">
            <v>35339</v>
          </cell>
          <cell r="H2016">
            <v>2600</v>
          </cell>
        </row>
        <row r="2017">
          <cell r="A2017">
            <v>3400004221</v>
          </cell>
          <cell r="B2017">
            <v>6801</v>
          </cell>
          <cell r="C2017">
            <v>61206</v>
          </cell>
          <cell r="D2017">
            <v>0</v>
          </cell>
          <cell r="E2017" t="str">
            <v>WORKING TABLE</v>
          </cell>
          <cell r="F2017">
            <v>1</v>
          </cell>
          <cell r="G2017">
            <v>35339</v>
          </cell>
          <cell r="H2017">
            <v>2100</v>
          </cell>
        </row>
        <row r="2018">
          <cell r="A2018">
            <v>3400004222</v>
          </cell>
          <cell r="B2018">
            <v>6801</v>
          </cell>
          <cell r="C2018">
            <v>61206</v>
          </cell>
          <cell r="D2018">
            <v>0</v>
          </cell>
          <cell r="E2018" t="str">
            <v>WORKING TABLE</v>
          </cell>
          <cell r="F2018">
            <v>1</v>
          </cell>
          <cell r="G2018">
            <v>35339</v>
          </cell>
          <cell r="H2018">
            <v>2600</v>
          </cell>
        </row>
        <row r="2019">
          <cell r="A2019">
            <v>3400004223</v>
          </cell>
          <cell r="B2019">
            <v>6801</v>
          </cell>
          <cell r="C2019">
            <v>61206</v>
          </cell>
          <cell r="D2019">
            <v>0</v>
          </cell>
          <cell r="E2019" t="str">
            <v>WORKING TABLE</v>
          </cell>
          <cell r="F2019">
            <v>1</v>
          </cell>
          <cell r="G2019">
            <v>35339</v>
          </cell>
          <cell r="H2019">
            <v>2100</v>
          </cell>
        </row>
        <row r="2020">
          <cell r="A2020">
            <v>3400004231</v>
          </cell>
          <cell r="B2020">
            <v>6801</v>
          </cell>
          <cell r="C2020">
            <v>61150</v>
          </cell>
          <cell r="D2020">
            <v>0</v>
          </cell>
          <cell r="E2020" t="str">
            <v>OPEN STEEL RACK WITH ANGLES</v>
          </cell>
          <cell r="F2020">
            <v>1</v>
          </cell>
          <cell r="G2020">
            <v>35339</v>
          </cell>
          <cell r="H2020">
            <v>1300</v>
          </cell>
        </row>
        <row r="2021">
          <cell r="A2021">
            <v>3400004232</v>
          </cell>
          <cell r="B2021">
            <v>6801</v>
          </cell>
          <cell r="C2021">
            <v>61150</v>
          </cell>
          <cell r="D2021">
            <v>0</v>
          </cell>
          <cell r="E2021" t="str">
            <v>OPEN STEEL RACK WITH ANGLES</v>
          </cell>
          <cell r="F2021">
            <v>1</v>
          </cell>
          <cell r="G2021">
            <v>35339</v>
          </cell>
          <cell r="H2021">
            <v>1500</v>
          </cell>
        </row>
        <row r="2022">
          <cell r="A2022">
            <v>3400004255</v>
          </cell>
          <cell r="B2022">
            <v>6801</v>
          </cell>
          <cell r="C2022">
            <v>61154</v>
          </cell>
          <cell r="D2022">
            <v>0</v>
          </cell>
          <cell r="E2022" t="str">
            <v>WOODEN STRVCTURE FOR DOCUMENTATION CENTR</v>
          </cell>
          <cell r="F2022">
            <v>1</v>
          </cell>
          <cell r="G2022">
            <v>35339</v>
          </cell>
          <cell r="H2022">
            <v>70500</v>
          </cell>
        </row>
        <row r="2023">
          <cell r="A2023">
            <v>3400004258</v>
          </cell>
          <cell r="B2023">
            <v>6801</v>
          </cell>
          <cell r="C2023">
            <v>61206</v>
          </cell>
          <cell r="D2023">
            <v>0</v>
          </cell>
          <cell r="E2023" t="str">
            <v>HSEGRUD INTER STEEL ALMIRAH-EWSD78X35X19</v>
          </cell>
          <cell r="F2023">
            <v>1</v>
          </cell>
          <cell r="G2023">
            <v>35339</v>
          </cell>
          <cell r="H2023">
            <v>3300</v>
          </cell>
        </row>
        <row r="2024">
          <cell r="A2024">
            <v>3400004259</v>
          </cell>
          <cell r="B2024">
            <v>6801</v>
          </cell>
          <cell r="C2024">
            <v>61160</v>
          </cell>
          <cell r="D2024">
            <v>0</v>
          </cell>
          <cell r="E2024" t="str">
            <v>STEEL CARD INDEX HOLDER</v>
          </cell>
          <cell r="F2024">
            <v>1</v>
          </cell>
          <cell r="G2024">
            <v>35339</v>
          </cell>
          <cell r="H2024">
            <v>1300</v>
          </cell>
        </row>
        <row r="2025">
          <cell r="A2025">
            <v>3400004260</v>
          </cell>
          <cell r="B2025">
            <v>6801</v>
          </cell>
          <cell r="C2025">
            <v>61206</v>
          </cell>
          <cell r="D2025">
            <v>0</v>
          </cell>
          <cell r="E2025" t="str">
            <v>STEEL ALHIRAH</v>
          </cell>
          <cell r="F2025">
            <v>1</v>
          </cell>
          <cell r="G2025">
            <v>35339</v>
          </cell>
          <cell r="H2025">
            <v>3300</v>
          </cell>
        </row>
        <row r="2026">
          <cell r="A2026">
            <v>3400004261</v>
          </cell>
          <cell r="B2026">
            <v>6801</v>
          </cell>
          <cell r="C2026">
            <v>61206</v>
          </cell>
          <cell r="D2026">
            <v>0</v>
          </cell>
          <cell r="E2026" t="str">
            <v>STEEL ALHIRAH</v>
          </cell>
          <cell r="F2026">
            <v>1</v>
          </cell>
          <cell r="G2026">
            <v>35339</v>
          </cell>
          <cell r="H2026">
            <v>3300</v>
          </cell>
        </row>
        <row r="2027">
          <cell r="A2027">
            <v>3400004262</v>
          </cell>
          <cell r="B2027">
            <v>6801</v>
          </cell>
          <cell r="C2027">
            <v>61154</v>
          </cell>
          <cell r="D2027">
            <v>0</v>
          </cell>
          <cell r="E2027" t="str">
            <v>STEEL CARD INDEX HOLDER</v>
          </cell>
          <cell r="F2027">
            <v>1</v>
          </cell>
          <cell r="G2027">
            <v>35339</v>
          </cell>
          <cell r="H2027">
            <v>1500</v>
          </cell>
        </row>
        <row r="2028">
          <cell r="A2028">
            <v>3400004272</v>
          </cell>
          <cell r="B2028">
            <v>6801</v>
          </cell>
          <cell r="C2028">
            <v>61104</v>
          </cell>
          <cell r="D2028">
            <v>0</v>
          </cell>
          <cell r="E2028" t="str">
            <v>STEEL RACK</v>
          </cell>
          <cell r="F2028">
            <v>1</v>
          </cell>
          <cell r="G2028">
            <v>35339</v>
          </cell>
          <cell r="H2028">
            <v>2200</v>
          </cell>
        </row>
        <row r="2029">
          <cell r="A2029">
            <v>3400004273</v>
          </cell>
          <cell r="B2029">
            <v>6801</v>
          </cell>
          <cell r="C2029">
            <v>61104</v>
          </cell>
          <cell r="D2029">
            <v>0</v>
          </cell>
          <cell r="E2029" t="str">
            <v>STEEL RACK</v>
          </cell>
          <cell r="F2029">
            <v>1</v>
          </cell>
          <cell r="G2029">
            <v>35339</v>
          </cell>
          <cell r="H2029">
            <v>2200</v>
          </cell>
        </row>
        <row r="2030">
          <cell r="A2030">
            <v>3400004274</v>
          </cell>
          <cell r="B2030">
            <v>6801</v>
          </cell>
          <cell r="C2030">
            <v>61104</v>
          </cell>
          <cell r="D2030">
            <v>0</v>
          </cell>
          <cell r="E2030" t="str">
            <v>STEEL RACK</v>
          </cell>
          <cell r="F2030">
            <v>1</v>
          </cell>
          <cell r="G2030">
            <v>35339</v>
          </cell>
          <cell r="H2030">
            <v>2200</v>
          </cell>
        </row>
        <row r="2031">
          <cell r="A2031">
            <v>3400004275</v>
          </cell>
          <cell r="B2031">
            <v>6801</v>
          </cell>
          <cell r="C2031">
            <v>61104</v>
          </cell>
          <cell r="D2031">
            <v>0</v>
          </cell>
          <cell r="E2031" t="str">
            <v>STEEL RACK</v>
          </cell>
          <cell r="F2031">
            <v>1</v>
          </cell>
          <cell r="G2031">
            <v>35339</v>
          </cell>
          <cell r="H2031">
            <v>2200</v>
          </cell>
        </row>
        <row r="2032">
          <cell r="A2032">
            <v>3400004276</v>
          </cell>
          <cell r="B2032">
            <v>6801</v>
          </cell>
          <cell r="C2032">
            <v>61104</v>
          </cell>
          <cell r="D2032">
            <v>0</v>
          </cell>
          <cell r="E2032" t="str">
            <v>STEEL RACK</v>
          </cell>
          <cell r="F2032">
            <v>1</v>
          </cell>
          <cell r="G2032">
            <v>35339</v>
          </cell>
          <cell r="H2032">
            <v>2200</v>
          </cell>
        </row>
        <row r="2033">
          <cell r="A2033">
            <v>3400004277</v>
          </cell>
          <cell r="B2033">
            <v>6801</v>
          </cell>
          <cell r="C2033">
            <v>61104</v>
          </cell>
          <cell r="D2033">
            <v>0</v>
          </cell>
          <cell r="E2033" t="str">
            <v>STEEL RACK</v>
          </cell>
          <cell r="F2033">
            <v>1</v>
          </cell>
          <cell r="G2033">
            <v>35339</v>
          </cell>
          <cell r="H2033">
            <v>2200</v>
          </cell>
        </row>
        <row r="2034">
          <cell r="A2034">
            <v>3400004278</v>
          </cell>
          <cell r="B2034">
            <v>6801</v>
          </cell>
          <cell r="C2034">
            <v>61104</v>
          </cell>
          <cell r="D2034">
            <v>0</v>
          </cell>
          <cell r="E2034" t="str">
            <v>STEEL RACK</v>
          </cell>
          <cell r="F2034">
            <v>1</v>
          </cell>
          <cell r="G2034">
            <v>35339</v>
          </cell>
          <cell r="H2034">
            <v>2200</v>
          </cell>
        </row>
        <row r="2035">
          <cell r="A2035">
            <v>3400004279</v>
          </cell>
          <cell r="B2035">
            <v>6801</v>
          </cell>
          <cell r="C2035">
            <v>61104</v>
          </cell>
          <cell r="D2035">
            <v>0</v>
          </cell>
          <cell r="E2035" t="str">
            <v>STEEL RACK</v>
          </cell>
          <cell r="F2035">
            <v>1</v>
          </cell>
          <cell r="G2035">
            <v>35339</v>
          </cell>
          <cell r="H2035">
            <v>2600</v>
          </cell>
        </row>
        <row r="2036">
          <cell r="A2036">
            <v>3400004280</v>
          </cell>
          <cell r="B2036">
            <v>6801</v>
          </cell>
          <cell r="C2036">
            <v>61104</v>
          </cell>
          <cell r="D2036">
            <v>0</v>
          </cell>
          <cell r="E2036" t="str">
            <v>STEEL RACK</v>
          </cell>
          <cell r="F2036">
            <v>1</v>
          </cell>
          <cell r="G2036">
            <v>35339</v>
          </cell>
          <cell r="H2036">
            <v>2200</v>
          </cell>
        </row>
        <row r="2037">
          <cell r="A2037">
            <v>3400004281</v>
          </cell>
          <cell r="B2037">
            <v>6801</v>
          </cell>
          <cell r="C2037">
            <v>61104</v>
          </cell>
          <cell r="D2037">
            <v>0</v>
          </cell>
          <cell r="E2037" t="str">
            <v>STEEL RACK</v>
          </cell>
          <cell r="F2037">
            <v>1</v>
          </cell>
          <cell r="G2037">
            <v>35339</v>
          </cell>
          <cell r="H2037">
            <v>2200</v>
          </cell>
        </row>
        <row r="2038">
          <cell r="A2038">
            <v>3400004297</v>
          </cell>
          <cell r="B2038">
            <v>6801</v>
          </cell>
          <cell r="C2038">
            <v>61112</v>
          </cell>
          <cell r="D2038">
            <v>0</v>
          </cell>
          <cell r="E2038" t="str">
            <v>STEEL ALHIRAH</v>
          </cell>
          <cell r="F2038">
            <v>1</v>
          </cell>
          <cell r="G2038">
            <v>35339</v>
          </cell>
          <cell r="H2038">
            <v>3500</v>
          </cell>
        </row>
        <row r="2039">
          <cell r="A2039">
            <v>3400004298</v>
          </cell>
          <cell r="B2039">
            <v>6801</v>
          </cell>
          <cell r="C2039">
            <v>61112</v>
          </cell>
          <cell r="D2039">
            <v>0</v>
          </cell>
          <cell r="E2039" t="str">
            <v>STEEL ALHIRAH</v>
          </cell>
          <cell r="F2039">
            <v>1</v>
          </cell>
          <cell r="G2039">
            <v>35339</v>
          </cell>
          <cell r="H2039">
            <v>3000</v>
          </cell>
        </row>
        <row r="2040">
          <cell r="A2040">
            <v>3400004299</v>
          </cell>
          <cell r="B2040">
            <v>6801</v>
          </cell>
          <cell r="C2040">
            <v>61112</v>
          </cell>
          <cell r="D2040">
            <v>0</v>
          </cell>
          <cell r="E2040" t="str">
            <v>STEEL ALHIRAH</v>
          </cell>
          <cell r="F2040">
            <v>1</v>
          </cell>
          <cell r="G2040">
            <v>35339</v>
          </cell>
          <cell r="H2040">
            <v>2700</v>
          </cell>
        </row>
        <row r="2041">
          <cell r="A2041">
            <v>3400004300</v>
          </cell>
          <cell r="B2041">
            <v>6801</v>
          </cell>
          <cell r="C2041">
            <v>61112</v>
          </cell>
          <cell r="D2041">
            <v>0</v>
          </cell>
          <cell r="E2041" t="str">
            <v>STEEL ALHIRAH</v>
          </cell>
          <cell r="F2041">
            <v>1</v>
          </cell>
          <cell r="G2041">
            <v>35339</v>
          </cell>
          <cell r="H2041">
            <v>3000</v>
          </cell>
        </row>
        <row r="2042">
          <cell r="A2042">
            <v>3400004301</v>
          </cell>
          <cell r="B2042">
            <v>6801</v>
          </cell>
          <cell r="C2042">
            <v>61112</v>
          </cell>
          <cell r="D2042">
            <v>0</v>
          </cell>
          <cell r="E2042" t="str">
            <v>STEEL ALHIRAH</v>
          </cell>
          <cell r="F2042">
            <v>1</v>
          </cell>
          <cell r="G2042">
            <v>35339</v>
          </cell>
          <cell r="H2042">
            <v>3000</v>
          </cell>
        </row>
        <row r="2043">
          <cell r="A2043">
            <v>3400004302</v>
          </cell>
          <cell r="B2043">
            <v>6801</v>
          </cell>
          <cell r="C2043">
            <v>61112</v>
          </cell>
          <cell r="D2043">
            <v>0</v>
          </cell>
          <cell r="E2043" t="str">
            <v>STEEL ALHIRAH</v>
          </cell>
          <cell r="F2043">
            <v>1</v>
          </cell>
          <cell r="G2043">
            <v>35339</v>
          </cell>
          <cell r="H2043">
            <v>3000</v>
          </cell>
        </row>
        <row r="2044">
          <cell r="A2044">
            <v>3400004303</v>
          </cell>
          <cell r="B2044">
            <v>6801</v>
          </cell>
          <cell r="C2044">
            <v>61154</v>
          </cell>
          <cell r="D2044">
            <v>0</v>
          </cell>
          <cell r="E2044" t="str">
            <v>STEEL ALHIRAH</v>
          </cell>
          <cell r="F2044">
            <v>1</v>
          </cell>
          <cell r="G2044">
            <v>35339</v>
          </cell>
          <cell r="H2044">
            <v>4300</v>
          </cell>
        </row>
        <row r="2045">
          <cell r="A2045">
            <v>3400004304</v>
          </cell>
          <cell r="B2045">
            <v>6801</v>
          </cell>
          <cell r="C2045">
            <v>61112</v>
          </cell>
          <cell r="D2045">
            <v>0</v>
          </cell>
          <cell r="E2045" t="str">
            <v>STEEL ALHIRAH</v>
          </cell>
          <cell r="F2045">
            <v>1</v>
          </cell>
          <cell r="G2045">
            <v>35339</v>
          </cell>
          <cell r="H2045">
            <v>3000</v>
          </cell>
        </row>
        <row r="2046">
          <cell r="A2046">
            <v>3400004305</v>
          </cell>
          <cell r="B2046">
            <v>6801</v>
          </cell>
          <cell r="C2046">
            <v>61112</v>
          </cell>
          <cell r="D2046">
            <v>0</v>
          </cell>
          <cell r="E2046" t="str">
            <v>STEEL ALHIRAH</v>
          </cell>
          <cell r="F2046">
            <v>1</v>
          </cell>
          <cell r="G2046">
            <v>35339</v>
          </cell>
          <cell r="H2046">
            <v>3700</v>
          </cell>
        </row>
        <row r="2047">
          <cell r="A2047">
            <v>3400004306</v>
          </cell>
          <cell r="B2047">
            <v>6801</v>
          </cell>
          <cell r="C2047">
            <v>61112</v>
          </cell>
          <cell r="D2047">
            <v>0</v>
          </cell>
          <cell r="E2047" t="str">
            <v>STEEL ALHIRAH</v>
          </cell>
          <cell r="F2047">
            <v>1</v>
          </cell>
          <cell r="G2047">
            <v>35339</v>
          </cell>
          <cell r="H2047">
            <v>3700</v>
          </cell>
        </row>
        <row r="2048">
          <cell r="A2048">
            <v>3400004307</v>
          </cell>
          <cell r="B2048">
            <v>6801</v>
          </cell>
          <cell r="C2048">
            <v>61102</v>
          </cell>
          <cell r="D2048">
            <v>0</v>
          </cell>
          <cell r="E2048" t="str">
            <v>STEEL ALHIRAH</v>
          </cell>
          <cell r="F2048">
            <v>1</v>
          </cell>
          <cell r="G2048">
            <v>35339</v>
          </cell>
          <cell r="H2048">
            <v>3700</v>
          </cell>
        </row>
        <row r="2049">
          <cell r="A2049">
            <v>3400004308</v>
          </cell>
          <cell r="B2049">
            <v>6801</v>
          </cell>
          <cell r="C2049">
            <v>61102</v>
          </cell>
          <cell r="D2049">
            <v>0</v>
          </cell>
          <cell r="E2049" t="str">
            <v>STEEL ALHIRAH</v>
          </cell>
          <cell r="F2049">
            <v>1</v>
          </cell>
          <cell r="G2049">
            <v>35339</v>
          </cell>
          <cell r="H2049">
            <v>3700</v>
          </cell>
        </row>
        <row r="2050">
          <cell r="A2050">
            <v>3400004309</v>
          </cell>
          <cell r="B2050">
            <v>6801</v>
          </cell>
          <cell r="C2050">
            <v>61153</v>
          </cell>
          <cell r="D2050">
            <v>0</v>
          </cell>
          <cell r="E2050" t="str">
            <v>STEEL ALHIRAH</v>
          </cell>
          <cell r="F2050">
            <v>1</v>
          </cell>
          <cell r="G2050">
            <v>35339</v>
          </cell>
          <cell r="H2050">
            <v>3700</v>
          </cell>
        </row>
        <row r="2051">
          <cell r="A2051">
            <v>3400004310</v>
          </cell>
          <cell r="B2051">
            <v>6801</v>
          </cell>
          <cell r="C2051">
            <v>61153</v>
          </cell>
          <cell r="D2051">
            <v>0</v>
          </cell>
          <cell r="E2051" t="str">
            <v>STEEL ALHIRAH</v>
          </cell>
          <cell r="F2051">
            <v>1</v>
          </cell>
          <cell r="G2051">
            <v>35339</v>
          </cell>
          <cell r="H2051">
            <v>3700</v>
          </cell>
        </row>
        <row r="2052">
          <cell r="A2052">
            <v>3400004311</v>
          </cell>
          <cell r="B2052">
            <v>6801</v>
          </cell>
          <cell r="C2052">
            <v>61153</v>
          </cell>
          <cell r="D2052">
            <v>0</v>
          </cell>
          <cell r="E2052" t="str">
            <v>STEEL ALHIRAH</v>
          </cell>
          <cell r="F2052">
            <v>1</v>
          </cell>
          <cell r="G2052">
            <v>35339</v>
          </cell>
          <cell r="H2052">
            <v>3700</v>
          </cell>
        </row>
        <row r="2053">
          <cell r="A2053">
            <v>3400004312</v>
          </cell>
          <cell r="B2053">
            <v>6801</v>
          </cell>
          <cell r="C2053">
            <v>61153</v>
          </cell>
          <cell r="D2053">
            <v>0</v>
          </cell>
          <cell r="E2053" t="str">
            <v>STEEL ALHIRAH</v>
          </cell>
          <cell r="F2053">
            <v>1</v>
          </cell>
          <cell r="G2053">
            <v>35339</v>
          </cell>
          <cell r="H2053">
            <v>3700</v>
          </cell>
        </row>
        <row r="2054">
          <cell r="A2054">
            <v>3400004313</v>
          </cell>
          <cell r="B2054">
            <v>6801</v>
          </cell>
          <cell r="C2054">
            <v>61153</v>
          </cell>
          <cell r="D2054">
            <v>0</v>
          </cell>
          <cell r="E2054" t="str">
            <v>STEEL ALHIRAH</v>
          </cell>
          <cell r="F2054">
            <v>1</v>
          </cell>
          <cell r="G2054">
            <v>35339</v>
          </cell>
          <cell r="H2054">
            <v>3500</v>
          </cell>
        </row>
        <row r="2055">
          <cell r="A2055">
            <v>3400004314</v>
          </cell>
          <cell r="B2055">
            <v>6801</v>
          </cell>
          <cell r="C2055">
            <v>61102</v>
          </cell>
          <cell r="D2055">
            <v>0</v>
          </cell>
          <cell r="E2055" t="str">
            <v>STEEL ALHIRAH</v>
          </cell>
          <cell r="F2055">
            <v>1</v>
          </cell>
          <cell r="G2055">
            <v>35339</v>
          </cell>
          <cell r="H2055">
            <v>3700</v>
          </cell>
        </row>
        <row r="2056">
          <cell r="A2056">
            <v>3400004315</v>
          </cell>
          <cell r="B2056">
            <v>6801</v>
          </cell>
          <cell r="C2056">
            <v>61102</v>
          </cell>
          <cell r="D2056">
            <v>0</v>
          </cell>
          <cell r="E2056" t="str">
            <v>STEEL ALHIRAH</v>
          </cell>
          <cell r="F2056">
            <v>1</v>
          </cell>
          <cell r="G2056">
            <v>35339</v>
          </cell>
          <cell r="H2056">
            <v>3700</v>
          </cell>
        </row>
        <row r="2057">
          <cell r="A2057">
            <v>3400004316</v>
          </cell>
          <cell r="B2057">
            <v>6801</v>
          </cell>
          <cell r="C2057">
            <v>61154</v>
          </cell>
          <cell r="D2057">
            <v>0</v>
          </cell>
          <cell r="E2057" t="str">
            <v>STEEL ALHIRAH</v>
          </cell>
          <cell r="F2057">
            <v>1</v>
          </cell>
          <cell r="G2057">
            <v>35339</v>
          </cell>
          <cell r="H2057">
            <v>3700</v>
          </cell>
        </row>
        <row r="2058">
          <cell r="A2058">
            <v>3400004317</v>
          </cell>
          <cell r="B2058">
            <v>6801</v>
          </cell>
          <cell r="C2058">
            <v>61150</v>
          </cell>
          <cell r="D2058">
            <v>0</v>
          </cell>
          <cell r="E2058" t="str">
            <v>GODREJ SLOTTED ANGLE RACK</v>
          </cell>
          <cell r="F2058">
            <v>1</v>
          </cell>
          <cell r="G2058">
            <v>35339</v>
          </cell>
          <cell r="H2058">
            <v>12600</v>
          </cell>
        </row>
        <row r="2059">
          <cell r="A2059">
            <v>3400004318</v>
          </cell>
          <cell r="B2059">
            <v>6801</v>
          </cell>
          <cell r="C2059">
            <v>61150</v>
          </cell>
          <cell r="D2059">
            <v>0</v>
          </cell>
          <cell r="E2059" t="str">
            <v>MEK SLOTTED ANGLED RACKS</v>
          </cell>
          <cell r="F2059">
            <v>1</v>
          </cell>
          <cell r="G2059">
            <v>35339</v>
          </cell>
          <cell r="H2059">
            <v>15200</v>
          </cell>
        </row>
        <row r="2060">
          <cell r="A2060">
            <v>3400004319</v>
          </cell>
          <cell r="B2060">
            <v>6801</v>
          </cell>
          <cell r="C2060">
            <v>61154</v>
          </cell>
          <cell r="D2060">
            <v>0</v>
          </cell>
          <cell r="E2060" t="str">
            <v>STEEL ALMIRAH</v>
          </cell>
          <cell r="F2060">
            <v>1</v>
          </cell>
          <cell r="G2060">
            <v>35339</v>
          </cell>
          <cell r="H2060">
            <v>3700</v>
          </cell>
        </row>
        <row r="2061">
          <cell r="A2061">
            <v>3400004320</v>
          </cell>
          <cell r="B2061">
            <v>6801</v>
          </cell>
          <cell r="C2061">
            <v>61154</v>
          </cell>
          <cell r="D2061">
            <v>0</v>
          </cell>
          <cell r="E2061" t="str">
            <v>STEEL ALMIRAH</v>
          </cell>
          <cell r="F2061">
            <v>1</v>
          </cell>
          <cell r="G2061">
            <v>35339</v>
          </cell>
          <cell r="H2061">
            <v>4300</v>
          </cell>
        </row>
        <row r="2062">
          <cell r="A2062">
            <v>3400004321</v>
          </cell>
          <cell r="B2062">
            <v>6801</v>
          </cell>
          <cell r="C2062">
            <v>61154</v>
          </cell>
          <cell r="D2062">
            <v>0</v>
          </cell>
          <cell r="E2062" t="str">
            <v>STEEL ALMIRAH</v>
          </cell>
          <cell r="F2062">
            <v>1</v>
          </cell>
          <cell r="G2062">
            <v>35339</v>
          </cell>
          <cell r="H2062">
            <v>4300</v>
          </cell>
        </row>
        <row r="2063">
          <cell r="A2063">
            <v>3400004322</v>
          </cell>
          <cell r="B2063">
            <v>6801</v>
          </cell>
          <cell r="C2063">
            <v>61154</v>
          </cell>
          <cell r="D2063">
            <v>0</v>
          </cell>
          <cell r="E2063" t="str">
            <v>STEEL ALMIRAH</v>
          </cell>
          <cell r="F2063">
            <v>1</v>
          </cell>
          <cell r="G2063">
            <v>35339</v>
          </cell>
          <cell r="H2063">
            <v>4300</v>
          </cell>
        </row>
        <row r="2064">
          <cell r="A2064">
            <v>3400004323</v>
          </cell>
          <cell r="B2064">
            <v>6801</v>
          </cell>
          <cell r="C2064">
            <v>61104</v>
          </cell>
          <cell r="D2064">
            <v>0</v>
          </cell>
          <cell r="E2064" t="str">
            <v>STEEL RACK</v>
          </cell>
          <cell r="F2064">
            <v>1</v>
          </cell>
          <cell r="G2064">
            <v>35339</v>
          </cell>
          <cell r="H2064">
            <v>2200</v>
          </cell>
        </row>
        <row r="2065">
          <cell r="A2065">
            <v>3400004324</v>
          </cell>
          <cell r="B2065">
            <v>6801</v>
          </cell>
          <cell r="C2065">
            <v>61104</v>
          </cell>
          <cell r="D2065">
            <v>0</v>
          </cell>
          <cell r="E2065" t="str">
            <v>STEEL RACK</v>
          </cell>
          <cell r="F2065">
            <v>1</v>
          </cell>
          <cell r="G2065">
            <v>35339</v>
          </cell>
          <cell r="H2065">
            <v>2200</v>
          </cell>
        </row>
        <row r="2066">
          <cell r="A2066">
            <v>3400004325</v>
          </cell>
          <cell r="B2066">
            <v>6801</v>
          </cell>
          <cell r="C2066">
            <v>61104</v>
          </cell>
          <cell r="D2066">
            <v>0</v>
          </cell>
          <cell r="E2066" t="str">
            <v>STEEL RACK</v>
          </cell>
          <cell r="F2066">
            <v>1</v>
          </cell>
          <cell r="G2066">
            <v>35339</v>
          </cell>
          <cell r="H2066">
            <v>2200</v>
          </cell>
        </row>
        <row r="2067">
          <cell r="A2067">
            <v>3400004326</v>
          </cell>
          <cell r="B2067">
            <v>6801</v>
          </cell>
          <cell r="C2067">
            <v>61206</v>
          </cell>
          <cell r="D2067">
            <v>0</v>
          </cell>
          <cell r="E2067" t="str">
            <v>STEEL RACK</v>
          </cell>
          <cell r="F2067">
            <v>1</v>
          </cell>
          <cell r="G2067">
            <v>35339</v>
          </cell>
          <cell r="H2067">
            <v>2200</v>
          </cell>
        </row>
        <row r="2068">
          <cell r="A2068">
            <v>3400004327</v>
          </cell>
          <cell r="B2068">
            <v>6801</v>
          </cell>
          <cell r="C2068">
            <v>61206</v>
          </cell>
          <cell r="D2068">
            <v>0</v>
          </cell>
          <cell r="E2068" t="str">
            <v>STEEL ALMIRAH</v>
          </cell>
          <cell r="F2068">
            <v>1</v>
          </cell>
          <cell r="G2068">
            <v>35339</v>
          </cell>
          <cell r="H2068">
            <v>4200</v>
          </cell>
        </row>
        <row r="2069">
          <cell r="A2069">
            <v>3400004328</v>
          </cell>
          <cell r="B2069">
            <v>6801</v>
          </cell>
          <cell r="C2069">
            <v>61206</v>
          </cell>
          <cell r="D2069">
            <v>0</v>
          </cell>
          <cell r="E2069" t="str">
            <v>STEEL ALMIRAH</v>
          </cell>
          <cell r="F2069">
            <v>1</v>
          </cell>
          <cell r="G2069">
            <v>35339</v>
          </cell>
          <cell r="H2069">
            <v>4200</v>
          </cell>
        </row>
        <row r="2070">
          <cell r="A2070">
            <v>3400004329</v>
          </cell>
          <cell r="B2070">
            <v>6801</v>
          </cell>
          <cell r="C2070">
            <v>61206</v>
          </cell>
          <cell r="D2070">
            <v>0</v>
          </cell>
          <cell r="E2070" t="str">
            <v>STEEL RACK</v>
          </cell>
          <cell r="F2070">
            <v>1</v>
          </cell>
          <cell r="G2070">
            <v>35339</v>
          </cell>
          <cell r="H2070">
            <v>2200</v>
          </cell>
        </row>
        <row r="2071">
          <cell r="A2071">
            <v>3400004330</v>
          </cell>
          <cell r="B2071">
            <v>6801</v>
          </cell>
          <cell r="C2071">
            <v>61206</v>
          </cell>
          <cell r="D2071">
            <v>0</v>
          </cell>
          <cell r="E2071" t="str">
            <v>STEEL RACK</v>
          </cell>
          <cell r="F2071">
            <v>1</v>
          </cell>
          <cell r="G2071">
            <v>35339</v>
          </cell>
          <cell r="H2071">
            <v>2200</v>
          </cell>
        </row>
        <row r="2072">
          <cell r="A2072">
            <v>3400004331</v>
          </cell>
          <cell r="B2072">
            <v>6801</v>
          </cell>
          <cell r="C2072">
            <v>61206</v>
          </cell>
          <cell r="D2072">
            <v>0</v>
          </cell>
          <cell r="E2072" t="str">
            <v>STEEL RACK</v>
          </cell>
          <cell r="F2072">
            <v>1</v>
          </cell>
          <cell r="G2072">
            <v>35339</v>
          </cell>
          <cell r="H2072">
            <v>2200</v>
          </cell>
        </row>
        <row r="2073">
          <cell r="A2073">
            <v>3400004332</v>
          </cell>
          <cell r="B2073">
            <v>6801</v>
          </cell>
          <cell r="C2073">
            <v>61206</v>
          </cell>
          <cell r="D2073">
            <v>0</v>
          </cell>
          <cell r="E2073" t="str">
            <v>STEEL RACK</v>
          </cell>
          <cell r="F2073">
            <v>1</v>
          </cell>
          <cell r="G2073">
            <v>35339</v>
          </cell>
          <cell r="H2073">
            <v>2200</v>
          </cell>
        </row>
        <row r="2074">
          <cell r="A2074">
            <v>3400004333</v>
          </cell>
          <cell r="B2074">
            <v>6801</v>
          </cell>
          <cell r="C2074">
            <v>61206</v>
          </cell>
          <cell r="D2074">
            <v>0</v>
          </cell>
          <cell r="E2074" t="str">
            <v>WOODEN RACK</v>
          </cell>
          <cell r="F2074">
            <v>1</v>
          </cell>
          <cell r="G2074">
            <v>35339</v>
          </cell>
          <cell r="H2074">
            <v>3600</v>
          </cell>
        </row>
        <row r="2075">
          <cell r="A2075">
            <v>3400004334</v>
          </cell>
          <cell r="B2075">
            <v>6801</v>
          </cell>
          <cell r="C2075">
            <v>61206</v>
          </cell>
          <cell r="D2075">
            <v>0</v>
          </cell>
          <cell r="E2075" t="str">
            <v>WOODEN RACK</v>
          </cell>
          <cell r="F2075">
            <v>1</v>
          </cell>
          <cell r="G2075">
            <v>35339</v>
          </cell>
          <cell r="H2075">
            <v>3300</v>
          </cell>
        </row>
        <row r="2076">
          <cell r="A2076">
            <v>3400004335</v>
          </cell>
          <cell r="B2076">
            <v>6801</v>
          </cell>
          <cell r="C2076">
            <v>61206</v>
          </cell>
          <cell r="D2076">
            <v>0</v>
          </cell>
          <cell r="E2076" t="str">
            <v>WOODEN RACK</v>
          </cell>
          <cell r="F2076">
            <v>1</v>
          </cell>
          <cell r="G2076">
            <v>35339</v>
          </cell>
          <cell r="H2076">
            <v>3300</v>
          </cell>
        </row>
        <row r="2077">
          <cell r="A2077">
            <v>3400004337</v>
          </cell>
          <cell r="B2077">
            <v>6801</v>
          </cell>
          <cell r="C2077">
            <v>61101</v>
          </cell>
          <cell r="D2077">
            <v>0</v>
          </cell>
          <cell r="E2077" t="str">
            <v>WOODEN FILING CABINET</v>
          </cell>
          <cell r="F2077">
            <v>1</v>
          </cell>
          <cell r="G2077">
            <v>35339</v>
          </cell>
          <cell r="H2077">
            <v>2600</v>
          </cell>
        </row>
        <row r="2078">
          <cell r="A2078">
            <v>3400004338</v>
          </cell>
          <cell r="B2078">
            <v>6801</v>
          </cell>
          <cell r="C2078">
            <v>61100</v>
          </cell>
          <cell r="D2078">
            <v>0</v>
          </cell>
          <cell r="E2078" t="str">
            <v>WORKHEN CHAIR W/O ARMREST</v>
          </cell>
          <cell r="F2078">
            <v>1</v>
          </cell>
          <cell r="G2078">
            <v>35339</v>
          </cell>
          <cell r="H2078">
            <v>2000</v>
          </cell>
        </row>
        <row r="2079">
          <cell r="A2079">
            <v>3400004339</v>
          </cell>
          <cell r="B2079">
            <v>6801</v>
          </cell>
          <cell r="C2079">
            <v>61100</v>
          </cell>
          <cell r="D2079">
            <v>0</v>
          </cell>
          <cell r="E2079" t="str">
            <v>WORKHEN CHAIR W/O ARMREST</v>
          </cell>
          <cell r="F2079">
            <v>1</v>
          </cell>
          <cell r="G2079">
            <v>35339</v>
          </cell>
          <cell r="H2079">
            <v>2000</v>
          </cell>
        </row>
        <row r="2080">
          <cell r="A2080">
            <v>3400004340</v>
          </cell>
          <cell r="B2080">
            <v>6801</v>
          </cell>
          <cell r="C2080">
            <v>61100</v>
          </cell>
          <cell r="D2080">
            <v>0</v>
          </cell>
          <cell r="E2080" t="str">
            <v>WORKHEN CHAIR W/O ARMREST</v>
          </cell>
          <cell r="F2080">
            <v>1</v>
          </cell>
          <cell r="G2080">
            <v>35339</v>
          </cell>
          <cell r="H2080">
            <v>2000</v>
          </cell>
        </row>
        <row r="2081">
          <cell r="A2081">
            <v>3400004341</v>
          </cell>
          <cell r="B2081">
            <v>6801</v>
          </cell>
          <cell r="C2081">
            <v>61100</v>
          </cell>
          <cell r="D2081">
            <v>0</v>
          </cell>
          <cell r="E2081" t="str">
            <v>WORKHEN CHAIR W/O ARMREST</v>
          </cell>
          <cell r="F2081">
            <v>1</v>
          </cell>
          <cell r="G2081">
            <v>35339</v>
          </cell>
          <cell r="H2081">
            <v>2000</v>
          </cell>
        </row>
        <row r="2082">
          <cell r="A2082">
            <v>3400004342</v>
          </cell>
          <cell r="B2082">
            <v>6801</v>
          </cell>
          <cell r="C2082">
            <v>61101</v>
          </cell>
          <cell r="D2082">
            <v>0</v>
          </cell>
          <cell r="E2082" t="str">
            <v>WORKHEN CHAIR W/O ARMREST</v>
          </cell>
          <cell r="F2082">
            <v>1</v>
          </cell>
          <cell r="G2082">
            <v>35339</v>
          </cell>
          <cell r="H2082">
            <v>1800</v>
          </cell>
        </row>
        <row r="2083">
          <cell r="A2083">
            <v>3400004343</v>
          </cell>
          <cell r="B2083">
            <v>6801</v>
          </cell>
          <cell r="C2083">
            <v>61101</v>
          </cell>
          <cell r="D2083">
            <v>0</v>
          </cell>
          <cell r="E2083" t="str">
            <v>WORKHEN CHAIR W/O ARMREST</v>
          </cell>
          <cell r="F2083">
            <v>1</v>
          </cell>
          <cell r="G2083">
            <v>35339</v>
          </cell>
          <cell r="H2083">
            <v>1800</v>
          </cell>
        </row>
        <row r="2084">
          <cell r="A2084">
            <v>3400004344</v>
          </cell>
          <cell r="B2084">
            <v>6801</v>
          </cell>
          <cell r="C2084">
            <v>61101</v>
          </cell>
          <cell r="D2084">
            <v>0</v>
          </cell>
          <cell r="E2084" t="str">
            <v>WORKHEN CHAIR W/O ARMREST</v>
          </cell>
          <cell r="F2084">
            <v>1</v>
          </cell>
          <cell r="G2084">
            <v>35339</v>
          </cell>
          <cell r="H2084">
            <v>1800</v>
          </cell>
        </row>
        <row r="2085">
          <cell r="A2085">
            <v>3400004345</v>
          </cell>
          <cell r="B2085">
            <v>6801</v>
          </cell>
          <cell r="C2085">
            <v>61101</v>
          </cell>
          <cell r="D2085">
            <v>0</v>
          </cell>
          <cell r="E2085" t="str">
            <v>WORKHEN CHAIR W/O ARMREST</v>
          </cell>
          <cell r="F2085">
            <v>1</v>
          </cell>
          <cell r="G2085">
            <v>35339</v>
          </cell>
          <cell r="H2085">
            <v>1600</v>
          </cell>
        </row>
        <row r="2086">
          <cell r="A2086">
            <v>3400004346</v>
          </cell>
          <cell r="B2086">
            <v>6801</v>
          </cell>
          <cell r="C2086">
            <v>61101</v>
          </cell>
          <cell r="D2086">
            <v>0</v>
          </cell>
          <cell r="E2086" t="str">
            <v>WORKHEN CHAIR W/O ARMREST</v>
          </cell>
          <cell r="F2086">
            <v>1</v>
          </cell>
          <cell r="G2086">
            <v>35339</v>
          </cell>
          <cell r="H2086">
            <v>1600</v>
          </cell>
        </row>
        <row r="2087">
          <cell r="A2087">
            <v>3400004347</v>
          </cell>
          <cell r="B2087">
            <v>6801</v>
          </cell>
          <cell r="C2087">
            <v>61101</v>
          </cell>
          <cell r="D2087">
            <v>0</v>
          </cell>
          <cell r="E2087" t="str">
            <v>WORKHEN CHAIR W/O ARMREST</v>
          </cell>
          <cell r="F2087">
            <v>1</v>
          </cell>
          <cell r="G2087">
            <v>35339</v>
          </cell>
          <cell r="H2087">
            <v>2000</v>
          </cell>
        </row>
        <row r="2088">
          <cell r="A2088">
            <v>3400004348</v>
          </cell>
          <cell r="B2088">
            <v>6801</v>
          </cell>
          <cell r="C2088">
            <v>61101</v>
          </cell>
          <cell r="D2088">
            <v>0</v>
          </cell>
          <cell r="E2088" t="str">
            <v>WORKHEN CHAIR W/O ARMREST</v>
          </cell>
          <cell r="F2088">
            <v>1</v>
          </cell>
          <cell r="G2088">
            <v>35339</v>
          </cell>
          <cell r="H2088">
            <v>2000</v>
          </cell>
        </row>
        <row r="2089">
          <cell r="A2089">
            <v>3400004349</v>
          </cell>
          <cell r="B2089">
            <v>6801</v>
          </cell>
          <cell r="C2089">
            <v>61101</v>
          </cell>
          <cell r="D2089">
            <v>0</v>
          </cell>
          <cell r="E2089" t="str">
            <v>WORKHEN CHAIR W/O ARMREST</v>
          </cell>
          <cell r="F2089">
            <v>1</v>
          </cell>
          <cell r="G2089">
            <v>35339</v>
          </cell>
          <cell r="H2089">
            <v>1800</v>
          </cell>
        </row>
        <row r="2090">
          <cell r="A2090">
            <v>3400004350</v>
          </cell>
          <cell r="B2090">
            <v>6801</v>
          </cell>
          <cell r="C2090">
            <v>61101</v>
          </cell>
          <cell r="D2090">
            <v>0</v>
          </cell>
          <cell r="E2090" t="str">
            <v>WORKHEN CHAIR W/O ARMREST</v>
          </cell>
          <cell r="F2090">
            <v>1</v>
          </cell>
          <cell r="G2090">
            <v>35339</v>
          </cell>
          <cell r="H2090">
            <v>1800</v>
          </cell>
        </row>
        <row r="2091">
          <cell r="A2091">
            <v>3400004351</v>
          </cell>
          <cell r="B2091">
            <v>6801</v>
          </cell>
          <cell r="C2091">
            <v>61101</v>
          </cell>
          <cell r="D2091">
            <v>0</v>
          </cell>
          <cell r="E2091" t="str">
            <v>WORKMEN CHAIR W/O ARMREST</v>
          </cell>
          <cell r="F2091">
            <v>1</v>
          </cell>
          <cell r="G2091">
            <v>35339</v>
          </cell>
          <cell r="H2091">
            <v>1800</v>
          </cell>
        </row>
        <row r="2092">
          <cell r="A2092">
            <v>3400004352</v>
          </cell>
          <cell r="B2092">
            <v>6801</v>
          </cell>
          <cell r="C2092">
            <v>61101</v>
          </cell>
          <cell r="D2092">
            <v>0</v>
          </cell>
          <cell r="E2092" t="str">
            <v>WORK MEN CHAIR W/O ARMREST</v>
          </cell>
          <cell r="F2092">
            <v>1</v>
          </cell>
          <cell r="G2092">
            <v>35339</v>
          </cell>
          <cell r="H2092">
            <v>1800</v>
          </cell>
        </row>
        <row r="2093">
          <cell r="A2093">
            <v>3400004353</v>
          </cell>
          <cell r="B2093">
            <v>6801</v>
          </cell>
          <cell r="C2093">
            <v>61150</v>
          </cell>
          <cell r="D2093">
            <v>0</v>
          </cell>
          <cell r="E2093" t="str">
            <v>MEK SLOTTED ANGLE RACK</v>
          </cell>
          <cell r="F2093">
            <v>1</v>
          </cell>
          <cell r="G2093">
            <v>35339</v>
          </cell>
          <cell r="H2093">
            <v>15200</v>
          </cell>
        </row>
        <row r="2094">
          <cell r="A2094">
            <v>3400004354</v>
          </cell>
          <cell r="B2094">
            <v>6801</v>
          </cell>
          <cell r="C2094">
            <v>61150</v>
          </cell>
          <cell r="D2094">
            <v>0</v>
          </cell>
          <cell r="E2094" t="str">
            <v>MEK SLOTTED ANGLE RACK</v>
          </cell>
          <cell r="F2094">
            <v>1</v>
          </cell>
          <cell r="G2094">
            <v>35339</v>
          </cell>
          <cell r="H2094">
            <v>15200</v>
          </cell>
        </row>
        <row r="2095">
          <cell r="A2095">
            <v>3400004423</v>
          </cell>
          <cell r="B2095">
            <v>6801</v>
          </cell>
          <cell r="C2095">
            <v>61158</v>
          </cell>
          <cell r="D2095">
            <v>0</v>
          </cell>
          <cell r="E2095" t="str">
            <v>STEELAGE COMPUTER DATAGUARD CABINET WITH</v>
          </cell>
          <cell r="F2095">
            <v>1</v>
          </cell>
          <cell r="G2095">
            <v>35339</v>
          </cell>
          <cell r="H2095">
            <v>68700</v>
          </cell>
        </row>
        <row r="2096">
          <cell r="A2096">
            <v>3400004423</v>
          </cell>
          <cell r="B2096">
            <v>6801</v>
          </cell>
          <cell r="C2096">
            <v>61158</v>
          </cell>
          <cell r="D2096">
            <v>1</v>
          </cell>
          <cell r="E2096" t="str">
            <v>SHELF FOR COMPUTER DATAGUARD CABINET</v>
          </cell>
          <cell r="F2096">
            <v>1</v>
          </cell>
          <cell r="G2096">
            <v>35339</v>
          </cell>
          <cell r="H2096">
            <v>1400</v>
          </cell>
        </row>
        <row r="2097">
          <cell r="A2097">
            <v>3400004427</v>
          </cell>
          <cell r="B2097">
            <v>6801</v>
          </cell>
          <cell r="C2097">
            <v>61107</v>
          </cell>
          <cell r="D2097">
            <v>0</v>
          </cell>
          <cell r="E2097" t="str">
            <v>DOUBLE TIRE CABLE DRUM</v>
          </cell>
          <cell r="F2097">
            <v>1</v>
          </cell>
          <cell r="G2097">
            <v>35339</v>
          </cell>
          <cell r="H2097">
            <v>5700</v>
          </cell>
        </row>
        <row r="2098">
          <cell r="A2098">
            <v>3400004453</v>
          </cell>
          <cell r="B2098">
            <v>6801</v>
          </cell>
          <cell r="C2098">
            <v>61206</v>
          </cell>
          <cell r="D2098">
            <v>0</v>
          </cell>
          <cell r="E2098" t="str">
            <v>NILKAMAL CRATE CONDUCTIVE BLACK</v>
          </cell>
          <cell r="F2098">
            <v>1</v>
          </cell>
          <cell r="G2098">
            <v>35339</v>
          </cell>
          <cell r="H2098">
            <v>314500</v>
          </cell>
        </row>
        <row r="2099">
          <cell r="A2099">
            <v>3400004459</v>
          </cell>
          <cell r="B2099">
            <v>6801</v>
          </cell>
          <cell r="C2099">
            <v>61162</v>
          </cell>
          <cell r="D2099">
            <v>0</v>
          </cell>
          <cell r="E2099" t="str">
            <v>PHILIPS 21" COLOUR TELEVISION</v>
          </cell>
          <cell r="F2099">
            <v>1</v>
          </cell>
          <cell r="G2099">
            <v>35339</v>
          </cell>
          <cell r="H2099">
            <v>19200</v>
          </cell>
        </row>
        <row r="2100">
          <cell r="A2100">
            <v>3400004461</v>
          </cell>
          <cell r="B2100">
            <v>6801</v>
          </cell>
          <cell r="C2100">
            <v>61153</v>
          </cell>
          <cell r="D2100">
            <v>0</v>
          </cell>
          <cell r="E2100" t="str">
            <v>CONDUCTIVE MAGAZINES FOR SMALL COMPONENT</v>
          </cell>
          <cell r="F2100">
            <v>1</v>
          </cell>
          <cell r="G2100">
            <v>35339</v>
          </cell>
          <cell r="H2100">
            <v>167100</v>
          </cell>
        </row>
        <row r="2101">
          <cell r="A2101">
            <v>3400004470</v>
          </cell>
          <cell r="B2101">
            <v>6801</v>
          </cell>
          <cell r="C2101">
            <v>61153</v>
          </cell>
          <cell r="D2101">
            <v>0</v>
          </cell>
          <cell r="E2101" t="str">
            <v>MODULE CARRYING CASE-LABEL PRINTING SYSM</v>
          </cell>
          <cell r="F2101">
            <v>1</v>
          </cell>
          <cell r="G2101">
            <v>35339</v>
          </cell>
          <cell r="H2101">
            <v>17000</v>
          </cell>
        </row>
        <row r="2102">
          <cell r="A2102">
            <v>3400004471</v>
          </cell>
          <cell r="B2102">
            <v>6801</v>
          </cell>
          <cell r="C2102">
            <v>61153</v>
          </cell>
          <cell r="D2102">
            <v>0</v>
          </cell>
          <cell r="E2102" t="str">
            <v>MODULE CARRYING CASE-LABEL PRINTING SYSM</v>
          </cell>
          <cell r="F2102">
            <v>1</v>
          </cell>
          <cell r="G2102">
            <v>35339</v>
          </cell>
          <cell r="H2102">
            <v>14800</v>
          </cell>
        </row>
        <row r="2103">
          <cell r="A2103">
            <v>3400004472</v>
          </cell>
          <cell r="B2103">
            <v>6801</v>
          </cell>
          <cell r="C2103">
            <v>61153</v>
          </cell>
          <cell r="D2103">
            <v>0</v>
          </cell>
          <cell r="E2103" t="str">
            <v>MODULE CARRYING CASE-LABEL PRINTING SYSM</v>
          </cell>
          <cell r="F2103">
            <v>1</v>
          </cell>
          <cell r="G2103">
            <v>35339</v>
          </cell>
          <cell r="H2103">
            <v>14800</v>
          </cell>
        </row>
        <row r="2104">
          <cell r="A2104">
            <v>3400004473</v>
          </cell>
          <cell r="B2104">
            <v>6801</v>
          </cell>
          <cell r="C2104">
            <v>61153</v>
          </cell>
          <cell r="D2104">
            <v>0</v>
          </cell>
          <cell r="E2104" t="str">
            <v>MODULE CARRYING CASE-LABEL PRINTING SYSM</v>
          </cell>
          <cell r="F2104">
            <v>1</v>
          </cell>
          <cell r="G2104">
            <v>35339</v>
          </cell>
          <cell r="H2104">
            <v>18300</v>
          </cell>
        </row>
        <row r="2105">
          <cell r="A2105">
            <v>3400004475</v>
          </cell>
          <cell r="B2105">
            <v>6801</v>
          </cell>
          <cell r="C2105">
            <v>61153</v>
          </cell>
          <cell r="D2105">
            <v>0</v>
          </cell>
          <cell r="E2105" t="str">
            <v>PRINTER TABLE FOR LABEL PRINTING SYSTEM</v>
          </cell>
          <cell r="F2105">
            <v>1</v>
          </cell>
          <cell r="G2105">
            <v>35339</v>
          </cell>
          <cell r="H2105">
            <v>29500</v>
          </cell>
        </row>
        <row r="2106">
          <cell r="A2106">
            <v>3400004478</v>
          </cell>
          <cell r="B2106">
            <v>6801</v>
          </cell>
          <cell r="C2106">
            <v>61206</v>
          </cell>
          <cell r="D2106">
            <v>0</v>
          </cell>
          <cell r="E2106" t="str">
            <v>WOODEN REFERENCE SHELF</v>
          </cell>
          <cell r="F2106">
            <v>1</v>
          </cell>
          <cell r="G2106">
            <v>35339</v>
          </cell>
          <cell r="H2106">
            <v>8600</v>
          </cell>
        </row>
        <row r="2107">
          <cell r="A2107">
            <v>3400004480</v>
          </cell>
          <cell r="B2107">
            <v>6801</v>
          </cell>
          <cell r="C2107">
            <v>61156</v>
          </cell>
          <cell r="D2107">
            <v>0</v>
          </cell>
          <cell r="E2107" t="str">
            <v>TOOL STORAGE CABINET</v>
          </cell>
          <cell r="F2107">
            <v>1</v>
          </cell>
          <cell r="G2107">
            <v>35339</v>
          </cell>
          <cell r="H2107">
            <v>16000</v>
          </cell>
        </row>
        <row r="2108">
          <cell r="A2108">
            <v>3400004490</v>
          </cell>
          <cell r="B2108">
            <v>6801</v>
          </cell>
          <cell r="C2108">
            <v>61206</v>
          </cell>
          <cell r="D2108">
            <v>0</v>
          </cell>
          <cell r="E2108" t="str">
            <v>INSPECTION FRAME TYPE 2</v>
          </cell>
          <cell r="F2108">
            <v>1</v>
          </cell>
          <cell r="G2108">
            <v>35339</v>
          </cell>
          <cell r="H2108">
            <v>10700</v>
          </cell>
        </row>
        <row r="2109">
          <cell r="A2109">
            <v>3400004532</v>
          </cell>
          <cell r="B2109">
            <v>6801</v>
          </cell>
          <cell r="C2109">
            <v>61150</v>
          </cell>
          <cell r="D2109">
            <v>0</v>
          </cell>
          <cell r="E2109" t="str">
            <v>SHELVES FOR STORE MEK MAKE</v>
          </cell>
          <cell r="F2109">
            <v>1</v>
          </cell>
          <cell r="G2109">
            <v>35339</v>
          </cell>
          <cell r="H2109">
            <v>19700</v>
          </cell>
        </row>
        <row r="2110">
          <cell r="A2110">
            <v>3400004534</v>
          </cell>
          <cell r="B2110">
            <v>6801</v>
          </cell>
          <cell r="C2110">
            <v>61206</v>
          </cell>
          <cell r="D2110">
            <v>0</v>
          </cell>
          <cell r="E2110" t="str">
            <v>HSEGRUD STEEL ALMIRAH 78X32X32</v>
          </cell>
          <cell r="F2110">
            <v>1</v>
          </cell>
          <cell r="G2110">
            <v>35339</v>
          </cell>
          <cell r="H2110">
            <v>6300</v>
          </cell>
        </row>
        <row r="2111">
          <cell r="A2111">
            <v>3400004786</v>
          </cell>
          <cell r="B2111">
            <v>6801</v>
          </cell>
          <cell r="C2111">
            <v>61203</v>
          </cell>
          <cell r="D2111">
            <v>0</v>
          </cell>
          <cell r="E2111" t="str">
            <v>STEEL ALMIRAHS WITH 6 LOCKERS</v>
          </cell>
          <cell r="F2111">
            <v>1</v>
          </cell>
          <cell r="G2111">
            <v>35339</v>
          </cell>
          <cell r="H2111">
            <v>5100</v>
          </cell>
        </row>
        <row r="2112">
          <cell r="A2112">
            <v>3400004796</v>
          </cell>
          <cell r="B2112">
            <v>6801</v>
          </cell>
          <cell r="C2112">
            <v>61203</v>
          </cell>
          <cell r="D2112">
            <v>0</v>
          </cell>
          <cell r="E2112" t="str">
            <v>WORKING TABLE</v>
          </cell>
          <cell r="F2112">
            <v>1</v>
          </cell>
          <cell r="G2112">
            <v>35339</v>
          </cell>
          <cell r="H2112">
            <v>1800</v>
          </cell>
        </row>
        <row r="2113">
          <cell r="A2113">
            <v>3400003565</v>
          </cell>
          <cell r="B2113">
            <v>6801</v>
          </cell>
          <cell r="C2113">
            <v>61162</v>
          </cell>
          <cell r="D2113">
            <v>0</v>
          </cell>
          <cell r="E2113" t="str">
            <v>HEX TABLE FOR MGM SEC.:GODREJ MAKE</v>
          </cell>
          <cell r="F2113">
            <v>1</v>
          </cell>
          <cell r="G2113">
            <v>35444</v>
          </cell>
          <cell r="H2113">
            <v>37009.81</v>
          </cell>
        </row>
        <row r="2114">
          <cell r="A2114">
            <v>3400003578</v>
          </cell>
          <cell r="B2114">
            <v>6801</v>
          </cell>
          <cell r="C2114">
            <v>61108</v>
          </cell>
          <cell r="D2114">
            <v>0</v>
          </cell>
          <cell r="E2114" t="str">
            <v>WOODEN PALLETE</v>
          </cell>
          <cell r="F2114">
            <v>1</v>
          </cell>
          <cell r="G2114">
            <v>35446</v>
          </cell>
          <cell r="H2114">
            <v>10000</v>
          </cell>
        </row>
        <row r="2115">
          <cell r="A2115">
            <v>3400003580</v>
          </cell>
          <cell r="B2115">
            <v>6801</v>
          </cell>
          <cell r="C2115">
            <v>61100</v>
          </cell>
          <cell r="D2115">
            <v>0</v>
          </cell>
          <cell r="E2115" t="str">
            <v>SPINPEK VERTICAL CAROUSEL CONVEYOR</v>
          </cell>
          <cell r="F2115">
            <v>1</v>
          </cell>
          <cell r="G2115">
            <v>35446</v>
          </cell>
          <cell r="H2115">
            <v>262648.98</v>
          </cell>
        </row>
        <row r="2116">
          <cell r="A2116">
            <v>3400003582</v>
          </cell>
          <cell r="B2116">
            <v>6801</v>
          </cell>
          <cell r="C2116">
            <v>61115</v>
          </cell>
          <cell r="D2116">
            <v>0</v>
          </cell>
          <cell r="E2116" t="str">
            <v>M.S.STRUCTURE FOR RUN IN CHAMBER</v>
          </cell>
          <cell r="F2116">
            <v>1</v>
          </cell>
          <cell r="G2116">
            <v>35446</v>
          </cell>
          <cell r="H2116">
            <v>68600</v>
          </cell>
        </row>
        <row r="2117">
          <cell r="A2117">
            <v>3400003590</v>
          </cell>
          <cell r="B2117">
            <v>6801</v>
          </cell>
          <cell r="C2117">
            <v>61162</v>
          </cell>
          <cell r="D2117">
            <v>0</v>
          </cell>
          <cell r="E2117" t="str">
            <v>PREMIUM EXECUTIVE CHAIR</v>
          </cell>
          <cell r="F2117">
            <v>1</v>
          </cell>
          <cell r="G2117">
            <v>35446</v>
          </cell>
          <cell r="H2117">
            <v>7740.1</v>
          </cell>
        </row>
        <row r="2118">
          <cell r="A2118">
            <v>3400003591</v>
          </cell>
          <cell r="B2118">
            <v>6801</v>
          </cell>
          <cell r="C2118">
            <v>61162</v>
          </cell>
          <cell r="D2118">
            <v>0</v>
          </cell>
          <cell r="E2118" t="str">
            <v>PREMIUM EXECUTIVE CHAIR WITH ARMREST</v>
          </cell>
          <cell r="F2118">
            <v>1</v>
          </cell>
          <cell r="G2118">
            <v>35446</v>
          </cell>
          <cell r="H2118">
            <v>7740.09</v>
          </cell>
        </row>
        <row r="2119">
          <cell r="A2119">
            <v>3400003186</v>
          </cell>
          <cell r="B2119">
            <v>6801</v>
          </cell>
          <cell r="C2119">
            <v>61162</v>
          </cell>
          <cell r="D2119">
            <v>0</v>
          </cell>
          <cell r="E2119" t="str">
            <v>DEESHA ELECTRIC CHIMNEY</v>
          </cell>
          <cell r="F2119">
            <v>1</v>
          </cell>
          <cell r="G2119">
            <v>35020</v>
          </cell>
          <cell r="H2119">
            <v>6500</v>
          </cell>
        </row>
        <row r="2120">
          <cell r="A2120">
            <v>3400003740</v>
          </cell>
          <cell r="B2120">
            <v>6801</v>
          </cell>
          <cell r="C2120">
            <v>61200</v>
          </cell>
          <cell r="D2120">
            <v>0</v>
          </cell>
          <cell r="E2120" t="str">
            <v>RECEPTION COUNTER</v>
          </cell>
          <cell r="F2120">
            <v>1</v>
          </cell>
          <cell r="G2120">
            <v>35479</v>
          </cell>
          <cell r="H2120">
            <v>21300</v>
          </cell>
        </row>
        <row r="2121">
          <cell r="A2121">
            <v>3400003615</v>
          </cell>
          <cell r="B2121">
            <v>6801</v>
          </cell>
          <cell r="C2121">
            <v>61200</v>
          </cell>
          <cell r="D2121">
            <v>0</v>
          </cell>
          <cell r="E2121" t="str">
            <v>PARTITION &amp; CUBICLESVOF MEZZ. FLOOR STOR</v>
          </cell>
          <cell r="F2121">
            <v>1</v>
          </cell>
          <cell r="G2121">
            <v>35450</v>
          </cell>
          <cell r="H2121">
            <v>138344.49</v>
          </cell>
        </row>
        <row r="2122">
          <cell r="A2122">
            <v>3400003771</v>
          </cell>
          <cell r="B2122">
            <v>6801</v>
          </cell>
          <cell r="C2122">
            <v>61102</v>
          </cell>
          <cell r="D2122">
            <v>0</v>
          </cell>
          <cell r="E2122" t="str">
            <v>ADDITIONAL  WOODEN PARTITION FOR SMT ARE</v>
          </cell>
          <cell r="F2122">
            <v>1</v>
          </cell>
          <cell r="G2122">
            <v>35509</v>
          </cell>
          <cell r="H2122">
            <v>6986</v>
          </cell>
        </row>
        <row r="2123">
          <cell r="A2123">
            <v>3400002965</v>
          </cell>
          <cell r="B2123">
            <v>6801</v>
          </cell>
          <cell r="C2123">
            <v>61203</v>
          </cell>
          <cell r="D2123">
            <v>0</v>
          </cell>
          <cell r="E2123" t="str">
            <v>STEEL ALMIRAH WITH LOCKER</v>
          </cell>
          <cell r="F2123">
            <v>1</v>
          </cell>
          <cell r="G2123">
            <v>35025</v>
          </cell>
          <cell r="H2123">
            <v>5300</v>
          </cell>
        </row>
        <row r="2124">
          <cell r="A2124">
            <v>3400002709</v>
          </cell>
          <cell r="B2124">
            <v>6802</v>
          </cell>
          <cell r="C2124">
            <v>61157</v>
          </cell>
          <cell r="D2124">
            <v>0</v>
          </cell>
          <cell r="E2124" t="str">
            <v>CABLE FOR EPABX</v>
          </cell>
          <cell r="F2124">
            <v>1</v>
          </cell>
          <cell r="G2124">
            <v>35339</v>
          </cell>
          <cell r="H2124">
            <v>26500</v>
          </cell>
        </row>
        <row r="2125">
          <cell r="A2125">
            <v>3400002890</v>
          </cell>
          <cell r="B2125">
            <v>6900</v>
          </cell>
          <cell r="C2125">
            <v>61200</v>
          </cell>
          <cell r="D2125">
            <v>0</v>
          </cell>
          <cell r="E2125" t="str">
            <v>HAND HELD METAL DETECTOR SM IOC</v>
          </cell>
          <cell r="F2125">
            <v>1</v>
          </cell>
          <cell r="G2125">
            <v>34790</v>
          </cell>
          <cell r="H2125">
            <v>3000</v>
          </cell>
        </row>
        <row r="2126">
          <cell r="A2126">
            <v>3400002882</v>
          </cell>
          <cell r="B2126">
            <v>6900</v>
          </cell>
          <cell r="C2126">
            <v>61200</v>
          </cell>
          <cell r="D2126">
            <v>0</v>
          </cell>
          <cell r="E2126" t="str">
            <v>HAND HELD METAL DETECOTR</v>
          </cell>
          <cell r="F2126">
            <v>1</v>
          </cell>
          <cell r="G2126">
            <v>34820</v>
          </cell>
          <cell r="H2126">
            <v>3000</v>
          </cell>
        </row>
        <row r="2127">
          <cell r="A2127">
            <v>3400002897</v>
          </cell>
          <cell r="B2127">
            <v>6900</v>
          </cell>
          <cell r="C2127">
            <v>61200</v>
          </cell>
          <cell r="D2127">
            <v>0</v>
          </cell>
          <cell r="E2127" t="str">
            <v>HAND HELD METAL DETECTOR MODEL 10C</v>
          </cell>
          <cell r="F2127">
            <v>2</v>
          </cell>
          <cell r="G2127">
            <v>34851</v>
          </cell>
          <cell r="H2127">
            <v>6000</v>
          </cell>
        </row>
        <row r="2128">
          <cell r="A2128">
            <v>3400004432</v>
          </cell>
          <cell r="B2128">
            <v>6900</v>
          </cell>
          <cell r="C2128">
            <v>61158</v>
          </cell>
          <cell r="D2128">
            <v>0</v>
          </cell>
          <cell r="E2128" t="str">
            <v>1MB RAM CHIP MODULE 70 NOS</v>
          </cell>
          <cell r="F2128">
            <v>4</v>
          </cell>
          <cell r="G2128">
            <v>34639</v>
          </cell>
          <cell r="H2128">
            <v>3400</v>
          </cell>
        </row>
        <row r="2129">
          <cell r="A2129">
            <v>3400003367</v>
          </cell>
          <cell r="B2129">
            <v>6900</v>
          </cell>
          <cell r="C2129">
            <v>61150</v>
          </cell>
          <cell r="D2129">
            <v>0</v>
          </cell>
          <cell r="E2129" t="str">
            <v>PLASTIC DIGIT/LETTER WITH MAGNETIC FIXIN</v>
          </cell>
          <cell r="F2129">
            <v>1350</v>
          </cell>
          <cell r="G2129">
            <v>35285</v>
          </cell>
          <cell r="H2129">
            <v>10100</v>
          </cell>
        </row>
        <row r="2130">
          <cell r="A2130">
            <v>3400003342</v>
          </cell>
          <cell r="B2130">
            <v>6900</v>
          </cell>
          <cell r="C2130">
            <v>61116</v>
          </cell>
          <cell r="D2130">
            <v>0</v>
          </cell>
          <cell r="E2130" t="str">
            <v>INSTRUMENT CARRYING CASE</v>
          </cell>
          <cell r="F2130">
            <v>1</v>
          </cell>
          <cell r="G2130">
            <v>35167</v>
          </cell>
          <cell r="H2130">
            <v>10100</v>
          </cell>
        </row>
        <row r="2131">
          <cell r="A2131">
            <v>3400002953</v>
          </cell>
          <cell r="B2131">
            <v>6900</v>
          </cell>
          <cell r="C2131">
            <v>61108</v>
          </cell>
          <cell r="D2131">
            <v>0</v>
          </cell>
          <cell r="E2131" t="str">
            <v>WOODEN PALLET</v>
          </cell>
          <cell r="F2131">
            <v>10</v>
          </cell>
          <cell r="G2131">
            <v>35015</v>
          </cell>
          <cell r="H2131">
            <v>4700</v>
          </cell>
        </row>
        <row r="2132">
          <cell r="A2132">
            <v>3400003315</v>
          </cell>
          <cell r="B2132">
            <v>6900</v>
          </cell>
          <cell r="C2132">
            <v>61200</v>
          </cell>
          <cell r="D2132">
            <v>0</v>
          </cell>
          <cell r="E2132" t="str">
            <v>FIRE EXTINGUISHERS</v>
          </cell>
          <cell r="F2132">
            <v>13</v>
          </cell>
          <cell r="G2132">
            <v>35144</v>
          </cell>
          <cell r="H2132">
            <v>63300</v>
          </cell>
        </row>
        <row r="2133">
          <cell r="A2133">
            <v>3400003324</v>
          </cell>
          <cell r="B2133">
            <v>6900</v>
          </cell>
          <cell r="C2133">
            <v>61161</v>
          </cell>
          <cell r="D2133">
            <v>0</v>
          </cell>
          <cell r="E2133" t="str">
            <v>25 LITRES TEA CONTAINER</v>
          </cell>
          <cell r="F2133">
            <v>1</v>
          </cell>
          <cell r="G2133">
            <v>34932</v>
          </cell>
          <cell r="H2133">
            <v>1300</v>
          </cell>
        </row>
        <row r="2134">
          <cell r="A2134">
            <v>3400002941</v>
          </cell>
          <cell r="B2134">
            <v>6900</v>
          </cell>
          <cell r="C2134">
            <v>61157</v>
          </cell>
          <cell r="D2134">
            <v>0</v>
          </cell>
          <cell r="E2134" t="str">
            <v>FIRE EXTINGUISHERS</v>
          </cell>
          <cell r="F2134">
            <v>6</v>
          </cell>
          <cell r="G2134">
            <v>35060</v>
          </cell>
          <cell r="H2134">
            <v>16000</v>
          </cell>
        </row>
        <row r="2135">
          <cell r="A2135">
            <v>3400004363</v>
          </cell>
          <cell r="B2135">
            <v>6901</v>
          </cell>
          <cell r="C2135">
            <v>61206</v>
          </cell>
          <cell r="D2135">
            <v>0</v>
          </cell>
          <cell r="E2135" t="str">
            <v>ESD CRATES</v>
          </cell>
          <cell r="F2135">
            <v>188</v>
          </cell>
          <cell r="G2135">
            <v>34425</v>
          </cell>
          <cell r="H2135">
            <v>26100</v>
          </cell>
        </row>
        <row r="2136">
          <cell r="A2136">
            <v>3400003924</v>
          </cell>
          <cell r="B2136">
            <v>6901</v>
          </cell>
          <cell r="C2136">
            <v>61109</v>
          </cell>
          <cell r="D2136">
            <v>0</v>
          </cell>
          <cell r="E2136" t="str">
            <v>TROLLEY TYPE 'A'</v>
          </cell>
          <cell r="F2136">
            <v>1</v>
          </cell>
          <cell r="G2136">
            <v>34700</v>
          </cell>
          <cell r="H2136">
            <v>13000</v>
          </cell>
        </row>
        <row r="2137">
          <cell r="A2137">
            <v>3400004424</v>
          </cell>
          <cell r="B2137">
            <v>6901</v>
          </cell>
          <cell r="C2137">
            <v>61101</v>
          </cell>
          <cell r="D2137">
            <v>0</v>
          </cell>
          <cell r="E2137" t="str">
            <v>ANTISTATIC WORKMEN CHAIR</v>
          </cell>
          <cell r="F2137">
            <v>1</v>
          </cell>
          <cell r="G2137">
            <v>34700</v>
          </cell>
          <cell r="H2137">
            <v>12400</v>
          </cell>
        </row>
        <row r="2138">
          <cell r="A2138">
            <v>3400004425</v>
          </cell>
          <cell r="B2138">
            <v>6901</v>
          </cell>
          <cell r="C2138">
            <v>61104</v>
          </cell>
          <cell r="D2138">
            <v>0</v>
          </cell>
          <cell r="E2138" t="str">
            <v>ANTISTATIC CHAIR WITH CUSHION</v>
          </cell>
          <cell r="F2138">
            <v>15</v>
          </cell>
          <cell r="G2138">
            <v>34700</v>
          </cell>
          <cell r="H2138">
            <v>26300</v>
          </cell>
        </row>
        <row r="2139">
          <cell r="A2139">
            <v>3400004455</v>
          </cell>
          <cell r="B2139">
            <v>6901</v>
          </cell>
          <cell r="C2139">
            <v>61206</v>
          </cell>
          <cell r="D2139">
            <v>0</v>
          </cell>
          <cell r="E2139" t="str">
            <v>HSEGRUD MAKE STEEL ALMIRAH 78"X35"X19"</v>
          </cell>
          <cell r="F2139">
            <v>3</v>
          </cell>
          <cell r="G2139">
            <v>34700</v>
          </cell>
          <cell r="H2139">
            <v>13900</v>
          </cell>
        </row>
        <row r="2140">
          <cell r="A2140">
            <v>3400004457</v>
          </cell>
          <cell r="B2140">
            <v>6901</v>
          </cell>
          <cell r="C2140">
            <v>61206</v>
          </cell>
          <cell r="D2140">
            <v>0</v>
          </cell>
          <cell r="E2140" t="str">
            <v>HSEGRUD MAKE STEEL ALMIRAH 50"X38"X19"</v>
          </cell>
          <cell r="F2140">
            <v>2</v>
          </cell>
          <cell r="G2140">
            <v>34731</v>
          </cell>
          <cell r="H2140">
            <v>10500</v>
          </cell>
        </row>
        <row r="2141">
          <cell r="A2141">
            <v>3400002475</v>
          </cell>
          <cell r="B2141">
            <v>6901</v>
          </cell>
          <cell r="C2141">
            <v>61161</v>
          </cell>
          <cell r="D2141">
            <v>0</v>
          </cell>
          <cell r="E2141" t="str">
            <v>WATER HEATER</v>
          </cell>
          <cell r="F2141">
            <v>1</v>
          </cell>
          <cell r="G2141">
            <v>34790</v>
          </cell>
          <cell r="H2141">
            <v>1600</v>
          </cell>
        </row>
        <row r="2142">
          <cell r="A2142">
            <v>3400002476</v>
          </cell>
          <cell r="B2142">
            <v>6901</v>
          </cell>
          <cell r="C2142">
            <v>61161</v>
          </cell>
          <cell r="D2142">
            <v>0</v>
          </cell>
          <cell r="E2142" t="str">
            <v>WATER PURIFIER &amp; ACCESSORIES</v>
          </cell>
          <cell r="F2142">
            <v>2</v>
          </cell>
          <cell r="G2142">
            <v>34790</v>
          </cell>
          <cell r="H2142">
            <v>6400</v>
          </cell>
        </row>
        <row r="2143">
          <cell r="A2143">
            <v>3400002477</v>
          </cell>
          <cell r="B2143">
            <v>6901</v>
          </cell>
          <cell r="C2143">
            <v>61206</v>
          </cell>
          <cell r="D2143">
            <v>0</v>
          </cell>
          <cell r="E2143" t="str">
            <v>WHEEL CASTOR WITH NUT &amp; BOLT</v>
          </cell>
          <cell r="F2143">
            <v>36</v>
          </cell>
          <cell r="G2143">
            <v>34790</v>
          </cell>
          <cell r="H2143">
            <v>3900</v>
          </cell>
        </row>
        <row r="2144">
          <cell r="A2144">
            <v>3400002480</v>
          </cell>
          <cell r="B2144">
            <v>6901</v>
          </cell>
          <cell r="C2144">
            <v>61206</v>
          </cell>
          <cell r="D2144">
            <v>0</v>
          </cell>
          <cell r="E2144" t="str">
            <v>WOODEN BRIDGE FIXING BOX</v>
          </cell>
          <cell r="F2144">
            <v>1</v>
          </cell>
          <cell r="G2144">
            <v>34790</v>
          </cell>
          <cell r="H2144">
            <v>400</v>
          </cell>
        </row>
        <row r="2145">
          <cell r="A2145">
            <v>3400002481</v>
          </cell>
          <cell r="B2145">
            <v>6901</v>
          </cell>
          <cell r="C2145">
            <v>61206</v>
          </cell>
          <cell r="D2145">
            <v>0</v>
          </cell>
          <cell r="E2145" t="str">
            <v>WOODEN CABINETS</v>
          </cell>
          <cell r="F2145">
            <v>14</v>
          </cell>
          <cell r="G2145">
            <v>34790</v>
          </cell>
          <cell r="H2145">
            <v>22600</v>
          </cell>
        </row>
        <row r="2146">
          <cell r="A2146">
            <v>3400002485</v>
          </cell>
          <cell r="B2146">
            <v>6901</v>
          </cell>
          <cell r="C2146">
            <v>61161</v>
          </cell>
          <cell r="D2146">
            <v>0</v>
          </cell>
          <cell r="E2146" t="str">
            <v>WOODEN FLOWER BOX</v>
          </cell>
          <cell r="F2146">
            <v>1</v>
          </cell>
          <cell r="G2146">
            <v>34790</v>
          </cell>
          <cell r="H2146">
            <v>1700</v>
          </cell>
        </row>
        <row r="2147">
          <cell r="A2147">
            <v>3400002486</v>
          </cell>
          <cell r="B2147">
            <v>6901</v>
          </cell>
          <cell r="C2147">
            <v>61206</v>
          </cell>
          <cell r="D2147">
            <v>0</v>
          </cell>
          <cell r="E2147" t="str">
            <v>WOODEN MAGAZINE RACK</v>
          </cell>
          <cell r="F2147">
            <v>1</v>
          </cell>
          <cell r="G2147">
            <v>34790</v>
          </cell>
          <cell r="H2147">
            <v>800</v>
          </cell>
        </row>
        <row r="2148">
          <cell r="A2148">
            <v>3400002491</v>
          </cell>
          <cell r="B2148">
            <v>6901</v>
          </cell>
          <cell r="C2148">
            <v>61206</v>
          </cell>
          <cell r="D2148">
            <v>0</v>
          </cell>
          <cell r="E2148" t="str">
            <v>WORK TABLE UNIVERSAL</v>
          </cell>
          <cell r="F2148">
            <v>1</v>
          </cell>
          <cell r="G2148">
            <v>34790</v>
          </cell>
          <cell r="H2148">
            <v>1800</v>
          </cell>
        </row>
        <row r="2149">
          <cell r="A2149">
            <v>3400002492</v>
          </cell>
          <cell r="B2149">
            <v>6901</v>
          </cell>
          <cell r="C2149">
            <v>61206</v>
          </cell>
          <cell r="D2149">
            <v>0</v>
          </cell>
          <cell r="E2149" t="str">
            <v>WORKMAN CHAIR</v>
          </cell>
          <cell r="F2149">
            <v>58</v>
          </cell>
          <cell r="G2149">
            <v>34790</v>
          </cell>
          <cell r="H2149">
            <v>67900</v>
          </cell>
        </row>
        <row r="2150">
          <cell r="A2150">
            <v>3400002493</v>
          </cell>
          <cell r="B2150">
            <v>6901</v>
          </cell>
          <cell r="C2150">
            <v>61161</v>
          </cell>
          <cell r="D2150">
            <v>0</v>
          </cell>
          <cell r="E2150" t="str">
            <v>WORKMEN'S LOCKER</v>
          </cell>
          <cell r="F2150">
            <v>25</v>
          </cell>
          <cell r="G2150">
            <v>34790</v>
          </cell>
          <cell r="H2150">
            <v>75700</v>
          </cell>
        </row>
        <row r="2151">
          <cell r="A2151">
            <v>3400002494</v>
          </cell>
          <cell r="B2151">
            <v>6901</v>
          </cell>
          <cell r="C2151">
            <v>61206</v>
          </cell>
          <cell r="D2151">
            <v>0</v>
          </cell>
          <cell r="E2151" t="str">
            <v>WORKPLACE TROLLEY</v>
          </cell>
          <cell r="F2151">
            <v>1</v>
          </cell>
          <cell r="G2151">
            <v>34790</v>
          </cell>
          <cell r="H2151">
            <v>800</v>
          </cell>
        </row>
        <row r="2152">
          <cell r="A2152">
            <v>3400002496</v>
          </cell>
          <cell r="B2152">
            <v>6901</v>
          </cell>
          <cell r="C2152">
            <v>61206</v>
          </cell>
          <cell r="D2152">
            <v>0</v>
          </cell>
          <cell r="E2152" t="str">
            <v>WORKSHOP TROLLEYS WITH BOARD</v>
          </cell>
          <cell r="F2152">
            <v>36</v>
          </cell>
          <cell r="G2152">
            <v>34790</v>
          </cell>
          <cell r="H2152">
            <v>40800</v>
          </cell>
        </row>
        <row r="2153">
          <cell r="A2153">
            <v>3400002498</v>
          </cell>
          <cell r="B2153">
            <v>6901</v>
          </cell>
          <cell r="C2153">
            <v>61203</v>
          </cell>
          <cell r="D2153">
            <v>0</v>
          </cell>
          <cell r="E2153" t="str">
            <v>XEROX TABLE</v>
          </cell>
          <cell r="F2153">
            <v>1</v>
          </cell>
          <cell r="G2153">
            <v>34790</v>
          </cell>
          <cell r="H2153">
            <v>1400</v>
          </cell>
        </row>
        <row r="2154">
          <cell r="A2154">
            <v>3400002501</v>
          </cell>
          <cell r="B2154">
            <v>6901</v>
          </cell>
          <cell r="C2154">
            <v>61206</v>
          </cell>
          <cell r="D2154">
            <v>0</v>
          </cell>
          <cell r="E2154" t="str">
            <v>STORWELL STEEL ALMIRAH</v>
          </cell>
          <cell r="F2154">
            <v>1</v>
          </cell>
          <cell r="G2154">
            <v>34790</v>
          </cell>
          <cell r="H2154">
            <v>3700</v>
          </cell>
        </row>
        <row r="2155">
          <cell r="A2155">
            <v>3400002503</v>
          </cell>
          <cell r="B2155">
            <v>6901</v>
          </cell>
          <cell r="C2155">
            <v>61161</v>
          </cell>
          <cell r="D2155">
            <v>0</v>
          </cell>
          <cell r="E2155" t="str">
            <v>TABLES FOR CANTEEN</v>
          </cell>
          <cell r="F2155">
            <v>1</v>
          </cell>
          <cell r="G2155">
            <v>34790</v>
          </cell>
          <cell r="H2155">
            <v>6700</v>
          </cell>
        </row>
        <row r="2156">
          <cell r="A2156">
            <v>3400002504</v>
          </cell>
          <cell r="B2156">
            <v>6901</v>
          </cell>
          <cell r="C2156">
            <v>61161</v>
          </cell>
          <cell r="D2156">
            <v>0</v>
          </cell>
          <cell r="E2156" t="str">
            <v>TABLE FOR KELTRON MACHINE</v>
          </cell>
          <cell r="F2156">
            <v>1</v>
          </cell>
          <cell r="G2156">
            <v>34790</v>
          </cell>
          <cell r="H2156">
            <v>2800</v>
          </cell>
        </row>
        <row r="2157">
          <cell r="A2157">
            <v>3400002505</v>
          </cell>
          <cell r="B2157">
            <v>6901</v>
          </cell>
          <cell r="C2157">
            <v>61206</v>
          </cell>
          <cell r="D2157">
            <v>0</v>
          </cell>
          <cell r="E2157" t="str">
            <v>TABLE WITH PLATFORMS</v>
          </cell>
          <cell r="F2157">
            <v>3</v>
          </cell>
          <cell r="G2157">
            <v>34790</v>
          </cell>
          <cell r="H2157">
            <v>5800</v>
          </cell>
        </row>
        <row r="2158">
          <cell r="A2158">
            <v>3400002506</v>
          </cell>
          <cell r="B2158">
            <v>6901</v>
          </cell>
          <cell r="C2158">
            <v>61206</v>
          </cell>
          <cell r="D2158">
            <v>0</v>
          </cell>
          <cell r="E2158" t="str">
            <v>TABLE OFFICE</v>
          </cell>
          <cell r="F2158">
            <v>38</v>
          </cell>
          <cell r="G2158">
            <v>34790</v>
          </cell>
          <cell r="H2158">
            <v>95500</v>
          </cell>
        </row>
        <row r="2159">
          <cell r="A2159">
            <v>3400002508</v>
          </cell>
          <cell r="B2159">
            <v>6901</v>
          </cell>
          <cell r="C2159">
            <v>61206</v>
          </cell>
          <cell r="D2159">
            <v>0</v>
          </cell>
          <cell r="E2159" t="str">
            <v>TABLES WORKSHOP</v>
          </cell>
          <cell r="F2159">
            <v>11</v>
          </cell>
          <cell r="G2159">
            <v>34790</v>
          </cell>
          <cell r="H2159">
            <v>13500</v>
          </cell>
        </row>
        <row r="2160">
          <cell r="A2160">
            <v>3400002509</v>
          </cell>
          <cell r="B2160">
            <v>6901</v>
          </cell>
          <cell r="C2160">
            <v>61157</v>
          </cell>
          <cell r="D2160">
            <v>0</v>
          </cell>
          <cell r="E2160" t="str">
            <v>TELEPHONE PBX</v>
          </cell>
          <cell r="F2160">
            <v>16</v>
          </cell>
          <cell r="G2160">
            <v>34790</v>
          </cell>
          <cell r="H2160">
            <v>11400</v>
          </cell>
        </row>
        <row r="2161">
          <cell r="A2161">
            <v>3400002510</v>
          </cell>
          <cell r="B2161">
            <v>6901</v>
          </cell>
          <cell r="C2161">
            <v>61206</v>
          </cell>
          <cell r="D2161">
            <v>0</v>
          </cell>
          <cell r="E2161" t="str">
            <v>TABLES STENO</v>
          </cell>
          <cell r="F2161">
            <v>5</v>
          </cell>
          <cell r="G2161">
            <v>34790</v>
          </cell>
          <cell r="H2161">
            <v>14900</v>
          </cell>
        </row>
        <row r="2162">
          <cell r="A2162">
            <v>3400002511</v>
          </cell>
          <cell r="B2162">
            <v>6901</v>
          </cell>
          <cell r="C2162">
            <v>61203</v>
          </cell>
          <cell r="D2162">
            <v>0</v>
          </cell>
          <cell r="E2162" t="str">
            <v>TELEPRINTER TABLE</v>
          </cell>
          <cell r="F2162">
            <v>1</v>
          </cell>
          <cell r="G2162">
            <v>34790</v>
          </cell>
          <cell r="H2162">
            <v>3200</v>
          </cell>
        </row>
        <row r="2163">
          <cell r="A2163">
            <v>3400002512</v>
          </cell>
          <cell r="B2163">
            <v>6901</v>
          </cell>
          <cell r="C2163">
            <v>61206</v>
          </cell>
          <cell r="D2163">
            <v>0</v>
          </cell>
          <cell r="E2163" t="str">
            <v>TRANSPORT BOARD</v>
          </cell>
          <cell r="F2163">
            <v>20</v>
          </cell>
          <cell r="G2163">
            <v>34790</v>
          </cell>
          <cell r="H2163">
            <v>7500</v>
          </cell>
        </row>
        <row r="2164">
          <cell r="A2164">
            <v>3400002515</v>
          </cell>
          <cell r="B2164">
            <v>6901</v>
          </cell>
          <cell r="C2164">
            <v>61104</v>
          </cell>
          <cell r="D2164">
            <v>0</v>
          </cell>
          <cell r="E2164" t="str">
            <v>UNIVERSAL WORKMAN TABLE</v>
          </cell>
          <cell r="F2164">
            <v>6</v>
          </cell>
          <cell r="G2164">
            <v>34790</v>
          </cell>
          <cell r="H2164">
            <v>20700</v>
          </cell>
        </row>
        <row r="2165">
          <cell r="A2165">
            <v>3400002516</v>
          </cell>
          <cell r="B2165">
            <v>6901</v>
          </cell>
          <cell r="C2165">
            <v>61157</v>
          </cell>
          <cell r="D2165">
            <v>0</v>
          </cell>
          <cell r="E2165" t="str">
            <v>VACUMN CLEANER</v>
          </cell>
          <cell r="F2165">
            <v>2</v>
          </cell>
          <cell r="G2165">
            <v>34790</v>
          </cell>
          <cell r="H2165">
            <v>5000</v>
          </cell>
        </row>
        <row r="2166">
          <cell r="A2166">
            <v>3400002518</v>
          </cell>
          <cell r="B2166">
            <v>6901</v>
          </cell>
          <cell r="C2166">
            <v>61161</v>
          </cell>
          <cell r="D2166">
            <v>0</v>
          </cell>
          <cell r="E2166" t="str">
            <v>VENUS WATER HEATER</v>
          </cell>
          <cell r="F2166">
            <v>2</v>
          </cell>
          <cell r="G2166">
            <v>34790</v>
          </cell>
          <cell r="H2166">
            <v>4700</v>
          </cell>
        </row>
        <row r="2167">
          <cell r="A2167">
            <v>3400002519</v>
          </cell>
          <cell r="B2167">
            <v>6901</v>
          </cell>
          <cell r="C2167">
            <v>61206</v>
          </cell>
          <cell r="D2167">
            <v>0</v>
          </cell>
          <cell r="E2167" t="str">
            <v>VOLTAGE STABILISER</v>
          </cell>
          <cell r="F2167">
            <v>2</v>
          </cell>
          <cell r="G2167">
            <v>34790</v>
          </cell>
          <cell r="H2167">
            <v>2400</v>
          </cell>
        </row>
        <row r="2168">
          <cell r="A2168">
            <v>3400002520</v>
          </cell>
          <cell r="B2168">
            <v>6901</v>
          </cell>
          <cell r="C2168">
            <v>61206</v>
          </cell>
          <cell r="D2168">
            <v>0</v>
          </cell>
          <cell r="E2168" t="str">
            <v>VOLTAGE STABILISER</v>
          </cell>
          <cell r="F2168">
            <v>1</v>
          </cell>
          <cell r="G2168">
            <v>34790</v>
          </cell>
          <cell r="H2168">
            <v>800</v>
          </cell>
        </row>
        <row r="2169">
          <cell r="A2169">
            <v>3400002521</v>
          </cell>
          <cell r="B2169">
            <v>6901</v>
          </cell>
          <cell r="C2169">
            <v>61206</v>
          </cell>
          <cell r="D2169">
            <v>0</v>
          </cell>
          <cell r="E2169" t="str">
            <v>VOLTAGE TRANSFORMER</v>
          </cell>
          <cell r="F2169">
            <v>1</v>
          </cell>
          <cell r="G2169">
            <v>34790</v>
          </cell>
          <cell r="H2169">
            <v>2300</v>
          </cell>
        </row>
        <row r="2170">
          <cell r="A2170">
            <v>3400002523</v>
          </cell>
          <cell r="B2170">
            <v>6901</v>
          </cell>
          <cell r="C2170">
            <v>61206</v>
          </cell>
          <cell r="D2170">
            <v>0</v>
          </cell>
          <cell r="E2170" t="str">
            <v>WALL CABINET</v>
          </cell>
          <cell r="F2170">
            <v>1</v>
          </cell>
          <cell r="G2170">
            <v>34790</v>
          </cell>
          <cell r="H2170">
            <v>900</v>
          </cell>
        </row>
        <row r="2171">
          <cell r="A2171">
            <v>3400002525</v>
          </cell>
          <cell r="B2171">
            <v>6901</v>
          </cell>
          <cell r="C2171">
            <v>61161</v>
          </cell>
          <cell r="D2171">
            <v>0</v>
          </cell>
          <cell r="E2171" t="str">
            <v>WATER CONTAINER</v>
          </cell>
          <cell r="F2171">
            <v>1</v>
          </cell>
          <cell r="G2171">
            <v>34790</v>
          </cell>
          <cell r="H2171">
            <v>1500</v>
          </cell>
        </row>
        <row r="2172">
          <cell r="A2172">
            <v>3400002529</v>
          </cell>
          <cell r="B2172">
            <v>6901</v>
          </cell>
          <cell r="C2172">
            <v>61206</v>
          </cell>
          <cell r="D2172">
            <v>0</v>
          </cell>
          <cell r="E2172" t="str">
            <v>SIDE UNIT (MICO)</v>
          </cell>
          <cell r="F2172">
            <v>1</v>
          </cell>
          <cell r="G2172">
            <v>34790</v>
          </cell>
          <cell r="H2172">
            <v>2900</v>
          </cell>
        </row>
        <row r="2173">
          <cell r="A2173">
            <v>3400002530</v>
          </cell>
          <cell r="B2173">
            <v>6901</v>
          </cell>
          <cell r="C2173">
            <v>61157</v>
          </cell>
          <cell r="D2173">
            <v>0</v>
          </cell>
          <cell r="E2173" t="str">
            <v>SIEMENS CHANGE OVER SWITCH</v>
          </cell>
          <cell r="F2173">
            <v>1</v>
          </cell>
          <cell r="G2173">
            <v>34790</v>
          </cell>
          <cell r="H2173">
            <v>800</v>
          </cell>
        </row>
        <row r="2174">
          <cell r="A2174">
            <v>3400002531</v>
          </cell>
          <cell r="B2174">
            <v>6901</v>
          </cell>
          <cell r="C2174">
            <v>61162</v>
          </cell>
          <cell r="D2174">
            <v>0</v>
          </cell>
          <cell r="E2174" t="str">
            <v>SINGLE COT</v>
          </cell>
          <cell r="F2174">
            <v>2</v>
          </cell>
          <cell r="G2174">
            <v>34790</v>
          </cell>
          <cell r="H2174">
            <v>6000</v>
          </cell>
        </row>
        <row r="2175">
          <cell r="A2175">
            <v>3400002532</v>
          </cell>
          <cell r="B2175">
            <v>6901</v>
          </cell>
          <cell r="C2175">
            <v>61206</v>
          </cell>
          <cell r="D2175">
            <v>0</v>
          </cell>
          <cell r="E2175" t="str">
            <v>SLIDING DOOR ALMIRAH</v>
          </cell>
          <cell r="F2175">
            <v>1</v>
          </cell>
          <cell r="G2175">
            <v>34790</v>
          </cell>
          <cell r="H2175">
            <v>2700</v>
          </cell>
        </row>
        <row r="2176">
          <cell r="A2176">
            <v>3400002533</v>
          </cell>
          <cell r="B2176">
            <v>6901</v>
          </cell>
          <cell r="C2176">
            <v>61206</v>
          </cell>
          <cell r="D2176">
            <v>0</v>
          </cell>
          <cell r="E2176" t="str">
            <v>SLIDING SHUTTERS</v>
          </cell>
          <cell r="F2176">
            <v>2</v>
          </cell>
          <cell r="G2176">
            <v>34790</v>
          </cell>
          <cell r="H2176">
            <v>2000</v>
          </cell>
        </row>
        <row r="2177">
          <cell r="A2177">
            <v>3400002534</v>
          </cell>
          <cell r="B2177">
            <v>6901</v>
          </cell>
          <cell r="C2177">
            <v>61150</v>
          </cell>
          <cell r="D2177">
            <v>0</v>
          </cell>
          <cell r="E2177" t="str">
            <v>SLOTTED ANGLE RACKS</v>
          </cell>
          <cell r="F2177">
            <v>37</v>
          </cell>
          <cell r="G2177">
            <v>34790</v>
          </cell>
          <cell r="H2177">
            <v>149300</v>
          </cell>
        </row>
        <row r="2178">
          <cell r="A2178">
            <v>3400002535</v>
          </cell>
          <cell r="B2178">
            <v>6901</v>
          </cell>
          <cell r="C2178">
            <v>61206</v>
          </cell>
          <cell r="D2178">
            <v>0</v>
          </cell>
          <cell r="E2178" t="str">
            <v>SPECIAL PROJECTED STANDS</v>
          </cell>
          <cell r="F2178">
            <v>1</v>
          </cell>
          <cell r="G2178">
            <v>34790</v>
          </cell>
          <cell r="H2178">
            <v>2600</v>
          </cell>
        </row>
        <row r="2179">
          <cell r="A2179">
            <v>3400002536</v>
          </cell>
          <cell r="B2179">
            <v>6901</v>
          </cell>
          <cell r="C2179">
            <v>61206</v>
          </cell>
          <cell r="D2179">
            <v>0</v>
          </cell>
          <cell r="E2179" t="str">
            <v>STABILISER (VOLTAGE)</v>
          </cell>
          <cell r="F2179">
            <v>1</v>
          </cell>
          <cell r="G2179">
            <v>34790</v>
          </cell>
          <cell r="H2179">
            <v>2700</v>
          </cell>
        </row>
        <row r="2180">
          <cell r="A2180">
            <v>3400002537</v>
          </cell>
          <cell r="B2180">
            <v>6901</v>
          </cell>
          <cell r="C2180">
            <v>61206</v>
          </cell>
          <cell r="D2180">
            <v>0</v>
          </cell>
          <cell r="E2180" t="str">
            <v>STAFF TABLE</v>
          </cell>
          <cell r="F2180">
            <v>9</v>
          </cell>
          <cell r="G2180">
            <v>34790</v>
          </cell>
          <cell r="H2180">
            <v>20600</v>
          </cell>
        </row>
        <row r="2181">
          <cell r="A2181">
            <v>3400002538</v>
          </cell>
          <cell r="B2181">
            <v>6901</v>
          </cell>
          <cell r="C2181">
            <v>61206</v>
          </cell>
          <cell r="D2181">
            <v>0</v>
          </cell>
          <cell r="E2181" t="str">
            <v>STAINLESS STEEL BOXES</v>
          </cell>
          <cell r="F2181">
            <v>2</v>
          </cell>
          <cell r="G2181">
            <v>34790</v>
          </cell>
          <cell r="H2181">
            <v>1200</v>
          </cell>
        </row>
        <row r="2182">
          <cell r="A2182">
            <v>3400002539</v>
          </cell>
          <cell r="B2182">
            <v>6901</v>
          </cell>
          <cell r="C2182">
            <v>61206</v>
          </cell>
          <cell r="D2182">
            <v>0</v>
          </cell>
          <cell r="E2182" t="str">
            <v>STEEL ALMIRAH HSEGRUD MAKE</v>
          </cell>
          <cell r="F2182">
            <v>29</v>
          </cell>
          <cell r="G2182">
            <v>34790</v>
          </cell>
          <cell r="H2182">
            <v>80700</v>
          </cell>
        </row>
        <row r="2183">
          <cell r="A2183">
            <v>3400002550</v>
          </cell>
          <cell r="B2183">
            <v>6901</v>
          </cell>
          <cell r="C2183">
            <v>61100</v>
          </cell>
          <cell r="D2183">
            <v>0</v>
          </cell>
          <cell r="E2183" t="str">
            <v>STEEL ALMIRAH WITH SHELVES</v>
          </cell>
          <cell r="F2183">
            <v>1</v>
          </cell>
          <cell r="G2183">
            <v>34790</v>
          </cell>
          <cell r="H2183">
            <v>5900</v>
          </cell>
        </row>
        <row r="2184">
          <cell r="A2184">
            <v>3400002556</v>
          </cell>
          <cell r="B2184">
            <v>6901</v>
          </cell>
          <cell r="C2184">
            <v>61206</v>
          </cell>
          <cell r="D2184">
            <v>0</v>
          </cell>
          <cell r="E2184" t="str">
            <v>STEEL BOOKCASE</v>
          </cell>
          <cell r="F2184">
            <v>3</v>
          </cell>
          <cell r="G2184">
            <v>34790</v>
          </cell>
          <cell r="H2184">
            <v>7000</v>
          </cell>
        </row>
        <row r="2185">
          <cell r="A2185">
            <v>3400002557</v>
          </cell>
          <cell r="B2185">
            <v>6901</v>
          </cell>
          <cell r="C2185">
            <v>61206</v>
          </cell>
          <cell r="D2185">
            <v>0</v>
          </cell>
          <cell r="E2185" t="str">
            <v>STEEL BOX FOR TECHNICIALNS TABLE</v>
          </cell>
          <cell r="F2185">
            <v>3</v>
          </cell>
          <cell r="G2185">
            <v>34790</v>
          </cell>
          <cell r="H2185">
            <v>4700</v>
          </cell>
        </row>
        <row r="2186">
          <cell r="A2186">
            <v>3400002558</v>
          </cell>
          <cell r="B2186">
            <v>6901</v>
          </cell>
          <cell r="C2186">
            <v>61206</v>
          </cell>
          <cell r="D2186">
            <v>0</v>
          </cell>
          <cell r="E2186" t="str">
            <v>STEEL FILING CABINETS WITH POCKETS</v>
          </cell>
          <cell r="F2186">
            <v>1</v>
          </cell>
          <cell r="G2186">
            <v>34790</v>
          </cell>
          <cell r="H2186">
            <v>4100</v>
          </cell>
        </row>
        <row r="2187">
          <cell r="A2187">
            <v>3400002559</v>
          </cell>
          <cell r="B2187">
            <v>6901</v>
          </cell>
          <cell r="C2187">
            <v>61161</v>
          </cell>
          <cell r="D2187">
            <v>0</v>
          </cell>
          <cell r="E2187" t="str">
            <v>STEEL LOCKER ALMIRAH</v>
          </cell>
          <cell r="F2187">
            <v>2</v>
          </cell>
          <cell r="G2187">
            <v>34790</v>
          </cell>
          <cell r="H2187">
            <v>8200</v>
          </cell>
        </row>
        <row r="2188">
          <cell r="A2188">
            <v>3400002560</v>
          </cell>
          <cell r="B2188">
            <v>6901</v>
          </cell>
          <cell r="C2188">
            <v>61206</v>
          </cell>
          <cell r="D2188">
            <v>0</v>
          </cell>
          <cell r="E2188" t="str">
            <v>STEEL SLIDING DOOR FILING CABINET</v>
          </cell>
          <cell r="F2188">
            <v>11</v>
          </cell>
          <cell r="G2188">
            <v>34790</v>
          </cell>
          <cell r="H2188">
            <v>27500</v>
          </cell>
        </row>
        <row r="2189">
          <cell r="A2189">
            <v>3400002561</v>
          </cell>
          <cell r="B2189">
            <v>6901</v>
          </cell>
          <cell r="C2189">
            <v>61104</v>
          </cell>
          <cell r="D2189">
            <v>0</v>
          </cell>
          <cell r="E2189" t="str">
            <v>NILKAMAL CRATES(LARGE)</v>
          </cell>
          <cell r="F2189">
            <v>33</v>
          </cell>
          <cell r="G2189">
            <v>34790</v>
          </cell>
          <cell r="H2189">
            <v>9400</v>
          </cell>
        </row>
        <row r="2190">
          <cell r="A2190">
            <v>3400002562</v>
          </cell>
          <cell r="B2190">
            <v>6901</v>
          </cell>
          <cell r="C2190">
            <v>61206</v>
          </cell>
          <cell r="D2190">
            <v>0</v>
          </cell>
          <cell r="E2190" t="str">
            <v>OFFICE TABLE</v>
          </cell>
          <cell r="F2190">
            <v>21</v>
          </cell>
          <cell r="G2190">
            <v>34790</v>
          </cell>
          <cell r="H2190">
            <v>68100</v>
          </cell>
        </row>
        <row r="2191">
          <cell r="A2191">
            <v>3400002563</v>
          </cell>
          <cell r="B2191">
            <v>6901</v>
          </cell>
          <cell r="C2191">
            <v>61104</v>
          </cell>
          <cell r="D2191">
            <v>0</v>
          </cell>
          <cell r="E2191" t="str">
            <v>OFFICER TABLE WITH DECOLAH TOP</v>
          </cell>
          <cell r="F2191">
            <v>4</v>
          </cell>
          <cell r="G2191">
            <v>34790</v>
          </cell>
          <cell r="H2191">
            <v>15100</v>
          </cell>
        </row>
        <row r="2192">
          <cell r="A2192">
            <v>3400002565</v>
          </cell>
          <cell r="B2192">
            <v>6901</v>
          </cell>
          <cell r="C2192">
            <v>61162</v>
          </cell>
          <cell r="D2192">
            <v>0</v>
          </cell>
          <cell r="E2192" t="str">
            <v>OVERHEAD PROJECTOR</v>
          </cell>
          <cell r="F2192">
            <v>1</v>
          </cell>
          <cell r="G2192">
            <v>34790</v>
          </cell>
          <cell r="H2192">
            <v>4400</v>
          </cell>
        </row>
        <row r="2193">
          <cell r="A2193">
            <v>3400002566</v>
          </cell>
          <cell r="B2193">
            <v>6901</v>
          </cell>
          <cell r="C2193">
            <v>61206</v>
          </cell>
          <cell r="D2193">
            <v>0</v>
          </cell>
          <cell r="E2193" t="str">
            <v>PARTINAX BASE</v>
          </cell>
          <cell r="F2193">
            <v>1</v>
          </cell>
          <cell r="G2193">
            <v>34790</v>
          </cell>
          <cell r="H2193">
            <v>1400</v>
          </cell>
        </row>
        <row r="2194">
          <cell r="A2194">
            <v>3400002580</v>
          </cell>
          <cell r="B2194">
            <v>6901</v>
          </cell>
          <cell r="C2194">
            <v>61206</v>
          </cell>
          <cell r="D2194">
            <v>0</v>
          </cell>
          <cell r="E2194" t="str">
            <v>PCB CARRIERS</v>
          </cell>
          <cell r="F2194">
            <v>86</v>
          </cell>
          <cell r="G2194">
            <v>34790</v>
          </cell>
          <cell r="H2194">
            <v>31800</v>
          </cell>
        </row>
        <row r="2195">
          <cell r="A2195">
            <v>3400002581</v>
          </cell>
          <cell r="B2195">
            <v>6901</v>
          </cell>
          <cell r="C2195">
            <v>61206</v>
          </cell>
          <cell r="D2195">
            <v>0</v>
          </cell>
          <cell r="E2195" t="str">
            <v>PEDESTRAL FANS</v>
          </cell>
          <cell r="F2195">
            <v>3</v>
          </cell>
          <cell r="G2195">
            <v>34790</v>
          </cell>
          <cell r="H2195">
            <v>2800</v>
          </cell>
        </row>
        <row r="2196">
          <cell r="A2196">
            <v>3400002583</v>
          </cell>
          <cell r="B2196">
            <v>6901</v>
          </cell>
          <cell r="C2196">
            <v>61206</v>
          </cell>
          <cell r="D2196">
            <v>0</v>
          </cell>
          <cell r="E2196" t="str">
            <v>PERPEX BAR FIXTURES</v>
          </cell>
          <cell r="F2196">
            <v>1</v>
          </cell>
          <cell r="G2196">
            <v>34790</v>
          </cell>
          <cell r="H2196">
            <v>200</v>
          </cell>
        </row>
        <row r="2197">
          <cell r="A2197">
            <v>3400002584</v>
          </cell>
          <cell r="B2197">
            <v>6901</v>
          </cell>
          <cell r="C2197">
            <v>61150</v>
          </cell>
          <cell r="D2197">
            <v>0</v>
          </cell>
          <cell r="E2197" t="str">
            <v>PIGEON HOLE STORAGE UNIT</v>
          </cell>
          <cell r="F2197">
            <v>1</v>
          </cell>
          <cell r="G2197">
            <v>34790</v>
          </cell>
          <cell r="H2197">
            <v>1800</v>
          </cell>
        </row>
        <row r="2198">
          <cell r="A2198">
            <v>3400002589</v>
          </cell>
          <cell r="B2198">
            <v>6901</v>
          </cell>
          <cell r="C2198">
            <v>61206</v>
          </cell>
          <cell r="D2198">
            <v>0</v>
          </cell>
          <cell r="E2198" t="str">
            <v>PLASTIC BUCKET CHAIR</v>
          </cell>
          <cell r="F2198">
            <v>10</v>
          </cell>
          <cell r="G2198">
            <v>34790</v>
          </cell>
          <cell r="H2198">
            <v>2500</v>
          </cell>
        </row>
        <row r="2199">
          <cell r="A2199">
            <v>3400002591</v>
          </cell>
          <cell r="B2199">
            <v>6901</v>
          </cell>
          <cell r="C2199">
            <v>61200</v>
          </cell>
          <cell r="D2199">
            <v>0</v>
          </cell>
          <cell r="E2199" t="str">
            <v>POLAR CEILING FANS</v>
          </cell>
          <cell r="F2199">
            <v>3</v>
          </cell>
          <cell r="G2199">
            <v>34790</v>
          </cell>
          <cell r="H2199">
            <v>2700</v>
          </cell>
        </row>
        <row r="2200">
          <cell r="A2200">
            <v>3400002594</v>
          </cell>
          <cell r="B2200">
            <v>6901</v>
          </cell>
          <cell r="C2200">
            <v>61161</v>
          </cell>
          <cell r="D2200">
            <v>0</v>
          </cell>
          <cell r="E2200" t="str">
            <v>RACK FOR KEEPING COFFEE PERCOLATOR</v>
          </cell>
          <cell r="F2200">
            <v>1</v>
          </cell>
          <cell r="G2200">
            <v>34790</v>
          </cell>
          <cell r="H2200">
            <v>1600</v>
          </cell>
        </row>
        <row r="2201">
          <cell r="A2201">
            <v>3400002595</v>
          </cell>
          <cell r="B2201">
            <v>6901</v>
          </cell>
          <cell r="C2201">
            <v>61206</v>
          </cell>
          <cell r="D2201">
            <v>0</v>
          </cell>
          <cell r="E2201" t="str">
            <v>RACK TROLLEY</v>
          </cell>
          <cell r="F2201">
            <v>9</v>
          </cell>
          <cell r="G2201">
            <v>34790</v>
          </cell>
          <cell r="H2201">
            <v>25500</v>
          </cell>
        </row>
        <row r="2202">
          <cell r="A2202">
            <v>3400002597</v>
          </cell>
          <cell r="B2202">
            <v>6901</v>
          </cell>
          <cell r="C2202">
            <v>61206</v>
          </cell>
          <cell r="D2202">
            <v>0</v>
          </cell>
          <cell r="E2202" t="str">
            <v>REVOLVING CHAIR</v>
          </cell>
          <cell r="F2202">
            <v>19</v>
          </cell>
          <cell r="G2202">
            <v>34790</v>
          </cell>
          <cell r="H2202">
            <v>8800</v>
          </cell>
        </row>
        <row r="2203">
          <cell r="A2203">
            <v>3400002601</v>
          </cell>
          <cell r="B2203">
            <v>6901</v>
          </cell>
          <cell r="C2203">
            <v>61200</v>
          </cell>
          <cell r="D2203">
            <v>0</v>
          </cell>
          <cell r="E2203" t="str">
            <v>KHAITAN FRESH AIR FANS</v>
          </cell>
          <cell r="F2203">
            <v>1</v>
          </cell>
          <cell r="G2203">
            <v>34790</v>
          </cell>
          <cell r="H2203">
            <v>500</v>
          </cell>
        </row>
        <row r="2204">
          <cell r="A2204">
            <v>3400002602</v>
          </cell>
          <cell r="B2204">
            <v>6901</v>
          </cell>
          <cell r="C2204">
            <v>61162</v>
          </cell>
          <cell r="D2204">
            <v>0</v>
          </cell>
          <cell r="E2204" t="str">
            <v>KITCHEN BUILT IN CUPBOARD</v>
          </cell>
          <cell r="F2204">
            <v>1</v>
          </cell>
          <cell r="G2204">
            <v>34790</v>
          </cell>
          <cell r="H2204">
            <v>3900</v>
          </cell>
        </row>
        <row r="2205">
          <cell r="A2205">
            <v>3400002603</v>
          </cell>
          <cell r="B2205">
            <v>6901</v>
          </cell>
          <cell r="C2205">
            <v>61162</v>
          </cell>
          <cell r="D2205">
            <v>0</v>
          </cell>
          <cell r="E2205" t="str">
            <v>KITCHEN CABINET</v>
          </cell>
          <cell r="F2205">
            <v>1</v>
          </cell>
          <cell r="G2205">
            <v>34790</v>
          </cell>
          <cell r="H2205">
            <v>1900</v>
          </cell>
        </row>
        <row r="2206">
          <cell r="A2206">
            <v>3400002604</v>
          </cell>
          <cell r="B2206">
            <v>6901</v>
          </cell>
          <cell r="C2206">
            <v>61162</v>
          </cell>
          <cell r="D2206">
            <v>0</v>
          </cell>
          <cell r="E2206" t="str">
            <v>KITCHEN CUPBOARD</v>
          </cell>
          <cell r="F2206">
            <v>1</v>
          </cell>
          <cell r="G2206">
            <v>34790</v>
          </cell>
          <cell r="H2206">
            <v>2300</v>
          </cell>
        </row>
        <row r="2207">
          <cell r="A2207">
            <v>3400002607</v>
          </cell>
          <cell r="B2207">
            <v>6901</v>
          </cell>
          <cell r="C2207">
            <v>61162</v>
          </cell>
          <cell r="D2207">
            <v>0</v>
          </cell>
          <cell r="E2207" t="str">
            <v>KITCHEN TROLLEY</v>
          </cell>
          <cell r="F2207">
            <v>1</v>
          </cell>
          <cell r="G2207">
            <v>34790</v>
          </cell>
          <cell r="H2207">
            <v>3100</v>
          </cell>
        </row>
        <row r="2208">
          <cell r="A2208">
            <v>3400002610</v>
          </cell>
          <cell r="B2208">
            <v>6901</v>
          </cell>
          <cell r="C2208">
            <v>61161</v>
          </cell>
          <cell r="D2208">
            <v>0</v>
          </cell>
          <cell r="E2208" t="str">
            <v>LAWN MOWER WITH BOX 16</v>
          </cell>
          <cell r="F2208">
            <v>1</v>
          </cell>
          <cell r="G2208">
            <v>34790</v>
          </cell>
          <cell r="H2208">
            <v>1800</v>
          </cell>
        </row>
        <row r="2209">
          <cell r="A2209">
            <v>3400002611</v>
          </cell>
          <cell r="B2209">
            <v>6901</v>
          </cell>
          <cell r="C2209">
            <v>61161</v>
          </cell>
          <cell r="D2209">
            <v>0</v>
          </cell>
          <cell r="E2209" t="str">
            <v>LAWN MOWER WITH BOX 24</v>
          </cell>
          <cell r="F2209">
            <v>1</v>
          </cell>
          <cell r="G2209">
            <v>34790</v>
          </cell>
          <cell r="H2209">
            <v>2700</v>
          </cell>
        </row>
        <row r="2210">
          <cell r="A2210">
            <v>3400002612</v>
          </cell>
          <cell r="B2210">
            <v>6901</v>
          </cell>
          <cell r="C2210">
            <v>61162</v>
          </cell>
          <cell r="D2210">
            <v>0</v>
          </cell>
          <cell r="E2210" t="str">
            <v>LOW BACK CONFERENCE ROOM CHAIR</v>
          </cell>
          <cell r="F2210">
            <v>16</v>
          </cell>
          <cell r="G2210">
            <v>34790</v>
          </cell>
          <cell r="H2210">
            <v>52400</v>
          </cell>
        </row>
        <row r="2211">
          <cell r="A2211">
            <v>3400002613</v>
          </cell>
          <cell r="B2211">
            <v>6901</v>
          </cell>
          <cell r="C2211">
            <v>61151</v>
          </cell>
          <cell r="D2211">
            <v>0</v>
          </cell>
          <cell r="E2211" t="str">
            <v>LUX METER</v>
          </cell>
          <cell r="F2211">
            <v>1</v>
          </cell>
          <cell r="G2211">
            <v>34790</v>
          </cell>
          <cell r="H2211">
            <v>2000</v>
          </cell>
        </row>
        <row r="2212">
          <cell r="A2212">
            <v>3400002614</v>
          </cell>
          <cell r="B2212">
            <v>6901</v>
          </cell>
          <cell r="C2212">
            <v>61206</v>
          </cell>
          <cell r="D2212">
            <v>0</v>
          </cell>
          <cell r="E2212" t="str">
            <v>MS RACK TROLLEY</v>
          </cell>
          <cell r="F2212">
            <v>46</v>
          </cell>
          <cell r="G2212">
            <v>34790</v>
          </cell>
          <cell r="H2212">
            <v>151200</v>
          </cell>
        </row>
        <row r="2213">
          <cell r="A2213">
            <v>3400002615</v>
          </cell>
          <cell r="B2213">
            <v>6901</v>
          </cell>
          <cell r="C2213">
            <v>61206</v>
          </cell>
          <cell r="D2213">
            <v>0</v>
          </cell>
          <cell r="E2213" t="str">
            <v>MS RACKS</v>
          </cell>
          <cell r="F2213">
            <v>6</v>
          </cell>
          <cell r="G2213">
            <v>34790</v>
          </cell>
          <cell r="H2213">
            <v>24800</v>
          </cell>
        </row>
        <row r="2214">
          <cell r="A2214">
            <v>3400002616</v>
          </cell>
          <cell r="B2214">
            <v>6901</v>
          </cell>
          <cell r="C2214">
            <v>61206</v>
          </cell>
          <cell r="D2214">
            <v>0</v>
          </cell>
          <cell r="E2214" t="str">
            <v>MS RACKS (THREE TIER)</v>
          </cell>
          <cell r="F2214">
            <v>6</v>
          </cell>
          <cell r="G2214">
            <v>34790</v>
          </cell>
          <cell r="H2214">
            <v>25400</v>
          </cell>
        </row>
        <row r="2215">
          <cell r="A2215">
            <v>3400002617</v>
          </cell>
          <cell r="B2215">
            <v>6901</v>
          </cell>
          <cell r="C2215">
            <v>61150</v>
          </cell>
          <cell r="D2215">
            <v>0</v>
          </cell>
          <cell r="E2215" t="str">
            <v>MS RACKS (5 TIER)</v>
          </cell>
          <cell r="F2215">
            <v>5</v>
          </cell>
          <cell r="G2215">
            <v>34790</v>
          </cell>
          <cell r="H2215">
            <v>19900</v>
          </cell>
        </row>
        <row r="2216">
          <cell r="A2216">
            <v>3400002620</v>
          </cell>
          <cell r="B2216">
            <v>6901</v>
          </cell>
          <cell r="C2216">
            <v>61206</v>
          </cell>
          <cell r="D2216">
            <v>0</v>
          </cell>
          <cell r="E2216" t="str">
            <v>MS RACK WITH WOODEN PARTITION</v>
          </cell>
          <cell r="F2216">
            <v>3</v>
          </cell>
          <cell r="G2216">
            <v>34790</v>
          </cell>
          <cell r="H2216">
            <v>13700</v>
          </cell>
        </row>
        <row r="2217">
          <cell r="A2217">
            <v>3400002621</v>
          </cell>
          <cell r="B2217">
            <v>6901</v>
          </cell>
          <cell r="C2217">
            <v>61206</v>
          </cell>
          <cell r="D2217">
            <v>0</v>
          </cell>
          <cell r="E2217" t="str">
            <v>MS WORK TABLE</v>
          </cell>
          <cell r="F2217">
            <v>32</v>
          </cell>
          <cell r="G2217">
            <v>34790</v>
          </cell>
          <cell r="H2217">
            <v>84300</v>
          </cell>
        </row>
        <row r="2218">
          <cell r="A2218">
            <v>3400002624</v>
          </cell>
          <cell r="B2218">
            <v>6901</v>
          </cell>
          <cell r="C2218">
            <v>61206</v>
          </cell>
          <cell r="D2218">
            <v>0</v>
          </cell>
          <cell r="E2218" t="str">
            <v>MANUAL TRAY</v>
          </cell>
          <cell r="F2218">
            <v>1</v>
          </cell>
          <cell r="G2218">
            <v>34790</v>
          </cell>
          <cell r="H2218">
            <v>1300</v>
          </cell>
        </row>
        <row r="2219">
          <cell r="A2219">
            <v>3400002626</v>
          </cell>
          <cell r="B2219">
            <v>6901</v>
          </cell>
          <cell r="C2219">
            <v>61206</v>
          </cell>
          <cell r="D2219">
            <v>0</v>
          </cell>
          <cell r="E2219" t="str">
            <v>MOBILE RACKS</v>
          </cell>
          <cell r="F2219">
            <v>5</v>
          </cell>
          <cell r="G2219">
            <v>34790</v>
          </cell>
          <cell r="H2219">
            <v>9800</v>
          </cell>
        </row>
        <row r="2220">
          <cell r="A2220">
            <v>3400002629</v>
          </cell>
          <cell r="B2220">
            <v>6901</v>
          </cell>
          <cell r="C2220">
            <v>61206</v>
          </cell>
          <cell r="D2220">
            <v>0</v>
          </cell>
          <cell r="E2220" t="str">
            <v>MS ANGLE MOBILE RACKS</v>
          </cell>
          <cell r="F2220">
            <v>7</v>
          </cell>
          <cell r="G2220">
            <v>34790</v>
          </cell>
          <cell r="H2220">
            <v>13600</v>
          </cell>
        </row>
        <row r="2221">
          <cell r="A2221">
            <v>3400002630</v>
          </cell>
          <cell r="B2221">
            <v>6901</v>
          </cell>
          <cell r="C2221">
            <v>61206</v>
          </cell>
          <cell r="D2221">
            <v>0</v>
          </cell>
          <cell r="E2221" t="str">
            <v>NILKAMAL BIN</v>
          </cell>
          <cell r="F2221">
            <v>152</v>
          </cell>
          <cell r="G2221">
            <v>34790</v>
          </cell>
          <cell r="H2221">
            <v>15900</v>
          </cell>
        </row>
        <row r="2222">
          <cell r="A2222">
            <v>3400002631</v>
          </cell>
          <cell r="B2222">
            <v>6901</v>
          </cell>
          <cell r="C2222">
            <v>61206</v>
          </cell>
          <cell r="D2222">
            <v>0</v>
          </cell>
          <cell r="E2222" t="str">
            <v>DISCUSSION TABLE</v>
          </cell>
          <cell r="F2222">
            <v>1</v>
          </cell>
          <cell r="G2222">
            <v>34790</v>
          </cell>
          <cell r="H2222">
            <v>3200</v>
          </cell>
        </row>
        <row r="2223">
          <cell r="A2223">
            <v>3400002634</v>
          </cell>
          <cell r="B2223">
            <v>6901</v>
          </cell>
          <cell r="C2223">
            <v>61161</v>
          </cell>
          <cell r="D2223">
            <v>0</v>
          </cell>
          <cell r="E2223" t="str">
            <v>DRAWING BOARD</v>
          </cell>
          <cell r="F2223">
            <v>1</v>
          </cell>
          <cell r="G2223">
            <v>34790</v>
          </cell>
          <cell r="H2223">
            <v>3600</v>
          </cell>
        </row>
        <row r="2224">
          <cell r="A2224">
            <v>3400002641</v>
          </cell>
          <cell r="B2224">
            <v>6901</v>
          </cell>
          <cell r="C2224">
            <v>61157</v>
          </cell>
          <cell r="D2224">
            <v>0</v>
          </cell>
          <cell r="E2224" t="str">
            <v>ELECTRONIC PUSH BUTTON TELEPNONES</v>
          </cell>
          <cell r="F2224">
            <v>13</v>
          </cell>
          <cell r="G2224">
            <v>34790</v>
          </cell>
          <cell r="H2224">
            <v>9200</v>
          </cell>
        </row>
        <row r="2225">
          <cell r="A2225">
            <v>3400002643</v>
          </cell>
          <cell r="B2225">
            <v>6901</v>
          </cell>
          <cell r="C2225">
            <v>61206</v>
          </cell>
          <cell r="D2225">
            <v>0</v>
          </cell>
          <cell r="E2225" t="str">
            <v>ESD BIN BOX</v>
          </cell>
          <cell r="F2225">
            <v>1</v>
          </cell>
          <cell r="G2225">
            <v>34790</v>
          </cell>
          <cell r="H2225">
            <v>700</v>
          </cell>
        </row>
        <row r="2226">
          <cell r="A2226">
            <v>3400002644</v>
          </cell>
          <cell r="B2226">
            <v>6901</v>
          </cell>
          <cell r="C2226">
            <v>61206</v>
          </cell>
          <cell r="D2226">
            <v>0</v>
          </cell>
          <cell r="E2226" t="str">
            <v>ESD BIN RACKS</v>
          </cell>
          <cell r="F2226">
            <v>81</v>
          </cell>
          <cell r="G2226">
            <v>34790</v>
          </cell>
          <cell r="H2226">
            <v>60900</v>
          </cell>
        </row>
        <row r="2227">
          <cell r="A2227">
            <v>3400002645</v>
          </cell>
          <cell r="B2227">
            <v>6901</v>
          </cell>
          <cell r="C2227">
            <v>61206</v>
          </cell>
          <cell r="D2227">
            <v>0</v>
          </cell>
          <cell r="E2227" t="str">
            <v>EXECUTIVE TABLE</v>
          </cell>
          <cell r="F2227">
            <v>1</v>
          </cell>
          <cell r="G2227">
            <v>34790</v>
          </cell>
          <cell r="H2227">
            <v>3000</v>
          </cell>
        </row>
        <row r="2228">
          <cell r="A2228">
            <v>3400002652</v>
          </cell>
          <cell r="B2228">
            <v>6901</v>
          </cell>
          <cell r="C2228">
            <v>61206</v>
          </cell>
          <cell r="D2228">
            <v>0</v>
          </cell>
          <cell r="E2228" t="str">
            <v>PEDESTRAL FANS</v>
          </cell>
          <cell r="F2228">
            <v>1</v>
          </cell>
          <cell r="G2228">
            <v>34790</v>
          </cell>
          <cell r="H2228">
            <v>900</v>
          </cell>
        </row>
        <row r="2229">
          <cell r="A2229">
            <v>3400002653</v>
          </cell>
          <cell r="B2229">
            <v>6901</v>
          </cell>
          <cell r="C2229">
            <v>61206</v>
          </cell>
          <cell r="D2229">
            <v>0</v>
          </cell>
          <cell r="E2229" t="str">
            <v>FILING CABINET</v>
          </cell>
          <cell r="F2229">
            <v>14</v>
          </cell>
          <cell r="G2229">
            <v>34790</v>
          </cell>
          <cell r="H2229">
            <v>83700</v>
          </cell>
        </row>
        <row r="2230">
          <cell r="A2230">
            <v>3400002655</v>
          </cell>
          <cell r="B2230">
            <v>6901</v>
          </cell>
          <cell r="C2230">
            <v>61161</v>
          </cell>
          <cell r="D2230">
            <v>0</v>
          </cell>
          <cell r="E2230" t="str">
            <v>FLY KILLER TUBE</v>
          </cell>
          <cell r="F2230">
            <v>1</v>
          </cell>
          <cell r="G2230">
            <v>34790</v>
          </cell>
          <cell r="H2230">
            <v>2700</v>
          </cell>
        </row>
        <row r="2231">
          <cell r="A2231">
            <v>3400002657</v>
          </cell>
          <cell r="B2231">
            <v>6901</v>
          </cell>
          <cell r="C2231">
            <v>61200</v>
          </cell>
          <cell r="D2231">
            <v>0</v>
          </cell>
          <cell r="E2231" t="str">
            <v>EXHAUST FAN</v>
          </cell>
          <cell r="F2231">
            <v>1</v>
          </cell>
          <cell r="G2231">
            <v>34790</v>
          </cell>
          <cell r="H2231">
            <v>500</v>
          </cell>
        </row>
        <row r="2232">
          <cell r="A2232">
            <v>3400002658</v>
          </cell>
          <cell r="B2232">
            <v>6901</v>
          </cell>
          <cell r="C2232">
            <v>61206</v>
          </cell>
          <cell r="D2232">
            <v>0</v>
          </cell>
          <cell r="E2232" t="str">
            <v>GENELINE BATTERIES</v>
          </cell>
          <cell r="F2232">
            <v>4</v>
          </cell>
          <cell r="G2232">
            <v>34790</v>
          </cell>
          <cell r="H2232">
            <v>5700</v>
          </cell>
        </row>
        <row r="2233">
          <cell r="A2233">
            <v>3400002660</v>
          </cell>
          <cell r="B2233">
            <v>6901</v>
          </cell>
          <cell r="C2233">
            <v>61206</v>
          </cell>
          <cell r="D2233">
            <v>0</v>
          </cell>
          <cell r="E2233" t="str">
            <v>HIGH BACK EXECUTIVE CHAIR</v>
          </cell>
          <cell r="F2233">
            <v>2</v>
          </cell>
          <cell r="G2233">
            <v>34790</v>
          </cell>
          <cell r="H2233">
            <v>7600</v>
          </cell>
        </row>
        <row r="2234">
          <cell r="A2234">
            <v>3400002661</v>
          </cell>
          <cell r="B2234">
            <v>6901</v>
          </cell>
          <cell r="C2234">
            <v>61161</v>
          </cell>
          <cell r="D2234">
            <v>0</v>
          </cell>
          <cell r="E2234" t="str">
            <v>HOT PLATE MODEL KHPHDD 2</v>
          </cell>
          <cell r="F2234">
            <v>2</v>
          </cell>
          <cell r="G2234">
            <v>34790</v>
          </cell>
          <cell r="H2234">
            <v>1500</v>
          </cell>
        </row>
        <row r="2235">
          <cell r="A2235">
            <v>3400002668</v>
          </cell>
          <cell r="B2235">
            <v>6901</v>
          </cell>
          <cell r="C2235">
            <v>61161</v>
          </cell>
          <cell r="D2235">
            <v>0</v>
          </cell>
          <cell r="E2235" t="str">
            <v>CHAIRS CANTEEN</v>
          </cell>
          <cell r="F2235">
            <v>1</v>
          </cell>
          <cell r="G2235">
            <v>34790</v>
          </cell>
          <cell r="H2235">
            <v>2200</v>
          </cell>
        </row>
        <row r="2236">
          <cell r="A2236">
            <v>3400002669</v>
          </cell>
          <cell r="B2236">
            <v>6901</v>
          </cell>
          <cell r="C2236">
            <v>61161</v>
          </cell>
          <cell r="D2236">
            <v>0</v>
          </cell>
          <cell r="E2236" t="str">
            <v>CANTEEN TROLLEY</v>
          </cell>
          <cell r="F2236">
            <v>1</v>
          </cell>
          <cell r="G2236">
            <v>34790</v>
          </cell>
          <cell r="H2236">
            <v>3200</v>
          </cell>
        </row>
        <row r="2237">
          <cell r="A2237">
            <v>3400002671</v>
          </cell>
          <cell r="B2237">
            <v>6901</v>
          </cell>
          <cell r="C2237">
            <v>61206</v>
          </cell>
          <cell r="D2237">
            <v>0</v>
          </cell>
          <cell r="E2237" t="str">
            <v>CENTRE TABLE</v>
          </cell>
          <cell r="F2237">
            <v>2</v>
          </cell>
          <cell r="G2237">
            <v>34790</v>
          </cell>
          <cell r="H2237">
            <v>1200</v>
          </cell>
        </row>
        <row r="2238">
          <cell r="A2238">
            <v>3400002672</v>
          </cell>
          <cell r="B2238">
            <v>6901</v>
          </cell>
          <cell r="C2238">
            <v>61206</v>
          </cell>
          <cell r="D2238">
            <v>0</v>
          </cell>
          <cell r="E2238" t="str">
            <v>CHAIRS</v>
          </cell>
          <cell r="F2238">
            <v>199</v>
          </cell>
          <cell r="G2238">
            <v>34790</v>
          </cell>
          <cell r="H2238">
            <v>129700</v>
          </cell>
        </row>
        <row r="2239">
          <cell r="A2239">
            <v>3400002673</v>
          </cell>
          <cell r="B2239">
            <v>6901</v>
          </cell>
          <cell r="C2239">
            <v>61157</v>
          </cell>
          <cell r="D2239">
            <v>0</v>
          </cell>
          <cell r="E2239" t="str">
            <v>FIRE EXTINGUISHER</v>
          </cell>
          <cell r="F2239">
            <v>7</v>
          </cell>
          <cell r="G2239">
            <v>34790</v>
          </cell>
          <cell r="H2239">
            <v>12100</v>
          </cell>
        </row>
        <row r="2240">
          <cell r="A2240">
            <v>3400002676</v>
          </cell>
          <cell r="B2240">
            <v>6901</v>
          </cell>
          <cell r="C2240">
            <v>61206</v>
          </cell>
          <cell r="D2240">
            <v>0</v>
          </cell>
          <cell r="E2240" t="str">
            <v>CONDUCTIVE PCB CARRIER</v>
          </cell>
          <cell r="F2240">
            <v>69</v>
          </cell>
          <cell r="G2240">
            <v>34790</v>
          </cell>
          <cell r="H2240">
            <v>53000</v>
          </cell>
        </row>
        <row r="2241">
          <cell r="A2241">
            <v>3400002677</v>
          </cell>
          <cell r="B2241">
            <v>6901</v>
          </cell>
          <cell r="C2241">
            <v>61161</v>
          </cell>
          <cell r="D2241">
            <v>0</v>
          </cell>
          <cell r="E2241" t="str">
            <v>CPNFERENCE TABLE</v>
          </cell>
          <cell r="F2241">
            <v>4</v>
          </cell>
          <cell r="G2241">
            <v>34790</v>
          </cell>
          <cell r="H2241">
            <v>9500</v>
          </cell>
        </row>
        <row r="2242">
          <cell r="A2242">
            <v>3400002678</v>
          </cell>
          <cell r="B2242">
            <v>6901</v>
          </cell>
          <cell r="C2242">
            <v>61150</v>
          </cell>
          <cell r="D2242">
            <v>0</v>
          </cell>
          <cell r="E2242" t="str">
            <v>CRATES</v>
          </cell>
          <cell r="F2242">
            <v>362</v>
          </cell>
          <cell r="G2242">
            <v>34790</v>
          </cell>
          <cell r="H2242">
            <v>95600</v>
          </cell>
        </row>
        <row r="2243">
          <cell r="A2243">
            <v>3400002679</v>
          </cell>
          <cell r="B2243">
            <v>6901</v>
          </cell>
          <cell r="C2243">
            <v>61206</v>
          </cell>
          <cell r="D2243">
            <v>0</v>
          </cell>
          <cell r="E2243" t="str">
            <v>CRATES CONDUCTIVE (BLACK)</v>
          </cell>
          <cell r="F2243">
            <v>125</v>
          </cell>
          <cell r="G2243">
            <v>34790</v>
          </cell>
          <cell r="H2243">
            <v>129200</v>
          </cell>
        </row>
        <row r="2244">
          <cell r="A2244">
            <v>3400002680</v>
          </cell>
          <cell r="B2244">
            <v>6901</v>
          </cell>
          <cell r="C2244">
            <v>61200</v>
          </cell>
          <cell r="D2244">
            <v>0</v>
          </cell>
          <cell r="E2244" t="str">
            <v>CEILING FANS CROMPTON</v>
          </cell>
          <cell r="F2244">
            <v>12</v>
          </cell>
          <cell r="G2244">
            <v>34790</v>
          </cell>
          <cell r="H2244">
            <v>3400</v>
          </cell>
        </row>
        <row r="2245">
          <cell r="A2245">
            <v>3400002681</v>
          </cell>
          <cell r="B2245">
            <v>6901</v>
          </cell>
          <cell r="C2245">
            <v>61200</v>
          </cell>
          <cell r="D2245">
            <v>0</v>
          </cell>
          <cell r="E2245" t="str">
            <v>CROMPTON WALL FANS</v>
          </cell>
          <cell r="F2245">
            <v>3</v>
          </cell>
          <cell r="G2245">
            <v>34790</v>
          </cell>
          <cell r="H2245">
            <v>2500</v>
          </cell>
        </row>
        <row r="2246">
          <cell r="A2246">
            <v>3400002684</v>
          </cell>
          <cell r="B2246">
            <v>6901</v>
          </cell>
          <cell r="C2246">
            <v>61158</v>
          </cell>
          <cell r="D2246">
            <v>0</v>
          </cell>
          <cell r="E2246" t="str">
            <v>TURBO C SOFTWARE</v>
          </cell>
          <cell r="F2246">
            <v>1</v>
          </cell>
          <cell r="G2246">
            <v>34790</v>
          </cell>
          <cell r="H2246">
            <v>4800</v>
          </cell>
        </row>
        <row r="2247">
          <cell r="A2247">
            <v>3400002688</v>
          </cell>
          <cell r="B2247">
            <v>6901</v>
          </cell>
          <cell r="C2247">
            <v>61200</v>
          </cell>
          <cell r="D2247">
            <v>0</v>
          </cell>
          <cell r="E2247" t="str">
            <v>PEDESTRAL FANS 16</v>
          </cell>
          <cell r="F2247">
            <v>5</v>
          </cell>
          <cell r="G2247">
            <v>34790</v>
          </cell>
          <cell r="H2247">
            <v>3900</v>
          </cell>
        </row>
        <row r="2248">
          <cell r="A2248">
            <v>3400002689</v>
          </cell>
          <cell r="B2248">
            <v>6901</v>
          </cell>
          <cell r="C2248">
            <v>61161</v>
          </cell>
          <cell r="D2248">
            <v>0</v>
          </cell>
          <cell r="E2248" t="str">
            <v>BENCH WITH CUSHION</v>
          </cell>
          <cell r="F2248">
            <v>1</v>
          </cell>
          <cell r="G2248">
            <v>34790</v>
          </cell>
          <cell r="H2248">
            <v>3000</v>
          </cell>
        </row>
        <row r="2249">
          <cell r="A2249">
            <v>3400002690</v>
          </cell>
          <cell r="B2249">
            <v>6901</v>
          </cell>
          <cell r="C2249">
            <v>61161</v>
          </cell>
          <cell r="D2249">
            <v>0</v>
          </cell>
          <cell r="E2249" t="str">
            <v>VACUMN CLEANERS &amp; ACCESSORIES</v>
          </cell>
          <cell r="F2249">
            <v>2</v>
          </cell>
          <cell r="G2249">
            <v>34790</v>
          </cell>
          <cell r="H2249">
            <v>8800</v>
          </cell>
        </row>
        <row r="2250">
          <cell r="A2250">
            <v>3400002691</v>
          </cell>
          <cell r="B2250">
            <v>6901</v>
          </cell>
          <cell r="C2250">
            <v>61206</v>
          </cell>
          <cell r="D2250">
            <v>0</v>
          </cell>
          <cell r="E2250" t="str">
            <v>SEATER BENCH</v>
          </cell>
          <cell r="F2250">
            <v>1</v>
          </cell>
          <cell r="G2250">
            <v>34790</v>
          </cell>
          <cell r="H2250">
            <v>4200</v>
          </cell>
        </row>
        <row r="2251">
          <cell r="A2251">
            <v>3400002696</v>
          </cell>
          <cell r="B2251">
            <v>6901</v>
          </cell>
          <cell r="C2251">
            <v>61150</v>
          </cell>
          <cell r="D2251">
            <v>0</v>
          </cell>
          <cell r="E2251" t="str">
            <v>ANTISTATIC BINS BLUE</v>
          </cell>
          <cell r="F2251">
            <v>275</v>
          </cell>
          <cell r="G2251">
            <v>34790</v>
          </cell>
          <cell r="H2251">
            <v>27400</v>
          </cell>
        </row>
        <row r="2252">
          <cell r="A2252">
            <v>3400002697</v>
          </cell>
          <cell r="B2252">
            <v>6901</v>
          </cell>
          <cell r="C2252">
            <v>61150</v>
          </cell>
          <cell r="D2252">
            <v>0</v>
          </cell>
          <cell r="E2252" t="str">
            <v>ANTISTATIC BINS RED</v>
          </cell>
          <cell r="F2252">
            <v>260</v>
          </cell>
          <cell r="G2252">
            <v>34790</v>
          </cell>
          <cell r="H2252">
            <v>25900</v>
          </cell>
        </row>
        <row r="2253">
          <cell r="A2253">
            <v>3400002698</v>
          </cell>
          <cell r="B2253">
            <v>6901</v>
          </cell>
          <cell r="C2253">
            <v>61206</v>
          </cell>
          <cell r="D2253">
            <v>0</v>
          </cell>
          <cell r="E2253" t="str">
            <v>ANTISTATIC PCB CARRIERS</v>
          </cell>
          <cell r="F2253">
            <v>30</v>
          </cell>
          <cell r="G2253">
            <v>34790</v>
          </cell>
          <cell r="H2253">
            <v>34400</v>
          </cell>
        </row>
        <row r="2254">
          <cell r="A2254">
            <v>3400002699</v>
          </cell>
          <cell r="B2254">
            <v>6901</v>
          </cell>
          <cell r="C2254">
            <v>61161</v>
          </cell>
          <cell r="D2254">
            <v>0</v>
          </cell>
          <cell r="E2254" t="str">
            <v>AQUAGUARD WATER PURIFIER</v>
          </cell>
          <cell r="F2254">
            <v>4</v>
          </cell>
          <cell r="G2254">
            <v>34790</v>
          </cell>
          <cell r="H2254">
            <v>10200</v>
          </cell>
        </row>
        <row r="2255">
          <cell r="A2255">
            <v>3400002884</v>
          </cell>
          <cell r="B2255">
            <v>6901</v>
          </cell>
          <cell r="C2255">
            <v>61206</v>
          </cell>
          <cell r="D2255">
            <v>0</v>
          </cell>
          <cell r="E2255" t="str">
            <v>EXECUTIV E TALE</v>
          </cell>
          <cell r="F2255">
            <v>4</v>
          </cell>
          <cell r="G2255">
            <v>34790</v>
          </cell>
          <cell r="H2255">
            <v>15400</v>
          </cell>
        </row>
        <row r="2256">
          <cell r="A2256">
            <v>3400002901</v>
          </cell>
          <cell r="B2256">
            <v>6901</v>
          </cell>
          <cell r="C2256">
            <v>61206</v>
          </cell>
          <cell r="D2256">
            <v>0</v>
          </cell>
          <cell r="E2256" t="str">
            <v>WOODEN CHAIRS</v>
          </cell>
          <cell r="F2256">
            <v>30</v>
          </cell>
          <cell r="G2256">
            <v>34790</v>
          </cell>
          <cell r="H2256">
            <v>32800</v>
          </cell>
        </row>
        <row r="2257">
          <cell r="A2257">
            <v>3400004787</v>
          </cell>
          <cell r="B2257">
            <v>6901</v>
          </cell>
          <cell r="C2257">
            <v>61203</v>
          </cell>
          <cell r="D2257">
            <v>0</v>
          </cell>
          <cell r="E2257" t="str">
            <v>CONDUCTIVE CRATE</v>
          </cell>
          <cell r="F2257">
            <v>64</v>
          </cell>
          <cell r="G2257">
            <v>34790</v>
          </cell>
          <cell r="H2257">
            <v>29900</v>
          </cell>
        </row>
        <row r="2258">
          <cell r="A2258">
            <v>3400002883</v>
          </cell>
          <cell r="B2258">
            <v>6901</v>
          </cell>
          <cell r="C2258">
            <v>61161</v>
          </cell>
          <cell r="D2258">
            <v>0</v>
          </cell>
          <cell r="E2258" t="str">
            <v>NOTICE BOARD 1.5 MT X1 MT</v>
          </cell>
          <cell r="F2258">
            <v>2</v>
          </cell>
          <cell r="G2258">
            <v>34820</v>
          </cell>
          <cell r="H2258">
            <v>6300</v>
          </cell>
        </row>
        <row r="2259">
          <cell r="A2259">
            <v>3400003949</v>
          </cell>
          <cell r="B2259">
            <v>6901</v>
          </cell>
          <cell r="C2259">
            <v>61109</v>
          </cell>
          <cell r="D2259">
            <v>0</v>
          </cell>
          <cell r="E2259" t="str">
            <v>ESD TOP STEEL ALMIRAH 50"X38"X19"</v>
          </cell>
          <cell r="F2259">
            <v>1</v>
          </cell>
          <cell r="G2259">
            <v>34820</v>
          </cell>
          <cell r="H2259">
            <v>3900</v>
          </cell>
        </row>
        <row r="2260">
          <cell r="A2260">
            <v>3400004539</v>
          </cell>
          <cell r="B2260">
            <v>6901</v>
          </cell>
          <cell r="C2260">
            <v>61108</v>
          </cell>
          <cell r="D2260">
            <v>0</v>
          </cell>
          <cell r="E2260" t="str">
            <v>WOODEN PALETTE FOR RACKS</v>
          </cell>
          <cell r="F2260">
            <v>10</v>
          </cell>
          <cell r="G2260">
            <v>34851</v>
          </cell>
          <cell r="H2260">
            <v>9600</v>
          </cell>
        </row>
        <row r="2261">
          <cell r="A2261">
            <v>3400004540</v>
          </cell>
          <cell r="B2261">
            <v>6901</v>
          </cell>
          <cell r="C2261">
            <v>61108</v>
          </cell>
          <cell r="D2261">
            <v>0</v>
          </cell>
          <cell r="E2261" t="str">
            <v>WOODEN PALETTE FOR RACKS</v>
          </cell>
          <cell r="F2261">
            <v>30</v>
          </cell>
          <cell r="G2261">
            <v>34851</v>
          </cell>
          <cell r="H2261">
            <v>28800</v>
          </cell>
        </row>
        <row r="2262">
          <cell r="A2262">
            <v>3400004516</v>
          </cell>
          <cell r="B2262">
            <v>6901</v>
          </cell>
          <cell r="C2262">
            <v>61206</v>
          </cell>
          <cell r="D2262">
            <v>0</v>
          </cell>
          <cell r="E2262" t="str">
            <v>RETURN TABLE WITH DECOLAM</v>
          </cell>
          <cell r="F2262">
            <v>1</v>
          </cell>
          <cell r="G2262">
            <v>34881</v>
          </cell>
          <cell r="H2262">
            <v>5300</v>
          </cell>
        </row>
        <row r="2263">
          <cell r="A2263">
            <v>3400004517</v>
          </cell>
          <cell r="B2263">
            <v>6901</v>
          </cell>
          <cell r="C2263">
            <v>61161</v>
          </cell>
          <cell r="D2263">
            <v>0</v>
          </cell>
          <cell r="E2263" t="str">
            <v>NOTICE BOARD 1.71 X 1.08</v>
          </cell>
          <cell r="F2263">
            <v>1</v>
          </cell>
          <cell r="G2263">
            <v>34881</v>
          </cell>
          <cell r="H2263">
            <v>3300</v>
          </cell>
        </row>
        <row r="2264">
          <cell r="A2264">
            <v>3400004450</v>
          </cell>
          <cell r="B2264">
            <v>6901</v>
          </cell>
          <cell r="C2264">
            <v>61150</v>
          </cell>
          <cell r="D2264">
            <v>0</v>
          </cell>
          <cell r="E2264" t="str">
            <v>HSEGRUD MAKE CAGE BOX</v>
          </cell>
          <cell r="F2264">
            <v>1</v>
          </cell>
          <cell r="G2264">
            <v>34547</v>
          </cell>
          <cell r="H2264">
            <v>3900</v>
          </cell>
        </row>
        <row r="2265">
          <cell r="A2265">
            <v>3400004451</v>
          </cell>
          <cell r="B2265">
            <v>6901</v>
          </cell>
          <cell r="C2265">
            <v>61104</v>
          </cell>
          <cell r="D2265">
            <v>0</v>
          </cell>
          <cell r="E2265" t="str">
            <v>HSEGRUD MAKE STEEL ANTISTATIC TABLE1.5X1</v>
          </cell>
          <cell r="F2265">
            <v>15</v>
          </cell>
          <cell r="G2265">
            <v>34547</v>
          </cell>
          <cell r="H2265">
            <v>56100</v>
          </cell>
        </row>
        <row r="2266">
          <cell r="A2266">
            <v>3400004243</v>
          </cell>
          <cell r="B2266">
            <v>6901</v>
          </cell>
          <cell r="C2266">
            <v>61150</v>
          </cell>
          <cell r="D2266">
            <v>0</v>
          </cell>
          <cell r="E2266" t="str">
            <v>PLASTIC BIN</v>
          </cell>
          <cell r="F2266">
            <v>150</v>
          </cell>
          <cell r="G2266">
            <v>34213</v>
          </cell>
          <cell r="H2266">
            <v>49700</v>
          </cell>
        </row>
        <row r="2267">
          <cell r="A2267">
            <v>3400004244</v>
          </cell>
          <cell r="B2267">
            <v>6901</v>
          </cell>
          <cell r="C2267">
            <v>61206</v>
          </cell>
          <cell r="D2267">
            <v>0</v>
          </cell>
          <cell r="E2267" t="str">
            <v>ESD CRATES</v>
          </cell>
          <cell r="F2267">
            <v>50</v>
          </cell>
          <cell r="G2267">
            <v>34213</v>
          </cell>
          <cell r="H2267">
            <v>23700</v>
          </cell>
        </row>
        <row r="2268">
          <cell r="A2268">
            <v>3400004245</v>
          </cell>
          <cell r="B2268">
            <v>6901</v>
          </cell>
          <cell r="C2268">
            <v>61206</v>
          </cell>
          <cell r="D2268">
            <v>0</v>
          </cell>
          <cell r="E2268" t="str">
            <v>ESD LTD FOR CRATES</v>
          </cell>
          <cell r="F2268">
            <v>20</v>
          </cell>
          <cell r="G2268">
            <v>34213</v>
          </cell>
          <cell r="H2268">
            <v>5000</v>
          </cell>
        </row>
        <row r="2269">
          <cell r="A2269">
            <v>3400004446</v>
          </cell>
          <cell r="B2269">
            <v>6901</v>
          </cell>
          <cell r="C2269">
            <v>61104</v>
          </cell>
          <cell r="D2269">
            <v>0</v>
          </cell>
          <cell r="E2269" t="str">
            <v>HSEGRUD MAKE CABLE TROLLEY 'B' TYPE WITH</v>
          </cell>
          <cell r="F2269">
            <v>5</v>
          </cell>
          <cell r="G2269">
            <v>34578</v>
          </cell>
          <cell r="H2269">
            <v>17900</v>
          </cell>
        </row>
        <row r="2270">
          <cell r="A2270">
            <v>3400002567</v>
          </cell>
          <cell r="B2270">
            <v>6901</v>
          </cell>
          <cell r="C2270">
            <v>61200</v>
          </cell>
          <cell r="D2270">
            <v>0</v>
          </cell>
          <cell r="E2270" t="str">
            <v>PARTITION WALL</v>
          </cell>
          <cell r="F2270">
            <v>58</v>
          </cell>
          <cell r="G2270">
            <v>34943</v>
          </cell>
          <cell r="H2270">
            <v>91200</v>
          </cell>
        </row>
        <row r="2271">
          <cell r="A2271">
            <v>3400002659</v>
          </cell>
          <cell r="B2271">
            <v>6901</v>
          </cell>
          <cell r="C2271">
            <v>61150</v>
          </cell>
          <cell r="D2271">
            <v>0</v>
          </cell>
          <cell r="E2271" t="str">
            <v>SLOTTED ANGLE RACKS</v>
          </cell>
          <cell r="F2271">
            <v>2</v>
          </cell>
          <cell r="G2271">
            <v>34943</v>
          </cell>
          <cell r="H2271">
            <v>8000</v>
          </cell>
        </row>
        <row r="2272">
          <cell r="A2272">
            <v>3400002670</v>
          </cell>
          <cell r="B2272">
            <v>6901</v>
          </cell>
          <cell r="C2272">
            <v>61159</v>
          </cell>
          <cell r="D2272">
            <v>0</v>
          </cell>
          <cell r="E2272" t="str">
            <v>CASH BOX</v>
          </cell>
          <cell r="F2272">
            <v>2</v>
          </cell>
          <cell r="G2272">
            <v>34943</v>
          </cell>
          <cell r="H2272">
            <v>400</v>
          </cell>
        </row>
        <row r="2273">
          <cell r="A2273">
            <v>3400002695</v>
          </cell>
          <cell r="B2273">
            <v>6901</v>
          </cell>
          <cell r="C2273">
            <v>61153</v>
          </cell>
          <cell r="D2273">
            <v>0</v>
          </cell>
          <cell r="E2273" t="str">
            <v>ANTISTATIC BIN BOXES</v>
          </cell>
          <cell r="F2273">
            <v>1</v>
          </cell>
          <cell r="G2273">
            <v>34943</v>
          </cell>
          <cell r="H2273">
            <v>155000</v>
          </cell>
        </row>
        <row r="2274">
          <cell r="A2274">
            <v>3400004360</v>
          </cell>
          <cell r="B2274">
            <v>6901</v>
          </cell>
          <cell r="C2274">
            <v>61206</v>
          </cell>
          <cell r="D2274">
            <v>0</v>
          </cell>
          <cell r="E2274" t="str">
            <v>ESD CRATES</v>
          </cell>
          <cell r="F2274">
            <v>131</v>
          </cell>
          <cell r="G2274">
            <v>34243</v>
          </cell>
          <cell r="H2274">
            <v>41400</v>
          </cell>
        </row>
        <row r="2275">
          <cell r="A2275">
            <v>3400004361</v>
          </cell>
          <cell r="B2275">
            <v>6901</v>
          </cell>
          <cell r="C2275">
            <v>61206</v>
          </cell>
          <cell r="D2275">
            <v>0</v>
          </cell>
          <cell r="E2275" t="str">
            <v>ESD CRATES</v>
          </cell>
          <cell r="F2275">
            <v>122</v>
          </cell>
          <cell r="G2275">
            <v>34243</v>
          </cell>
          <cell r="H2275">
            <v>43200</v>
          </cell>
        </row>
        <row r="2276">
          <cell r="A2276">
            <v>3400003928</v>
          </cell>
          <cell r="B2276">
            <v>6901</v>
          </cell>
          <cell r="C2276">
            <v>61116</v>
          </cell>
          <cell r="D2276">
            <v>0</v>
          </cell>
          <cell r="E2276" t="str">
            <v>HSEGRUD MAKE ANTISTATIC CHAIR</v>
          </cell>
          <cell r="F2276">
            <v>1</v>
          </cell>
          <cell r="G2276">
            <v>34608</v>
          </cell>
          <cell r="H2276">
            <v>5900</v>
          </cell>
        </row>
        <row r="2277">
          <cell r="A2277">
            <v>3400003937</v>
          </cell>
          <cell r="B2277">
            <v>6901</v>
          </cell>
          <cell r="C2277">
            <v>61116</v>
          </cell>
          <cell r="D2277">
            <v>0</v>
          </cell>
          <cell r="E2277" t="str">
            <v>HSEGRUD MAKE STEEL ALMIRAH 50"X38"X19"</v>
          </cell>
          <cell r="F2277">
            <v>1</v>
          </cell>
          <cell r="G2277">
            <v>34608</v>
          </cell>
          <cell r="H2277">
            <v>15100</v>
          </cell>
        </row>
        <row r="2278">
          <cell r="A2278">
            <v>3400003938</v>
          </cell>
          <cell r="B2278">
            <v>6901</v>
          </cell>
          <cell r="C2278">
            <v>61116</v>
          </cell>
          <cell r="D2278">
            <v>0</v>
          </cell>
          <cell r="E2278" t="str">
            <v>HSEGRUD MAKE STEEL ALMIRAR 50"HX38"WX19"</v>
          </cell>
          <cell r="F2278">
            <v>1</v>
          </cell>
          <cell r="G2278">
            <v>34608</v>
          </cell>
          <cell r="H2278">
            <v>15300</v>
          </cell>
        </row>
        <row r="2279">
          <cell r="A2279">
            <v>3400004485</v>
          </cell>
          <cell r="B2279">
            <v>6901</v>
          </cell>
          <cell r="C2279">
            <v>61206</v>
          </cell>
          <cell r="D2279">
            <v>0</v>
          </cell>
          <cell r="E2279" t="str">
            <v>ESD CHAIRS</v>
          </cell>
          <cell r="F2279">
            <v>22</v>
          </cell>
          <cell r="G2279">
            <v>34608</v>
          </cell>
          <cell r="H2279">
            <v>45800</v>
          </cell>
        </row>
        <row r="2280">
          <cell r="A2280">
            <v>3400004487</v>
          </cell>
          <cell r="B2280">
            <v>6901</v>
          </cell>
          <cell r="C2280">
            <v>61203</v>
          </cell>
          <cell r="D2280">
            <v>0</v>
          </cell>
          <cell r="E2280" t="str">
            <v>CONSOLE FOR PHOTO COPIER M/C</v>
          </cell>
          <cell r="F2280">
            <v>1</v>
          </cell>
          <cell r="G2280">
            <v>34608</v>
          </cell>
          <cell r="H2280">
            <v>2700</v>
          </cell>
        </row>
        <row r="2281">
          <cell r="A2281">
            <v>3400004491</v>
          </cell>
          <cell r="B2281">
            <v>6901</v>
          </cell>
          <cell r="C2281">
            <v>61206</v>
          </cell>
          <cell r="D2281">
            <v>0</v>
          </cell>
          <cell r="E2281" t="str">
            <v>WOODEN RACK WITH PEDESTAL</v>
          </cell>
          <cell r="F2281">
            <v>1</v>
          </cell>
          <cell r="G2281">
            <v>34608</v>
          </cell>
          <cell r="H2281">
            <v>4000</v>
          </cell>
        </row>
        <row r="2282">
          <cell r="A2282">
            <v>3400002701</v>
          </cell>
          <cell r="B2282">
            <v>6901</v>
          </cell>
          <cell r="C2282">
            <v>61206</v>
          </cell>
          <cell r="D2282">
            <v>0</v>
          </cell>
          <cell r="E2282" t="str">
            <v>ARMLESS CHAIRS</v>
          </cell>
          <cell r="F2282">
            <v>8</v>
          </cell>
          <cell r="G2282">
            <v>35339</v>
          </cell>
          <cell r="H2282">
            <v>9300</v>
          </cell>
        </row>
        <row r="2283">
          <cell r="A2283">
            <v>3400002702</v>
          </cell>
          <cell r="B2283">
            <v>6901</v>
          </cell>
          <cell r="C2283">
            <v>61206</v>
          </cell>
          <cell r="D2283">
            <v>0</v>
          </cell>
          <cell r="E2283" t="str">
            <v>VOLTAGE STABILISER</v>
          </cell>
          <cell r="F2283">
            <v>3</v>
          </cell>
          <cell r="G2283">
            <v>35339</v>
          </cell>
          <cell r="H2283">
            <v>6600</v>
          </cell>
        </row>
        <row r="2284">
          <cell r="A2284">
            <v>3400002703</v>
          </cell>
          <cell r="B2284">
            <v>6901</v>
          </cell>
          <cell r="C2284">
            <v>61161</v>
          </cell>
          <cell r="D2284">
            <v>0</v>
          </cell>
          <cell r="E2284" t="str">
            <v>HAND DRYER</v>
          </cell>
          <cell r="F2284">
            <v>2</v>
          </cell>
          <cell r="G2284">
            <v>35339</v>
          </cell>
          <cell r="H2284">
            <v>6000</v>
          </cell>
        </row>
        <row r="2285">
          <cell r="A2285">
            <v>3400002704</v>
          </cell>
          <cell r="B2285">
            <v>6901</v>
          </cell>
          <cell r="C2285">
            <v>61161</v>
          </cell>
          <cell r="D2285">
            <v>0</v>
          </cell>
          <cell r="E2285" t="str">
            <v>GEYSER BAJAJ</v>
          </cell>
          <cell r="F2285">
            <v>1</v>
          </cell>
          <cell r="G2285">
            <v>35339</v>
          </cell>
          <cell r="H2285">
            <v>800</v>
          </cell>
        </row>
        <row r="2286">
          <cell r="A2286">
            <v>3400002705</v>
          </cell>
          <cell r="B2286">
            <v>6901</v>
          </cell>
          <cell r="C2286">
            <v>61157</v>
          </cell>
          <cell r="D2286">
            <v>0</v>
          </cell>
          <cell r="E2286" t="str">
            <v>BATTERY RACK</v>
          </cell>
          <cell r="F2286">
            <v>1</v>
          </cell>
          <cell r="G2286">
            <v>35339</v>
          </cell>
          <cell r="H2286">
            <v>3900</v>
          </cell>
        </row>
        <row r="2287">
          <cell r="A2287">
            <v>3400002707</v>
          </cell>
          <cell r="B2287">
            <v>6901</v>
          </cell>
          <cell r="C2287">
            <v>61206</v>
          </cell>
          <cell r="D2287">
            <v>0</v>
          </cell>
          <cell r="E2287" t="str">
            <v>BOX VARIOUS TYPES</v>
          </cell>
          <cell r="F2287">
            <v>6</v>
          </cell>
          <cell r="G2287">
            <v>35339</v>
          </cell>
          <cell r="H2287">
            <v>6100</v>
          </cell>
        </row>
        <row r="2288">
          <cell r="A2288">
            <v>3400002708</v>
          </cell>
          <cell r="B2288">
            <v>6901</v>
          </cell>
          <cell r="C2288">
            <v>61206</v>
          </cell>
          <cell r="D2288">
            <v>0</v>
          </cell>
          <cell r="E2288" t="str">
            <v>CABINETS</v>
          </cell>
          <cell r="F2288">
            <v>39</v>
          </cell>
          <cell r="G2288">
            <v>35339</v>
          </cell>
          <cell r="H2288">
            <v>66800</v>
          </cell>
        </row>
        <row r="2289">
          <cell r="A2289">
            <v>3400003552</v>
          </cell>
          <cell r="B2289">
            <v>6901</v>
          </cell>
          <cell r="C2289">
            <v>61100</v>
          </cell>
          <cell r="D2289">
            <v>0</v>
          </cell>
          <cell r="E2289" t="str">
            <v>COMPUTER TABLE</v>
          </cell>
          <cell r="F2289">
            <v>1</v>
          </cell>
          <cell r="G2289">
            <v>35339</v>
          </cell>
          <cell r="H2289">
            <v>4500</v>
          </cell>
        </row>
        <row r="2290">
          <cell r="A2290">
            <v>3400003553</v>
          </cell>
          <cell r="B2290">
            <v>6901</v>
          </cell>
          <cell r="C2290">
            <v>61112</v>
          </cell>
          <cell r="D2290">
            <v>0</v>
          </cell>
          <cell r="E2290" t="str">
            <v>COMPUTER TABLE</v>
          </cell>
          <cell r="F2290">
            <v>1</v>
          </cell>
          <cell r="G2290">
            <v>35339</v>
          </cell>
          <cell r="H2290">
            <v>4500</v>
          </cell>
        </row>
        <row r="2291">
          <cell r="A2291">
            <v>3400003555</v>
          </cell>
          <cell r="B2291">
            <v>6901</v>
          </cell>
          <cell r="C2291">
            <v>61200</v>
          </cell>
          <cell r="D2291">
            <v>0</v>
          </cell>
          <cell r="E2291" t="str">
            <v>EXECUTIVE CHAIR RED FOR CONF.ROOM</v>
          </cell>
          <cell r="F2291">
            <v>17</v>
          </cell>
          <cell r="G2291">
            <v>35339</v>
          </cell>
          <cell r="H2291">
            <v>64332.800000000003</v>
          </cell>
        </row>
        <row r="2292">
          <cell r="A2292">
            <v>3400003556</v>
          </cell>
          <cell r="B2292">
            <v>6901</v>
          </cell>
          <cell r="C2292">
            <v>61159</v>
          </cell>
          <cell r="D2292">
            <v>0</v>
          </cell>
          <cell r="E2292" t="str">
            <v>EXECUTIVE PUSHBACK  CHAIR BLUE</v>
          </cell>
          <cell r="F2292">
            <v>2</v>
          </cell>
          <cell r="G2292">
            <v>35339</v>
          </cell>
          <cell r="H2292">
            <v>6433.28</v>
          </cell>
        </row>
        <row r="2293">
          <cell r="A2293">
            <v>3400003557</v>
          </cell>
          <cell r="B2293">
            <v>6901</v>
          </cell>
          <cell r="C2293">
            <v>61155</v>
          </cell>
          <cell r="D2293">
            <v>0</v>
          </cell>
          <cell r="E2293" t="str">
            <v>EXECUTIVE PUSHBACK CHAIR BLUE</v>
          </cell>
          <cell r="F2293">
            <v>12</v>
          </cell>
          <cell r="G2293">
            <v>35339</v>
          </cell>
          <cell r="H2293">
            <v>38599.68</v>
          </cell>
        </row>
        <row r="2294">
          <cell r="A2294">
            <v>3400003558</v>
          </cell>
          <cell r="B2294">
            <v>6901</v>
          </cell>
          <cell r="C2294">
            <v>61161</v>
          </cell>
          <cell r="D2294">
            <v>0</v>
          </cell>
          <cell r="E2294" t="str">
            <v>EXECUTIVE PUSHBACK CHAIR BLUE</v>
          </cell>
          <cell r="F2294">
            <v>2</v>
          </cell>
          <cell r="G2294">
            <v>35339</v>
          </cell>
          <cell r="H2294">
            <v>6433.28</v>
          </cell>
        </row>
        <row r="2295">
          <cell r="A2295">
            <v>3400003559</v>
          </cell>
          <cell r="B2295">
            <v>6901</v>
          </cell>
          <cell r="C2295">
            <v>61158</v>
          </cell>
          <cell r="D2295">
            <v>0</v>
          </cell>
          <cell r="E2295" t="str">
            <v>EXECUTIVE PUSH BACK CHAIR BLUE</v>
          </cell>
          <cell r="F2295">
            <v>1</v>
          </cell>
          <cell r="G2295">
            <v>35339</v>
          </cell>
          <cell r="H2295">
            <v>3216.64</v>
          </cell>
        </row>
        <row r="2296">
          <cell r="A2296">
            <v>3400003560</v>
          </cell>
          <cell r="B2296">
            <v>6901</v>
          </cell>
          <cell r="C2296">
            <v>61156</v>
          </cell>
          <cell r="D2296">
            <v>0</v>
          </cell>
          <cell r="E2296" t="str">
            <v>EXECUTIVE PUSH BACK CHAIR BLUE</v>
          </cell>
          <cell r="F2296">
            <v>3</v>
          </cell>
          <cell r="G2296">
            <v>35339</v>
          </cell>
          <cell r="H2296">
            <v>9649.92</v>
          </cell>
        </row>
        <row r="2297">
          <cell r="A2297">
            <v>3400003583</v>
          </cell>
          <cell r="B2297">
            <v>6901</v>
          </cell>
          <cell r="C2297">
            <v>61200</v>
          </cell>
          <cell r="D2297">
            <v>0</v>
          </cell>
          <cell r="E2297" t="str">
            <v>WOODEN FRAME FOR WINDOWS IN AC</v>
          </cell>
          <cell r="F2297">
            <v>4</v>
          </cell>
          <cell r="G2297">
            <v>35339</v>
          </cell>
          <cell r="H2297">
            <v>1600</v>
          </cell>
        </row>
        <row r="2298">
          <cell r="A2298">
            <v>3400003584</v>
          </cell>
          <cell r="B2298">
            <v>6901</v>
          </cell>
          <cell r="C2298">
            <v>61102</v>
          </cell>
          <cell r="D2298">
            <v>0</v>
          </cell>
          <cell r="E2298" t="str">
            <v>WOODEN RACK FOR STORING PRINTING STENCIL</v>
          </cell>
          <cell r="F2298">
            <v>1</v>
          </cell>
          <cell r="G2298">
            <v>35339</v>
          </cell>
          <cell r="H2298">
            <v>2472</v>
          </cell>
        </row>
        <row r="2299">
          <cell r="A2299">
            <v>3400003585</v>
          </cell>
          <cell r="B2299">
            <v>6901</v>
          </cell>
          <cell r="C2299">
            <v>61155</v>
          </cell>
          <cell r="D2299">
            <v>0</v>
          </cell>
          <cell r="E2299" t="str">
            <v>EXECUTIVE CHAIR WITH ARMREST-BLUE</v>
          </cell>
          <cell r="F2299">
            <v>8</v>
          </cell>
          <cell r="G2299">
            <v>35339</v>
          </cell>
          <cell r="H2299">
            <v>30440.12</v>
          </cell>
        </row>
        <row r="2300">
          <cell r="A2300">
            <v>3400003586</v>
          </cell>
          <cell r="B2300">
            <v>6901</v>
          </cell>
          <cell r="C2300">
            <v>61152</v>
          </cell>
          <cell r="D2300">
            <v>0</v>
          </cell>
          <cell r="E2300" t="str">
            <v>EXECUTIVE CHAIR WITH ARMREST-BLUE</v>
          </cell>
          <cell r="F2300">
            <v>1</v>
          </cell>
          <cell r="G2300">
            <v>35339</v>
          </cell>
          <cell r="H2300">
            <v>3805.26</v>
          </cell>
        </row>
        <row r="2301">
          <cell r="A2301">
            <v>3400003587</v>
          </cell>
          <cell r="B2301">
            <v>6901</v>
          </cell>
          <cell r="C2301">
            <v>61119</v>
          </cell>
          <cell r="D2301">
            <v>0</v>
          </cell>
          <cell r="E2301" t="str">
            <v>EXECUTIVE CHAIR WITH ARMREST-BLUE</v>
          </cell>
          <cell r="F2301">
            <v>1</v>
          </cell>
          <cell r="G2301">
            <v>35339</v>
          </cell>
          <cell r="H2301">
            <v>3805.26</v>
          </cell>
        </row>
        <row r="2302">
          <cell r="A2302">
            <v>3400003588</v>
          </cell>
          <cell r="B2302">
            <v>6901</v>
          </cell>
          <cell r="C2302">
            <v>61159</v>
          </cell>
          <cell r="D2302">
            <v>0</v>
          </cell>
          <cell r="E2302" t="str">
            <v>EXECUTIVE CHAIR WITH ARMREST-BLUE</v>
          </cell>
          <cell r="F2302">
            <v>5</v>
          </cell>
          <cell r="G2302">
            <v>35339</v>
          </cell>
          <cell r="H2302">
            <v>19025.32</v>
          </cell>
        </row>
        <row r="2303">
          <cell r="A2303">
            <v>3400003589</v>
          </cell>
          <cell r="B2303">
            <v>6901</v>
          </cell>
          <cell r="C2303">
            <v>61161</v>
          </cell>
          <cell r="D2303">
            <v>0</v>
          </cell>
          <cell r="E2303" t="str">
            <v>EXECUTIVE CHAIR WITH ARMREST-BLUE</v>
          </cell>
          <cell r="F2303">
            <v>2</v>
          </cell>
          <cell r="G2303">
            <v>35339</v>
          </cell>
          <cell r="H2303">
            <v>7610.53</v>
          </cell>
        </row>
        <row r="2304">
          <cell r="A2304">
            <v>3400003592</v>
          </cell>
          <cell r="B2304">
            <v>6901</v>
          </cell>
          <cell r="C2304">
            <v>61119</v>
          </cell>
          <cell r="D2304">
            <v>0</v>
          </cell>
          <cell r="E2304" t="str">
            <v>EXECUTIVE CHAIR WITH ARMREST-BLUE</v>
          </cell>
          <cell r="F2304">
            <v>2</v>
          </cell>
          <cell r="G2304">
            <v>35339</v>
          </cell>
          <cell r="H2304">
            <v>7610.17</v>
          </cell>
        </row>
        <row r="2305">
          <cell r="A2305">
            <v>3400003593</v>
          </cell>
          <cell r="B2305">
            <v>6901</v>
          </cell>
          <cell r="C2305">
            <v>61161</v>
          </cell>
          <cell r="D2305">
            <v>0</v>
          </cell>
          <cell r="E2305" t="str">
            <v>EXECUTIVE CHAIR WITH ARMREST-BLUE</v>
          </cell>
          <cell r="F2305">
            <v>2</v>
          </cell>
          <cell r="G2305">
            <v>35339</v>
          </cell>
          <cell r="H2305">
            <v>7610.17</v>
          </cell>
        </row>
        <row r="2306">
          <cell r="A2306">
            <v>3400003594</v>
          </cell>
          <cell r="B2306">
            <v>6901</v>
          </cell>
          <cell r="C2306">
            <v>61107</v>
          </cell>
          <cell r="D2306">
            <v>0</v>
          </cell>
          <cell r="E2306" t="str">
            <v>EXECUTIVE CHAIR WITH ARMREST-BLUE</v>
          </cell>
          <cell r="F2306">
            <v>2</v>
          </cell>
          <cell r="G2306">
            <v>35339</v>
          </cell>
          <cell r="H2306">
            <v>7610.17</v>
          </cell>
        </row>
        <row r="2307">
          <cell r="A2307">
            <v>3400003595</v>
          </cell>
          <cell r="B2307">
            <v>6901</v>
          </cell>
          <cell r="C2307">
            <v>61155</v>
          </cell>
          <cell r="D2307">
            <v>0</v>
          </cell>
          <cell r="E2307" t="str">
            <v>EXECUTIVE CHAIR WITH ARMREST-BLUE</v>
          </cell>
          <cell r="F2307">
            <v>6</v>
          </cell>
          <cell r="G2307">
            <v>35339</v>
          </cell>
          <cell r="H2307">
            <v>22830.51</v>
          </cell>
        </row>
        <row r="2308">
          <cell r="A2308">
            <v>3400003596</v>
          </cell>
          <cell r="B2308">
            <v>6901</v>
          </cell>
          <cell r="C2308">
            <v>61162</v>
          </cell>
          <cell r="D2308">
            <v>0</v>
          </cell>
          <cell r="E2308" t="str">
            <v>EXECUTIVE PUSHBACK CHAIR-BLUE</v>
          </cell>
          <cell r="F2308">
            <v>24</v>
          </cell>
          <cell r="G2308">
            <v>35339</v>
          </cell>
          <cell r="H2308">
            <v>91322.15</v>
          </cell>
        </row>
        <row r="2309">
          <cell r="A2309">
            <v>3400003598</v>
          </cell>
          <cell r="B2309">
            <v>6901</v>
          </cell>
          <cell r="C2309">
            <v>61162</v>
          </cell>
          <cell r="D2309">
            <v>0</v>
          </cell>
          <cell r="E2309" t="str">
            <v>LONG SIZE FILING CABINET FOR MGM SEC.</v>
          </cell>
          <cell r="F2309">
            <v>2</v>
          </cell>
          <cell r="G2309">
            <v>35339</v>
          </cell>
          <cell r="H2309">
            <v>8800</v>
          </cell>
        </row>
        <row r="2310">
          <cell r="A2310">
            <v>3400003599</v>
          </cell>
          <cell r="B2310">
            <v>6901</v>
          </cell>
          <cell r="C2310">
            <v>61162</v>
          </cell>
          <cell r="D2310">
            <v>0</v>
          </cell>
          <cell r="E2310" t="str">
            <v>FILING CABINET FOR MGM SEC.</v>
          </cell>
          <cell r="F2310">
            <v>2</v>
          </cell>
          <cell r="G2310">
            <v>35339</v>
          </cell>
          <cell r="H2310">
            <v>7300</v>
          </cell>
        </row>
        <row r="2311">
          <cell r="A2311">
            <v>3400003600</v>
          </cell>
          <cell r="B2311">
            <v>6901</v>
          </cell>
          <cell r="C2311">
            <v>61162</v>
          </cell>
          <cell r="D2311">
            <v>0</v>
          </cell>
          <cell r="E2311" t="str">
            <v>SMALL CABINET WITH 4 DRAWER FOR MGM SEC.</v>
          </cell>
          <cell r="F2311">
            <v>1</v>
          </cell>
          <cell r="G2311">
            <v>35339</v>
          </cell>
          <cell r="H2311">
            <v>3650</v>
          </cell>
        </row>
        <row r="2312">
          <cell r="A2312">
            <v>3400003613</v>
          </cell>
          <cell r="B2312">
            <v>6901</v>
          </cell>
          <cell r="C2312">
            <v>61100</v>
          </cell>
          <cell r="D2312">
            <v>0</v>
          </cell>
          <cell r="E2312" t="str">
            <v>TABLE SPACER WITH CLAMP</v>
          </cell>
          <cell r="F2312">
            <v>1</v>
          </cell>
          <cell r="G2312">
            <v>35339</v>
          </cell>
          <cell r="H2312">
            <v>4087</v>
          </cell>
        </row>
        <row r="2313">
          <cell r="A2313">
            <v>3400003614</v>
          </cell>
          <cell r="B2313">
            <v>6901</v>
          </cell>
          <cell r="C2313">
            <v>61111</v>
          </cell>
          <cell r="D2313">
            <v>0</v>
          </cell>
          <cell r="E2313" t="str">
            <v>TABLE SPACER WITH CLAMP</v>
          </cell>
          <cell r="F2313">
            <v>1</v>
          </cell>
          <cell r="G2313">
            <v>35339</v>
          </cell>
          <cell r="H2313">
            <v>2299</v>
          </cell>
        </row>
        <row r="2314">
          <cell r="A2314">
            <v>3400004362</v>
          </cell>
          <cell r="B2314">
            <v>6901</v>
          </cell>
          <cell r="C2314">
            <v>61206</v>
          </cell>
          <cell r="D2314">
            <v>0</v>
          </cell>
          <cell r="E2314" t="str">
            <v>ESD CRATES</v>
          </cell>
          <cell r="F2314">
            <v>180</v>
          </cell>
          <cell r="G2314">
            <v>34274</v>
          </cell>
          <cell r="H2314">
            <v>35800</v>
          </cell>
        </row>
        <row r="2315">
          <cell r="A2315">
            <v>3400003906</v>
          </cell>
          <cell r="B2315">
            <v>6901</v>
          </cell>
          <cell r="C2315">
            <v>61116</v>
          </cell>
          <cell r="D2315">
            <v>0</v>
          </cell>
          <cell r="E2315" t="str">
            <v>STEEL ALMIRAH 50"X38 1/4"X19"</v>
          </cell>
          <cell r="F2315">
            <v>1</v>
          </cell>
          <cell r="G2315">
            <v>34639</v>
          </cell>
          <cell r="H2315">
            <v>17100</v>
          </cell>
        </row>
        <row r="2316">
          <cell r="A2316">
            <v>3400004436</v>
          </cell>
          <cell r="B2316">
            <v>6901</v>
          </cell>
          <cell r="C2316">
            <v>61154</v>
          </cell>
          <cell r="D2316">
            <v>0</v>
          </cell>
          <cell r="E2316" t="str">
            <v>STEEL CARD INDEX CABINET WITH STAND</v>
          </cell>
          <cell r="F2316">
            <v>4</v>
          </cell>
          <cell r="G2316">
            <v>34639</v>
          </cell>
          <cell r="H2316">
            <v>6400</v>
          </cell>
        </row>
        <row r="2317">
          <cell r="A2317">
            <v>3400004336</v>
          </cell>
          <cell r="B2317">
            <v>6901</v>
          </cell>
          <cell r="C2317">
            <v>61161</v>
          </cell>
          <cell r="D2317">
            <v>0</v>
          </cell>
          <cell r="E2317" t="str">
            <v>WOODEN BENCH (2NOS</v>
          </cell>
          <cell r="F2317">
            <v>2</v>
          </cell>
          <cell r="G2317">
            <v>34304</v>
          </cell>
          <cell r="H2317">
            <v>900</v>
          </cell>
        </row>
        <row r="2318">
          <cell r="A2318">
            <v>3400004359</v>
          </cell>
          <cell r="B2318">
            <v>6901</v>
          </cell>
          <cell r="C2318">
            <v>61206</v>
          </cell>
          <cell r="D2318">
            <v>0</v>
          </cell>
          <cell r="E2318" t="str">
            <v>ESD CRATES</v>
          </cell>
          <cell r="F2318">
            <v>100</v>
          </cell>
          <cell r="G2318">
            <v>34304</v>
          </cell>
          <cell r="H2318">
            <v>3400</v>
          </cell>
        </row>
        <row r="2319">
          <cell r="A2319">
            <v>3400004426</v>
          </cell>
          <cell r="B2319">
            <v>6901</v>
          </cell>
          <cell r="C2319">
            <v>61206</v>
          </cell>
          <cell r="D2319">
            <v>0</v>
          </cell>
          <cell r="E2319" t="str">
            <v>HSEGRVD MAKE CAGE BOX 0.8M X 1.2M X 0.93</v>
          </cell>
          <cell r="F2319">
            <v>1</v>
          </cell>
          <cell r="G2319">
            <v>34669</v>
          </cell>
          <cell r="H2319">
            <v>14500</v>
          </cell>
        </row>
        <row r="2320">
          <cell r="A2320">
            <v>3400004431</v>
          </cell>
          <cell r="B2320">
            <v>6901</v>
          </cell>
          <cell r="C2320">
            <v>61206</v>
          </cell>
          <cell r="D2320">
            <v>0</v>
          </cell>
          <cell r="E2320" t="str">
            <v>HSEGRUD MAKE STEEL ANTISTATIC TABLE(1.5X</v>
          </cell>
          <cell r="F2320">
            <v>5</v>
          </cell>
          <cell r="G2320">
            <v>34669</v>
          </cell>
          <cell r="H2320">
            <v>19700</v>
          </cell>
        </row>
        <row r="2321">
          <cell r="A2321">
            <v>3400003037</v>
          </cell>
          <cell r="B2321">
            <v>6901</v>
          </cell>
          <cell r="C2321">
            <v>61115</v>
          </cell>
          <cell r="D2321">
            <v>0</v>
          </cell>
          <cell r="E2321" t="str">
            <v>ESD FOLDING LADDER WITH ESD WHEELS</v>
          </cell>
          <cell r="F2321">
            <v>2</v>
          </cell>
          <cell r="G2321">
            <v>35097</v>
          </cell>
          <cell r="H2321">
            <v>8700</v>
          </cell>
        </row>
        <row r="2322">
          <cell r="A2322">
            <v>3400002927</v>
          </cell>
          <cell r="B2322">
            <v>6901</v>
          </cell>
          <cell r="C2322">
            <v>61108</v>
          </cell>
          <cell r="D2322">
            <v>0</v>
          </cell>
          <cell r="E2322" t="str">
            <v>WOODEN PALLET</v>
          </cell>
          <cell r="F2322">
            <v>25</v>
          </cell>
          <cell r="G2322">
            <v>35067</v>
          </cell>
          <cell r="H2322">
            <v>18800</v>
          </cell>
        </row>
        <row r="2323">
          <cell r="A2323">
            <v>3400003007</v>
          </cell>
          <cell r="B2323">
            <v>6901</v>
          </cell>
          <cell r="C2323">
            <v>61100</v>
          </cell>
          <cell r="D2323">
            <v>0</v>
          </cell>
          <cell r="E2323" t="str">
            <v>E CLAMP WITH TABLE LOCKING</v>
          </cell>
          <cell r="F2323">
            <v>1</v>
          </cell>
          <cell r="G2323">
            <v>35006</v>
          </cell>
          <cell r="H2323">
            <v>2500</v>
          </cell>
        </row>
        <row r="2324">
          <cell r="A2324">
            <v>3400003936</v>
          </cell>
          <cell r="B2324">
            <v>6901</v>
          </cell>
          <cell r="C2324">
            <v>61116</v>
          </cell>
          <cell r="D2324">
            <v>0</v>
          </cell>
          <cell r="E2324" t="str">
            <v>HSEGRUD MAKE STEEL RACK</v>
          </cell>
          <cell r="F2324">
            <v>1</v>
          </cell>
          <cell r="G2324">
            <v>34703</v>
          </cell>
          <cell r="H2324">
            <v>1500</v>
          </cell>
        </row>
        <row r="2325">
          <cell r="A2325">
            <v>3400004488</v>
          </cell>
          <cell r="B2325">
            <v>6901</v>
          </cell>
          <cell r="C2325">
            <v>61150</v>
          </cell>
          <cell r="D2325">
            <v>0</v>
          </cell>
          <cell r="E2325" t="str">
            <v>LOADING LEVEL SLOTTED ANGLE RACK</v>
          </cell>
          <cell r="F2325">
            <v>24</v>
          </cell>
          <cell r="G2325">
            <v>34703</v>
          </cell>
          <cell r="H2325">
            <v>20200</v>
          </cell>
        </row>
        <row r="2326">
          <cell r="A2326">
            <v>3400003301</v>
          </cell>
          <cell r="B2326">
            <v>6901</v>
          </cell>
          <cell r="C2326">
            <v>61155</v>
          </cell>
          <cell r="D2326">
            <v>0</v>
          </cell>
          <cell r="E2326" t="str">
            <v>COMPUTER CHAIR W/O ARMS</v>
          </cell>
          <cell r="F2326">
            <v>6</v>
          </cell>
          <cell r="G2326">
            <v>34915</v>
          </cell>
          <cell r="H2326">
            <v>10000</v>
          </cell>
        </row>
        <row r="2327">
          <cell r="A2327">
            <v>3400003302</v>
          </cell>
          <cell r="B2327">
            <v>6901</v>
          </cell>
          <cell r="C2327">
            <v>61159</v>
          </cell>
          <cell r="D2327">
            <v>0</v>
          </cell>
          <cell r="E2327" t="str">
            <v>COMPUTER CHAIR W/O ARMREST</v>
          </cell>
          <cell r="F2327">
            <v>4</v>
          </cell>
          <cell r="G2327">
            <v>34915</v>
          </cell>
          <cell r="H2327">
            <v>7600</v>
          </cell>
        </row>
        <row r="2328">
          <cell r="A2328">
            <v>3400002942</v>
          </cell>
          <cell r="B2328">
            <v>6901</v>
          </cell>
          <cell r="C2328">
            <v>61159</v>
          </cell>
          <cell r="D2328">
            <v>0</v>
          </cell>
          <cell r="E2328" t="str">
            <v>COMPUTER CHAIRS</v>
          </cell>
          <cell r="F2328">
            <v>5</v>
          </cell>
          <cell r="G2328">
            <v>34946</v>
          </cell>
          <cell r="H2328">
            <v>8300</v>
          </cell>
        </row>
        <row r="2329">
          <cell r="A2329">
            <v>3400002943</v>
          </cell>
          <cell r="B2329">
            <v>6901</v>
          </cell>
          <cell r="C2329">
            <v>61159</v>
          </cell>
          <cell r="D2329">
            <v>0</v>
          </cell>
          <cell r="E2329" t="str">
            <v>COMPUTER CHAIRS</v>
          </cell>
          <cell r="F2329">
            <v>3</v>
          </cell>
          <cell r="G2329">
            <v>34946</v>
          </cell>
          <cell r="H2329">
            <v>5000</v>
          </cell>
        </row>
        <row r="2330">
          <cell r="A2330">
            <v>3400002944</v>
          </cell>
          <cell r="B2330">
            <v>6901</v>
          </cell>
          <cell r="C2330">
            <v>61159</v>
          </cell>
          <cell r="D2330">
            <v>0</v>
          </cell>
          <cell r="E2330" t="str">
            <v>COMPUTER CHAIRS</v>
          </cell>
          <cell r="F2330">
            <v>2</v>
          </cell>
          <cell r="G2330">
            <v>34946</v>
          </cell>
          <cell r="H2330">
            <v>3300</v>
          </cell>
        </row>
        <row r="2331">
          <cell r="A2331">
            <v>3400003017</v>
          </cell>
          <cell r="B2331">
            <v>6901</v>
          </cell>
          <cell r="C2331">
            <v>61102</v>
          </cell>
          <cell r="D2331">
            <v>0</v>
          </cell>
          <cell r="E2331" t="str">
            <v>ESD WORK TABLE</v>
          </cell>
          <cell r="F2331">
            <v>1</v>
          </cell>
          <cell r="G2331">
            <v>35007</v>
          </cell>
          <cell r="H2331">
            <v>22100</v>
          </cell>
        </row>
        <row r="2332">
          <cell r="A2332">
            <v>3400002938</v>
          </cell>
          <cell r="B2332">
            <v>6901</v>
          </cell>
          <cell r="C2332">
            <v>61104</v>
          </cell>
          <cell r="D2332">
            <v>0</v>
          </cell>
          <cell r="E2332" t="str">
            <v>REVOLVING CHAIR</v>
          </cell>
          <cell r="F2332">
            <v>1</v>
          </cell>
          <cell r="G2332">
            <v>35070</v>
          </cell>
          <cell r="H2332">
            <v>1700</v>
          </cell>
        </row>
        <row r="2333">
          <cell r="A2333">
            <v>3400002939</v>
          </cell>
          <cell r="B2333">
            <v>6901</v>
          </cell>
          <cell r="C2333">
            <v>61160</v>
          </cell>
          <cell r="D2333">
            <v>0</v>
          </cell>
          <cell r="E2333" t="str">
            <v>REVOLVING CHAIR</v>
          </cell>
          <cell r="F2333">
            <v>1</v>
          </cell>
          <cell r="G2333">
            <v>35070</v>
          </cell>
          <cell r="H2333">
            <v>1700</v>
          </cell>
        </row>
        <row r="2334">
          <cell r="A2334">
            <v>3400003041</v>
          </cell>
          <cell r="B2334">
            <v>6901</v>
          </cell>
          <cell r="C2334">
            <v>61104</v>
          </cell>
          <cell r="D2334">
            <v>0</v>
          </cell>
          <cell r="E2334" t="str">
            <v>NON-ESD WORK TABLE</v>
          </cell>
          <cell r="F2334">
            <v>1</v>
          </cell>
          <cell r="G2334">
            <v>35101</v>
          </cell>
          <cell r="H2334">
            <v>3900</v>
          </cell>
        </row>
        <row r="2335">
          <cell r="A2335">
            <v>3400004793</v>
          </cell>
          <cell r="B2335">
            <v>6901</v>
          </cell>
          <cell r="C2335">
            <v>61108</v>
          </cell>
          <cell r="D2335">
            <v>0</v>
          </cell>
          <cell r="E2335" t="str">
            <v>WOODEN PALLET</v>
          </cell>
          <cell r="F2335">
            <v>15</v>
          </cell>
          <cell r="G2335">
            <v>34978</v>
          </cell>
          <cell r="H2335">
            <v>13000</v>
          </cell>
        </row>
        <row r="2336">
          <cell r="A2336">
            <v>3400004794</v>
          </cell>
          <cell r="B2336">
            <v>6901</v>
          </cell>
          <cell r="C2336">
            <v>61108</v>
          </cell>
          <cell r="D2336">
            <v>0</v>
          </cell>
          <cell r="E2336" t="str">
            <v>WOODEN PALLET</v>
          </cell>
          <cell r="F2336">
            <v>25</v>
          </cell>
          <cell r="G2336">
            <v>34978</v>
          </cell>
          <cell r="H2336">
            <v>14400</v>
          </cell>
        </row>
        <row r="2337">
          <cell r="A2337">
            <v>3400003014</v>
          </cell>
          <cell r="B2337">
            <v>6901</v>
          </cell>
          <cell r="C2337">
            <v>61108</v>
          </cell>
          <cell r="D2337">
            <v>0</v>
          </cell>
          <cell r="E2337" t="str">
            <v>WODEN PALET</v>
          </cell>
          <cell r="F2337">
            <v>15</v>
          </cell>
          <cell r="G2337">
            <v>35009</v>
          </cell>
          <cell r="H2337">
            <v>8700</v>
          </cell>
        </row>
        <row r="2338">
          <cell r="A2338">
            <v>3400003016</v>
          </cell>
          <cell r="B2338">
            <v>6901</v>
          </cell>
          <cell r="C2338">
            <v>61108</v>
          </cell>
          <cell r="D2338">
            <v>0</v>
          </cell>
          <cell r="E2338" t="str">
            <v>PALETTE  FOR  EWSD</v>
          </cell>
          <cell r="F2338">
            <v>20</v>
          </cell>
          <cell r="G2338">
            <v>35009</v>
          </cell>
          <cell r="H2338">
            <v>11500</v>
          </cell>
        </row>
        <row r="2339">
          <cell r="A2339">
            <v>3400003300</v>
          </cell>
          <cell r="B2339">
            <v>6901</v>
          </cell>
          <cell r="C2339">
            <v>61101</v>
          </cell>
          <cell r="D2339">
            <v>0</v>
          </cell>
          <cell r="E2339" t="str">
            <v>WOODEN FIXTURES FOR LUG INSERTION</v>
          </cell>
          <cell r="F2339">
            <v>1</v>
          </cell>
          <cell r="G2339">
            <v>35102</v>
          </cell>
          <cell r="H2339">
            <v>600</v>
          </cell>
        </row>
        <row r="2340">
          <cell r="A2340">
            <v>3400003365</v>
          </cell>
          <cell r="B2340">
            <v>6901</v>
          </cell>
          <cell r="C2340">
            <v>61108</v>
          </cell>
          <cell r="D2340">
            <v>0</v>
          </cell>
          <cell r="E2340" t="str">
            <v>HANGING M.S.FRAME</v>
          </cell>
          <cell r="F2340">
            <v>2</v>
          </cell>
          <cell r="G2340">
            <v>35193</v>
          </cell>
          <cell r="H2340">
            <v>9500</v>
          </cell>
        </row>
        <row r="2341">
          <cell r="A2341">
            <v>3400002994</v>
          </cell>
          <cell r="B2341">
            <v>6901</v>
          </cell>
          <cell r="C2341">
            <v>61108</v>
          </cell>
          <cell r="D2341">
            <v>0</v>
          </cell>
          <cell r="E2341" t="str">
            <v>WOODEN PALLETS</v>
          </cell>
          <cell r="F2341">
            <v>30</v>
          </cell>
          <cell r="G2341">
            <v>34950</v>
          </cell>
          <cell r="H2341">
            <v>28800</v>
          </cell>
        </row>
        <row r="2342">
          <cell r="A2342">
            <v>3400002995</v>
          </cell>
          <cell r="B2342">
            <v>6901</v>
          </cell>
          <cell r="C2342">
            <v>61150</v>
          </cell>
          <cell r="D2342">
            <v>0</v>
          </cell>
          <cell r="E2342" t="str">
            <v>SLOTTED ANGLE FRAME DOOR</v>
          </cell>
          <cell r="F2342">
            <v>1</v>
          </cell>
          <cell r="G2342">
            <v>34950</v>
          </cell>
          <cell r="H2342">
            <v>900</v>
          </cell>
        </row>
        <row r="2343">
          <cell r="A2343">
            <v>3400003025</v>
          </cell>
          <cell r="B2343">
            <v>6901</v>
          </cell>
          <cell r="C2343">
            <v>61154</v>
          </cell>
          <cell r="D2343">
            <v>0</v>
          </cell>
          <cell r="E2343" t="str">
            <v>STEEL ALMIRAH</v>
          </cell>
          <cell r="F2343">
            <v>2</v>
          </cell>
          <cell r="G2343">
            <v>35011</v>
          </cell>
          <cell r="H2343">
            <v>8200</v>
          </cell>
        </row>
        <row r="2344">
          <cell r="A2344">
            <v>3400002933</v>
          </cell>
          <cell r="B2344">
            <v>6901</v>
          </cell>
          <cell r="C2344">
            <v>61115</v>
          </cell>
          <cell r="D2344">
            <v>0</v>
          </cell>
          <cell r="E2344" t="str">
            <v>ESD STOOLS</v>
          </cell>
          <cell r="F2344">
            <v>2</v>
          </cell>
          <cell r="G2344">
            <v>35073</v>
          </cell>
          <cell r="H2344">
            <v>2900</v>
          </cell>
        </row>
        <row r="2345">
          <cell r="A2345">
            <v>3400003296</v>
          </cell>
          <cell r="B2345">
            <v>6901</v>
          </cell>
          <cell r="C2345">
            <v>61108</v>
          </cell>
          <cell r="D2345">
            <v>0</v>
          </cell>
          <cell r="E2345" t="str">
            <v>WOODEN PALLET</v>
          </cell>
          <cell r="F2345">
            <v>25</v>
          </cell>
          <cell r="G2345">
            <v>35073</v>
          </cell>
          <cell r="H2345">
            <v>18800</v>
          </cell>
        </row>
        <row r="2346">
          <cell r="A2346">
            <v>3400003297</v>
          </cell>
          <cell r="B2346">
            <v>6901</v>
          </cell>
          <cell r="C2346">
            <v>61119</v>
          </cell>
          <cell r="D2346">
            <v>0</v>
          </cell>
          <cell r="E2346" t="str">
            <v>COMPUTER TABLE</v>
          </cell>
          <cell r="F2346">
            <v>1</v>
          </cell>
          <cell r="G2346">
            <v>35104</v>
          </cell>
          <cell r="H2346">
            <v>3200</v>
          </cell>
        </row>
        <row r="2347">
          <cell r="A2347">
            <v>3400003298</v>
          </cell>
          <cell r="B2347">
            <v>6901</v>
          </cell>
          <cell r="C2347">
            <v>61150</v>
          </cell>
          <cell r="D2347">
            <v>0</v>
          </cell>
          <cell r="E2347" t="str">
            <v>M.S. RACKS  1800HT/2650L/600D</v>
          </cell>
          <cell r="F2347">
            <v>8</v>
          </cell>
          <cell r="G2347">
            <v>35104</v>
          </cell>
          <cell r="H2347">
            <v>16800</v>
          </cell>
        </row>
        <row r="2348">
          <cell r="A2348">
            <v>3400003299</v>
          </cell>
          <cell r="B2348">
            <v>6901</v>
          </cell>
          <cell r="C2348">
            <v>61107</v>
          </cell>
          <cell r="D2348">
            <v>0</v>
          </cell>
          <cell r="E2348" t="str">
            <v>WOODEN CABINETS AND FIXTURES</v>
          </cell>
          <cell r="F2348">
            <v>23</v>
          </cell>
          <cell r="G2348">
            <v>35104</v>
          </cell>
          <cell r="H2348">
            <v>2700</v>
          </cell>
        </row>
        <row r="2349">
          <cell r="A2349">
            <v>3400003335</v>
          </cell>
          <cell r="B2349">
            <v>6901</v>
          </cell>
          <cell r="C2349">
            <v>61150</v>
          </cell>
          <cell r="D2349">
            <v>0</v>
          </cell>
          <cell r="E2349" t="str">
            <v>ESD CHAIR</v>
          </cell>
          <cell r="F2349">
            <v>3</v>
          </cell>
          <cell r="G2349">
            <v>35165</v>
          </cell>
          <cell r="H2349">
            <v>6700</v>
          </cell>
        </row>
        <row r="2350">
          <cell r="A2350">
            <v>3400003336</v>
          </cell>
          <cell r="B2350">
            <v>6901</v>
          </cell>
          <cell r="C2350">
            <v>61102</v>
          </cell>
          <cell r="D2350">
            <v>0</v>
          </cell>
          <cell r="E2350" t="str">
            <v>ESD CHAIR</v>
          </cell>
          <cell r="F2350">
            <v>1</v>
          </cell>
          <cell r="G2350">
            <v>35165</v>
          </cell>
          <cell r="H2350">
            <v>24800</v>
          </cell>
        </row>
        <row r="2351">
          <cell r="A2351">
            <v>3400003337</v>
          </cell>
          <cell r="B2351">
            <v>6901</v>
          </cell>
          <cell r="C2351">
            <v>61159</v>
          </cell>
          <cell r="D2351">
            <v>0</v>
          </cell>
          <cell r="E2351" t="str">
            <v>WOODEN TABLE FOR COMPUTERS</v>
          </cell>
          <cell r="F2351">
            <v>1</v>
          </cell>
          <cell r="G2351">
            <v>35227</v>
          </cell>
          <cell r="H2351">
            <v>2900</v>
          </cell>
        </row>
        <row r="2352">
          <cell r="A2352">
            <v>3400002937</v>
          </cell>
          <cell r="B2352">
            <v>6901</v>
          </cell>
          <cell r="C2352">
            <v>61107</v>
          </cell>
          <cell r="D2352">
            <v>0</v>
          </cell>
          <cell r="E2352" t="str">
            <v>NON ESD CHAIRS</v>
          </cell>
          <cell r="F2352">
            <v>7</v>
          </cell>
          <cell r="G2352">
            <v>35076</v>
          </cell>
          <cell r="H2352">
            <v>11200</v>
          </cell>
        </row>
        <row r="2353">
          <cell r="A2353">
            <v>3400003303</v>
          </cell>
          <cell r="B2353">
            <v>6901</v>
          </cell>
          <cell r="C2353">
            <v>61108</v>
          </cell>
          <cell r="D2353">
            <v>0</v>
          </cell>
          <cell r="E2353" t="str">
            <v>COMPUTER TABLE</v>
          </cell>
          <cell r="F2353">
            <v>1</v>
          </cell>
          <cell r="G2353">
            <v>35167</v>
          </cell>
          <cell r="H2353">
            <v>5000</v>
          </cell>
        </row>
        <row r="2354">
          <cell r="A2354">
            <v>3400004792</v>
          </cell>
          <cell r="B2354">
            <v>6901</v>
          </cell>
          <cell r="C2354">
            <v>61200</v>
          </cell>
          <cell r="D2354">
            <v>0</v>
          </cell>
          <cell r="E2354" t="str">
            <v>NOTICE BOARD</v>
          </cell>
          <cell r="F2354">
            <v>1</v>
          </cell>
          <cell r="G2354">
            <v>34984</v>
          </cell>
          <cell r="H2354">
            <v>3400</v>
          </cell>
        </row>
        <row r="2355">
          <cell r="A2355">
            <v>3400002947</v>
          </cell>
          <cell r="B2355">
            <v>6901</v>
          </cell>
          <cell r="C2355">
            <v>61161</v>
          </cell>
          <cell r="D2355">
            <v>0</v>
          </cell>
          <cell r="E2355" t="str">
            <v>COMPUTER CHAIR</v>
          </cell>
          <cell r="F2355">
            <v>2</v>
          </cell>
          <cell r="G2355">
            <v>34955</v>
          </cell>
          <cell r="H2355">
            <v>3300</v>
          </cell>
        </row>
        <row r="2356">
          <cell r="A2356">
            <v>3400002948</v>
          </cell>
          <cell r="B2356">
            <v>6901</v>
          </cell>
          <cell r="C2356">
            <v>61109</v>
          </cell>
          <cell r="D2356">
            <v>0</v>
          </cell>
          <cell r="E2356" t="str">
            <v>COMPUTER CHAIR</v>
          </cell>
          <cell r="F2356">
            <v>1</v>
          </cell>
          <cell r="G2356">
            <v>34955</v>
          </cell>
          <cell r="H2356">
            <v>3300</v>
          </cell>
        </row>
        <row r="2357">
          <cell r="A2357">
            <v>3400003024</v>
          </cell>
          <cell r="B2357">
            <v>6901</v>
          </cell>
          <cell r="C2357">
            <v>61108</v>
          </cell>
          <cell r="D2357">
            <v>0</v>
          </cell>
          <cell r="E2357" t="str">
            <v>WOODEN PLATFORM</v>
          </cell>
          <cell r="F2357">
            <v>3</v>
          </cell>
          <cell r="G2357">
            <v>35017</v>
          </cell>
          <cell r="H2357">
            <v>8300</v>
          </cell>
        </row>
        <row r="2358">
          <cell r="A2358">
            <v>3400003005</v>
          </cell>
          <cell r="B2358">
            <v>6901</v>
          </cell>
          <cell r="C2358">
            <v>61201</v>
          </cell>
          <cell r="D2358">
            <v>0</v>
          </cell>
          <cell r="E2358" t="str">
            <v>HOLDING CLAMP WITH BOLT</v>
          </cell>
          <cell r="F2358">
            <v>100</v>
          </cell>
          <cell r="G2358">
            <v>34957</v>
          </cell>
          <cell r="H2358">
            <v>3500</v>
          </cell>
        </row>
        <row r="2359">
          <cell r="A2359">
            <v>3400002961</v>
          </cell>
          <cell r="B2359">
            <v>6901</v>
          </cell>
          <cell r="C2359">
            <v>61107</v>
          </cell>
          <cell r="D2359">
            <v>0</v>
          </cell>
          <cell r="E2359" t="str">
            <v>ESD STEEL ALMIRAH</v>
          </cell>
          <cell r="F2359">
            <v>2</v>
          </cell>
          <cell r="G2359">
            <v>35019</v>
          </cell>
          <cell r="H2359">
            <v>7600</v>
          </cell>
        </row>
        <row r="2360">
          <cell r="A2360">
            <v>3400003193</v>
          </cell>
          <cell r="B2360">
            <v>6901</v>
          </cell>
          <cell r="C2360">
            <v>61162</v>
          </cell>
          <cell r="D2360">
            <v>0</v>
          </cell>
          <cell r="E2360" t="str">
            <v>BED SIDE TABLES</v>
          </cell>
          <cell r="F2360">
            <v>2</v>
          </cell>
          <cell r="G2360">
            <v>35020</v>
          </cell>
          <cell r="H2360">
            <v>7900</v>
          </cell>
        </row>
        <row r="2361">
          <cell r="A2361">
            <v>3400003358</v>
          </cell>
          <cell r="B2361">
            <v>6901</v>
          </cell>
          <cell r="C2361">
            <v>61107</v>
          </cell>
          <cell r="D2361">
            <v>0</v>
          </cell>
          <cell r="E2361" t="str">
            <v>BACK PANE TRAY &amp; COMPONENT STORAGE DRAWE</v>
          </cell>
          <cell r="F2361">
            <v>53</v>
          </cell>
          <cell r="G2361">
            <v>35235</v>
          </cell>
          <cell r="H2361">
            <v>40700</v>
          </cell>
        </row>
        <row r="2362">
          <cell r="A2362">
            <v>3400003364</v>
          </cell>
          <cell r="B2362">
            <v>6901</v>
          </cell>
          <cell r="C2362">
            <v>61116</v>
          </cell>
          <cell r="D2362">
            <v>0</v>
          </cell>
          <cell r="E2362" t="str">
            <v>COMPUTER TABLE</v>
          </cell>
          <cell r="F2362">
            <v>1</v>
          </cell>
          <cell r="G2362">
            <v>35265</v>
          </cell>
          <cell r="H2362">
            <v>3900</v>
          </cell>
        </row>
        <row r="2363">
          <cell r="A2363">
            <v>3400003042</v>
          </cell>
          <cell r="B2363">
            <v>6901</v>
          </cell>
          <cell r="C2363">
            <v>61102</v>
          </cell>
          <cell r="D2363">
            <v>0</v>
          </cell>
          <cell r="E2363" t="str">
            <v>PCB COLLECTION TABLE (ESD) FOR SMT LINE</v>
          </cell>
          <cell r="F2363">
            <v>1</v>
          </cell>
          <cell r="G2363">
            <v>35084</v>
          </cell>
          <cell r="H2363">
            <v>3600</v>
          </cell>
        </row>
        <row r="2364">
          <cell r="A2364">
            <v>3400002997</v>
          </cell>
          <cell r="B2364">
            <v>6901</v>
          </cell>
          <cell r="C2364">
            <v>61108</v>
          </cell>
          <cell r="D2364">
            <v>0</v>
          </cell>
          <cell r="E2364" t="str">
            <v>WOODEN PALLET</v>
          </cell>
          <cell r="F2364">
            <v>35</v>
          </cell>
          <cell r="G2364">
            <v>34963</v>
          </cell>
          <cell r="H2364">
            <v>20200</v>
          </cell>
        </row>
        <row r="2365">
          <cell r="A2365">
            <v>3400003349</v>
          </cell>
          <cell r="B2365">
            <v>6901</v>
          </cell>
          <cell r="C2365">
            <v>61102</v>
          </cell>
          <cell r="D2365">
            <v>0</v>
          </cell>
          <cell r="E2365" t="str">
            <v>WOODEN  RACK FOR STORAGE OF I.C.</v>
          </cell>
          <cell r="F2365">
            <v>1</v>
          </cell>
          <cell r="G2365">
            <v>35207</v>
          </cell>
          <cell r="H2365">
            <v>46200</v>
          </cell>
        </row>
        <row r="2366">
          <cell r="A2366">
            <v>3400002973</v>
          </cell>
          <cell r="B2366">
            <v>6901</v>
          </cell>
          <cell r="C2366">
            <v>61108</v>
          </cell>
          <cell r="D2366">
            <v>0</v>
          </cell>
          <cell r="E2366" t="str">
            <v>NON ESD WORK STATION CHAIR</v>
          </cell>
          <cell r="F2366">
            <v>4</v>
          </cell>
          <cell r="G2366">
            <v>35025</v>
          </cell>
          <cell r="H2366">
            <v>7300</v>
          </cell>
        </row>
        <row r="2367">
          <cell r="A2367">
            <v>3400003334</v>
          </cell>
          <cell r="B2367">
            <v>6901</v>
          </cell>
          <cell r="C2367">
            <v>61112</v>
          </cell>
          <cell r="D2367">
            <v>0</v>
          </cell>
          <cell r="E2367" t="str">
            <v>NON- ANTISTATIC SHELVES</v>
          </cell>
          <cell r="F2367">
            <v>1</v>
          </cell>
          <cell r="G2367">
            <v>35178</v>
          </cell>
          <cell r="H2367">
            <v>3100</v>
          </cell>
        </row>
        <row r="2368">
          <cell r="A2368">
            <v>3400003359</v>
          </cell>
          <cell r="B2368">
            <v>6901</v>
          </cell>
          <cell r="C2368">
            <v>61115</v>
          </cell>
          <cell r="D2368">
            <v>0</v>
          </cell>
          <cell r="E2368" t="str">
            <v>ESD STEP LADDER</v>
          </cell>
          <cell r="F2368">
            <v>1</v>
          </cell>
          <cell r="G2368">
            <v>35270</v>
          </cell>
          <cell r="H2368">
            <v>4400</v>
          </cell>
        </row>
        <row r="2369">
          <cell r="A2369">
            <v>3400003333</v>
          </cell>
          <cell r="B2369">
            <v>6901</v>
          </cell>
          <cell r="C2369">
            <v>61104</v>
          </cell>
          <cell r="D2369">
            <v>0</v>
          </cell>
          <cell r="E2369" t="str">
            <v>TECHNICIAN CHAIR</v>
          </cell>
          <cell r="F2369">
            <v>2</v>
          </cell>
          <cell r="G2369">
            <v>34053</v>
          </cell>
          <cell r="H2369">
            <v>2000</v>
          </cell>
        </row>
        <row r="2370">
          <cell r="A2370">
            <v>3400003348</v>
          </cell>
          <cell r="B2370">
            <v>6901</v>
          </cell>
          <cell r="C2370">
            <v>61102</v>
          </cell>
          <cell r="D2370">
            <v>0</v>
          </cell>
          <cell r="E2370" t="str">
            <v>PLYWOOD RACK FOR CAROUSEL PAN</v>
          </cell>
          <cell r="F2370">
            <v>1</v>
          </cell>
          <cell r="G2370">
            <v>35180</v>
          </cell>
          <cell r="H2370">
            <v>27400</v>
          </cell>
        </row>
        <row r="2371">
          <cell r="A2371">
            <v>3400002949</v>
          </cell>
          <cell r="B2371">
            <v>6901</v>
          </cell>
          <cell r="C2371">
            <v>61203</v>
          </cell>
          <cell r="D2371">
            <v>0</v>
          </cell>
          <cell r="E2371" t="str">
            <v>WOODEN CHAIR</v>
          </cell>
          <cell r="F2371">
            <v>8</v>
          </cell>
          <cell r="G2371">
            <v>34968</v>
          </cell>
          <cell r="H2371">
            <v>8900</v>
          </cell>
        </row>
        <row r="2372">
          <cell r="A2372">
            <v>3400003211</v>
          </cell>
          <cell r="B2372">
            <v>6901</v>
          </cell>
          <cell r="C2372">
            <v>61116</v>
          </cell>
          <cell r="D2372">
            <v>0</v>
          </cell>
          <cell r="E2372" t="str">
            <v>CLAMP FOR 7GHZ. TRANSMISSION RACK</v>
          </cell>
          <cell r="F2372">
            <v>1</v>
          </cell>
          <cell r="G2372">
            <v>35060</v>
          </cell>
          <cell r="H2372">
            <v>1400</v>
          </cell>
        </row>
        <row r="2373">
          <cell r="A2373">
            <v>3400002967</v>
          </cell>
          <cell r="B2373">
            <v>6901</v>
          </cell>
          <cell r="C2373">
            <v>61156</v>
          </cell>
          <cell r="D2373">
            <v>0</v>
          </cell>
          <cell r="E2373" t="str">
            <v>WOODEN FILE CABINET</v>
          </cell>
          <cell r="F2373">
            <v>2</v>
          </cell>
          <cell r="G2373">
            <v>34939</v>
          </cell>
          <cell r="H2373">
            <v>6700</v>
          </cell>
        </row>
        <row r="2374">
          <cell r="A2374">
            <v>3400003338</v>
          </cell>
          <cell r="B2374">
            <v>6901</v>
          </cell>
          <cell r="C2374">
            <v>61155</v>
          </cell>
          <cell r="D2374">
            <v>0</v>
          </cell>
          <cell r="E2374" t="str">
            <v>OFFICE TABLE</v>
          </cell>
          <cell r="F2374">
            <v>1</v>
          </cell>
          <cell r="G2374">
            <v>35215</v>
          </cell>
          <cell r="H2374">
            <v>5300</v>
          </cell>
        </row>
        <row r="2375">
          <cell r="A2375">
            <v>3400003035</v>
          </cell>
          <cell r="B2375">
            <v>6901</v>
          </cell>
          <cell r="C2375">
            <v>61108</v>
          </cell>
          <cell r="D2375">
            <v>0</v>
          </cell>
          <cell r="E2375" t="str">
            <v>WOODEN PALLET</v>
          </cell>
          <cell r="F2375">
            <v>25</v>
          </cell>
          <cell r="G2375">
            <v>35095</v>
          </cell>
          <cell r="H2375">
            <v>18800</v>
          </cell>
        </row>
        <row r="2376">
          <cell r="A2376">
            <v>3400002954</v>
          </cell>
          <cell r="B2376">
            <v>6901</v>
          </cell>
          <cell r="C2376">
            <v>61158</v>
          </cell>
          <cell r="D2376">
            <v>0</v>
          </cell>
          <cell r="E2376" t="str">
            <v>COMPUTER CHAIR</v>
          </cell>
          <cell r="F2376">
            <v>3</v>
          </cell>
          <cell r="G2376">
            <v>35003</v>
          </cell>
          <cell r="H2376">
            <v>5900</v>
          </cell>
        </row>
      </sheetData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Page"/>
      <sheetName val="DR"/>
      <sheetName val="DR-Anx"/>
      <sheetName val="AR"/>
      <sheetName val="CARO"/>
      <sheetName val="CAROApp"/>
      <sheetName val="BS"/>
      <sheetName val="PL"/>
      <sheetName val="FundFlow"/>
      <sheetName val="Instructions"/>
      <sheetName val="BSSch"/>
      <sheetName val="FASch"/>
      <sheetName val="PLSch"/>
      <sheetName val="Notes"/>
      <sheetName val="PartIV"/>
      <sheetName val="GR-BS"/>
      <sheetName val="GR-PL"/>
      <sheetName val="AS22"/>
      <sheetName val="115JB"/>
      <sheetName val="115JB-Anx"/>
      <sheetName val="3CA"/>
      <sheetName val="3CA-Anx"/>
      <sheetName val="3CD"/>
      <sheetName val="145A-Exclusive"/>
      <sheetName val="145-Incusive"/>
      <sheetName val="3CD-145A-Anx"/>
      <sheetName val="3CD-Dep-Anx"/>
      <sheetName val="3CD-40A(3)-Anx"/>
      <sheetName val="3CD-40A(2)(b)-Anx"/>
      <sheetName val="3CD-269SS-T-Anx"/>
      <sheetName val="3CD-CFLoss-Anx"/>
      <sheetName val="3CD-Ratios-Anx "/>
      <sheetName val="Names"/>
      <sheetName val="IT"/>
      <sheetName val="Ma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3">
          <cell r="C3" t="str">
            <v>Portalplayer (India) Private Limited</v>
          </cell>
        </row>
        <row r="4">
          <cell r="C4" t="str">
            <v>Plot No:249, Prashasan Nagar,Road No:72, Jubilee Hills,Hyderabad-500 034.</v>
          </cell>
        </row>
        <row r="7">
          <cell r="C7" t="str">
            <v>Private Limited Company</v>
          </cell>
        </row>
        <row r="11">
          <cell r="C11" t="str">
            <v>AABCP7418F</v>
          </cell>
        </row>
        <row r="16">
          <cell r="C16" t="str">
            <v>Partner</v>
          </cell>
        </row>
        <row r="19">
          <cell r="C19" t="str">
            <v>Deloitte Haskins &amp; Sells</v>
          </cell>
        </row>
        <row r="20">
          <cell r="C20" t="str">
            <v>P.R. Ramesh</v>
          </cell>
        </row>
        <row r="23">
          <cell r="C23" t="str">
            <v>M.No: 70928</v>
          </cell>
        </row>
        <row r="24">
          <cell r="C24" t="str">
            <v>Chartered Accountants,7th Floor, Amrutha Estates,Lingapur House,Himayathnagar,Hyderabad-500 029.</v>
          </cell>
        </row>
        <row r="28">
          <cell r="C28" t="str">
            <v>31-03-2006</v>
          </cell>
        </row>
        <row r="34">
          <cell r="C34" t="str">
            <v>2006-07</v>
          </cell>
        </row>
        <row r="40">
          <cell r="C40" t="str">
            <v>August 5, 2006</v>
          </cell>
        </row>
        <row r="43">
          <cell r="C43" t="str">
            <v>Hyderabad</v>
          </cell>
        </row>
        <row r="45">
          <cell r="C45" t="str">
            <v>Software Development</v>
          </cell>
        </row>
        <row r="46">
          <cell r="C46" t="str">
            <v>Mercantile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Sum"/>
      <sheetName val="PL"/>
      <sheetName val="BS"/>
      <sheetName val="DF1"/>
      <sheetName val="DF1_FCFE"/>
      <sheetName val="DF2"/>
      <sheetName val="DF3"/>
      <sheetName val="CM1"/>
      <sheetName val="CT1"/>
      <sheetName val="NV1"/>
      <sheetName val="IT_Dep"/>
      <sheetName val="_CIQHiddenCacheSheet"/>
      <sheetName val="Inputs"/>
      <sheetName val="Analysis New"/>
      <sheetName val="GS_1"/>
      <sheetName val="SumFin"/>
      <sheetName val="Checks"/>
      <sheetName val="Beta"/>
      <sheetName val="MktCap"/>
      <sheetName val="TradingVol"/>
      <sheetName val="BetaTicker"/>
      <sheetName val="CompsPLA"/>
      <sheetName val="CompBSA"/>
      <sheetName val="CompPLQ"/>
      <sheetName val="CompBSQ"/>
      <sheetName val="CompDes"/>
      <sheetName val="CapStru"/>
      <sheetName val="PrefShare"/>
      <sheetName val="Exchange rate"/>
    </sheetNames>
    <sheetDataSet>
      <sheetData sheetId="0"/>
      <sheetData sheetId="1">
        <row r="17">
          <cell r="D1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D10" t="str">
            <v>TCL</v>
          </cell>
        </row>
        <row r="76">
          <cell r="G76">
            <v>41729</v>
          </cell>
          <cell r="H76">
            <v>42094</v>
          </cell>
          <cell r="I76">
            <v>42460</v>
          </cell>
          <cell r="J76">
            <v>42825</v>
          </cell>
          <cell r="K76">
            <v>43190</v>
          </cell>
          <cell r="L76">
            <v>43555</v>
          </cell>
          <cell r="M76">
            <v>43921</v>
          </cell>
          <cell r="N76">
            <v>44286</v>
          </cell>
          <cell r="O76">
            <v>44651</v>
          </cell>
          <cell r="P76">
            <v>45016</v>
          </cell>
          <cell r="Q76">
            <v>45382</v>
          </cell>
          <cell r="R76">
            <v>45747</v>
          </cell>
          <cell r="S76">
            <v>46112</v>
          </cell>
          <cell r="T76">
            <v>46477</v>
          </cell>
          <cell r="U76">
            <v>46843</v>
          </cell>
          <cell r="V76">
            <v>47208</v>
          </cell>
          <cell r="W76">
            <v>47573</v>
          </cell>
          <cell r="X76">
            <v>47938</v>
          </cell>
          <cell r="Y76">
            <v>48304</v>
          </cell>
          <cell r="Z76">
            <v>48669</v>
          </cell>
          <cell r="AA76">
            <v>49034</v>
          </cell>
          <cell r="AB76">
            <v>49399</v>
          </cell>
          <cell r="AC76">
            <v>49765</v>
          </cell>
          <cell r="AD76">
            <v>50130</v>
          </cell>
          <cell r="AE76">
            <v>50495</v>
          </cell>
          <cell r="AF76">
            <v>50860</v>
          </cell>
          <cell r="AG76">
            <v>51226</v>
          </cell>
          <cell r="AH76">
            <v>51591</v>
          </cell>
          <cell r="AI76">
            <v>51956</v>
          </cell>
          <cell r="AJ76">
            <v>52321</v>
          </cell>
          <cell r="AK76">
            <v>52687</v>
          </cell>
        </row>
        <row r="87">
          <cell r="E87">
            <v>1</v>
          </cell>
        </row>
      </sheetData>
      <sheetData sheetId="13"/>
      <sheetData sheetId="14">
        <row r="7">
          <cell r="B7">
            <v>1</v>
          </cell>
          <cell r="C7">
            <v>2</v>
          </cell>
          <cell r="D7">
            <v>2</v>
          </cell>
          <cell r="E7">
            <v>3</v>
          </cell>
          <cell r="F7">
            <v>4</v>
          </cell>
          <cell r="G7">
            <v>5</v>
          </cell>
          <cell r="H7">
            <v>6</v>
          </cell>
          <cell r="I7">
            <v>6</v>
          </cell>
          <cell r="J7">
            <v>6</v>
          </cell>
          <cell r="K7">
            <v>6</v>
          </cell>
          <cell r="L7">
            <v>6</v>
          </cell>
          <cell r="O7">
            <v>6</v>
          </cell>
          <cell r="P7">
            <v>6</v>
          </cell>
          <cell r="Q7">
            <v>6</v>
          </cell>
          <cell r="R7">
            <v>6</v>
          </cell>
          <cell r="S7">
            <v>6</v>
          </cell>
          <cell r="T7">
            <v>0</v>
          </cell>
          <cell r="U7">
            <v>6</v>
          </cell>
          <cell r="V7">
            <v>6</v>
          </cell>
          <cell r="W7">
            <v>6</v>
          </cell>
          <cell r="X7">
            <v>0</v>
          </cell>
          <cell r="Y7">
            <v>6</v>
          </cell>
          <cell r="Z7">
            <v>6</v>
          </cell>
          <cell r="AA7">
            <v>6</v>
          </cell>
          <cell r="AB7">
            <v>6</v>
          </cell>
          <cell r="AC7">
            <v>0</v>
          </cell>
          <cell r="AD7">
            <v>6</v>
          </cell>
          <cell r="AE7">
            <v>6</v>
          </cell>
          <cell r="AF7">
            <v>6</v>
          </cell>
          <cell r="AG7">
            <v>6</v>
          </cell>
          <cell r="AH7">
            <v>6</v>
          </cell>
          <cell r="AI7">
            <v>6</v>
          </cell>
          <cell r="AJ7">
            <v>6</v>
          </cell>
          <cell r="AK7">
            <v>6</v>
          </cell>
          <cell r="AL7">
            <v>6</v>
          </cell>
          <cell r="AM7">
            <v>6</v>
          </cell>
          <cell r="AN7">
            <v>0</v>
          </cell>
          <cell r="AO7">
            <v>6</v>
          </cell>
          <cell r="AP7">
            <v>6</v>
          </cell>
          <cell r="AQ7">
            <v>6</v>
          </cell>
          <cell r="AR7">
            <v>6</v>
          </cell>
          <cell r="AS7">
            <v>6</v>
          </cell>
          <cell r="AT7">
            <v>6</v>
          </cell>
          <cell r="AU7">
            <v>6</v>
          </cell>
          <cell r="AV7">
            <v>6</v>
          </cell>
          <cell r="AW7">
            <v>0</v>
          </cell>
          <cell r="AX7">
            <v>6</v>
          </cell>
          <cell r="AY7">
            <v>7</v>
          </cell>
          <cell r="AZ7">
            <v>7</v>
          </cell>
          <cell r="BA7">
            <v>7</v>
          </cell>
          <cell r="BB7">
            <v>7</v>
          </cell>
          <cell r="BC7">
            <v>7</v>
          </cell>
          <cell r="BD7">
            <v>0</v>
          </cell>
          <cell r="BE7">
            <v>7</v>
          </cell>
          <cell r="BF7">
            <v>7</v>
          </cell>
          <cell r="BG7">
            <v>7</v>
          </cell>
          <cell r="BH7">
            <v>7</v>
          </cell>
          <cell r="BI7">
            <v>7</v>
          </cell>
          <cell r="BJ7">
            <v>7</v>
          </cell>
          <cell r="BK7">
            <v>0</v>
          </cell>
          <cell r="BL7">
            <v>7</v>
          </cell>
          <cell r="BM7">
            <v>7</v>
          </cell>
          <cell r="BN7">
            <v>7</v>
          </cell>
          <cell r="BO7">
            <v>7</v>
          </cell>
          <cell r="BP7">
            <v>0</v>
          </cell>
          <cell r="BQ7">
            <v>7</v>
          </cell>
          <cell r="BR7">
            <v>7</v>
          </cell>
          <cell r="BS7">
            <v>7</v>
          </cell>
          <cell r="BT7">
            <v>7</v>
          </cell>
          <cell r="BU7">
            <v>0</v>
          </cell>
          <cell r="BV7">
            <v>7</v>
          </cell>
          <cell r="BW7">
            <v>7</v>
          </cell>
          <cell r="BX7">
            <v>7</v>
          </cell>
          <cell r="BY7">
            <v>7</v>
          </cell>
          <cell r="BZ7">
            <v>0</v>
          </cell>
          <cell r="CA7">
            <v>7</v>
          </cell>
          <cell r="CB7">
            <v>7</v>
          </cell>
          <cell r="CC7">
            <v>7</v>
          </cell>
          <cell r="CD7">
            <v>7</v>
          </cell>
          <cell r="CE7">
            <v>0</v>
          </cell>
          <cell r="CF7">
            <v>7</v>
          </cell>
          <cell r="CG7">
            <v>7</v>
          </cell>
          <cell r="CH7">
            <v>7</v>
          </cell>
          <cell r="CI7">
            <v>7</v>
          </cell>
          <cell r="CJ7">
            <v>0</v>
          </cell>
          <cell r="CK7">
            <v>7</v>
          </cell>
          <cell r="CL7">
            <v>7</v>
          </cell>
          <cell r="CM7">
            <v>7</v>
          </cell>
          <cell r="CN7">
            <v>7</v>
          </cell>
          <cell r="CO7">
            <v>0</v>
          </cell>
          <cell r="CP7">
            <v>7</v>
          </cell>
          <cell r="CQ7">
            <v>7</v>
          </cell>
          <cell r="CR7">
            <v>7</v>
          </cell>
          <cell r="CS7">
            <v>7</v>
          </cell>
          <cell r="CT7">
            <v>0</v>
          </cell>
          <cell r="CU7">
            <v>7</v>
          </cell>
          <cell r="CV7">
            <v>7</v>
          </cell>
          <cell r="CW7">
            <v>7</v>
          </cell>
          <cell r="CX7">
            <v>7</v>
          </cell>
          <cell r="CY7">
            <v>0</v>
          </cell>
          <cell r="CZ7">
            <v>7</v>
          </cell>
          <cell r="DA7">
            <v>7</v>
          </cell>
          <cell r="DB7">
            <v>7</v>
          </cell>
          <cell r="DC7">
            <v>7</v>
          </cell>
          <cell r="DD7">
            <v>7</v>
          </cell>
          <cell r="DE7">
            <v>7</v>
          </cell>
          <cell r="DF7">
            <v>0</v>
          </cell>
          <cell r="DG7">
            <v>7</v>
          </cell>
          <cell r="DH7">
            <v>7</v>
          </cell>
          <cell r="DI7">
            <v>7</v>
          </cell>
          <cell r="DJ7">
            <v>7</v>
          </cell>
          <cell r="DK7">
            <v>7</v>
          </cell>
          <cell r="DL7">
            <v>7</v>
          </cell>
          <cell r="DM7">
            <v>7</v>
          </cell>
          <cell r="DO7">
            <v>7</v>
          </cell>
          <cell r="DP7">
            <v>7</v>
          </cell>
          <cell r="DQ7">
            <v>0</v>
          </cell>
          <cell r="DR7">
            <v>7</v>
          </cell>
          <cell r="DS7">
            <v>7</v>
          </cell>
          <cell r="DT7">
            <v>7</v>
          </cell>
          <cell r="DU7">
            <v>7</v>
          </cell>
          <cell r="DV7">
            <v>7</v>
          </cell>
          <cell r="DW7">
            <v>7</v>
          </cell>
          <cell r="DX7">
            <v>7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 t="str">
            <v>%</v>
          </cell>
          <cell r="DI10">
            <v>0</v>
          </cell>
          <cell r="DJ10" t="str">
            <v>%</v>
          </cell>
          <cell r="DK10">
            <v>0</v>
          </cell>
          <cell r="DL10">
            <v>0</v>
          </cell>
          <cell r="DM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</row>
        <row r="11">
          <cell r="B11" t="str">
            <v>#CIQINACTIVE</v>
          </cell>
          <cell r="C11" t="str">
            <v>Yes</v>
          </cell>
          <cell r="D11">
            <v>1</v>
          </cell>
          <cell r="E11">
            <v>5.5555555555555552E-2</v>
          </cell>
          <cell r="F11" t="str">
            <v>#CIQINACTIVE</v>
          </cell>
          <cell r="G11" t="str">
            <v>#CIQINACTIVE</v>
          </cell>
          <cell r="H11" t="str">
            <v>#CIQINACTIVE</v>
          </cell>
          <cell r="I11" t="str">
            <v>#CIQINACTIVE</v>
          </cell>
          <cell r="J11" t="str">
            <v>#CIQINACTIVE</v>
          </cell>
          <cell r="K11" t="e">
            <v>#VALUE!</v>
          </cell>
          <cell r="L11">
            <v>0</v>
          </cell>
          <cell r="O11" t="str">
            <v>#CIQINACTIVE</v>
          </cell>
          <cell r="P11" t="e">
            <v>#VALUE!</v>
          </cell>
          <cell r="Q11" t="e">
            <v>#VALUE!</v>
          </cell>
          <cell r="R11">
            <v>0</v>
          </cell>
          <cell r="S11" t="e">
            <v>#VALUE!</v>
          </cell>
          <cell r="T11">
            <v>0</v>
          </cell>
          <cell r="U11" t="e">
            <v>#N/A</v>
          </cell>
          <cell r="V11" t="e">
            <v>#VALUE!</v>
          </cell>
          <cell r="W11" t="e">
            <v>#VALUE!</v>
          </cell>
          <cell r="X11">
            <v>0</v>
          </cell>
          <cell r="Y11" t="e">
            <v>#VALUE!</v>
          </cell>
          <cell r="Z11" t="e">
            <v>#VALUE!</v>
          </cell>
          <cell r="AA11" t="str">
            <v>#CIQINACTIVE</v>
          </cell>
          <cell r="AB11" t="e">
            <v>#VALUE!</v>
          </cell>
          <cell r="AC11">
            <v>0</v>
          </cell>
          <cell r="AD11" t="e">
            <v>#VALUE!</v>
          </cell>
          <cell r="AE11" t="e">
            <v>#VALUE!</v>
          </cell>
          <cell r="AF11" t="str">
            <v>#CIQINACTIVE</v>
          </cell>
          <cell r="AG11">
            <v>0</v>
          </cell>
          <cell r="AH11" t="e">
            <v>#VALUE!</v>
          </cell>
          <cell r="AI11" t="e">
            <v>#VALUE!</v>
          </cell>
          <cell r="AJ11" t="e">
            <v>#VALUE!</v>
          </cell>
          <cell r="AK11" t="e">
            <v>#VALUE!</v>
          </cell>
          <cell r="AL11" t="e">
            <v>#VALUE!</v>
          </cell>
          <cell r="AM11" t="e">
            <v>#VALUE!</v>
          </cell>
          <cell r="AN11">
            <v>0</v>
          </cell>
          <cell r="AO11">
            <v>0</v>
          </cell>
          <cell r="AP11">
            <v>0</v>
          </cell>
          <cell r="AQ11" t="e">
            <v>#N/A</v>
          </cell>
          <cell r="AR11" t="e">
            <v>#N/A</v>
          </cell>
          <cell r="AS11" t="e">
            <v>#DIV/0!</v>
          </cell>
          <cell r="AT11" t="e">
            <v>#DIV/0!</v>
          </cell>
          <cell r="AU11" t="e">
            <v>#DIV/0!</v>
          </cell>
          <cell r="AV11" t="e">
            <v>#N/A</v>
          </cell>
          <cell r="AW11">
            <v>0</v>
          </cell>
          <cell r="AX11" t="e">
            <v>#VALUE!</v>
          </cell>
          <cell r="AY11" t="e">
            <v>#VALUE!</v>
          </cell>
          <cell r="AZ11" t="e">
            <v>#N/A</v>
          </cell>
          <cell r="BA11" t="e">
            <v>#N/A</v>
          </cell>
          <cell r="BB11" t="e">
            <v>#VALUE!</v>
          </cell>
          <cell r="BC11" t="e">
            <v>#VALUE!</v>
          </cell>
          <cell r="BD11">
            <v>0</v>
          </cell>
          <cell r="BE11" t="e">
            <v>#VALUE!</v>
          </cell>
          <cell r="BF11" t="e">
            <v>#VALUE!</v>
          </cell>
          <cell r="BG11" t="e">
            <v>#N/A</v>
          </cell>
          <cell r="BH11" t="e">
            <v>#N/A</v>
          </cell>
          <cell r="BI11" t="e">
            <v>#VALUE!</v>
          </cell>
          <cell r="BJ11" t="e">
            <v>#VALUE!</v>
          </cell>
          <cell r="BK11">
            <v>0</v>
          </cell>
          <cell r="BL11" t="e">
            <v>#VALUE!</v>
          </cell>
          <cell r="BM11" t="e">
            <v>#VALUE!</v>
          </cell>
          <cell r="BN11" t="e">
            <v>#N/A</v>
          </cell>
          <cell r="BO11" t="e">
            <v>#N/A</v>
          </cell>
          <cell r="BP11">
            <v>0</v>
          </cell>
          <cell r="BQ11" t="e">
            <v>#VALUE!</v>
          </cell>
          <cell r="BR11" t="e">
            <v>#VALUE!</v>
          </cell>
          <cell r="BS11" t="e">
            <v>#N/A</v>
          </cell>
          <cell r="BT11" t="e">
            <v>#N/A</v>
          </cell>
          <cell r="BU11">
            <v>0</v>
          </cell>
          <cell r="BV11" t="e">
            <v>#VALUE!</v>
          </cell>
          <cell r="BW11" t="str">
            <v>NA</v>
          </cell>
          <cell r="BX11" t="str">
            <v>NA</v>
          </cell>
          <cell r="BY11" t="str">
            <v>NA</v>
          </cell>
          <cell r="BZ11">
            <v>0</v>
          </cell>
          <cell r="CA11" t="e">
            <v>#VALUE!</v>
          </cell>
          <cell r="CB11" t="str">
            <v>NA</v>
          </cell>
          <cell r="CC11" t="str">
            <v>NA</v>
          </cell>
          <cell r="CD11" t="str">
            <v>NA</v>
          </cell>
          <cell r="CE11">
            <v>0</v>
          </cell>
          <cell r="CF11" t="e">
            <v>#VALUE!</v>
          </cell>
          <cell r="CG11" t="str">
            <v>NA</v>
          </cell>
          <cell r="CH11" t="str">
            <v>NA</v>
          </cell>
          <cell r="CI11" t="str">
            <v>NA</v>
          </cell>
          <cell r="CJ11">
            <v>0</v>
          </cell>
          <cell r="CK11" t="e">
            <v>#VALUE!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0</v>
          </cell>
          <cell r="CP11" t="e">
            <v>#VALUE!</v>
          </cell>
          <cell r="CQ11" t="str">
            <v>NA</v>
          </cell>
          <cell r="CR11" t="str">
            <v>NA</v>
          </cell>
          <cell r="CS11" t="str">
            <v>NA</v>
          </cell>
          <cell r="CT11">
            <v>0</v>
          </cell>
          <cell r="CU11" t="e">
            <v>#VALUE!</v>
          </cell>
          <cell r="CV11" t="e">
            <v>#VALUE!</v>
          </cell>
          <cell r="CW11" t="e">
            <v>#VALUE!</v>
          </cell>
          <cell r="CX11" t="e">
            <v>#VALUE!</v>
          </cell>
          <cell r="CY11">
            <v>0</v>
          </cell>
          <cell r="CZ11" t="e">
            <v>#NUM!</v>
          </cell>
          <cell r="DA11" t="e">
            <v>#NUM!</v>
          </cell>
          <cell r="DB11" t="e">
            <v>#NUM!</v>
          </cell>
          <cell r="DC11" t="e">
            <v>#VALUE!</v>
          </cell>
          <cell r="DD11" t="e">
            <v>#VALUE!</v>
          </cell>
          <cell r="DE11" t="e">
            <v>#VALUE!</v>
          </cell>
          <cell r="DF11">
            <v>0</v>
          </cell>
          <cell r="DG11" t="e">
            <v>#NUM!</v>
          </cell>
          <cell r="DH11" t="e">
            <v>#VALUE!</v>
          </cell>
          <cell r="DI11" t="e">
            <v>#VALUE!</v>
          </cell>
          <cell r="DJ11" t="e">
            <v>#VALUE!</v>
          </cell>
          <cell r="DK11" t="e">
            <v>#VALUE!</v>
          </cell>
          <cell r="DL11" t="e">
            <v>#NUM!</v>
          </cell>
          <cell r="DM11" t="e">
            <v>#NUM!</v>
          </cell>
          <cell r="DO11" t="e">
            <v>#VALUE!</v>
          </cell>
          <cell r="DP11" t="e">
            <v>#VALUE!</v>
          </cell>
          <cell r="DQ11">
            <v>0</v>
          </cell>
          <cell r="DR11" t="e">
            <v>#N/A</v>
          </cell>
          <cell r="DS11" t="e">
            <v>#N/A</v>
          </cell>
          <cell r="DT11" t="e">
            <v>#DIV/0!</v>
          </cell>
          <cell r="DU11" t="e">
            <v>#N/A</v>
          </cell>
          <cell r="DV11" t="e">
            <v>#N/A</v>
          </cell>
          <cell r="DW11">
            <v>0</v>
          </cell>
          <cell r="DX11" t="e">
            <v>#N/A</v>
          </cell>
        </row>
        <row r="12">
          <cell r="B12" t="str">
            <v>#CIQINACTIVE</v>
          </cell>
          <cell r="C12" t="str">
            <v>No</v>
          </cell>
          <cell r="D12">
            <v>1</v>
          </cell>
          <cell r="E12">
            <v>0</v>
          </cell>
          <cell r="F12" t="str">
            <v>#CIQINACTIVE</v>
          </cell>
          <cell r="G12" t="str">
            <v>#CIQINACTIVE</v>
          </cell>
          <cell r="H12" t="str">
            <v>#CIQINACTIVE</v>
          </cell>
          <cell r="I12" t="str">
            <v>#CIQINACTIVE</v>
          </cell>
          <cell r="J12" t="str">
            <v>#CIQINACTIVE</v>
          </cell>
          <cell r="K12" t="e">
            <v>#VALUE!</v>
          </cell>
          <cell r="L12">
            <v>0</v>
          </cell>
          <cell r="O12" t="str">
            <v>#CIQINACTIVE</v>
          </cell>
          <cell r="P12" t="e">
            <v>#VALUE!</v>
          </cell>
          <cell r="Q12" t="e">
            <v>#VALUE!</v>
          </cell>
          <cell r="R12">
            <v>0</v>
          </cell>
          <cell r="S12" t="e">
            <v>#VALUE!</v>
          </cell>
          <cell r="T12">
            <v>0</v>
          </cell>
          <cell r="U12" t="e">
            <v>#N/A</v>
          </cell>
          <cell r="V12" t="e">
            <v>#VALUE!</v>
          </cell>
          <cell r="W12" t="e">
            <v>#VALUE!</v>
          </cell>
          <cell r="X12">
            <v>0</v>
          </cell>
          <cell r="Y12" t="e">
            <v>#VALUE!</v>
          </cell>
          <cell r="Z12" t="e">
            <v>#VALUE!</v>
          </cell>
          <cell r="AA12" t="str">
            <v>#CIQINACTIVE</v>
          </cell>
          <cell r="AB12" t="e">
            <v>#VALUE!</v>
          </cell>
          <cell r="AC12">
            <v>0</v>
          </cell>
          <cell r="AD12" t="e">
            <v>#VALUE!</v>
          </cell>
          <cell r="AE12" t="e">
            <v>#VALUE!</v>
          </cell>
          <cell r="AF12" t="str">
            <v>#CIQINACTIVE</v>
          </cell>
          <cell r="AG12">
            <v>0</v>
          </cell>
          <cell r="AH12" t="e">
            <v>#VALUE!</v>
          </cell>
          <cell r="AI12" t="e">
            <v>#VALUE!</v>
          </cell>
          <cell r="AJ12" t="e">
            <v>#VALUE!</v>
          </cell>
          <cell r="AK12" t="e">
            <v>#VALUE!</v>
          </cell>
          <cell r="AL12" t="e">
            <v>#VALUE!</v>
          </cell>
          <cell r="AM12" t="e">
            <v>#VALUE!</v>
          </cell>
          <cell r="AN12">
            <v>0</v>
          </cell>
          <cell r="AO12">
            <v>0</v>
          </cell>
          <cell r="AP12">
            <v>0</v>
          </cell>
          <cell r="AQ12" t="e">
            <v>#N/A</v>
          </cell>
          <cell r="AR12" t="e">
            <v>#N/A</v>
          </cell>
          <cell r="AS12" t="e">
            <v>#DIV/0!</v>
          </cell>
          <cell r="AT12" t="e">
            <v>#DIV/0!</v>
          </cell>
          <cell r="AU12" t="e">
            <v>#DIV/0!</v>
          </cell>
          <cell r="AV12" t="e">
            <v>#N/A</v>
          </cell>
          <cell r="AW12">
            <v>0</v>
          </cell>
          <cell r="AX12" t="e">
            <v>#VALUE!</v>
          </cell>
          <cell r="AY12" t="e">
            <v>#VALUE!</v>
          </cell>
          <cell r="AZ12" t="e">
            <v>#N/A</v>
          </cell>
          <cell r="BA12" t="e">
            <v>#N/A</v>
          </cell>
          <cell r="BB12" t="e">
            <v>#VALUE!</v>
          </cell>
          <cell r="BC12" t="e">
            <v>#VALUE!</v>
          </cell>
          <cell r="BD12">
            <v>0</v>
          </cell>
          <cell r="BE12" t="e">
            <v>#VALUE!</v>
          </cell>
          <cell r="BF12" t="e">
            <v>#VALUE!</v>
          </cell>
          <cell r="BG12" t="e">
            <v>#N/A</v>
          </cell>
          <cell r="BH12" t="e">
            <v>#N/A</v>
          </cell>
          <cell r="BI12" t="e">
            <v>#VALUE!</v>
          </cell>
          <cell r="BJ12" t="e">
            <v>#VALUE!</v>
          </cell>
          <cell r="BK12">
            <v>0</v>
          </cell>
          <cell r="BL12" t="e">
            <v>#VALUE!</v>
          </cell>
          <cell r="BM12" t="e">
            <v>#VALUE!</v>
          </cell>
          <cell r="BN12" t="e">
            <v>#N/A</v>
          </cell>
          <cell r="BO12" t="e">
            <v>#N/A</v>
          </cell>
          <cell r="BP12">
            <v>0</v>
          </cell>
          <cell r="BQ12" t="e">
            <v>#VALUE!</v>
          </cell>
          <cell r="BR12" t="e">
            <v>#VALUE!</v>
          </cell>
          <cell r="BS12" t="e">
            <v>#N/A</v>
          </cell>
          <cell r="BT12" t="e">
            <v>#N/A</v>
          </cell>
          <cell r="BU12">
            <v>0</v>
          </cell>
          <cell r="BV12" t="e">
            <v>#VALUE!</v>
          </cell>
          <cell r="BW12" t="str">
            <v>NA</v>
          </cell>
          <cell r="BX12" t="str">
            <v>NA</v>
          </cell>
          <cell r="BY12" t="str">
            <v>NA</v>
          </cell>
          <cell r="BZ12">
            <v>0</v>
          </cell>
          <cell r="CA12" t="e">
            <v>#VALUE!</v>
          </cell>
          <cell r="CB12" t="str">
            <v>NA</v>
          </cell>
          <cell r="CC12" t="str">
            <v>NA</v>
          </cell>
          <cell r="CD12" t="str">
            <v>NA</v>
          </cell>
          <cell r="CE12">
            <v>0</v>
          </cell>
          <cell r="CF12" t="e">
            <v>#VALUE!</v>
          </cell>
          <cell r="CG12" t="str">
            <v>NA</v>
          </cell>
          <cell r="CH12" t="str">
            <v>NA</v>
          </cell>
          <cell r="CI12" t="str">
            <v>NA</v>
          </cell>
          <cell r="CJ12">
            <v>0</v>
          </cell>
          <cell r="CK12" t="e">
            <v>#VALUE!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</v>
          </cell>
          <cell r="CP12" t="e">
            <v>#VALUE!</v>
          </cell>
          <cell r="CQ12" t="str">
            <v>NA</v>
          </cell>
          <cell r="CR12" t="str">
            <v>NA</v>
          </cell>
          <cell r="CS12" t="str">
            <v>NA</v>
          </cell>
          <cell r="CT12">
            <v>0</v>
          </cell>
          <cell r="CU12" t="e">
            <v>#VALUE!</v>
          </cell>
          <cell r="CV12" t="e">
            <v>#VALUE!</v>
          </cell>
          <cell r="CW12" t="e">
            <v>#VALUE!</v>
          </cell>
          <cell r="CX12" t="e">
            <v>#VALUE!</v>
          </cell>
          <cell r="CY12">
            <v>0</v>
          </cell>
          <cell r="CZ12" t="e">
            <v>#NUM!</v>
          </cell>
          <cell r="DA12" t="e">
            <v>#NUM!</v>
          </cell>
          <cell r="DB12" t="e">
            <v>#NUM!</v>
          </cell>
          <cell r="DC12" t="e">
            <v>#VALUE!</v>
          </cell>
          <cell r="DD12" t="e">
            <v>#VALUE!</v>
          </cell>
          <cell r="DE12" t="e">
            <v>#VALUE!</v>
          </cell>
          <cell r="DF12">
            <v>0</v>
          </cell>
          <cell r="DG12" t="e">
            <v>#NUM!</v>
          </cell>
          <cell r="DH12" t="e">
            <v>#VALUE!</v>
          </cell>
          <cell r="DI12" t="e">
            <v>#VALUE!</v>
          </cell>
          <cell r="DJ12" t="e">
            <v>#VALUE!</v>
          </cell>
          <cell r="DK12" t="e">
            <v>#VALUE!</v>
          </cell>
          <cell r="DL12" t="e">
            <v>#NUM!</v>
          </cell>
          <cell r="DM12" t="e">
            <v>#NUM!</v>
          </cell>
          <cell r="DO12" t="e">
            <v>#VALUE!</v>
          </cell>
          <cell r="DP12" t="e">
            <v>#VALUE!</v>
          </cell>
          <cell r="DQ12">
            <v>0</v>
          </cell>
          <cell r="DR12" t="e">
            <v>#N/A</v>
          </cell>
          <cell r="DS12" t="e">
            <v>#N/A</v>
          </cell>
          <cell r="DT12" t="e">
            <v>#DIV/0!</v>
          </cell>
          <cell r="DU12" t="e">
            <v>#N/A</v>
          </cell>
          <cell r="DV12" t="e">
            <v>#N/A</v>
          </cell>
          <cell r="DW12">
            <v>0</v>
          </cell>
          <cell r="DX12" t="e">
            <v>#N/A</v>
          </cell>
        </row>
        <row r="13">
          <cell r="B13" t="str">
            <v>#CIQINACTIVE</v>
          </cell>
          <cell r="C13" t="str">
            <v>Yes</v>
          </cell>
          <cell r="D13">
            <v>2</v>
          </cell>
          <cell r="E13">
            <v>5.5555555555555552E-2</v>
          </cell>
          <cell r="F13" t="str">
            <v>#CIQINACTIVE</v>
          </cell>
          <cell r="G13" t="str">
            <v>#CIQINACTIVE</v>
          </cell>
          <cell r="H13" t="str">
            <v>#CIQINACTIVE</v>
          </cell>
          <cell r="I13" t="str">
            <v>#CIQINACTIVE</v>
          </cell>
          <cell r="J13" t="str">
            <v>#CIQINACTIVE</v>
          </cell>
          <cell r="K13" t="e">
            <v>#VALUE!</v>
          </cell>
          <cell r="L13">
            <v>0</v>
          </cell>
          <cell r="O13" t="str">
            <v>#CIQINACTIVE</v>
          </cell>
          <cell r="P13" t="e">
            <v>#VALUE!</v>
          </cell>
          <cell r="Q13" t="e">
            <v>#VALUE!</v>
          </cell>
          <cell r="R13">
            <v>0</v>
          </cell>
          <cell r="S13" t="e">
            <v>#VALUE!</v>
          </cell>
          <cell r="T13">
            <v>0</v>
          </cell>
          <cell r="U13" t="e">
            <v>#N/A</v>
          </cell>
          <cell r="V13" t="e">
            <v>#VALUE!</v>
          </cell>
          <cell r="W13" t="e">
            <v>#VALUE!</v>
          </cell>
          <cell r="X13">
            <v>0</v>
          </cell>
          <cell r="Y13" t="e">
            <v>#VALUE!</v>
          </cell>
          <cell r="Z13" t="e">
            <v>#VALUE!</v>
          </cell>
          <cell r="AA13" t="str">
            <v>#CIQINACTIVE</v>
          </cell>
          <cell r="AB13" t="e">
            <v>#VALUE!</v>
          </cell>
          <cell r="AC13">
            <v>0</v>
          </cell>
          <cell r="AD13" t="e">
            <v>#VALUE!</v>
          </cell>
          <cell r="AE13" t="e">
            <v>#VALUE!</v>
          </cell>
          <cell r="AF13" t="str">
            <v>#CIQINACTIVE</v>
          </cell>
          <cell r="AG13">
            <v>0</v>
          </cell>
          <cell r="AH13" t="e">
            <v>#VALUE!</v>
          </cell>
          <cell r="AI13" t="e">
            <v>#VALUE!</v>
          </cell>
          <cell r="AJ13" t="e">
            <v>#VALUE!</v>
          </cell>
          <cell r="AK13" t="e">
            <v>#VALUE!</v>
          </cell>
          <cell r="AL13" t="e">
            <v>#VALUE!</v>
          </cell>
          <cell r="AM13" t="e">
            <v>#VALUE!</v>
          </cell>
          <cell r="AN13">
            <v>0</v>
          </cell>
          <cell r="AO13">
            <v>0</v>
          </cell>
          <cell r="AP13">
            <v>0</v>
          </cell>
          <cell r="AQ13" t="e">
            <v>#N/A</v>
          </cell>
          <cell r="AR13" t="e">
            <v>#N/A</v>
          </cell>
          <cell r="AS13" t="e">
            <v>#DIV/0!</v>
          </cell>
          <cell r="AT13" t="e">
            <v>#DIV/0!</v>
          </cell>
          <cell r="AU13" t="e">
            <v>#DIV/0!</v>
          </cell>
          <cell r="AV13" t="e">
            <v>#N/A</v>
          </cell>
          <cell r="AW13">
            <v>0</v>
          </cell>
          <cell r="AX13" t="e">
            <v>#VALUE!</v>
          </cell>
          <cell r="AY13" t="e">
            <v>#VALUE!</v>
          </cell>
          <cell r="AZ13" t="e">
            <v>#N/A</v>
          </cell>
          <cell r="BA13" t="e">
            <v>#N/A</v>
          </cell>
          <cell r="BB13" t="e">
            <v>#VALUE!</v>
          </cell>
          <cell r="BC13" t="e">
            <v>#VALUE!</v>
          </cell>
          <cell r="BD13">
            <v>0</v>
          </cell>
          <cell r="BE13" t="e">
            <v>#VALUE!</v>
          </cell>
          <cell r="BF13" t="e">
            <v>#VALUE!</v>
          </cell>
          <cell r="BG13" t="e">
            <v>#N/A</v>
          </cell>
          <cell r="BH13" t="e">
            <v>#N/A</v>
          </cell>
          <cell r="BI13" t="e">
            <v>#VALUE!</v>
          </cell>
          <cell r="BJ13" t="e">
            <v>#VALUE!</v>
          </cell>
          <cell r="BK13">
            <v>0</v>
          </cell>
          <cell r="BL13" t="e">
            <v>#VALUE!</v>
          </cell>
          <cell r="BM13" t="e">
            <v>#VALUE!</v>
          </cell>
          <cell r="BN13" t="e">
            <v>#N/A</v>
          </cell>
          <cell r="BO13" t="e">
            <v>#N/A</v>
          </cell>
          <cell r="BP13">
            <v>0</v>
          </cell>
          <cell r="BQ13" t="e">
            <v>#VALUE!</v>
          </cell>
          <cell r="BR13" t="e">
            <v>#VALUE!</v>
          </cell>
          <cell r="BS13" t="e">
            <v>#N/A</v>
          </cell>
          <cell r="BT13" t="e">
            <v>#N/A</v>
          </cell>
          <cell r="BU13">
            <v>0</v>
          </cell>
          <cell r="BV13" t="e">
            <v>#VALUE!</v>
          </cell>
          <cell r="BW13" t="str">
            <v>NA</v>
          </cell>
          <cell r="BX13" t="str">
            <v>NA</v>
          </cell>
          <cell r="BY13" t="str">
            <v>NA</v>
          </cell>
          <cell r="BZ13">
            <v>0</v>
          </cell>
          <cell r="CA13" t="e">
            <v>#VALUE!</v>
          </cell>
          <cell r="CB13" t="str">
            <v>NA</v>
          </cell>
          <cell r="CC13" t="str">
            <v>NA</v>
          </cell>
          <cell r="CD13" t="str">
            <v>NA</v>
          </cell>
          <cell r="CE13">
            <v>0</v>
          </cell>
          <cell r="CF13" t="e">
            <v>#VALUE!</v>
          </cell>
          <cell r="CG13" t="str">
            <v>NA</v>
          </cell>
          <cell r="CH13" t="str">
            <v>NA</v>
          </cell>
          <cell r="CI13" t="str">
            <v>NA</v>
          </cell>
          <cell r="CJ13">
            <v>0</v>
          </cell>
          <cell r="CK13" t="e">
            <v>#VALUE!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0</v>
          </cell>
          <cell r="CP13" t="e">
            <v>#VALUE!</v>
          </cell>
          <cell r="CQ13" t="str">
            <v>NA</v>
          </cell>
          <cell r="CR13" t="str">
            <v>NA</v>
          </cell>
          <cell r="CS13" t="str">
            <v>NA</v>
          </cell>
          <cell r="CT13">
            <v>0</v>
          </cell>
          <cell r="CU13" t="e">
            <v>#VALUE!</v>
          </cell>
          <cell r="CV13" t="e">
            <v>#VALUE!</v>
          </cell>
          <cell r="CW13" t="e">
            <v>#VALUE!</v>
          </cell>
          <cell r="CX13" t="e">
            <v>#VALUE!</v>
          </cell>
          <cell r="CY13">
            <v>0</v>
          </cell>
          <cell r="CZ13" t="e">
            <v>#VALUE!</v>
          </cell>
          <cell r="DA13" t="e">
            <v>#VALUE!</v>
          </cell>
          <cell r="DB13" t="e">
            <v>#VALUE!</v>
          </cell>
          <cell r="DC13" t="e">
            <v>#VALUE!</v>
          </cell>
          <cell r="DD13" t="e">
            <v>#VALUE!</v>
          </cell>
          <cell r="DE13" t="e">
            <v>#VALUE!</v>
          </cell>
          <cell r="DF13">
            <v>0</v>
          </cell>
          <cell r="DG13" t="e">
            <v>#VALUE!</v>
          </cell>
          <cell r="DH13" t="e">
            <v>#VALUE!</v>
          </cell>
          <cell r="DI13" t="e">
            <v>#VALUE!</v>
          </cell>
          <cell r="DJ13" t="e">
            <v>#VALUE!</v>
          </cell>
          <cell r="DK13" t="e">
            <v>#VALUE!</v>
          </cell>
          <cell r="DL13" t="e">
            <v>#VALUE!</v>
          </cell>
          <cell r="DM13" t="e">
            <v>#VALUE!</v>
          </cell>
          <cell r="DO13" t="e">
            <v>#VALUE!</v>
          </cell>
          <cell r="DP13" t="e">
            <v>#VALUE!</v>
          </cell>
          <cell r="DQ13">
            <v>0</v>
          </cell>
          <cell r="DR13" t="e">
            <v>#N/A</v>
          </cell>
          <cell r="DS13" t="e">
            <v>#N/A</v>
          </cell>
          <cell r="DT13" t="e">
            <v>#DIV/0!</v>
          </cell>
          <cell r="DU13" t="e">
            <v>#N/A</v>
          </cell>
          <cell r="DV13" t="e">
            <v>#N/A</v>
          </cell>
          <cell r="DW13">
            <v>0</v>
          </cell>
          <cell r="DX13" t="e">
            <v>#N/A</v>
          </cell>
        </row>
        <row r="14">
          <cell r="B14" t="str">
            <v>#CIQINACTIVE</v>
          </cell>
          <cell r="C14" t="str">
            <v>No</v>
          </cell>
          <cell r="D14">
            <v>2</v>
          </cell>
          <cell r="E14">
            <v>0</v>
          </cell>
          <cell r="F14" t="str">
            <v>#CIQINACTIVE</v>
          </cell>
          <cell r="G14" t="str">
            <v>#CIQINACTIVE</v>
          </cell>
          <cell r="H14" t="str">
            <v>#CIQINACTIVE</v>
          </cell>
          <cell r="I14" t="str">
            <v>#CIQINACTIVE</v>
          </cell>
          <cell r="J14" t="str">
            <v>#CIQINACTIVE</v>
          </cell>
          <cell r="K14" t="e">
            <v>#VALUE!</v>
          </cell>
          <cell r="L14">
            <v>0</v>
          </cell>
          <cell r="O14" t="str">
            <v>#CIQINACTIVE</v>
          </cell>
          <cell r="P14" t="e">
            <v>#VALUE!</v>
          </cell>
          <cell r="Q14" t="e">
            <v>#VALUE!</v>
          </cell>
          <cell r="R14">
            <v>0</v>
          </cell>
          <cell r="S14" t="e">
            <v>#VALUE!</v>
          </cell>
          <cell r="T14">
            <v>0</v>
          </cell>
          <cell r="U14" t="e">
            <v>#N/A</v>
          </cell>
          <cell r="V14" t="e">
            <v>#VALUE!</v>
          </cell>
          <cell r="W14" t="e">
            <v>#VALUE!</v>
          </cell>
          <cell r="X14">
            <v>0</v>
          </cell>
          <cell r="Y14" t="e">
            <v>#VALUE!</v>
          </cell>
          <cell r="Z14" t="e">
            <v>#VALUE!</v>
          </cell>
          <cell r="AA14" t="str">
            <v>#CIQINACTIVE</v>
          </cell>
          <cell r="AB14" t="e">
            <v>#VALUE!</v>
          </cell>
          <cell r="AC14">
            <v>0</v>
          </cell>
          <cell r="AD14" t="e">
            <v>#VALUE!</v>
          </cell>
          <cell r="AE14" t="e">
            <v>#VALUE!</v>
          </cell>
          <cell r="AF14" t="str">
            <v>#CIQINACTIVE</v>
          </cell>
          <cell r="AG14">
            <v>0</v>
          </cell>
          <cell r="AH14" t="e">
            <v>#VALUE!</v>
          </cell>
          <cell r="AI14" t="e">
            <v>#VALUE!</v>
          </cell>
          <cell r="AJ14" t="e">
            <v>#VALUE!</v>
          </cell>
          <cell r="AK14" t="e">
            <v>#VALUE!</v>
          </cell>
          <cell r="AL14" t="e">
            <v>#VALUE!</v>
          </cell>
          <cell r="AM14" t="e">
            <v>#VALUE!</v>
          </cell>
          <cell r="AN14">
            <v>0</v>
          </cell>
          <cell r="AO14">
            <v>0</v>
          </cell>
          <cell r="AP14">
            <v>0</v>
          </cell>
          <cell r="AQ14" t="e">
            <v>#N/A</v>
          </cell>
          <cell r="AR14" t="e">
            <v>#N/A</v>
          </cell>
          <cell r="AS14" t="e">
            <v>#DIV/0!</v>
          </cell>
          <cell r="AT14" t="e">
            <v>#DIV/0!</v>
          </cell>
          <cell r="AU14" t="e">
            <v>#DIV/0!</v>
          </cell>
          <cell r="AV14" t="e">
            <v>#N/A</v>
          </cell>
          <cell r="AW14">
            <v>0</v>
          </cell>
          <cell r="AX14" t="e">
            <v>#VALUE!</v>
          </cell>
          <cell r="AY14" t="e">
            <v>#VALUE!</v>
          </cell>
          <cell r="AZ14" t="e">
            <v>#N/A</v>
          </cell>
          <cell r="BA14" t="e">
            <v>#N/A</v>
          </cell>
          <cell r="BB14" t="e">
            <v>#VALUE!</v>
          </cell>
          <cell r="BC14" t="e">
            <v>#VALUE!</v>
          </cell>
          <cell r="BD14">
            <v>0</v>
          </cell>
          <cell r="BE14" t="e">
            <v>#VALUE!</v>
          </cell>
          <cell r="BF14" t="e">
            <v>#VALUE!</v>
          </cell>
          <cell r="BG14" t="e">
            <v>#N/A</v>
          </cell>
          <cell r="BH14" t="e">
            <v>#N/A</v>
          </cell>
          <cell r="BI14" t="e">
            <v>#VALUE!</v>
          </cell>
          <cell r="BJ14" t="e">
            <v>#VALUE!</v>
          </cell>
          <cell r="BK14">
            <v>0</v>
          </cell>
          <cell r="BL14" t="e">
            <v>#VALUE!</v>
          </cell>
          <cell r="BM14" t="e">
            <v>#VALUE!</v>
          </cell>
          <cell r="BN14" t="e">
            <v>#N/A</v>
          </cell>
          <cell r="BO14" t="e">
            <v>#N/A</v>
          </cell>
          <cell r="BP14">
            <v>0</v>
          </cell>
          <cell r="BQ14" t="e">
            <v>#VALUE!</v>
          </cell>
          <cell r="BR14" t="e">
            <v>#VALUE!</v>
          </cell>
          <cell r="BS14" t="e">
            <v>#N/A</v>
          </cell>
          <cell r="BT14" t="e">
            <v>#N/A</v>
          </cell>
          <cell r="BU14">
            <v>0</v>
          </cell>
          <cell r="BV14" t="e">
            <v>#VALUE!</v>
          </cell>
          <cell r="BW14" t="str">
            <v>NA</v>
          </cell>
          <cell r="BX14" t="str">
            <v>NA</v>
          </cell>
          <cell r="BY14" t="str">
            <v>NA</v>
          </cell>
          <cell r="BZ14">
            <v>0</v>
          </cell>
          <cell r="CA14" t="e">
            <v>#VALUE!</v>
          </cell>
          <cell r="CB14" t="str">
            <v>NA</v>
          </cell>
          <cell r="CC14" t="str">
            <v>NA</v>
          </cell>
          <cell r="CD14" t="str">
            <v>NA</v>
          </cell>
          <cell r="CE14">
            <v>0</v>
          </cell>
          <cell r="CF14" t="e">
            <v>#VALUE!</v>
          </cell>
          <cell r="CG14" t="str">
            <v>NA</v>
          </cell>
          <cell r="CH14" t="str">
            <v>NA</v>
          </cell>
          <cell r="CI14" t="str">
            <v>NA</v>
          </cell>
          <cell r="CJ14">
            <v>0</v>
          </cell>
          <cell r="CK14" t="e">
            <v>#VALUE!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0</v>
          </cell>
          <cell r="CP14" t="e">
            <v>#VALUE!</v>
          </cell>
          <cell r="CQ14" t="str">
            <v>NA</v>
          </cell>
          <cell r="CR14" t="str">
            <v>NA</v>
          </cell>
          <cell r="CS14" t="str">
            <v>NA</v>
          </cell>
          <cell r="CT14">
            <v>0</v>
          </cell>
          <cell r="CU14" t="e">
            <v>#VALUE!</v>
          </cell>
          <cell r="CV14" t="e">
            <v>#VALUE!</v>
          </cell>
          <cell r="CW14" t="e">
            <v>#VALUE!</v>
          </cell>
          <cell r="CX14" t="e">
            <v>#VALUE!</v>
          </cell>
          <cell r="CY14">
            <v>0</v>
          </cell>
          <cell r="CZ14" t="e">
            <v>#VALUE!</v>
          </cell>
          <cell r="DA14" t="e">
            <v>#VALUE!</v>
          </cell>
          <cell r="DB14" t="e">
            <v>#VALUE!</v>
          </cell>
          <cell r="DC14" t="e">
            <v>#VALUE!</v>
          </cell>
          <cell r="DD14" t="e">
            <v>#VALUE!</v>
          </cell>
          <cell r="DE14" t="e">
            <v>#VALUE!</v>
          </cell>
          <cell r="DF14">
            <v>0</v>
          </cell>
          <cell r="DG14" t="e">
            <v>#VALUE!</v>
          </cell>
          <cell r="DH14" t="e">
            <v>#VALUE!</v>
          </cell>
          <cell r="DI14" t="e">
            <v>#VALUE!</v>
          </cell>
          <cell r="DJ14" t="e">
            <v>#VALUE!</v>
          </cell>
          <cell r="DK14" t="e">
            <v>#VALUE!</v>
          </cell>
          <cell r="DL14" t="e">
            <v>#VALUE!</v>
          </cell>
          <cell r="DM14" t="e">
            <v>#VALUE!</v>
          </cell>
          <cell r="DO14" t="e">
            <v>#VALUE!</v>
          </cell>
          <cell r="DP14" t="e">
            <v>#VALUE!</v>
          </cell>
          <cell r="DQ14">
            <v>0</v>
          </cell>
          <cell r="DR14" t="e">
            <v>#N/A</v>
          </cell>
          <cell r="DS14" t="e">
            <v>#N/A</v>
          </cell>
          <cell r="DT14" t="e">
            <v>#DIV/0!</v>
          </cell>
          <cell r="DU14" t="e">
            <v>#N/A</v>
          </cell>
          <cell r="DV14" t="e">
            <v>#N/A</v>
          </cell>
          <cell r="DW14">
            <v>0</v>
          </cell>
          <cell r="DX14" t="e">
            <v>#N/A</v>
          </cell>
        </row>
        <row r="15">
          <cell r="B15" t="str">
            <v>#CIQINACTIVE</v>
          </cell>
          <cell r="C15" t="str">
            <v>Yes</v>
          </cell>
          <cell r="D15">
            <v>3</v>
          </cell>
          <cell r="E15">
            <v>5.5555555555555552E-2</v>
          </cell>
          <cell r="F15" t="str">
            <v>#CIQINACTIVE</v>
          </cell>
          <cell r="G15" t="str">
            <v>#CIQINACTIVE</v>
          </cell>
          <cell r="H15" t="str">
            <v>#CIQINACTIVE</v>
          </cell>
          <cell r="I15" t="str">
            <v>#CIQINACTIVE</v>
          </cell>
          <cell r="J15" t="str">
            <v>#CIQINACTIVE</v>
          </cell>
          <cell r="K15" t="e">
            <v>#VALUE!</v>
          </cell>
          <cell r="L15">
            <v>0</v>
          </cell>
          <cell r="O15" t="str">
            <v>#CIQINACTIVE</v>
          </cell>
          <cell r="P15" t="e">
            <v>#VALUE!</v>
          </cell>
          <cell r="Q15" t="e">
            <v>#VALUE!</v>
          </cell>
          <cell r="R15">
            <v>0</v>
          </cell>
          <cell r="S15" t="e">
            <v>#VALUE!</v>
          </cell>
          <cell r="T15">
            <v>0</v>
          </cell>
          <cell r="U15" t="e">
            <v>#N/A</v>
          </cell>
          <cell r="V15" t="e">
            <v>#VALUE!</v>
          </cell>
          <cell r="W15" t="e">
            <v>#VALUE!</v>
          </cell>
          <cell r="X15">
            <v>0</v>
          </cell>
          <cell r="Y15" t="e">
            <v>#VALUE!</v>
          </cell>
          <cell r="Z15" t="e">
            <v>#VALUE!</v>
          </cell>
          <cell r="AA15" t="str">
            <v>#CIQINACTIVE</v>
          </cell>
          <cell r="AB15" t="e">
            <v>#VALUE!</v>
          </cell>
          <cell r="AC15">
            <v>0</v>
          </cell>
          <cell r="AD15" t="e">
            <v>#VALUE!</v>
          </cell>
          <cell r="AE15" t="e">
            <v>#VALUE!</v>
          </cell>
          <cell r="AF15" t="str">
            <v>#CIQINACTIVE</v>
          </cell>
          <cell r="AG15">
            <v>0</v>
          </cell>
          <cell r="AH15" t="e">
            <v>#VALUE!</v>
          </cell>
          <cell r="AI15" t="e">
            <v>#VALUE!</v>
          </cell>
          <cell r="AJ15" t="e">
            <v>#VALUE!</v>
          </cell>
          <cell r="AK15" t="e">
            <v>#VALUE!</v>
          </cell>
          <cell r="AL15" t="e">
            <v>#VALUE!</v>
          </cell>
          <cell r="AM15" t="e">
            <v>#VALUE!</v>
          </cell>
          <cell r="AN15">
            <v>0</v>
          </cell>
          <cell r="AO15">
            <v>0</v>
          </cell>
          <cell r="AP15">
            <v>0</v>
          </cell>
          <cell r="AQ15" t="e">
            <v>#N/A</v>
          </cell>
          <cell r="AR15" t="e">
            <v>#N/A</v>
          </cell>
          <cell r="AS15" t="e">
            <v>#DIV/0!</v>
          </cell>
          <cell r="AT15" t="e">
            <v>#DIV/0!</v>
          </cell>
          <cell r="AU15" t="e">
            <v>#DIV/0!</v>
          </cell>
          <cell r="AV15" t="e">
            <v>#N/A</v>
          </cell>
          <cell r="AW15">
            <v>0</v>
          </cell>
          <cell r="AX15" t="e">
            <v>#VALUE!</v>
          </cell>
          <cell r="AY15" t="e">
            <v>#VALUE!</v>
          </cell>
          <cell r="AZ15" t="e">
            <v>#N/A</v>
          </cell>
          <cell r="BA15" t="e">
            <v>#N/A</v>
          </cell>
          <cell r="BB15" t="e">
            <v>#VALUE!</v>
          </cell>
          <cell r="BC15" t="e">
            <v>#VALUE!</v>
          </cell>
          <cell r="BD15">
            <v>0</v>
          </cell>
          <cell r="BE15" t="e">
            <v>#VALUE!</v>
          </cell>
          <cell r="BF15" t="e">
            <v>#VALUE!</v>
          </cell>
          <cell r="BG15" t="e">
            <v>#N/A</v>
          </cell>
          <cell r="BH15" t="e">
            <v>#N/A</v>
          </cell>
          <cell r="BI15" t="e">
            <v>#VALUE!</v>
          </cell>
          <cell r="BJ15" t="e">
            <v>#VALUE!</v>
          </cell>
          <cell r="BK15">
            <v>0</v>
          </cell>
          <cell r="BL15" t="e">
            <v>#VALUE!</v>
          </cell>
          <cell r="BM15" t="e">
            <v>#VALUE!</v>
          </cell>
          <cell r="BN15" t="e">
            <v>#N/A</v>
          </cell>
          <cell r="BO15" t="e">
            <v>#N/A</v>
          </cell>
          <cell r="BP15">
            <v>0</v>
          </cell>
          <cell r="BQ15" t="e">
            <v>#VALUE!</v>
          </cell>
          <cell r="BR15" t="e">
            <v>#VALUE!</v>
          </cell>
          <cell r="BS15" t="e">
            <v>#N/A</v>
          </cell>
          <cell r="BT15" t="e">
            <v>#N/A</v>
          </cell>
          <cell r="BU15">
            <v>0</v>
          </cell>
          <cell r="BV15" t="e">
            <v>#VALUE!</v>
          </cell>
          <cell r="BW15" t="str">
            <v>NA</v>
          </cell>
          <cell r="BX15" t="str">
            <v>NA</v>
          </cell>
          <cell r="BY15" t="str">
            <v>NA</v>
          </cell>
          <cell r="BZ15">
            <v>0</v>
          </cell>
          <cell r="CA15" t="e">
            <v>#VALUE!</v>
          </cell>
          <cell r="CB15" t="str">
            <v>NA</v>
          </cell>
          <cell r="CC15" t="str">
            <v>NA</v>
          </cell>
          <cell r="CD15" t="str">
            <v>NA</v>
          </cell>
          <cell r="CE15">
            <v>0</v>
          </cell>
          <cell r="CF15" t="e">
            <v>#VALUE!</v>
          </cell>
          <cell r="CG15" t="str">
            <v>NA</v>
          </cell>
          <cell r="CH15" t="str">
            <v>NA</v>
          </cell>
          <cell r="CI15" t="str">
            <v>NA</v>
          </cell>
          <cell r="CJ15">
            <v>0</v>
          </cell>
          <cell r="CK15" t="e">
            <v>#VALUE!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0</v>
          </cell>
          <cell r="CP15" t="e">
            <v>#VALUE!</v>
          </cell>
          <cell r="CQ15" t="str">
            <v>NA</v>
          </cell>
          <cell r="CR15" t="str">
            <v>NA</v>
          </cell>
          <cell r="CS15" t="str">
            <v>NA</v>
          </cell>
          <cell r="CT15">
            <v>0</v>
          </cell>
          <cell r="CU15" t="e">
            <v>#VALUE!</v>
          </cell>
          <cell r="CV15" t="e">
            <v>#VALUE!</v>
          </cell>
          <cell r="CW15" t="e">
            <v>#VALUE!</v>
          </cell>
          <cell r="CX15" t="e">
            <v>#VALUE!</v>
          </cell>
          <cell r="CY15">
            <v>0</v>
          </cell>
          <cell r="CZ15" t="e">
            <v>#VALUE!</v>
          </cell>
          <cell r="DA15" t="e">
            <v>#VALUE!</v>
          </cell>
          <cell r="DB15" t="e">
            <v>#VALUE!</v>
          </cell>
          <cell r="DC15" t="e">
            <v>#VALUE!</v>
          </cell>
          <cell r="DD15" t="e">
            <v>#VALUE!</v>
          </cell>
          <cell r="DE15" t="e">
            <v>#VALUE!</v>
          </cell>
          <cell r="DF15">
            <v>0</v>
          </cell>
          <cell r="DG15" t="e">
            <v>#VALUE!</v>
          </cell>
          <cell r="DH15" t="e">
            <v>#VALUE!</v>
          </cell>
          <cell r="DI15" t="e">
            <v>#VALUE!</v>
          </cell>
          <cell r="DJ15" t="e">
            <v>#VALUE!</v>
          </cell>
          <cell r="DK15" t="e">
            <v>#VALUE!</v>
          </cell>
          <cell r="DL15" t="e">
            <v>#VALUE!</v>
          </cell>
          <cell r="DM15" t="e">
            <v>#VALUE!</v>
          </cell>
          <cell r="DO15" t="e">
            <v>#VALUE!</v>
          </cell>
          <cell r="DP15" t="e">
            <v>#VALUE!</v>
          </cell>
          <cell r="DQ15">
            <v>0</v>
          </cell>
          <cell r="DR15" t="e">
            <v>#N/A</v>
          </cell>
          <cell r="DS15" t="e">
            <v>#N/A</v>
          </cell>
          <cell r="DT15" t="e">
            <v>#DIV/0!</v>
          </cell>
          <cell r="DU15" t="e">
            <v>#N/A</v>
          </cell>
          <cell r="DV15" t="e">
            <v>#N/A</v>
          </cell>
          <cell r="DW15">
            <v>0</v>
          </cell>
          <cell r="DX15" t="e">
            <v>#N/A</v>
          </cell>
        </row>
        <row r="16">
          <cell r="B16" t="str">
            <v>#CIQINACTIVE</v>
          </cell>
          <cell r="C16" t="str">
            <v>Yes</v>
          </cell>
          <cell r="D16">
            <v>4</v>
          </cell>
          <cell r="E16">
            <v>5.5555555555555552E-2</v>
          </cell>
          <cell r="F16" t="str">
            <v>#CIQINACTIVE</v>
          </cell>
          <cell r="G16" t="str">
            <v>#CIQINACTIVE</v>
          </cell>
          <cell r="H16" t="str">
            <v>#CIQINACTIVE</v>
          </cell>
          <cell r="I16" t="str">
            <v>#CIQINACTIVE</v>
          </cell>
          <cell r="J16" t="str">
            <v>#CIQINACTIVE</v>
          </cell>
          <cell r="K16" t="e">
            <v>#VALUE!</v>
          </cell>
          <cell r="L16">
            <v>0</v>
          </cell>
          <cell r="O16" t="str">
            <v>#CIQINACTIVE</v>
          </cell>
          <cell r="P16" t="e">
            <v>#VALUE!</v>
          </cell>
          <cell r="Q16" t="e">
            <v>#VALUE!</v>
          </cell>
          <cell r="R16">
            <v>0</v>
          </cell>
          <cell r="S16" t="e">
            <v>#VALUE!</v>
          </cell>
          <cell r="T16">
            <v>0</v>
          </cell>
          <cell r="U16" t="e">
            <v>#N/A</v>
          </cell>
          <cell r="V16" t="e">
            <v>#VALUE!</v>
          </cell>
          <cell r="W16" t="e">
            <v>#VALUE!</v>
          </cell>
          <cell r="X16">
            <v>0</v>
          </cell>
          <cell r="Y16" t="e">
            <v>#VALUE!</v>
          </cell>
          <cell r="Z16" t="e">
            <v>#VALUE!</v>
          </cell>
          <cell r="AA16" t="str">
            <v>#CIQINACTIVE</v>
          </cell>
          <cell r="AB16" t="e">
            <v>#VALUE!</v>
          </cell>
          <cell r="AC16">
            <v>0</v>
          </cell>
          <cell r="AD16" t="e">
            <v>#VALUE!</v>
          </cell>
          <cell r="AE16" t="e">
            <v>#VALUE!</v>
          </cell>
          <cell r="AF16" t="str">
            <v>#CIQINACTIVE</v>
          </cell>
          <cell r="AG16">
            <v>0</v>
          </cell>
          <cell r="AH16" t="e">
            <v>#VALUE!</v>
          </cell>
          <cell r="AI16" t="e">
            <v>#VALUE!</v>
          </cell>
          <cell r="AJ16" t="e">
            <v>#VALUE!</v>
          </cell>
          <cell r="AK16" t="e">
            <v>#VALUE!</v>
          </cell>
          <cell r="AL16" t="e">
            <v>#VALUE!</v>
          </cell>
          <cell r="AM16" t="e">
            <v>#VALUE!</v>
          </cell>
          <cell r="AN16">
            <v>0</v>
          </cell>
          <cell r="AO16">
            <v>0</v>
          </cell>
          <cell r="AP16">
            <v>0</v>
          </cell>
          <cell r="AQ16" t="e">
            <v>#N/A</v>
          </cell>
          <cell r="AR16" t="e">
            <v>#N/A</v>
          </cell>
          <cell r="AS16" t="e">
            <v>#DIV/0!</v>
          </cell>
          <cell r="AT16" t="e">
            <v>#DIV/0!</v>
          </cell>
          <cell r="AU16" t="e">
            <v>#DIV/0!</v>
          </cell>
          <cell r="AV16" t="e">
            <v>#N/A</v>
          </cell>
          <cell r="AW16">
            <v>0</v>
          </cell>
          <cell r="AX16" t="e">
            <v>#VALUE!</v>
          </cell>
          <cell r="AY16" t="e">
            <v>#VALUE!</v>
          </cell>
          <cell r="AZ16" t="e">
            <v>#N/A</v>
          </cell>
          <cell r="BA16" t="e">
            <v>#N/A</v>
          </cell>
          <cell r="BB16" t="e">
            <v>#VALUE!</v>
          </cell>
          <cell r="BC16" t="e">
            <v>#VALUE!</v>
          </cell>
          <cell r="BD16">
            <v>0</v>
          </cell>
          <cell r="BE16" t="e">
            <v>#VALUE!</v>
          </cell>
          <cell r="BF16" t="e">
            <v>#VALUE!</v>
          </cell>
          <cell r="BG16" t="e">
            <v>#N/A</v>
          </cell>
          <cell r="BH16" t="e">
            <v>#N/A</v>
          </cell>
          <cell r="BI16" t="e">
            <v>#VALUE!</v>
          </cell>
          <cell r="BJ16" t="e">
            <v>#VALUE!</v>
          </cell>
          <cell r="BK16">
            <v>0</v>
          </cell>
          <cell r="BL16" t="e">
            <v>#VALUE!</v>
          </cell>
          <cell r="BM16" t="e">
            <v>#VALUE!</v>
          </cell>
          <cell r="BN16" t="e">
            <v>#N/A</v>
          </cell>
          <cell r="BO16" t="e">
            <v>#N/A</v>
          </cell>
          <cell r="BP16">
            <v>0</v>
          </cell>
          <cell r="BQ16" t="e">
            <v>#VALUE!</v>
          </cell>
          <cell r="BR16" t="e">
            <v>#VALUE!</v>
          </cell>
          <cell r="BS16" t="e">
            <v>#N/A</v>
          </cell>
          <cell r="BT16" t="e">
            <v>#N/A</v>
          </cell>
          <cell r="BU16">
            <v>0</v>
          </cell>
          <cell r="BV16" t="e">
            <v>#VALUE!</v>
          </cell>
          <cell r="BW16" t="str">
            <v>NA</v>
          </cell>
          <cell r="BX16" t="str">
            <v>NA</v>
          </cell>
          <cell r="BY16" t="str">
            <v>NA</v>
          </cell>
          <cell r="BZ16">
            <v>0</v>
          </cell>
          <cell r="CA16" t="e">
            <v>#VALUE!</v>
          </cell>
          <cell r="CB16" t="str">
            <v>NA</v>
          </cell>
          <cell r="CC16" t="str">
            <v>NA</v>
          </cell>
          <cell r="CD16" t="str">
            <v>NA</v>
          </cell>
          <cell r="CE16">
            <v>0</v>
          </cell>
          <cell r="CF16" t="e">
            <v>#VALUE!</v>
          </cell>
          <cell r="CG16" t="str">
            <v>NA</v>
          </cell>
          <cell r="CH16" t="str">
            <v>NA</v>
          </cell>
          <cell r="CI16" t="str">
            <v>NA</v>
          </cell>
          <cell r="CJ16">
            <v>0</v>
          </cell>
          <cell r="CK16" t="e">
            <v>#VALUE!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</v>
          </cell>
          <cell r="CP16" t="e">
            <v>#VALUE!</v>
          </cell>
          <cell r="CQ16" t="str">
            <v>NA</v>
          </cell>
          <cell r="CR16" t="str">
            <v>NA</v>
          </cell>
          <cell r="CS16" t="str">
            <v>NA</v>
          </cell>
          <cell r="CT16">
            <v>0</v>
          </cell>
          <cell r="CU16" t="e">
            <v>#VALUE!</v>
          </cell>
          <cell r="CV16" t="e">
            <v>#VALUE!</v>
          </cell>
          <cell r="CW16" t="e">
            <v>#VALUE!</v>
          </cell>
          <cell r="CX16" t="e">
            <v>#VALUE!</v>
          </cell>
          <cell r="CY16">
            <v>0</v>
          </cell>
          <cell r="CZ16" t="e">
            <v>#VALUE!</v>
          </cell>
          <cell r="DA16" t="e">
            <v>#VALUE!</v>
          </cell>
          <cell r="DB16" t="e">
            <v>#VALUE!</v>
          </cell>
          <cell r="DC16" t="e">
            <v>#VALUE!</v>
          </cell>
          <cell r="DD16" t="e">
            <v>#VALUE!</v>
          </cell>
          <cell r="DE16" t="e">
            <v>#VALUE!</v>
          </cell>
          <cell r="DF16">
            <v>0</v>
          </cell>
          <cell r="DG16" t="e">
            <v>#VALUE!</v>
          </cell>
          <cell r="DH16" t="e">
            <v>#VALUE!</v>
          </cell>
          <cell r="DI16" t="e">
            <v>#VALUE!</v>
          </cell>
          <cell r="DJ16" t="e">
            <v>#VALUE!</v>
          </cell>
          <cell r="DK16" t="e">
            <v>#VALUE!</v>
          </cell>
          <cell r="DL16" t="e">
            <v>#VALUE!</v>
          </cell>
          <cell r="DM16" t="e">
            <v>#VALUE!</v>
          </cell>
          <cell r="DO16" t="e">
            <v>#VALUE!</v>
          </cell>
          <cell r="DP16" t="e">
            <v>#VALUE!</v>
          </cell>
          <cell r="DQ16">
            <v>0</v>
          </cell>
          <cell r="DR16" t="e">
            <v>#N/A</v>
          </cell>
          <cell r="DS16" t="e">
            <v>#N/A</v>
          </cell>
          <cell r="DT16" t="e">
            <v>#DIV/0!</v>
          </cell>
          <cell r="DU16" t="e">
            <v>#N/A</v>
          </cell>
          <cell r="DV16" t="e">
            <v>#N/A</v>
          </cell>
          <cell r="DW16">
            <v>0</v>
          </cell>
          <cell r="DX16" t="e">
            <v>#N/A</v>
          </cell>
        </row>
        <row r="17">
          <cell r="B17" t="str">
            <v>#CIQINACTIVE</v>
          </cell>
          <cell r="C17" t="str">
            <v>Yes</v>
          </cell>
          <cell r="D17">
            <v>5</v>
          </cell>
          <cell r="E17">
            <v>5.5555555555555552E-2</v>
          </cell>
          <cell r="F17" t="str">
            <v>#CIQINACTIVE</v>
          </cell>
          <cell r="G17" t="str">
            <v>#CIQINACTIVE</v>
          </cell>
          <cell r="H17" t="str">
            <v>#CIQINACTIVE</v>
          </cell>
          <cell r="I17" t="str">
            <v>#CIQINACTIVE</v>
          </cell>
          <cell r="J17" t="str">
            <v>#CIQINACTIVE</v>
          </cell>
          <cell r="K17" t="e">
            <v>#VALUE!</v>
          </cell>
          <cell r="L17">
            <v>0</v>
          </cell>
          <cell r="O17" t="str">
            <v>#CIQINACTIVE</v>
          </cell>
          <cell r="P17" t="e">
            <v>#VALUE!</v>
          </cell>
          <cell r="Q17" t="e">
            <v>#VALUE!</v>
          </cell>
          <cell r="R17">
            <v>0</v>
          </cell>
          <cell r="S17" t="e">
            <v>#VALUE!</v>
          </cell>
          <cell r="T17">
            <v>0</v>
          </cell>
          <cell r="U17" t="e">
            <v>#N/A</v>
          </cell>
          <cell r="V17" t="e">
            <v>#VALUE!</v>
          </cell>
          <cell r="W17" t="e">
            <v>#VALUE!</v>
          </cell>
          <cell r="X17">
            <v>0</v>
          </cell>
          <cell r="Y17" t="e">
            <v>#VALUE!</v>
          </cell>
          <cell r="Z17" t="e">
            <v>#VALUE!</v>
          </cell>
          <cell r="AA17" t="str">
            <v>#CIQINACTIVE</v>
          </cell>
          <cell r="AB17" t="e">
            <v>#VALUE!</v>
          </cell>
          <cell r="AC17">
            <v>0</v>
          </cell>
          <cell r="AD17" t="e">
            <v>#VALUE!</v>
          </cell>
          <cell r="AE17" t="e">
            <v>#VALUE!</v>
          </cell>
          <cell r="AF17" t="str">
            <v>#CIQINACTIVE</v>
          </cell>
          <cell r="AG17">
            <v>0</v>
          </cell>
          <cell r="AH17" t="e">
            <v>#VALUE!</v>
          </cell>
          <cell r="AI17" t="e">
            <v>#VALUE!</v>
          </cell>
          <cell r="AJ17" t="e">
            <v>#VALUE!</v>
          </cell>
          <cell r="AK17" t="e">
            <v>#VALUE!</v>
          </cell>
          <cell r="AL17" t="e">
            <v>#VALUE!</v>
          </cell>
          <cell r="AM17" t="e">
            <v>#VALUE!</v>
          </cell>
          <cell r="AN17">
            <v>0</v>
          </cell>
          <cell r="AO17">
            <v>0</v>
          </cell>
          <cell r="AP17">
            <v>0</v>
          </cell>
          <cell r="AQ17" t="e">
            <v>#N/A</v>
          </cell>
          <cell r="AR17" t="e">
            <v>#N/A</v>
          </cell>
          <cell r="AS17" t="e">
            <v>#DIV/0!</v>
          </cell>
          <cell r="AT17" t="e">
            <v>#DIV/0!</v>
          </cell>
          <cell r="AU17" t="e">
            <v>#DIV/0!</v>
          </cell>
          <cell r="AV17" t="e">
            <v>#N/A</v>
          </cell>
          <cell r="AW17">
            <v>0</v>
          </cell>
          <cell r="AX17" t="e">
            <v>#VALUE!</v>
          </cell>
          <cell r="AY17" t="e">
            <v>#VALUE!</v>
          </cell>
          <cell r="AZ17" t="e">
            <v>#N/A</v>
          </cell>
          <cell r="BA17" t="e">
            <v>#N/A</v>
          </cell>
          <cell r="BB17" t="e">
            <v>#VALUE!</v>
          </cell>
          <cell r="BC17" t="e">
            <v>#VALUE!</v>
          </cell>
          <cell r="BD17">
            <v>0</v>
          </cell>
          <cell r="BE17" t="e">
            <v>#VALUE!</v>
          </cell>
          <cell r="BF17" t="e">
            <v>#VALUE!</v>
          </cell>
          <cell r="BG17" t="e">
            <v>#N/A</v>
          </cell>
          <cell r="BH17" t="e">
            <v>#N/A</v>
          </cell>
          <cell r="BI17" t="e">
            <v>#VALUE!</v>
          </cell>
          <cell r="BJ17" t="e">
            <v>#VALUE!</v>
          </cell>
          <cell r="BK17">
            <v>0</v>
          </cell>
          <cell r="BL17" t="e">
            <v>#VALUE!</v>
          </cell>
          <cell r="BM17" t="e">
            <v>#VALUE!</v>
          </cell>
          <cell r="BN17" t="e">
            <v>#N/A</v>
          </cell>
          <cell r="BO17" t="e">
            <v>#N/A</v>
          </cell>
          <cell r="BP17">
            <v>0</v>
          </cell>
          <cell r="BQ17" t="e">
            <v>#VALUE!</v>
          </cell>
          <cell r="BR17" t="e">
            <v>#VALUE!</v>
          </cell>
          <cell r="BS17" t="e">
            <v>#N/A</v>
          </cell>
          <cell r="BT17" t="e">
            <v>#N/A</v>
          </cell>
          <cell r="BU17">
            <v>0</v>
          </cell>
          <cell r="BV17" t="e">
            <v>#VALUE!</v>
          </cell>
          <cell r="BW17" t="str">
            <v>NA</v>
          </cell>
          <cell r="BX17" t="str">
            <v>NA</v>
          </cell>
          <cell r="BY17" t="str">
            <v>NA</v>
          </cell>
          <cell r="BZ17">
            <v>0</v>
          </cell>
          <cell r="CA17" t="e">
            <v>#VALUE!</v>
          </cell>
          <cell r="CB17" t="str">
            <v>NA</v>
          </cell>
          <cell r="CC17" t="str">
            <v>NA</v>
          </cell>
          <cell r="CD17" t="str">
            <v>NA</v>
          </cell>
          <cell r="CE17">
            <v>0</v>
          </cell>
          <cell r="CF17" t="e">
            <v>#VALUE!</v>
          </cell>
          <cell r="CG17" t="str">
            <v>NA</v>
          </cell>
          <cell r="CH17" t="str">
            <v>NA</v>
          </cell>
          <cell r="CI17" t="str">
            <v>NA</v>
          </cell>
          <cell r="CJ17">
            <v>0</v>
          </cell>
          <cell r="CK17" t="e">
            <v>#VALUE!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0</v>
          </cell>
          <cell r="CP17" t="e">
            <v>#VALUE!</v>
          </cell>
          <cell r="CQ17" t="str">
            <v>NA</v>
          </cell>
          <cell r="CR17" t="str">
            <v>NA</v>
          </cell>
          <cell r="CS17" t="str">
            <v>NA</v>
          </cell>
          <cell r="CT17">
            <v>0</v>
          </cell>
          <cell r="CU17" t="e">
            <v>#VALUE!</v>
          </cell>
          <cell r="CV17" t="e">
            <v>#VALUE!</v>
          </cell>
          <cell r="CW17" t="e">
            <v>#VALUE!</v>
          </cell>
          <cell r="CX17" t="e">
            <v>#VALUE!</v>
          </cell>
          <cell r="CY17">
            <v>0</v>
          </cell>
          <cell r="CZ17" t="e">
            <v>#VALUE!</v>
          </cell>
          <cell r="DA17" t="e">
            <v>#VALUE!</v>
          </cell>
          <cell r="DB17" t="e">
            <v>#VALUE!</v>
          </cell>
          <cell r="DC17" t="e">
            <v>#VALUE!</v>
          </cell>
          <cell r="DD17" t="e">
            <v>#VALUE!</v>
          </cell>
          <cell r="DE17" t="e">
            <v>#VALUE!</v>
          </cell>
          <cell r="DF17">
            <v>0</v>
          </cell>
          <cell r="DG17" t="e">
            <v>#VALUE!</v>
          </cell>
          <cell r="DH17" t="e">
            <v>#VALUE!</v>
          </cell>
          <cell r="DI17" t="e">
            <v>#VALUE!</v>
          </cell>
          <cell r="DJ17" t="e">
            <v>#VALUE!</v>
          </cell>
          <cell r="DK17" t="e">
            <v>#VALUE!</v>
          </cell>
          <cell r="DL17" t="e">
            <v>#VALUE!</v>
          </cell>
          <cell r="DM17" t="e">
            <v>#VALUE!</v>
          </cell>
          <cell r="DO17" t="e">
            <v>#VALUE!</v>
          </cell>
          <cell r="DP17" t="e">
            <v>#VALUE!</v>
          </cell>
          <cell r="DQ17">
            <v>0</v>
          </cell>
          <cell r="DR17" t="e">
            <v>#N/A</v>
          </cell>
          <cell r="DS17" t="e">
            <v>#N/A</v>
          </cell>
          <cell r="DT17" t="e">
            <v>#DIV/0!</v>
          </cell>
          <cell r="DU17" t="e">
            <v>#N/A</v>
          </cell>
          <cell r="DV17" t="e">
            <v>#N/A</v>
          </cell>
          <cell r="DW17">
            <v>0</v>
          </cell>
          <cell r="DX17" t="e">
            <v>#N/A</v>
          </cell>
        </row>
        <row r="18">
          <cell r="B18" t="str">
            <v>#CIQINACTIVE</v>
          </cell>
          <cell r="C18" t="str">
            <v>Yes</v>
          </cell>
          <cell r="D18">
            <v>6</v>
          </cell>
          <cell r="E18">
            <v>5.5555555555555552E-2</v>
          </cell>
          <cell r="F18" t="str">
            <v>#CIQINACTIVE</v>
          </cell>
          <cell r="G18" t="str">
            <v>#CIQINACTIVE</v>
          </cell>
          <cell r="H18" t="str">
            <v>#CIQINACTIVE</v>
          </cell>
          <cell r="I18" t="str">
            <v>#CIQINACTIVE</v>
          </cell>
          <cell r="J18" t="str">
            <v>#CIQINACTIVE</v>
          </cell>
          <cell r="K18" t="e">
            <v>#VALUE!</v>
          </cell>
          <cell r="L18">
            <v>0</v>
          </cell>
          <cell r="O18" t="str">
            <v>#CIQINACTIVE</v>
          </cell>
          <cell r="P18" t="e">
            <v>#VALUE!</v>
          </cell>
          <cell r="Q18" t="e">
            <v>#VALUE!</v>
          </cell>
          <cell r="R18">
            <v>0</v>
          </cell>
          <cell r="S18" t="e">
            <v>#VALUE!</v>
          </cell>
          <cell r="T18">
            <v>0</v>
          </cell>
          <cell r="U18" t="e">
            <v>#N/A</v>
          </cell>
          <cell r="V18" t="e">
            <v>#VALUE!</v>
          </cell>
          <cell r="W18" t="e">
            <v>#VALUE!</v>
          </cell>
          <cell r="X18">
            <v>0</v>
          </cell>
          <cell r="Y18" t="e">
            <v>#VALUE!</v>
          </cell>
          <cell r="Z18" t="e">
            <v>#VALUE!</v>
          </cell>
          <cell r="AA18" t="str">
            <v>#CIQINACTIVE</v>
          </cell>
          <cell r="AB18" t="e">
            <v>#VALUE!</v>
          </cell>
          <cell r="AC18">
            <v>0</v>
          </cell>
          <cell r="AD18" t="e">
            <v>#VALUE!</v>
          </cell>
          <cell r="AE18" t="e">
            <v>#VALUE!</v>
          </cell>
          <cell r="AF18" t="str">
            <v>#CIQINACTIVE</v>
          </cell>
          <cell r="AG18">
            <v>0</v>
          </cell>
          <cell r="AH18" t="e">
            <v>#VALUE!</v>
          </cell>
          <cell r="AI18" t="e">
            <v>#VALUE!</v>
          </cell>
          <cell r="AJ18" t="e">
            <v>#VALUE!</v>
          </cell>
          <cell r="AK18" t="e">
            <v>#VALUE!</v>
          </cell>
          <cell r="AL18" t="e">
            <v>#VALUE!</v>
          </cell>
          <cell r="AM18" t="e">
            <v>#VALUE!</v>
          </cell>
          <cell r="AN18">
            <v>0</v>
          </cell>
          <cell r="AO18">
            <v>0</v>
          </cell>
          <cell r="AP18">
            <v>0</v>
          </cell>
          <cell r="AQ18" t="e">
            <v>#N/A</v>
          </cell>
          <cell r="AR18" t="e">
            <v>#N/A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#N/A</v>
          </cell>
          <cell r="AW18">
            <v>0</v>
          </cell>
          <cell r="AX18" t="e">
            <v>#VALUE!</v>
          </cell>
          <cell r="AY18" t="e">
            <v>#VALUE!</v>
          </cell>
          <cell r="AZ18" t="e">
            <v>#N/A</v>
          </cell>
          <cell r="BA18" t="e">
            <v>#N/A</v>
          </cell>
          <cell r="BB18" t="e">
            <v>#VALUE!</v>
          </cell>
          <cell r="BC18" t="e">
            <v>#VALUE!</v>
          </cell>
          <cell r="BD18">
            <v>0</v>
          </cell>
          <cell r="BE18" t="e">
            <v>#VALUE!</v>
          </cell>
          <cell r="BF18" t="e">
            <v>#VALUE!</v>
          </cell>
          <cell r="BG18" t="e">
            <v>#N/A</v>
          </cell>
          <cell r="BH18" t="e">
            <v>#N/A</v>
          </cell>
          <cell r="BI18" t="e">
            <v>#VALUE!</v>
          </cell>
          <cell r="BJ18" t="e">
            <v>#VALUE!</v>
          </cell>
          <cell r="BK18">
            <v>0</v>
          </cell>
          <cell r="BL18" t="e">
            <v>#VALUE!</v>
          </cell>
          <cell r="BM18" t="e">
            <v>#VALUE!</v>
          </cell>
          <cell r="BN18" t="e">
            <v>#N/A</v>
          </cell>
          <cell r="BO18" t="e">
            <v>#N/A</v>
          </cell>
          <cell r="BP18">
            <v>0</v>
          </cell>
          <cell r="BQ18" t="e">
            <v>#VALUE!</v>
          </cell>
          <cell r="BR18" t="e">
            <v>#VALUE!</v>
          </cell>
          <cell r="BS18" t="e">
            <v>#N/A</v>
          </cell>
          <cell r="BT18" t="e">
            <v>#N/A</v>
          </cell>
          <cell r="BU18">
            <v>0</v>
          </cell>
          <cell r="BV18" t="e">
            <v>#VALUE!</v>
          </cell>
          <cell r="BW18" t="str">
            <v>NA</v>
          </cell>
          <cell r="BX18" t="str">
            <v>NA</v>
          </cell>
          <cell r="BY18" t="str">
            <v>NA</v>
          </cell>
          <cell r="BZ18">
            <v>0</v>
          </cell>
          <cell r="CA18" t="e">
            <v>#VALUE!</v>
          </cell>
          <cell r="CB18" t="str">
            <v>NA</v>
          </cell>
          <cell r="CC18" t="str">
            <v>NA</v>
          </cell>
          <cell r="CD18" t="str">
            <v>NA</v>
          </cell>
          <cell r="CE18">
            <v>0</v>
          </cell>
          <cell r="CF18" t="e">
            <v>#VALUE!</v>
          </cell>
          <cell r="CG18" t="str">
            <v>NA</v>
          </cell>
          <cell r="CH18" t="str">
            <v>NA</v>
          </cell>
          <cell r="CI18" t="str">
            <v>NA</v>
          </cell>
          <cell r="CJ18">
            <v>0</v>
          </cell>
          <cell r="CK18" t="e">
            <v>#VALUE!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0</v>
          </cell>
          <cell r="CP18" t="e">
            <v>#VALUE!</v>
          </cell>
          <cell r="CQ18" t="str">
            <v>NA</v>
          </cell>
          <cell r="CR18" t="str">
            <v>NA</v>
          </cell>
          <cell r="CS18" t="str">
            <v>NA</v>
          </cell>
          <cell r="CT18">
            <v>0</v>
          </cell>
          <cell r="CU18" t="e">
            <v>#VALUE!</v>
          </cell>
          <cell r="CV18" t="e">
            <v>#VALUE!</v>
          </cell>
          <cell r="CW18" t="e">
            <v>#VALUE!</v>
          </cell>
          <cell r="CX18" t="e">
            <v>#VALUE!</v>
          </cell>
          <cell r="CY18">
            <v>0</v>
          </cell>
          <cell r="CZ18" t="e">
            <v>#VALUE!</v>
          </cell>
          <cell r="DA18" t="e">
            <v>#VALUE!</v>
          </cell>
          <cell r="DB18" t="e">
            <v>#VALUE!</v>
          </cell>
          <cell r="DC18" t="e">
            <v>#VALUE!</v>
          </cell>
          <cell r="DD18" t="e">
            <v>#VALUE!</v>
          </cell>
          <cell r="DE18" t="e">
            <v>#VALUE!</v>
          </cell>
          <cell r="DF18">
            <v>0</v>
          </cell>
          <cell r="DG18" t="e">
            <v>#VALUE!</v>
          </cell>
          <cell r="DH18" t="e">
            <v>#VALUE!</v>
          </cell>
          <cell r="DI18" t="e">
            <v>#VALUE!</v>
          </cell>
          <cell r="DJ18" t="e">
            <v>#VALUE!</v>
          </cell>
          <cell r="DK18" t="e">
            <v>#VALUE!</v>
          </cell>
          <cell r="DL18" t="e">
            <v>#VALUE!</v>
          </cell>
          <cell r="DM18" t="e">
            <v>#VALUE!</v>
          </cell>
          <cell r="DO18" t="e">
            <v>#VALUE!</v>
          </cell>
          <cell r="DP18" t="e">
            <v>#VALUE!</v>
          </cell>
          <cell r="DQ18">
            <v>0</v>
          </cell>
          <cell r="DR18" t="e">
            <v>#N/A</v>
          </cell>
          <cell r="DS18" t="e">
            <v>#N/A</v>
          </cell>
          <cell r="DT18" t="e">
            <v>#DIV/0!</v>
          </cell>
          <cell r="DU18" t="e">
            <v>#N/A</v>
          </cell>
          <cell r="DV18" t="e">
            <v>#N/A</v>
          </cell>
          <cell r="DW18">
            <v>0</v>
          </cell>
          <cell r="DX18" t="e">
            <v>#N/A</v>
          </cell>
        </row>
        <row r="19">
          <cell r="B19" t="str">
            <v>#CIQINACTIVE</v>
          </cell>
          <cell r="C19" t="str">
            <v>Yes</v>
          </cell>
          <cell r="D19">
            <v>7</v>
          </cell>
          <cell r="E19">
            <v>5.5555555555555552E-2</v>
          </cell>
          <cell r="F19" t="str">
            <v>#CIQINACTIVE</v>
          </cell>
          <cell r="G19" t="str">
            <v>#CIQINACTIVE</v>
          </cell>
          <cell r="H19" t="str">
            <v>#CIQINACTIVE</v>
          </cell>
          <cell r="I19" t="str">
            <v>#CIQINACTIVE</v>
          </cell>
          <cell r="J19" t="str">
            <v>#CIQINACTIVE</v>
          </cell>
          <cell r="K19" t="e">
            <v>#VALUE!</v>
          </cell>
          <cell r="L19">
            <v>0</v>
          </cell>
          <cell r="O19" t="str">
            <v>#CIQINACTIVE</v>
          </cell>
          <cell r="P19" t="e">
            <v>#VALUE!</v>
          </cell>
          <cell r="Q19" t="e">
            <v>#VALUE!</v>
          </cell>
          <cell r="R19">
            <v>0</v>
          </cell>
          <cell r="S19" t="e">
            <v>#VALUE!</v>
          </cell>
          <cell r="T19">
            <v>0</v>
          </cell>
          <cell r="U19" t="e">
            <v>#N/A</v>
          </cell>
          <cell r="V19" t="e">
            <v>#VALUE!</v>
          </cell>
          <cell r="W19" t="e">
            <v>#VALUE!</v>
          </cell>
          <cell r="X19">
            <v>0</v>
          </cell>
          <cell r="Y19" t="e">
            <v>#VALUE!</v>
          </cell>
          <cell r="Z19" t="e">
            <v>#VALUE!</v>
          </cell>
          <cell r="AA19" t="str">
            <v>#CIQINACTIVE</v>
          </cell>
          <cell r="AB19" t="e">
            <v>#VALUE!</v>
          </cell>
          <cell r="AC19">
            <v>0</v>
          </cell>
          <cell r="AD19" t="e">
            <v>#VALUE!</v>
          </cell>
          <cell r="AE19" t="e">
            <v>#VALUE!</v>
          </cell>
          <cell r="AF19" t="str">
            <v>#CIQINACTIVE</v>
          </cell>
          <cell r="AG19">
            <v>0</v>
          </cell>
          <cell r="AH19" t="e">
            <v>#VALUE!</v>
          </cell>
          <cell r="AI19" t="e">
            <v>#VALUE!</v>
          </cell>
          <cell r="AJ19" t="e">
            <v>#VALUE!</v>
          </cell>
          <cell r="AK19" t="e">
            <v>#VALUE!</v>
          </cell>
          <cell r="AL19" t="e">
            <v>#VALUE!</v>
          </cell>
          <cell r="AM19" t="e">
            <v>#VALUE!</v>
          </cell>
          <cell r="AN19">
            <v>0</v>
          </cell>
          <cell r="AO19">
            <v>0</v>
          </cell>
          <cell r="AP19">
            <v>0</v>
          </cell>
          <cell r="AQ19" t="e">
            <v>#N/A</v>
          </cell>
          <cell r="AR19" t="e">
            <v>#N/A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#N/A</v>
          </cell>
          <cell r="AW19">
            <v>0</v>
          </cell>
          <cell r="AX19" t="e">
            <v>#VALUE!</v>
          </cell>
          <cell r="AY19" t="e">
            <v>#VALUE!</v>
          </cell>
          <cell r="AZ19" t="e">
            <v>#N/A</v>
          </cell>
          <cell r="BA19" t="e">
            <v>#N/A</v>
          </cell>
          <cell r="BB19" t="e">
            <v>#VALUE!</v>
          </cell>
          <cell r="BC19" t="e">
            <v>#VALUE!</v>
          </cell>
          <cell r="BD19">
            <v>0</v>
          </cell>
          <cell r="BE19" t="e">
            <v>#VALUE!</v>
          </cell>
          <cell r="BF19" t="e">
            <v>#VALUE!</v>
          </cell>
          <cell r="BG19" t="e">
            <v>#N/A</v>
          </cell>
          <cell r="BH19" t="e">
            <v>#N/A</v>
          </cell>
          <cell r="BI19" t="e">
            <v>#VALUE!</v>
          </cell>
          <cell r="BJ19" t="e">
            <v>#VALUE!</v>
          </cell>
          <cell r="BK19">
            <v>0</v>
          </cell>
          <cell r="BL19" t="e">
            <v>#VALUE!</v>
          </cell>
          <cell r="BM19" t="e">
            <v>#VALUE!</v>
          </cell>
          <cell r="BN19" t="e">
            <v>#N/A</v>
          </cell>
          <cell r="BO19" t="e">
            <v>#N/A</v>
          </cell>
          <cell r="BP19">
            <v>0</v>
          </cell>
          <cell r="BQ19" t="e">
            <v>#VALUE!</v>
          </cell>
          <cell r="BR19" t="e">
            <v>#VALUE!</v>
          </cell>
          <cell r="BS19" t="e">
            <v>#N/A</v>
          </cell>
          <cell r="BT19" t="e">
            <v>#N/A</v>
          </cell>
          <cell r="BU19">
            <v>0</v>
          </cell>
          <cell r="BV19" t="e">
            <v>#VALUE!</v>
          </cell>
          <cell r="BW19" t="str">
            <v>NA</v>
          </cell>
          <cell r="BX19" t="str">
            <v>NA</v>
          </cell>
          <cell r="BY19" t="str">
            <v>NA</v>
          </cell>
          <cell r="BZ19">
            <v>0</v>
          </cell>
          <cell r="CA19" t="e">
            <v>#VALUE!</v>
          </cell>
          <cell r="CB19" t="str">
            <v>NA</v>
          </cell>
          <cell r="CC19" t="str">
            <v>NA</v>
          </cell>
          <cell r="CD19" t="str">
            <v>NA</v>
          </cell>
          <cell r="CE19">
            <v>0</v>
          </cell>
          <cell r="CF19" t="e">
            <v>#VALUE!</v>
          </cell>
          <cell r="CG19" t="str">
            <v>NA</v>
          </cell>
          <cell r="CH19" t="str">
            <v>NA</v>
          </cell>
          <cell r="CI19" t="str">
            <v>NA</v>
          </cell>
          <cell r="CJ19">
            <v>0</v>
          </cell>
          <cell r="CK19" t="e">
            <v>#VALUE!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0</v>
          </cell>
          <cell r="CP19" t="e">
            <v>#VALUE!</v>
          </cell>
          <cell r="CQ19" t="str">
            <v>NA</v>
          </cell>
          <cell r="CR19" t="str">
            <v>NA</v>
          </cell>
          <cell r="CS19" t="str">
            <v>NA</v>
          </cell>
          <cell r="CT19">
            <v>0</v>
          </cell>
          <cell r="CU19" t="e">
            <v>#VALUE!</v>
          </cell>
          <cell r="CV19" t="e">
            <v>#VALUE!</v>
          </cell>
          <cell r="CW19" t="e">
            <v>#VALUE!</v>
          </cell>
          <cell r="CX19" t="e">
            <v>#VALUE!</v>
          </cell>
          <cell r="CY19">
            <v>0</v>
          </cell>
          <cell r="CZ19" t="e">
            <v>#VALUE!</v>
          </cell>
          <cell r="DA19" t="e">
            <v>#VALUE!</v>
          </cell>
          <cell r="DB19" t="e">
            <v>#VALUE!</v>
          </cell>
          <cell r="DC19" t="e">
            <v>#VALUE!</v>
          </cell>
          <cell r="DD19" t="e">
            <v>#VALUE!</v>
          </cell>
          <cell r="DE19" t="e">
            <v>#VALUE!</v>
          </cell>
          <cell r="DF19">
            <v>0</v>
          </cell>
          <cell r="DG19" t="e">
            <v>#VALUE!</v>
          </cell>
          <cell r="DH19" t="e">
            <v>#VALUE!</v>
          </cell>
          <cell r="DI19" t="e">
            <v>#VALUE!</v>
          </cell>
          <cell r="DJ19" t="e">
            <v>#VALUE!</v>
          </cell>
          <cell r="DK19" t="e">
            <v>#VALUE!</v>
          </cell>
          <cell r="DL19" t="e">
            <v>#VALUE!</v>
          </cell>
          <cell r="DM19" t="e">
            <v>#VALUE!</v>
          </cell>
          <cell r="DO19" t="e">
            <v>#VALUE!</v>
          </cell>
          <cell r="DP19" t="e">
            <v>#VALUE!</v>
          </cell>
          <cell r="DQ19">
            <v>0</v>
          </cell>
          <cell r="DR19" t="e">
            <v>#N/A</v>
          </cell>
          <cell r="DS19" t="e">
            <v>#N/A</v>
          </cell>
          <cell r="DT19" t="e">
            <v>#DIV/0!</v>
          </cell>
          <cell r="DU19" t="e">
            <v>#N/A</v>
          </cell>
          <cell r="DV19" t="e">
            <v>#N/A</v>
          </cell>
          <cell r="DW19">
            <v>0</v>
          </cell>
          <cell r="DX19" t="e">
            <v>#N/A</v>
          </cell>
        </row>
        <row r="20">
          <cell r="B20" t="str">
            <v>#CIQINACTIVE</v>
          </cell>
          <cell r="C20" t="str">
            <v>Yes</v>
          </cell>
          <cell r="D20">
            <v>8</v>
          </cell>
          <cell r="E20">
            <v>5.5555555555555552E-2</v>
          </cell>
          <cell r="F20" t="str">
            <v>#CIQINACTIVE</v>
          </cell>
          <cell r="G20" t="str">
            <v>#CIQINACTIVE</v>
          </cell>
          <cell r="H20" t="str">
            <v>#CIQINACTIVE</v>
          </cell>
          <cell r="I20" t="str">
            <v>#CIQINACTIVE</v>
          </cell>
          <cell r="J20" t="str">
            <v>#CIQINACTIVE</v>
          </cell>
          <cell r="K20" t="e">
            <v>#VALUE!</v>
          </cell>
          <cell r="L20">
            <v>0</v>
          </cell>
          <cell r="O20" t="str">
            <v>#CIQINACTIVE</v>
          </cell>
          <cell r="P20" t="e">
            <v>#VALUE!</v>
          </cell>
          <cell r="Q20" t="e">
            <v>#VALUE!</v>
          </cell>
          <cell r="R20">
            <v>0</v>
          </cell>
          <cell r="S20" t="e">
            <v>#VALUE!</v>
          </cell>
          <cell r="T20">
            <v>0</v>
          </cell>
          <cell r="U20" t="e">
            <v>#N/A</v>
          </cell>
          <cell r="V20" t="e">
            <v>#VALUE!</v>
          </cell>
          <cell r="W20" t="e">
            <v>#VALUE!</v>
          </cell>
          <cell r="X20">
            <v>0</v>
          </cell>
          <cell r="Y20" t="e">
            <v>#VALUE!</v>
          </cell>
          <cell r="Z20" t="e">
            <v>#VALUE!</v>
          </cell>
          <cell r="AA20" t="str">
            <v>#CIQINACTIVE</v>
          </cell>
          <cell r="AB20" t="e">
            <v>#VALUE!</v>
          </cell>
          <cell r="AC20">
            <v>0</v>
          </cell>
          <cell r="AD20" t="e">
            <v>#VALUE!</v>
          </cell>
          <cell r="AE20" t="e">
            <v>#VALUE!</v>
          </cell>
          <cell r="AF20" t="str">
            <v>#CIQINACTIVE</v>
          </cell>
          <cell r="AG20">
            <v>0</v>
          </cell>
          <cell r="AH20" t="e">
            <v>#VALUE!</v>
          </cell>
          <cell r="AI20" t="e">
            <v>#VALUE!</v>
          </cell>
          <cell r="AJ20" t="e">
            <v>#VALUE!</v>
          </cell>
          <cell r="AK20" t="e">
            <v>#VALUE!</v>
          </cell>
          <cell r="AL20" t="e">
            <v>#VALUE!</v>
          </cell>
          <cell r="AM20" t="e">
            <v>#VALUE!</v>
          </cell>
          <cell r="AN20">
            <v>0</v>
          </cell>
          <cell r="AO20">
            <v>0</v>
          </cell>
          <cell r="AP20">
            <v>0</v>
          </cell>
          <cell r="AQ20" t="e">
            <v>#N/A</v>
          </cell>
          <cell r="AR20" t="e">
            <v>#N/A</v>
          </cell>
          <cell r="AS20" t="e">
            <v>#DIV/0!</v>
          </cell>
          <cell r="AT20" t="e">
            <v>#DIV/0!</v>
          </cell>
          <cell r="AU20" t="e">
            <v>#DIV/0!</v>
          </cell>
          <cell r="AV20" t="e">
            <v>#N/A</v>
          </cell>
          <cell r="AW20">
            <v>0</v>
          </cell>
          <cell r="AX20" t="e">
            <v>#VALUE!</v>
          </cell>
          <cell r="AY20" t="e">
            <v>#VALUE!</v>
          </cell>
          <cell r="AZ20" t="e">
            <v>#N/A</v>
          </cell>
          <cell r="BA20" t="e">
            <v>#N/A</v>
          </cell>
          <cell r="BB20" t="e">
            <v>#VALUE!</v>
          </cell>
          <cell r="BC20" t="e">
            <v>#VALUE!</v>
          </cell>
          <cell r="BD20">
            <v>0</v>
          </cell>
          <cell r="BE20" t="e">
            <v>#VALUE!</v>
          </cell>
          <cell r="BF20" t="e">
            <v>#VALUE!</v>
          </cell>
          <cell r="BG20" t="e">
            <v>#N/A</v>
          </cell>
          <cell r="BH20" t="e">
            <v>#N/A</v>
          </cell>
          <cell r="BI20" t="e">
            <v>#VALUE!</v>
          </cell>
          <cell r="BJ20" t="e">
            <v>#VALUE!</v>
          </cell>
          <cell r="BK20">
            <v>0</v>
          </cell>
          <cell r="BL20" t="e">
            <v>#VALUE!</v>
          </cell>
          <cell r="BM20" t="e">
            <v>#VALUE!</v>
          </cell>
          <cell r="BN20" t="e">
            <v>#N/A</v>
          </cell>
          <cell r="BO20" t="e">
            <v>#N/A</v>
          </cell>
          <cell r="BP20">
            <v>0</v>
          </cell>
          <cell r="BQ20" t="e">
            <v>#VALUE!</v>
          </cell>
          <cell r="BR20" t="e">
            <v>#VALUE!</v>
          </cell>
          <cell r="BS20" t="e">
            <v>#N/A</v>
          </cell>
          <cell r="BT20" t="e">
            <v>#N/A</v>
          </cell>
          <cell r="BU20">
            <v>0</v>
          </cell>
          <cell r="BV20" t="e">
            <v>#VALUE!</v>
          </cell>
          <cell r="BW20" t="str">
            <v>NA</v>
          </cell>
          <cell r="BX20" t="str">
            <v>NA</v>
          </cell>
          <cell r="BY20" t="str">
            <v>NA</v>
          </cell>
          <cell r="BZ20">
            <v>0</v>
          </cell>
          <cell r="CA20" t="e">
            <v>#VALUE!</v>
          </cell>
          <cell r="CB20" t="str">
            <v>NA</v>
          </cell>
          <cell r="CC20" t="str">
            <v>NA</v>
          </cell>
          <cell r="CD20" t="str">
            <v>NA</v>
          </cell>
          <cell r="CE20">
            <v>0</v>
          </cell>
          <cell r="CF20" t="e">
            <v>#VALUE!</v>
          </cell>
          <cell r="CG20" t="str">
            <v>NA</v>
          </cell>
          <cell r="CH20" t="str">
            <v>NA</v>
          </cell>
          <cell r="CI20" t="str">
            <v>NA</v>
          </cell>
          <cell r="CJ20">
            <v>0</v>
          </cell>
          <cell r="CK20" t="e">
            <v>#VALUE!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0</v>
          </cell>
          <cell r="CP20" t="e">
            <v>#VALUE!</v>
          </cell>
          <cell r="CQ20" t="str">
            <v>NA</v>
          </cell>
          <cell r="CR20" t="str">
            <v>NA</v>
          </cell>
          <cell r="CS20" t="str">
            <v>NA</v>
          </cell>
          <cell r="CT20">
            <v>0</v>
          </cell>
          <cell r="CU20" t="e">
            <v>#VALUE!</v>
          </cell>
          <cell r="CV20" t="e">
            <v>#VALUE!</v>
          </cell>
          <cell r="CW20" t="e">
            <v>#VALUE!</v>
          </cell>
          <cell r="CX20" t="e">
            <v>#VALUE!</v>
          </cell>
          <cell r="CY20">
            <v>0</v>
          </cell>
          <cell r="CZ20" t="e">
            <v>#VALUE!</v>
          </cell>
          <cell r="DA20" t="e">
            <v>#VALUE!</v>
          </cell>
          <cell r="DB20" t="e">
            <v>#VALUE!</v>
          </cell>
          <cell r="DC20" t="e">
            <v>#VALUE!</v>
          </cell>
          <cell r="DD20" t="e">
            <v>#VALUE!</v>
          </cell>
          <cell r="DE20" t="e">
            <v>#VALUE!</v>
          </cell>
          <cell r="DF20">
            <v>0</v>
          </cell>
          <cell r="DG20" t="e">
            <v>#VALUE!</v>
          </cell>
          <cell r="DH20" t="e">
            <v>#VALUE!</v>
          </cell>
          <cell r="DI20" t="e">
            <v>#VALUE!</v>
          </cell>
          <cell r="DJ20" t="e">
            <v>#VALUE!</v>
          </cell>
          <cell r="DK20" t="e">
            <v>#VALUE!</v>
          </cell>
          <cell r="DL20" t="e">
            <v>#VALUE!</v>
          </cell>
          <cell r="DM20" t="e">
            <v>#VALUE!</v>
          </cell>
          <cell r="DO20" t="e">
            <v>#VALUE!</v>
          </cell>
          <cell r="DP20" t="e">
            <v>#VALUE!</v>
          </cell>
          <cell r="DQ20">
            <v>0</v>
          </cell>
          <cell r="DR20" t="e">
            <v>#N/A</v>
          </cell>
          <cell r="DS20" t="e">
            <v>#N/A</v>
          </cell>
          <cell r="DT20" t="e">
            <v>#DIV/0!</v>
          </cell>
          <cell r="DU20" t="e">
            <v>#N/A</v>
          </cell>
          <cell r="DV20" t="e">
            <v>#N/A</v>
          </cell>
          <cell r="DW20">
            <v>0</v>
          </cell>
          <cell r="DX20" t="e">
            <v>#N/A</v>
          </cell>
        </row>
        <row r="21">
          <cell r="B21" t="str">
            <v>#CIQINACTIVE</v>
          </cell>
          <cell r="C21" t="str">
            <v>Yes</v>
          </cell>
          <cell r="D21">
            <v>9</v>
          </cell>
          <cell r="E21">
            <v>5.5555555555555552E-2</v>
          </cell>
          <cell r="F21" t="str">
            <v>#CIQINACTIVE</v>
          </cell>
          <cell r="G21" t="str">
            <v>#CIQINACTIVE</v>
          </cell>
          <cell r="H21" t="str">
            <v>#CIQINACTIVE</v>
          </cell>
          <cell r="I21" t="str">
            <v>#CIQINACTIVE</v>
          </cell>
          <cell r="J21" t="str">
            <v>#CIQINACTIVE</v>
          </cell>
          <cell r="K21" t="e">
            <v>#VALUE!</v>
          </cell>
          <cell r="L21">
            <v>0</v>
          </cell>
          <cell r="O21" t="str">
            <v>#CIQINACTIVE</v>
          </cell>
          <cell r="P21" t="e">
            <v>#VALUE!</v>
          </cell>
          <cell r="Q21" t="e">
            <v>#VALUE!</v>
          </cell>
          <cell r="R21">
            <v>0</v>
          </cell>
          <cell r="S21" t="e">
            <v>#VALUE!</v>
          </cell>
          <cell r="T21">
            <v>0</v>
          </cell>
          <cell r="U21" t="e">
            <v>#N/A</v>
          </cell>
          <cell r="V21" t="e">
            <v>#VALUE!</v>
          </cell>
          <cell r="W21" t="e">
            <v>#VALUE!</v>
          </cell>
          <cell r="X21">
            <v>0</v>
          </cell>
          <cell r="Y21" t="e">
            <v>#VALUE!</v>
          </cell>
          <cell r="Z21" t="e">
            <v>#VALUE!</v>
          </cell>
          <cell r="AA21" t="str">
            <v>#CIQINACTIVE</v>
          </cell>
          <cell r="AB21" t="e">
            <v>#VALUE!</v>
          </cell>
          <cell r="AC21">
            <v>0</v>
          </cell>
          <cell r="AD21" t="e">
            <v>#VALUE!</v>
          </cell>
          <cell r="AE21" t="e">
            <v>#VALUE!</v>
          </cell>
          <cell r="AF21" t="str">
            <v>#CIQINACTIVE</v>
          </cell>
          <cell r="AG21">
            <v>0</v>
          </cell>
          <cell r="AH21" t="e">
            <v>#VALUE!</v>
          </cell>
          <cell r="AI21" t="e">
            <v>#VALUE!</v>
          </cell>
          <cell r="AJ21" t="e">
            <v>#VALUE!</v>
          </cell>
          <cell r="AK21" t="e">
            <v>#VALUE!</v>
          </cell>
          <cell r="AL21" t="e">
            <v>#VALUE!</v>
          </cell>
          <cell r="AM21" t="e">
            <v>#VALUE!</v>
          </cell>
          <cell r="AN21">
            <v>0</v>
          </cell>
          <cell r="AO21">
            <v>0</v>
          </cell>
          <cell r="AP21">
            <v>0</v>
          </cell>
          <cell r="AQ21" t="e">
            <v>#N/A</v>
          </cell>
          <cell r="AR21" t="e">
            <v>#N/A</v>
          </cell>
          <cell r="AS21" t="e">
            <v>#DIV/0!</v>
          </cell>
          <cell r="AT21" t="e">
            <v>#DIV/0!</v>
          </cell>
          <cell r="AU21" t="e">
            <v>#DIV/0!</v>
          </cell>
          <cell r="AV21" t="e">
            <v>#N/A</v>
          </cell>
          <cell r="AW21">
            <v>0</v>
          </cell>
          <cell r="AX21" t="e">
            <v>#VALUE!</v>
          </cell>
          <cell r="AY21" t="e">
            <v>#VALUE!</v>
          </cell>
          <cell r="AZ21" t="e">
            <v>#N/A</v>
          </cell>
          <cell r="BA21" t="e">
            <v>#N/A</v>
          </cell>
          <cell r="BB21" t="e">
            <v>#VALUE!</v>
          </cell>
          <cell r="BC21" t="e">
            <v>#VALUE!</v>
          </cell>
          <cell r="BD21">
            <v>0</v>
          </cell>
          <cell r="BE21" t="e">
            <v>#VALUE!</v>
          </cell>
          <cell r="BF21" t="e">
            <v>#VALUE!</v>
          </cell>
          <cell r="BG21" t="e">
            <v>#N/A</v>
          </cell>
          <cell r="BH21" t="e">
            <v>#N/A</v>
          </cell>
          <cell r="BI21" t="e">
            <v>#VALUE!</v>
          </cell>
          <cell r="BJ21" t="e">
            <v>#VALUE!</v>
          </cell>
          <cell r="BK21">
            <v>0</v>
          </cell>
          <cell r="BL21" t="e">
            <v>#VALUE!</v>
          </cell>
          <cell r="BM21" t="e">
            <v>#VALUE!</v>
          </cell>
          <cell r="BN21" t="e">
            <v>#N/A</v>
          </cell>
          <cell r="BO21" t="e">
            <v>#N/A</v>
          </cell>
          <cell r="BP21">
            <v>0</v>
          </cell>
          <cell r="BQ21" t="e">
            <v>#VALUE!</v>
          </cell>
          <cell r="BR21" t="e">
            <v>#VALUE!</v>
          </cell>
          <cell r="BS21" t="e">
            <v>#N/A</v>
          </cell>
          <cell r="BT21" t="e">
            <v>#N/A</v>
          </cell>
          <cell r="BU21">
            <v>0</v>
          </cell>
          <cell r="BV21" t="e">
            <v>#VALUE!</v>
          </cell>
          <cell r="BW21" t="str">
            <v>NA</v>
          </cell>
          <cell r="BX21" t="str">
            <v>NA</v>
          </cell>
          <cell r="BY21" t="str">
            <v>NA</v>
          </cell>
          <cell r="BZ21">
            <v>0</v>
          </cell>
          <cell r="CA21" t="e">
            <v>#VALUE!</v>
          </cell>
          <cell r="CB21" t="str">
            <v>NA</v>
          </cell>
          <cell r="CC21" t="str">
            <v>NA</v>
          </cell>
          <cell r="CD21" t="str">
            <v>NA</v>
          </cell>
          <cell r="CE21">
            <v>0</v>
          </cell>
          <cell r="CF21" t="e">
            <v>#VALUE!</v>
          </cell>
          <cell r="CG21" t="str">
            <v>NA</v>
          </cell>
          <cell r="CH21" t="str">
            <v>NA</v>
          </cell>
          <cell r="CI21" t="str">
            <v>NA</v>
          </cell>
          <cell r="CJ21">
            <v>0</v>
          </cell>
          <cell r="CK21" t="e">
            <v>#VALUE!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0</v>
          </cell>
          <cell r="CP21" t="e">
            <v>#VALUE!</v>
          </cell>
          <cell r="CQ21" t="str">
            <v>NA</v>
          </cell>
          <cell r="CR21" t="str">
            <v>NA</v>
          </cell>
          <cell r="CS21" t="str">
            <v>NA</v>
          </cell>
          <cell r="CT21">
            <v>0</v>
          </cell>
          <cell r="CU21" t="e">
            <v>#VALUE!</v>
          </cell>
          <cell r="CV21" t="e">
            <v>#VALUE!</v>
          </cell>
          <cell r="CW21" t="e">
            <v>#VALUE!</v>
          </cell>
          <cell r="CX21" t="e">
            <v>#VALUE!</v>
          </cell>
          <cell r="CY21">
            <v>0</v>
          </cell>
          <cell r="CZ21" t="e">
            <v>#VALUE!</v>
          </cell>
          <cell r="DA21" t="e">
            <v>#VALUE!</v>
          </cell>
          <cell r="DB21" t="e">
            <v>#VALUE!</v>
          </cell>
          <cell r="DC21" t="e">
            <v>#VALUE!</v>
          </cell>
          <cell r="DD21" t="e">
            <v>#VALUE!</v>
          </cell>
          <cell r="DE21" t="e">
            <v>#VALUE!</v>
          </cell>
          <cell r="DF21">
            <v>0</v>
          </cell>
          <cell r="DG21" t="e">
            <v>#VALUE!</v>
          </cell>
          <cell r="DH21" t="e">
            <v>#VALUE!</v>
          </cell>
          <cell r="DI21" t="e">
            <v>#VALUE!</v>
          </cell>
          <cell r="DJ21" t="e">
            <v>#VALUE!</v>
          </cell>
          <cell r="DK21" t="e">
            <v>#VALUE!</v>
          </cell>
          <cell r="DL21" t="e">
            <v>#VALUE!</v>
          </cell>
          <cell r="DM21" t="e">
            <v>#VALUE!</v>
          </cell>
          <cell r="DO21" t="e">
            <v>#VALUE!</v>
          </cell>
          <cell r="DP21" t="e">
            <v>#VALUE!</v>
          </cell>
          <cell r="DQ21">
            <v>0</v>
          </cell>
          <cell r="DR21" t="e">
            <v>#N/A</v>
          </cell>
          <cell r="DS21" t="e">
            <v>#N/A</v>
          </cell>
          <cell r="DT21" t="e">
            <v>#DIV/0!</v>
          </cell>
          <cell r="DU21" t="e">
            <v>#N/A</v>
          </cell>
          <cell r="DV21" t="e">
            <v>#N/A</v>
          </cell>
          <cell r="DW21">
            <v>0</v>
          </cell>
          <cell r="DX21" t="e">
            <v>#N/A</v>
          </cell>
        </row>
        <row r="22">
          <cell r="B22" t="str">
            <v>#CIQINACTIVE</v>
          </cell>
          <cell r="C22" t="str">
            <v>Yes</v>
          </cell>
          <cell r="D22">
            <v>10</v>
          </cell>
          <cell r="E22">
            <v>5.5555555555555552E-2</v>
          </cell>
          <cell r="F22" t="str">
            <v>#CIQINACTIVE</v>
          </cell>
          <cell r="G22" t="str">
            <v>#CIQINACTIVE</v>
          </cell>
          <cell r="H22" t="str">
            <v>#CIQINACTIVE</v>
          </cell>
          <cell r="I22" t="str">
            <v>#CIQINACTIVE</v>
          </cell>
          <cell r="J22" t="str">
            <v>#CIQINACTIVE</v>
          </cell>
          <cell r="K22" t="e">
            <v>#VALUE!</v>
          </cell>
          <cell r="L22">
            <v>0</v>
          </cell>
          <cell r="O22" t="str">
            <v>#CIQINACTIVE</v>
          </cell>
          <cell r="P22" t="e">
            <v>#VALUE!</v>
          </cell>
          <cell r="Q22" t="e">
            <v>#VALUE!</v>
          </cell>
          <cell r="R22">
            <v>0</v>
          </cell>
          <cell r="S22" t="e">
            <v>#VALUE!</v>
          </cell>
          <cell r="T22">
            <v>0</v>
          </cell>
          <cell r="U22" t="e">
            <v>#N/A</v>
          </cell>
          <cell r="V22" t="e">
            <v>#VALUE!</v>
          </cell>
          <cell r="W22" t="e">
            <v>#VALUE!</v>
          </cell>
          <cell r="X22">
            <v>0</v>
          </cell>
          <cell r="Y22" t="e">
            <v>#VALUE!</v>
          </cell>
          <cell r="Z22" t="e">
            <v>#VALUE!</v>
          </cell>
          <cell r="AA22" t="str">
            <v>#CIQINACTIVE</v>
          </cell>
          <cell r="AB22" t="e">
            <v>#VALUE!</v>
          </cell>
          <cell r="AC22">
            <v>0</v>
          </cell>
          <cell r="AD22" t="e">
            <v>#VALUE!</v>
          </cell>
          <cell r="AE22" t="e">
            <v>#VALUE!</v>
          </cell>
          <cell r="AF22" t="str">
            <v>#CIQINACTIVE</v>
          </cell>
          <cell r="AG22">
            <v>0</v>
          </cell>
          <cell r="AH22" t="e">
            <v>#VALUE!</v>
          </cell>
          <cell r="AI22" t="e">
            <v>#VALUE!</v>
          </cell>
          <cell r="AJ22" t="e">
            <v>#VALUE!</v>
          </cell>
          <cell r="AK22" t="e">
            <v>#VALUE!</v>
          </cell>
          <cell r="AL22" t="e">
            <v>#VALUE!</v>
          </cell>
          <cell r="AM22" t="e">
            <v>#VALUE!</v>
          </cell>
          <cell r="AN22">
            <v>0</v>
          </cell>
          <cell r="AO22">
            <v>0</v>
          </cell>
          <cell r="AP22">
            <v>0</v>
          </cell>
          <cell r="AQ22" t="e">
            <v>#N/A</v>
          </cell>
          <cell r="AR22" t="e">
            <v>#N/A</v>
          </cell>
          <cell r="AS22" t="e">
            <v>#DIV/0!</v>
          </cell>
          <cell r="AT22" t="e">
            <v>#DIV/0!</v>
          </cell>
          <cell r="AU22" t="e">
            <v>#DIV/0!</v>
          </cell>
          <cell r="AV22" t="e">
            <v>#N/A</v>
          </cell>
          <cell r="AW22">
            <v>0</v>
          </cell>
          <cell r="AX22" t="e">
            <v>#VALUE!</v>
          </cell>
          <cell r="AY22" t="e">
            <v>#VALUE!</v>
          </cell>
          <cell r="AZ22" t="e">
            <v>#N/A</v>
          </cell>
          <cell r="BA22" t="e">
            <v>#N/A</v>
          </cell>
          <cell r="BB22" t="e">
            <v>#VALUE!</v>
          </cell>
          <cell r="BC22" t="e">
            <v>#VALUE!</v>
          </cell>
          <cell r="BD22">
            <v>0</v>
          </cell>
          <cell r="BE22" t="e">
            <v>#VALUE!</v>
          </cell>
          <cell r="BF22" t="e">
            <v>#VALUE!</v>
          </cell>
          <cell r="BG22" t="e">
            <v>#N/A</v>
          </cell>
          <cell r="BH22" t="e">
            <v>#N/A</v>
          </cell>
          <cell r="BI22" t="e">
            <v>#VALUE!</v>
          </cell>
          <cell r="BJ22" t="e">
            <v>#VALUE!</v>
          </cell>
          <cell r="BK22">
            <v>0</v>
          </cell>
          <cell r="BL22" t="e">
            <v>#VALUE!</v>
          </cell>
          <cell r="BM22" t="e">
            <v>#VALUE!</v>
          </cell>
          <cell r="BN22" t="e">
            <v>#N/A</v>
          </cell>
          <cell r="BO22" t="e">
            <v>#N/A</v>
          </cell>
          <cell r="BP22">
            <v>0</v>
          </cell>
          <cell r="BQ22" t="e">
            <v>#VALUE!</v>
          </cell>
          <cell r="BR22" t="e">
            <v>#VALUE!</v>
          </cell>
          <cell r="BS22" t="e">
            <v>#N/A</v>
          </cell>
          <cell r="BT22" t="e">
            <v>#N/A</v>
          </cell>
          <cell r="BU22">
            <v>0</v>
          </cell>
          <cell r="BV22" t="e">
            <v>#VALUE!</v>
          </cell>
          <cell r="BW22" t="str">
            <v>NA</v>
          </cell>
          <cell r="BX22" t="str">
            <v>NA</v>
          </cell>
          <cell r="BY22" t="str">
            <v>NA</v>
          </cell>
          <cell r="BZ22">
            <v>0</v>
          </cell>
          <cell r="CA22" t="e">
            <v>#VALUE!</v>
          </cell>
          <cell r="CB22" t="str">
            <v>NA</v>
          </cell>
          <cell r="CC22" t="str">
            <v>NA</v>
          </cell>
          <cell r="CD22" t="str">
            <v>NA</v>
          </cell>
          <cell r="CE22">
            <v>0</v>
          </cell>
          <cell r="CF22" t="e">
            <v>#VALUE!</v>
          </cell>
          <cell r="CG22" t="str">
            <v>NA</v>
          </cell>
          <cell r="CH22" t="str">
            <v>NA</v>
          </cell>
          <cell r="CI22" t="str">
            <v>NA</v>
          </cell>
          <cell r="CJ22">
            <v>0</v>
          </cell>
          <cell r="CK22" t="e">
            <v>#VALUE!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0</v>
          </cell>
          <cell r="CP22" t="e">
            <v>#VALUE!</v>
          </cell>
          <cell r="CQ22" t="str">
            <v>NA</v>
          </cell>
          <cell r="CR22" t="str">
            <v>NA</v>
          </cell>
          <cell r="CS22" t="str">
            <v>NA</v>
          </cell>
          <cell r="CT22">
            <v>0</v>
          </cell>
          <cell r="CU22" t="e">
            <v>#VALUE!</v>
          </cell>
          <cell r="CV22" t="e">
            <v>#VALUE!</v>
          </cell>
          <cell r="CW22" t="e">
            <v>#VALUE!</v>
          </cell>
          <cell r="CX22" t="e">
            <v>#VALUE!</v>
          </cell>
          <cell r="CY22">
            <v>0</v>
          </cell>
          <cell r="CZ22" t="e">
            <v>#VALUE!</v>
          </cell>
          <cell r="DA22" t="e">
            <v>#VALUE!</v>
          </cell>
          <cell r="DB22" t="e">
            <v>#VALUE!</v>
          </cell>
          <cell r="DC22" t="e">
            <v>#VALUE!</v>
          </cell>
          <cell r="DD22" t="e">
            <v>#VALUE!</v>
          </cell>
          <cell r="DE22" t="e">
            <v>#VALUE!</v>
          </cell>
          <cell r="DF22">
            <v>0</v>
          </cell>
          <cell r="DG22" t="e">
            <v>#VALUE!</v>
          </cell>
          <cell r="DH22" t="e">
            <v>#VALUE!</v>
          </cell>
          <cell r="DI22" t="e">
            <v>#VALUE!</v>
          </cell>
          <cell r="DJ22" t="e">
            <v>#VALUE!</v>
          </cell>
          <cell r="DK22" t="e">
            <v>#VALUE!</v>
          </cell>
          <cell r="DL22" t="e">
            <v>#VALUE!</v>
          </cell>
          <cell r="DM22" t="e">
            <v>#VALUE!</v>
          </cell>
          <cell r="DO22" t="e">
            <v>#VALUE!</v>
          </cell>
          <cell r="DP22" t="e">
            <v>#VALUE!</v>
          </cell>
          <cell r="DQ22">
            <v>0</v>
          </cell>
          <cell r="DR22" t="e">
            <v>#N/A</v>
          </cell>
          <cell r="DS22" t="e">
            <v>#N/A</v>
          </cell>
          <cell r="DT22" t="e">
            <v>#DIV/0!</v>
          </cell>
          <cell r="DU22" t="e">
            <v>#N/A</v>
          </cell>
          <cell r="DV22" t="e">
            <v>#N/A</v>
          </cell>
          <cell r="DW22">
            <v>0</v>
          </cell>
          <cell r="DX22" t="e">
            <v>#N/A</v>
          </cell>
        </row>
        <row r="23">
          <cell r="B23" t="str">
            <v>#CIQINACTIVE</v>
          </cell>
          <cell r="C23" t="str">
            <v>Yes</v>
          </cell>
          <cell r="D23">
            <v>11</v>
          </cell>
          <cell r="E23">
            <v>5.5555555555555552E-2</v>
          </cell>
          <cell r="F23" t="str">
            <v>#CIQINACTIVE</v>
          </cell>
          <cell r="G23" t="str">
            <v>#CIQINACTIVE</v>
          </cell>
          <cell r="H23" t="str">
            <v>#CIQINACTIVE</v>
          </cell>
          <cell r="I23" t="str">
            <v>#CIQINACTIVE</v>
          </cell>
          <cell r="J23" t="str">
            <v>#CIQINACTIVE</v>
          </cell>
          <cell r="K23" t="e">
            <v>#VALUE!</v>
          </cell>
          <cell r="L23">
            <v>0</v>
          </cell>
          <cell r="O23" t="str">
            <v>#CIQINACTIVE</v>
          </cell>
          <cell r="P23" t="e">
            <v>#VALUE!</v>
          </cell>
          <cell r="Q23" t="e">
            <v>#VALUE!</v>
          </cell>
          <cell r="R23">
            <v>0</v>
          </cell>
          <cell r="S23" t="e">
            <v>#VALUE!</v>
          </cell>
          <cell r="T23">
            <v>0</v>
          </cell>
          <cell r="U23" t="e">
            <v>#N/A</v>
          </cell>
          <cell r="V23" t="e">
            <v>#VALUE!</v>
          </cell>
          <cell r="W23" t="e">
            <v>#VALUE!</v>
          </cell>
          <cell r="X23">
            <v>0</v>
          </cell>
          <cell r="Y23" t="e">
            <v>#VALUE!</v>
          </cell>
          <cell r="Z23" t="e">
            <v>#VALUE!</v>
          </cell>
          <cell r="AA23" t="str">
            <v>#CIQINACTIVE</v>
          </cell>
          <cell r="AB23" t="e">
            <v>#VALUE!</v>
          </cell>
          <cell r="AC23">
            <v>0</v>
          </cell>
          <cell r="AD23" t="e">
            <v>#VALUE!</v>
          </cell>
          <cell r="AE23" t="e">
            <v>#VALUE!</v>
          </cell>
          <cell r="AF23" t="str">
            <v>#CIQINACTIVE</v>
          </cell>
          <cell r="AG23">
            <v>0</v>
          </cell>
          <cell r="AH23" t="e">
            <v>#VALUE!</v>
          </cell>
          <cell r="AI23" t="e">
            <v>#VALUE!</v>
          </cell>
          <cell r="AJ23" t="e">
            <v>#VALUE!</v>
          </cell>
          <cell r="AK23" t="e">
            <v>#VALUE!</v>
          </cell>
          <cell r="AL23" t="e">
            <v>#VALUE!</v>
          </cell>
          <cell r="AM23" t="e">
            <v>#VALUE!</v>
          </cell>
          <cell r="AN23">
            <v>0</v>
          </cell>
          <cell r="AO23">
            <v>0</v>
          </cell>
          <cell r="AP23">
            <v>0</v>
          </cell>
          <cell r="AQ23" t="e">
            <v>#N/A</v>
          </cell>
          <cell r="AR23" t="e">
            <v>#N/A</v>
          </cell>
          <cell r="AS23" t="e">
            <v>#DIV/0!</v>
          </cell>
          <cell r="AT23" t="e">
            <v>#DIV/0!</v>
          </cell>
          <cell r="AU23" t="e">
            <v>#DIV/0!</v>
          </cell>
          <cell r="AV23" t="e">
            <v>#N/A</v>
          </cell>
          <cell r="AW23">
            <v>0</v>
          </cell>
          <cell r="AX23" t="e">
            <v>#VALUE!</v>
          </cell>
          <cell r="AY23" t="e">
            <v>#VALUE!</v>
          </cell>
          <cell r="AZ23" t="e">
            <v>#N/A</v>
          </cell>
          <cell r="BA23" t="e">
            <v>#N/A</v>
          </cell>
          <cell r="BB23" t="e">
            <v>#VALUE!</v>
          </cell>
          <cell r="BC23" t="e">
            <v>#VALUE!</v>
          </cell>
          <cell r="BD23">
            <v>0</v>
          </cell>
          <cell r="BE23" t="e">
            <v>#VALUE!</v>
          </cell>
          <cell r="BF23" t="e">
            <v>#VALUE!</v>
          </cell>
          <cell r="BG23" t="e">
            <v>#N/A</v>
          </cell>
          <cell r="BH23" t="e">
            <v>#N/A</v>
          </cell>
          <cell r="BI23" t="e">
            <v>#VALUE!</v>
          </cell>
          <cell r="BJ23" t="e">
            <v>#VALUE!</v>
          </cell>
          <cell r="BK23">
            <v>0</v>
          </cell>
          <cell r="BL23" t="e">
            <v>#VALUE!</v>
          </cell>
          <cell r="BM23" t="e">
            <v>#VALUE!</v>
          </cell>
          <cell r="BN23" t="e">
            <v>#N/A</v>
          </cell>
          <cell r="BO23" t="e">
            <v>#N/A</v>
          </cell>
          <cell r="BP23">
            <v>0</v>
          </cell>
          <cell r="BQ23" t="e">
            <v>#VALUE!</v>
          </cell>
          <cell r="BR23" t="e">
            <v>#VALUE!</v>
          </cell>
          <cell r="BS23" t="e">
            <v>#N/A</v>
          </cell>
          <cell r="BT23" t="e">
            <v>#N/A</v>
          </cell>
          <cell r="BU23">
            <v>0</v>
          </cell>
          <cell r="BV23" t="e">
            <v>#VALUE!</v>
          </cell>
          <cell r="BW23" t="str">
            <v>NA</v>
          </cell>
          <cell r="BX23" t="str">
            <v>NA</v>
          </cell>
          <cell r="BY23" t="str">
            <v>NA</v>
          </cell>
          <cell r="BZ23">
            <v>0</v>
          </cell>
          <cell r="CA23" t="e">
            <v>#VALUE!</v>
          </cell>
          <cell r="CB23" t="str">
            <v>NA</v>
          </cell>
          <cell r="CC23" t="str">
            <v>NA</v>
          </cell>
          <cell r="CD23" t="str">
            <v>NA</v>
          </cell>
          <cell r="CE23">
            <v>0</v>
          </cell>
          <cell r="CF23" t="e">
            <v>#VALUE!</v>
          </cell>
          <cell r="CG23" t="str">
            <v>NA</v>
          </cell>
          <cell r="CH23" t="str">
            <v>NA</v>
          </cell>
          <cell r="CI23" t="str">
            <v>NA</v>
          </cell>
          <cell r="CJ23">
            <v>0</v>
          </cell>
          <cell r="CK23" t="e">
            <v>#VALUE!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0</v>
          </cell>
          <cell r="CP23" t="e">
            <v>#VALUE!</v>
          </cell>
          <cell r="CQ23" t="str">
            <v>NA</v>
          </cell>
          <cell r="CR23" t="str">
            <v>NA</v>
          </cell>
          <cell r="CS23" t="str">
            <v>NA</v>
          </cell>
          <cell r="CT23">
            <v>0</v>
          </cell>
          <cell r="CU23" t="e">
            <v>#VALUE!</v>
          </cell>
          <cell r="CV23" t="e">
            <v>#VALUE!</v>
          </cell>
          <cell r="CW23" t="e">
            <v>#VALUE!</v>
          </cell>
          <cell r="CX23" t="e">
            <v>#VALUE!</v>
          </cell>
          <cell r="CY23">
            <v>0</v>
          </cell>
          <cell r="CZ23" t="e">
            <v>#VALUE!</v>
          </cell>
          <cell r="DA23" t="e">
            <v>#VALUE!</v>
          </cell>
          <cell r="DB23" t="e">
            <v>#VALUE!</v>
          </cell>
          <cell r="DC23" t="e">
            <v>#VALUE!</v>
          </cell>
          <cell r="DD23" t="e">
            <v>#VALUE!</v>
          </cell>
          <cell r="DE23" t="e">
            <v>#VALUE!</v>
          </cell>
          <cell r="DF23">
            <v>0</v>
          </cell>
          <cell r="DG23" t="e">
            <v>#VALUE!</v>
          </cell>
          <cell r="DH23" t="e">
            <v>#VALUE!</v>
          </cell>
          <cell r="DI23" t="e">
            <v>#VALUE!</v>
          </cell>
          <cell r="DJ23" t="e">
            <v>#VALUE!</v>
          </cell>
          <cell r="DK23" t="e">
            <v>#VALUE!</v>
          </cell>
          <cell r="DL23" t="e">
            <v>#VALUE!</v>
          </cell>
          <cell r="DM23" t="e">
            <v>#VALUE!</v>
          </cell>
          <cell r="DO23" t="e">
            <v>#VALUE!</v>
          </cell>
          <cell r="DP23" t="e">
            <v>#VALUE!</v>
          </cell>
          <cell r="DQ23">
            <v>0</v>
          </cell>
          <cell r="DR23" t="e">
            <v>#N/A</v>
          </cell>
          <cell r="DS23" t="e">
            <v>#N/A</v>
          </cell>
          <cell r="DT23" t="e">
            <v>#DIV/0!</v>
          </cell>
          <cell r="DU23" t="e">
            <v>#N/A</v>
          </cell>
          <cell r="DV23" t="e">
            <v>#N/A</v>
          </cell>
          <cell r="DW23">
            <v>0</v>
          </cell>
          <cell r="DX23" t="e">
            <v>#N/A</v>
          </cell>
        </row>
        <row r="24">
          <cell r="B24" t="str">
            <v>#CIQINACTIVE</v>
          </cell>
          <cell r="C24" t="str">
            <v>Yes</v>
          </cell>
          <cell r="D24">
            <v>12</v>
          </cell>
          <cell r="E24">
            <v>5.5555555555555552E-2</v>
          </cell>
          <cell r="F24" t="str">
            <v>#CIQINACTIVE</v>
          </cell>
          <cell r="G24" t="str">
            <v>#CIQINACTIVE</v>
          </cell>
          <cell r="H24" t="str">
            <v>#CIQINACTIVE</v>
          </cell>
          <cell r="I24" t="str">
            <v>#CIQINACTIVE</v>
          </cell>
          <cell r="J24" t="str">
            <v>#CIQINACTIVE</v>
          </cell>
          <cell r="K24" t="e">
            <v>#VALUE!</v>
          </cell>
          <cell r="L24">
            <v>0</v>
          </cell>
          <cell r="O24" t="str">
            <v>#CIQINACTIVE</v>
          </cell>
          <cell r="P24" t="e">
            <v>#VALUE!</v>
          </cell>
          <cell r="Q24" t="e">
            <v>#VALUE!</v>
          </cell>
          <cell r="R24">
            <v>0</v>
          </cell>
          <cell r="S24" t="e">
            <v>#VALUE!</v>
          </cell>
          <cell r="T24">
            <v>0</v>
          </cell>
          <cell r="U24" t="e">
            <v>#N/A</v>
          </cell>
          <cell r="V24" t="e">
            <v>#VALUE!</v>
          </cell>
          <cell r="W24" t="e">
            <v>#VALUE!</v>
          </cell>
          <cell r="X24">
            <v>0</v>
          </cell>
          <cell r="Y24" t="e">
            <v>#VALUE!</v>
          </cell>
          <cell r="Z24" t="e">
            <v>#VALUE!</v>
          </cell>
          <cell r="AA24" t="str">
            <v>#CIQINACTIVE</v>
          </cell>
          <cell r="AB24" t="e">
            <v>#VALUE!</v>
          </cell>
          <cell r="AC24">
            <v>0</v>
          </cell>
          <cell r="AD24" t="e">
            <v>#VALUE!</v>
          </cell>
          <cell r="AE24" t="e">
            <v>#VALUE!</v>
          </cell>
          <cell r="AF24" t="str">
            <v>#CIQINACTIVE</v>
          </cell>
          <cell r="AG24">
            <v>0</v>
          </cell>
          <cell r="AH24" t="e">
            <v>#VALUE!</v>
          </cell>
          <cell r="AI24" t="e">
            <v>#VALUE!</v>
          </cell>
          <cell r="AJ24" t="e">
            <v>#VALUE!</v>
          </cell>
          <cell r="AK24" t="e">
            <v>#VALUE!</v>
          </cell>
          <cell r="AL24" t="e">
            <v>#VALUE!</v>
          </cell>
          <cell r="AM24" t="e">
            <v>#VALUE!</v>
          </cell>
          <cell r="AN24">
            <v>0</v>
          </cell>
          <cell r="AO24">
            <v>0</v>
          </cell>
          <cell r="AP24">
            <v>0</v>
          </cell>
          <cell r="AQ24" t="e">
            <v>#N/A</v>
          </cell>
          <cell r="AR24" t="e">
            <v>#N/A</v>
          </cell>
          <cell r="AS24" t="e">
            <v>#DIV/0!</v>
          </cell>
          <cell r="AT24" t="e">
            <v>#DIV/0!</v>
          </cell>
          <cell r="AU24" t="e">
            <v>#DIV/0!</v>
          </cell>
          <cell r="AV24" t="e">
            <v>#N/A</v>
          </cell>
          <cell r="AW24">
            <v>0</v>
          </cell>
          <cell r="AX24" t="e">
            <v>#VALUE!</v>
          </cell>
          <cell r="AY24" t="e">
            <v>#VALUE!</v>
          </cell>
          <cell r="AZ24" t="e">
            <v>#N/A</v>
          </cell>
          <cell r="BA24" t="e">
            <v>#N/A</v>
          </cell>
          <cell r="BB24" t="e">
            <v>#VALUE!</v>
          </cell>
          <cell r="BC24" t="e">
            <v>#VALUE!</v>
          </cell>
          <cell r="BD24">
            <v>0</v>
          </cell>
          <cell r="BE24" t="e">
            <v>#VALUE!</v>
          </cell>
          <cell r="BF24" t="e">
            <v>#VALUE!</v>
          </cell>
          <cell r="BG24" t="e">
            <v>#N/A</v>
          </cell>
          <cell r="BH24" t="e">
            <v>#N/A</v>
          </cell>
          <cell r="BI24" t="e">
            <v>#VALUE!</v>
          </cell>
          <cell r="BJ24" t="e">
            <v>#VALUE!</v>
          </cell>
          <cell r="BK24">
            <v>0</v>
          </cell>
          <cell r="BL24" t="e">
            <v>#VALUE!</v>
          </cell>
          <cell r="BM24" t="e">
            <v>#VALUE!</v>
          </cell>
          <cell r="BN24" t="e">
            <v>#N/A</v>
          </cell>
          <cell r="BO24" t="e">
            <v>#N/A</v>
          </cell>
          <cell r="BP24">
            <v>0</v>
          </cell>
          <cell r="BQ24" t="e">
            <v>#VALUE!</v>
          </cell>
          <cell r="BR24" t="e">
            <v>#VALUE!</v>
          </cell>
          <cell r="BS24" t="e">
            <v>#N/A</v>
          </cell>
          <cell r="BT24" t="e">
            <v>#N/A</v>
          </cell>
          <cell r="BU24">
            <v>0</v>
          </cell>
          <cell r="BV24" t="e">
            <v>#VALUE!</v>
          </cell>
          <cell r="BW24" t="str">
            <v>NA</v>
          </cell>
          <cell r="BX24" t="str">
            <v>NA</v>
          </cell>
          <cell r="BY24" t="str">
            <v>NA</v>
          </cell>
          <cell r="BZ24">
            <v>0</v>
          </cell>
          <cell r="CA24" t="e">
            <v>#VALUE!</v>
          </cell>
          <cell r="CB24" t="str">
            <v>NA</v>
          </cell>
          <cell r="CC24" t="str">
            <v>NA</v>
          </cell>
          <cell r="CD24" t="str">
            <v>NA</v>
          </cell>
          <cell r="CE24">
            <v>0</v>
          </cell>
          <cell r="CF24" t="e">
            <v>#VALUE!</v>
          </cell>
          <cell r="CG24" t="str">
            <v>NA</v>
          </cell>
          <cell r="CH24" t="str">
            <v>NA</v>
          </cell>
          <cell r="CI24" t="str">
            <v>NA</v>
          </cell>
          <cell r="CJ24">
            <v>0</v>
          </cell>
          <cell r="CK24" t="e">
            <v>#VALUE!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0</v>
          </cell>
          <cell r="CP24" t="e">
            <v>#VALUE!</v>
          </cell>
          <cell r="CQ24" t="str">
            <v>NA</v>
          </cell>
          <cell r="CR24" t="str">
            <v>NA</v>
          </cell>
          <cell r="CS24" t="str">
            <v>NA</v>
          </cell>
          <cell r="CT24">
            <v>0</v>
          </cell>
          <cell r="CU24" t="e">
            <v>#VALUE!</v>
          </cell>
          <cell r="CV24" t="e">
            <v>#VALUE!</v>
          </cell>
          <cell r="CW24" t="e">
            <v>#VALUE!</v>
          </cell>
          <cell r="CX24" t="e">
            <v>#VALUE!</v>
          </cell>
          <cell r="CY24">
            <v>0</v>
          </cell>
          <cell r="CZ24" t="e">
            <v>#VALUE!</v>
          </cell>
          <cell r="DA24" t="e">
            <v>#VALUE!</v>
          </cell>
          <cell r="DB24" t="e">
            <v>#VALUE!</v>
          </cell>
          <cell r="DC24" t="e">
            <v>#VALUE!</v>
          </cell>
          <cell r="DD24" t="e">
            <v>#VALUE!</v>
          </cell>
          <cell r="DE24" t="e">
            <v>#VALUE!</v>
          </cell>
          <cell r="DF24">
            <v>0</v>
          </cell>
          <cell r="DG24" t="e">
            <v>#VALUE!</v>
          </cell>
          <cell r="DH24" t="e">
            <v>#VALUE!</v>
          </cell>
          <cell r="DI24" t="e">
            <v>#VALUE!</v>
          </cell>
          <cell r="DJ24" t="e">
            <v>#VALUE!</v>
          </cell>
          <cell r="DK24" t="e">
            <v>#VALUE!</v>
          </cell>
          <cell r="DL24" t="e">
            <v>#VALUE!</v>
          </cell>
          <cell r="DM24" t="e">
            <v>#VALUE!</v>
          </cell>
          <cell r="DO24" t="e">
            <v>#VALUE!</v>
          </cell>
          <cell r="DP24" t="e">
            <v>#VALUE!</v>
          </cell>
          <cell r="DQ24">
            <v>0</v>
          </cell>
          <cell r="DR24" t="e">
            <v>#N/A</v>
          </cell>
          <cell r="DS24" t="e">
            <v>#N/A</v>
          </cell>
          <cell r="DT24" t="e">
            <v>#DIV/0!</v>
          </cell>
          <cell r="DU24" t="e">
            <v>#N/A</v>
          </cell>
          <cell r="DV24" t="e">
            <v>#N/A</v>
          </cell>
          <cell r="DW24">
            <v>0</v>
          </cell>
          <cell r="DX24" t="e">
            <v>#N/A</v>
          </cell>
        </row>
        <row r="25">
          <cell r="B25" t="str">
            <v>#CIQINACTIVE</v>
          </cell>
          <cell r="C25" t="str">
            <v>Yes</v>
          </cell>
          <cell r="D25">
            <v>13</v>
          </cell>
          <cell r="E25">
            <v>5.5555555555555552E-2</v>
          </cell>
          <cell r="F25" t="str">
            <v>#CIQINACTIVE</v>
          </cell>
          <cell r="G25" t="str">
            <v>#CIQINACTIVE</v>
          </cell>
          <cell r="H25" t="str">
            <v>#CIQINACTIVE</v>
          </cell>
          <cell r="I25" t="str">
            <v>#CIQINACTIVE</v>
          </cell>
          <cell r="J25" t="str">
            <v>#CIQINACTIVE</v>
          </cell>
          <cell r="K25" t="e">
            <v>#VALUE!</v>
          </cell>
          <cell r="L25">
            <v>0</v>
          </cell>
          <cell r="O25" t="str">
            <v>#CIQINACTIVE</v>
          </cell>
          <cell r="P25" t="e">
            <v>#VALUE!</v>
          </cell>
          <cell r="Q25" t="e">
            <v>#VALUE!</v>
          </cell>
          <cell r="R25">
            <v>0</v>
          </cell>
          <cell r="S25" t="e">
            <v>#VALUE!</v>
          </cell>
          <cell r="T25">
            <v>0</v>
          </cell>
          <cell r="U25" t="e">
            <v>#N/A</v>
          </cell>
          <cell r="V25" t="e">
            <v>#VALUE!</v>
          </cell>
          <cell r="W25" t="e">
            <v>#VALUE!</v>
          </cell>
          <cell r="X25">
            <v>0</v>
          </cell>
          <cell r="Y25" t="e">
            <v>#VALUE!</v>
          </cell>
          <cell r="Z25" t="e">
            <v>#VALUE!</v>
          </cell>
          <cell r="AA25" t="str">
            <v>#CIQINACTIVE</v>
          </cell>
          <cell r="AB25" t="e">
            <v>#VALUE!</v>
          </cell>
          <cell r="AC25">
            <v>0</v>
          </cell>
          <cell r="AD25" t="e">
            <v>#VALUE!</v>
          </cell>
          <cell r="AE25" t="e">
            <v>#VALUE!</v>
          </cell>
          <cell r="AF25" t="str">
            <v>#CIQINACTIVE</v>
          </cell>
          <cell r="AG25">
            <v>0</v>
          </cell>
          <cell r="AH25" t="e">
            <v>#VALUE!</v>
          </cell>
          <cell r="AI25" t="e">
            <v>#VALUE!</v>
          </cell>
          <cell r="AJ25" t="e">
            <v>#VALUE!</v>
          </cell>
          <cell r="AK25" t="e">
            <v>#VALUE!</v>
          </cell>
          <cell r="AL25" t="e">
            <v>#VALUE!</v>
          </cell>
          <cell r="AM25" t="e">
            <v>#VALUE!</v>
          </cell>
          <cell r="AN25">
            <v>0</v>
          </cell>
          <cell r="AO25">
            <v>0</v>
          </cell>
          <cell r="AP25">
            <v>0</v>
          </cell>
          <cell r="AQ25" t="e">
            <v>#N/A</v>
          </cell>
          <cell r="AR25" t="e">
            <v>#N/A</v>
          </cell>
          <cell r="AS25" t="e">
            <v>#DIV/0!</v>
          </cell>
          <cell r="AT25" t="e">
            <v>#DIV/0!</v>
          </cell>
          <cell r="AU25" t="e">
            <v>#DIV/0!</v>
          </cell>
          <cell r="AV25" t="e">
            <v>#N/A</v>
          </cell>
          <cell r="AW25">
            <v>0</v>
          </cell>
          <cell r="AX25" t="e">
            <v>#VALUE!</v>
          </cell>
          <cell r="AY25" t="e">
            <v>#VALUE!</v>
          </cell>
          <cell r="AZ25" t="e">
            <v>#N/A</v>
          </cell>
          <cell r="BA25" t="e">
            <v>#N/A</v>
          </cell>
          <cell r="BB25" t="e">
            <v>#VALUE!</v>
          </cell>
          <cell r="BC25" t="e">
            <v>#VALUE!</v>
          </cell>
          <cell r="BD25">
            <v>0</v>
          </cell>
          <cell r="BE25" t="e">
            <v>#VALUE!</v>
          </cell>
          <cell r="BF25" t="e">
            <v>#VALUE!</v>
          </cell>
          <cell r="BG25" t="e">
            <v>#N/A</v>
          </cell>
          <cell r="BH25" t="e">
            <v>#N/A</v>
          </cell>
          <cell r="BI25" t="e">
            <v>#VALUE!</v>
          </cell>
          <cell r="BJ25" t="e">
            <v>#VALUE!</v>
          </cell>
          <cell r="BK25">
            <v>0</v>
          </cell>
          <cell r="BL25" t="e">
            <v>#VALUE!</v>
          </cell>
          <cell r="BM25" t="e">
            <v>#VALUE!</v>
          </cell>
          <cell r="BN25" t="e">
            <v>#N/A</v>
          </cell>
          <cell r="BO25" t="e">
            <v>#N/A</v>
          </cell>
          <cell r="BP25">
            <v>0</v>
          </cell>
          <cell r="BQ25" t="e">
            <v>#VALUE!</v>
          </cell>
          <cell r="BR25" t="e">
            <v>#VALUE!</v>
          </cell>
          <cell r="BS25" t="e">
            <v>#N/A</v>
          </cell>
          <cell r="BT25" t="e">
            <v>#N/A</v>
          </cell>
          <cell r="BU25">
            <v>0</v>
          </cell>
          <cell r="BV25" t="e">
            <v>#VALUE!</v>
          </cell>
          <cell r="BW25" t="str">
            <v>NA</v>
          </cell>
          <cell r="BX25" t="str">
            <v>NA</v>
          </cell>
          <cell r="BY25" t="str">
            <v>NA</v>
          </cell>
          <cell r="BZ25">
            <v>0</v>
          </cell>
          <cell r="CA25" t="e">
            <v>#VALUE!</v>
          </cell>
          <cell r="CB25" t="str">
            <v>NA</v>
          </cell>
          <cell r="CC25" t="str">
            <v>NA</v>
          </cell>
          <cell r="CD25" t="str">
            <v>NA</v>
          </cell>
          <cell r="CE25">
            <v>0</v>
          </cell>
          <cell r="CF25" t="e">
            <v>#VALUE!</v>
          </cell>
          <cell r="CG25" t="str">
            <v>NA</v>
          </cell>
          <cell r="CH25" t="str">
            <v>NA</v>
          </cell>
          <cell r="CI25" t="str">
            <v>NA</v>
          </cell>
          <cell r="CJ25">
            <v>0</v>
          </cell>
          <cell r="CK25" t="e">
            <v>#VALUE!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0</v>
          </cell>
          <cell r="CP25" t="e">
            <v>#VALUE!</v>
          </cell>
          <cell r="CQ25" t="str">
            <v>NA</v>
          </cell>
          <cell r="CR25" t="str">
            <v>NA</v>
          </cell>
          <cell r="CS25" t="str">
            <v>NA</v>
          </cell>
          <cell r="CT25">
            <v>0</v>
          </cell>
          <cell r="CU25" t="e">
            <v>#VALUE!</v>
          </cell>
          <cell r="CV25" t="e">
            <v>#VALUE!</v>
          </cell>
          <cell r="CW25" t="e">
            <v>#VALUE!</v>
          </cell>
          <cell r="CX25" t="e">
            <v>#VALUE!</v>
          </cell>
          <cell r="CY25">
            <v>0</v>
          </cell>
          <cell r="CZ25" t="e">
            <v>#VALUE!</v>
          </cell>
          <cell r="DA25" t="e">
            <v>#VALUE!</v>
          </cell>
          <cell r="DB25" t="e">
            <v>#VALUE!</v>
          </cell>
          <cell r="DC25" t="e">
            <v>#VALUE!</v>
          </cell>
          <cell r="DD25" t="e">
            <v>#VALUE!</v>
          </cell>
          <cell r="DE25" t="e">
            <v>#VALUE!</v>
          </cell>
          <cell r="DF25">
            <v>0</v>
          </cell>
          <cell r="DG25" t="e">
            <v>#VALUE!</v>
          </cell>
          <cell r="DH25" t="e">
            <v>#VALUE!</v>
          </cell>
          <cell r="DI25" t="e">
            <v>#VALUE!</v>
          </cell>
          <cell r="DJ25" t="e">
            <v>#VALUE!</v>
          </cell>
          <cell r="DK25" t="e">
            <v>#VALUE!</v>
          </cell>
          <cell r="DL25" t="e">
            <v>#VALUE!</v>
          </cell>
          <cell r="DM25" t="e">
            <v>#VALUE!</v>
          </cell>
          <cell r="DO25" t="e">
            <v>#VALUE!</v>
          </cell>
          <cell r="DP25" t="e">
            <v>#VALUE!</v>
          </cell>
          <cell r="DQ25">
            <v>0</v>
          </cell>
          <cell r="DR25" t="e">
            <v>#N/A</v>
          </cell>
          <cell r="DS25" t="e">
            <v>#N/A</v>
          </cell>
          <cell r="DT25" t="e">
            <v>#DIV/0!</v>
          </cell>
          <cell r="DU25" t="e">
            <v>#N/A</v>
          </cell>
          <cell r="DV25" t="e">
            <v>#N/A</v>
          </cell>
          <cell r="DW25">
            <v>0</v>
          </cell>
          <cell r="DX25" t="e">
            <v>#N/A</v>
          </cell>
        </row>
        <row r="26">
          <cell r="B26" t="str">
            <v>#CIQINACTIVE</v>
          </cell>
          <cell r="C26" t="str">
            <v>Yes</v>
          </cell>
          <cell r="D26">
            <v>14</v>
          </cell>
          <cell r="E26">
            <v>5.5555555555555552E-2</v>
          </cell>
          <cell r="F26" t="str">
            <v>#CIQINACTIVE</v>
          </cell>
          <cell r="G26" t="str">
            <v>#CIQINACTIVE</v>
          </cell>
          <cell r="H26" t="str">
            <v>#CIQINACTIVE</v>
          </cell>
          <cell r="I26" t="str">
            <v>#CIQINACTIVE</v>
          </cell>
          <cell r="J26" t="str">
            <v>#CIQINACTIVE</v>
          </cell>
          <cell r="K26" t="e">
            <v>#VALUE!</v>
          </cell>
          <cell r="L26">
            <v>0</v>
          </cell>
          <cell r="O26" t="str">
            <v>#CIQINACTIVE</v>
          </cell>
          <cell r="P26" t="e">
            <v>#VALUE!</v>
          </cell>
          <cell r="Q26" t="e">
            <v>#VALUE!</v>
          </cell>
          <cell r="R26">
            <v>0</v>
          </cell>
          <cell r="S26" t="e">
            <v>#VALUE!</v>
          </cell>
          <cell r="T26">
            <v>0</v>
          </cell>
          <cell r="U26" t="e">
            <v>#N/A</v>
          </cell>
          <cell r="V26" t="e">
            <v>#VALUE!</v>
          </cell>
          <cell r="W26" t="e">
            <v>#VALUE!</v>
          </cell>
          <cell r="X26">
            <v>0</v>
          </cell>
          <cell r="Y26" t="e">
            <v>#VALUE!</v>
          </cell>
          <cell r="Z26" t="e">
            <v>#VALUE!</v>
          </cell>
          <cell r="AA26" t="str">
            <v>#CIQINACTIVE</v>
          </cell>
          <cell r="AB26" t="e">
            <v>#VALUE!</v>
          </cell>
          <cell r="AC26">
            <v>0</v>
          </cell>
          <cell r="AD26" t="e">
            <v>#VALUE!</v>
          </cell>
          <cell r="AE26" t="e">
            <v>#VALUE!</v>
          </cell>
          <cell r="AF26" t="str">
            <v>#CIQINACTIVE</v>
          </cell>
          <cell r="AG26">
            <v>0</v>
          </cell>
          <cell r="AH26" t="e">
            <v>#VALUE!</v>
          </cell>
          <cell r="AI26" t="e">
            <v>#VALUE!</v>
          </cell>
          <cell r="AJ26" t="e">
            <v>#VALUE!</v>
          </cell>
          <cell r="AK26" t="e">
            <v>#VALUE!</v>
          </cell>
          <cell r="AL26" t="e">
            <v>#VALUE!</v>
          </cell>
          <cell r="AM26" t="e">
            <v>#VALUE!</v>
          </cell>
          <cell r="AN26">
            <v>0</v>
          </cell>
          <cell r="AO26">
            <v>0</v>
          </cell>
          <cell r="AP26">
            <v>0</v>
          </cell>
          <cell r="AQ26" t="e">
            <v>#N/A</v>
          </cell>
          <cell r="AR26" t="e">
            <v>#N/A</v>
          </cell>
          <cell r="AS26" t="e">
            <v>#DIV/0!</v>
          </cell>
          <cell r="AT26" t="e">
            <v>#DIV/0!</v>
          </cell>
          <cell r="AU26" t="e">
            <v>#DIV/0!</v>
          </cell>
          <cell r="AV26" t="e">
            <v>#N/A</v>
          </cell>
          <cell r="AW26">
            <v>0</v>
          </cell>
          <cell r="AX26" t="e">
            <v>#VALUE!</v>
          </cell>
          <cell r="AY26" t="e">
            <v>#VALUE!</v>
          </cell>
          <cell r="AZ26" t="e">
            <v>#N/A</v>
          </cell>
          <cell r="BA26" t="e">
            <v>#N/A</v>
          </cell>
          <cell r="BB26" t="e">
            <v>#VALUE!</v>
          </cell>
          <cell r="BC26" t="e">
            <v>#VALUE!</v>
          </cell>
          <cell r="BD26">
            <v>0</v>
          </cell>
          <cell r="BE26" t="e">
            <v>#VALUE!</v>
          </cell>
          <cell r="BF26" t="e">
            <v>#VALUE!</v>
          </cell>
          <cell r="BG26" t="e">
            <v>#N/A</v>
          </cell>
          <cell r="BH26" t="e">
            <v>#N/A</v>
          </cell>
          <cell r="BI26" t="e">
            <v>#VALUE!</v>
          </cell>
          <cell r="BJ26" t="e">
            <v>#VALUE!</v>
          </cell>
          <cell r="BK26">
            <v>0</v>
          </cell>
          <cell r="BL26" t="e">
            <v>#VALUE!</v>
          </cell>
          <cell r="BM26" t="e">
            <v>#VALUE!</v>
          </cell>
          <cell r="BN26" t="e">
            <v>#N/A</v>
          </cell>
          <cell r="BO26" t="e">
            <v>#N/A</v>
          </cell>
          <cell r="BP26">
            <v>0</v>
          </cell>
          <cell r="BQ26" t="e">
            <v>#VALUE!</v>
          </cell>
          <cell r="BR26" t="e">
            <v>#VALUE!</v>
          </cell>
          <cell r="BS26" t="e">
            <v>#N/A</v>
          </cell>
          <cell r="BT26" t="e">
            <v>#N/A</v>
          </cell>
          <cell r="BU26">
            <v>0</v>
          </cell>
          <cell r="BV26" t="e">
            <v>#VALUE!</v>
          </cell>
          <cell r="BW26" t="str">
            <v>NA</v>
          </cell>
          <cell r="BX26" t="str">
            <v>NA</v>
          </cell>
          <cell r="BY26" t="str">
            <v>NA</v>
          </cell>
          <cell r="BZ26">
            <v>0</v>
          </cell>
          <cell r="CA26" t="e">
            <v>#VALUE!</v>
          </cell>
          <cell r="CB26" t="str">
            <v>NA</v>
          </cell>
          <cell r="CC26" t="str">
            <v>NA</v>
          </cell>
          <cell r="CD26" t="str">
            <v>NA</v>
          </cell>
          <cell r="CE26">
            <v>0</v>
          </cell>
          <cell r="CF26" t="e">
            <v>#VALUE!</v>
          </cell>
          <cell r="CG26" t="str">
            <v>NA</v>
          </cell>
          <cell r="CH26" t="str">
            <v>NA</v>
          </cell>
          <cell r="CI26" t="str">
            <v>NA</v>
          </cell>
          <cell r="CJ26">
            <v>0</v>
          </cell>
          <cell r="CK26" t="e">
            <v>#VALUE!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0</v>
          </cell>
          <cell r="CP26" t="e">
            <v>#VALUE!</v>
          </cell>
          <cell r="CQ26" t="str">
            <v>NA</v>
          </cell>
          <cell r="CR26" t="str">
            <v>NA</v>
          </cell>
          <cell r="CS26" t="str">
            <v>NA</v>
          </cell>
          <cell r="CT26">
            <v>0</v>
          </cell>
          <cell r="CU26" t="e">
            <v>#VALUE!</v>
          </cell>
          <cell r="CV26" t="e">
            <v>#VALUE!</v>
          </cell>
          <cell r="CW26" t="e">
            <v>#VALUE!</v>
          </cell>
          <cell r="CX26" t="e">
            <v>#VALUE!</v>
          </cell>
          <cell r="CY26">
            <v>0</v>
          </cell>
          <cell r="CZ26" t="e">
            <v>#VALUE!</v>
          </cell>
          <cell r="DA26" t="e">
            <v>#VALUE!</v>
          </cell>
          <cell r="DB26" t="e">
            <v>#VALUE!</v>
          </cell>
          <cell r="DC26" t="e">
            <v>#VALUE!</v>
          </cell>
          <cell r="DD26" t="e">
            <v>#VALUE!</v>
          </cell>
          <cell r="DE26" t="e">
            <v>#VALUE!</v>
          </cell>
          <cell r="DF26">
            <v>0</v>
          </cell>
          <cell r="DG26" t="e">
            <v>#VALUE!</v>
          </cell>
          <cell r="DH26" t="e">
            <v>#VALUE!</v>
          </cell>
          <cell r="DI26" t="e">
            <v>#VALUE!</v>
          </cell>
          <cell r="DJ26" t="e">
            <v>#VALUE!</v>
          </cell>
          <cell r="DK26" t="e">
            <v>#VALUE!</v>
          </cell>
          <cell r="DL26" t="e">
            <v>#VALUE!</v>
          </cell>
          <cell r="DM26" t="e">
            <v>#VALUE!</v>
          </cell>
          <cell r="DO26" t="e">
            <v>#VALUE!</v>
          </cell>
          <cell r="DP26" t="e">
            <v>#VALUE!</v>
          </cell>
          <cell r="DQ26">
            <v>0</v>
          </cell>
          <cell r="DR26" t="e">
            <v>#N/A</v>
          </cell>
          <cell r="DS26" t="e">
            <v>#N/A</v>
          </cell>
          <cell r="DT26" t="e">
            <v>#DIV/0!</v>
          </cell>
          <cell r="DU26" t="e">
            <v>#N/A</v>
          </cell>
          <cell r="DV26" t="e">
            <v>#N/A</v>
          </cell>
          <cell r="DW26">
            <v>0</v>
          </cell>
          <cell r="DX26" t="e">
            <v>#N/A</v>
          </cell>
        </row>
        <row r="27">
          <cell r="B27" t="str">
            <v>#CIQINACTIVE</v>
          </cell>
          <cell r="C27" t="str">
            <v>Yes</v>
          </cell>
          <cell r="D27">
            <v>15</v>
          </cell>
          <cell r="E27">
            <v>5.5555555555555552E-2</v>
          </cell>
          <cell r="F27" t="str">
            <v>#CIQINACTIVE</v>
          </cell>
          <cell r="G27" t="str">
            <v>#CIQINACTIVE</v>
          </cell>
          <cell r="H27" t="str">
            <v>#CIQINACTIVE</v>
          </cell>
          <cell r="I27" t="str">
            <v>#CIQINACTIVE</v>
          </cell>
          <cell r="J27" t="str">
            <v>#CIQINACTIVE</v>
          </cell>
          <cell r="K27" t="e">
            <v>#VALUE!</v>
          </cell>
          <cell r="L27">
            <v>0</v>
          </cell>
          <cell r="O27" t="str">
            <v>#CIQINACTIVE</v>
          </cell>
          <cell r="P27" t="e">
            <v>#VALUE!</v>
          </cell>
          <cell r="Q27" t="e">
            <v>#VALUE!</v>
          </cell>
          <cell r="R27">
            <v>0</v>
          </cell>
          <cell r="S27" t="e">
            <v>#VALUE!</v>
          </cell>
          <cell r="T27">
            <v>0</v>
          </cell>
          <cell r="U27" t="e">
            <v>#N/A</v>
          </cell>
          <cell r="V27" t="e">
            <v>#VALUE!</v>
          </cell>
          <cell r="W27" t="e">
            <v>#VALUE!</v>
          </cell>
          <cell r="X27">
            <v>0</v>
          </cell>
          <cell r="Y27" t="e">
            <v>#VALUE!</v>
          </cell>
          <cell r="Z27" t="e">
            <v>#VALUE!</v>
          </cell>
          <cell r="AA27" t="str">
            <v>#CIQINACTIVE</v>
          </cell>
          <cell r="AB27" t="e">
            <v>#VALUE!</v>
          </cell>
          <cell r="AC27">
            <v>0</v>
          </cell>
          <cell r="AD27" t="e">
            <v>#VALUE!</v>
          </cell>
          <cell r="AE27" t="e">
            <v>#VALUE!</v>
          </cell>
          <cell r="AF27" t="str">
            <v>#CIQINACTIVE</v>
          </cell>
          <cell r="AG27">
            <v>0</v>
          </cell>
          <cell r="AH27" t="e">
            <v>#VALUE!</v>
          </cell>
          <cell r="AI27" t="e">
            <v>#VALUE!</v>
          </cell>
          <cell r="AJ27" t="e">
            <v>#VALUE!</v>
          </cell>
          <cell r="AK27" t="e">
            <v>#VALUE!</v>
          </cell>
          <cell r="AL27" t="e">
            <v>#VALUE!</v>
          </cell>
          <cell r="AM27" t="e">
            <v>#VALUE!</v>
          </cell>
          <cell r="AN27">
            <v>0</v>
          </cell>
          <cell r="AO27">
            <v>0</v>
          </cell>
          <cell r="AP27">
            <v>0</v>
          </cell>
          <cell r="AQ27" t="e">
            <v>#N/A</v>
          </cell>
          <cell r="AR27" t="e">
            <v>#N/A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#N/A</v>
          </cell>
          <cell r="AW27">
            <v>0</v>
          </cell>
          <cell r="AX27" t="e">
            <v>#VALUE!</v>
          </cell>
          <cell r="AY27" t="e">
            <v>#VALUE!</v>
          </cell>
          <cell r="AZ27" t="e">
            <v>#N/A</v>
          </cell>
          <cell r="BA27" t="e">
            <v>#N/A</v>
          </cell>
          <cell r="BB27" t="e">
            <v>#VALUE!</v>
          </cell>
          <cell r="BC27" t="e">
            <v>#VALUE!</v>
          </cell>
          <cell r="BD27">
            <v>0</v>
          </cell>
          <cell r="BE27" t="e">
            <v>#VALUE!</v>
          </cell>
          <cell r="BF27" t="e">
            <v>#VALUE!</v>
          </cell>
          <cell r="BG27" t="e">
            <v>#N/A</v>
          </cell>
          <cell r="BH27" t="e">
            <v>#N/A</v>
          </cell>
          <cell r="BI27" t="e">
            <v>#VALUE!</v>
          </cell>
          <cell r="BJ27" t="e">
            <v>#VALUE!</v>
          </cell>
          <cell r="BK27">
            <v>0</v>
          </cell>
          <cell r="BL27" t="e">
            <v>#VALUE!</v>
          </cell>
          <cell r="BM27" t="e">
            <v>#VALUE!</v>
          </cell>
          <cell r="BN27" t="e">
            <v>#N/A</v>
          </cell>
          <cell r="BO27" t="e">
            <v>#N/A</v>
          </cell>
          <cell r="BP27">
            <v>0</v>
          </cell>
          <cell r="BQ27" t="e">
            <v>#VALUE!</v>
          </cell>
          <cell r="BR27" t="e">
            <v>#VALUE!</v>
          </cell>
          <cell r="BS27" t="e">
            <v>#N/A</v>
          </cell>
          <cell r="BT27" t="e">
            <v>#N/A</v>
          </cell>
          <cell r="BU27">
            <v>0</v>
          </cell>
          <cell r="BV27" t="e">
            <v>#VALUE!</v>
          </cell>
          <cell r="BW27" t="str">
            <v>NA</v>
          </cell>
          <cell r="BX27" t="str">
            <v>NA</v>
          </cell>
          <cell r="BY27" t="str">
            <v>NA</v>
          </cell>
          <cell r="BZ27">
            <v>0</v>
          </cell>
          <cell r="CA27" t="e">
            <v>#VALUE!</v>
          </cell>
          <cell r="CB27" t="str">
            <v>NA</v>
          </cell>
          <cell r="CC27" t="str">
            <v>NA</v>
          </cell>
          <cell r="CD27" t="str">
            <v>NA</v>
          </cell>
          <cell r="CE27">
            <v>0</v>
          </cell>
          <cell r="CF27" t="e">
            <v>#VALUE!</v>
          </cell>
          <cell r="CG27" t="str">
            <v>NA</v>
          </cell>
          <cell r="CH27" t="str">
            <v>NA</v>
          </cell>
          <cell r="CI27" t="str">
            <v>NA</v>
          </cell>
          <cell r="CJ27">
            <v>0</v>
          </cell>
          <cell r="CK27" t="e">
            <v>#VALUE!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0</v>
          </cell>
          <cell r="CP27" t="e">
            <v>#VALUE!</v>
          </cell>
          <cell r="CQ27" t="str">
            <v>NA</v>
          </cell>
          <cell r="CR27" t="str">
            <v>NA</v>
          </cell>
          <cell r="CS27" t="str">
            <v>NA</v>
          </cell>
          <cell r="CT27">
            <v>0</v>
          </cell>
          <cell r="CU27" t="e">
            <v>#VALUE!</v>
          </cell>
          <cell r="CV27" t="e">
            <v>#VALUE!</v>
          </cell>
          <cell r="CW27" t="e">
            <v>#VALUE!</v>
          </cell>
          <cell r="CX27" t="e">
            <v>#VALUE!</v>
          </cell>
          <cell r="CY27">
            <v>0</v>
          </cell>
          <cell r="CZ27" t="e">
            <v>#VALUE!</v>
          </cell>
          <cell r="DA27" t="e">
            <v>#VALUE!</v>
          </cell>
          <cell r="DB27" t="e">
            <v>#VALUE!</v>
          </cell>
          <cell r="DC27" t="e">
            <v>#VALUE!</v>
          </cell>
          <cell r="DD27" t="e">
            <v>#VALUE!</v>
          </cell>
          <cell r="DE27" t="e">
            <v>#VALUE!</v>
          </cell>
          <cell r="DF27">
            <v>0</v>
          </cell>
          <cell r="DG27" t="e">
            <v>#VALUE!</v>
          </cell>
          <cell r="DH27" t="e">
            <v>#VALUE!</v>
          </cell>
          <cell r="DI27" t="e">
            <v>#VALUE!</v>
          </cell>
          <cell r="DJ27" t="e">
            <v>#VALUE!</v>
          </cell>
          <cell r="DK27" t="e">
            <v>#VALUE!</v>
          </cell>
          <cell r="DL27" t="e">
            <v>#VALUE!</v>
          </cell>
          <cell r="DM27" t="e">
            <v>#VALUE!</v>
          </cell>
          <cell r="DO27" t="e">
            <v>#VALUE!</v>
          </cell>
          <cell r="DP27" t="e">
            <v>#VALUE!</v>
          </cell>
          <cell r="DQ27">
            <v>0</v>
          </cell>
          <cell r="DR27" t="e">
            <v>#N/A</v>
          </cell>
          <cell r="DS27" t="e">
            <v>#N/A</v>
          </cell>
          <cell r="DT27" t="e">
            <v>#DIV/0!</v>
          </cell>
          <cell r="DU27" t="e">
            <v>#N/A</v>
          </cell>
          <cell r="DV27" t="e">
            <v>#N/A</v>
          </cell>
          <cell r="DW27">
            <v>0</v>
          </cell>
          <cell r="DX27" t="e">
            <v>#N/A</v>
          </cell>
        </row>
        <row r="28">
          <cell r="B28" t="str">
            <v>#CIQINACTIVE</v>
          </cell>
          <cell r="C28" t="str">
            <v>Yes</v>
          </cell>
          <cell r="D28">
            <v>16</v>
          </cell>
          <cell r="E28">
            <v>5.5555555555555552E-2</v>
          </cell>
          <cell r="F28" t="str">
            <v>#CIQINACTIVE</v>
          </cell>
          <cell r="G28" t="str">
            <v>#CIQINACTIVE</v>
          </cell>
          <cell r="H28" t="str">
            <v>#CIQINACTIVE</v>
          </cell>
          <cell r="I28" t="str">
            <v>#CIQINACTIVE</v>
          </cell>
          <cell r="J28" t="str">
            <v>#CIQINACTIVE</v>
          </cell>
          <cell r="K28" t="e">
            <v>#VALUE!</v>
          </cell>
          <cell r="L28">
            <v>0</v>
          </cell>
          <cell r="O28" t="str">
            <v>#CIQINACTIVE</v>
          </cell>
          <cell r="P28" t="e">
            <v>#VALUE!</v>
          </cell>
          <cell r="Q28" t="e">
            <v>#VALUE!</v>
          </cell>
          <cell r="R28">
            <v>0</v>
          </cell>
          <cell r="S28" t="e">
            <v>#VALUE!</v>
          </cell>
          <cell r="T28">
            <v>0</v>
          </cell>
          <cell r="U28" t="e">
            <v>#N/A</v>
          </cell>
          <cell r="V28" t="e">
            <v>#VALUE!</v>
          </cell>
          <cell r="W28" t="e">
            <v>#VALUE!</v>
          </cell>
          <cell r="X28">
            <v>0</v>
          </cell>
          <cell r="Y28" t="e">
            <v>#VALUE!</v>
          </cell>
          <cell r="Z28" t="e">
            <v>#VALUE!</v>
          </cell>
          <cell r="AA28" t="str">
            <v>#CIQINACTIVE</v>
          </cell>
          <cell r="AB28" t="e">
            <v>#VALUE!</v>
          </cell>
          <cell r="AC28">
            <v>0</v>
          </cell>
          <cell r="AD28" t="e">
            <v>#VALUE!</v>
          </cell>
          <cell r="AE28" t="e">
            <v>#VALUE!</v>
          </cell>
          <cell r="AF28" t="str">
            <v>#CIQINACTIVE</v>
          </cell>
          <cell r="AG28">
            <v>0</v>
          </cell>
          <cell r="AH28" t="e">
            <v>#VALUE!</v>
          </cell>
          <cell r="AI28" t="e">
            <v>#VALUE!</v>
          </cell>
          <cell r="AJ28" t="e">
            <v>#VALUE!</v>
          </cell>
          <cell r="AK28" t="e">
            <v>#VALUE!</v>
          </cell>
          <cell r="AL28" t="e">
            <v>#VALUE!</v>
          </cell>
          <cell r="AM28" t="e">
            <v>#VALUE!</v>
          </cell>
          <cell r="AN28">
            <v>0</v>
          </cell>
          <cell r="AO28">
            <v>0</v>
          </cell>
          <cell r="AP28">
            <v>0</v>
          </cell>
          <cell r="AQ28" t="e">
            <v>#N/A</v>
          </cell>
          <cell r="AR28" t="e">
            <v>#N/A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#N/A</v>
          </cell>
          <cell r="AW28">
            <v>0</v>
          </cell>
          <cell r="AX28" t="e">
            <v>#VALUE!</v>
          </cell>
          <cell r="AY28" t="e">
            <v>#VALUE!</v>
          </cell>
          <cell r="AZ28" t="e">
            <v>#N/A</v>
          </cell>
          <cell r="BA28" t="e">
            <v>#N/A</v>
          </cell>
          <cell r="BB28" t="e">
            <v>#VALUE!</v>
          </cell>
          <cell r="BC28" t="e">
            <v>#VALUE!</v>
          </cell>
          <cell r="BD28">
            <v>0</v>
          </cell>
          <cell r="BE28" t="e">
            <v>#VALUE!</v>
          </cell>
          <cell r="BF28" t="e">
            <v>#VALUE!</v>
          </cell>
          <cell r="BG28" t="e">
            <v>#N/A</v>
          </cell>
          <cell r="BH28" t="e">
            <v>#N/A</v>
          </cell>
          <cell r="BI28" t="e">
            <v>#VALUE!</v>
          </cell>
          <cell r="BJ28" t="e">
            <v>#VALUE!</v>
          </cell>
          <cell r="BK28">
            <v>0</v>
          </cell>
          <cell r="BL28" t="e">
            <v>#VALUE!</v>
          </cell>
          <cell r="BM28" t="e">
            <v>#VALUE!</v>
          </cell>
          <cell r="BN28" t="e">
            <v>#N/A</v>
          </cell>
          <cell r="BO28" t="e">
            <v>#N/A</v>
          </cell>
          <cell r="BP28">
            <v>0</v>
          </cell>
          <cell r="BQ28" t="e">
            <v>#VALUE!</v>
          </cell>
          <cell r="BR28" t="e">
            <v>#VALUE!</v>
          </cell>
          <cell r="BS28" t="e">
            <v>#N/A</v>
          </cell>
          <cell r="BT28" t="e">
            <v>#N/A</v>
          </cell>
          <cell r="BU28">
            <v>0</v>
          </cell>
          <cell r="BV28" t="e">
            <v>#VALUE!</v>
          </cell>
          <cell r="BW28" t="str">
            <v>NA</v>
          </cell>
          <cell r="BX28" t="str">
            <v>NA</v>
          </cell>
          <cell r="BY28" t="str">
            <v>NA</v>
          </cell>
          <cell r="BZ28">
            <v>0</v>
          </cell>
          <cell r="CA28" t="e">
            <v>#VALUE!</v>
          </cell>
          <cell r="CB28" t="str">
            <v>NA</v>
          </cell>
          <cell r="CC28" t="str">
            <v>NA</v>
          </cell>
          <cell r="CD28" t="str">
            <v>NA</v>
          </cell>
          <cell r="CE28">
            <v>0</v>
          </cell>
          <cell r="CF28" t="e">
            <v>#VALUE!</v>
          </cell>
          <cell r="CG28" t="str">
            <v>NA</v>
          </cell>
          <cell r="CH28" t="str">
            <v>NA</v>
          </cell>
          <cell r="CI28" t="str">
            <v>NA</v>
          </cell>
          <cell r="CJ28">
            <v>0</v>
          </cell>
          <cell r="CK28" t="e">
            <v>#VALUE!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0</v>
          </cell>
          <cell r="CP28" t="e">
            <v>#VALUE!</v>
          </cell>
          <cell r="CQ28" t="str">
            <v>NA</v>
          </cell>
          <cell r="CR28" t="str">
            <v>NA</v>
          </cell>
          <cell r="CS28" t="str">
            <v>NA</v>
          </cell>
          <cell r="CT28">
            <v>0</v>
          </cell>
          <cell r="CU28" t="e">
            <v>#VALUE!</v>
          </cell>
          <cell r="CV28" t="e">
            <v>#VALUE!</v>
          </cell>
          <cell r="CW28" t="e">
            <v>#VALUE!</v>
          </cell>
          <cell r="CX28" t="e">
            <v>#VALUE!</v>
          </cell>
          <cell r="CY28">
            <v>0</v>
          </cell>
          <cell r="CZ28" t="e">
            <v>#VALUE!</v>
          </cell>
          <cell r="DA28" t="e">
            <v>#VALUE!</v>
          </cell>
          <cell r="DB28" t="e">
            <v>#VALUE!</v>
          </cell>
          <cell r="DC28" t="e">
            <v>#VALUE!</v>
          </cell>
          <cell r="DD28" t="e">
            <v>#VALUE!</v>
          </cell>
          <cell r="DE28" t="e">
            <v>#VALUE!</v>
          </cell>
          <cell r="DF28">
            <v>0</v>
          </cell>
          <cell r="DG28" t="e">
            <v>#VALUE!</v>
          </cell>
          <cell r="DH28" t="e">
            <v>#VALUE!</v>
          </cell>
          <cell r="DI28" t="e">
            <v>#VALUE!</v>
          </cell>
          <cell r="DJ28" t="e">
            <v>#VALUE!</v>
          </cell>
          <cell r="DK28" t="e">
            <v>#VALUE!</v>
          </cell>
          <cell r="DL28" t="e">
            <v>#VALUE!</v>
          </cell>
          <cell r="DM28" t="e">
            <v>#VALUE!</v>
          </cell>
          <cell r="DO28" t="e">
            <v>#VALUE!</v>
          </cell>
          <cell r="DP28" t="e">
            <v>#VALUE!</v>
          </cell>
          <cell r="DQ28">
            <v>0</v>
          </cell>
          <cell r="DR28" t="e">
            <v>#N/A</v>
          </cell>
          <cell r="DS28" t="e">
            <v>#N/A</v>
          </cell>
          <cell r="DT28" t="e">
            <v>#DIV/0!</v>
          </cell>
          <cell r="DU28" t="e">
            <v>#N/A</v>
          </cell>
          <cell r="DV28" t="e">
            <v>#N/A</v>
          </cell>
          <cell r="DW28">
            <v>0</v>
          </cell>
          <cell r="DX28" t="e">
            <v>#N/A</v>
          </cell>
        </row>
        <row r="29">
          <cell r="B29" t="str">
            <v>#CIQINACTIVE</v>
          </cell>
          <cell r="C29" t="str">
            <v>Yes</v>
          </cell>
          <cell r="D29">
            <v>17</v>
          </cell>
          <cell r="E29">
            <v>5.5555555555555552E-2</v>
          </cell>
          <cell r="F29" t="str">
            <v>#CIQINACTIVE</v>
          </cell>
          <cell r="G29" t="str">
            <v>#CIQINACTIVE</v>
          </cell>
          <cell r="H29" t="str">
            <v>#CIQINACTIVE</v>
          </cell>
          <cell r="I29" t="str">
            <v>#CIQINACTIVE</v>
          </cell>
          <cell r="J29" t="str">
            <v>#CIQINACTIVE</v>
          </cell>
          <cell r="K29" t="e">
            <v>#VALUE!</v>
          </cell>
          <cell r="L29">
            <v>0</v>
          </cell>
          <cell r="O29" t="str">
            <v>#CIQINACTIVE</v>
          </cell>
          <cell r="P29" t="e">
            <v>#VALUE!</v>
          </cell>
          <cell r="Q29" t="e">
            <v>#VALUE!</v>
          </cell>
          <cell r="R29">
            <v>0</v>
          </cell>
          <cell r="S29" t="e">
            <v>#VALUE!</v>
          </cell>
          <cell r="T29">
            <v>0</v>
          </cell>
          <cell r="U29" t="e">
            <v>#N/A</v>
          </cell>
          <cell r="V29" t="e">
            <v>#VALUE!</v>
          </cell>
          <cell r="W29" t="e">
            <v>#VALUE!</v>
          </cell>
          <cell r="X29">
            <v>0</v>
          </cell>
          <cell r="Y29" t="e">
            <v>#VALUE!</v>
          </cell>
          <cell r="Z29" t="e">
            <v>#VALUE!</v>
          </cell>
          <cell r="AA29" t="str">
            <v>#CIQINACTIVE</v>
          </cell>
          <cell r="AB29" t="e">
            <v>#VALUE!</v>
          </cell>
          <cell r="AC29">
            <v>0</v>
          </cell>
          <cell r="AD29" t="e">
            <v>#VALUE!</v>
          </cell>
          <cell r="AE29" t="e">
            <v>#VALUE!</v>
          </cell>
          <cell r="AF29" t="str">
            <v>#CIQINACTIVE</v>
          </cell>
          <cell r="AG29">
            <v>0</v>
          </cell>
          <cell r="AH29" t="e">
            <v>#VALUE!</v>
          </cell>
          <cell r="AI29" t="e">
            <v>#VALUE!</v>
          </cell>
          <cell r="AJ29" t="e">
            <v>#VALUE!</v>
          </cell>
          <cell r="AK29" t="e">
            <v>#VALUE!</v>
          </cell>
          <cell r="AL29" t="e">
            <v>#VALUE!</v>
          </cell>
          <cell r="AM29" t="e">
            <v>#VALUE!</v>
          </cell>
          <cell r="AN29">
            <v>0</v>
          </cell>
          <cell r="AO29">
            <v>0</v>
          </cell>
          <cell r="AP29">
            <v>0</v>
          </cell>
          <cell r="AQ29" t="e">
            <v>#N/A</v>
          </cell>
          <cell r="AR29" t="e">
            <v>#N/A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#N/A</v>
          </cell>
          <cell r="AW29">
            <v>0</v>
          </cell>
          <cell r="AX29" t="e">
            <v>#VALUE!</v>
          </cell>
          <cell r="AY29" t="e">
            <v>#VALUE!</v>
          </cell>
          <cell r="AZ29" t="e">
            <v>#N/A</v>
          </cell>
          <cell r="BA29" t="e">
            <v>#N/A</v>
          </cell>
          <cell r="BB29" t="e">
            <v>#VALUE!</v>
          </cell>
          <cell r="BC29" t="e">
            <v>#VALUE!</v>
          </cell>
          <cell r="BD29">
            <v>0</v>
          </cell>
          <cell r="BE29" t="e">
            <v>#VALUE!</v>
          </cell>
          <cell r="BF29" t="e">
            <v>#VALUE!</v>
          </cell>
          <cell r="BG29" t="e">
            <v>#N/A</v>
          </cell>
          <cell r="BH29" t="e">
            <v>#N/A</v>
          </cell>
          <cell r="BI29" t="e">
            <v>#VALUE!</v>
          </cell>
          <cell r="BJ29" t="e">
            <v>#VALUE!</v>
          </cell>
          <cell r="BK29">
            <v>0</v>
          </cell>
          <cell r="BL29" t="e">
            <v>#VALUE!</v>
          </cell>
          <cell r="BM29" t="e">
            <v>#VALUE!</v>
          </cell>
          <cell r="BN29" t="e">
            <v>#N/A</v>
          </cell>
          <cell r="BO29" t="e">
            <v>#N/A</v>
          </cell>
          <cell r="BP29">
            <v>0</v>
          </cell>
          <cell r="BQ29" t="e">
            <v>#VALUE!</v>
          </cell>
          <cell r="BR29" t="e">
            <v>#VALUE!</v>
          </cell>
          <cell r="BS29" t="e">
            <v>#N/A</v>
          </cell>
          <cell r="BT29" t="e">
            <v>#N/A</v>
          </cell>
          <cell r="BU29">
            <v>0</v>
          </cell>
          <cell r="BV29" t="e">
            <v>#VALUE!</v>
          </cell>
          <cell r="BW29" t="str">
            <v>NA</v>
          </cell>
          <cell r="BX29" t="str">
            <v>NA</v>
          </cell>
          <cell r="BY29" t="str">
            <v>NA</v>
          </cell>
          <cell r="BZ29">
            <v>0</v>
          </cell>
          <cell r="CA29" t="e">
            <v>#VALUE!</v>
          </cell>
          <cell r="CB29" t="str">
            <v>NA</v>
          </cell>
          <cell r="CC29" t="str">
            <v>NA</v>
          </cell>
          <cell r="CD29" t="str">
            <v>NA</v>
          </cell>
          <cell r="CE29">
            <v>0</v>
          </cell>
          <cell r="CF29" t="e">
            <v>#VALUE!</v>
          </cell>
          <cell r="CG29" t="str">
            <v>NA</v>
          </cell>
          <cell r="CH29" t="str">
            <v>NA</v>
          </cell>
          <cell r="CI29" t="str">
            <v>NA</v>
          </cell>
          <cell r="CJ29">
            <v>0</v>
          </cell>
          <cell r="CK29" t="e">
            <v>#VALUE!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0</v>
          </cell>
          <cell r="CP29" t="e">
            <v>#VALUE!</v>
          </cell>
          <cell r="CQ29" t="str">
            <v>NA</v>
          </cell>
          <cell r="CR29" t="str">
            <v>NA</v>
          </cell>
          <cell r="CS29" t="str">
            <v>NA</v>
          </cell>
          <cell r="CT29">
            <v>0</v>
          </cell>
          <cell r="CU29" t="e">
            <v>#VALUE!</v>
          </cell>
          <cell r="CV29" t="e">
            <v>#VALUE!</v>
          </cell>
          <cell r="CW29" t="e">
            <v>#VALUE!</v>
          </cell>
          <cell r="CX29" t="e">
            <v>#VALUE!</v>
          </cell>
          <cell r="CY29">
            <v>0</v>
          </cell>
          <cell r="CZ29" t="e">
            <v>#VALUE!</v>
          </cell>
          <cell r="DA29" t="e">
            <v>#VALUE!</v>
          </cell>
          <cell r="DB29" t="e">
            <v>#VALUE!</v>
          </cell>
          <cell r="DC29" t="e">
            <v>#VALUE!</v>
          </cell>
          <cell r="DD29" t="e">
            <v>#VALUE!</v>
          </cell>
          <cell r="DE29" t="e">
            <v>#VALUE!</v>
          </cell>
          <cell r="DF29">
            <v>0</v>
          </cell>
          <cell r="DG29" t="e">
            <v>#VALUE!</v>
          </cell>
          <cell r="DH29" t="e">
            <v>#VALUE!</v>
          </cell>
          <cell r="DI29" t="e">
            <v>#VALUE!</v>
          </cell>
          <cell r="DJ29" t="e">
            <v>#VALUE!</v>
          </cell>
          <cell r="DK29" t="e">
            <v>#VALUE!</v>
          </cell>
          <cell r="DL29" t="e">
            <v>#VALUE!</v>
          </cell>
          <cell r="DM29" t="e">
            <v>#VALUE!</v>
          </cell>
          <cell r="DO29" t="e">
            <v>#VALUE!</v>
          </cell>
          <cell r="DP29" t="e">
            <v>#VALUE!</v>
          </cell>
          <cell r="DQ29">
            <v>0</v>
          </cell>
          <cell r="DR29" t="e">
            <v>#N/A</v>
          </cell>
          <cell r="DS29" t="e">
            <v>#N/A</v>
          </cell>
          <cell r="DT29" t="e">
            <v>#DIV/0!</v>
          </cell>
          <cell r="DU29" t="e">
            <v>#N/A</v>
          </cell>
          <cell r="DV29" t="e">
            <v>#N/A</v>
          </cell>
          <cell r="DW29">
            <v>0</v>
          </cell>
          <cell r="DX29" t="e">
            <v>#N/A</v>
          </cell>
        </row>
        <row r="30">
          <cell r="B30" t="str">
            <v>#CIQINACTIVE</v>
          </cell>
          <cell r="C30" t="str">
            <v>Yes</v>
          </cell>
          <cell r="D30">
            <v>18</v>
          </cell>
          <cell r="E30">
            <v>5.5555555555555552E-2</v>
          </cell>
          <cell r="F30" t="str">
            <v>#CIQINACTIVE</v>
          </cell>
          <cell r="G30" t="str">
            <v>#CIQINACTIVE</v>
          </cell>
          <cell r="H30" t="str">
            <v>#CIQINACTIVE</v>
          </cell>
          <cell r="I30" t="str">
            <v>#CIQINACTIVE</v>
          </cell>
          <cell r="J30" t="str">
            <v>#CIQINACTIVE</v>
          </cell>
          <cell r="K30" t="e">
            <v>#VALUE!</v>
          </cell>
          <cell r="L30">
            <v>0</v>
          </cell>
          <cell r="O30" t="str">
            <v>#CIQINACTIVE</v>
          </cell>
          <cell r="P30" t="e">
            <v>#VALUE!</v>
          </cell>
          <cell r="Q30" t="e">
            <v>#VALUE!</v>
          </cell>
          <cell r="R30">
            <v>0</v>
          </cell>
          <cell r="S30" t="e">
            <v>#VALUE!</v>
          </cell>
          <cell r="T30">
            <v>0</v>
          </cell>
          <cell r="U30" t="e">
            <v>#N/A</v>
          </cell>
          <cell r="V30" t="e">
            <v>#VALUE!</v>
          </cell>
          <cell r="W30" t="e">
            <v>#VALUE!</v>
          </cell>
          <cell r="X30">
            <v>0</v>
          </cell>
          <cell r="Y30" t="e">
            <v>#VALUE!</v>
          </cell>
          <cell r="Z30" t="e">
            <v>#VALUE!</v>
          </cell>
          <cell r="AA30" t="str">
            <v>#CIQINACTIVE</v>
          </cell>
          <cell r="AB30" t="e">
            <v>#VALUE!</v>
          </cell>
          <cell r="AC30">
            <v>0</v>
          </cell>
          <cell r="AD30" t="e">
            <v>#VALUE!</v>
          </cell>
          <cell r="AE30" t="e">
            <v>#VALUE!</v>
          </cell>
          <cell r="AF30" t="str">
            <v>#CIQINACTIVE</v>
          </cell>
          <cell r="AG30">
            <v>0</v>
          </cell>
          <cell r="AH30" t="e">
            <v>#VALUE!</v>
          </cell>
          <cell r="AI30" t="e">
            <v>#VALUE!</v>
          </cell>
          <cell r="AJ30" t="e">
            <v>#VALUE!</v>
          </cell>
          <cell r="AK30" t="e">
            <v>#VALUE!</v>
          </cell>
          <cell r="AL30" t="e">
            <v>#VALUE!</v>
          </cell>
          <cell r="AM30" t="e">
            <v>#VALUE!</v>
          </cell>
          <cell r="AN30">
            <v>0</v>
          </cell>
          <cell r="AO30">
            <v>0</v>
          </cell>
          <cell r="AP30">
            <v>0</v>
          </cell>
          <cell r="AQ30" t="e">
            <v>#N/A</v>
          </cell>
          <cell r="AR30" t="e">
            <v>#N/A</v>
          </cell>
          <cell r="AS30" t="e">
            <v>#DIV/0!</v>
          </cell>
          <cell r="AT30" t="e">
            <v>#DIV/0!</v>
          </cell>
          <cell r="AU30" t="e">
            <v>#DIV/0!</v>
          </cell>
          <cell r="AV30" t="e">
            <v>#N/A</v>
          </cell>
          <cell r="AW30">
            <v>0</v>
          </cell>
          <cell r="AX30" t="e">
            <v>#VALUE!</v>
          </cell>
          <cell r="AY30" t="e">
            <v>#VALUE!</v>
          </cell>
          <cell r="AZ30" t="e">
            <v>#N/A</v>
          </cell>
          <cell r="BA30" t="e">
            <v>#N/A</v>
          </cell>
          <cell r="BB30" t="e">
            <v>#VALUE!</v>
          </cell>
          <cell r="BC30" t="e">
            <v>#VALUE!</v>
          </cell>
          <cell r="BD30">
            <v>0</v>
          </cell>
          <cell r="BE30" t="e">
            <v>#VALUE!</v>
          </cell>
          <cell r="BF30" t="e">
            <v>#VALUE!</v>
          </cell>
          <cell r="BG30" t="e">
            <v>#N/A</v>
          </cell>
          <cell r="BH30" t="e">
            <v>#N/A</v>
          </cell>
          <cell r="BI30" t="e">
            <v>#VALUE!</v>
          </cell>
          <cell r="BJ30" t="e">
            <v>#VALUE!</v>
          </cell>
          <cell r="BK30">
            <v>0</v>
          </cell>
          <cell r="BL30" t="e">
            <v>#VALUE!</v>
          </cell>
          <cell r="BM30" t="e">
            <v>#VALUE!</v>
          </cell>
          <cell r="BN30" t="e">
            <v>#N/A</v>
          </cell>
          <cell r="BO30" t="e">
            <v>#N/A</v>
          </cell>
          <cell r="BP30">
            <v>0</v>
          </cell>
          <cell r="BQ30" t="e">
            <v>#VALUE!</v>
          </cell>
          <cell r="BR30" t="e">
            <v>#VALUE!</v>
          </cell>
          <cell r="BS30" t="e">
            <v>#N/A</v>
          </cell>
          <cell r="BT30" t="e">
            <v>#N/A</v>
          </cell>
          <cell r="BU30">
            <v>0</v>
          </cell>
          <cell r="BV30" t="e">
            <v>#VALUE!</v>
          </cell>
          <cell r="BW30" t="str">
            <v>NA</v>
          </cell>
          <cell r="BX30" t="str">
            <v>NA</v>
          </cell>
          <cell r="BY30" t="str">
            <v>NA</v>
          </cell>
          <cell r="BZ30">
            <v>0</v>
          </cell>
          <cell r="CA30" t="e">
            <v>#VALUE!</v>
          </cell>
          <cell r="CB30" t="str">
            <v>NA</v>
          </cell>
          <cell r="CC30" t="str">
            <v>NA</v>
          </cell>
          <cell r="CD30" t="str">
            <v>NA</v>
          </cell>
          <cell r="CE30">
            <v>0</v>
          </cell>
          <cell r="CF30" t="e">
            <v>#VALUE!</v>
          </cell>
          <cell r="CG30" t="str">
            <v>NA</v>
          </cell>
          <cell r="CH30" t="str">
            <v>NA</v>
          </cell>
          <cell r="CI30" t="str">
            <v>NA</v>
          </cell>
          <cell r="CJ30">
            <v>0</v>
          </cell>
          <cell r="CK30" t="e">
            <v>#VALUE!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0</v>
          </cell>
          <cell r="CP30" t="e">
            <v>#VALUE!</v>
          </cell>
          <cell r="CQ30" t="str">
            <v>NA</v>
          </cell>
          <cell r="CR30" t="str">
            <v>NA</v>
          </cell>
          <cell r="CS30" t="str">
            <v>NA</v>
          </cell>
          <cell r="CT30">
            <v>0</v>
          </cell>
          <cell r="CU30" t="e">
            <v>#VALUE!</v>
          </cell>
          <cell r="CV30" t="e">
            <v>#VALUE!</v>
          </cell>
          <cell r="CW30" t="e">
            <v>#VALUE!</v>
          </cell>
          <cell r="CX30" t="e">
            <v>#VALUE!</v>
          </cell>
          <cell r="CY30">
            <v>0</v>
          </cell>
          <cell r="CZ30" t="e">
            <v>#VALUE!</v>
          </cell>
          <cell r="DA30" t="e">
            <v>#VALUE!</v>
          </cell>
          <cell r="DB30" t="e">
            <v>#VALUE!</v>
          </cell>
          <cell r="DC30" t="e">
            <v>#VALUE!</v>
          </cell>
          <cell r="DD30" t="e">
            <v>#VALUE!</v>
          </cell>
          <cell r="DE30" t="e">
            <v>#VALUE!</v>
          </cell>
          <cell r="DF30">
            <v>0</v>
          </cell>
          <cell r="DG30" t="e">
            <v>#VALUE!</v>
          </cell>
          <cell r="DH30" t="e">
            <v>#VALUE!</v>
          </cell>
          <cell r="DI30" t="e">
            <v>#VALUE!</v>
          </cell>
          <cell r="DJ30" t="e">
            <v>#VALUE!</v>
          </cell>
          <cell r="DK30" t="e">
            <v>#VALUE!</v>
          </cell>
          <cell r="DL30" t="e">
            <v>#VALUE!</v>
          </cell>
          <cell r="DM30" t="e">
            <v>#VALUE!</v>
          </cell>
          <cell r="DO30" t="e">
            <v>#VALUE!</v>
          </cell>
          <cell r="DP30" t="e">
            <v>#VALUE!</v>
          </cell>
          <cell r="DQ30">
            <v>0</v>
          </cell>
          <cell r="DR30" t="e">
            <v>#N/A</v>
          </cell>
          <cell r="DS30" t="e">
            <v>#N/A</v>
          </cell>
          <cell r="DT30" t="e">
            <v>#DIV/0!</v>
          </cell>
          <cell r="DU30" t="e">
            <v>#N/A</v>
          </cell>
          <cell r="DV30" t="e">
            <v>#N/A</v>
          </cell>
          <cell r="DW30">
            <v>0</v>
          </cell>
          <cell r="DX30" t="e">
            <v>#N/A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</row>
      </sheetData>
      <sheetData sheetId="15"/>
      <sheetData sheetId="16">
        <row r="1">
          <cell r="A1" t="str">
            <v>All checks are OK</v>
          </cell>
        </row>
      </sheetData>
      <sheetData sheetId="17"/>
      <sheetData sheetId="18">
        <row r="8">
          <cell r="B8" t="str">
            <v>12 months</v>
          </cell>
        </row>
        <row r="9">
          <cell r="B9" t="str">
            <v>6 months</v>
          </cell>
        </row>
        <row r="10">
          <cell r="B10" t="str">
            <v>3 months</v>
          </cell>
        </row>
        <row r="11">
          <cell r="B11" t="str">
            <v>1 month</v>
          </cell>
        </row>
        <row r="12">
          <cell r="B12" t="str">
            <v>2 weeks</v>
          </cell>
        </row>
        <row r="13">
          <cell r="B13" t="str">
            <v>1 week</v>
          </cell>
        </row>
        <row r="14">
          <cell r="B14" t="str">
            <v>1 day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aytum"/>
      <sheetName val="APLDLL"/>
      <sheetName val="ArrayFns"/>
      <sheetName val="ButtonFns"/>
      <sheetName val="Backwards"/>
      <sheetName val="ConvertFns"/>
      <sheetName val="CopyDelete"/>
      <sheetName val="CubeWiz"/>
      <sheetName val="DListPaste"/>
      <sheetName val="ErrorFns"/>
      <sheetName val="LockSave"/>
      <sheetName val="LogonFns"/>
      <sheetName val="MenuProcs"/>
      <sheetName val="Misc"/>
      <sheetName val="NoteFns"/>
      <sheetName val="Refresh"/>
      <sheetName val="Registry"/>
      <sheetName val="ReplaceWiz"/>
      <sheetName val="ReselectWiz"/>
      <sheetName val="SelectObject"/>
      <sheetName val="ToFromSheet"/>
      <sheetName val="Utilities"/>
      <sheetName val="ViewOptions"/>
      <sheetName val="WinFns"/>
      <sheetName val="GlobalDefs"/>
      <sheetName val="Clipboard"/>
      <sheetName val="DialogBase"/>
      <sheetName val="Languages"/>
      <sheetName val="MenuDefn"/>
      <sheetName val="DialogDefn"/>
      <sheetName val="YTD + YTG REVIEW Total USD"/>
      <sheetName val="YTD + YTG REVIEW 3634 GBP"/>
      <sheetName val="YTD + YTG REVIEW 1042 INR"/>
      <sheetName val="FDC"/>
      <sheetName val="11-Distrib sales by sku"/>
    </sheetNames>
    <definedNames>
      <definedName name="AdaytumSheetClo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lements"/>
      <sheetName val="E_98-99"/>
      <sheetName val="Invoices for February 2003"/>
      <sheetName val="Rules"/>
      <sheetName val="FDR-Jan-99 "/>
      <sheetName val="samik - dues"/>
      <sheetName val="Samik"/>
      <sheetName val="Samik (3)"/>
      <sheetName val="FORM-16 Samik"/>
      <sheetName val="dividend"/>
      <sheetName val="alok - for f-16"/>
      <sheetName val="FORM-16"/>
      <sheetName val="alok"/>
      <sheetName val="Tax deposits"/>
      <sheetName val="payslip"/>
      <sheetName val="Switch costs lookup"/>
      <sheetName val="Sheet1"/>
      <sheetName val="Delhi"/>
      <sheetName val="Outgoing"/>
      <sheetName val="Incoming"/>
      <sheetName val="Cover "/>
      <sheetName val="Licences"/>
      <sheetName val="currency (2)"/>
      <sheetName val="cover for tax"/>
      <sheetName val="INFO"/>
      <sheetName val="NOTES "/>
      <sheetName val="new_main_20K"/>
      <sheetName val="MSU"/>
      <sheetName val="currency"/>
      <sheetName val="Lead"/>
      <sheetName val="Network Summary"/>
      <sheetName val="Prices"/>
      <sheetName val="Control"/>
      <sheetName val="Cal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BINED COSTSHEET"/>
      <sheetName val="44X360"/>
      <sheetName val="93.5X160"/>
      <sheetName val="880GM"/>
      <sheetName val="CONSU"/>
      <sheetName val="variance"/>
      <sheetName val="PROD."/>
      <sheetName val="PG"/>
      <sheetName val="TB"/>
      <sheetName val="WAGES"/>
      <sheetName val="WORKING"/>
      <sheetName val="Sheet3"/>
      <sheetName val="STD 144X100"/>
      <sheetName val="MG_CHOCO"/>
      <sheetName val="ORANGE"/>
      <sheetName val="COCONUT"/>
      <sheetName val="CASHEW"/>
      <sheetName val="COMBINED"/>
      <sheetName val="Sheet4"/>
      <sheetName val="BATCWISEALLOCATION"/>
      <sheetName val="STD 120X75"/>
      <sheetName val="75X120"/>
      <sheetName val="STD 144X75 "/>
      <sheetName val="STD50X144"/>
      <sheetName val="STD 75 X 144"/>
      <sheetName val="STD 60X250"/>
      <sheetName val="CHOCO"/>
      <sheetName val="CASH"/>
      <sheetName val="250X60 CHOCO"/>
      <sheetName val="CAS-12"/>
      <sheetName val="CHOCO-12"/>
      <sheetName val="COCO-12GM"/>
      <sheetName val="75GM COCONUT"/>
      <sheetName val="OC_100GM"/>
      <sheetName val="60X250 COCONUT"/>
      <sheetName val="60X250 CASHEW"/>
      <sheetName val="93.5X168"/>
      <sheetName val="88x168"/>
      <sheetName val="50X288"/>
      <sheetName val="1 KG"/>
      <sheetName val="144X75 PP"/>
      <sheetName val="120X75"/>
      <sheetName val="PG 250X60"/>
      <sheetName val="CHOCO 75"/>
      <sheetName val="CHOCO 250X60"/>
      <sheetName val="CHOCO 12 GM"/>
      <sheetName val=" CASHEW 75"/>
      <sheetName val="CASHEW 250X60"/>
      <sheetName val="COCONUT 250 GM"/>
      <sheetName val="COCONUT-12"/>
      <sheetName val="COCONUT 75GM"/>
      <sheetName val="CASHEW 12"/>
      <sheetName val="OC"/>
      <sheetName val="OLD"/>
      <sheetName val="JAR 2 KG"/>
      <sheetName val="Freight"/>
      <sheetName val="as cmu"/>
      <sheetName val="Rate"/>
      <sheetName val="Calculation of VAT effect"/>
      <sheetName val="Sheet1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P&amp;L"/>
      <sheetName val="New"/>
      <sheetName val="Active"/>
      <sheetName val="Active+New"/>
      <sheetName val="candy"/>
      <sheetName val="gum"/>
      <sheetName val="gum+candy"/>
      <sheetName val="pack pnl-n"/>
      <sheetName val="FDC-MONTH"/>
      <sheetName val="BRP&amp;L-FDC"/>
      <sheetName val="pack pnl"/>
      <sheetName val="Inputs-Brand level"/>
      <sheetName val="Volume 2000"/>
      <sheetName val="Input-Pack level"/>
      <sheetName val="Overhead"/>
      <sheetName val="Sp&amp;Main"/>
      <sheetName val="Dep2K"/>
      <sheetName val="PNL-Mth"/>
      <sheetName val="Jan"/>
      <sheetName val="Feb"/>
      <sheetName val="Mar"/>
      <sheetName val="Apr"/>
      <sheetName val="May"/>
      <sheetName val="June"/>
      <sheetName val="July"/>
      <sheetName val="Aug"/>
      <sheetName val="Sep"/>
      <sheetName val="Oct"/>
      <sheetName val="Nov"/>
      <sheetName val="Dec"/>
      <sheetName val="Sheet1"/>
      <sheetName val="Inter Co."/>
      <sheetName val="BS"/>
      <sheetName val="volume-breakup"/>
      <sheetName val="BRP_L"/>
      <sheetName val="223.582"/>
      <sheetName val="SALES-VAL"/>
      <sheetName val="NAM - GDS IMPACT MODEL - BASE"/>
      <sheetName val="Masters"/>
      <sheetName val="Annexure-I"/>
      <sheetName val="Form"/>
      <sheetName val="Challan"/>
      <sheetName val="PointNo.5"/>
      <sheetName val="DLC sites"/>
      <sheetName val="SDH COST"/>
      <sheetName val="Other assumptions"/>
      <sheetName val="RSU lookups"/>
      <sheetName val="RSU sites"/>
      <sheetName val="JUL"/>
      <sheetName val=""/>
      <sheetName val="Resources"/>
      <sheetName val="Makro1"/>
      <sheetName val="Contract_Analysis"/>
      <sheetName val="FDCFORM"/>
      <sheetName val="Discounted Cash Flow"/>
      <sheetName val="old_serial no."/>
      <sheetName val="tot_ass_9697"/>
      <sheetName val="Cover"/>
      <sheetName val="Bases"/>
      <sheetName val="discounts_XP140"/>
      <sheetName val="Totals"/>
      <sheetName val="TB"/>
      <sheetName val="Ann -1"/>
      <sheetName val="CRITERIA1"/>
      <sheetName val="Base"/>
      <sheetName val="4. Balance Sheet"/>
      <sheetName val="3. Income Statement"/>
      <sheetName val="1. Subsidiary"/>
      <sheetName val="pack_pnl-n1"/>
      <sheetName val="pack_pnl1"/>
      <sheetName val="Inputs-Brand_level1"/>
      <sheetName val="Volume_20001"/>
      <sheetName val="Input-Pack_level1"/>
      <sheetName val="Inter_Co_1"/>
      <sheetName val="pack_pnl-n"/>
      <sheetName val="pack_pnl"/>
      <sheetName val="Inputs-Brand_level"/>
      <sheetName val="Volume_2000"/>
      <sheetName val="Input-Pack_level"/>
      <sheetName val="Inter_Co_"/>
      <sheetName val="LDC"/>
      <sheetName val="ATB NZE - All accs - 28 Jun (2)"/>
      <sheetName val="MAT"/>
      <sheetName val="old_serial_no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"/>
      <sheetName val="Index"/>
      <sheetName val="BF1"/>
      <sheetName val="BF1A"/>
      <sheetName val="BF2.1.a"/>
      <sheetName val="BF2.1.b"/>
      <sheetName val="BF2.2"/>
      <sheetName val="BF3"/>
      <sheetName val="BF4"/>
      <sheetName val="BF5"/>
      <sheetName val="BF6.1"/>
      <sheetName val="BF6.2"/>
      <sheetName val="BF6A"/>
      <sheetName val="BF7"/>
      <sheetName val="BF8"/>
      <sheetName val="BF8a"/>
      <sheetName val="BF9"/>
      <sheetName val="BF10a"/>
      <sheetName val="BF10"/>
      <sheetName val="BF11"/>
      <sheetName val="BF12"/>
      <sheetName val="bf12b"/>
      <sheetName val="BF12a"/>
      <sheetName val="BF13"/>
      <sheetName val="BF13a"/>
      <sheetName val="BF14"/>
      <sheetName val="BF15"/>
      <sheetName val="BF15a"/>
      <sheetName val="BF15b"/>
      <sheetName val="BF16"/>
      <sheetName val="BF17"/>
      <sheetName val="BF18"/>
      <sheetName val="Assumptions"/>
      <sheetName val="Forecast Form1"/>
      <sheetName val="Forecast Form2.1.a"/>
    </sheetNames>
    <sheetDataSet>
      <sheetData sheetId="0" refreshError="1">
        <row r="33">
          <cell r="B33" t="str">
            <v>Cool Division</v>
          </cell>
        </row>
        <row r="45">
          <cell r="B45" t="str">
            <v>Budget 2005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"/>
      <sheetName val="actperd"/>
      <sheetName val="promcreditos"/>
      <sheetName val="promdedudas"/>
      <sheetName val="Capital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Function"/>
      <sheetName val="Core"/>
      <sheetName val="Acquisition"/>
      <sheetName val="Total"/>
      <sheetName val="SG&amp;A"/>
      <sheetName val="Other Op &amp; Admin"/>
      <sheetName val="Total Op &amp; Admin"/>
      <sheetName val="Sheet3"/>
      <sheetName val="SG&amp;A (2)"/>
      <sheetName val="Other Op &amp; Admin (2)"/>
      <sheetName val="Total Op &amp; Admin (2)"/>
      <sheetName val="detail'02"/>
      <sheetName val="discounts_XP140"/>
      <sheetName val="Sheet1"/>
      <sheetName val="Citrix"/>
      <sheetName val="Sheet2"/>
      <sheetName val="MF Request-GW"/>
      <sheetName val="FDR-Jan-99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ndrr"/>
    </sheetNames>
    <sheetDataSet>
      <sheetData sheetId="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final"/>
      <sheetName val="BS-SCH"/>
      <sheetName val="BS-SCH D"/>
      <sheetName val="BS-Work"/>
      <sheetName val="plfinal"/>
      <sheetName val="plfinal SCH"/>
      <sheetName val="CASHFLOW"/>
      <sheetName val="PIVOT -EXP"/>
      <sheetName val="TBEXP-OLd"/>
      <sheetName val="Exp-Trial"/>
      <sheetName val="PIVOT - GL"/>
      <sheetName val="TBGL-Old"/>
      <sheetName val="GL Trial"/>
      <sheetName val="TBGL - sUB TOTAL"/>
      <sheetName val="vi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&amp;L"/>
      <sheetName val="Sched"/>
      <sheetName val="FA_Final"/>
      <sheetName val="Groupings-final"/>
      <sheetName val="Trial"/>
      <sheetName val="prov"/>
      <sheetName val="gain.loss"/>
      <sheetName val="sap trial"/>
      <sheetName val="FORM-16"/>
      <sheetName val="BRP&amp;L"/>
      <sheetName val="MODEL"/>
      <sheetName val="Introduction"/>
      <sheetName val="Old"/>
      <sheetName val="Sheet3"/>
      <sheetName val="Operating Statistics"/>
      <sheetName val="Sheet2"/>
      <sheetName val="#REF"/>
      <sheetName val="Financials"/>
      <sheetName val="MAT"/>
      <sheetName val="Input-Function"/>
      <sheetName val="detail'02"/>
      <sheetName val="Sheet1"/>
      <sheetName val="old_serial no."/>
      <sheetName val="tot_ass_9697"/>
      <sheetName val="PRICE (2)"/>
      <sheetName val="SUMMARY SHEET- Mike Report"/>
      <sheetName val="COMPUTER"/>
    </sheetNames>
    <sheetDataSet>
      <sheetData sheetId="0">
        <row r="1">
          <cell r="D1">
            <v>3</v>
          </cell>
        </row>
      </sheetData>
      <sheetData sheetId="1">
        <row r="1">
          <cell r="A1" t="str">
            <v>HUGHES ESCORTS COMMUNICATION LTD</v>
          </cell>
        </row>
      </sheetData>
      <sheetData sheetId="2">
        <row r="1">
          <cell r="D1">
            <v>3</v>
          </cell>
        </row>
        <row r="2">
          <cell r="D2" t="str">
            <v>FINAL (31.3.2003)</v>
          </cell>
        </row>
        <row r="4">
          <cell r="B4" t="str">
            <v xml:space="preserve">Schedule </v>
          </cell>
          <cell r="C4" t="str">
            <v>Account Head</v>
          </cell>
          <cell r="D4" t="str">
            <v xml:space="preserve">Amount </v>
          </cell>
        </row>
        <row r="6">
          <cell r="B6" t="str">
            <v>As at 31.03.2003</v>
          </cell>
          <cell r="C6" t="str">
            <v>SHARE CAPITAL</v>
          </cell>
        </row>
        <row r="7">
          <cell r="C7" t="str">
            <v>Rs.</v>
          </cell>
          <cell r="D7">
            <v>-150000000</v>
          </cell>
        </row>
        <row r="9">
          <cell r="C9" t="str">
            <v>Schedule Total</v>
          </cell>
          <cell r="D9">
            <v>-150000000</v>
          </cell>
        </row>
        <row r="11">
          <cell r="B11" t="str">
            <v>Schedule B</v>
          </cell>
          <cell r="C11" t="str">
            <v>RESERVES AND SURPLUS</v>
          </cell>
        </row>
        <row r="12">
          <cell r="C12" t="str">
            <v>101101 Profit &amp; Loss A/c.- Opening Balance</v>
          </cell>
          <cell r="D12">
            <v>-269316400</v>
          </cell>
        </row>
        <row r="13">
          <cell r="C13" t="str">
            <v>Add: Profit during the year</v>
          </cell>
        </row>
        <row r="14">
          <cell r="C14" t="str">
            <v>Add : Deferred Tax Asset of earlier years</v>
          </cell>
          <cell r="D14">
            <v>0</v>
          </cell>
        </row>
        <row r="16">
          <cell r="C16" t="str">
            <v>Schedule Total</v>
          </cell>
          <cell r="D16">
            <v>-269316400</v>
          </cell>
        </row>
        <row r="18">
          <cell r="B18" t="str">
            <v>Schedule C</v>
          </cell>
          <cell r="C18" t="str">
            <v>SECURED LOANS</v>
          </cell>
        </row>
        <row r="19">
          <cell r="C19" t="str">
            <v>Rupee Term Loan</v>
          </cell>
        </row>
        <row r="20">
          <cell r="C20" t="str">
            <v>110001 ABN Amro Term Loan Account</v>
          </cell>
          <cell r="D20">
            <v>-118000000</v>
          </cell>
        </row>
        <row r="21">
          <cell r="C21" t="str">
            <v>Credit Lyonnais Term Loan</v>
          </cell>
          <cell r="D21">
            <v>-66666667</v>
          </cell>
        </row>
        <row r="22">
          <cell r="C22" t="str">
            <v>Bank of Maharashtra -  Term Loan</v>
          </cell>
          <cell r="D22">
            <v>-95000000</v>
          </cell>
        </row>
        <row r="23">
          <cell r="D23">
            <v>-279666667</v>
          </cell>
        </row>
        <row r="24">
          <cell r="C24" t="str">
            <v>Working Capital Loan</v>
          </cell>
        </row>
        <row r="25">
          <cell r="C25" t="str">
            <v>110201 Cash Credit - Citi Bank, New Delhi</v>
          </cell>
          <cell r="D25">
            <v>0</v>
          </cell>
        </row>
        <row r="26">
          <cell r="C26" t="str">
            <v>110202 Cash Credit - Credit Lyonias, New Delhi</v>
          </cell>
          <cell r="D26">
            <v>0</v>
          </cell>
        </row>
        <row r="27">
          <cell r="C27" t="str">
            <v>110203 Cash Credit - ANZ Grindlays, New Delhi.</v>
          </cell>
          <cell r="D27">
            <v>-2133931</v>
          </cell>
        </row>
        <row r="28">
          <cell r="C28" t="str">
            <v>110204 Cash Credit - ICICI Bank, New Delhi.</v>
          </cell>
          <cell r="D28">
            <v>0</v>
          </cell>
        </row>
        <row r="29">
          <cell r="C29" t="str">
            <v>Cash Credit - Bank of Maharashtra, Gurgaon</v>
          </cell>
          <cell r="D29">
            <v>-1625210</v>
          </cell>
        </row>
        <row r="30">
          <cell r="C30" t="str">
            <v>110226 Working Capital Loan - ANZ Grindlays Bank,  Delhi.</v>
          </cell>
          <cell r="D30">
            <v>0</v>
          </cell>
        </row>
        <row r="31">
          <cell r="C31" t="str">
            <v>110228 Working Capital Loan - Credit Lyonnais,  Delhi.</v>
          </cell>
          <cell r="D31">
            <v>0</v>
          </cell>
        </row>
        <row r="32">
          <cell r="C32" t="str">
            <v>110229 ABN AMRO - Working Capital Demand Loan A/c</v>
          </cell>
          <cell r="D32">
            <v>0</v>
          </cell>
        </row>
        <row r="33">
          <cell r="C33" t="str">
            <v>Citi Bank - Working Capital Demand Loan A/c</v>
          </cell>
          <cell r="D33">
            <v>0</v>
          </cell>
        </row>
        <row r="34">
          <cell r="C34" t="str">
            <v>110401 Citi Bank, New Delhi Clearing A/c. (CC)</v>
          </cell>
          <cell r="D34">
            <v>-15600721</v>
          </cell>
        </row>
        <row r="35">
          <cell r="C35" t="str">
            <v>110404 ICICI, New Delhi Clearing A/c. (CC)</v>
          </cell>
          <cell r="D35">
            <v>-25455256</v>
          </cell>
        </row>
        <row r="36">
          <cell r="C36" t="str">
            <v>222201 Credit Lyonnais, Mumbai.</v>
          </cell>
          <cell r="D36">
            <v>0</v>
          </cell>
        </row>
        <row r="37">
          <cell r="C37" t="str">
            <v>222203 ANZ Grindlays Delhi</v>
          </cell>
          <cell r="D37">
            <v>0</v>
          </cell>
        </row>
        <row r="39">
          <cell r="C39" t="str">
            <v>Sub Total</v>
          </cell>
          <cell r="D39">
            <v>-44815118</v>
          </cell>
        </row>
        <row r="41">
          <cell r="C41" t="str">
            <v>Add : Interest accrued and due on CC Citi Bank</v>
          </cell>
          <cell r="D41">
            <v>-890889.04</v>
          </cell>
        </row>
        <row r="43">
          <cell r="C43" t="str">
            <v>Schedule Total</v>
          </cell>
          <cell r="D43">
            <v>-325372674.04000002</v>
          </cell>
        </row>
        <row r="45">
          <cell r="B45" t="str">
            <v>Schedule D</v>
          </cell>
          <cell r="C45" t="str">
            <v>UNSECURED LOANS</v>
          </cell>
        </row>
        <row r="46">
          <cell r="C46" t="str">
            <v>222202 Centurion Bank, Delhi.</v>
          </cell>
          <cell r="D46">
            <v>0</v>
          </cell>
        </row>
        <row r="47">
          <cell r="C47" t="str">
            <v>222206 Syndicate Bank, Delhi</v>
          </cell>
          <cell r="D47">
            <v>-34311</v>
          </cell>
        </row>
        <row r="48">
          <cell r="C48" t="str">
            <v>224601 Credit Lyonnais, Mumbai, Clearing A/c.</v>
          </cell>
          <cell r="D48">
            <v>-931596</v>
          </cell>
        </row>
        <row r="50">
          <cell r="C50" t="str">
            <v>Schedule Total</v>
          </cell>
          <cell r="D50">
            <v>-965907</v>
          </cell>
        </row>
        <row r="52">
          <cell r="B52" t="str">
            <v>Schedule E</v>
          </cell>
          <cell r="C52" t="str">
            <v>FIXED ASSETS</v>
          </cell>
        </row>
        <row r="54">
          <cell r="C54" t="str">
            <v>Gross Block</v>
          </cell>
        </row>
        <row r="55">
          <cell r="C55" t="str">
            <v>200101 Buildings</v>
          </cell>
          <cell r="D55">
            <v>34130400</v>
          </cell>
        </row>
        <row r="56">
          <cell r="C56" t="str">
            <v>200201 LEASEHOLD LAND</v>
          </cell>
          <cell r="D56">
            <v>5582900</v>
          </cell>
        </row>
        <row r="57">
          <cell r="C57" t="str">
            <v>200301 Plant &amp; Machinery</v>
          </cell>
          <cell r="D57">
            <v>573437541</v>
          </cell>
        </row>
        <row r="58">
          <cell r="C58" t="str">
            <v>200401 Office Equipment</v>
          </cell>
          <cell r="D58">
            <v>20441025</v>
          </cell>
        </row>
        <row r="59">
          <cell r="C59" t="str">
            <v>200501 Computers</v>
          </cell>
          <cell r="D59">
            <v>76817693</v>
          </cell>
        </row>
        <row r="60">
          <cell r="C60" t="str">
            <v>200601 Furniture &amp; Fixtures</v>
          </cell>
          <cell r="D60">
            <v>25678420</v>
          </cell>
        </row>
        <row r="61">
          <cell r="C61" t="str">
            <v>200701 Leasehold Improvements.</v>
          </cell>
          <cell r="D61">
            <v>24359670</v>
          </cell>
        </row>
        <row r="62">
          <cell r="C62" t="str">
            <v>200801 Vehicles</v>
          </cell>
          <cell r="D62">
            <v>6890285</v>
          </cell>
        </row>
        <row r="63">
          <cell r="C63" t="str">
            <v>200901 Capitalised Software</v>
          </cell>
          <cell r="D63">
            <v>38182866</v>
          </cell>
        </row>
        <row r="64">
          <cell r="C64" t="str">
            <v>202002 Plant &amp; Machinery - Additional</v>
          </cell>
          <cell r="D64">
            <v>4232133</v>
          </cell>
        </row>
        <row r="65">
          <cell r="C65" t="str">
            <v>202003 Office Equipment - Additional</v>
          </cell>
          <cell r="D65">
            <v>1797137</v>
          </cell>
        </row>
        <row r="66">
          <cell r="C66" t="str">
            <v>Computers  - Additional</v>
          </cell>
          <cell r="D66">
            <v>-5130435</v>
          </cell>
        </row>
        <row r="67">
          <cell r="B67" t="str">
            <v>As at 31.03.2003</v>
          </cell>
          <cell r="C67" t="str">
            <v>Furniture &amp; Fixtures - Additional</v>
          </cell>
          <cell r="D67">
            <v>93451</v>
          </cell>
        </row>
        <row r="68">
          <cell r="C68" t="str">
            <v>Rs.</v>
          </cell>
          <cell r="D68">
            <v>10280400</v>
          </cell>
        </row>
        <row r="70">
          <cell r="C70" t="str">
            <v>Total Gross Block</v>
          </cell>
          <cell r="D70">
            <v>816793486</v>
          </cell>
        </row>
        <row r="72">
          <cell r="C72" t="str">
            <v>201001 Accumulated Depreciation Buildings</v>
          </cell>
          <cell r="D72">
            <v>-2638754</v>
          </cell>
        </row>
        <row r="73">
          <cell r="C73" t="str">
            <v>201101 Accumulated Depreciation Leasehold Land</v>
          </cell>
          <cell r="D73">
            <v>-343161</v>
          </cell>
        </row>
        <row r="74">
          <cell r="C74" t="str">
            <v>201201 Accumulated Depreciation Plant &amp; Machinery.</v>
          </cell>
          <cell r="D74">
            <v>-386406994</v>
          </cell>
        </row>
        <row r="75">
          <cell r="C75" t="str">
            <v>201301 Accumulated Depreciation Office Equipment</v>
          </cell>
          <cell r="D75">
            <v>-12686923</v>
          </cell>
        </row>
        <row r="76">
          <cell r="C76" t="str">
            <v>201401 Accumulated Depreciation Furniture &amp; Fixtures</v>
          </cell>
          <cell r="D76">
            <v>-12161000</v>
          </cell>
        </row>
        <row r="77">
          <cell r="C77" t="str">
            <v>201501 Accumulated Depreciation Computers</v>
          </cell>
          <cell r="D77">
            <v>-45973500</v>
          </cell>
        </row>
        <row r="78">
          <cell r="C78" t="str">
            <v>201601 Accumulated Depreciation Leasehold Improvements</v>
          </cell>
          <cell r="D78">
            <v>-9829349</v>
          </cell>
        </row>
        <row r="79">
          <cell r="C79" t="str">
            <v>201701 Accumulated Depreciation Vehicles</v>
          </cell>
          <cell r="D79">
            <v>-4757073</v>
          </cell>
        </row>
        <row r="80">
          <cell r="C80" t="str">
            <v>201801 Accumulated Depreciation Computer Software</v>
          </cell>
          <cell r="D80">
            <v>-9631862</v>
          </cell>
        </row>
        <row r="81">
          <cell r="C81" t="str">
            <v>Accumulated  Depreciation - Adjustment</v>
          </cell>
          <cell r="D81">
            <v>-198086</v>
          </cell>
        </row>
        <row r="82">
          <cell r="C82" t="str">
            <v>Accumulated  Depreciation - Computers Adjustment</v>
          </cell>
          <cell r="D82">
            <v>733299</v>
          </cell>
        </row>
        <row r="83">
          <cell r="C83" t="str">
            <v>Accumulated  Depreciation - Office equipment Adjustment</v>
          </cell>
          <cell r="D83">
            <v>-1236578</v>
          </cell>
        </row>
        <row r="84">
          <cell r="C84" t="str">
            <v>Accumulated  Deprn. - Adjustment Leasehold Improve</v>
          </cell>
          <cell r="D84">
            <v>1</v>
          </cell>
        </row>
        <row r="85">
          <cell r="C85" t="str">
            <v>Accumulated  Deprn. - Adjustment Furniture &amp; Fixtu</v>
          </cell>
          <cell r="D85">
            <v>1</v>
          </cell>
        </row>
        <row r="86">
          <cell r="C86" t="str">
            <v>Accumulated Depreciation Rental equipment</v>
          </cell>
          <cell r="D86">
            <v>-4699483</v>
          </cell>
        </row>
        <row r="88">
          <cell r="C88" t="str">
            <v>Total accumulated Dep</v>
          </cell>
          <cell r="D88">
            <v>-489829462</v>
          </cell>
        </row>
        <row r="90">
          <cell r="C90">
            <v>121078047</v>
          </cell>
          <cell r="D90">
            <v>326964024</v>
          </cell>
        </row>
        <row r="92">
          <cell r="C92" t="str">
            <v>202001 Capital Work in Progress</v>
          </cell>
          <cell r="D92">
            <v>0</v>
          </cell>
        </row>
        <row r="94">
          <cell r="C94">
            <v>562929</v>
          </cell>
          <cell r="D94">
            <v>1834808</v>
          </cell>
        </row>
        <row r="95">
          <cell r="C95">
            <v>121640976</v>
          </cell>
        </row>
        <row r="96">
          <cell r="C96">
            <v>562929</v>
          </cell>
        </row>
        <row r="97">
          <cell r="C97" t="str">
            <v>224108 Vendor Down Payment  Capital Special GL</v>
          </cell>
          <cell r="D97">
            <v>2204970</v>
          </cell>
        </row>
        <row r="98">
          <cell r="C98" t="str">
            <v>Contra to revenue spl GL</v>
          </cell>
          <cell r="D98">
            <v>1748301</v>
          </cell>
        </row>
        <row r="100">
          <cell r="C100" t="str">
            <v xml:space="preserve"> Capital Advances (Sub Total)</v>
          </cell>
          <cell r="D100">
            <v>3953271</v>
          </cell>
        </row>
        <row r="103">
          <cell r="C103" t="str">
            <v>Schedule Total</v>
          </cell>
          <cell r="D103">
            <v>330917295</v>
          </cell>
        </row>
        <row r="105">
          <cell r="B105" t="str">
            <v>Schedule F</v>
          </cell>
          <cell r="C105">
            <v>195570195</v>
          </cell>
        </row>
        <row r="106">
          <cell r="C106">
            <v>33262566</v>
          </cell>
        </row>
        <row r="107">
          <cell r="C107">
            <v>228832761</v>
          </cell>
          <cell r="D107">
            <v>17425141</v>
          </cell>
        </row>
        <row r="108">
          <cell r="C108">
            <v>295374409</v>
          </cell>
          <cell r="D108">
            <v>-17425141</v>
          </cell>
        </row>
        <row r="109">
          <cell r="C109">
            <v>524207170</v>
          </cell>
        </row>
        <row r="110">
          <cell r="C110">
            <v>33262566</v>
          </cell>
          <cell r="D110">
            <v>0</v>
          </cell>
        </row>
        <row r="112">
          <cell r="B112" t="str">
            <v>Schedule G</v>
          </cell>
          <cell r="C112" t="str">
            <v>CURRENT ASSETS, LOANS &amp; ADVANCES</v>
          </cell>
        </row>
        <row r="113">
          <cell r="C113">
            <v>28490449</v>
          </cell>
        </row>
        <row r="114">
          <cell r="C114" t="str">
            <v>A. CURRENT ASSETS</v>
          </cell>
        </row>
        <row r="116">
          <cell r="B116">
            <v>1</v>
          </cell>
          <cell r="C116" t="str">
            <v>Inventory</v>
          </cell>
        </row>
        <row r="118">
          <cell r="C118">
            <v>14350768</v>
          </cell>
          <cell r="D118">
            <v>10974266</v>
          </cell>
        </row>
        <row r="119">
          <cell r="C119">
            <v>310067</v>
          </cell>
        </row>
        <row r="120">
          <cell r="D120">
            <v>10974266</v>
          </cell>
        </row>
        <row r="121">
          <cell r="C121" t="str">
            <v>Finished Goods</v>
          </cell>
        </row>
        <row r="123">
          <cell r="C123">
            <v>90060</v>
          </cell>
          <cell r="D123">
            <v>195149778</v>
          </cell>
        </row>
        <row r="124">
          <cell r="C124">
            <v>2393366</v>
          </cell>
          <cell r="D124">
            <v>-85045997</v>
          </cell>
        </row>
        <row r="126">
          <cell r="D126">
            <v>110103781</v>
          </cell>
        </row>
        <row r="128">
          <cell r="C128" t="str">
            <v>220201 Loose Tools</v>
          </cell>
          <cell r="D128">
            <v>562929</v>
          </cell>
        </row>
        <row r="129">
          <cell r="C129" t="str">
            <v>Provision for Loose Tools</v>
          </cell>
          <cell r="D129">
            <v>-562929</v>
          </cell>
        </row>
        <row r="130">
          <cell r="D130">
            <v>0</v>
          </cell>
        </row>
        <row r="131">
          <cell r="B131" t="str">
            <v>As at 31.03.2003</v>
          </cell>
        </row>
        <row r="132">
          <cell r="C132" t="str">
            <v>Rs.</v>
          </cell>
          <cell r="D132">
            <v>121078047</v>
          </cell>
        </row>
        <row r="134">
          <cell r="B134">
            <v>2</v>
          </cell>
          <cell r="C134" t="str">
            <v>Debtors</v>
          </cell>
        </row>
        <row r="135">
          <cell r="C135" t="str">
            <v>IDL- Course Fee Recoverable from Students</v>
          </cell>
          <cell r="D135">
            <v>27859468</v>
          </cell>
        </row>
        <row r="136">
          <cell r="C136">
            <v>195474439</v>
          </cell>
          <cell r="D136">
            <v>-27371960</v>
          </cell>
        </row>
        <row r="137">
          <cell r="C137" t="str">
            <v>221001 Customers Reconciliation Account</v>
          </cell>
        </row>
        <row r="138">
          <cell r="C138">
            <v>9761104</v>
          </cell>
          <cell r="D138">
            <v>193634410</v>
          </cell>
        </row>
        <row r="139">
          <cell r="C139">
            <v>22146194</v>
          </cell>
          <cell r="D139">
            <v>33262566</v>
          </cell>
        </row>
        <row r="140">
          <cell r="C140">
            <v>22436204</v>
          </cell>
          <cell r="D140">
            <v>294886901</v>
          </cell>
        </row>
        <row r="141">
          <cell r="C141">
            <v>246026610</v>
          </cell>
          <cell r="D141">
            <v>1935785</v>
          </cell>
        </row>
        <row r="143">
          <cell r="C143">
            <v>495844551</v>
          </cell>
          <cell r="D143">
            <v>524207170</v>
          </cell>
        </row>
        <row r="144">
          <cell r="C144">
            <v>4716957</v>
          </cell>
        </row>
        <row r="145">
          <cell r="C145" t="str">
            <v>221002 Provision for Doubtful Debts</v>
          </cell>
          <cell r="D145">
            <v>-33262566</v>
          </cell>
        </row>
        <row r="147">
          <cell r="C147" t="str">
            <v>Sub Total</v>
          </cell>
          <cell r="D147">
            <v>490944604</v>
          </cell>
        </row>
        <row r="149">
          <cell r="B149">
            <v>3</v>
          </cell>
          <cell r="C149" t="str">
            <v>Cash and Bank Balances</v>
          </cell>
        </row>
        <row r="151">
          <cell r="C151" t="str">
            <v>222001 Cash at Delhi Office</v>
          </cell>
          <cell r="D151">
            <v>124791</v>
          </cell>
        </row>
        <row r="152">
          <cell r="C152" t="str">
            <v>222301 Cheques in hand</v>
          </cell>
          <cell r="D152">
            <v>28365658</v>
          </cell>
        </row>
        <row r="153">
          <cell r="D153">
            <v>28490449</v>
          </cell>
        </row>
        <row r="154">
          <cell r="C154">
            <v>244616381</v>
          </cell>
        </row>
        <row r="155">
          <cell r="C155">
            <v>24823963</v>
          </cell>
          <cell r="D155">
            <v>310067</v>
          </cell>
        </row>
        <row r="156">
          <cell r="C156">
            <v>7446130.96</v>
          </cell>
          <cell r="D156">
            <v>310067</v>
          </cell>
        </row>
        <row r="157">
          <cell r="C157">
            <v>136624938</v>
          </cell>
        </row>
        <row r="158">
          <cell r="C158" t="str">
            <v>222204 HSBC, Calcutta.</v>
          </cell>
          <cell r="D158">
            <v>98875</v>
          </cell>
        </row>
        <row r="159">
          <cell r="C159" t="str">
            <v>222205 ANZ Grindlays Bangalore</v>
          </cell>
          <cell r="D159">
            <v>60820</v>
          </cell>
        </row>
        <row r="160">
          <cell r="C160" t="str">
            <v>222206 Syndicate Bank, Delhi</v>
          </cell>
          <cell r="D160">
            <v>0</v>
          </cell>
        </row>
        <row r="161">
          <cell r="C161">
            <v>259792065</v>
          </cell>
          <cell r="D161">
            <v>2124</v>
          </cell>
        </row>
        <row r="162">
          <cell r="C162">
            <v>3732707</v>
          </cell>
          <cell r="D162">
            <v>26</v>
          </cell>
        </row>
        <row r="163">
          <cell r="C163">
            <v>0</v>
          </cell>
          <cell r="D163">
            <v>0</v>
          </cell>
        </row>
        <row r="164">
          <cell r="C164">
            <v>18602326</v>
          </cell>
          <cell r="D164">
            <v>0</v>
          </cell>
        </row>
        <row r="165">
          <cell r="C165" t="str">
            <v>Credit Lyonnais - Dividend Current A/c</v>
          </cell>
          <cell r="D165">
            <v>0</v>
          </cell>
        </row>
        <row r="166">
          <cell r="C166" t="str">
            <v>224601 Credit Lyonnais, Mumbai, Clearing A/c.</v>
          </cell>
          <cell r="D166">
            <v>0</v>
          </cell>
        </row>
        <row r="167">
          <cell r="C167" t="str">
            <v>110202 Cash Credit - Credit Lyonias, New Delhi</v>
          </cell>
          <cell r="D167">
            <v>9459453</v>
          </cell>
        </row>
        <row r="168">
          <cell r="C168" t="str">
            <v>224602 Centurion Bank, Delhi, Clearing A/c. (Current)</v>
          </cell>
          <cell r="D168">
            <v>4334850</v>
          </cell>
        </row>
        <row r="169">
          <cell r="C169" t="str">
            <v>224604 Hongkong Bank, Cal, Clearing A/c. (Current A/c.)</v>
          </cell>
          <cell r="D169">
            <v>0</v>
          </cell>
        </row>
        <row r="170">
          <cell r="C170" t="str">
            <v>224605 ANZ Grindlays, Bangalore, Clearing A/c. (Current)</v>
          </cell>
          <cell r="D170">
            <v>0</v>
          </cell>
        </row>
        <row r="171">
          <cell r="C171" t="str">
            <v>ABN Amro Bank Clearing A/c (Current A/C)</v>
          </cell>
          <cell r="D171">
            <v>394620</v>
          </cell>
        </row>
        <row r="173">
          <cell r="D173">
            <v>14350768</v>
          </cell>
        </row>
        <row r="175">
          <cell r="C175" t="str">
            <v>222102 Margin Money with ABN for Letter of Credit</v>
          </cell>
          <cell r="D175">
            <v>0</v>
          </cell>
        </row>
        <row r="176">
          <cell r="D176">
            <v>0</v>
          </cell>
        </row>
        <row r="178">
          <cell r="C178" t="str">
            <v>Sub Total</v>
          </cell>
          <cell r="D178">
            <v>43151284</v>
          </cell>
        </row>
        <row r="180">
          <cell r="B180">
            <v>4</v>
          </cell>
          <cell r="C180" t="str">
            <v xml:space="preserve">Other Current Assets </v>
          </cell>
        </row>
        <row r="182">
          <cell r="C182" t="str">
            <v>223001 Interest accrued on Fixed Deposit</v>
          </cell>
          <cell r="D182">
            <v>90060</v>
          </cell>
        </row>
        <row r="184">
          <cell r="C184" t="str">
            <v>Claims Recoverable</v>
          </cell>
        </row>
        <row r="185">
          <cell r="C185" t="str">
            <v>223101 Insurance claim recoverable - VEHICLES</v>
          </cell>
          <cell r="D185">
            <v>128912</v>
          </cell>
        </row>
        <row r="186">
          <cell r="C186" t="str">
            <v>223102 Insurance claim recoverable - Laptops / Cellphones</v>
          </cell>
          <cell r="D186">
            <v>60061</v>
          </cell>
        </row>
        <row r="187">
          <cell r="C187" t="str">
            <v>223103 Insurance claim recoverable - MARINE</v>
          </cell>
          <cell r="D187">
            <v>0</v>
          </cell>
        </row>
        <row r="188">
          <cell r="C188" t="str">
            <v>223105 Miscellaneous  claims recoverable</v>
          </cell>
          <cell r="D188">
            <v>2204393</v>
          </cell>
        </row>
        <row r="190">
          <cell r="D190">
            <v>2393366</v>
          </cell>
        </row>
        <row r="192">
          <cell r="C192" t="str">
            <v>Sub Total</v>
          </cell>
          <cell r="D192">
            <v>2483426</v>
          </cell>
        </row>
        <row r="194">
          <cell r="C194" t="str">
            <v>B. LOANS &amp; ADVANCES (Unsecured)</v>
          </cell>
        </row>
        <row r="196">
          <cell r="B196">
            <v>1</v>
          </cell>
          <cell r="C196" t="str">
            <v xml:space="preserve">Advances recoverable in cash or in kind </v>
          </cell>
        </row>
        <row r="197">
          <cell r="C197" t="str">
            <v>224001 Employee Expense Advance Special GL</v>
          </cell>
          <cell r="D197">
            <v>58022</v>
          </cell>
        </row>
        <row r="198">
          <cell r="C198" t="str">
            <v>224002 Employee Travel Advance Special GL</v>
          </cell>
          <cell r="D198">
            <v>1100472</v>
          </cell>
        </row>
        <row r="199">
          <cell r="C199" t="str">
            <v>224003 Employee Imprest  Advance Special GL</v>
          </cell>
          <cell r="D199">
            <v>311422</v>
          </cell>
        </row>
        <row r="200">
          <cell r="C200" t="str">
            <v>224006 Employee Ticket Advance Special GL</v>
          </cell>
          <cell r="D200">
            <v>631096</v>
          </cell>
        </row>
        <row r="201">
          <cell r="C201" t="str">
            <v>224007 Employee Salary  Advance Special GL</v>
          </cell>
          <cell r="D201">
            <v>64244</v>
          </cell>
        </row>
        <row r="202">
          <cell r="C202" t="str">
            <v>224021 Rent Paid in Advance - Office Leases</v>
          </cell>
          <cell r="D202">
            <v>644012</v>
          </cell>
        </row>
        <row r="203">
          <cell r="B203" t="str">
            <v>Year ended 31.03.2003</v>
          </cell>
          <cell r="C203" t="str">
            <v>224022 Rent Paid in Advance - Residential Leases</v>
          </cell>
          <cell r="D203">
            <v>482200</v>
          </cell>
        </row>
        <row r="204">
          <cell r="C204" t="str">
            <v>Rs.</v>
          </cell>
          <cell r="D204">
            <v>9642802</v>
          </cell>
        </row>
        <row r="205">
          <cell r="C205" t="str">
            <v>224032 Prepaid Insurance</v>
          </cell>
          <cell r="D205">
            <v>7599747</v>
          </cell>
        </row>
        <row r="206">
          <cell r="C206" t="str">
            <v>224033 PRE PAID TRANSPONDER FEE</v>
          </cell>
          <cell r="D206">
            <v>59681950</v>
          </cell>
        </row>
        <row r="207">
          <cell r="C207" t="str">
            <v>224041 Sales Tax Deposit</v>
          </cell>
          <cell r="D207">
            <v>6692621</v>
          </cell>
        </row>
        <row r="208">
          <cell r="C208" t="str">
            <v>224042 Customs Duty Recoverable</v>
          </cell>
          <cell r="D208">
            <v>2500000</v>
          </cell>
        </row>
        <row r="209">
          <cell r="C209" t="str">
            <v>224051 Freight recoverable - Customers</v>
          </cell>
          <cell r="D209">
            <v>772207</v>
          </cell>
        </row>
        <row r="210">
          <cell r="C210" t="str">
            <v>224052 Octroi recoverable - Customers</v>
          </cell>
          <cell r="D210">
            <v>1387377</v>
          </cell>
        </row>
        <row r="211">
          <cell r="C211" t="str">
            <v>224053 Expenses  recoverable - Customers</v>
          </cell>
          <cell r="D211">
            <v>1823611</v>
          </cell>
        </row>
        <row r="212">
          <cell r="C212" t="str">
            <v>IDL - Expenses recoverable from customers</v>
          </cell>
          <cell r="D212">
            <v>0</v>
          </cell>
        </row>
        <row r="213">
          <cell r="C213" t="str">
            <v>224061 Advance Wealth Tax</v>
          </cell>
          <cell r="D213">
            <v>85163</v>
          </cell>
        </row>
        <row r="214">
          <cell r="C214" t="str">
            <v>224106 Advance for  Loading</v>
          </cell>
          <cell r="D214">
            <v>0</v>
          </cell>
        </row>
        <row r="215">
          <cell r="C215" t="str">
            <v>224109 HECL Employees Stock Options Trust</v>
          </cell>
          <cell r="D215">
            <v>1000</v>
          </cell>
        </row>
        <row r="216">
          <cell r="C216" t="str">
            <v>290000 Vendor Advance Contra</v>
          </cell>
          <cell r="D216">
            <v>0</v>
          </cell>
        </row>
        <row r="217">
          <cell r="C217" t="str">
            <v>Debit balance of TDS payable a/c</v>
          </cell>
          <cell r="D217">
            <v>326398</v>
          </cell>
        </row>
        <row r="219">
          <cell r="C219" t="str">
            <v>Sub Total</v>
          </cell>
          <cell r="D219">
            <v>93804344</v>
          </cell>
        </row>
        <row r="222">
          <cell r="B222">
            <v>2</v>
          </cell>
          <cell r="C222" t="str">
            <v>Balance with Department of Telecommunication</v>
          </cell>
        </row>
        <row r="224">
          <cell r="C224" t="str">
            <v>Balance with Department of Telecommunication</v>
          </cell>
          <cell r="D224">
            <v>100938660</v>
          </cell>
        </row>
        <row r="225">
          <cell r="C225">
            <v>111715010</v>
          </cell>
        </row>
        <row r="226">
          <cell r="C226" t="str">
            <v>Sub Total</v>
          </cell>
          <cell r="D226">
            <v>100938660</v>
          </cell>
        </row>
        <row r="227">
          <cell r="C227">
            <v>110103781</v>
          </cell>
        </row>
        <row r="228">
          <cell r="B228">
            <v>3</v>
          </cell>
          <cell r="C228" t="str">
            <v>Loan to employees</v>
          </cell>
        </row>
        <row r="230">
          <cell r="C230" t="str">
            <v>224004 Employee Soft Loan Special GL</v>
          </cell>
          <cell r="D230">
            <v>162685</v>
          </cell>
        </row>
        <row r="231">
          <cell r="C231" t="str">
            <v>224005 Employee Loan (Confidential) Special GL</v>
          </cell>
          <cell r="D231">
            <v>568750</v>
          </cell>
        </row>
        <row r="233">
          <cell r="C233" t="str">
            <v>Sub Total</v>
          </cell>
          <cell r="D233">
            <v>731435</v>
          </cell>
        </row>
        <row r="236">
          <cell r="B236">
            <v>4</v>
          </cell>
          <cell r="C236" t="str">
            <v>Advance paid to suppliers</v>
          </cell>
        </row>
        <row r="237">
          <cell r="C237" t="str">
            <v>Vendor Down Payment  Revenue Special GL</v>
          </cell>
          <cell r="D237">
            <v>12678886</v>
          </cell>
        </row>
        <row r="238">
          <cell r="C238" t="str">
            <v>Contra to Capital spl GL</v>
          </cell>
          <cell r="D238">
            <v>-1748301</v>
          </cell>
        </row>
        <row r="239">
          <cell r="C239" t="str">
            <v>Add : Debit Balances in A/C No.120001</v>
          </cell>
          <cell r="D239">
            <v>-1169481</v>
          </cell>
        </row>
        <row r="240">
          <cell r="C240" t="str">
            <v>Provision for Doubtful advances</v>
          </cell>
          <cell r="D240">
            <v>-4716957</v>
          </cell>
        </row>
        <row r="242">
          <cell r="C242" t="str">
            <v>Sub Total</v>
          </cell>
          <cell r="D242">
            <v>5044147</v>
          </cell>
        </row>
        <row r="244">
          <cell r="B244">
            <v>5</v>
          </cell>
          <cell r="C244" t="str">
            <v>Balance with Customs Authorities</v>
          </cell>
        </row>
        <row r="246">
          <cell r="B246" t="str">
            <v>Year ended 31.03.2003</v>
          </cell>
          <cell r="C246" t="str">
            <v>224102 Advance for Customs Duty</v>
          </cell>
          <cell r="D246">
            <v>1528545</v>
          </cell>
        </row>
        <row r="247">
          <cell r="C247" t="str">
            <v>Rs.</v>
          </cell>
          <cell r="D247">
            <v>0</v>
          </cell>
        </row>
        <row r="248">
          <cell r="C248" t="str">
            <v>224105 Advance for  SAD</v>
          </cell>
          <cell r="D248">
            <v>0</v>
          </cell>
        </row>
        <row r="249">
          <cell r="C249" t="str">
            <v>224201 Deposit with Customs - SVB Deposits.</v>
          </cell>
          <cell r="D249">
            <v>20617649</v>
          </cell>
        </row>
        <row r="251">
          <cell r="C251" t="str">
            <v>Sub Total</v>
          </cell>
          <cell r="D251">
            <v>22146194</v>
          </cell>
        </row>
        <row r="253">
          <cell r="B253">
            <v>6</v>
          </cell>
          <cell r="C253" t="str">
            <v>Earnest money and Security Deposit</v>
          </cell>
        </row>
        <row r="255">
          <cell r="C255" t="str">
            <v>224301 Earnest Money with Customers</v>
          </cell>
          <cell r="D255">
            <v>7378750</v>
          </cell>
        </row>
        <row r="256">
          <cell r="C256" t="str">
            <v>224302 Security  Deposit - Office Leases</v>
          </cell>
          <cell r="D256">
            <v>10560136</v>
          </cell>
        </row>
        <row r="257">
          <cell r="C257" t="str">
            <v>224303 Security  Deposit - Employee Residences</v>
          </cell>
          <cell r="D257">
            <v>2489450</v>
          </cell>
        </row>
        <row r="258">
          <cell r="C258" t="str">
            <v>224304 Security  Deposit - Others</v>
          </cell>
          <cell r="D258">
            <v>1936345</v>
          </cell>
        </row>
        <row r="259">
          <cell r="C259" t="str">
            <v>224305 Telephone Deposit</v>
          </cell>
          <cell r="D259">
            <v>71523</v>
          </cell>
        </row>
        <row r="261">
          <cell r="C261" t="str">
            <v>Sub Total</v>
          </cell>
          <cell r="D261">
            <v>22436204</v>
          </cell>
        </row>
        <row r="263">
          <cell r="B263">
            <v>7</v>
          </cell>
          <cell r="C263">
            <v>8341112</v>
          </cell>
        </row>
        <row r="264">
          <cell r="C264">
            <v>3643557</v>
          </cell>
        </row>
        <row r="265">
          <cell r="C265">
            <v>1150963</v>
          </cell>
          <cell r="D265">
            <v>167519402</v>
          </cell>
        </row>
        <row r="266">
          <cell r="C266" t="str">
            <v>224402 Income Tax Refund</v>
          </cell>
          <cell r="D266">
            <v>-2163459</v>
          </cell>
        </row>
        <row r="267">
          <cell r="C267" t="str">
            <v>224403 TDS BY CUSTOMERS</v>
          </cell>
          <cell r="D267">
            <v>79719900</v>
          </cell>
        </row>
        <row r="268">
          <cell r="C268" t="str">
            <v>WORK CONTRACT TAX DEDUCTED AT SOURCE BY CUSTOMERS</v>
          </cell>
          <cell r="D268">
            <v>950767</v>
          </cell>
        </row>
        <row r="270">
          <cell r="C270">
            <v>750000</v>
          </cell>
          <cell r="D270">
            <v>246026610</v>
          </cell>
        </row>
        <row r="271">
          <cell r="C271">
            <v>250000</v>
          </cell>
        </row>
        <row r="272">
          <cell r="C272">
            <v>286125</v>
          </cell>
          <cell r="D272">
            <v>1148784955</v>
          </cell>
        </row>
        <row r="273">
          <cell r="C273">
            <v>122358</v>
          </cell>
        </row>
        <row r="274">
          <cell r="B274" t="str">
            <v>Schedule H</v>
          </cell>
          <cell r="C274" t="str">
            <v>CURRENT LIABILITIES AND PROVISIONS</v>
          </cell>
        </row>
        <row r="276">
          <cell r="C276" t="str">
            <v>A. CURRENT LIABILITIES</v>
          </cell>
        </row>
        <row r="278">
          <cell r="B278">
            <v>1</v>
          </cell>
          <cell r="C278" t="str">
            <v>Sundry Creditors</v>
          </cell>
        </row>
        <row r="280">
          <cell r="C280" t="str">
            <v>120001 Vendors Reconciliation Account</v>
          </cell>
          <cell r="D280">
            <v>-241531280</v>
          </cell>
        </row>
        <row r="281">
          <cell r="C281" t="str">
            <v>120002 GR/IR-clearing - external procurement</v>
          </cell>
          <cell r="D281">
            <v>-1735156</v>
          </cell>
        </row>
        <row r="282">
          <cell r="C282" t="str">
            <v>120003 Asset acquisition - contra account</v>
          </cell>
          <cell r="D282">
            <v>0</v>
          </cell>
        </row>
        <row r="283">
          <cell r="C283" t="str">
            <v>120005 VENDORS GENERAL A/C</v>
          </cell>
          <cell r="D283">
            <v>-2519426</v>
          </cell>
        </row>
        <row r="284">
          <cell r="C284" t="str">
            <v>Grossing up of vendors</v>
          </cell>
          <cell r="D284">
            <v>1169481</v>
          </cell>
        </row>
        <row r="285">
          <cell r="C285" t="str">
            <v>Less : Non Trade Creditors in GR/IR account</v>
          </cell>
          <cell r="D285">
            <v>0</v>
          </cell>
        </row>
        <row r="287">
          <cell r="C287" t="str">
            <v>Sub Total</v>
          </cell>
          <cell r="D287">
            <v>-244616381</v>
          </cell>
        </row>
        <row r="289">
          <cell r="B289">
            <v>2</v>
          </cell>
          <cell r="C289" t="str">
            <v xml:space="preserve"> Advance from customers</v>
          </cell>
        </row>
        <row r="290">
          <cell r="C290" t="str">
            <v>120101 Customers Down Payment Special GL</v>
          </cell>
          <cell r="D290">
            <v>-22888178</v>
          </cell>
        </row>
        <row r="291">
          <cell r="C291" t="str">
            <v>Grossing up of vendors</v>
          </cell>
          <cell r="D291">
            <v>-1935785</v>
          </cell>
        </row>
        <row r="292">
          <cell r="D292">
            <v>-24823963</v>
          </cell>
        </row>
        <row r="295">
          <cell r="B295">
            <v>3</v>
          </cell>
          <cell r="C295" t="str">
            <v>Interest accrued but not due</v>
          </cell>
          <cell r="D295">
            <v>-7446130.96</v>
          </cell>
        </row>
        <row r="297">
          <cell r="B297">
            <v>4</v>
          </cell>
          <cell r="C297" t="str">
            <v>Other Liabilities</v>
          </cell>
        </row>
        <row r="298">
          <cell r="C298" t="str">
            <v>120004 Employees Reconciliation Account</v>
          </cell>
          <cell r="D298">
            <v>-117036</v>
          </cell>
        </row>
        <row r="299">
          <cell r="C299" t="str">
            <v>IDL-Course Fee Advance</v>
          </cell>
          <cell r="D299">
            <v>0</v>
          </cell>
        </row>
        <row r="300">
          <cell r="C300" t="str">
            <v>120301 Salaries Payable</v>
          </cell>
          <cell r="D300">
            <v>-42798</v>
          </cell>
        </row>
        <row r="301">
          <cell r="C301" t="str">
            <v>120302 Rent  Payable (Salaries)</v>
          </cell>
          <cell r="D301">
            <v>0</v>
          </cell>
        </row>
        <row r="302">
          <cell r="C302" t="str">
            <v>120303 Monthly Reimbursement Payable (Travel)</v>
          </cell>
          <cell r="D302">
            <v>-479</v>
          </cell>
        </row>
        <row r="303">
          <cell r="C303" t="str">
            <v>120304 Monthly Reimbursement Payable (Other than Travel)</v>
          </cell>
          <cell r="D303">
            <v>-702022</v>
          </cell>
        </row>
        <row r="304">
          <cell r="C304" t="str">
            <v>120305 PF Payable - Employer's contribution</v>
          </cell>
          <cell r="D304">
            <v>-180918</v>
          </cell>
        </row>
        <row r="305">
          <cell r="C305" t="str">
            <v>120306 FPF Payable - Employer's contribution</v>
          </cell>
          <cell r="D305">
            <v>1123</v>
          </cell>
        </row>
        <row r="306">
          <cell r="C306" t="str">
            <v>120307 PF Payable - Employee's contribution</v>
          </cell>
          <cell r="D306">
            <v>-297761</v>
          </cell>
        </row>
        <row r="307">
          <cell r="C307" t="str">
            <v>120308 PF Admn. Charges Payable</v>
          </cell>
          <cell r="D307">
            <v>0</v>
          </cell>
        </row>
        <row r="308">
          <cell r="C308" t="str">
            <v>120309 DLI  Payable</v>
          </cell>
          <cell r="D308">
            <v>0</v>
          </cell>
        </row>
        <row r="309">
          <cell r="C309" t="str">
            <v>120310 DLI  Admn Chrgs Payable</v>
          </cell>
          <cell r="D309">
            <v>0</v>
          </cell>
        </row>
        <row r="310">
          <cell r="C310" t="str">
            <v>120311 Voluntary PF Payable</v>
          </cell>
          <cell r="D310">
            <v>-60069</v>
          </cell>
        </row>
        <row r="311">
          <cell r="C311" t="str">
            <v>120312 Prof. Tax  Payable</v>
          </cell>
          <cell r="D311">
            <v>-4740</v>
          </cell>
        </row>
        <row r="312">
          <cell r="C312" t="str">
            <v>120313 TDS Payable - Section 192.</v>
          </cell>
          <cell r="D312">
            <v>-1241738</v>
          </cell>
        </row>
        <row r="313">
          <cell r="C313" t="str">
            <v>120314 HECL Employees' Provident Fund Trust</v>
          </cell>
          <cell r="D313">
            <v>0</v>
          </cell>
        </row>
        <row r="314">
          <cell r="C314" t="str">
            <v>120315 Regional Provident Fund Commissioner</v>
          </cell>
          <cell r="D314">
            <v>-129654</v>
          </cell>
        </row>
        <row r="315">
          <cell r="C315" t="str">
            <v>120321 Works Contract Tax Payable.</v>
          </cell>
          <cell r="D315">
            <v>-6385</v>
          </cell>
        </row>
        <row r="316">
          <cell r="C316" t="str">
            <v>120322 Local Sales Tax Payable.</v>
          </cell>
          <cell r="D316">
            <v>-296879</v>
          </cell>
        </row>
        <row r="317">
          <cell r="C317" t="str">
            <v>120323 Central Sales Tax Payable.</v>
          </cell>
          <cell r="D317">
            <v>-1623251</v>
          </cell>
        </row>
        <row r="318">
          <cell r="C318" t="str">
            <v>120326 TDS Payable - Section 194 C.</v>
          </cell>
          <cell r="D318">
            <v>-402900</v>
          </cell>
        </row>
        <row r="319">
          <cell r="C319" t="str">
            <v>TDS Payable - Section 194 - H</v>
          </cell>
          <cell r="D319">
            <v>4570</v>
          </cell>
        </row>
        <row r="320">
          <cell r="C320" t="str">
            <v>120329 TDS Payable - Section 194 I.</v>
          </cell>
          <cell r="D320">
            <v>1721</v>
          </cell>
        </row>
        <row r="321">
          <cell r="C321" t="str">
            <v>120330 TDS Payable - Section 194 J.</v>
          </cell>
          <cell r="D321">
            <v>-1261417</v>
          </cell>
        </row>
        <row r="322">
          <cell r="C322" t="str">
            <v>TDS Payable - Section 195..</v>
          </cell>
          <cell r="D322">
            <v>320107</v>
          </cell>
        </row>
        <row r="323">
          <cell r="C323" t="str">
            <v>120332 TDS Payable - Foreign Remittances - USA.</v>
          </cell>
          <cell r="D323">
            <v>-1373272</v>
          </cell>
        </row>
        <row r="324">
          <cell r="C324" t="str">
            <v>120333 Works Contract Tax Payable - 2% Haryana.</v>
          </cell>
          <cell r="D324">
            <v>-45653</v>
          </cell>
        </row>
        <row r="325">
          <cell r="C325" t="str">
            <v>120334 Works Contract Tax Payable - 2% Delhi</v>
          </cell>
          <cell r="D325">
            <v>-2867</v>
          </cell>
        </row>
        <row r="326">
          <cell r="C326" t="str">
            <v>Works Contract Tax Payable - 4% UP.</v>
          </cell>
          <cell r="D326">
            <v>0</v>
          </cell>
        </row>
        <row r="327">
          <cell r="C327" t="str">
            <v>Work Contract Tax Payable - Maharashtra</v>
          </cell>
          <cell r="D327">
            <v>-3220</v>
          </cell>
        </row>
        <row r="328">
          <cell r="C328" t="str">
            <v>Service Tax Payable</v>
          </cell>
          <cell r="D328">
            <v>-7801242</v>
          </cell>
        </row>
        <row r="329">
          <cell r="C329" t="str">
            <v>120341 Freight Inwards Payable</v>
          </cell>
          <cell r="D329">
            <v>0</v>
          </cell>
        </row>
        <row r="330">
          <cell r="C330" t="str">
            <v>120342 Insurance  Payable</v>
          </cell>
          <cell r="D330">
            <v>-46449</v>
          </cell>
        </row>
        <row r="331">
          <cell r="C331" t="str">
            <v>120343 Customs Duty Payable</v>
          </cell>
          <cell r="D331">
            <v>-80169</v>
          </cell>
        </row>
        <row r="332">
          <cell r="C332" t="str">
            <v>120344 C&amp;F charges  Payable</v>
          </cell>
          <cell r="D332">
            <v>0</v>
          </cell>
        </row>
        <row r="333">
          <cell r="C333" t="str">
            <v>120352 Advance Billing to Customers</v>
          </cell>
          <cell r="D333">
            <v>-22103965</v>
          </cell>
        </row>
        <row r="334">
          <cell r="C334" t="str">
            <v>120353 Stale Cheques</v>
          </cell>
          <cell r="D334">
            <v>-1161162</v>
          </cell>
        </row>
        <row r="335">
          <cell r="C335" t="str">
            <v>120355 Unpaid Dividend</v>
          </cell>
          <cell r="D335">
            <v>-26</v>
          </cell>
        </row>
        <row r="336">
          <cell r="C336" t="str">
            <v>Revenue billed but not accrued</v>
          </cell>
          <cell r="D336">
            <v>-2751328</v>
          </cell>
        </row>
        <row r="337">
          <cell r="C337" t="str">
            <v>120361 Expenses  Payable</v>
          </cell>
          <cell r="D337">
            <v>-99295391</v>
          </cell>
        </row>
        <row r="338">
          <cell r="C338" t="str">
            <v>120362 Freight Outwards Payable</v>
          </cell>
          <cell r="D338">
            <v>0</v>
          </cell>
        </row>
        <row r="339">
          <cell r="C339" t="str">
            <v>120363 DOT Charges  Payable</v>
          </cell>
          <cell r="D339">
            <v>0</v>
          </cell>
        </row>
        <row r="340">
          <cell r="C340" t="str">
            <v>120366 Security Deposit Received</v>
          </cell>
          <cell r="D340">
            <v>-3864254</v>
          </cell>
        </row>
        <row r="341">
          <cell r="C341" t="str">
            <v>120367 WPC Charges Payable</v>
          </cell>
          <cell r="D341">
            <v>0</v>
          </cell>
        </row>
        <row r="342">
          <cell r="C342" t="str">
            <v>120368 SECURITY DEPOSIT  RECIEVED- CO.CAR SCHEME</v>
          </cell>
          <cell r="D342">
            <v>-66036</v>
          </cell>
        </row>
        <row r="344">
          <cell r="C344" t="str">
            <v>Less : TDS Payable debit balances</v>
          </cell>
          <cell r="D344">
            <v>-326398</v>
          </cell>
        </row>
        <row r="345">
          <cell r="C345" t="str">
            <v>Less : Interest accrued and due</v>
          </cell>
          <cell r="D345">
            <v>890889.04</v>
          </cell>
        </row>
        <row r="346">
          <cell r="C346" t="str">
            <v>Less : Interest accrued but not due</v>
          </cell>
          <cell r="D346">
            <v>7446130.96</v>
          </cell>
        </row>
        <row r="347">
          <cell r="C347" t="str">
            <v>Add : Non Trade Creditors in GR/IR account</v>
          </cell>
          <cell r="D347">
            <v>0</v>
          </cell>
        </row>
        <row r="349">
          <cell r="C349" t="str">
            <v>Sub Total</v>
          </cell>
          <cell r="D349">
            <v>-136624938</v>
          </cell>
        </row>
        <row r="351">
          <cell r="C351" t="str">
            <v>PROVISIONS</v>
          </cell>
        </row>
        <row r="352">
          <cell r="B352">
            <v>1</v>
          </cell>
          <cell r="C352" t="str">
            <v>Provision for Taxation</v>
          </cell>
        </row>
        <row r="353">
          <cell r="C353" t="str">
            <v>121001 Provision for Taxation</v>
          </cell>
          <cell r="D353">
            <v>-259792065</v>
          </cell>
        </row>
        <row r="354">
          <cell r="C354" t="str">
            <v>Prior Period Tax Adjustment</v>
          </cell>
          <cell r="D354">
            <v>0</v>
          </cell>
        </row>
        <row r="356">
          <cell r="D356">
            <v>-259792065</v>
          </cell>
        </row>
        <row r="358">
          <cell r="C358" t="str">
            <v>121101 Proposed Dividend</v>
          </cell>
          <cell r="D358">
            <v>0</v>
          </cell>
        </row>
        <row r="359">
          <cell r="B359">
            <v>2</v>
          </cell>
          <cell r="C359" t="str">
            <v>Provision for Dividend Tax</v>
          </cell>
          <cell r="D359">
            <v>0</v>
          </cell>
        </row>
        <row r="360">
          <cell r="B360">
            <v>3</v>
          </cell>
          <cell r="C360" t="str">
            <v>Provision for Warranties</v>
          </cell>
          <cell r="D360">
            <v>-3732707</v>
          </cell>
        </row>
        <row r="361">
          <cell r="B361">
            <v>4</v>
          </cell>
          <cell r="C361" t="str">
            <v xml:space="preserve"> Proposed/ Interim dividend</v>
          </cell>
          <cell r="D361">
            <v>0</v>
          </cell>
        </row>
        <row r="362">
          <cell r="D362">
            <v>-3732707</v>
          </cell>
        </row>
        <row r="364">
          <cell r="C364" t="str">
            <v>Provision for Employee Retirement Benefits</v>
          </cell>
        </row>
        <row r="365">
          <cell r="C365" t="str">
            <v>Provision for Gratuity</v>
          </cell>
          <cell r="D365">
            <v>-3664236</v>
          </cell>
        </row>
        <row r="366">
          <cell r="C366" t="str">
            <v>Provision for Bonus</v>
          </cell>
          <cell r="D366">
            <v>-13560774</v>
          </cell>
        </row>
        <row r="367">
          <cell r="C367" t="str">
            <v>Provision for Leave Encashment</v>
          </cell>
          <cell r="D367">
            <v>-1377316</v>
          </cell>
        </row>
        <row r="369">
          <cell r="D369">
            <v>-18602326</v>
          </cell>
        </row>
        <row r="371">
          <cell r="C371" t="str">
            <v>Sub Total</v>
          </cell>
          <cell r="D371">
            <v>-282127098</v>
          </cell>
        </row>
        <row r="373">
          <cell r="C373" t="str">
            <v>Schedule Total</v>
          </cell>
          <cell r="D373">
            <v>-695638510.96000004</v>
          </cell>
        </row>
        <row r="375">
          <cell r="B375" t="str">
            <v>Schedule I</v>
          </cell>
          <cell r="C375" t="str">
            <v>MISCELLANEOUS EXPENDITURE</v>
          </cell>
        </row>
        <row r="377">
          <cell r="C377" t="str">
            <v>230001 OQPSF Expenses not written off</v>
          </cell>
          <cell r="D377">
            <v>14571538</v>
          </cell>
        </row>
        <row r="378">
          <cell r="C378" t="str">
            <v>230002 EBS Expenditure not written off</v>
          </cell>
          <cell r="D378">
            <v>0</v>
          </cell>
        </row>
        <row r="379">
          <cell r="C379" t="str">
            <v>230101 Accumulated OQPSK expenses written off</v>
          </cell>
          <cell r="D379">
            <v>-13842963</v>
          </cell>
        </row>
        <row r="381">
          <cell r="C381" t="str">
            <v>Schedule Total</v>
          </cell>
          <cell r="D381">
            <v>728575</v>
          </cell>
        </row>
        <row r="383">
          <cell r="B383" t="str">
            <v>Schedule J</v>
          </cell>
        </row>
        <row r="385">
          <cell r="B385" t="str">
            <v>DEFERRED TAX ASSETS/(LIABILITIES)</v>
          </cell>
        </row>
        <row r="387">
          <cell r="C387" t="str">
            <v>Deferred Tax Asset</v>
          </cell>
          <cell r="D387">
            <v>17448108</v>
          </cell>
        </row>
        <row r="388">
          <cell r="C388" t="str">
            <v>Deferred Tax Adjustment</v>
          </cell>
          <cell r="D388">
            <v>0</v>
          </cell>
        </row>
        <row r="390">
          <cell r="C390" t="str">
            <v>Schedule Total</v>
          </cell>
          <cell r="D390">
            <v>17448108</v>
          </cell>
        </row>
        <row r="392">
          <cell r="C392" t="str">
            <v>Contra Accounts</v>
          </cell>
        </row>
        <row r="394">
          <cell r="C394" t="str">
            <v>120369 Bank Guarantees Issued to Customers</v>
          </cell>
          <cell r="D394">
            <v>1445735370</v>
          </cell>
        </row>
        <row r="395">
          <cell r="C395" t="str">
            <v>120370 Letter of Credit Issued to Suppliers</v>
          </cell>
          <cell r="D395">
            <v>0</v>
          </cell>
        </row>
        <row r="396">
          <cell r="C396" t="str">
            <v>120371 Bank Guarantee - Centurion Bank Ltd</v>
          </cell>
          <cell r="D396">
            <v>-15036367</v>
          </cell>
        </row>
        <row r="397">
          <cell r="C397" t="str">
            <v>120372 Bank Guarantee - Credit Lyonnais Ltd</v>
          </cell>
          <cell r="D397">
            <v>-139054162</v>
          </cell>
        </row>
        <row r="398">
          <cell r="C398" t="str">
            <v>120373 Bank Guarantee - Grindlays Bank Ltd</v>
          </cell>
          <cell r="D398">
            <v>-144710721</v>
          </cell>
        </row>
        <row r="399">
          <cell r="C399" t="str">
            <v>120374 Letter of Credit  - Credit Lyonnais Ltd</v>
          </cell>
          <cell r="D399">
            <v>0</v>
          </cell>
        </row>
        <row r="400">
          <cell r="C400" t="str">
            <v>120377 Bank Guarantee - ABN Amro Bank</v>
          </cell>
          <cell r="D400">
            <v>-39020360</v>
          </cell>
        </row>
        <row r="401">
          <cell r="C401" t="str">
            <v>120378 Letter of Credit - ABN Amro Bank</v>
          </cell>
          <cell r="D401">
            <v>0</v>
          </cell>
        </row>
        <row r="402">
          <cell r="C402" t="str">
            <v>120379 ICICI - Bank Guarantees</v>
          </cell>
          <cell r="D402">
            <v>-1000000000</v>
          </cell>
        </row>
        <row r="403">
          <cell r="C403" t="str">
            <v>Bank Guarantee - Bank of Maharashtra</v>
          </cell>
          <cell r="D403">
            <v>-107913760</v>
          </cell>
        </row>
        <row r="405">
          <cell r="C405" t="str">
            <v>Schedule Total</v>
          </cell>
          <cell r="D405">
            <v>0</v>
          </cell>
        </row>
        <row r="407">
          <cell r="B407" t="str">
            <v>Groupings - P&amp;L Schedules</v>
          </cell>
        </row>
        <row r="409">
          <cell r="B409" t="str">
            <v>Direct To P&amp;L</v>
          </cell>
          <cell r="C409" t="str">
            <v>Sales- bought out items</v>
          </cell>
        </row>
        <row r="411">
          <cell r="C411" t="str">
            <v>300001 Hardware Sales-Domestic-Networking</v>
          </cell>
          <cell r="D411">
            <v>-373270680</v>
          </cell>
        </row>
        <row r="412">
          <cell r="C412" t="str">
            <v>300002 Hardware Sales-Exports-Networking</v>
          </cell>
          <cell r="D412">
            <v>0</v>
          </cell>
        </row>
        <row r="413">
          <cell r="C413" t="str">
            <v>Hardware Sales-Domestic-Internet Services</v>
          </cell>
          <cell r="D413">
            <v>0</v>
          </cell>
        </row>
        <row r="415">
          <cell r="C415" t="str">
            <v>Sub Total</v>
          </cell>
          <cell r="D415">
            <v>-373270680</v>
          </cell>
        </row>
        <row r="417">
          <cell r="B417" t="str">
            <v>Direct To P&amp;L</v>
          </cell>
          <cell r="C417" t="str">
            <v>Service Income</v>
          </cell>
        </row>
        <row r="419">
          <cell r="C419" t="str">
            <v>301001 Bandwidth-Networking</v>
          </cell>
          <cell r="D419">
            <v>-53521992</v>
          </cell>
        </row>
        <row r="420">
          <cell r="C420" t="str">
            <v>301002 Annual Maintenance Charges-Networking</v>
          </cell>
          <cell r="D420">
            <v>-155194820</v>
          </cell>
        </row>
        <row r="421">
          <cell r="C421" t="str">
            <v>301003 One time Charges-Networking</v>
          </cell>
          <cell r="D421">
            <v>-57813230</v>
          </cell>
        </row>
        <row r="422">
          <cell r="C422" t="str">
            <v>301004 Network Monitoring - Networking.</v>
          </cell>
          <cell r="D422">
            <v>-29977750</v>
          </cell>
        </row>
        <row r="423">
          <cell r="C423" t="str">
            <v>301005 Shifting Charges-Networking</v>
          </cell>
          <cell r="D423">
            <v>-2536960</v>
          </cell>
        </row>
        <row r="424">
          <cell r="C424" t="str">
            <v>301006 Rental Income-Networking</v>
          </cell>
          <cell r="D424">
            <v>-8731156</v>
          </cell>
        </row>
        <row r="425">
          <cell r="C425" t="str">
            <v>301007 Manage Network Services - Networking</v>
          </cell>
          <cell r="D425">
            <v>-1712353</v>
          </cell>
        </row>
        <row r="426">
          <cell r="C426" t="str">
            <v>Security Services</v>
          </cell>
          <cell r="D426">
            <v>-929174</v>
          </cell>
        </row>
        <row r="427">
          <cell r="C427" t="str">
            <v>301012 Global Support-Networking</v>
          </cell>
          <cell r="D427">
            <v>-403044</v>
          </cell>
        </row>
        <row r="428">
          <cell r="C428" t="str">
            <v>301013 Warranty Repairs</v>
          </cell>
          <cell r="D428">
            <v>-7081969</v>
          </cell>
        </row>
        <row r="429">
          <cell r="C429" t="str">
            <v>301014 Others-Networking</v>
          </cell>
          <cell r="D429">
            <v>-9742938</v>
          </cell>
        </row>
        <row r="430">
          <cell r="C430" t="str">
            <v>301015 Satellite Access Charges-Networking</v>
          </cell>
          <cell r="D430">
            <v>-41412854</v>
          </cell>
        </row>
        <row r="431">
          <cell r="C431" t="str">
            <v>SCPC Links Bandwidth - Networking</v>
          </cell>
          <cell r="D431">
            <v>-329862088</v>
          </cell>
        </row>
        <row r="432">
          <cell r="C432" t="str">
            <v>One time Charges-Internet</v>
          </cell>
          <cell r="D432">
            <v>-4321990</v>
          </cell>
        </row>
        <row r="433">
          <cell r="C433" t="str">
            <v>301102 Rental Income-Internet</v>
          </cell>
          <cell r="D433">
            <v>-78000</v>
          </cell>
        </row>
        <row r="434">
          <cell r="C434" t="str">
            <v>Net Access Charges-Internet</v>
          </cell>
          <cell r="D434">
            <v>-6575588</v>
          </cell>
        </row>
        <row r="435">
          <cell r="C435" t="str">
            <v>Satellite Access Charges-Internet</v>
          </cell>
          <cell r="D435">
            <v>0</v>
          </cell>
        </row>
        <row r="436">
          <cell r="C436" t="str">
            <v>301105 Hosting Charges-Internet</v>
          </cell>
          <cell r="D436">
            <v>-1056715</v>
          </cell>
        </row>
        <row r="437">
          <cell r="C437" t="str">
            <v>Annual Maintenance Charges-Internet</v>
          </cell>
          <cell r="D437">
            <v>0</v>
          </cell>
        </row>
        <row r="438">
          <cell r="C438" t="str">
            <v>Bandwidth-Internet</v>
          </cell>
          <cell r="D438">
            <v>-172833</v>
          </cell>
        </row>
        <row r="439">
          <cell r="C439" t="str">
            <v>Co Location Charges</v>
          </cell>
          <cell r="D439">
            <v>-5996310</v>
          </cell>
        </row>
        <row r="440">
          <cell r="C440" t="str">
            <v>Internet - Dial up charges</v>
          </cell>
          <cell r="D440">
            <v>0</v>
          </cell>
        </row>
        <row r="441">
          <cell r="C441" t="str">
            <v>301112 Internet - Transactions.</v>
          </cell>
          <cell r="D441">
            <v>-2238583</v>
          </cell>
        </row>
        <row r="442">
          <cell r="C442" t="str">
            <v>Internet - Administration Services</v>
          </cell>
          <cell r="D442">
            <v>-45733</v>
          </cell>
        </row>
        <row r="443">
          <cell r="C443" t="str">
            <v>IDL - Corporate Training Fees</v>
          </cell>
          <cell r="D443">
            <v>-2854277</v>
          </cell>
        </row>
        <row r="444">
          <cell r="C444" t="str">
            <v>IDL - Course Fee Revenue</v>
          </cell>
          <cell r="D444">
            <v>-26520737</v>
          </cell>
        </row>
        <row r="445">
          <cell r="C445" t="str">
            <v>IDL - License Fee Revenue</v>
          </cell>
          <cell r="D445">
            <v>-7400000</v>
          </cell>
        </row>
        <row r="446">
          <cell r="C446" t="str">
            <v>IDL - Other Income</v>
          </cell>
          <cell r="D446">
            <v>-1537355</v>
          </cell>
        </row>
        <row r="447">
          <cell r="C447" t="str">
            <v>IDL - seminal Fees</v>
          </cell>
          <cell r="D447">
            <v>-154110</v>
          </cell>
        </row>
        <row r="448">
          <cell r="C448" t="str">
            <v>CONSUMER - Jogger 1 Way</v>
          </cell>
          <cell r="D448">
            <v>-8320</v>
          </cell>
        </row>
        <row r="449">
          <cell r="C449" t="str">
            <v>CONSUMER - Jogger 2 Way</v>
          </cell>
          <cell r="D449">
            <v>-2079715</v>
          </cell>
        </row>
        <row r="450">
          <cell r="C450" t="str">
            <v>CONSUMER - Runner 1 Way</v>
          </cell>
          <cell r="D450">
            <v>-66394</v>
          </cell>
        </row>
        <row r="451">
          <cell r="C451" t="str">
            <v>CONSUMER - Runner 2 Way</v>
          </cell>
          <cell r="D451">
            <v>-582381</v>
          </cell>
        </row>
        <row r="452">
          <cell r="C452" t="str">
            <v>CONSUMER - Sprinter 1 Way</v>
          </cell>
          <cell r="D452">
            <v>129362</v>
          </cell>
        </row>
        <row r="453">
          <cell r="C453" t="str">
            <v>CONSUMER - Sprinter 2 Way</v>
          </cell>
          <cell r="D453">
            <v>-343400</v>
          </cell>
        </row>
        <row r="454">
          <cell r="C454" t="str">
            <v>Income from Warranty Support</v>
          </cell>
          <cell r="D454">
            <v>-8405516</v>
          </cell>
        </row>
        <row r="455">
          <cell r="C455" t="str">
            <v>Income from Logistics Support</v>
          </cell>
          <cell r="D455">
            <v>-3600000</v>
          </cell>
        </row>
        <row r="456">
          <cell r="C456" t="str">
            <v>Income from coordinator charges</v>
          </cell>
          <cell r="D456">
            <v>-1400000</v>
          </cell>
        </row>
        <row r="457">
          <cell r="C457" t="str">
            <v>Income from coordinator charges</v>
          </cell>
          <cell r="D457">
            <v>-133534</v>
          </cell>
        </row>
        <row r="459">
          <cell r="C459" t="str">
            <v>Less: Adjustemt made in P/Y</v>
          </cell>
        </row>
        <row r="461">
          <cell r="C461" t="str">
            <v>Sub Total</v>
          </cell>
          <cell r="D461">
            <v>-774362457</v>
          </cell>
        </row>
        <row r="463">
          <cell r="B463" t="str">
            <v>Schedule J</v>
          </cell>
          <cell r="C463" t="str">
            <v>Other Income</v>
          </cell>
        </row>
        <row r="465">
          <cell r="B465">
            <v>1</v>
          </cell>
          <cell r="C465" t="str">
            <v>310001 Commission - Networking</v>
          </cell>
          <cell r="D465">
            <v>-27518815</v>
          </cell>
        </row>
        <row r="467">
          <cell r="C467" t="str">
            <v>Sub Total</v>
          </cell>
          <cell r="D467">
            <v>-27518815</v>
          </cell>
        </row>
        <row r="469">
          <cell r="B469">
            <v>2</v>
          </cell>
          <cell r="C469" t="str">
            <v>310101 Interest on FD with Banks.</v>
          </cell>
          <cell r="D469">
            <v>-49218</v>
          </cell>
        </row>
        <row r="471">
          <cell r="C471" t="str">
            <v>Profit on Sale of Fixed Asset  (Net)</v>
          </cell>
        </row>
        <row r="472">
          <cell r="B472">
            <v>3</v>
          </cell>
          <cell r="C472" t="str">
            <v>310201 Profit on Sale of Assets.</v>
          </cell>
          <cell r="D472">
            <v>-972325</v>
          </cell>
        </row>
        <row r="473">
          <cell r="C473" t="str">
            <v>413801 Loss on Sale of Fixed Assets</v>
          </cell>
          <cell r="D473">
            <v>404170</v>
          </cell>
        </row>
        <row r="474">
          <cell r="C474" t="str">
            <v>202201 Revenue on Sale of Fixed Assets.</v>
          </cell>
          <cell r="D474">
            <v>0</v>
          </cell>
        </row>
        <row r="476">
          <cell r="D476">
            <v>-568155</v>
          </cell>
        </row>
        <row r="477">
          <cell r="C477" t="str">
            <v>Miscellaneous  Income</v>
          </cell>
        </row>
        <row r="478">
          <cell r="C478" t="str">
            <v>Misc. Income - Scrap Sales</v>
          </cell>
          <cell r="D478">
            <v>-35100</v>
          </cell>
        </row>
        <row r="479">
          <cell r="B479">
            <v>4</v>
          </cell>
          <cell r="C479" t="str">
            <v>310302 Miscellaneous  Income</v>
          </cell>
          <cell r="D479">
            <v>-92151</v>
          </cell>
        </row>
        <row r="480">
          <cell r="D480">
            <v>-127251</v>
          </cell>
        </row>
        <row r="482">
          <cell r="B482">
            <v>5</v>
          </cell>
          <cell r="C482" t="str">
            <v>Excess Provision written Back</v>
          </cell>
          <cell r="D482">
            <v>-3720158</v>
          </cell>
        </row>
        <row r="484">
          <cell r="C484" t="str">
            <v>Schedule Total</v>
          </cell>
          <cell r="D484">
            <v>-31983597</v>
          </cell>
        </row>
        <row r="486">
          <cell r="B486" t="str">
            <v>Schedule K</v>
          </cell>
          <cell r="C486" t="str">
            <v>COST OF MATERIALS</v>
          </cell>
        </row>
        <row r="488">
          <cell r="C488" t="str">
            <v>400001 Cost of Goods Sold</v>
          </cell>
          <cell r="D488">
            <v>295495095</v>
          </cell>
        </row>
        <row r="489">
          <cell r="C489" t="str">
            <v>C&amp;F Expenses - Imports</v>
          </cell>
          <cell r="D489">
            <v>90090</v>
          </cell>
        </row>
        <row r="490">
          <cell r="C490" t="str">
            <v>400004 Cost of Goods Sold Inventory Adjustment</v>
          </cell>
          <cell r="D490">
            <v>19904107</v>
          </cell>
        </row>
        <row r="491">
          <cell r="C491" t="str">
            <v>413701 Customs Duty</v>
          </cell>
          <cell r="D491">
            <v>440027</v>
          </cell>
        </row>
        <row r="492">
          <cell r="C492" t="str">
            <v>499909 Price difference a/c</v>
          </cell>
          <cell r="D492">
            <v>724623</v>
          </cell>
        </row>
        <row r="496">
          <cell r="C496" t="str">
            <v>Schedule Total</v>
          </cell>
          <cell r="D496">
            <v>316653942</v>
          </cell>
        </row>
        <row r="498">
          <cell r="B498" t="str">
            <v>Schedule L</v>
          </cell>
          <cell r="C498" t="str">
            <v>EMPLOYEES REMUNERATION &amp; BENEFITS</v>
          </cell>
        </row>
        <row r="500">
          <cell r="B500">
            <v>1</v>
          </cell>
          <cell r="C500" t="str">
            <v>Salaries &amp; Wages</v>
          </cell>
        </row>
        <row r="501">
          <cell r="C501" t="str">
            <v>410001 Basic Salary</v>
          </cell>
          <cell r="D501">
            <v>30057016</v>
          </cell>
        </row>
        <row r="502">
          <cell r="C502" t="str">
            <v>410002 House Rent Allowance</v>
          </cell>
          <cell r="D502">
            <v>17275397</v>
          </cell>
        </row>
        <row r="503">
          <cell r="C503" t="str">
            <v>410003 Flexible Benefit Plan</v>
          </cell>
          <cell r="D503">
            <v>23332385</v>
          </cell>
        </row>
        <row r="504">
          <cell r="C504" t="str">
            <v>410004 Bonus</v>
          </cell>
          <cell r="D504">
            <v>3754827</v>
          </cell>
        </row>
        <row r="505">
          <cell r="C505" t="str">
            <v>410005 Night Shift Allowance</v>
          </cell>
          <cell r="D505">
            <v>188558</v>
          </cell>
        </row>
        <row r="506">
          <cell r="C506" t="str">
            <v>411019 Car Allowance</v>
          </cell>
          <cell r="D506">
            <v>1271015</v>
          </cell>
        </row>
        <row r="507">
          <cell r="C507" t="str">
            <v>410006 24 Hour Allowance</v>
          </cell>
          <cell r="D507">
            <v>454500</v>
          </cell>
        </row>
        <row r="508">
          <cell r="C508" t="str">
            <v>410007 Interest Subsidy</v>
          </cell>
          <cell r="D508">
            <v>274864</v>
          </cell>
        </row>
        <row r="509">
          <cell r="C509" t="str">
            <v>410008 Ex-gratia</v>
          </cell>
          <cell r="D509">
            <v>615000</v>
          </cell>
        </row>
        <row r="510">
          <cell r="C510" t="str">
            <v>410009 Joining Bonus</v>
          </cell>
          <cell r="D510">
            <v>116185</v>
          </cell>
        </row>
        <row r="511">
          <cell r="C511" t="str">
            <v>410010 Leave Encashment</v>
          </cell>
          <cell r="D511">
            <v>1047564</v>
          </cell>
        </row>
        <row r="512">
          <cell r="C512" t="str">
            <v>410011 Gratuity</v>
          </cell>
          <cell r="D512">
            <v>1753699</v>
          </cell>
        </row>
        <row r="513">
          <cell r="C513" t="str">
            <v>410012 Management Incentive Plan</v>
          </cell>
          <cell r="D513">
            <v>13263859</v>
          </cell>
        </row>
        <row r="514">
          <cell r="C514" t="str">
            <v>410013 Stipend</v>
          </cell>
          <cell r="D514">
            <v>968922</v>
          </cell>
        </row>
        <row r="515">
          <cell r="C515" t="str">
            <v>410014 Transfer Allowance</v>
          </cell>
          <cell r="D515">
            <v>117844</v>
          </cell>
        </row>
        <row r="516">
          <cell r="C516" t="str">
            <v>410015 Professional Development  Allowance</v>
          </cell>
          <cell r="D516">
            <v>18951</v>
          </cell>
        </row>
        <row r="517">
          <cell r="C517" t="str">
            <v>410016 Conveyance Allowance</v>
          </cell>
          <cell r="D517">
            <v>43720</v>
          </cell>
        </row>
        <row r="518">
          <cell r="C518" t="str">
            <v>410017 Outfit  Allowance</v>
          </cell>
          <cell r="D518">
            <v>9482</v>
          </cell>
        </row>
        <row r="519">
          <cell r="C519" t="str">
            <v>410018 Special  Allowance</v>
          </cell>
          <cell r="D519">
            <v>3628136</v>
          </cell>
        </row>
        <row r="521">
          <cell r="C521" t="str">
            <v>Sub Total</v>
          </cell>
          <cell r="D521">
            <v>98191924</v>
          </cell>
        </row>
        <row r="523">
          <cell r="B523">
            <v>2</v>
          </cell>
          <cell r="C523" t="str">
            <v>Contribution to Provident Fund &amp; Other Funds</v>
          </cell>
        </row>
        <row r="524">
          <cell r="C524" t="str">
            <v>410101 Employer's Contribution to PF</v>
          </cell>
          <cell r="D524">
            <v>2301493</v>
          </cell>
        </row>
        <row r="525">
          <cell r="C525" t="str">
            <v>410102 Employer's Contribution to FPF</v>
          </cell>
          <cell r="D525">
            <v>1414045</v>
          </cell>
        </row>
        <row r="526">
          <cell r="C526" t="str">
            <v>410103 PF Administration Charges</v>
          </cell>
          <cell r="D526">
            <v>54483</v>
          </cell>
        </row>
        <row r="527">
          <cell r="C527" t="str">
            <v>410104 DLI Charges</v>
          </cell>
          <cell r="D527">
            <v>85200</v>
          </cell>
        </row>
        <row r="528">
          <cell r="C528" t="str">
            <v>410105 DLI  Administration Charges</v>
          </cell>
          <cell r="D528">
            <v>1568</v>
          </cell>
        </row>
        <row r="529">
          <cell r="C529" t="str">
            <v>410106 ESI Expenses</v>
          </cell>
          <cell r="D529">
            <v>0</v>
          </cell>
        </row>
        <row r="531">
          <cell r="C531" t="str">
            <v>Sub Total</v>
          </cell>
          <cell r="D531">
            <v>3856789</v>
          </cell>
        </row>
        <row r="533">
          <cell r="B533">
            <v>3</v>
          </cell>
          <cell r="C533" t="str">
            <v>Staff Welfare Expenses</v>
          </cell>
        </row>
        <row r="534">
          <cell r="C534" t="str">
            <v>410201 Refreshments</v>
          </cell>
          <cell r="D534">
            <v>612892</v>
          </cell>
        </row>
        <row r="535">
          <cell r="C535" t="str">
            <v>410202 Relocation Expenses</v>
          </cell>
          <cell r="D535">
            <v>314753</v>
          </cell>
        </row>
        <row r="536">
          <cell r="C536" t="str">
            <v>410203 Awards &amp; Gifts</v>
          </cell>
          <cell r="D536">
            <v>1547900</v>
          </cell>
        </row>
        <row r="537">
          <cell r="C537" t="str">
            <v>410204 Pantry Expenses</v>
          </cell>
          <cell r="D537">
            <v>1279092</v>
          </cell>
        </row>
        <row r="538">
          <cell r="C538" t="str">
            <v>410205 Cafetaria Expenses</v>
          </cell>
          <cell r="D538">
            <v>152716</v>
          </cell>
        </row>
        <row r="539">
          <cell r="C539" t="str">
            <v>410206 Lunch Reimbursement</v>
          </cell>
          <cell r="D539">
            <v>3618</v>
          </cell>
        </row>
        <row r="540">
          <cell r="C540" t="str">
            <v>410207 QSM Expenses</v>
          </cell>
          <cell r="D540">
            <v>1374528</v>
          </cell>
        </row>
        <row r="541">
          <cell r="C541" t="str">
            <v>410208 Group Medical Insurance</v>
          </cell>
          <cell r="D541">
            <v>1949176</v>
          </cell>
        </row>
        <row r="542">
          <cell r="C542" t="str">
            <v>410209 Personal Accident  Insurance</v>
          </cell>
          <cell r="D542">
            <v>166982</v>
          </cell>
        </row>
        <row r="543">
          <cell r="C543" t="str">
            <v>410210 Health Check up</v>
          </cell>
          <cell r="D543">
            <v>86850</v>
          </cell>
        </row>
        <row r="544">
          <cell r="C544" t="str">
            <v>410211 Medical Reimbursement</v>
          </cell>
          <cell r="D544">
            <v>15393</v>
          </cell>
        </row>
        <row r="545">
          <cell r="C545" t="str">
            <v>410212 Leave Travel Assistance</v>
          </cell>
          <cell r="D545">
            <v>56665</v>
          </cell>
        </row>
        <row r="546">
          <cell r="C546" t="str">
            <v>410213 Staff Welfare</v>
          </cell>
          <cell r="D546">
            <v>679920</v>
          </cell>
        </row>
        <row r="548">
          <cell r="C548" t="str">
            <v>Sub Total</v>
          </cell>
          <cell r="D548">
            <v>8240485</v>
          </cell>
        </row>
        <row r="550">
          <cell r="C550" t="str">
            <v>Schedule Total</v>
          </cell>
          <cell r="D550">
            <v>110289198</v>
          </cell>
        </row>
        <row r="552">
          <cell r="B552" t="str">
            <v>Schedule M</v>
          </cell>
          <cell r="C552" t="str">
            <v>ADMINISTRATIVE &amp; OTHER EXPENSES</v>
          </cell>
        </row>
        <row r="554">
          <cell r="B554">
            <v>1</v>
          </cell>
          <cell r="C554" t="str">
            <v>Rent &amp; Hire Charges</v>
          </cell>
        </row>
        <row r="555">
          <cell r="C555" t="str">
            <v>411001 Rent - Offices</v>
          </cell>
          <cell r="D555">
            <v>21497226</v>
          </cell>
        </row>
        <row r="556">
          <cell r="C556" t="str">
            <v>411002 Rent - Employee Residences</v>
          </cell>
          <cell r="D556">
            <v>2404000</v>
          </cell>
        </row>
        <row r="557">
          <cell r="C557" t="str">
            <v>411003 Rent - Car Parking</v>
          </cell>
          <cell r="D557">
            <v>74505</v>
          </cell>
        </row>
        <row r="558">
          <cell r="C558" t="str">
            <v>IDL - Rent Classroom &amp; Studios</v>
          </cell>
          <cell r="D558">
            <v>2138999</v>
          </cell>
        </row>
        <row r="559">
          <cell r="C559" t="str">
            <v>411004 Brokerage</v>
          </cell>
          <cell r="D559">
            <v>260651</v>
          </cell>
        </row>
        <row r="561">
          <cell r="C561" t="str">
            <v>Sub Total</v>
          </cell>
          <cell r="D561">
            <v>26375381</v>
          </cell>
        </row>
        <row r="563">
          <cell r="B563">
            <v>2</v>
          </cell>
          <cell r="C563" t="str">
            <v>Lease Rent</v>
          </cell>
        </row>
        <row r="564">
          <cell r="C564" t="str">
            <v>411101 Lease Rent - Equipment</v>
          </cell>
          <cell r="D564">
            <v>0</v>
          </cell>
        </row>
        <row r="565">
          <cell r="C565" t="str">
            <v>411102 Lease Rent - Vehicles</v>
          </cell>
          <cell r="D565">
            <v>884270</v>
          </cell>
        </row>
        <row r="567">
          <cell r="C567" t="str">
            <v>Sub Total</v>
          </cell>
          <cell r="D567">
            <v>884270</v>
          </cell>
        </row>
        <row r="569">
          <cell r="B569">
            <v>3</v>
          </cell>
          <cell r="C569" t="str">
            <v>Insurance</v>
          </cell>
        </row>
        <row r="570">
          <cell r="C570" t="str">
            <v>411201 Insurance Stock in Transit</v>
          </cell>
          <cell r="D570">
            <v>8644</v>
          </cell>
        </row>
        <row r="571">
          <cell r="C571" t="str">
            <v>411202 Insurance Fixed Assets.</v>
          </cell>
          <cell r="D571">
            <v>2722356</v>
          </cell>
        </row>
        <row r="572">
          <cell r="C572" t="str">
            <v>411203 Insurance - Stocks</v>
          </cell>
          <cell r="D572">
            <v>1743088</v>
          </cell>
        </row>
        <row r="573">
          <cell r="C573" t="str">
            <v>411204 Insurance Vehicles</v>
          </cell>
          <cell r="D573">
            <v>235064</v>
          </cell>
        </row>
        <row r="574">
          <cell r="C574" t="str">
            <v>411205 Insurance  - Cash</v>
          </cell>
          <cell r="D574">
            <v>8168</v>
          </cell>
        </row>
        <row r="575">
          <cell r="C575" t="str">
            <v>Insurance Fidelity Guarantee</v>
          </cell>
          <cell r="D575">
            <v>369946</v>
          </cell>
        </row>
        <row r="576">
          <cell r="C576" t="str">
            <v>411207 Insurance Others</v>
          </cell>
          <cell r="D576">
            <v>589838</v>
          </cell>
        </row>
        <row r="578">
          <cell r="C578" t="str">
            <v>Sub Total</v>
          </cell>
          <cell r="D578">
            <v>5677104</v>
          </cell>
        </row>
        <row r="580">
          <cell r="B580">
            <v>4</v>
          </cell>
          <cell r="C580" t="str">
            <v>Travelling Expenses</v>
          </cell>
        </row>
        <row r="581">
          <cell r="C581" t="str">
            <v>Staff Bus Charges</v>
          </cell>
          <cell r="D581">
            <v>1642212</v>
          </cell>
        </row>
        <row r="582">
          <cell r="C582" t="str">
            <v>411301 Travelling Domestic</v>
          </cell>
          <cell r="D582">
            <v>14777962</v>
          </cell>
        </row>
        <row r="583">
          <cell r="C583" t="str">
            <v>411302 Travelling Foreign</v>
          </cell>
          <cell r="D583">
            <v>2384603</v>
          </cell>
        </row>
        <row r="584">
          <cell r="C584" t="str">
            <v>411303 Travelling Domestic - Training</v>
          </cell>
          <cell r="D584">
            <v>246891</v>
          </cell>
        </row>
        <row r="585">
          <cell r="C585" t="str">
            <v>411304 Travelling Foreign  - Training</v>
          </cell>
          <cell r="D585">
            <v>0</v>
          </cell>
        </row>
        <row r="586">
          <cell r="C586" t="str">
            <v>411305 Local Conveyance</v>
          </cell>
          <cell r="D586">
            <v>2972348</v>
          </cell>
        </row>
        <row r="587">
          <cell r="C587" t="str">
            <v>411306 Taxi Hire Charges</v>
          </cell>
          <cell r="D587">
            <v>262517</v>
          </cell>
        </row>
        <row r="588">
          <cell r="C588" t="str">
            <v>411307 Vehicle Running &amp; Maintainence</v>
          </cell>
          <cell r="D588">
            <v>3176075</v>
          </cell>
        </row>
        <row r="589">
          <cell r="C589" t="str">
            <v>411308 Car Rental</v>
          </cell>
          <cell r="D589">
            <v>2996146</v>
          </cell>
        </row>
        <row r="590">
          <cell r="C590" t="str">
            <v>Vehicle Running &amp; Maintainence - Employees</v>
          </cell>
          <cell r="D590">
            <v>1067665</v>
          </cell>
        </row>
        <row r="591">
          <cell r="C591" t="str">
            <v>Travelling Domestic - Promotions</v>
          </cell>
          <cell r="D591">
            <v>0</v>
          </cell>
        </row>
        <row r="593">
          <cell r="C593" t="str">
            <v>Sub Total</v>
          </cell>
          <cell r="D593">
            <v>29526419</v>
          </cell>
        </row>
        <row r="595">
          <cell r="B595">
            <v>5</v>
          </cell>
          <cell r="C595" t="str">
            <v>Installation  and shifting Charges</v>
          </cell>
        </row>
        <row r="596">
          <cell r="C596" t="str">
            <v>411401 VSAT Installation Costs</v>
          </cell>
          <cell r="D596">
            <v>25818978</v>
          </cell>
        </row>
        <row r="597">
          <cell r="C597" t="str">
            <v>VSAT Shifting, Deinstallation &amp; Reinstallation</v>
          </cell>
          <cell r="D597">
            <v>2466384</v>
          </cell>
        </row>
        <row r="598">
          <cell r="C598" t="str">
            <v>VSAT Installation Ancillary Costs</v>
          </cell>
          <cell r="D598">
            <v>4087674</v>
          </cell>
        </row>
        <row r="600">
          <cell r="C600" t="str">
            <v>Sub Total</v>
          </cell>
          <cell r="D600">
            <v>32373036</v>
          </cell>
        </row>
        <row r="602">
          <cell r="B602">
            <v>6</v>
          </cell>
          <cell r="C602" t="str">
            <v>Printing &amp; Stationary</v>
          </cell>
        </row>
        <row r="603">
          <cell r="C603" t="str">
            <v>411501 Printing &amp; Stationery</v>
          </cell>
          <cell r="D603">
            <v>3001244</v>
          </cell>
        </row>
        <row r="604">
          <cell r="C604" t="str">
            <v>Sub Total</v>
          </cell>
          <cell r="D604">
            <v>3001244</v>
          </cell>
        </row>
        <row r="606">
          <cell r="B606">
            <v>7</v>
          </cell>
          <cell r="C606" t="str">
            <v>Legal &amp; Professional Charges</v>
          </cell>
        </row>
        <row r="607">
          <cell r="C607" t="str">
            <v>411601 Professional &amp; Consultancy Services</v>
          </cell>
          <cell r="D607">
            <v>11307887</v>
          </cell>
        </row>
        <row r="608">
          <cell r="C608" t="str">
            <v>411602 Legal Expenses</v>
          </cell>
          <cell r="D608">
            <v>231821</v>
          </cell>
        </row>
        <row r="609">
          <cell r="C609" t="str">
            <v>Internal Audit fee</v>
          </cell>
          <cell r="D609">
            <v>0</v>
          </cell>
        </row>
        <row r="610">
          <cell r="C610" t="str">
            <v>Specialised Services</v>
          </cell>
          <cell r="D610">
            <v>10146022</v>
          </cell>
        </row>
        <row r="611">
          <cell r="C611" t="str">
            <v>Placement Consultancy Services</v>
          </cell>
          <cell r="D611">
            <v>545419</v>
          </cell>
        </row>
        <row r="612">
          <cell r="C612" t="str">
            <v>Technical Consultancy to HNS</v>
          </cell>
          <cell r="D612">
            <v>11287175</v>
          </cell>
        </row>
        <row r="614">
          <cell r="C614" t="str">
            <v>Sub Total</v>
          </cell>
          <cell r="D614">
            <v>33518324</v>
          </cell>
        </row>
        <row r="616">
          <cell r="B616">
            <v>8</v>
          </cell>
          <cell r="C616" t="str">
            <v>Software Development and Consultancy</v>
          </cell>
        </row>
        <row r="618">
          <cell r="C618" t="str">
            <v>Sub Total</v>
          </cell>
          <cell r="D618">
            <v>0</v>
          </cell>
        </row>
        <row r="620">
          <cell r="B620">
            <v>9</v>
          </cell>
          <cell r="C620" t="str">
            <v>Communication Expenses</v>
          </cell>
        </row>
        <row r="621">
          <cell r="C621" t="str">
            <v>411801 Telephone  Expenses</v>
          </cell>
          <cell r="D621">
            <v>9249327</v>
          </cell>
        </row>
        <row r="622">
          <cell r="C622" t="str">
            <v>411802 Cellphone  Expenses</v>
          </cell>
          <cell r="D622">
            <v>3229647</v>
          </cell>
        </row>
        <row r="623">
          <cell r="C623" t="str">
            <v>411803 Postage &amp; Courier</v>
          </cell>
          <cell r="D623">
            <v>1143177</v>
          </cell>
        </row>
        <row r="624">
          <cell r="C624" t="str">
            <v>411804 Telephone Residence</v>
          </cell>
          <cell r="D624">
            <v>1601326</v>
          </cell>
        </row>
        <row r="626">
          <cell r="C626" t="str">
            <v>Sub Total</v>
          </cell>
          <cell r="D626">
            <v>15223477</v>
          </cell>
        </row>
        <row r="628">
          <cell r="B628">
            <v>10</v>
          </cell>
          <cell r="C628" t="str">
            <v>Customer Maintenance</v>
          </cell>
        </row>
        <row r="629">
          <cell r="C629" t="str">
            <v>411901 CAC Charges to HNS</v>
          </cell>
          <cell r="D629">
            <v>6182475</v>
          </cell>
        </row>
        <row r="630">
          <cell r="C630" t="str">
            <v>411902 Franchisee Call Charges - VSAT under warranty</v>
          </cell>
          <cell r="D630">
            <v>27500</v>
          </cell>
        </row>
        <row r="631">
          <cell r="C631" t="str">
            <v>411903 Franchisee Call Charges - VSAT otherthan warranty</v>
          </cell>
          <cell r="D631">
            <v>1074043</v>
          </cell>
        </row>
        <row r="632">
          <cell r="C632" t="str">
            <v>411806 Leaseline Charges</v>
          </cell>
          <cell r="D632">
            <v>-513602</v>
          </cell>
        </row>
        <row r="633">
          <cell r="C633" t="str">
            <v>411807 Leaseline Charges for Customers</v>
          </cell>
          <cell r="D633">
            <v>9140818</v>
          </cell>
        </row>
        <row r="634">
          <cell r="C634" t="str">
            <v>411904 Franchisee AMC  - VSAT under warranty</v>
          </cell>
          <cell r="D634">
            <v>243460</v>
          </cell>
        </row>
        <row r="635">
          <cell r="C635" t="str">
            <v>411905 Franchisee AMC  - VSAT otherthan warranty</v>
          </cell>
          <cell r="D635">
            <v>14804722</v>
          </cell>
        </row>
        <row r="636">
          <cell r="C636" t="str">
            <v>412302 Repairs VSAT Equipment - Imported</v>
          </cell>
          <cell r="D636">
            <v>12067176</v>
          </cell>
        </row>
        <row r="637">
          <cell r="C637" t="str">
            <v>412303 Repairs VSAT Equipment - Local</v>
          </cell>
          <cell r="D637">
            <v>418900</v>
          </cell>
        </row>
        <row r="638">
          <cell r="C638" t="str">
            <v>411906 Other warranty costs</v>
          </cell>
          <cell r="D638">
            <v>2537686</v>
          </cell>
        </row>
        <row r="640">
          <cell r="C640" t="str">
            <v>Sub Total</v>
          </cell>
          <cell r="D640">
            <v>45983178</v>
          </cell>
        </row>
        <row r="642">
          <cell r="B642">
            <v>11</v>
          </cell>
          <cell r="C642" t="str">
            <v>Repairs &amp; Maintenance</v>
          </cell>
        </row>
        <row r="644">
          <cell r="C644" t="str">
            <v>412101 Repairs &amp; Maintainence - Plant &amp; Machinery</v>
          </cell>
          <cell r="D644">
            <v>8341112</v>
          </cell>
        </row>
        <row r="646">
          <cell r="C646" t="str">
            <v>412301 Repairs &amp; Maintainence - Office Eqpt &amp; Fur. &amp; Fix.</v>
          </cell>
          <cell r="D646">
            <v>3643557</v>
          </cell>
        </row>
        <row r="648">
          <cell r="C648" t="str">
            <v>412201 Repairs &amp; Maintainence - Vehicles</v>
          </cell>
          <cell r="D648">
            <v>13691</v>
          </cell>
        </row>
        <row r="649">
          <cell r="C649" t="str">
            <v>412001 Repairs &amp; Maintainence - Buildings</v>
          </cell>
          <cell r="D649">
            <v>723971</v>
          </cell>
        </row>
        <row r="650">
          <cell r="C650" t="str">
            <v>412304 Repairs &amp; Maintainence - Others</v>
          </cell>
          <cell r="D650">
            <v>413301</v>
          </cell>
        </row>
        <row r="651">
          <cell r="D651">
            <v>1150963</v>
          </cell>
        </row>
        <row r="653">
          <cell r="C653" t="str">
            <v>Sub Total</v>
          </cell>
          <cell r="D653">
            <v>13135632</v>
          </cell>
        </row>
        <row r="655">
          <cell r="B655">
            <v>12</v>
          </cell>
          <cell r="C655" t="str">
            <v xml:space="preserve">License Fee </v>
          </cell>
        </row>
        <row r="656">
          <cell r="C656" t="str">
            <v>412401 DOT License fee</v>
          </cell>
          <cell r="D656">
            <v>63782600</v>
          </cell>
        </row>
        <row r="657">
          <cell r="C657" t="str">
            <v>412402 WPC Royalty</v>
          </cell>
          <cell r="D657">
            <v>0</v>
          </cell>
        </row>
        <row r="658">
          <cell r="C658" t="str">
            <v>412403 WPC Operating  License fee</v>
          </cell>
          <cell r="D658">
            <v>23456515</v>
          </cell>
        </row>
        <row r="659">
          <cell r="C659" t="str">
            <v>412404 Satellite Access Charges</v>
          </cell>
          <cell r="D659">
            <v>0</v>
          </cell>
        </row>
        <row r="661">
          <cell r="C661" t="str">
            <v>Sub Total</v>
          </cell>
          <cell r="D661">
            <v>87239115</v>
          </cell>
        </row>
        <row r="663">
          <cell r="B663">
            <v>13</v>
          </cell>
          <cell r="C663" t="str">
            <v>Auditors Remuneration:</v>
          </cell>
        </row>
        <row r="664">
          <cell r="C664" t="str">
            <v>412501 Statutory Audit fee</v>
          </cell>
          <cell r="D664">
            <v>750000</v>
          </cell>
        </row>
        <row r="665">
          <cell r="C665" t="str">
            <v>412502 Tax Audit Fee</v>
          </cell>
          <cell r="D665">
            <v>250000</v>
          </cell>
        </row>
        <row r="666">
          <cell r="C666" t="str">
            <v>Certification  fee</v>
          </cell>
          <cell r="D666">
            <v>286125</v>
          </cell>
        </row>
        <row r="667">
          <cell r="C667" t="str">
            <v>412504 Out of Pocket Expenses.</v>
          </cell>
          <cell r="D667">
            <v>122358</v>
          </cell>
        </row>
        <row r="669">
          <cell r="C669" t="str">
            <v>Sub Total</v>
          </cell>
          <cell r="D669">
            <v>1408483</v>
          </cell>
        </row>
        <row r="671">
          <cell r="B671">
            <v>14</v>
          </cell>
          <cell r="C671" t="str">
            <v>Provision for Doubtful Debts and Advances</v>
          </cell>
        </row>
        <row r="672">
          <cell r="C672" t="str">
            <v>412602 Provision for Doubtful Advances</v>
          </cell>
          <cell r="D672">
            <v>0</v>
          </cell>
        </row>
        <row r="673">
          <cell r="C673" t="str">
            <v>Provision for Doubtful Debts</v>
          </cell>
          <cell r="D673">
            <v>12535110</v>
          </cell>
        </row>
        <row r="675">
          <cell r="C675" t="str">
            <v>Sub Total</v>
          </cell>
          <cell r="D675">
            <v>12535110</v>
          </cell>
        </row>
        <row r="677">
          <cell r="B677">
            <v>15</v>
          </cell>
          <cell r="C677" t="str">
            <v>Rates &amp; Taxes</v>
          </cell>
        </row>
        <row r="679">
          <cell r="C679" t="str">
            <v>413702 Sales tax Expenses</v>
          </cell>
          <cell r="D679">
            <v>1063276</v>
          </cell>
        </row>
        <row r="680">
          <cell r="C680" t="str">
            <v>413703 Muncipal Taxes</v>
          </cell>
          <cell r="D680">
            <v>357179</v>
          </cell>
        </row>
        <row r="681">
          <cell r="C681" t="str">
            <v>Service Tax</v>
          </cell>
          <cell r="D681">
            <v>285787</v>
          </cell>
        </row>
        <row r="684">
          <cell r="C684" t="str">
            <v>Sub Total</v>
          </cell>
          <cell r="D684">
            <v>1706242</v>
          </cell>
        </row>
        <row r="686">
          <cell r="B686">
            <v>16</v>
          </cell>
          <cell r="C686" t="str">
            <v>Bad Debts and Write offs</v>
          </cell>
        </row>
        <row r="687">
          <cell r="C687" t="str">
            <v>412701 Bad Debts written off</v>
          </cell>
          <cell r="D687">
            <v>622553</v>
          </cell>
        </row>
        <row r="688">
          <cell r="C688" t="str">
            <v>412703 Debit Balances written off</v>
          </cell>
          <cell r="D688">
            <v>15533</v>
          </cell>
        </row>
        <row r="690">
          <cell r="C690" t="str">
            <v>Sub Total</v>
          </cell>
          <cell r="D690">
            <v>638086</v>
          </cell>
        </row>
        <row r="692">
          <cell r="B692">
            <v>17</v>
          </cell>
          <cell r="C692" t="str">
            <v>Provision for Liquidated Damages</v>
          </cell>
        </row>
        <row r="693">
          <cell r="C693" t="str">
            <v>414039 Liquidated Damages</v>
          </cell>
          <cell r="D693">
            <v>9252496</v>
          </cell>
        </row>
        <row r="694">
          <cell r="C694" t="str">
            <v>Sub Total</v>
          </cell>
          <cell r="D694">
            <v>9252496</v>
          </cell>
        </row>
        <row r="696">
          <cell r="B696">
            <v>18</v>
          </cell>
          <cell r="C696" t="str">
            <v>Advertisement, Publicity &amp; Sales Promotion</v>
          </cell>
        </row>
        <row r="698">
          <cell r="C698" t="str">
            <v>Sub Total</v>
          </cell>
          <cell r="D698">
            <v>0</v>
          </cell>
        </row>
        <row r="700">
          <cell r="B700">
            <v>19</v>
          </cell>
          <cell r="C700" t="str">
            <v>Consumables</v>
          </cell>
        </row>
        <row r="701">
          <cell r="C701" t="str">
            <v>412901 Consumables</v>
          </cell>
          <cell r="D701">
            <v>3931974</v>
          </cell>
        </row>
        <row r="702">
          <cell r="C702" t="str">
            <v>412902 Components</v>
          </cell>
          <cell r="D702">
            <v>-578652</v>
          </cell>
        </row>
        <row r="704">
          <cell r="C704" t="str">
            <v>Sub Total</v>
          </cell>
          <cell r="D704">
            <v>3353322</v>
          </cell>
        </row>
        <row r="706">
          <cell r="B706">
            <v>20</v>
          </cell>
          <cell r="C706" t="str">
            <v>Provision for Impairment of Investment</v>
          </cell>
        </row>
        <row r="708">
          <cell r="B708">
            <v>21</v>
          </cell>
          <cell r="C708" t="str">
            <v>Warranty costs</v>
          </cell>
        </row>
        <row r="710">
          <cell r="C710" t="str">
            <v>Sub Total</v>
          </cell>
          <cell r="D710">
            <v>0</v>
          </cell>
        </row>
        <row r="712">
          <cell r="B712">
            <v>22</v>
          </cell>
          <cell r="C712" t="str">
            <v>Power &amp; Fuel</v>
          </cell>
        </row>
        <row r="713">
          <cell r="C713" t="str">
            <v>413001 Electricity &amp; Power</v>
          </cell>
          <cell r="D713">
            <v>10633665</v>
          </cell>
        </row>
        <row r="714">
          <cell r="C714" t="str">
            <v>413002 DG set running expenses</v>
          </cell>
          <cell r="D714">
            <v>4328371</v>
          </cell>
        </row>
        <row r="716">
          <cell r="C716" t="str">
            <v>Sub Total</v>
          </cell>
          <cell r="D716">
            <v>14962036</v>
          </cell>
        </row>
        <row r="718">
          <cell r="B718">
            <v>23</v>
          </cell>
          <cell r="C718" t="str">
            <v>Space Segment Charges</v>
          </cell>
        </row>
        <row r="719">
          <cell r="C719" t="str">
            <v>411805 Internet Account fees</v>
          </cell>
          <cell r="D719">
            <v>10899272</v>
          </cell>
        </row>
        <row r="720">
          <cell r="C720" t="str">
            <v>413101 Transponder fee Ext C Band</v>
          </cell>
          <cell r="D720">
            <v>48778544</v>
          </cell>
        </row>
        <row r="721">
          <cell r="C721" t="str">
            <v>Transponder fee KU  Band</v>
          </cell>
          <cell r="D721">
            <v>40540773</v>
          </cell>
        </row>
        <row r="725">
          <cell r="C725" t="str">
            <v>Sub Total</v>
          </cell>
          <cell r="D725">
            <v>100218589</v>
          </cell>
        </row>
        <row r="727">
          <cell r="C727" t="str">
            <v>IDL- Faculty expenses</v>
          </cell>
          <cell r="D727">
            <v>2307708</v>
          </cell>
        </row>
        <row r="728">
          <cell r="C728" t="str">
            <v>IDL-Content Partner Costs</v>
          </cell>
          <cell r="D728">
            <v>4726841</v>
          </cell>
        </row>
        <row r="729">
          <cell r="C729" t="str">
            <v>IDL- Franchisee Operating Costs</v>
          </cell>
          <cell r="D729">
            <v>9600942</v>
          </cell>
        </row>
        <row r="730">
          <cell r="C730" t="str">
            <v>Sub Total</v>
          </cell>
          <cell r="D730">
            <v>16635491</v>
          </cell>
        </row>
        <row r="732">
          <cell r="B732">
            <v>24</v>
          </cell>
          <cell r="C732" t="str">
            <v>Exchange Loss</v>
          </cell>
        </row>
        <row r="733">
          <cell r="C733" t="str">
            <v>413401 Foreign Exchange Loss</v>
          </cell>
          <cell r="D733">
            <v>9263878</v>
          </cell>
        </row>
        <row r="734">
          <cell r="C734" t="str">
            <v>310303 Exchange Gain</v>
          </cell>
          <cell r="D734">
            <v>-16454019</v>
          </cell>
        </row>
        <row r="736">
          <cell r="C736" t="str">
            <v>Sub Total</v>
          </cell>
          <cell r="D736">
            <v>-7190141</v>
          </cell>
        </row>
        <row r="738">
          <cell r="B738">
            <v>25</v>
          </cell>
          <cell r="C738" t="str">
            <v>Wealth Tax</v>
          </cell>
          <cell r="D738">
            <v>21760</v>
          </cell>
        </row>
        <row r="740">
          <cell r="B740">
            <v>27</v>
          </cell>
          <cell r="C740" t="str">
            <v>Provision For loose tools</v>
          </cell>
          <cell r="D740">
            <v>0</v>
          </cell>
        </row>
        <row r="742">
          <cell r="B742">
            <v>28</v>
          </cell>
          <cell r="C742" t="str">
            <v>Miscellaneous Expenses</v>
          </cell>
        </row>
        <row r="743">
          <cell r="C743" t="str">
            <v>Rent - Hub</v>
          </cell>
          <cell r="D743">
            <v>0</v>
          </cell>
        </row>
        <row r="744">
          <cell r="C744" t="str">
            <v>411701 Software Development &amp; Consultancy</v>
          </cell>
          <cell r="D744">
            <v>1969004</v>
          </cell>
        </row>
        <row r="745">
          <cell r="C745" t="str">
            <v>411702 Software Expenses</v>
          </cell>
          <cell r="D745">
            <v>1692683</v>
          </cell>
        </row>
        <row r="746">
          <cell r="C746" t="str">
            <v>Internet Services</v>
          </cell>
          <cell r="D746">
            <v>0</v>
          </cell>
        </row>
        <row r="747">
          <cell r="C747" t="str">
            <v>413704 Filing Fees</v>
          </cell>
          <cell r="D747">
            <v>33845</v>
          </cell>
        </row>
        <row r="748">
          <cell r="C748" t="str">
            <v>413705 Regulatory Expenses</v>
          </cell>
          <cell r="D748">
            <v>1118800</v>
          </cell>
        </row>
        <row r="749">
          <cell r="C749" t="str">
            <v>413706 Professional Tax Registration</v>
          </cell>
          <cell r="D749">
            <v>10230</v>
          </cell>
        </row>
        <row r="750">
          <cell r="C750" t="str">
            <v>414001 Security Services</v>
          </cell>
          <cell r="D750">
            <v>729916</v>
          </cell>
        </row>
        <row r="751">
          <cell r="C751" t="str">
            <v>414002 Housekeeping Expenses</v>
          </cell>
          <cell r="D751">
            <v>8046044</v>
          </cell>
        </row>
        <row r="752">
          <cell r="C752" t="str">
            <v>414003 Guest House Expenses</v>
          </cell>
          <cell r="D752">
            <v>457025</v>
          </cell>
        </row>
        <row r="753">
          <cell r="C753" t="str">
            <v>414004 Eqpt Hire Charges</v>
          </cell>
          <cell r="D753">
            <v>545880</v>
          </cell>
        </row>
        <row r="754">
          <cell r="C754" t="str">
            <v>414005 Water Charges</v>
          </cell>
          <cell r="D754">
            <v>417555</v>
          </cell>
        </row>
        <row r="755">
          <cell r="C755" t="str">
            <v>414021 Recruitment Health Check up.</v>
          </cell>
          <cell r="D755">
            <v>123870</v>
          </cell>
        </row>
        <row r="756">
          <cell r="C756" t="str">
            <v>414022 Recruitment  Fare Reimbursement</v>
          </cell>
          <cell r="D756">
            <v>55810</v>
          </cell>
        </row>
        <row r="757">
          <cell r="C757" t="str">
            <v>414023 Training  &amp; Seminar Expenses</v>
          </cell>
          <cell r="D757">
            <v>1453295</v>
          </cell>
        </row>
        <row r="758">
          <cell r="C758" t="str">
            <v>414031 Corporate Membership fee</v>
          </cell>
          <cell r="D758">
            <v>323000</v>
          </cell>
        </row>
        <row r="759">
          <cell r="C759" t="str">
            <v>414032 Books &amp; Periodicals</v>
          </cell>
          <cell r="D759">
            <v>193470</v>
          </cell>
        </row>
        <row r="760">
          <cell r="C760" t="str">
            <v>414033 Tender fee</v>
          </cell>
          <cell r="D760">
            <v>131899</v>
          </cell>
        </row>
        <row r="761">
          <cell r="C761" t="str">
            <v>414034 Donations</v>
          </cell>
          <cell r="D761">
            <v>0</v>
          </cell>
        </row>
        <row r="762">
          <cell r="C762" t="str">
            <v>414036 Credit Card Subscription</v>
          </cell>
          <cell r="D762">
            <v>75617</v>
          </cell>
        </row>
        <row r="763">
          <cell r="C763" t="str">
            <v>414038 Domain Registration Charges</v>
          </cell>
          <cell r="D763">
            <v>3000</v>
          </cell>
        </row>
        <row r="764">
          <cell r="C764" t="str">
            <v>IDL-Course material Costs/ Recovery</v>
          </cell>
          <cell r="D764">
            <v>273230</v>
          </cell>
        </row>
        <row r="765">
          <cell r="C765" t="str">
            <v>IDL-Examination Cost</v>
          </cell>
          <cell r="D765">
            <v>220000</v>
          </cell>
        </row>
        <row r="766">
          <cell r="C766" t="str">
            <v>414099 Micellaneous Expenses</v>
          </cell>
          <cell r="D766">
            <v>19450</v>
          </cell>
        </row>
        <row r="768">
          <cell r="C768" t="str">
            <v>Sub Total</v>
          </cell>
          <cell r="D768">
            <v>17893623</v>
          </cell>
        </row>
        <row r="770">
          <cell r="C770" t="str">
            <v>Schedule total</v>
          </cell>
          <cell r="D770">
            <v>464372277</v>
          </cell>
        </row>
        <row r="772">
          <cell r="B772" t="str">
            <v>Schedule N</v>
          </cell>
          <cell r="C772" t="str">
            <v>SELLING &amp; DISTRIBUTION EXPENSES</v>
          </cell>
        </row>
        <row r="774">
          <cell r="B774">
            <v>1</v>
          </cell>
          <cell r="C774" t="str">
            <v>Freight &amp; Forwarding Charges</v>
          </cell>
        </row>
        <row r="775">
          <cell r="C775" t="str">
            <v>414011 Octroi Stock Transfer</v>
          </cell>
          <cell r="D775">
            <v>2194099</v>
          </cell>
        </row>
        <row r="776">
          <cell r="C776" t="str">
            <v>414012 Octroi Non recoverable</v>
          </cell>
          <cell r="D776">
            <v>-653179</v>
          </cell>
        </row>
        <row r="777">
          <cell r="C777" t="str">
            <v>414015 Freight outwards - Stock Transfer</v>
          </cell>
          <cell r="D777">
            <v>4130501</v>
          </cell>
        </row>
        <row r="778">
          <cell r="C778" t="str">
            <v>414016 Freight outwards non recoverable</v>
          </cell>
          <cell r="D778">
            <v>11203667</v>
          </cell>
        </row>
        <row r="779">
          <cell r="C779" t="str">
            <v>414037 Warehouse Ser. Chrgs</v>
          </cell>
          <cell r="D779">
            <v>1774841</v>
          </cell>
        </row>
        <row r="780">
          <cell r="C780" t="str">
            <v>Sub Total</v>
          </cell>
          <cell r="D780">
            <v>18649929</v>
          </cell>
        </row>
        <row r="783">
          <cell r="B783">
            <v>2</v>
          </cell>
          <cell r="C783" t="str">
            <v>Advertisement, Publicity &amp; Sales Promotion</v>
          </cell>
        </row>
        <row r="784">
          <cell r="C784" t="str">
            <v>412801 Advertisement  &amp; Publicity</v>
          </cell>
          <cell r="D784">
            <v>1740970</v>
          </cell>
        </row>
        <row r="785">
          <cell r="C785" t="str">
            <v>IDL- Advertisement Costs/ Recovery</v>
          </cell>
          <cell r="D785">
            <v>3405433</v>
          </cell>
        </row>
        <row r="786">
          <cell r="C786" t="str">
            <v>412802 Corporate Communication</v>
          </cell>
          <cell r="D786">
            <v>107386</v>
          </cell>
        </row>
        <row r="787">
          <cell r="C787" t="str">
            <v>412803 Sales Representative Expenses</v>
          </cell>
          <cell r="D787">
            <v>1507761</v>
          </cell>
        </row>
        <row r="788">
          <cell r="C788" t="str">
            <v>412804 Sponsorship for Seminars</v>
          </cell>
          <cell r="D788">
            <v>292500</v>
          </cell>
        </row>
        <row r="789">
          <cell r="C789" t="str">
            <v>412805 User Forum / Meet Expenses</v>
          </cell>
          <cell r="D789">
            <v>249462</v>
          </cell>
        </row>
        <row r="790">
          <cell r="C790" t="str">
            <v>412806 Entertainment</v>
          </cell>
          <cell r="D790">
            <v>552147</v>
          </cell>
        </row>
        <row r="791">
          <cell r="C791" t="str">
            <v>412807 Gifts &amp; Presents</v>
          </cell>
          <cell r="D791">
            <v>328417</v>
          </cell>
        </row>
        <row r="792">
          <cell r="C792" t="str">
            <v>Sub Total</v>
          </cell>
          <cell r="D792">
            <v>8184076</v>
          </cell>
        </row>
        <row r="794">
          <cell r="C794" t="str">
            <v>Schedule total</v>
          </cell>
          <cell r="D794">
            <v>26834005</v>
          </cell>
        </row>
        <row r="797">
          <cell r="B797" t="str">
            <v>Schedule O</v>
          </cell>
          <cell r="C797" t="str">
            <v>INTEREST &amp; FINANCE CHARGES</v>
          </cell>
        </row>
        <row r="799">
          <cell r="B799">
            <v>1</v>
          </cell>
          <cell r="C799" t="str">
            <v>Interest on Term Loans</v>
          </cell>
        </row>
        <row r="800">
          <cell r="C800" t="str">
            <v>420001 Interest on Term Loan - ABN Amro Bank</v>
          </cell>
          <cell r="D800">
            <v>16785587</v>
          </cell>
        </row>
        <row r="801">
          <cell r="C801" t="str">
            <v>Interest on Term Loan - Credit Lyonnais</v>
          </cell>
          <cell r="D801">
            <v>9401534</v>
          </cell>
        </row>
        <row r="802">
          <cell r="C802" t="str">
            <v>Interest on Term Loan - Bank of Maharshtra</v>
          </cell>
          <cell r="D802">
            <v>6213144</v>
          </cell>
        </row>
        <row r="804">
          <cell r="C804" t="str">
            <v>Sub Total</v>
          </cell>
          <cell r="D804">
            <v>32400265</v>
          </cell>
        </row>
        <row r="806">
          <cell r="B806">
            <v>2</v>
          </cell>
          <cell r="C806" t="str">
            <v>Interest on Cash Credit</v>
          </cell>
        </row>
        <row r="808">
          <cell r="C808" t="str">
            <v>420101 Interest on CC - Citi Bank</v>
          </cell>
          <cell r="D808">
            <v>315791</v>
          </cell>
        </row>
        <row r="809">
          <cell r="C809" t="str">
            <v>420102 Interest on CC - Credit Lyonnais- Delhi</v>
          </cell>
          <cell r="D809">
            <v>176474</v>
          </cell>
        </row>
        <row r="810">
          <cell r="C810" t="str">
            <v>420103 Interest on CC - ANZ Grindlays, Delhi.</v>
          </cell>
          <cell r="D810">
            <v>1276360</v>
          </cell>
        </row>
        <row r="811">
          <cell r="C811" t="str">
            <v>420104 Interest on CC - ICICI Bank,  Delhi</v>
          </cell>
          <cell r="D811">
            <v>2424405</v>
          </cell>
        </row>
        <row r="812">
          <cell r="C812" t="str">
            <v>420105 Interest on WCL - ANZ Grindlays Bank,  New Delhi</v>
          </cell>
          <cell r="D812">
            <v>1640514</v>
          </cell>
        </row>
        <row r="813">
          <cell r="C813" t="str">
            <v>420106 Interest on WCL - ICICI Bank,  Delhi</v>
          </cell>
          <cell r="D813">
            <v>0</v>
          </cell>
        </row>
        <row r="814">
          <cell r="C814" t="str">
            <v>420107 Interest on WCL - Credit Lyonnais, Delhi</v>
          </cell>
          <cell r="D814">
            <v>3381773</v>
          </cell>
        </row>
        <row r="815">
          <cell r="C815" t="str">
            <v>Interest on WCL - ABN AMRO, Delhi</v>
          </cell>
          <cell r="D815">
            <v>0</v>
          </cell>
        </row>
        <row r="816">
          <cell r="C816" t="str">
            <v>Interest on WCL - Citi Bank, Delhi</v>
          </cell>
          <cell r="D816">
            <v>1167021</v>
          </cell>
        </row>
        <row r="817">
          <cell r="C817" t="str">
            <v>Interest on CC - ABN AMRO,  Delhi</v>
          </cell>
          <cell r="D817">
            <v>6814</v>
          </cell>
        </row>
        <row r="818">
          <cell r="C818" t="str">
            <v>Interest on CC - Bank of Maharashtra</v>
          </cell>
          <cell r="D818">
            <v>3401193</v>
          </cell>
        </row>
        <row r="820">
          <cell r="C820" t="str">
            <v>Sub Total</v>
          </cell>
          <cell r="D820">
            <v>13790345</v>
          </cell>
        </row>
        <row r="822">
          <cell r="B822">
            <v>26</v>
          </cell>
          <cell r="C822" t="str">
            <v>Interest to others</v>
          </cell>
        </row>
        <row r="823">
          <cell r="C823" t="str">
            <v xml:space="preserve">414035 Interest on Others </v>
          </cell>
          <cell r="D823">
            <v>1145441</v>
          </cell>
        </row>
        <row r="825">
          <cell r="C825" t="str">
            <v>Sub Total</v>
          </cell>
          <cell r="D825">
            <v>1145441</v>
          </cell>
        </row>
        <row r="827">
          <cell r="B827">
            <v>3</v>
          </cell>
          <cell r="C827" t="str">
            <v>Bank Charges and commission</v>
          </cell>
        </row>
        <row r="828">
          <cell r="C828" t="str">
            <v>420201 Bank Charges</v>
          </cell>
          <cell r="D828">
            <v>1320418</v>
          </cell>
        </row>
        <row r="829">
          <cell r="C829" t="str">
            <v>420202 Bank  Guarantee Commission</v>
          </cell>
          <cell r="D829">
            <v>4948140</v>
          </cell>
        </row>
        <row r="831">
          <cell r="C831" t="str">
            <v>Sub Total</v>
          </cell>
          <cell r="D831">
            <v>6268558</v>
          </cell>
        </row>
        <row r="833">
          <cell r="C833" t="str">
            <v>Schedule total</v>
          </cell>
          <cell r="D833">
            <v>53604609</v>
          </cell>
        </row>
        <row r="836">
          <cell r="B836" t="str">
            <v>Schedule E</v>
          </cell>
          <cell r="C836" t="str">
            <v>Depreciation</v>
          </cell>
        </row>
        <row r="838">
          <cell r="C838" t="str">
            <v>430001 Depreciation - Buildings</v>
          </cell>
          <cell r="D838">
            <v>1137566</v>
          </cell>
        </row>
        <row r="839">
          <cell r="C839" t="str">
            <v>430002 Depreciation - Leasehold Land</v>
          </cell>
          <cell r="D839">
            <v>56387</v>
          </cell>
        </row>
        <row r="840">
          <cell r="C840" t="str">
            <v>430003 Depreciation - Plant &amp; Machinery</v>
          </cell>
          <cell r="D840">
            <v>74990425</v>
          </cell>
        </row>
        <row r="841">
          <cell r="C841" t="str">
            <v>430004 Depreciation - Office Equipment</v>
          </cell>
          <cell r="D841">
            <v>3438813</v>
          </cell>
        </row>
        <row r="842">
          <cell r="C842" t="str">
            <v>430005 Depreciation - Computers</v>
          </cell>
          <cell r="D842">
            <v>11970749</v>
          </cell>
        </row>
        <row r="843">
          <cell r="C843" t="str">
            <v>430006 Depreciation - Furniture &amp; Fixtures</v>
          </cell>
          <cell r="D843">
            <v>4410613</v>
          </cell>
        </row>
        <row r="844">
          <cell r="C844" t="str">
            <v>430007 Depreciation - L.easehold Improvements</v>
          </cell>
          <cell r="D844">
            <v>4313111</v>
          </cell>
        </row>
        <row r="845">
          <cell r="C845" t="str">
            <v>430008 Depreciation - Vehicles</v>
          </cell>
          <cell r="D845">
            <v>1136399</v>
          </cell>
        </row>
        <row r="846">
          <cell r="C846" t="str">
            <v>430009 Depreciation - Computer SW</v>
          </cell>
          <cell r="D846">
            <v>6030038</v>
          </cell>
        </row>
        <row r="847">
          <cell r="C847" t="str">
            <v xml:space="preserve">Depreciation - Equipments given on Rent </v>
          </cell>
          <cell r="D847">
            <v>2035472</v>
          </cell>
        </row>
        <row r="849">
          <cell r="C849" t="str">
            <v>Total</v>
          </cell>
          <cell r="D849">
            <v>109519573</v>
          </cell>
        </row>
        <row r="851">
          <cell r="B851" t="str">
            <v>Schedule I</v>
          </cell>
          <cell r="C851" t="str">
            <v>Preliminary Expenses written off</v>
          </cell>
        </row>
        <row r="853">
          <cell r="C853" t="str">
            <v>OQPSK Expenditure written off</v>
          </cell>
          <cell r="D853">
            <v>2914308</v>
          </cell>
        </row>
        <row r="855">
          <cell r="C855" t="str">
            <v>Total</v>
          </cell>
          <cell r="D855">
            <v>2914308</v>
          </cell>
        </row>
        <row r="858">
          <cell r="C858" t="str">
            <v>Provision For Income Tax</v>
          </cell>
        </row>
        <row r="860">
          <cell r="C860" t="str">
            <v>Prior period tax adjustment</v>
          </cell>
          <cell r="D860">
            <v>714637</v>
          </cell>
        </row>
        <row r="861">
          <cell r="C861" t="str">
            <v>Income Tax Expense</v>
          </cell>
          <cell r="D861">
            <v>35000000</v>
          </cell>
        </row>
        <row r="863">
          <cell r="C863" t="str">
            <v>Total</v>
          </cell>
          <cell r="D863">
            <v>35000000</v>
          </cell>
        </row>
        <row r="865">
          <cell r="C865" t="str">
            <v>Prior Period Items</v>
          </cell>
          <cell r="D865">
            <v>3128744</v>
          </cell>
        </row>
        <row r="867">
          <cell r="B867" t="str">
            <v>Detail of Prior Period Items</v>
          </cell>
        </row>
        <row r="869">
          <cell r="B869">
            <v>310001</v>
          </cell>
          <cell r="C869" t="str">
            <v xml:space="preserve">Commission </v>
          </cell>
          <cell r="D869">
            <v>-1884545</v>
          </cell>
        </row>
        <row r="870">
          <cell r="B870">
            <v>411102</v>
          </cell>
          <cell r="C870" t="str">
            <v>Lease Rent</v>
          </cell>
          <cell r="D870">
            <v>24288</v>
          </cell>
        </row>
        <row r="871">
          <cell r="B871">
            <v>411601</v>
          </cell>
          <cell r="C871" t="str">
            <v>Legal &amp; Professional Charges</v>
          </cell>
          <cell r="D871">
            <v>65205</v>
          </cell>
        </row>
        <row r="872">
          <cell r="B872">
            <v>412101</v>
          </cell>
          <cell r="C872" t="str">
            <v xml:space="preserve">Repairs &amp; Maintenance: Plant &amp; Machinery </v>
          </cell>
          <cell r="D872">
            <v>181577</v>
          </cell>
        </row>
        <row r="873">
          <cell r="B873">
            <v>412801</v>
          </cell>
          <cell r="C873" t="str">
            <v>Advertisement &amp; Publicity</v>
          </cell>
          <cell r="D873">
            <v>641250</v>
          </cell>
        </row>
        <row r="874">
          <cell r="B874">
            <v>413101</v>
          </cell>
          <cell r="C874" t="str">
            <v>Space Segment Charges</v>
          </cell>
          <cell r="D874">
            <v>1068755</v>
          </cell>
        </row>
        <row r="875">
          <cell r="B875">
            <v>413701</v>
          </cell>
          <cell r="C875" t="str">
            <v>custom duty</v>
          </cell>
          <cell r="D875">
            <v>81837</v>
          </cell>
        </row>
        <row r="876">
          <cell r="B876">
            <v>414012</v>
          </cell>
          <cell r="C876" t="str">
            <v>Octroi non recvoerable</v>
          </cell>
          <cell r="D876">
            <v>155877</v>
          </cell>
        </row>
        <row r="877">
          <cell r="B877">
            <v>499909</v>
          </cell>
          <cell r="C877" t="str">
            <v>Price difference account</v>
          </cell>
          <cell r="D877">
            <v>2794500</v>
          </cell>
        </row>
        <row r="879">
          <cell r="D879">
            <v>3128744</v>
          </cell>
        </row>
      </sheetData>
      <sheetData sheetId="3">
        <row r="1">
          <cell r="A1" t="str">
            <v>HUGHES ESCORTS COMMUNICATION LTD</v>
          </cell>
          <cell r="C1">
            <v>0</v>
          </cell>
          <cell r="D1">
            <v>0</v>
          </cell>
        </row>
        <row r="2">
          <cell r="A2" t="str">
            <v>NEW DELHI</v>
          </cell>
          <cell r="B2" t="str">
            <v>HUGHES ESCORTS COMMUNICATIONS LIMITED</v>
          </cell>
          <cell r="C2">
            <v>-2</v>
          </cell>
          <cell r="D2">
            <v>-4</v>
          </cell>
        </row>
        <row r="3">
          <cell r="A3" t="str">
            <v>Account No</v>
          </cell>
          <cell r="B3" t="str">
            <v>Account Head/ Name</v>
          </cell>
          <cell r="C3" t="str">
            <v>Final Trial 310303</v>
          </cell>
          <cell r="D3" t="str">
            <v>Final 2001-02</v>
          </cell>
          <cell r="E3" t="str">
            <v>as on 110703- at 6.00</v>
          </cell>
          <cell r="G3" t="str">
            <v>Final Trial 310303</v>
          </cell>
          <cell r="H3" t="str">
            <v>Final 2001-02</v>
          </cell>
        </row>
        <row r="4">
          <cell r="A4">
            <v>100001</v>
          </cell>
          <cell r="B4" t="str">
            <v>Schedules forming part of the Balance Sheet</v>
          </cell>
          <cell r="C4">
            <v>-150000000</v>
          </cell>
          <cell r="D4">
            <v>-150000000</v>
          </cell>
          <cell r="E4">
            <v>-150000000</v>
          </cell>
          <cell r="G4">
            <v>-150000000</v>
          </cell>
          <cell r="H4">
            <v>-150000000</v>
          </cell>
        </row>
        <row r="5">
          <cell r="A5">
            <v>101101</v>
          </cell>
          <cell r="B5" t="str">
            <v>Profit &amp; Loss A/c.</v>
          </cell>
          <cell r="C5">
            <v>-269316400</v>
          </cell>
          <cell r="D5">
            <v>-220448484</v>
          </cell>
          <cell r="E5">
            <v>-269316399.80000001</v>
          </cell>
          <cell r="G5">
            <v>-269316399.80000001</v>
          </cell>
          <cell r="H5">
            <v>-220448483.63999999</v>
          </cell>
        </row>
        <row r="6">
          <cell r="A6">
            <v>110001</v>
          </cell>
          <cell r="B6" t="str">
            <v>Schedule E</v>
          </cell>
          <cell r="C6">
            <v>-118000000</v>
          </cell>
          <cell r="D6">
            <v>-150000000</v>
          </cell>
          <cell r="E6">
            <v>-118000000</v>
          </cell>
          <cell r="G6">
            <v>-118000000</v>
          </cell>
          <cell r="H6">
            <v>-150000000</v>
          </cell>
        </row>
        <row r="7">
          <cell r="A7">
            <v>110002</v>
          </cell>
          <cell r="B7" t="str">
            <v>Credit Lyonnais Term Loan</v>
          </cell>
          <cell r="C7">
            <v>-66666667</v>
          </cell>
          <cell r="D7">
            <v>-80000000</v>
          </cell>
          <cell r="E7">
            <v>-66666666.659999996</v>
          </cell>
          <cell r="G7">
            <v>-66666666.659999996</v>
          </cell>
          <cell r="H7">
            <v>-80000000</v>
          </cell>
        </row>
        <row r="8">
          <cell r="A8">
            <v>110003</v>
          </cell>
          <cell r="B8" t="str">
            <v>FIXED ASSETS</v>
          </cell>
          <cell r="C8">
            <v>-95000000</v>
          </cell>
          <cell r="D8">
            <v>0</v>
          </cell>
          <cell r="E8">
            <v>-95000000</v>
          </cell>
          <cell r="G8">
            <v>-95000000</v>
          </cell>
          <cell r="H8">
            <v>0</v>
          </cell>
        </row>
        <row r="9">
          <cell r="A9">
            <v>110201</v>
          </cell>
          <cell r="B9" t="str">
            <v>Cash Credit - Citi Bank, New Delhi</v>
          </cell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</row>
        <row r="10">
          <cell r="A10">
            <v>110202</v>
          </cell>
          <cell r="B10" t="str">
            <v>Cash Credit - Credit Lyonias, New Delhi</v>
          </cell>
          <cell r="C10" t="str">
            <v>GROSS BLOCK AT COST</v>
          </cell>
          <cell r="D10">
            <v>-23700574</v>
          </cell>
          <cell r="E10">
            <v>9459453.0500000007</v>
          </cell>
          <cell r="G10" t="str">
            <v xml:space="preserve">         DEPRECIATION</v>
          </cell>
          <cell r="H10">
            <v>-23700574.440000001</v>
          </cell>
        </row>
        <row r="11">
          <cell r="A11">
            <v>110203</v>
          </cell>
          <cell r="B11" t="str">
            <v>Particulars</v>
          </cell>
          <cell r="C11" t="str">
            <v>As at</v>
          </cell>
          <cell r="D11" t="str">
            <v>Additions</v>
          </cell>
          <cell r="E11" t="str">
            <v>Adjustments/</v>
          </cell>
          <cell r="F11" t="str">
            <v>As at</v>
          </cell>
          <cell r="G11" t="str">
            <v>Upto</v>
          </cell>
          <cell r="H11" t="str">
            <v>Provided</v>
          </cell>
          <cell r="I11" t="str">
            <v>Adjustments</v>
          </cell>
        </row>
        <row r="12">
          <cell r="A12">
            <v>110204</v>
          </cell>
          <cell r="B12" t="str">
            <v>Cash Credit - ICICI Bank, New Delhi.</v>
          </cell>
          <cell r="C12" t="str">
            <v>01.04.2002</v>
          </cell>
          <cell r="D12" t="str">
            <v>during the</v>
          </cell>
          <cell r="E12" t="str">
            <v>Sales during</v>
          </cell>
          <cell r="F12" t="str">
            <v>31.03.2003</v>
          </cell>
          <cell r="G12" t="str">
            <v>01.04.2002</v>
          </cell>
          <cell r="H12" t="str">
            <v>during the</v>
          </cell>
          <cell r="I12" t="str">
            <v xml:space="preserve">during the </v>
          </cell>
        </row>
        <row r="13">
          <cell r="A13">
            <v>110205</v>
          </cell>
          <cell r="B13" t="str">
            <v>Cash Credit - Bank of Maharashtra, Gurgaon</v>
          </cell>
          <cell r="C13">
            <v>-1625210</v>
          </cell>
          <cell r="D13" t="str">
            <v>Year</v>
          </cell>
          <cell r="E13" t="str">
            <v>the Year</v>
          </cell>
          <cell r="G13">
            <v>-1625209.71</v>
          </cell>
          <cell r="H13" t="str">
            <v>Year</v>
          </cell>
          <cell r="I13" t="str">
            <v>Year</v>
          </cell>
        </row>
        <row r="14">
          <cell r="A14">
            <v>110226</v>
          </cell>
          <cell r="B14" t="str">
            <v>Working Capital Loan - ANZ Grindlays Bank,  Delhi.</v>
          </cell>
          <cell r="C14" t="str">
            <v>Rs.</v>
          </cell>
          <cell r="D14" t="str">
            <v>Rs.</v>
          </cell>
          <cell r="E14" t="str">
            <v>Rs.</v>
          </cell>
          <cell r="F14" t="str">
            <v>Rs.</v>
          </cell>
          <cell r="G14" t="str">
            <v>Rs.</v>
          </cell>
          <cell r="H14" t="str">
            <v>Rs.</v>
          </cell>
          <cell r="I14" t="str">
            <v>Rs.</v>
          </cell>
        </row>
        <row r="15">
          <cell r="A15">
            <v>110228</v>
          </cell>
          <cell r="B15" t="str">
            <v>Working Capital Loan - Credit Lyonnais,  Delhi.</v>
          </cell>
          <cell r="C15">
            <v>0</v>
          </cell>
          <cell r="D15">
            <v>-20000000</v>
          </cell>
          <cell r="E15">
            <v>0</v>
          </cell>
          <cell r="G15">
            <v>0</v>
          </cell>
          <cell r="H15">
            <v>-20000000</v>
          </cell>
        </row>
        <row r="16">
          <cell r="A16">
            <v>110229</v>
          </cell>
          <cell r="B16" t="str">
            <v>Leasehold Land</v>
          </cell>
          <cell r="C16">
            <v>5582900</v>
          </cell>
          <cell r="D16">
            <v>0</v>
          </cell>
          <cell r="E16">
            <v>0</v>
          </cell>
          <cell r="F16">
            <v>5582900</v>
          </cell>
          <cell r="G16">
            <v>286773</v>
          </cell>
          <cell r="H16">
            <v>56387</v>
          </cell>
          <cell r="I16">
            <v>0</v>
          </cell>
        </row>
        <row r="17">
          <cell r="A17">
            <v>110230</v>
          </cell>
          <cell r="B17" t="str">
            <v>Citi Bank - Working Capital Demand Loan A/c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</row>
        <row r="18">
          <cell r="A18">
            <v>110401</v>
          </cell>
          <cell r="B18" t="str">
            <v>Building</v>
          </cell>
          <cell r="C18">
            <v>34130400</v>
          </cell>
          <cell r="D18">
            <v>0</v>
          </cell>
          <cell r="E18">
            <v>0</v>
          </cell>
          <cell r="F18">
            <v>34130400</v>
          </cell>
          <cell r="G18">
            <v>1501187</v>
          </cell>
          <cell r="H18">
            <v>1137566</v>
          </cell>
          <cell r="I18">
            <v>0</v>
          </cell>
        </row>
        <row r="19">
          <cell r="A19">
            <v>110404</v>
          </cell>
          <cell r="B19" t="str">
            <v>ICICI, New Delhi Clearing A/c. (CC)</v>
          </cell>
          <cell r="C19">
            <v>-25455256</v>
          </cell>
          <cell r="D19">
            <v>-28931643</v>
          </cell>
          <cell r="E19">
            <v>-25455255.539999999</v>
          </cell>
          <cell r="G19">
            <v>-25455255.539999999</v>
          </cell>
          <cell r="H19">
            <v>-28931642.850000001</v>
          </cell>
        </row>
        <row r="20">
          <cell r="A20">
            <v>110405</v>
          </cell>
          <cell r="B20" t="str">
            <v>Plant &amp; Machinery</v>
          </cell>
          <cell r="C20">
            <v>553397506</v>
          </cell>
          <cell r="D20">
            <v>25665136</v>
          </cell>
          <cell r="E20">
            <v>1392968</v>
          </cell>
          <cell r="F20">
            <v>577669674</v>
          </cell>
          <cell r="G20">
            <v>311997722</v>
          </cell>
          <cell r="H20">
            <v>74990425</v>
          </cell>
          <cell r="I20">
            <v>383066.19999999995</v>
          </cell>
        </row>
        <row r="21">
          <cell r="A21">
            <v>110406</v>
          </cell>
          <cell r="B21" t="str">
            <v>Commercial Paper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</row>
        <row r="22">
          <cell r="A22">
            <v>120001</v>
          </cell>
          <cell r="B22" t="str">
            <v>Furniture &amp; Fixtures</v>
          </cell>
          <cell r="C22">
            <v>22871198</v>
          </cell>
          <cell r="D22">
            <v>2900673</v>
          </cell>
          <cell r="E22">
            <v>0</v>
          </cell>
          <cell r="F22">
            <v>25771871</v>
          </cell>
          <cell r="G22">
            <v>7750386</v>
          </cell>
          <cell r="H22">
            <v>4410613</v>
          </cell>
          <cell r="I22">
            <v>0</v>
          </cell>
        </row>
        <row r="23">
          <cell r="A23">
            <v>120002</v>
          </cell>
          <cell r="B23" t="str">
            <v>GR/IR-clearing - external procurement</v>
          </cell>
          <cell r="C23">
            <v>-1735156</v>
          </cell>
          <cell r="D23">
            <v>-10602064</v>
          </cell>
          <cell r="E23">
            <v>-1735156.13</v>
          </cell>
          <cell r="G23">
            <v>-1735156.13</v>
          </cell>
          <cell r="H23">
            <v>-10602063.800000001</v>
          </cell>
        </row>
        <row r="24">
          <cell r="A24">
            <v>120003</v>
          </cell>
          <cell r="B24" t="str">
            <v>Vehicles</v>
          </cell>
          <cell r="C24">
            <v>6439010</v>
          </cell>
          <cell r="D24">
            <v>1822538</v>
          </cell>
          <cell r="E24">
            <v>1371263</v>
          </cell>
          <cell r="F24">
            <v>6890285</v>
          </cell>
          <cell r="G24">
            <v>4930194</v>
          </cell>
          <cell r="H24">
            <v>1136399</v>
          </cell>
          <cell r="I24">
            <v>1309520.6499999999</v>
          </cell>
        </row>
        <row r="25">
          <cell r="A25">
            <v>120004</v>
          </cell>
          <cell r="B25" t="str">
            <v>Employees Reconciliation Account</v>
          </cell>
          <cell r="C25">
            <v>-117036</v>
          </cell>
          <cell r="D25">
            <v>-108111</v>
          </cell>
          <cell r="E25">
            <v>-117036</v>
          </cell>
          <cell r="G25">
            <v>-117036</v>
          </cell>
          <cell r="H25">
            <v>-108111.37</v>
          </cell>
        </row>
        <row r="26">
          <cell r="A26">
            <v>120005</v>
          </cell>
          <cell r="B26" t="str">
            <v>Office Equipment</v>
          </cell>
          <cell r="C26">
            <v>106979463</v>
          </cell>
          <cell r="D26">
            <v>25382391</v>
          </cell>
          <cell r="E26">
            <v>253568</v>
          </cell>
          <cell r="F26">
            <v>132108286</v>
          </cell>
          <cell r="G26">
            <v>47482548</v>
          </cell>
          <cell r="H26">
            <v>21439600</v>
          </cell>
          <cell r="I26">
            <v>126583.01999999999</v>
          </cell>
        </row>
        <row r="27">
          <cell r="A27">
            <v>120101</v>
          </cell>
          <cell r="B27" t="str">
            <v>Customers Down Payment Special GL</v>
          </cell>
          <cell r="C27">
            <v>-22888178</v>
          </cell>
          <cell r="D27">
            <v>-35842577</v>
          </cell>
          <cell r="E27">
            <v>-22888177.789999999</v>
          </cell>
          <cell r="G27">
            <v>-22888177.789999999</v>
          </cell>
          <cell r="H27">
            <v>-35842577.159999996</v>
          </cell>
        </row>
        <row r="28">
          <cell r="A28">
            <v>120103</v>
          </cell>
          <cell r="B28" t="str">
            <v>Leasehold Improvement</v>
          </cell>
          <cell r="C28">
            <v>24265178</v>
          </cell>
          <cell r="D28">
            <v>94492</v>
          </cell>
          <cell r="E28">
            <v>0</v>
          </cell>
          <cell r="F28">
            <v>24359670</v>
          </cell>
          <cell r="G28">
            <v>5516238</v>
          </cell>
          <cell r="H28">
            <v>4313111</v>
          </cell>
          <cell r="I28">
            <v>0</v>
          </cell>
        </row>
        <row r="29">
          <cell r="A29">
            <v>120301</v>
          </cell>
          <cell r="B29" t="str">
            <v>Salaries Payable</v>
          </cell>
          <cell r="C29">
            <v>-42798</v>
          </cell>
          <cell r="D29">
            <v>-4533870</v>
          </cell>
          <cell r="E29">
            <v>-42798</v>
          </cell>
          <cell r="G29">
            <v>-42798</v>
          </cell>
          <cell r="H29">
            <v>-4533870</v>
          </cell>
        </row>
        <row r="30">
          <cell r="A30">
            <v>120302</v>
          </cell>
          <cell r="B30" t="str">
            <v>Equipment given on rent</v>
          </cell>
          <cell r="C30">
            <v>10156749</v>
          </cell>
          <cell r="D30">
            <v>123651</v>
          </cell>
          <cell r="E30">
            <v>0</v>
          </cell>
          <cell r="F30">
            <v>10280400</v>
          </cell>
          <cell r="G30">
            <v>2664011</v>
          </cell>
          <cell r="H30">
            <v>2035472</v>
          </cell>
          <cell r="I30">
            <v>0</v>
          </cell>
        </row>
        <row r="31">
          <cell r="A31">
            <v>120303</v>
          </cell>
          <cell r="B31" t="str">
            <v>Monthly Reimbursement Payable (Travel)</v>
          </cell>
          <cell r="C31">
            <v>-479</v>
          </cell>
          <cell r="D31">
            <v>-269102</v>
          </cell>
          <cell r="E31">
            <v>-479</v>
          </cell>
          <cell r="G31">
            <v>-479</v>
          </cell>
          <cell r="H31">
            <v>-269101.83</v>
          </cell>
        </row>
        <row r="32">
          <cell r="A32">
            <v>120304</v>
          </cell>
          <cell r="B32" t="str">
            <v>TOTAL</v>
          </cell>
          <cell r="C32">
            <v>763822404</v>
          </cell>
          <cell r="D32">
            <v>55988881</v>
          </cell>
          <cell r="E32">
            <v>3017799</v>
          </cell>
          <cell r="F32">
            <v>816793486</v>
          </cell>
          <cell r="G32">
            <v>382129059</v>
          </cell>
          <cell r="H32">
            <v>109519573</v>
          </cell>
          <cell r="I32">
            <v>1819169.8699999999</v>
          </cell>
        </row>
        <row r="33">
          <cell r="A33">
            <v>120305</v>
          </cell>
          <cell r="B33" t="str">
            <v>PF Payable - Employer's contribution</v>
          </cell>
          <cell r="C33">
            <v>-180918</v>
          </cell>
          <cell r="D33">
            <v>-229409</v>
          </cell>
          <cell r="E33">
            <v>-180918</v>
          </cell>
          <cell r="G33">
            <v>-180918</v>
          </cell>
          <cell r="H33">
            <v>-229409</v>
          </cell>
        </row>
        <row r="34">
          <cell r="A34">
            <v>120306</v>
          </cell>
          <cell r="B34" t="str">
            <v>PREVIOUS YEAR</v>
          </cell>
          <cell r="C34">
            <v>545983042</v>
          </cell>
          <cell r="D34">
            <v>221561820</v>
          </cell>
          <cell r="E34">
            <v>3722458</v>
          </cell>
          <cell r="F34">
            <v>763822404</v>
          </cell>
          <cell r="G34">
            <v>285272615</v>
          </cell>
          <cell r="H34">
            <v>99223989</v>
          </cell>
          <cell r="I34">
            <v>2367545</v>
          </cell>
        </row>
        <row r="35">
          <cell r="A35">
            <v>120307</v>
          </cell>
          <cell r="B35" t="str">
            <v>PF Payable - Employee's contribution</v>
          </cell>
          <cell r="C35">
            <v>-297761</v>
          </cell>
          <cell r="D35">
            <v>-353427</v>
          </cell>
          <cell r="E35">
            <v>-297761</v>
          </cell>
          <cell r="G35">
            <v>-297761</v>
          </cell>
          <cell r="H35">
            <v>-353427</v>
          </cell>
        </row>
        <row r="36">
          <cell r="A36">
            <v>120308</v>
          </cell>
          <cell r="B36" t="str">
            <v>Notes:</v>
          </cell>
          <cell r="C36">
            <v>0</v>
          </cell>
          <cell r="D36">
            <v>0</v>
          </cell>
          <cell r="E36">
            <v>0</v>
          </cell>
          <cell r="G36">
            <v>0</v>
          </cell>
          <cell r="H36">
            <v>0</v>
          </cell>
        </row>
        <row r="37">
          <cell r="A37">
            <v>120309</v>
          </cell>
          <cell r="B37" t="str">
            <v>1) Additions to Fixed Assets during the year includes net exchange gain of Rs.79,500 (Previous Year Rs.962,474) on account of foreign exchange fluctuation.</v>
          </cell>
          <cell r="C37">
            <v>0</v>
          </cell>
          <cell r="D37">
            <v>0</v>
          </cell>
          <cell r="E37">
            <v>0</v>
          </cell>
          <cell r="G37">
            <v>0</v>
          </cell>
          <cell r="H37">
            <v>0</v>
          </cell>
        </row>
        <row r="38">
          <cell r="A38">
            <v>120310</v>
          </cell>
          <cell r="B38" t="str">
            <v>2) The land on which the building has been constructed has been taken on lease from Imaging Solutions Private Limited for a period of eleven years. The company may at any time, after</v>
          </cell>
          <cell r="C38">
            <v>0</v>
          </cell>
          <cell r="D38">
            <v>0</v>
          </cell>
          <cell r="E38">
            <v>0</v>
          </cell>
          <cell r="G38">
            <v>0</v>
          </cell>
          <cell r="H38">
            <v>0</v>
          </cell>
        </row>
        <row r="39">
          <cell r="A39">
            <v>120311</v>
          </cell>
          <cell r="B39" t="str">
            <v xml:space="preserve">    completion of the lease period of six years exercise its option to purchase the land at a predetermined price, subject to the approval of the Government authorities.</v>
          </cell>
          <cell r="C39">
            <v>-60069</v>
          </cell>
          <cell r="D39">
            <v>-21000</v>
          </cell>
          <cell r="E39">
            <v>-60069</v>
          </cell>
          <cell r="G39">
            <v>-60069</v>
          </cell>
          <cell r="H39">
            <v>-21000</v>
          </cell>
        </row>
        <row r="40">
          <cell r="A40">
            <v>120312</v>
          </cell>
          <cell r="B40" t="str">
            <v>3) Gross value of Fixed Assets includes borrowing costs of Rs.Nil ( Previous year Rs.1,983,094) capitalised during the year.</v>
          </cell>
          <cell r="C40">
            <v>-4740</v>
          </cell>
          <cell r="D40">
            <v>-18060</v>
          </cell>
          <cell r="E40">
            <v>-4740</v>
          </cell>
          <cell r="G40">
            <v>-4740</v>
          </cell>
          <cell r="H40">
            <v>-18060</v>
          </cell>
        </row>
        <row r="41">
          <cell r="A41">
            <v>120313</v>
          </cell>
          <cell r="B41" t="str">
            <v>4) Gross value of Fixed Assets includes assets of Rs.1,375,229 (Previous Year Rs.1,274,798) provided to the employees of the company.</v>
          </cell>
          <cell r="C41">
            <v>-1241738</v>
          </cell>
          <cell r="D41">
            <v>-1312954</v>
          </cell>
          <cell r="E41">
            <v>-1241738</v>
          </cell>
          <cell r="G41">
            <v>-1241738</v>
          </cell>
          <cell r="H41">
            <v>-1312954</v>
          </cell>
        </row>
        <row r="42">
          <cell r="A42">
            <v>120314</v>
          </cell>
          <cell r="B42" t="str">
            <v>HECL Employees' Provident Fund Trust</v>
          </cell>
          <cell r="C42">
            <v>0</v>
          </cell>
          <cell r="D42">
            <v>0</v>
          </cell>
          <cell r="E42">
            <v>0</v>
          </cell>
          <cell r="G42">
            <v>0</v>
          </cell>
          <cell r="H42">
            <v>0</v>
          </cell>
        </row>
        <row r="43">
          <cell r="A43">
            <v>120315</v>
          </cell>
          <cell r="B43" t="str">
            <v>Regional Provident Fund Commissioner</v>
          </cell>
          <cell r="C43">
            <v>-129654</v>
          </cell>
          <cell r="D43">
            <v>0</v>
          </cell>
          <cell r="E43">
            <v>-129654</v>
          </cell>
          <cell r="G43">
            <v>-129654</v>
          </cell>
          <cell r="H43">
            <v>0</v>
          </cell>
        </row>
        <row r="44">
          <cell r="A44">
            <v>120321</v>
          </cell>
          <cell r="B44" t="str">
            <v>Works Contract Tax Payable.</v>
          </cell>
          <cell r="C44">
            <v>-6385</v>
          </cell>
          <cell r="D44">
            <v>0</v>
          </cell>
          <cell r="E44">
            <v>-6385</v>
          </cell>
          <cell r="G44">
            <v>-6385</v>
          </cell>
          <cell r="H44">
            <v>0</v>
          </cell>
        </row>
        <row r="45">
          <cell r="A45">
            <v>120322</v>
          </cell>
          <cell r="B45" t="str">
            <v>Local Sales Tax Payable.</v>
          </cell>
          <cell r="C45">
            <v>-296879</v>
          </cell>
          <cell r="D45">
            <v>-120200</v>
          </cell>
          <cell r="E45">
            <v>-296878.81</v>
          </cell>
          <cell r="G45" t="str">
            <v>31.03.03</v>
          </cell>
          <cell r="H45" t="str">
            <v>31.03.02</v>
          </cell>
          <cell r="I45" t="str">
            <v>Additions</v>
          </cell>
        </row>
        <row r="46">
          <cell r="A46">
            <v>120323</v>
          </cell>
          <cell r="B46">
            <v>200101</v>
          </cell>
          <cell r="C46" t="str">
            <v>200101 Buildings</v>
          </cell>
          <cell r="D46">
            <v>-1035630</v>
          </cell>
          <cell r="E46">
            <v>-1623250.78</v>
          </cell>
          <cell r="G46">
            <v>34130400</v>
          </cell>
          <cell r="H46">
            <v>34130400</v>
          </cell>
          <cell r="I46">
            <v>0</v>
          </cell>
        </row>
        <row r="47">
          <cell r="A47">
            <v>120325</v>
          </cell>
          <cell r="B47">
            <v>200201</v>
          </cell>
          <cell r="C47" t="str">
            <v>200201 LEASEHOLD LAND</v>
          </cell>
          <cell r="D47">
            <v>0</v>
          </cell>
          <cell r="E47">
            <v>0</v>
          </cell>
          <cell r="G47">
            <v>5582900</v>
          </cell>
          <cell r="H47">
            <v>5582900</v>
          </cell>
          <cell r="I47">
            <v>0</v>
          </cell>
        </row>
        <row r="48">
          <cell r="A48">
            <v>120326</v>
          </cell>
          <cell r="B48">
            <v>200301</v>
          </cell>
          <cell r="C48" t="str">
            <v>200301 Plant &amp; Machinery</v>
          </cell>
          <cell r="D48">
            <v>-122442</v>
          </cell>
          <cell r="E48">
            <v>-402900</v>
          </cell>
          <cell r="G48">
            <v>573437541</v>
          </cell>
          <cell r="H48">
            <v>548721341</v>
          </cell>
          <cell r="I48">
            <v>24716200</v>
          </cell>
        </row>
        <row r="49">
          <cell r="A49">
            <v>120327</v>
          </cell>
          <cell r="B49">
            <v>200401</v>
          </cell>
          <cell r="C49" t="str">
            <v>200401 Office Equipment</v>
          </cell>
          <cell r="D49">
            <v>-1033394</v>
          </cell>
          <cell r="E49">
            <v>4569.96</v>
          </cell>
          <cell r="G49">
            <v>20441025</v>
          </cell>
          <cell r="H49">
            <v>19657955</v>
          </cell>
          <cell r="I49">
            <v>783070</v>
          </cell>
        </row>
        <row r="50">
          <cell r="A50">
            <v>120329</v>
          </cell>
          <cell r="B50">
            <v>200501</v>
          </cell>
          <cell r="C50" t="str">
            <v>200501 Computers</v>
          </cell>
          <cell r="D50">
            <v>-370642</v>
          </cell>
          <cell r="E50">
            <v>1721</v>
          </cell>
          <cell r="G50">
            <v>76817693</v>
          </cell>
          <cell r="H50">
            <v>68491625</v>
          </cell>
          <cell r="I50">
            <v>8326068</v>
          </cell>
        </row>
        <row r="51">
          <cell r="A51">
            <v>120330</v>
          </cell>
          <cell r="B51">
            <v>200601</v>
          </cell>
          <cell r="C51" t="str">
            <v>200601 Furniture &amp; Fixtures</v>
          </cell>
          <cell r="D51">
            <v>-852338</v>
          </cell>
          <cell r="E51">
            <v>-1261416.6399999999</v>
          </cell>
          <cell r="G51">
            <v>25678420</v>
          </cell>
          <cell r="H51">
            <v>22871198</v>
          </cell>
          <cell r="I51">
            <v>2807222</v>
          </cell>
        </row>
        <row r="52">
          <cell r="A52">
            <v>120331</v>
          </cell>
          <cell r="B52">
            <v>200701</v>
          </cell>
          <cell r="C52" t="str">
            <v>200701 Leasehold Improvements.</v>
          </cell>
          <cell r="D52">
            <v>-771143</v>
          </cell>
          <cell r="E52">
            <v>320107</v>
          </cell>
          <cell r="G52">
            <v>24359670</v>
          </cell>
          <cell r="H52">
            <v>24265178</v>
          </cell>
          <cell r="I52">
            <v>94492</v>
          </cell>
        </row>
        <row r="53">
          <cell r="A53">
            <v>120332</v>
          </cell>
          <cell r="B53">
            <v>200801</v>
          </cell>
          <cell r="C53" t="str">
            <v>200801 Vehicles</v>
          </cell>
          <cell r="D53">
            <v>0</v>
          </cell>
          <cell r="E53">
            <v>-1373272.18</v>
          </cell>
          <cell r="G53">
            <v>6890285</v>
          </cell>
          <cell r="H53">
            <v>6439010</v>
          </cell>
          <cell r="I53">
            <v>451275</v>
          </cell>
        </row>
        <row r="54">
          <cell r="A54">
            <v>120333</v>
          </cell>
          <cell r="B54">
            <v>200901</v>
          </cell>
          <cell r="C54" t="str">
            <v>200901 Capitalised Software</v>
          </cell>
          <cell r="D54">
            <v>-74549</v>
          </cell>
          <cell r="E54">
            <v>-45653</v>
          </cell>
          <cell r="G54">
            <v>38182866</v>
          </cell>
          <cell r="H54">
            <v>21962330</v>
          </cell>
          <cell r="I54">
            <v>16220536</v>
          </cell>
        </row>
        <row r="55">
          <cell r="A55">
            <v>120334</v>
          </cell>
          <cell r="B55">
            <v>202002</v>
          </cell>
          <cell r="C55" t="str">
            <v>202002 Plant &amp; Machinery - Additional</v>
          </cell>
          <cell r="D55">
            <v>-689</v>
          </cell>
          <cell r="E55">
            <v>-2867</v>
          </cell>
          <cell r="G55">
            <v>4232133</v>
          </cell>
          <cell r="H55">
            <v>4676165</v>
          </cell>
          <cell r="I55">
            <v>-444032</v>
          </cell>
        </row>
        <row r="56">
          <cell r="A56">
            <v>120335</v>
          </cell>
          <cell r="B56">
            <v>202003</v>
          </cell>
          <cell r="C56" t="str">
            <v>202003 Office Equipment - Additional</v>
          </cell>
          <cell r="D56">
            <v>0</v>
          </cell>
          <cell r="E56">
            <v>0</v>
          </cell>
          <cell r="G56">
            <v>1797137</v>
          </cell>
          <cell r="H56">
            <v>1890588</v>
          </cell>
          <cell r="I56">
            <v>-93451</v>
          </cell>
        </row>
        <row r="57">
          <cell r="A57">
            <v>120336</v>
          </cell>
          <cell r="B57">
            <v>202004</v>
          </cell>
          <cell r="C57" t="str">
            <v>Computers  - Additional</v>
          </cell>
          <cell r="D57">
            <v>0</v>
          </cell>
          <cell r="E57">
            <v>-3220</v>
          </cell>
          <cell r="G57">
            <v>-5130435</v>
          </cell>
          <cell r="H57">
            <v>-5023035</v>
          </cell>
          <cell r="I57">
            <v>-107400</v>
          </cell>
        </row>
        <row r="58">
          <cell r="A58">
            <v>120337</v>
          </cell>
          <cell r="B58">
            <v>202006</v>
          </cell>
          <cell r="C58" t="str">
            <v>Furniture &amp; Fixtures - Additional</v>
          </cell>
          <cell r="D58">
            <v>0</v>
          </cell>
          <cell r="E58">
            <v>0</v>
          </cell>
          <cell r="G58">
            <v>93451</v>
          </cell>
          <cell r="H58">
            <v>0</v>
          </cell>
          <cell r="I58">
            <v>93451</v>
          </cell>
        </row>
        <row r="59">
          <cell r="A59">
            <v>120338</v>
          </cell>
          <cell r="B59">
            <v>202005</v>
          </cell>
          <cell r="C59" t="str">
            <v>Equipment given on rent</v>
          </cell>
          <cell r="D59">
            <v>-602486</v>
          </cell>
          <cell r="E59">
            <v>-7801241.6500000004</v>
          </cell>
          <cell r="G59">
            <v>10280400</v>
          </cell>
          <cell r="H59">
            <v>10156749</v>
          </cell>
          <cell r="I59">
            <v>123651</v>
          </cell>
        </row>
        <row r="60">
          <cell r="A60">
            <v>120341</v>
          </cell>
          <cell r="B60" t="str">
            <v>Freight Inwards Payable</v>
          </cell>
          <cell r="C60">
            <v>0</v>
          </cell>
          <cell r="D60">
            <v>-27515</v>
          </cell>
          <cell r="E60">
            <v>0</v>
          </cell>
          <cell r="G60">
            <v>816793486</v>
          </cell>
          <cell r="H60">
            <v>763822404</v>
          </cell>
          <cell r="I60">
            <v>52971082</v>
          </cell>
        </row>
        <row r="61">
          <cell r="A61">
            <v>120342</v>
          </cell>
          <cell r="B61" t="str">
            <v>Insurance  Payable</v>
          </cell>
          <cell r="C61">
            <v>-46449</v>
          </cell>
          <cell r="D61">
            <v>0</v>
          </cell>
          <cell r="E61">
            <v>-46448.54</v>
          </cell>
          <cell r="G61">
            <v>-46448.54</v>
          </cell>
          <cell r="H61">
            <v>0</v>
          </cell>
        </row>
        <row r="62">
          <cell r="A62">
            <v>120343</v>
          </cell>
          <cell r="B62">
            <v>201001</v>
          </cell>
          <cell r="C62" t="str">
            <v>201001 Accumulated Depreciation Buildings</v>
          </cell>
          <cell r="D62">
            <v>0</v>
          </cell>
          <cell r="E62">
            <v>-80169</v>
          </cell>
          <cell r="G62">
            <v>-2638754</v>
          </cell>
          <cell r="H62">
            <v>-1501188</v>
          </cell>
          <cell r="I62">
            <v>-1137566</v>
          </cell>
        </row>
        <row r="63">
          <cell r="A63">
            <v>120344</v>
          </cell>
          <cell r="B63">
            <v>201101</v>
          </cell>
          <cell r="C63" t="str">
            <v>201101 Accumulated Depreciation Leasehold Land</v>
          </cell>
          <cell r="D63">
            <v>-1012201</v>
          </cell>
          <cell r="E63">
            <v>0</v>
          </cell>
          <cell r="G63">
            <v>-343161</v>
          </cell>
          <cell r="H63">
            <v>-286774</v>
          </cell>
          <cell r="I63">
            <v>-56387</v>
          </cell>
        </row>
        <row r="64">
          <cell r="A64">
            <v>120352</v>
          </cell>
          <cell r="B64">
            <v>201201</v>
          </cell>
          <cell r="C64" t="str">
            <v>201201 Accumulated Depreciation Plant &amp; Machinery.</v>
          </cell>
          <cell r="D64">
            <v>-22404390</v>
          </cell>
          <cell r="E64">
            <v>-22103965</v>
          </cell>
          <cell r="G64">
            <v>-386406994</v>
          </cell>
          <cell r="H64">
            <v>-311799635</v>
          </cell>
          <cell r="I64">
            <v>-74607359</v>
          </cell>
        </row>
        <row r="65">
          <cell r="A65">
            <v>120353</v>
          </cell>
          <cell r="B65">
            <v>201301</v>
          </cell>
          <cell r="C65" t="str">
            <v>201301 Accumulated Depreciation Office Equipment</v>
          </cell>
          <cell r="D65">
            <v>-822049</v>
          </cell>
          <cell r="E65">
            <v>-1161162</v>
          </cell>
          <cell r="G65">
            <v>-12686923</v>
          </cell>
          <cell r="H65">
            <v>-9374693</v>
          </cell>
          <cell r="I65">
            <v>-3312230</v>
          </cell>
        </row>
        <row r="66">
          <cell r="A66">
            <v>120354</v>
          </cell>
          <cell r="B66">
            <v>201401</v>
          </cell>
          <cell r="C66" t="str">
            <v>201401 Accumulated Depreciation Furniture &amp; Fixtures</v>
          </cell>
          <cell r="D66">
            <v>0</v>
          </cell>
          <cell r="E66">
            <v>0</v>
          </cell>
          <cell r="G66">
            <v>-12161000</v>
          </cell>
          <cell r="H66">
            <v>-7750387</v>
          </cell>
          <cell r="I66">
            <v>-4410613</v>
          </cell>
        </row>
        <row r="67">
          <cell r="A67">
            <v>120355</v>
          </cell>
          <cell r="B67">
            <v>201501</v>
          </cell>
          <cell r="C67" t="str">
            <v>201501 Accumulated Depreciation Computers</v>
          </cell>
          <cell r="D67">
            <v>-16</v>
          </cell>
          <cell r="E67">
            <v>-26</v>
          </cell>
          <cell r="G67">
            <v>-45973500</v>
          </cell>
          <cell r="H67">
            <v>-34002752</v>
          </cell>
          <cell r="I67">
            <v>-11970748</v>
          </cell>
        </row>
        <row r="68">
          <cell r="A68">
            <v>120356</v>
          </cell>
          <cell r="B68">
            <v>201601</v>
          </cell>
          <cell r="C68" t="str">
            <v>201601 Accumulated Depreciation Leasehold Improvements</v>
          </cell>
          <cell r="D68">
            <v>-462797</v>
          </cell>
          <cell r="E68">
            <v>-27371959.57</v>
          </cell>
          <cell r="G68">
            <v>-9829349</v>
          </cell>
          <cell r="H68">
            <v>-5516237</v>
          </cell>
          <cell r="I68">
            <v>-4313112</v>
          </cell>
        </row>
        <row r="69">
          <cell r="A69">
            <v>120357</v>
          </cell>
          <cell r="B69">
            <v>201701</v>
          </cell>
          <cell r="C69" t="str">
            <v>201701 Accumulated Depreciation Vehicles</v>
          </cell>
          <cell r="D69">
            <v>0</v>
          </cell>
          <cell r="E69">
            <v>-2751328</v>
          </cell>
          <cell r="G69">
            <v>-4757073</v>
          </cell>
          <cell r="H69">
            <v>-4930194</v>
          </cell>
          <cell r="I69">
            <v>173121</v>
          </cell>
        </row>
        <row r="70">
          <cell r="A70">
            <v>120361</v>
          </cell>
          <cell r="B70">
            <v>201801</v>
          </cell>
          <cell r="C70" t="str">
            <v>201801 Accumulated Depreciation Computer Software</v>
          </cell>
          <cell r="D70">
            <v>-105993612</v>
          </cell>
          <cell r="E70">
            <v>-99295391.090000004</v>
          </cell>
          <cell r="G70">
            <v>-9631862</v>
          </cell>
          <cell r="H70">
            <v>-3601824</v>
          </cell>
          <cell r="I70">
            <v>-6030038</v>
          </cell>
        </row>
        <row r="71">
          <cell r="A71">
            <v>120362</v>
          </cell>
          <cell r="B71">
            <v>203001</v>
          </cell>
          <cell r="C71" t="str">
            <v>Accumulated  Depreciation - Adjustment</v>
          </cell>
          <cell r="D71">
            <v>3887</v>
          </cell>
          <cell r="E71">
            <v>0</v>
          </cell>
          <cell r="G71">
            <v>-198086</v>
          </cell>
          <cell r="H71">
            <v>-198086</v>
          </cell>
          <cell r="I71">
            <v>0</v>
          </cell>
        </row>
        <row r="72">
          <cell r="A72">
            <v>120363</v>
          </cell>
          <cell r="B72">
            <v>203002</v>
          </cell>
          <cell r="C72" t="str">
            <v>Accumulated  Depreciation - Computers Adjustment</v>
          </cell>
          <cell r="D72">
            <v>-3400000</v>
          </cell>
          <cell r="E72">
            <v>0</v>
          </cell>
          <cell r="G72">
            <v>733299</v>
          </cell>
          <cell r="H72">
            <v>733299</v>
          </cell>
          <cell r="I72">
            <v>0</v>
          </cell>
        </row>
        <row r="73">
          <cell r="A73">
            <v>120366</v>
          </cell>
          <cell r="B73">
            <v>203003</v>
          </cell>
          <cell r="C73" t="str">
            <v>Accumulated  Depreciation - Office equipment Adjustment</v>
          </cell>
          <cell r="D73">
            <v>-250000</v>
          </cell>
          <cell r="E73">
            <v>-3864254.45</v>
          </cell>
          <cell r="G73">
            <v>-1236578</v>
          </cell>
          <cell r="H73">
            <v>-1236578</v>
          </cell>
          <cell r="I73">
            <v>0</v>
          </cell>
        </row>
        <row r="74">
          <cell r="A74">
            <v>120367</v>
          </cell>
          <cell r="B74">
            <v>203004</v>
          </cell>
          <cell r="C74" t="str">
            <v>Accumulated  Deprn. - Adjustment Leasehold Improve</v>
          </cell>
          <cell r="D74">
            <v>-2812710</v>
          </cell>
          <cell r="E74">
            <v>0</v>
          </cell>
          <cell r="G74">
            <v>1</v>
          </cell>
          <cell r="H74">
            <v>1</v>
          </cell>
          <cell r="I74">
            <v>0</v>
          </cell>
        </row>
        <row r="75">
          <cell r="A75">
            <v>120368</v>
          </cell>
          <cell r="B75">
            <v>203006</v>
          </cell>
          <cell r="C75" t="str">
            <v>Accumulated  Deprn. - Adjustment Furniture &amp; Fixtu</v>
          </cell>
          <cell r="D75">
            <v>-817203</v>
          </cell>
          <cell r="E75">
            <v>-66036</v>
          </cell>
          <cell r="G75">
            <v>1</v>
          </cell>
          <cell r="H75">
            <v>1</v>
          </cell>
          <cell r="I75">
            <v>0</v>
          </cell>
        </row>
        <row r="76">
          <cell r="A76">
            <v>120369</v>
          </cell>
          <cell r="B76">
            <v>203007</v>
          </cell>
          <cell r="C76" t="str">
            <v>Accumulated Depreciation Rental equipment</v>
          </cell>
          <cell r="D76">
            <v>1347748222</v>
          </cell>
          <cell r="E76">
            <v>1445735369.6500001</v>
          </cell>
          <cell r="G76">
            <v>-4699483</v>
          </cell>
          <cell r="H76">
            <v>-2664011</v>
          </cell>
          <cell r="I76">
            <v>-2035472</v>
          </cell>
        </row>
        <row r="77">
          <cell r="A77">
            <v>120370</v>
          </cell>
          <cell r="B77" t="str">
            <v>Letter of Credit Issued to Suppliers</v>
          </cell>
          <cell r="C77">
            <v>0</v>
          </cell>
          <cell r="D77">
            <v>326964024</v>
          </cell>
          <cell r="E77">
            <v>0</v>
          </cell>
          <cell r="G77">
            <v>-489829462</v>
          </cell>
          <cell r="H77">
            <v>-382129058</v>
          </cell>
          <cell r="I77">
            <v>-107700404</v>
          </cell>
        </row>
        <row r="78">
          <cell r="A78">
            <v>120371</v>
          </cell>
          <cell r="B78" t="str">
            <v>Bank Guarantee - Centurion Bank Ltd</v>
          </cell>
          <cell r="C78">
            <v>-15036367</v>
          </cell>
          <cell r="D78">
            <v>-15118867</v>
          </cell>
          <cell r="E78">
            <v>-15036366.6</v>
          </cell>
          <cell r="G78">
            <v>-15036366.6</v>
          </cell>
          <cell r="H78">
            <v>-15118866.6</v>
          </cell>
        </row>
        <row r="79">
          <cell r="A79">
            <v>120372</v>
          </cell>
          <cell r="B79">
            <v>430001</v>
          </cell>
          <cell r="C79" t="str">
            <v>430001 Depreciation - Buildings</v>
          </cell>
          <cell r="D79">
            <v>-78439999</v>
          </cell>
          <cell r="E79">
            <v>-139054162.05000001</v>
          </cell>
          <cell r="G79">
            <v>1137566</v>
          </cell>
          <cell r="H79">
            <v>1137566</v>
          </cell>
          <cell r="I79">
            <v>1137566</v>
          </cell>
        </row>
        <row r="80">
          <cell r="A80">
            <v>120373</v>
          </cell>
          <cell r="B80">
            <v>430002</v>
          </cell>
          <cell r="C80" t="str">
            <v>430002 Depreciation - Leasehold Land</v>
          </cell>
          <cell r="D80">
            <v>-129710721</v>
          </cell>
          <cell r="E80">
            <v>-144710721</v>
          </cell>
          <cell r="G80">
            <v>56387</v>
          </cell>
          <cell r="H80">
            <v>56387</v>
          </cell>
          <cell r="I80">
            <v>56387</v>
          </cell>
        </row>
        <row r="81">
          <cell r="A81">
            <v>120374</v>
          </cell>
          <cell r="B81">
            <v>430003</v>
          </cell>
          <cell r="C81" t="str">
            <v>430003 Depreciation - Plant &amp; Machinery</v>
          </cell>
          <cell r="D81">
            <v>0</v>
          </cell>
          <cell r="E81">
            <v>0</v>
          </cell>
          <cell r="G81">
            <v>74990425</v>
          </cell>
          <cell r="H81">
            <v>71073808</v>
          </cell>
          <cell r="I81">
            <v>74990425</v>
          </cell>
        </row>
        <row r="82">
          <cell r="A82">
            <v>120377</v>
          </cell>
          <cell r="B82">
            <v>430004</v>
          </cell>
          <cell r="C82" t="str">
            <v>430004 Depreciation - Office Equipment</v>
          </cell>
          <cell r="D82">
            <v>-41786480</v>
          </cell>
          <cell r="E82">
            <v>-39020360</v>
          </cell>
          <cell r="G82">
            <v>3438813</v>
          </cell>
          <cell r="H82">
            <v>3010920</v>
          </cell>
          <cell r="I82">
            <v>3438813</v>
          </cell>
        </row>
        <row r="83">
          <cell r="A83">
            <v>120378</v>
          </cell>
          <cell r="B83">
            <v>430005</v>
          </cell>
          <cell r="C83" t="str">
            <v>430005 Depreciation - Computers</v>
          </cell>
          <cell r="D83">
            <v>0</v>
          </cell>
          <cell r="E83">
            <v>0</v>
          </cell>
          <cell r="G83">
            <v>11970749</v>
          </cell>
          <cell r="H83">
            <v>10559612</v>
          </cell>
          <cell r="I83">
            <v>11970749</v>
          </cell>
        </row>
        <row r="84">
          <cell r="A84">
            <v>120379</v>
          </cell>
          <cell r="B84">
            <v>430006</v>
          </cell>
          <cell r="C84" t="str">
            <v>430006 Depreciation - Furniture &amp; Fixtures</v>
          </cell>
          <cell r="D84">
            <v>-1000000000</v>
          </cell>
          <cell r="E84">
            <v>-1000000000</v>
          </cell>
          <cell r="G84">
            <v>4410613</v>
          </cell>
          <cell r="H84">
            <v>4200039</v>
          </cell>
          <cell r="I84">
            <v>4410613</v>
          </cell>
        </row>
        <row r="85">
          <cell r="A85">
            <v>120380</v>
          </cell>
          <cell r="B85">
            <v>430007</v>
          </cell>
          <cell r="C85" t="str">
            <v>430007 Depreciation - L.easehold Improvements</v>
          </cell>
          <cell r="D85">
            <v>-82692155</v>
          </cell>
          <cell r="E85">
            <v>-107913760</v>
          </cell>
          <cell r="G85">
            <v>4313111</v>
          </cell>
          <cell r="H85">
            <v>1986350</v>
          </cell>
          <cell r="I85">
            <v>4313111</v>
          </cell>
        </row>
        <row r="86">
          <cell r="A86">
            <v>121001</v>
          </cell>
          <cell r="B86">
            <v>430008</v>
          </cell>
          <cell r="C86" t="str">
            <v>430008 Depreciation - Vehicles</v>
          </cell>
          <cell r="D86">
            <v>-213603180</v>
          </cell>
          <cell r="E86">
            <v>-212776781</v>
          </cell>
          <cell r="G86">
            <v>1136399</v>
          </cell>
          <cell r="H86">
            <v>1044649</v>
          </cell>
          <cell r="I86">
            <v>1136399</v>
          </cell>
        </row>
        <row r="87">
          <cell r="A87">
            <v>121101</v>
          </cell>
          <cell r="B87">
            <v>430009</v>
          </cell>
          <cell r="C87" t="str">
            <v>430009 Depreciation - Computer SW</v>
          </cell>
          <cell r="D87">
            <v>-7500000</v>
          </cell>
          <cell r="E87">
            <v>0</v>
          </cell>
          <cell r="G87">
            <v>6030038</v>
          </cell>
          <cell r="H87">
            <v>3490647</v>
          </cell>
          <cell r="I87">
            <v>6030038</v>
          </cell>
        </row>
        <row r="88">
          <cell r="A88">
            <v>121301</v>
          </cell>
          <cell r="B88">
            <v>430010</v>
          </cell>
          <cell r="C88" t="str">
            <v>Depreciation Rental equipment</v>
          </cell>
          <cell r="D88">
            <v>-6870000</v>
          </cell>
          <cell r="E88">
            <v>-3732707</v>
          </cell>
          <cell r="G88">
            <v>2035472</v>
          </cell>
          <cell r="H88">
            <v>2664011</v>
          </cell>
          <cell r="I88">
            <v>2035472</v>
          </cell>
        </row>
        <row r="89">
          <cell r="A89">
            <v>121401</v>
          </cell>
          <cell r="B89" t="str">
            <v>Provision for Gratuity.</v>
          </cell>
          <cell r="C89">
            <v>-3664236</v>
          </cell>
          <cell r="D89">
            <v>-3976564</v>
          </cell>
          <cell r="E89">
            <v>-3664236</v>
          </cell>
          <cell r="G89">
            <v>109519573</v>
          </cell>
          <cell r="H89">
            <v>99223989</v>
          </cell>
          <cell r="I89">
            <v>109519573</v>
          </cell>
        </row>
        <row r="90">
          <cell r="A90">
            <v>121402</v>
          </cell>
          <cell r="B90" t="str">
            <v>Provision for Bonus/MIP</v>
          </cell>
          <cell r="C90">
            <v>-13560774</v>
          </cell>
          <cell r="D90">
            <v>-7690000</v>
          </cell>
          <cell r="E90">
            <v>-13560774</v>
          </cell>
          <cell r="G90">
            <v>-13560774</v>
          </cell>
          <cell r="H90">
            <v>-7690000</v>
          </cell>
        </row>
        <row r="91">
          <cell r="A91">
            <v>121403</v>
          </cell>
          <cell r="B91" t="str">
            <v>Provision for Leave Encashment</v>
          </cell>
          <cell r="C91">
            <v>-1377316</v>
          </cell>
          <cell r="D91">
            <v>-1179421</v>
          </cell>
          <cell r="E91">
            <v>-1377316</v>
          </cell>
          <cell r="G91">
            <v>-1377316</v>
          </cell>
          <cell r="H91">
            <v>-1179421</v>
          </cell>
        </row>
        <row r="92">
          <cell r="A92">
            <v>130001</v>
          </cell>
          <cell r="B92" t="str">
            <v>Deferred Tax Liability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H92">
            <v>0</v>
          </cell>
        </row>
        <row r="93">
          <cell r="A93">
            <v>200101</v>
          </cell>
          <cell r="B93" t="str">
            <v>Buildings</v>
          </cell>
          <cell r="C93">
            <v>34130400</v>
          </cell>
          <cell r="D93">
            <v>34130400</v>
          </cell>
          <cell r="E93">
            <v>34130400</v>
          </cell>
          <cell r="G93">
            <v>34130400</v>
          </cell>
          <cell r="H93">
            <v>34130400</v>
          </cell>
        </row>
        <row r="94">
          <cell r="A94">
            <v>200201</v>
          </cell>
          <cell r="B94" t="str">
            <v>LEASEHOLD LAND</v>
          </cell>
          <cell r="C94">
            <v>5582900</v>
          </cell>
          <cell r="D94">
            <v>5582900</v>
          </cell>
          <cell r="E94">
            <v>5582900</v>
          </cell>
          <cell r="G94">
            <v>5582900</v>
          </cell>
          <cell r="H94">
            <v>5582900</v>
          </cell>
        </row>
        <row r="95">
          <cell r="A95">
            <v>200301</v>
          </cell>
          <cell r="B95" t="str">
            <v>Plant &amp; Machinery</v>
          </cell>
          <cell r="C95">
            <v>573437541</v>
          </cell>
          <cell r="D95">
            <v>548721341</v>
          </cell>
          <cell r="E95">
            <v>573437541.15999997</v>
          </cell>
          <cell r="G95">
            <v>573437541.15999997</v>
          </cell>
          <cell r="H95">
            <v>548721340.52999997</v>
          </cell>
        </row>
        <row r="96">
          <cell r="A96">
            <v>200401</v>
          </cell>
          <cell r="B96" t="str">
            <v>Office Equipment</v>
          </cell>
          <cell r="C96">
            <v>20441025</v>
          </cell>
          <cell r="D96">
            <v>19657955</v>
          </cell>
          <cell r="E96">
            <v>20441025.25</v>
          </cell>
          <cell r="G96">
            <v>20441025.25</v>
          </cell>
          <cell r="H96">
            <v>19657955.25</v>
          </cell>
        </row>
        <row r="97">
          <cell r="A97">
            <v>200501</v>
          </cell>
          <cell r="B97" t="str">
            <v>Computers</v>
          </cell>
          <cell r="C97">
            <v>76817693</v>
          </cell>
          <cell r="D97">
            <v>68491625</v>
          </cell>
          <cell r="E97">
            <v>76817692.579999998</v>
          </cell>
          <cell r="G97">
            <v>76817692.579999998</v>
          </cell>
          <cell r="H97">
            <v>68491625.099999994</v>
          </cell>
        </row>
        <row r="98">
          <cell r="A98">
            <v>200601</v>
          </cell>
          <cell r="B98" t="str">
            <v>Furniture &amp; Fixtures</v>
          </cell>
          <cell r="C98">
            <v>25678420</v>
          </cell>
          <cell r="D98">
            <v>22871198</v>
          </cell>
          <cell r="E98">
            <v>25678419.5</v>
          </cell>
          <cell r="G98">
            <v>25678419.5</v>
          </cell>
          <cell r="H98">
            <v>22871197.5</v>
          </cell>
        </row>
        <row r="99">
          <cell r="A99">
            <v>200701</v>
          </cell>
          <cell r="B99" t="str">
            <v>Leasehold Improvements.</v>
          </cell>
          <cell r="C99">
            <v>24359670</v>
          </cell>
          <cell r="D99">
            <v>24265178</v>
          </cell>
          <cell r="E99">
            <v>24359670</v>
          </cell>
          <cell r="G99">
            <v>24359670</v>
          </cell>
          <cell r="H99">
            <v>24265178</v>
          </cell>
        </row>
        <row r="100">
          <cell r="A100">
            <v>200801</v>
          </cell>
          <cell r="B100" t="str">
            <v>Vehicles</v>
          </cell>
          <cell r="C100">
            <v>6890285</v>
          </cell>
          <cell r="D100">
            <v>6439010</v>
          </cell>
          <cell r="E100">
            <v>6890284.5</v>
          </cell>
          <cell r="G100">
            <v>6890284.5</v>
          </cell>
          <cell r="H100">
            <v>6439009.5</v>
          </cell>
        </row>
        <row r="101">
          <cell r="A101">
            <v>200901</v>
          </cell>
          <cell r="B101" t="str">
            <v>Capitalised Software</v>
          </cell>
          <cell r="C101">
            <v>38182866</v>
          </cell>
          <cell r="D101">
            <v>21962330</v>
          </cell>
          <cell r="E101">
            <v>38182866.340000004</v>
          </cell>
          <cell r="G101">
            <v>38182866.340000004</v>
          </cell>
          <cell r="H101">
            <v>21962329.539999999</v>
          </cell>
        </row>
        <row r="102">
          <cell r="A102">
            <v>201001</v>
          </cell>
          <cell r="B102" t="str">
            <v>Accumulated Depreciation Buildings</v>
          </cell>
          <cell r="C102">
            <v>-2638754</v>
          </cell>
          <cell r="D102">
            <v>-1501188</v>
          </cell>
          <cell r="E102">
            <v>-2638753.7799999998</v>
          </cell>
          <cell r="G102">
            <v>-2638753.7799999998</v>
          </cell>
          <cell r="H102">
            <v>-1501187.55</v>
          </cell>
        </row>
        <row r="103">
          <cell r="A103">
            <v>201101</v>
          </cell>
          <cell r="B103" t="str">
            <v>Accumulated Depreciation Leasehold Land</v>
          </cell>
          <cell r="C103">
            <v>-343161</v>
          </cell>
          <cell r="D103">
            <v>-286774</v>
          </cell>
          <cell r="E103">
            <v>-343160.87</v>
          </cell>
          <cell r="G103">
            <v>-343160.87</v>
          </cell>
          <cell r="H103">
            <v>-286773.58</v>
          </cell>
        </row>
        <row r="104">
          <cell r="A104">
            <v>201201</v>
          </cell>
          <cell r="B104" t="str">
            <v>Accumulated Depreciation Plant &amp; Machinery.</v>
          </cell>
          <cell r="C104">
            <v>-386406994</v>
          </cell>
          <cell r="D104">
            <v>-311799635</v>
          </cell>
          <cell r="E104">
            <v>-386406994</v>
          </cell>
          <cell r="G104">
            <v>-386406994</v>
          </cell>
          <cell r="H104">
            <v>-311799635.23000002</v>
          </cell>
        </row>
        <row r="105">
          <cell r="A105">
            <v>201301</v>
          </cell>
          <cell r="B105" t="str">
            <v>Accumulated Depreciation Office Equipment</v>
          </cell>
          <cell r="C105">
            <v>-12686923</v>
          </cell>
          <cell r="D105">
            <v>-9374693</v>
          </cell>
          <cell r="E105">
            <v>-12686922.710000001</v>
          </cell>
          <cell r="G105">
            <v>-12686922.710000001</v>
          </cell>
          <cell r="H105">
            <v>-9374692.7699999996</v>
          </cell>
        </row>
        <row r="106">
          <cell r="A106">
            <v>201401</v>
          </cell>
          <cell r="B106" t="str">
            <v>Accumulated Depreciation Furniture &amp; Fixtures</v>
          </cell>
          <cell r="C106">
            <v>-12161000</v>
          </cell>
          <cell r="D106">
            <v>-7750387</v>
          </cell>
          <cell r="E106">
            <v>-12160999.720000001</v>
          </cell>
          <cell r="G106">
            <v>-12160999.720000001</v>
          </cell>
          <cell r="H106">
            <v>-7750386.5899999999</v>
          </cell>
        </row>
        <row r="107">
          <cell r="A107">
            <v>201501</v>
          </cell>
          <cell r="B107" t="str">
            <v>Accumulated Depreciation Computers</v>
          </cell>
          <cell r="C107">
            <v>-45973500</v>
          </cell>
          <cell r="D107">
            <v>-34002752</v>
          </cell>
          <cell r="E107">
            <v>-45973500.469999999</v>
          </cell>
          <cell r="G107">
            <v>-45973500.469999999</v>
          </cell>
          <cell r="H107">
            <v>-34002751.869999997</v>
          </cell>
        </row>
        <row r="108">
          <cell r="A108">
            <v>201601</v>
          </cell>
          <cell r="B108" t="str">
            <v>Accumulated Depreciation Leasehold Improvements</v>
          </cell>
          <cell r="C108">
            <v>-9829349</v>
          </cell>
          <cell r="D108">
            <v>-5516237</v>
          </cell>
          <cell r="E108">
            <v>-9829348.5600000005</v>
          </cell>
          <cell r="G108">
            <v>-9829348.5600000005</v>
          </cell>
          <cell r="H108">
            <v>-5516237.3600000003</v>
          </cell>
        </row>
        <row r="109">
          <cell r="A109">
            <v>201701</v>
          </cell>
          <cell r="B109" t="str">
            <v>Accumulated Depreciation Vehicles</v>
          </cell>
          <cell r="C109">
            <v>-4757073</v>
          </cell>
          <cell r="D109">
            <v>-4930194</v>
          </cell>
          <cell r="E109">
            <v>-4757072.93</v>
          </cell>
          <cell r="G109">
            <v>-4757072.93</v>
          </cell>
          <cell r="H109">
            <v>-4930194.2</v>
          </cell>
        </row>
        <row r="110">
          <cell r="A110">
            <v>201801</v>
          </cell>
          <cell r="B110" t="str">
            <v>Accumulated Depreciation Computer Software</v>
          </cell>
          <cell r="C110">
            <v>-9631862</v>
          </cell>
          <cell r="D110">
            <v>-3601824</v>
          </cell>
          <cell r="E110">
            <v>-9631862.1400000006</v>
          </cell>
          <cell r="G110">
            <v>-9631862.1400000006</v>
          </cell>
          <cell r="H110">
            <v>-3601823.97</v>
          </cell>
        </row>
        <row r="111">
          <cell r="A111">
            <v>202001</v>
          </cell>
          <cell r="B111" t="str">
            <v>Capital Work in Progress</v>
          </cell>
          <cell r="C111">
            <v>0</v>
          </cell>
          <cell r="D111">
            <v>0</v>
          </cell>
          <cell r="E111">
            <v>0</v>
          </cell>
          <cell r="G111">
            <v>0</v>
          </cell>
          <cell r="H111">
            <v>0</v>
          </cell>
        </row>
        <row r="112">
          <cell r="A112">
            <v>202002</v>
          </cell>
          <cell r="B112" t="str">
            <v>Plant &amp; Machinery - Additional</v>
          </cell>
          <cell r="C112">
            <v>4232133</v>
          </cell>
          <cell r="D112">
            <v>4676165</v>
          </cell>
          <cell r="E112">
            <v>4232132.67</v>
          </cell>
          <cell r="G112">
            <v>4232132.67</v>
          </cell>
          <cell r="H112">
            <v>4676164.7</v>
          </cell>
        </row>
        <row r="113">
          <cell r="A113">
            <v>202003</v>
          </cell>
          <cell r="B113" t="str">
            <v>Office Equipment - Additional</v>
          </cell>
          <cell r="C113">
            <v>1797137</v>
          </cell>
          <cell r="D113">
            <v>1890588</v>
          </cell>
          <cell r="E113">
            <v>1797137</v>
          </cell>
          <cell r="G113">
            <v>1797137</v>
          </cell>
          <cell r="H113">
            <v>1890588</v>
          </cell>
        </row>
        <row r="114">
          <cell r="A114">
            <v>202004</v>
          </cell>
          <cell r="B114" t="str">
            <v>Computers  - Additional</v>
          </cell>
          <cell r="C114">
            <v>-5130435</v>
          </cell>
          <cell r="D114">
            <v>-5023035</v>
          </cell>
          <cell r="E114">
            <v>-5130434.97</v>
          </cell>
          <cell r="G114">
            <v>-5130434.97</v>
          </cell>
          <cell r="H114">
            <v>-5023035</v>
          </cell>
        </row>
        <row r="115">
          <cell r="A115">
            <v>202005</v>
          </cell>
          <cell r="B115" t="str">
            <v>Equipment given on rent</v>
          </cell>
          <cell r="C115">
            <v>10280400</v>
          </cell>
          <cell r="D115">
            <v>10156749</v>
          </cell>
          <cell r="E115">
            <v>10280400.25</v>
          </cell>
          <cell r="G115">
            <v>10280400.25</v>
          </cell>
          <cell r="H115">
            <v>10156749</v>
          </cell>
        </row>
        <row r="116">
          <cell r="A116">
            <v>202006</v>
          </cell>
          <cell r="B116" t="str">
            <v>Furniture &amp; Fixtures - Additional</v>
          </cell>
          <cell r="C116">
            <v>93451</v>
          </cell>
          <cell r="D116">
            <v>0</v>
          </cell>
          <cell r="E116">
            <v>93451</v>
          </cell>
          <cell r="G116">
            <v>93451</v>
          </cell>
          <cell r="H116">
            <v>0</v>
          </cell>
        </row>
        <row r="117">
          <cell r="A117">
            <v>202201</v>
          </cell>
          <cell r="B117" t="str">
            <v>Revenue on Sale of Fixed Assets.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</row>
        <row r="118">
          <cell r="A118">
            <v>203001</v>
          </cell>
          <cell r="B118" t="str">
            <v>Accumulated  Depreciation - Adjustment</v>
          </cell>
          <cell r="C118">
            <v>-198086</v>
          </cell>
          <cell r="D118">
            <v>-198086</v>
          </cell>
          <cell r="E118">
            <v>-198086</v>
          </cell>
          <cell r="G118">
            <v>-198086</v>
          </cell>
          <cell r="H118">
            <v>-198086</v>
          </cell>
        </row>
        <row r="119">
          <cell r="A119">
            <v>203002</v>
          </cell>
          <cell r="B119" t="str">
            <v>Accumulated  Depreciation - Computers Adjustment</v>
          </cell>
          <cell r="C119">
            <v>733299</v>
          </cell>
          <cell r="D119">
            <v>733299</v>
          </cell>
          <cell r="E119">
            <v>733299</v>
          </cell>
          <cell r="G119">
            <v>733299</v>
          </cell>
          <cell r="H119">
            <v>733299</v>
          </cell>
        </row>
        <row r="120">
          <cell r="A120">
            <v>203003</v>
          </cell>
          <cell r="B120" t="str">
            <v>Accumulated  Depreciation - Office equipment Adjustment</v>
          </cell>
          <cell r="C120">
            <v>-1236578</v>
          </cell>
          <cell r="D120">
            <v>-1236578</v>
          </cell>
          <cell r="E120">
            <v>-1236578</v>
          </cell>
          <cell r="G120">
            <v>-1236578</v>
          </cell>
          <cell r="H120">
            <v>-1236578</v>
          </cell>
        </row>
        <row r="121">
          <cell r="A121">
            <v>203004</v>
          </cell>
          <cell r="B121" t="str">
            <v>Accumulated  Deprn. - Adjustment Leasehold Improve</v>
          </cell>
          <cell r="C121">
            <v>1</v>
          </cell>
          <cell r="D121">
            <v>1</v>
          </cell>
          <cell r="E121">
            <v>1</v>
          </cell>
          <cell r="G121">
            <v>1</v>
          </cell>
          <cell r="H121">
            <v>1</v>
          </cell>
        </row>
        <row r="122">
          <cell r="A122">
            <v>203005</v>
          </cell>
          <cell r="B122" t="str">
            <v>Accumulated  Deprn. - Adjustment Plant &amp; machinery</v>
          </cell>
          <cell r="C122">
            <v>0</v>
          </cell>
          <cell r="D122">
            <v>0</v>
          </cell>
          <cell r="E122">
            <v>0</v>
          </cell>
          <cell r="G122">
            <v>0</v>
          </cell>
          <cell r="H122">
            <v>0</v>
          </cell>
        </row>
        <row r="123">
          <cell r="A123">
            <v>203006</v>
          </cell>
          <cell r="B123" t="str">
            <v>Accumulated  Deprn. - Adjustment Furniture &amp; Fixtu</v>
          </cell>
          <cell r="C123">
            <v>1</v>
          </cell>
          <cell r="D123">
            <v>1</v>
          </cell>
          <cell r="E123">
            <v>1</v>
          </cell>
          <cell r="G123">
            <v>1</v>
          </cell>
          <cell r="H123">
            <v>1</v>
          </cell>
        </row>
        <row r="124">
          <cell r="A124">
            <v>203007</v>
          </cell>
          <cell r="B124" t="str">
            <v>Accumulated Depreciation Rental equipment</v>
          </cell>
          <cell r="C124">
            <v>-4699483</v>
          </cell>
          <cell r="D124">
            <v>-2664011</v>
          </cell>
          <cell r="E124">
            <v>-4699482.51</v>
          </cell>
          <cell r="G124">
            <v>-4699482.51</v>
          </cell>
          <cell r="H124">
            <v>-2664011</v>
          </cell>
        </row>
        <row r="125">
          <cell r="A125">
            <v>210001</v>
          </cell>
          <cell r="B125" t="str">
            <v>Equity Investment in Ceycom - SriLanka.</v>
          </cell>
          <cell r="C125">
            <v>17425141</v>
          </cell>
          <cell r="D125">
            <v>17425141</v>
          </cell>
          <cell r="E125">
            <v>17425141</v>
          </cell>
          <cell r="G125">
            <v>17425141</v>
          </cell>
          <cell r="H125">
            <v>17425140.809999999</v>
          </cell>
        </row>
        <row r="126">
          <cell r="A126">
            <v>210002</v>
          </cell>
          <cell r="B126" t="str">
            <v>Provision for Impairment of Investments</v>
          </cell>
          <cell r="C126">
            <v>-17425141</v>
          </cell>
          <cell r="D126">
            <v>-17425141</v>
          </cell>
          <cell r="E126">
            <v>-17425141</v>
          </cell>
          <cell r="G126">
            <v>-17425141</v>
          </cell>
          <cell r="H126">
            <v>-17425141</v>
          </cell>
        </row>
        <row r="127">
          <cell r="A127">
            <v>220001</v>
          </cell>
          <cell r="B127" t="str">
            <v>Finished goods</v>
          </cell>
          <cell r="C127">
            <v>195149778</v>
          </cell>
          <cell r="D127">
            <v>176902221</v>
          </cell>
          <cell r="E127">
            <v>195149778.30000001</v>
          </cell>
          <cell r="G127">
            <v>195149778.30000001</v>
          </cell>
          <cell r="H127">
            <v>176902221.13</v>
          </cell>
        </row>
        <row r="128">
          <cell r="A128">
            <v>220101</v>
          </cell>
          <cell r="B128" t="str">
            <v>Finished Goods in Transit</v>
          </cell>
          <cell r="C128">
            <v>10974266</v>
          </cell>
          <cell r="D128">
            <v>23378670</v>
          </cell>
          <cell r="E128">
            <v>10974266</v>
          </cell>
          <cell r="G128">
            <v>10974266</v>
          </cell>
          <cell r="H128">
            <v>23378670</v>
          </cell>
        </row>
        <row r="129">
          <cell r="A129">
            <v>220102</v>
          </cell>
          <cell r="B129" t="str">
            <v>Finished Goods Adjustment</v>
          </cell>
          <cell r="C129">
            <v>-85045997</v>
          </cell>
          <cell r="D129">
            <v>-65187211</v>
          </cell>
          <cell r="E129">
            <v>-85045997.319999993</v>
          </cell>
          <cell r="G129">
            <v>-85045997.319999993</v>
          </cell>
          <cell r="H129">
            <v>-65187211.299999997</v>
          </cell>
        </row>
        <row r="130">
          <cell r="A130">
            <v>220201</v>
          </cell>
          <cell r="B130" t="str">
            <v>Loose Tools</v>
          </cell>
          <cell r="C130">
            <v>562929</v>
          </cell>
          <cell r="D130">
            <v>562929</v>
          </cell>
          <cell r="E130">
            <v>562929</v>
          </cell>
          <cell r="G130">
            <v>562929</v>
          </cell>
          <cell r="H130">
            <v>562929</v>
          </cell>
        </row>
        <row r="131">
          <cell r="A131">
            <v>220202</v>
          </cell>
          <cell r="B131" t="str">
            <v>Provision for Loose Tools</v>
          </cell>
          <cell r="C131">
            <v>-562929</v>
          </cell>
          <cell r="D131">
            <v>-562929</v>
          </cell>
          <cell r="E131">
            <v>-562929</v>
          </cell>
          <cell r="G131">
            <v>-562929</v>
          </cell>
          <cell r="H131">
            <v>-562929</v>
          </cell>
        </row>
        <row r="132">
          <cell r="A132">
            <v>221001</v>
          </cell>
          <cell r="B132" t="str">
            <v>Customers Reconciliation Account</v>
          </cell>
          <cell r="C132">
            <v>521783877</v>
          </cell>
          <cell r="D132">
            <v>511329457</v>
          </cell>
          <cell r="E132">
            <v>521783877.25</v>
          </cell>
          <cell r="G132">
            <v>521783877.25</v>
          </cell>
          <cell r="H132">
            <v>511329456.79000002</v>
          </cell>
        </row>
        <row r="133">
          <cell r="A133">
            <v>221002</v>
          </cell>
          <cell r="B133" t="str">
            <v>Provision for Doubtful Debts</v>
          </cell>
          <cell r="C133">
            <v>-33262566</v>
          </cell>
          <cell r="D133">
            <v>-28737450</v>
          </cell>
          <cell r="E133">
            <v>-33262566.050000001</v>
          </cell>
          <cell r="G133">
            <v>-33262566.050000001</v>
          </cell>
          <cell r="H133">
            <v>-28737450</v>
          </cell>
        </row>
        <row r="134">
          <cell r="A134">
            <v>221003</v>
          </cell>
          <cell r="B134" t="str">
            <v>IDL- Course Fee Recoverable from Students</v>
          </cell>
          <cell r="C134">
            <v>27859468</v>
          </cell>
          <cell r="D134">
            <v>-3000000</v>
          </cell>
          <cell r="E134">
            <v>27859468</v>
          </cell>
          <cell r="G134">
            <v>27859468</v>
          </cell>
          <cell r="H134">
            <v>-3000000</v>
          </cell>
        </row>
        <row r="135">
          <cell r="A135">
            <v>222001</v>
          </cell>
          <cell r="B135" t="str">
            <v>Cash at Delhi Office</v>
          </cell>
          <cell r="C135">
            <v>124791</v>
          </cell>
          <cell r="D135">
            <v>13090</v>
          </cell>
          <cell r="E135">
            <v>124791</v>
          </cell>
          <cell r="G135">
            <v>124791</v>
          </cell>
          <cell r="H135">
            <v>13090</v>
          </cell>
        </row>
        <row r="136">
          <cell r="A136">
            <v>222101</v>
          </cell>
          <cell r="B136" t="str">
            <v>FD with Scheduled Banks</v>
          </cell>
          <cell r="C136">
            <v>310067</v>
          </cell>
          <cell r="D136">
            <v>310067</v>
          </cell>
          <cell r="E136">
            <v>310067</v>
          </cell>
          <cell r="G136">
            <v>310067</v>
          </cell>
          <cell r="H136">
            <v>310067</v>
          </cell>
        </row>
        <row r="137">
          <cell r="A137">
            <v>222102</v>
          </cell>
          <cell r="B137" t="str">
            <v>Margin Money with ABN for Letter of Credit</v>
          </cell>
          <cell r="C137">
            <v>0</v>
          </cell>
          <cell r="D137">
            <v>0</v>
          </cell>
          <cell r="E137">
            <v>0</v>
          </cell>
          <cell r="G137">
            <v>0</v>
          </cell>
          <cell r="H137">
            <v>0</v>
          </cell>
        </row>
        <row r="138">
          <cell r="A138">
            <v>222201</v>
          </cell>
          <cell r="B138" t="str">
            <v>Credit Lyonnais, Mumbai.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</row>
        <row r="139">
          <cell r="A139">
            <v>222202</v>
          </cell>
          <cell r="B139" t="str">
            <v>Centurion Bank, Delhi.</v>
          </cell>
          <cell r="C139">
            <v>0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</row>
        <row r="140">
          <cell r="A140">
            <v>222203</v>
          </cell>
          <cell r="B140" t="str">
            <v>ANZ Grindlays Delhi</v>
          </cell>
          <cell r="C140">
            <v>0</v>
          </cell>
          <cell r="D140">
            <v>0</v>
          </cell>
          <cell r="E140">
            <v>0</v>
          </cell>
          <cell r="G140">
            <v>0</v>
          </cell>
          <cell r="H140">
            <v>0</v>
          </cell>
        </row>
        <row r="141">
          <cell r="A141">
            <v>222204</v>
          </cell>
          <cell r="B141" t="str">
            <v>HSBC, Calcutta.</v>
          </cell>
          <cell r="C141">
            <v>98875</v>
          </cell>
          <cell r="D141">
            <v>26875</v>
          </cell>
          <cell r="E141">
            <v>98875.199999999997</v>
          </cell>
          <cell r="G141">
            <v>98875.199999999997</v>
          </cell>
          <cell r="H141">
            <v>26875.200000000001</v>
          </cell>
        </row>
        <row r="142">
          <cell r="A142">
            <v>222205</v>
          </cell>
          <cell r="B142" t="str">
            <v>ANZ Grindlays Bangalore</v>
          </cell>
          <cell r="C142">
            <v>60820</v>
          </cell>
          <cell r="D142">
            <v>36820</v>
          </cell>
          <cell r="E142">
            <v>60819.5</v>
          </cell>
          <cell r="G142">
            <v>60819.5</v>
          </cell>
          <cell r="H142">
            <v>36819.5</v>
          </cell>
        </row>
        <row r="143">
          <cell r="A143">
            <v>222206</v>
          </cell>
          <cell r="B143" t="str">
            <v>Syndicate Bank, Delhi</v>
          </cell>
          <cell r="C143">
            <v>-34311</v>
          </cell>
          <cell r="D143">
            <v>526318</v>
          </cell>
          <cell r="E143">
            <v>-34310.79</v>
          </cell>
          <cell r="G143">
            <v>-34310.79</v>
          </cell>
          <cell r="H143">
            <v>526318.21</v>
          </cell>
        </row>
        <row r="144">
          <cell r="A144">
            <v>222207</v>
          </cell>
          <cell r="B144" t="str">
            <v>Credit Lyonnais, Service Billing, New Delhi.</v>
          </cell>
          <cell r="C144">
            <v>2124</v>
          </cell>
          <cell r="D144">
            <v>2124</v>
          </cell>
          <cell r="E144">
            <v>2123.89</v>
          </cell>
          <cell r="G144">
            <v>2123.89</v>
          </cell>
          <cell r="H144">
            <v>2123.89</v>
          </cell>
        </row>
        <row r="145">
          <cell r="A145">
            <v>222208</v>
          </cell>
          <cell r="B145" t="str">
            <v>Credit Lyonnais - Unpaid Dividend A/c</v>
          </cell>
          <cell r="C145">
            <v>26</v>
          </cell>
          <cell r="D145">
            <v>10</v>
          </cell>
          <cell r="E145">
            <v>26</v>
          </cell>
          <cell r="G145">
            <v>26</v>
          </cell>
          <cell r="H145">
            <v>10</v>
          </cell>
        </row>
        <row r="146">
          <cell r="A146">
            <v>222209</v>
          </cell>
          <cell r="B146" t="str">
            <v>ABN Amro Bank Current A/c</v>
          </cell>
          <cell r="C146">
            <v>0</v>
          </cell>
          <cell r="D146">
            <v>0</v>
          </cell>
          <cell r="E146">
            <v>0</v>
          </cell>
          <cell r="G146">
            <v>0</v>
          </cell>
          <cell r="H146">
            <v>0</v>
          </cell>
        </row>
        <row r="147">
          <cell r="A147">
            <v>222210</v>
          </cell>
          <cell r="B147" t="str">
            <v>Bank Of Maharashtra Current A/c</v>
          </cell>
          <cell r="C147">
            <v>0</v>
          </cell>
          <cell r="D147">
            <v>1737180</v>
          </cell>
          <cell r="E147">
            <v>0</v>
          </cell>
          <cell r="G147">
            <v>0</v>
          </cell>
          <cell r="H147">
            <v>1737180</v>
          </cell>
        </row>
        <row r="148">
          <cell r="A148">
            <v>222211</v>
          </cell>
          <cell r="B148" t="str">
            <v>Credit Lyonnais - Dividend Current A/c</v>
          </cell>
          <cell r="C148">
            <v>0</v>
          </cell>
          <cell r="D148">
            <v>0</v>
          </cell>
          <cell r="E148">
            <v>0</v>
          </cell>
          <cell r="G148">
            <v>0</v>
          </cell>
          <cell r="H148">
            <v>0</v>
          </cell>
        </row>
        <row r="149">
          <cell r="A149">
            <v>222301</v>
          </cell>
          <cell r="B149" t="str">
            <v>Cheques in hand</v>
          </cell>
          <cell r="C149">
            <v>28365658</v>
          </cell>
          <cell r="D149">
            <v>17243118</v>
          </cell>
          <cell r="E149">
            <v>28365657.969999999</v>
          </cell>
          <cell r="G149">
            <v>28365657.969999999</v>
          </cell>
          <cell r="H149">
            <v>17243118.02</v>
          </cell>
        </row>
        <row r="150">
          <cell r="A150">
            <v>223001</v>
          </cell>
          <cell r="B150" t="str">
            <v>Interest accrued on Fixed Deposit</v>
          </cell>
          <cell r="C150">
            <v>90060</v>
          </cell>
          <cell r="D150">
            <v>68475</v>
          </cell>
          <cell r="E150">
            <v>90060.18</v>
          </cell>
          <cell r="G150">
            <v>90060.18</v>
          </cell>
          <cell r="H150">
            <v>68474.8</v>
          </cell>
        </row>
        <row r="151">
          <cell r="A151">
            <v>223101</v>
          </cell>
          <cell r="B151" t="str">
            <v>Insurance claim recoverable - VEHICLES</v>
          </cell>
          <cell r="C151">
            <v>128912</v>
          </cell>
          <cell r="D151">
            <v>4019</v>
          </cell>
          <cell r="E151">
            <v>128912</v>
          </cell>
          <cell r="G151">
            <v>128912</v>
          </cell>
          <cell r="H151">
            <v>4019</v>
          </cell>
        </row>
        <row r="152">
          <cell r="A152">
            <v>223102</v>
          </cell>
          <cell r="B152" t="str">
            <v>Insurance claim recoverable - Laptops / Cellphones</v>
          </cell>
          <cell r="C152">
            <v>60061</v>
          </cell>
          <cell r="D152">
            <v>48191</v>
          </cell>
          <cell r="E152">
            <v>60061</v>
          </cell>
          <cell r="G152">
            <v>60061</v>
          </cell>
          <cell r="H152">
            <v>48191</v>
          </cell>
        </row>
        <row r="153">
          <cell r="A153">
            <v>223103</v>
          </cell>
          <cell r="B153" t="str">
            <v>Insurance claim recoverable - MARINE</v>
          </cell>
          <cell r="C153">
            <v>0</v>
          </cell>
          <cell r="D153">
            <v>49730</v>
          </cell>
          <cell r="E153">
            <v>0</v>
          </cell>
          <cell r="G153">
            <v>0</v>
          </cell>
          <cell r="H153">
            <v>49730</v>
          </cell>
        </row>
        <row r="154">
          <cell r="A154">
            <v>223104</v>
          </cell>
          <cell r="B154" t="str">
            <v>DOT Claims recoverable</v>
          </cell>
          <cell r="C154">
            <v>0</v>
          </cell>
          <cell r="D154">
            <v>0</v>
          </cell>
          <cell r="E154">
            <v>0</v>
          </cell>
          <cell r="G154">
            <v>0</v>
          </cell>
          <cell r="H154">
            <v>0</v>
          </cell>
        </row>
        <row r="155">
          <cell r="A155">
            <v>223105</v>
          </cell>
          <cell r="B155" t="str">
            <v>Miscellaneous  claims recoverable</v>
          </cell>
          <cell r="C155">
            <v>2204393</v>
          </cell>
          <cell r="D155">
            <v>2204393</v>
          </cell>
          <cell r="E155">
            <v>2204393</v>
          </cell>
          <cell r="G155">
            <v>2204393</v>
          </cell>
          <cell r="H155">
            <v>2204393</v>
          </cell>
        </row>
        <row r="156">
          <cell r="A156">
            <v>224001</v>
          </cell>
          <cell r="B156" t="str">
            <v>Employee Expense Advance Special GL</v>
          </cell>
          <cell r="C156">
            <v>58022</v>
          </cell>
          <cell r="D156">
            <v>1187718</v>
          </cell>
          <cell r="E156">
            <v>58021.5</v>
          </cell>
          <cell r="G156">
            <v>58021.5</v>
          </cell>
          <cell r="H156">
            <v>1187718.29</v>
          </cell>
        </row>
        <row r="157">
          <cell r="A157">
            <v>224002</v>
          </cell>
          <cell r="B157" t="str">
            <v>Employee Travel Advance Special GL</v>
          </cell>
          <cell r="C157">
            <v>1100472</v>
          </cell>
          <cell r="D157">
            <v>2857019</v>
          </cell>
          <cell r="E157">
            <v>1100472</v>
          </cell>
          <cell r="G157">
            <v>1100472</v>
          </cell>
          <cell r="H157">
            <v>2857019.25</v>
          </cell>
        </row>
        <row r="158">
          <cell r="A158">
            <v>224003</v>
          </cell>
          <cell r="B158" t="str">
            <v>Employee Imprest  Advance Special GL</v>
          </cell>
          <cell r="C158">
            <v>311422</v>
          </cell>
          <cell r="D158">
            <v>69579</v>
          </cell>
          <cell r="E158">
            <v>311421.90000000002</v>
          </cell>
          <cell r="G158">
            <v>311421.90000000002</v>
          </cell>
          <cell r="H158">
            <v>69579.25</v>
          </cell>
        </row>
        <row r="159">
          <cell r="A159">
            <v>224004</v>
          </cell>
          <cell r="B159" t="str">
            <v>Employee Soft Loan Special GL</v>
          </cell>
          <cell r="C159">
            <v>162685</v>
          </cell>
          <cell r="D159">
            <v>272000</v>
          </cell>
          <cell r="E159">
            <v>162685</v>
          </cell>
          <cell r="G159">
            <v>162685</v>
          </cell>
          <cell r="H159">
            <v>272000</v>
          </cell>
        </row>
        <row r="160">
          <cell r="A160">
            <v>224005</v>
          </cell>
          <cell r="B160" t="str">
            <v>Employee Loan (Confidential) Special GL</v>
          </cell>
          <cell r="C160">
            <v>568750</v>
          </cell>
          <cell r="D160">
            <v>1043250</v>
          </cell>
          <cell r="E160">
            <v>568750</v>
          </cell>
          <cell r="G160">
            <v>568750</v>
          </cell>
          <cell r="H160">
            <v>1043250</v>
          </cell>
        </row>
        <row r="161">
          <cell r="A161">
            <v>224006</v>
          </cell>
          <cell r="B161" t="str">
            <v>Employee Ticket Advance Special GL</v>
          </cell>
          <cell r="C161">
            <v>631096</v>
          </cell>
          <cell r="D161">
            <v>3862494</v>
          </cell>
          <cell r="E161">
            <v>631096</v>
          </cell>
          <cell r="G161">
            <v>631096</v>
          </cell>
          <cell r="H161">
            <v>3862494.11</v>
          </cell>
        </row>
        <row r="162">
          <cell r="A162">
            <v>224007</v>
          </cell>
          <cell r="B162" t="str">
            <v>Employee Salary  Advance Special GL</v>
          </cell>
          <cell r="C162">
            <v>64244</v>
          </cell>
          <cell r="D162">
            <v>82718</v>
          </cell>
          <cell r="E162">
            <v>64244</v>
          </cell>
          <cell r="G162">
            <v>64244</v>
          </cell>
          <cell r="H162">
            <v>82718</v>
          </cell>
        </row>
        <row r="163">
          <cell r="A163">
            <v>224021</v>
          </cell>
          <cell r="B163" t="str">
            <v>Rent Paid in Advance - Office Leases</v>
          </cell>
          <cell r="C163">
            <v>644012</v>
          </cell>
          <cell r="D163">
            <v>1458340</v>
          </cell>
          <cell r="E163">
            <v>644012</v>
          </cell>
          <cell r="G163">
            <v>644012</v>
          </cell>
          <cell r="H163">
            <v>1458340</v>
          </cell>
        </row>
        <row r="164">
          <cell r="A164">
            <v>224022</v>
          </cell>
          <cell r="B164" t="str">
            <v>Rent Paid in Advance - Residential Leases</v>
          </cell>
          <cell r="C164">
            <v>482200</v>
          </cell>
          <cell r="D164">
            <v>135786</v>
          </cell>
          <cell r="E164">
            <v>482200</v>
          </cell>
          <cell r="G164">
            <v>482200</v>
          </cell>
          <cell r="H164">
            <v>135786</v>
          </cell>
        </row>
        <row r="165">
          <cell r="A165">
            <v>224031</v>
          </cell>
          <cell r="B165" t="str">
            <v>Prepaid Expenses</v>
          </cell>
          <cell r="C165">
            <v>9642802</v>
          </cell>
          <cell r="D165">
            <v>5179291</v>
          </cell>
          <cell r="E165">
            <v>9642802.4299999997</v>
          </cell>
          <cell r="G165">
            <v>9642802.4299999997</v>
          </cell>
          <cell r="H165">
            <v>5179291.01</v>
          </cell>
        </row>
        <row r="166">
          <cell r="A166">
            <v>224032</v>
          </cell>
          <cell r="B166" t="str">
            <v>Prepaid Insurance</v>
          </cell>
          <cell r="C166">
            <v>7599747</v>
          </cell>
          <cell r="D166">
            <v>7069833</v>
          </cell>
          <cell r="E166">
            <v>7599746.9400000004</v>
          </cell>
          <cell r="G166">
            <v>7599746.9400000004</v>
          </cell>
          <cell r="H166">
            <v>7069833</v>
          </cell>
        </row>
        <row r="167">
          <cell r="A167">
            <v>224033</v>
          </cell>
          <cell r="B167" t="str">
            <v>PRE PAID TRANSPONDER FEE</v>
          </cell>
          <cell r="C167">
            <v>59681950</v>
          </cell>
          <cell r="D167">
            <v>11081361</v>
          </cell>
          <cell r="E167">
            <v>59681950</v>
          </cell>
          <cell r="G167">
            <v>59681950</v>
          </cell>
          <cell r="H167">
            <v>11081361</v>
          </cell>
        </row>
        <row r="168">
          <cell r="A168">
            <v>224041</v>
          </cell>
          <cell r="B168" t="str">
            <v>Sales Tax Deposit</v>
          </cell>
          <cell r="C168">
            <v>6692621</v>
          </cell>
          <cell r="D168">
            <v>3042478</v>
          </cell>
          <cell r="E168">
            <v>6692621</v>
          </cell>
          <cell r="G168">
            <v>6692621</v>
          </cell>
          <cell r="H168">
            <v>3042478</v>
          </cell>
        </row>
        <row r="169">
          <cell r="A169">
            <v>224042</v>
          </cell>
          <cell r="B169" t="str">
            <v>Customs Duty Recoverable</v>
          </cell>
          <cell r="C169">
            <v>2500000</v>
          </cell>
          <cell r="D169">
            <v>2500000</v>
          </cell>
          <cell r="E169">
            <v>2500000</v>
          </cell>
          <cell r="G169">
            <v>2500000</v>
          </cell>
          <cell r="H169">
            <v>2500000</v>
          </cell>
        </row>
        <row r="170">
          <cell r="A170">
            <v>224051</v>
          </cell>
          <cell r="B170" t="str">
            <v>Freight recoverable - Customers</v>
          </cell>
          <cell r="C170">
            <v>772207</v>
          </cell>
          <cell r="D170">
            <v>0</v>
          </cell>
          <cell r="E170">
            <v>772207</v>
          </cell>
          <cell r="G170">
            <v>772207</v>
          </cell>
          <cell r="H170">
            <v>0</v>
          </cell>
        </row>
        <row r="171">
          <cell r="A171">
            <v>224052</v>
          </cell>
          <cell r="B171" t="str">
            <v>Octroi recoverable - Customers</v>
          </cell>
          <cell r="C171">
            <v>1387377</v>
          </cell>
          <cell r="D171">
            <v>-257732</v>
          </cell>
          <cell r="E171">
            <v>1387377</v>
          </cell>
          <cell r="G171">
            <v>1387377</v>
          </cell>
          <cell r="H171">
            <v>-257732.26</v>
          </cell>
        </row>
        <row r="172">
          <cell r="A172">
            <v>224053</v>
          </cell>
          <cell r="B172" t="str">
            <v>Expenses  recoverable - Customers</v>
          </cell>
          <cell r="C172">
            <v>1823611</v>
          </cell>
          <cell r="D172">
            <v>3278127</v>
          </cell>
          <cell r="E172">
            <v>1823611</v>
          </cell>
          <cell r="G172">
            <v>1823611</v>
          </cell>
          <cell r="H172">
            <v>3278127</v>
          </cell>
        </row>
        <row r="173">
          <cell r="A173">
            <v>224054</v>
          </cell>
          <cell r="B173" t="str">
            <v>IDL - Expenses recoverable from customers</v>
          </cell>
          <cell r="C173">
            <v>0</v>
          </cell>
          <cell r="D173">
            <v>0</v>
          </cell>
          <cell r="E173">
            <v>0</v>
          </cell>
          <cell r="G173">
            <v>0</v>
          </cell>
          <cell r="H173">
            <v>0</v>
          </cell>
        </row>
        <row r="174">
          <cell r="A174">
            <v>224061</v>
          </cell>
          <cell r="B174" t="str">
            <v>Advance Wealth Tax</v>
          </cell>
          <cell r="C174">
            <v>85163</v>
          </cell>
          <cell r="D174">
            <v>67443</v>
          </cell>
          <cell r="E174">
            <v>85163</v>
          </cell>
          <cell r="G174">
            <v>85163</v>
          </cell>
          <cell r="H174">
            <v>67443</v>
          </cell>
        </row>
        <row r="175">
          <cell r="A175">
            <v>224101</v>
          </cell>
          <cell r="B175" t="str">
            <v>Vendor Down Payment  Revenue Special GL</v>
          </cell>
          <cell r="C175">
            <v>12678886</v>
          </cell>
          <cell r="D175">
            <v>6604212</v>
          </cell>
          <cell r="E175">
            <v>12678885.859999999</v>
          </cell>
          <cell r="G175">
            <v>12678885.859999999</v>
          </cell>
          <cell r="H175">
            <v>6604211.7000000002</v>
          </cell>
        </row>
        <row r="176">
          <cell r="A176">
            <v>224102</v>
          </cell>
          <cell r="B176" t="str">
            <v>Advance for Customs Duty</v>
          </cell>
          <cell r="C176">
            <v>1528545</v>
          </cell>
          <cell r="D176">
            <v>5184699</v>
          </cell>
          <cell r="E176">
            <v>1528544.76</v>
          </cell>
          <cell r="G176">
            <v>1528544.76</v>
          </cell>
          <cell r="H176">
            <v>5184699</v>
          </cell>
        </row>
        <row r="177">
          <cell r="A177">
            <v>224104</v>
          </cell>
          <cell r="B177" t="str">
            <v>Advance for  Additional Duty</v>
          </cell>
          <cell r="C177">
            <v>0</v>
          </cell>
          <cell r="D177">
            <v>0</v>
          </cell>
          <cell r="E177">
            <v>0</v>
          </cell>
          <cell r="G177">
            <v>0</v>
          </cell>
          <cell r="H177">
            <v>0</v>
          </cell>
        </row>
        <row r="178">
          <cell r="A178">
            <v>224105</v>
          </cell>
          <cell r="B178" t="str">
            <v>Advance for  SAD</v>
          </cell>
          <cell r="C178">
            <v>0</v>
          </cell>
          <cell r="D178">
            <v>0</v>
          </cell>
          <cell r="E178">
            <v>0</v>
          </cell>
          <cell r="G178">
            <v>0</v>
          </cell>
          <cell r="H178">
            <v>0</v>
          </cell>
        </row>
        <row r="179">
          <cell r="A179">
            <v>224106</v>
          </cell>
          <cell r="B179" t="str">
            <v>Advance for  Loading</v>
          </cell>
          <cell r="C179">
            <v>0</v>
          </cell>
          <cell r="D179">
            <v>6189</v>
          </cell>
          <cell r="E179">
            <v>0</v>
          </cell>
          <cell r="G179">
            <v>0</v>
          </cell>
          <cell r="H179">
            <v>6189</v>
          </cell>
        </row>
        <row r="180">
          <cell r="A180">
            <v>224108</v>
          </cell>
          <cell r="B180" t="str">
            <v>Vendor Down Payment  Capital Special GL</v>
          </cell>
          <cell r="C180">
            <v>2204970</v>
          </cell>
          <cell r="D180">
            <v>717925</v>
          </cell>
          <cell r="E180">
            <v>2204970</v>
          </cell>
          <cell r="G180">
            <v>2204970</v>
          </cell>
          <cell r="H180">
            <v>717925</v>
          </cell>
        </row>
        <row r="181">
          <cell r="A181">
            <v>224109</v>
          </cell>
          <cell r="B181" t="str">
            <v>HECL Employees Stock Options Trust</v>
          </cell>
          <cell r="C181">
            <v>1000</v>
          </cell>
          <cell r="D181">
            <v>1000</v>
          </cell>
          <cell r="E181">
            <v>1000</v>
          </cell>
          <cell r="G181">
            <v>1000</v>
          </cell>
          <cell r="H181">
            <v>1000</v>
          </cell>
        </row>
        <row r="182">
          <cell r="A182">
            <v>224201</v>
          </cell>
          <cell r="B182" t="str">
            <v>Deposit with Customs - SVB Deposits.</v>
          </cell>
          <cell r="C182">
            <v>20617649</v>
          </cell>
          <cell r="D182">
            <v>20150671</v>
          </cell>
          <cell r="E182">
            <v>20617648.969999999</v>
          </cell>
          <cell r="G182">
            <v>20617648.969999999</v>
          </cell>
          <cell r="H182">
            <v>20150670.969999999</v>
          </cell>
        </row>
        <row r="183">
          <cell r="A183">
            <v>224301</v>
          </cell>
          <cell r="B183" t="str">
            <v>Earnest Money with Customers</v>
          </cell>
          <cell r="C183">
            <v>7378750</v>
          </cell>
          <cell r="D183">
            <v>12310750</v>
          </cell>
          <cell r="E183">
            <v>7378750</v>
          </cell>
          <cell r="G183">
            <v>7378750</v>
          </cell>
          <cell r="H183">
            <v>12310750</v>
          </cell>
        </row>
        <row r="184">
          <cell r="A184">
            <v>224302</v>
          </cell>
          <cell r="B184" t="str">
            <v>Security  Deposit - Office Leases</v>
          </cell>
          <cell r="C184">
            <v>10560136</v>
          </cell>
          <cell r="D184">
            <v>10222136</v>
          </cell>
          <cell r="E184">
            <v>10560136</v>
          </cell>
          <cell r="G184">
            <v>10560136</v>
          </cell>
          <cell r="H184">
            <v>10222136</v>
          </cell>
        </row>
        <row r="185">
          <cell r="A185">
            <v>224303</v>
          </cell>
          <cell r="B185" t="str">
            <v>Security  Deposit - Employee Residences</v>
          </cell>
          <cell r="C185">
            <v>2489450</v>
          </cell>
          <cell r="D185">
            <v>2788200</v>
          </cell>
          <cell r="E185">
            <v>2489450</v>
          </cell>
          <cell r="G185">
            <v>2489450</v>
          </cell>
          <cell r="H185">
            <v>2788200</v>
          </cell>
        </row>
        <row r="186">
          <cell r="A186">
            <v>224304</v>
          </cell>
          <cell r="B186" t="str">
            <v>Security  Deposit - Others</v>
          </cell>
          <cell r="C186">
            <v>1936345</v>
          </cell>
          <cell r="D186">
            <v>2626057</v>
          </cell>
          <cell r="E186">
            <v>1936345</v>
          </cell>
          <cell r="G186">
            <v>1936345</v>
          </cell>
          <cell r="H186">
            <v>2626057</v>
          </cell>
        </row>
        <row r="187">
          <cell r="A187">
            <v>224305</v>
          </cell>
          <cell r="B187" t="str">
            <v>Telephone Deposit</v>
          </cell>
          <cell r="C187">
            <v>71523</v>
          </cell>
          <cell r="D187">
            <v>1086023</v>
          </cell>
          <cell r="E187">
            <v>71523</v>
          </cell>
          <cell r="G187">
            <v>71523</v>
          </cell>
          <cell r="H187">
            <v>1086023</v>
          </cell>
        </row>
        <row r="188">
          <cell r="A188">
            <v>224401</v>
          </cell>
          <cell r="B188" t="str">
            <v>Advance Income Tax</v>
          </cell>
          <cell r="C188">
            <v>167519402</v>
          </cell>
          <cell r="D188">
            <v>162627758</v>
          </cell>
          <cell r="E188">
            <v>167519402</v>
          </cell>
          <cell r="G188">
            <v>167519402</v>
          </cell>
          <cell r="H188">
            <v>162627758</v>
          </cell>
        </row>
        <row r="189">
          <cell r="A189">
            <v>224402</v>
          </cell>
          <cell r="B189" t="str">
            <v>Income Tax Refund</v>
          </cell>
          <cell r="C189">
            <v>-2163459</v>
          </cell>
          <cell r="D189">
            <v>-2163459</v>
          </cell>
          <cell r="E189">
            <v>-2163459</v>
          </cell>
          <cell r="G189">
            <v>-2163459</v>
          </cell>
          <cell r="H189">
            <v>-2163459</v>
          </cell>
        </row>
        <row r="190">
          <cell r="A190">
            <v>224403</v>
          </cell>
          <cell r="B190" t="str">
            <v>TDS BY CUSTOMERS</v>
          </cell>
          <cell r="C190">
            <v>79719900</v>
          </cell>
          <cell r="D190">
            <v>53522519</v>
          </cell>
          <cell r="E190">
            <v>79719899.989999995</v>
          </cell>
          <cell r="G190">
            <v>79719899.989999995</v>
          </cell>
          <cell r="H190">
            <v>53522518.659999996</v>
          </cell>
        </row>
        <row r="191">
          <cell r="A191">
            <v>224404</v>
          </cell>
          <cell r="B191" t="str">
            <v>WORK CONTRACT TAX DEDUCTED AT SOURCE BY CUSTOMERS</v>
          </cell>
          <cell r="C191">
            <v>950767</v>
          </cell>
          <cell r="D191">
            <v>0</v>
          </cell>
          <cell r="E191">
            <v>950766.5</v>
          </cell>
          <cell r="G191">
            <v>950766.5</v>
          </cell>
          <cell r="H191">
            <v>0</v>
          </cell>
        </row>
        <row r="192">
          <cell r="A192">
            <v>224501</v>
          </cell>
          <cell r="B192" t="str">
            <v>Provision for Doubtful Advances</v>
          </cell>
          <cell r="C192">
            <v>-4716957</v>
          </cell>
          <cell r="D192">
            <v>-586353</v>
          </cell>
          <cell r="E192">
            <v>-4716957.4400000004</v>
          </cell>
          <cell r="G192">
            <v>-4716957.4400000004</v>
          </cell>
          <cell r="H192">
            <v>-586353.43999999994</v>
          </cell>
        </row>
        <row r="193">
          <cell r="A193">
            <v>224601</v>
          </cell>
          <cell r="B193" t="str">
            <v>Credit Lyonnais, Mumbai, Clearing A/c.</v>
          </cell>
          <cell r="C193">
            <v>-931596</v>
          </cell>
          <cell r="D193">
            <v>108839</v>
          </cell>
          <cell r="E193">
            <v>-931595.55</v>
          </cell>
          <cell r="G193">
            <v>-931595.55</v>
          </cell>
          <cell r="H193">
            <v>108838.93</v>
          </cell>
        </row>
        <row r="194">
          <cell r="A194">
            <v>224602</v>
          </cell>
          <cell r="B194" t="str">
            <v>Centurion Bank, Delhi, Clearing A/c. (Current)</v>
          </cell>
          <cell r="C194">
            <v>4334850</v>
          </cell>
          <cell r="D194">
            <v>5943731</v>
          </cell>
          <cell r="E194">
            <v>4334850.34</v>
          </cell>
          <cell r="G194">
            <v>4334850.34</v>
          </cell>
          <cell r="H194">
            <v>5943731.4000000004</v>
          </cell>
        </row>
        <row r="195">
          <cell r="A195">
            <v>224604</v>
          </cell>
          <cell r="B195" t="str">
            <v>Hongkong Bank, Cal, Clearing A/c. (Current A/c.)</v>
          </cell>
          <cell r="C195">
            <v>0</v>
          </cell>
          <cell r="D195">
            <v>0</v>
          </cell>
          <cell r="E195">
            <v>0</v>
          </cell>
          <cell r="G195">
            <v>0</v>
          </cell>
          <cell r="H195">
            <v>0</v>
          </cell>
        </row>
        <row r="196">
          <cell r="A196">
            <v>224605</v>
          </cell>
          <cell r="B196" t="str">
            <v>ANZ Grindlays, Bangalore, Clearing A/c. (Current)</v>
          </cell>
          <cell r="C196">
            <v>0</v>
          </cell>
          <cell r="D196">
            <v>0</v>
          </cell>
          <cell r="E196">
            <v>0</v>
          </cell>
          <cell r="G196">
            <v>0</v>
          </cell>
          <cell r="H196">
            <v>0</v>
          </cell>
        </row>
        <row r="197">
          <cell r="A197">
            <v>224606</v>
          </cell>
          <cell r="B197" t="str">
            <v>ABN Amro Bank Clearing A/c (Current A/C)</v>
          </cell>
          <cell r="C197">
            <v>394620</v>
          </cell>
          <cell r="D197">
            <v>257465</v>
          </cell>
          <cell r="E197">
            <v>394620.45</v>
          </cell>
          <cell r="G197">
            <v>394620.45</v>
          </cell>
          <cell r="H197">
            <v>257464.74</v>
          </cell>
        </row>
        <row r="198">
          <cell r="A198">
            <v>224701</v>
          </cell>
          <cell r="B198" t="str">
            <v>Balance with Department of Telecommunication</v>
          </cell>
          <cell r="C198">
            <v>100938660</v>
          </cell>
          <cell r="D198">
            <v>100938660</v>
          </cell>
          <cell r="E198">
            <v>100938660</v>
          </cell>
          <cell r="G198">
            <v>100938660</v>
          </cell>
          <cell r="H198">
            <v>100938660</v>
          </cell>
        </row>
        <row r="199">
          <cell r="A199">
            <v>230001</v>
          </cell>
          <cell r="B199" t="str">
            <v>OQPSF Expenses not written off</v>
          </cell>
          <cell r="C199">
            <v>14571538</v>
          </cell>
          <cell r="D199">
            <v>14571538</v>
          </cell>
          <cell r="E199">
            <v>14571538</v>
          </cell>
          <cell r="G199">
            <v>14571538</v>
          </cell>
          <cell r="H199">
            <v>14571538</v>
          </cell>
        </row>
        <row r="200">
          <cell r="A200">
            <v>230002</v>
          </cell>
          <cell r="B200" t="str">
            <v>EBS Expenditure not written off</v>
          </cell>
          <cell r="C200">
            <v>0</v>
          </cell>
          <cell r="D200">
            <v>0</v>
          </cell>
          <cell r="E200">
            <v>0</v>
          </cell>
          <cell r="G200">
            <v>0</v>
          </cell>
          <cell r="H200">
            <v>0</v>
          </cell>
        </row>
        <row r="201">
          <cell r="A201">
            <v>230101</v>
          </cell>
          <cell r="B201" t="str">
            <v>Accumulated OQPSK expenses written off</v>
          </cell>
          <cell r="C201">
            <v>-13842963</v>
          </cell>
          <cell r="D201">
            <v>-10928655</v>
          </cell>
          <cell r="E201">
            <v>-13842963</v>
          </cell>
          <cell r="G201">
            <v>-13842963</v>
          </cell>
          <cell r="H201">
            <v>-10928655</v>
          </cell>
        </row>
        <row r="202">
          <cell r="A202">
            <v>240001</v>
          </cell>
          <cell r="B202" t="str">
            <v>Deferred Tax Asset</v>
          </cell>
          <cell r="C202">
            <v>17448108</v>
          </cell>
          <cell r="D202">
            <v>5432824</v>
          </cell>
          <cell r="E202">
            <v>5432824</v>
          </cell>
          <cell r="G202">
            <v>17448108</v>
          </cell>
          <cell r="H202">
            <v>5432824</v>
          </cell>
        </row>
        <row r="203">
          <cell r="A203">
            <v>290000</v>
          </cell>
          <cell r="B203" t="str">
            <v>Vendor Advance Contra</v>
          </cell>
          <cell r="C203">
            <v>0</v>
          </cell>
          <cell r="D203">
            <v>1</v>
          </cell>
          <cell r="E203">
            <v>0</v>
          </cell>
          <cell r="G203">
            <v>0</v>
          </cell>
          <cell r="H203">
            <v>1</v>
          </cell>
        </row>
        <row r="204">
          <cell r="A204">
            <v>300001</v>
          </cell>
          <cell r="B204" t="str">
            <v>Hardware Sales-Domestic-Networking</v>
          </cell>
          <cell r="C204">
            <v>-373270680</v>
          </cell>
          <cell r="D204">
            <v>-451681467</v>
          </cell>
          <cell r="E204">
            <v>-373270680.30000001</v>
          </cell>
          <cell r="G204">
            <v>-373270680.30000001</v>
          </cell>
          <cell r="H204">
            <v>-451681467.44</v>
          </cell>
        </row>
        <row r="205">
          <cell r="A205">
            <v>300002</v>
          </cell>
          <cell r="B205" t="str">
            <v>Hardware Sales-Exports-Networking</v>
          </cell>
          <cell r="C205">
            <v>0</v>
          </cell>
          <cell r="D205">
            <v>-2019449</v>
          </cell>
          <cell r="E205">
            <v>0</v>
          </cell>
          <cell r="G205">
            <v>0</v>
          </cell>
          <cell r="H205">
            <v>-2019449</v>
          </cell>
        </row>
        <row r="206">
          <cell r="A206">
            <v>300101</v>
          </cell>
          <cell r="B206" t="str">
            <v>Hardware Sales-Domestic-Internet Services</v>
          </cell>
          <cell r="C206">
            <v>0</v>
          </cell>
          <cell r="D206">
            <v>-404000</v>
          </cell>
          <cell r="E206">
            <v>0</v>
          </cell>
          <cell r="G206">
            <v>0</v>
          </cell>
          <cell r="H206">
            <v>-404000</v>
          </cell>
        </row>
        <row r="207">
          <cell r="A207">
            <v>301001</v>
          </cell>
          <cell r="B207" t="str">
            <v>Bandwidth-Networking</v>
          </cell>
          <cell r="C207">
            <v>-53521992</v>
          </cell>
          <cell r="D207">
            <v>-144513795</v>
          </cell>
          <cell r="E207">
            <v>-53521991.829999998</v>
          </cell>
          <cell r="G207">
            <v>-53521991.829999998</v>
          </cell>
          <cell r="H207">
            <v>-144513794.53999999</v>
          </cell>
        </row>
        <row r="208">
          <cell r="A208">
            <v>301002</v>
          </cell>
          <cell r="B208" t="str">
            <v>Annual Maintenance Charges-Networking</v>
          </cell>
          <cell r="C208">
            <v>-155194820</v>
          </cell>
          <cell r="D208">
            <v>-130110515</v>
          </cell>
          <cell r="E208">
            <v>-155194819.72999999</v>
          </cell>
          <cell r="G208">
            <v>-155194819.72999999</v>
          </cell>
          <cell r="H208">
            <v>-130110514.64</v>
          </cell>
        </row>
        <row r="209">
          <cell r="A209">
            <v>301003</v>
          </cell>
          <cell r="B209" t="str">
            <v>One time Charges-Networking</v>
          </cell>
          <cell r="C209">
            <v>-57813230</v>
          </cell>
          <cell r="D209">
            <v>-84742759</v>
          </cell>
          <cell r="E209">
            <v>-57813230.310000002</v>
          </cell>
          <cell r="G209">
            <v>-57813230.310000002</v>
          </cell>
          <cell r="H209">
            <v>-84742759.239999995</v>
          </cell>
        </row>
        <row r="210">
          <cell r="A210">
            <v>301004</v>
          </cell>
          <cell r="B210" t="str">
            <v>Network Monitoring - Networking.</v>
          </cell>
          <cell r="C210">
            <v>-29977750</v>
          </cell>
          <cell r="D210">
            <v>-20284282</v>
          </cell>
          <cell r="E210">
            <v>-29977749.940000001</v>
          </cell>
          <cell r="G210">
            <v>-29977749.940000001</v>
          </cell>
          <cell r="H210">
            <v>-20284281.809999999</v>
          </cell>
        </row>
        <row r="211">
          <cell r="A211">
            <v>301005</v>
          </cell>
          <cell r="B211" t="str">
            <v>Shifting Charges-Networking</v>
          </cell>
          <cell r="C211">
            <v>-2536960</v>
          </cell>
          <cell r="D211">
            <v>-540000</v>
          </cell>
          <cell r="E211">
            <v>-2536960</v>
          </cell>
          <cell r="G211">
            <v>-2536960</v>
          </cell>
          <cell r="H211">
            <v>-540000</v>
          </cell>
        </row>
        <row r="212">
          <cell r="A212">
            <v>301006</v>
          </cell>
          <cell r="B212" t="str">
            <v>Rental Income-Networking</v>
          </cell>
          <cell r="C212">
            <v>-8731156</v>
          </cell>
          <cell r="D212">
            <v>-8829877</v>
          </cell>
          <cell r="E212">
            <v>-8731156.1699999999</v>
          </cell>
          <cell r="G212">
            <v>-8731156.1699999999</v>
          </cell>
          <cell r="H212">
            <v>-8829877.3200000003</v>
          </cell>
        </row>
        <row r="213">
          <cell r="A213">
            <v>301007</v>
          </cell>
          <cell r="B213" t="str">
            <v>Manage Network Services - Networking</v>
          </cell>
          <cell r="C213">
            <v>-1712353</v>
          </cell>
          <cell r="D213">
            <v>-1821457</v>
          </cell>
          <cell r="E213">
            <v>-1712353.32</v>
          </cell>
          <cell r="G213">
            <v>-1712353.32</v>
          </cell>
          <cell r="H213">
            <v>-1821457</v>
          </cell>
        </row>
        <row r="214">
          <cell r="A214">
            <v>301008</v>
          </cell>
          <cell r="B214" t="str">
            <v>Security Services</v>
          </cell>
          <cell r="C214">
            <v>-929174</v>
          </cell>
          <cell r="D214">
            <v>-401288</v>
          </cell>
          <cell r="E214">
            <v>-929174.04</v>
          </cell>
          <cell r="G214">
            <v>-929174.04</v>
          </cell>
          <cell r="H214">
            <v>-401287.63</v>
          </cell>
        </row>
        <row r="215">
          <cell r="A215">
            <v>301012</v>
          </cell>
          <cell r="B215" t="str">
            <v>Global Support-Networking</v>
          </cell>
          <cell r="C215">
            <v>-403044</v>
          </cell>
          <cell r="D215">
            <v>-21581221</v>
          </cell>
          <cell r="E215">
            <v>-403044.24</v>
          </cell>
          <cell r="G215">
            <v>-403044.24</v>
          </cell>
          <cell r="H215">
            <v>-21581221.079999998</v>
          </cell>
        </row>
        <row r="216">
          <cell r="A216">
            <v>301013</v>
          </cell>
          <cell r="B216" t="str">
            <v>Warranty Repairs</v>
          </cell>
          <cell r="C216">
            <v>-7081969</v>
          </cell>
          <cell r="D216">
            <v>-8507322</v>
          </cell>
          <cell r="E216">
            <v>-7081968.8200000003</v>
          </cell>
          <cell r="G216">
            <v>-7081968.8200000003</v>
          </cell>
          <cell r="H216">
            <v>-8507321.5999999996</v>
          </cell>
        </row>
        <row r="217">
          <cell r="A217">
            <v>301014</v>
          </cell>
          <cell r="B217" t="str">
            <v>Others-Networking</v>
          </cell>
          <cell r="C217">
            <v>-9742938</v>
          </cell>
          <cell r="D217">
            <v>-650416</v>
          </cell>
          <cell r="E217">
            <v>-9742938</v>
          </cell>
          <cell r="G217">
            <v>-9742938</v>
          </cell>
          <cell r="H217">
            <v>-650416</v>
          </cell>
        </row>
        <row r="218">
          <cell r="A218">
            <v>301015</v>
          </cell>
          <cell r="B218" t="str">
            <v>Satellite Access Charges-Networking</v>
          </cell>
          <cell r="C218">
            <v>-41412854</v>
          </cell>
          <cell r="D218">
            <v>-75389212</v>
          </cell>
          <cell r="E218">
            <v>-41412854.369999997</v>
          </cell>
          <cell r="G218">
            <v>-41412854.369999997</v>
          </cell>
          <cell r="H218">
            <v>-75389211.640000001</v>
          </cell>
        </row>
        <row r="219">
          <cell r="A219">
            <v>301016</v>
          </cell>
          <cell r="B219" t="str">
            <v>SCPC Links Bandwidth - Networking</v>
          </cell>
          <cell r="C219">
            <v>-329862088</v>
          </cell>
          <cell r="D219">
            <v>-172935630</v>
          </cell>
          <cell r="E219">
            <v>-329862088.12</v>
          </cell>
          <cell r="G219">
            <v>-329862088.12</v>
          </cell>
          <cell r="H219">
            <v>-172935630.18000001</v>
          </cell>
        </row>
        <row r="220">
          <cell r="A220">
            <v>301101</v>
          </cell>
          <cell r="B220" t="str">
            <v>One time Charges-Internet</v>
          </cell>
          <cell r="C220">
            <v>-4321990</v>
          </cell>
          <cell r="D220">
            <v>-2345115</v>
          </cell>
          <cell r="E220">
            <v>-4321990.05</v>
          </cell>
          <cell r="G220">
            <v>-4321990.05</v>
          </cell>
          <cell r="H220">
            <v>-2345114.7000000002</v>
          </cell>
        </row>
        <row r="221">
          <cell r="A221">
            <v>301102</v>
          </cell>
          <cell r="B221" t="str">
            <v>Rental Income-Internet</v>
          </cell>
          <cell r="C221">
            <v>-78000</v>
          </cell>
          <cell r="D221">
            <v>-88897</v>
          </cell>
          <cell r="E221">
            <v>-78000</v>
          </cell>
          <cell r="G221">
            <v>-78000</v>
          </cell>
          <cell r="H221">
            <v>-88897</v>
          </cell>
        </row>
        <row r="222">
          <cell r="A222">
            <v>301103</v>
          </cell>
          <cell r="B222" t="str">
            <v>Net Access Charges-Internet</v>
          </cell>
          <cell r="C222">
            <v>-6575588</v>
          </cell>
          <cell r="D222">
            <v>-3381007</v>
          </cell>
          <cell r="E222">
            <v>-6575588.2800000003</v>
          </cell>
          <cell r="G222">
            <v>-6575588.2800000003</v>
          </cell>
          <cell r="H222">
            <v>-3381007.2</v>
          </cell>
        </row>
        <row r="223">
          <cell r="A223">
            <v>301104</v>
          </cell>
          <cell r="B223" t="str">
            <v>Satellite Access Charges-Internet</v>
          </cell>
          <cell r="C223">
            <v>0</v>
          </cell>
          <cell r="D223">
            <v>0</v>
          </cell>
          <cell r="E223">
            <v>0</v>
          </cell>
          <cell r="G223">
            <v>0</v>
          </cell>
          <cell r="H223">
            <v>0</v>
          </cell>
        </row>
        <row r="224">
          <cell r="A224">
            <v>301105</v>
          </cell>
          <cell r="B224" t="str">
            <v>Hosting Charges-Internet</v>
          </cell>
          <cell r="C224">
            <v>-1056715</v>
          </cell>
          <cell r="D224">
            <v>-563176</v>
          </cell>
          <cell r="E224">
            <v>-1056714.95</v>
          </cell>
          <cell r="G224">
            <v>-1056714.95</v>
          </cell>
          <cell r="H224">
            <v>-563175.81000000006</v>
          </cell>
        </row>
        <row r="225">
          <cell r="A225">
            <v>301106</v>
          </cell>
          <cell r="B225" t="str">
            <v>Annual Maintenance Charges-Internet</v>
          </cell>
          <cell r="C225">
            <v>0</v>
          </cell>
          <cell r="D225">
            <v>-3266</v>
          </cell>
          <cell r="E225">
            <v>0</v>
          </cell>
          <cell r="G225">
            <v>0</v>
          </cell>
          <cell r="H225">
            <v>-3266.13</v>
          </cell>
        </row>
        <row r="226">
          <cell r="A226">
            <v>301107</v>
          </cell>
          <cell r="B226" t="str">
            <v>Bandwidth-Internet</v>
          </cell>
          <cell r="C226">
            <v>-172833</v>
          </cell>
          <cell r="D226">
            <v>0</v>
          </cell>
          <cell r="E226">
            <v>-172833.39</v>
          </cell>
          <cell r="G226">
            <v>-172833.39</v>
          </cell>
          <cell r="H226">
            <v>0</v>
          </cell>
        </row>
        <row r="227">
          <cell r="A227">
            <v>301108</v>
          </cell>
          <cell r="B227" t="str">
            <v>Co Location Charges</v>
          </cell>
          <cell r="C227">
            <v>-5996310</v>
          </cell>
          <cell r="D227">
            <v>-1412361</v>
          </cell>
          <cell r="E227">
            <v>-5996310.0099999998</v>
          </cell>
          <cell r="G227">
            <v>-5996310.0099999998</v>
          </cell>
          <cell r="H227">
            <v>-1412360.94</v>
          </cell>
        </row>
        <row r="228">
          <cell r="A228">
            <v>301109</v>
          </cell>
          <cell r="B228" t="str">
            <v>Internet - Dial up charges</v>
          </cell>
          <cell r="C228">
            <v>0</v>
          </cell>
          <cell r="D228">
            <v>-3000</v>
          </cell>
          <cell r="E228">
            <v>0</v>
          </cell>
          <cell r="G228">
            <v>0</v>
          </cell>
          <cell r="H228">
            <v>-3000</v>
          </cell>
        </row>
        <row r="229">
          <cell r="A229">
            <v>301112</v>
          </cell>
          <cell r="B229" t="str">
            <v>Internet - Transactions.</v>
          </cell>
          <cell r="C229">
            <v>-2238583</v>
          </cell>
          <cell r="D229">
            <v>-10427874</v>
          </cell>
          <cell r="E229">
            <v>-2238582.85</v>
          </cell>
          <cell r="G229">
            <v>-2238582.85</v>
          </cell>
          <cell r="H229">
            <v>-10427873.52</v>
          </cell>
        </row>
        <row r="230">
          <cell r="A230">
            <v>301114</v>
          </cell>
          <cell r="B230" t="str">
            <v>Internet - Administration Services</v>
          </cell>
          <cell r="C230">
            <v>-45733</v>
          </cell>
          <cell r="D230">
            <v>0</v>
          </cell>
          <cell r="E230">
            <v>-45733.33</v>
          </cell>
          <cell r="G230">
            <v>-45733.33</v>
          </cell>
          <cell r="H230">
            <v>0</v>
          </cell>
        </row>
        <row r="231">
          <cell r="A231">
            <v>301202</v>
          </cell>
          <cell r="B231" t="str">
            <v>IDL - Corporate Training Fees</v>
          </cell>
          <cell r="C231">
            <v>-2854277</v>
          </cell>
          <cell r="D231">
            <v>0</v>
          </cell>
          <cell r="E231">
            <v>-2854277</v>
          </cell>
          <cell r="G231">
            <v>-2854277</v>
          </cell>
          <cell r="H231">
            <v>0</v>
          </cell>
        </row>
        <row r="232">
          <cell r="A232">
            <v>301203</v>
          </cell>
          <cell r="B232" t="str">
            <v>IDL - Course Fee Revenue</v>
          </cell>
          <cell r="C232">
            <v>-26520737</v>
          </cell>
          <cell r="D232">
            <v>-153036</v>
          </cell>
          <cell r="E232">
            <v>-26520737.43</v>
          </cell>
          <cell r="G232">
            <v>-26520737.43</v>
          </cell>
          <cell r="H232">
            <v>-153036</v>
          </cell>
        </row>
        <row r="233">
          <cell r="A233">
            <v>301204</v>
          </cell>
          <cell r="B233" t="str">
            <v>IDL - License Fee Revenue</v>
          </cell>
          <cell r="C233">
            <v>-7400000</v>
          </cell>
          <cell r="D233">
            <v>-1600000</v>
          </cell>
          <cell r="E233">
            <v>-7400000</v>
          </cell>
          <cell r="G233">
            <v>-7400000</v>
          </cell>
          <cell r="H233">
            <v>-1600000</v>
          </cell>
        </row>
        <row r="234">
          <cell r="A234">
            <v>301207</v>
          </cell>
          <cell r="B234" t="str">
            <v>IDL - Other Income</v>
          </cell>
          <cell r="C234">
            <v>-1537355</v>
          </cell>
          <cell r="D234">
            <v>-190000</v>
          </cell>
          <cell r="E234">
            <v>-1537355.4</v>
          </cell>
          <cell r="G234">
            <v>-1537355.4</v>
          </cell>
          <cell r="H234">
            <v>-190000</v>
          </cell>
        </row>
        <row r="235">
          <cell r="A235">
            <v>301218</v>
          </cell>
          <cell r="B235" t="str">
            <v>IDL - seminal Fees</v>
          </cell>
          <cell r="C235">
            <v>-154110</v>
          </cell>
          <cell r="D235">
            <v>0</v>
          </cell>
          <cell r="E235">
            <v>-154110</v>
          </cell>
          <cell r="G235">
            <v>-154110</v>
          </cell>
          <cell r="H235">
            <v>0</v>
          </cell>
        </row>
        <row r="236">
          <cell r="A236">
            <v>301301</v>
          </cell>
          <cell r="B236" t="str">
            <v>CONSUMER - Jogger 1 Way</v>
          </cell>
          <cell r="C236">
            <v>-8320</v>
          </cell>
          <cell r="D236">
            <v>0</v>
          </cell>
          <cell r="E236">
            <v>-8320</v>
          </cell>
          <cell r="G236">
            <v>-8320</v>
          </cell>
          <cell r="H236">
            <v>0</v>
          </cell>
        </row>
        <row r="237">
          <cell r="A237">
            <v>301302</v>
          </cell>
          <cell r="B237" t="str">
            <v>CONSUMER - Jogger 2 Way</v>
          </cell>
          <cell r="C237">
            <v>-2079715</v>
          </cell>
          <cell r="D237">
            <v>0</v>
          </cell>
          <cell r="E237">
            <v>-2079714.81</v>
          </cell>
          <cell r="G237">
            <v>-2079714.81</v>
          </cell>
          <cell r="H237">
            <v>0</v>
          </cell>
        </row>
        <row r="238">
          <cell r="A238">
            <v>301303</v>
          </cell>
          <cell r="B238" t="str">
            <v>CONSUMER - Runner 1 Way</v>
          </cell>
          <cell r="C238">
            <v>-66394</v>
          </cell>
          <cell r="D238">
            <v>0</v>
          </cell>
          <cell r="E238">
            <v>-66394.399999999994</v>
          </cell>
          <cell r="G238">
            <v>-66394.399999999994</v>
          </cell>
          <cell r="H238">
            <v>0</v>
          </cell>
        </row>
        <row r="239">
          <cell r="A239">
            <v>301304</v>
          </cell>
          <cell r="B239" t="str">
            <v>CONSUMER - Runner 2 Way</v>
          </cell>
          <cell r="C239">
            <v>-582381</v>
          </cell>
          <cell r="D239">
            <v>0</v>
          </cell>
          <cell r="E239">
            <v>-582380.75</v>
          </cell>
          <cell r="G239">
            <v>-582380.75</v>
          </cell>
          <cell r="H239">
            <v>0</v>
          </cell>
        </row>
        <row r="240">
          <cell r="A240">
            <v>301305</v>
          </cell>
          <cell r="B240" t="str">
            <v>CONSUMER - Sprinter 1 Way</v>
          </cell>
          <cell r="C240">
            <v>129362</v>
          </cell>
          <cell r="D240">
            <v>0</v>
          </cell>
          <cell r="E240">
            <v>129362</v>
          </cell>
          <cell r="G240">
            <v>129362</v>
          </cell>
          <cell r="H240">
            <v>0</v>
          </cell>
        </row>
        <row r="241">
          <cell r="A241">
            <v>301306</v>
          </cell>
          <cell r="B241" t="str">
            <v>CONSUMER - Sprinter 2 Way</v>
          </cell>
          <cell r="C241">
            <v>-343400</v>
          </cell>
          <cell r="D241">
            <v>0</v>
          </cell>
          <cell r="E241">
            <v>-343400</v>
          </cell>
          <cell r="G241">
            <v>-343400</v>
          </cell>
          <cell r="H241">
            <v>0</v>
          </cell>
        </row>
        <row r="242">
          <cell r="A242">
            <v>310001</v>
          </cell>
          <cell r="B242" t="str">
            <v>Commission - Networking</v>
          </cell>
          <cell r="C242">
            <v>-27518815</v>
          </cell>
          <cell r="D242">
            <v>-8728206</v>
          </cell>
          <cell r="E242">
            <v>-27518815.059999999</v>
          </cell>
          <cell r="G242">
            <v>-27518815.059999999</v>
          </cell>
          <cell r="H242">
            <v>-8728206</v>
          </cell>
        </row>
        <row r="243">
          <cell r="A243">
            <v>310004</v>
          </cell>
          <cell r="B243" t="str">
            <v>Income from Warranty Support</v>
          </cell>
          <cell r="C243">
            <v>-8405516</v>
          </cell>
          <cell r="D243">
            <v>-3325502</v>
          </cell>
          <cell r="E243">
            <v>-8405516</v>
          </cell>
          <cell r="G243">
            <v>-8405516</v>
          </cell>
          <cell r="H243">
            <v>-3325502</v>
          </cell>
        </row>
        <row r="244">
          <cell r="A244">
            <v>310005</v>
          </cell>
          <cell r="B244" t="str">
            <v>Income from Logistics Support</v>
          </cell>
          <cell r="C244">
            <v>-3600000</v>
          </cell>
          <cell r="D244">
            <v>-3900000</v>
          </cell>
          <cell r="E244">
            <v>-3600000</v>
          </cell>
          <cell r="G244">
            <v>-3600000</v>
          </cell>
          <cell r="H244">
            <v>-3900000</v>
          </cell>
        </row>
        <row r="245">
          <cell r="A245">
            <v>310101</v>
          </cell>
          <cell r="B245" t="str">
            <v>Interest on FD with Banks.</v>
          </cell>
          <cell r="C245">
            <v>-49218</v>
          </cell>
          <cell r="D245">
            <v>-17665</v>
          </cell>
          <cell r="E245">
            <v>-49218.14</v>
          </cell>
          <cell r="G245">
            <v>-49218.14</v>
          </cell>
          <cell r="H245">
            <v>-17665.39</v>
          </cell>
        </row>
        <row r="246">
          <cell r="A246">
            <v>310201</v>
          </cell>
          <cell r="B246" t="str">
            <v>Profit on Sale of Assets.</v>
          </cell>
          <cell r="C246">
            <v>-972325</v>
          </cell>
          <cell r="D246">
            <v>-7034700</v>
          </cell>
          <cell r="E246">
            <v>-972325.39</v>
          </cell>
          <cell r="G246">
            <v>-972325.39</v>
          </cell>
          <cell r="H246">
            <v>-7034700.4699999997</v>
          </cell>
        </row>
        <row r="247">
          <cell r="A247">
            <v>310301</v>
          </cell>
          <cell r="B247" t="str">
            <v>Misc. Income - Scrap Sales</v>
          </cell>
          <cell r="C247">
            <v>-35100</v>
          </cell>
          <cell r="D247">
            <v>-23181</v>
          </cell>
          <cell r="E247">
            <v>-35100</v>
          </cell>
          <cell r="G247">
            <v>-35100</v>
          </cell>
          <cell r="H247">
            <v>-23181</v>
          </cell>
        </row>
        <row r="248">
          <cell r="A248">
            <v>310302</v>
          </cell>
          <cell r="B248" t="str">
            <v>Miscellaneous  Income</v>
          </cell>
          <cell r="C248">
            <v>-92151</v>
          </cell>
          <cell r="D248">
            <v>-927326</v>
          </cell>
          <cell r="E248">
            <v>-92151</v>
          </cell>
          <cell r="G248">
            <v>-92151</v>
          </cell>
          <cell r="H248">
            <v>-927325.9</v>
          </cell>
        </row>
        <row r="249">
          <cell r="A249">
            <v>310303</v>
          </cell>
          <cell r="B249" t="str">
            <v>Exchange Gain</v>
          </cell>
          <cell r="C249">
            <v>-16454019</v>
          </cell>
          <cell r="D249">
            <v>-378652</v>
          </cell>
          <cell r="E249">
            <v>-16454018.59</v>
          </cell>
          <cell r="G249">
            <v>-16454018.59</v>
          </cell>
          <cell r="H249">
            <v>-378651.58</v>
          </cell>
        </row>
        <row r="250">
          <cell r="A250">
            <v>310304</v>
          </cell>
          <cell r="B250" t="str">
            <v>Income from coordinator charges</v>
          </cell>
          <cell r="C250">
            <v>-1400000</v>
          </cell>
          <cell r="D250">
            <v>0</v>
          </cell>
          <cell r="E250">
            <v>-1400000</v>
          </cell>
          <cell r="G250">
            <v>-1400000</v>
          </cell>
          <cell r="H250">
            <v>0</v>
          </cell>
        </row>
        <row r="251">
          <cell r="A251">
            <v>310305</v>
          </cell>
          <cell r="B251" t="str">
            <v>Credit Balances Written Back</v>
          </cell>
          <cell r="C251">
            <v>-133534</v>
          </cell>
          <cell r="D251">
            <v>0</v>
          </cell>
          <cell r="E251">
            <v>-133534.07999999999</v>
          </cell>
          <cell r="G251">
            <v>-133534.07999999999</v>
          </cell>
          <cell r="H251">
            <v>0</v>
          </cell>
        </row>
        <row r="252">
          <cell r="A252">
            <v>310401</v>
          </cell>
          <cell r="B252" t="str">
            <v>Excess Provision written Back</v>
          </cell>
          <cell r="C252">
            <v>-3720158</v>
          </cell>
          <cell r="D252">
            <v>-3590804</v>
          </cell>
          <cell r="E252">
            <v>-3720158</v>
          </cell>
          <cell r="G252">
            <v>-3720158</v>
          </cell>
          <cell r="H252">
            <v>-3590804</v>
          </cell>
        </row>
        <row r="253">
          <cell r="A253">
            <v>400001</v>
          </cell>
          <cell r="B253" t="str">
            <v>Cost of Goods Sold</v>
          </cell>
          <cell r="C253">
            <v>295495095</v>
          </cell>
          <cell r="D253">
            <v>355725156</v>
          </cell>
          <cell r="E253">
            <v>295495095.10000002</v>
          </cell>
          <cell r="G253">
            <v>295495095.10000002</v>
          </cell>
          <cell r="H253">
            <v>355725156.29000002</v>
          </cell>
        </row>
        <row r="254">
          <cell r="A254">
            <v>400003</v>
          </cell>
          <cell r="B254" t="str">
            <v>C&amp;F Expenses - Imports</v>
          </cell>
          <cell r="C254">
            <v>90090</v>
          </cell>
          <cell r="D254">
            <v>678209</v>
          </cell>
          <cell r="E254">
            <v>90090</v>
          </cell>
          <cell r="G254">
            <v>90090</v>
          </cell>
          <cell r="H254">
            <v>678208.52</v>
          </cell>
        </row>
        <row r="255">
          <cell r="A255">
            <v>400004</v>
          </cell>
          <cell r="B255" t="str">
            <v>Cost of Goods Sold Inventory Adjustment</v>
          </cell>
          <cell r="C255">
            <v>19904107</v>
          </cell>
          <cell r="D255">
            <v>25069034</v>
          </cell>
          <cell r="E255">
            <v>19904106.91</v>
          </cell>
          <cell r="G255">
            <v>19904106.91</v>
          </cell>
          <cell r="H255">
            <v>25069034.34</v>
          </cell>
        </row>
        <row r="256">
          <cell r="A256">
            <v>410001</v>
          </cell>
          <cell r="B256" t="str">
            <v>Basic Salary</v>
          </cell>
          <cell r="C256">
            <v>30057016</v>
          </cell>
          <cell r="D256">
            <v>36176802</v>
          </cell>
          <cell r="E256">
            <v>30057016</v>
          </cell>
          <cell r="G256">
            <v>30057016</v>
          </cell>
          <cell r="H256">
            <v>36176802</v>
          </cell>
        </row>
        <row r="257">
          <cell r="A257">
            <v>410002</v>
          </cell>
          <cell r="B257" t="str">
            <v>House Rent Allowance</v>
          </cell>
          <cell r="C257">
            <v>17275397</v>
          </cell>
          <cell r="D257">
            <v>20509808</v>
          </cell>
          <cell r="E257">
            <v>17275397</v>
          </cell>
          <cell r="G257">
            <v>17275397</v>
          </cell>
          <cell r="H257">
            <v>20509808</v>
          </cell>
        </row>
        <row r="258">
          <cell r="A258">
            <v>410003</v>
          </cell>
          <cell r="B258" t="str">
            <v>Flexible Benefit Plan</v>
          </cell>
          <cell r="C258">
            <v>23332385</v>
          </cell>
          <cell r="D258">
            <v>26751019</v>
          </cell>
          <cell r="E258">
            <v>23332385</v>
          </cell>
          <cell r="G258">
            <v>23332385</v>
          </cell>
          <cell r="H258">
            <v>26751019</v>
          </cell>
        </row>
        <row r="259">
          <cell r="A259">
            <v>410004</v>
          </cell>
          <cell r="B259" t="str">
            <v>Bonus</v>
          </cell>
          <cell r="C259">
            <v>3754827</v>
          </cell>
          <cell r="D259">
            <v>2941067</v>
          </cell>
          <cell r="E259">
            <v>3754827</v>
          </cell>
          <cell r="G259">
            <v>3754827</v>
          </cell>
          <cell r="H259">
            <v>2941067</v>
          </cell>
        </row>
        <row r="260">
          <cell r="A260">
            <v>410005</v>
          </cell>
          <cell r="B260" t="str">
            <v>Night Shift Allowance</v>
          </cell>
          <cell r="C260">
            <v>188558</v>
          </cell>
          <cell r="D260">
            <v>182400</v>
          </cell>
          <cell r="E260">
            <v>188558</v>
          </cell>
          <cell r="G260">
            <v>188558</v>
          </cell>
          <cell r="H260">
            <v>182400</v>
          </cell>
        </row>
        <row r="261">
          <cell r="A261">
            <v>410006</v>
          </cell>
          <cell r="B261" t="str">
            <v>24 Hour Allowance</v>
          </cell>
          <cell r="C261">
            <v>454500</v>
          </cell>
          <cell r="D261">
            <v>412500</v>
          </cell>
          <cell r="E261">
            <v>454500</v>
          </cell>
          <cell r="G261">
            <v>454500</v>
          </cell>
          <cell r="H261">
            <v>412500</v>
          </cell>
        </row>
        <row r="262">
          <cell r="A262">
            <v>410007</v>
          </cell>
          <cell r="B262" t="str">
            <v>Interest Subsidy</v>
          </cell>
          <cell r="C262">
            <v>274864</v>
          </cell>
          <cell r="D262">
            <v>574784</v>
          </cell>
          <cell r="E262">
            <v>274864</v>
          </cell>
          <cell r="G262">
            <v>274864</v>
          </cell>
          <cell r="H262">
            <v>574784</v>
          </cell>
        </row>
        <row r="263">
          <cell r="A263">
            <v>410008</v>
          </cell>
          <cell r="B263" t="str">
            <v>Ex-gratia</v>
          </cell>
          <cell r="C263">
            <v>615000</v>
          </cell>
          <cell r="D263">
            <v>2299720</v>
          </cell>
          <cell r="E263">
            <v>615000</v>
          </cell>
          <cell r="G263">
            <v>615000</v>
          </cell>
          <cell r="H263">
            <v>2299720</v>
          </cell>
        </row>
        <row r="264">
          <cell r="A264">
            <v>410009</v>
          </cell>
          <cell r="B264" t="str">
            <v>Joining Bonus</v>
          </cell>
          <cell r="C264">
            <v>116185</v>
          </cell>
          <cell r="D264">
            <v>182660</v>
          </cell>
          <cell r="E264">
            <v>116185</v>
          </cell>
          <cell r="G264">
            <v>116185</v>
          </cell>
          <cell r="H264">
            <v>182660</v>
          </cell>
        </row>
        <row r="265">
          <cell r="A265">
            <v>410010</v>
          </cell>
          <cell r="B265" t="str">
            <v>Leave Encashment</v>
          </cell>
          <cell r="C265">
            <v>1047564</v>
          </cell>
          <cell r="D265">
            <v>0</v>
          </cell>
          <cell r="E265">
            <v>1047564</v>
          </cell>
          <cell r="G265">
            <v>1047564</v>
          </cell>
          <cell r="H265">
            <v>0</v>
          </cell>
        </row>
        <row r="266">
          <cell r="A266">
            <v>410011</v>
          </cell>
          <cell r="B266" t="str">
            <v>Gratuity</v>
          </cell>
          <cell r="C266">
            <v>1753699</v>
          </cell>
          <cell r="D266">
            <v>1961305</v>
          </cell>
          <cell r="E266">
            <v>1753699.45</v>
          </cell>
          <cell r="G266">
            <v>1753699.45</v>
          </cell>
          <cell r="H266">
            <v>1961305</v>
          </cell>
        </row>
        <row r="267">
          <cell r="A267">
            <v>410012</v>
          </cell>
          <cell r="B267" t="str">
            <v>Management Incentive Plan</v>
          </cell>
          <cell r="C267">
            <v>13263859</v>
          </cell>
          <cell r="D267">
            <v>3005535</v>
          </cell>
          <cell r="E267">
            <v>13263859</v>
          </cell>
          <cell r="G267">
            <v>13263859</v>
          </cell>
          <cell r="H267">
            <v>3005535</v>
          </cell>
        </row>
        <row r="268">
          <cell r="A268">
            <v>410013</v>
          </cell>
          <cell r="B268" t="str">
            <v>Stipend</v>
          </cell>
          <cell r="C268">
            <v>968922</v>
          </cell>
          <cell r="D268">
            <v>174248</v>
          </cell>
          <cell r="E268">
            <v>968922</v>
          </cell>
          <cell r="G268">
            <v>968922</v>
          </cell>
          <cell r="H268">
            <v>174248</v>
          </cell>
        </row>
        <row r="269">
          <cell r="A269">
            <v>410014</v>
          </cell>
          <cell r="B269" t="str">
            <v>Transfer Allowance</v>
          </cell>
          <cell r="C269">
            <v>117844</v>
          </cell>
          <cell r="D269">
            <v>116811</v>
          </cell>
          <cell r="E269">
            <v>117844</v>
          </cell>
          <cell r="G269">
            <v>117844</v>
          </cell>
          <cell r="H269">
            <v>116811</v>
          </cell>
        </row>
        <row r="270">
          <cell r="A270">
            <v>410015</v>
          </cell>
          <cell r="B270" t="str">
            <v>Professional Development  Allowance</v>
          </cell>
          <cell r="C270">
            <v>18951</v>
          </cell>
          <cell r="D270">
            <v>17580</v>
          </cell>
          <cell r="E270">
            <v>18951</v>
          </cell>
          <cell r="G270">
            <v>18951</v>
          </cell>
          <cell r="H270">
            <v>17580</v>
          </cell>
        </row>
        <row r="271">
          <cell r="A271">
            <v>410016</v>
          </cell>
          <cell r="B271" t="str">
            <v>Conveyance Allowance</v>
          </cell>
          <cell r="C271">
            <v>43720</v>
          </cell>
          <cell r="D271">
            <v>40293</v>
          </cell>
          <cell r="E271">
            <v>43720</v>
          </cell>
          <cell r="G271">
            <v>43720</v>
          </cell>
          <cell r="H271">
            <v>40293</v>
          </cell>
        </row>
        <row r="272">
          <cell r="A272">
            <v>410017</v>
          </cell>
          <cell r="B272" t="str">
            <v>Outfit  Allowance</v>
          </cell>
          <cell r="C272">
            <v>9482</v>
          </cell>
          <cell r="D272">
            <v>8796</v>
          </cell>
          <cell r="E272">
            <v>9482</v>
          </cell>
          <cell r="G272">
            <v>9482</v>
          </cell>
          <cell r="H272">
            <v>8796</v>
          </cell>
        </row>
        <row r="273">
          <cell r="A273">
            <v>410018</v>
          </cell>
          <cell r="B273" t="str">
            <v>Special  Allowance</v>
          </cell>
          <cell r="C273">
            <v>3628136</v>
          </cell>
          <cell r="D273">
            <v>4125646</v>
          </cell>
          <cell r="E273">
            <v>3628136</v>
          </cell>
          <cell r="G273">
            <v>3628136</v>
          </cell>
          <cell r="H273">
            <v>4125646</v>
          </cell>
        </row>
        <row r="274">
          <cell r="A274">
            <v>410101</v>
          </cell>
          <cell r="B274" t="str">
            <v>Employer's Contribution to PF</v>
          </cell>
          <cell r="C274">
            <v>2301493</v>
          </cell>
          <cell r="D274">
            <v>2824115</v>
          </cell>
          <cell r="E274">
            <v>2301493</v>
          </cell>
          <cell r="G274">
            <v>2301493</v>
          </cell>
          <cell r="H274">
            <v>2824115</v>
          </cell>
        </row>
        <row r="275">
          <cell r="A275">
            <v>410102</v>
          </cell>
          <cell r="B275" t="str">
            <v>Employer's Contribution to FPF</v>
          </cell>
          <cell r="C275">
            <v>1414045</v>
          </cell>
          <cell r="D275">
            <v>1602399</v>
          </cell>
          <cell r="E275">
            <v>1414045</v>
          </cell>
          <cell r="G275">
            <v>1414045</v>
          </cell>
          <cell r="H275">
            <v>1602399</v>
          </cell>
        </row>
        <row r="276">
          <cell r="A276">
            <v>410103</v>
          </cell>
          <cell r="B276" t="str">
            <v>PF Administration Charges</v>
          </cell>
          <cell r="C276">
            <v>54483</v>
          </cell>
          <cell r="D276">
            <v>70377</v>
          </cell>
          <cell r="E276">
            <v>54483</v>
          </cell>
          <cell r="G276">
            <v>54483</v>
          </cell>
          <cell r="H276">
            <v>70377</v>
          </cell>
        </row>
        <row r="277">
          <cell r="A277">
            <v>410104</v>
          </cell>
          <cell r="B277" t="str">
            <v>DLI Charges</v>
          </cell>
          <cell r="C277">
            <v>85200</v>
          </cell>
          <cell r="D277">
            <v>99394</v>
          </cell>
          <cell r="E277">
            <v>85200</v>
          </cell>
          <cell r="G277">
            <v>85200</v>
          </cell>
          <cell r="H277">
            <v>99394</v>
          </cell>
        </row>
        <row r="278">
          <cell r="A278">
            <v>410105</v>
          </cell>
          <cell r="B278" t="str">
            <v>DLI  Administration Charges</v>
          </cell>
          <cell r="C278">
            <v>1568</v>
          </cell>
          <cell r="D278">
            <v>1987</v>
          </cell>
          <cell r="E278">
            <v>1568</v>
          </cell>
          <cell r="G278">
            <v>1568</v>
          </cell>
          <cell r="H278">
            <v>1987</v>
          </cell>
        </row>
        <row r="279">
          <cell r="A279">
            <v>410106</v>
          </cell>
          <cell r="B279" t="str">
            <v>ESI Expenses</v>
          </cell>
          <cell r="C279">
            <v>0</v>
          </cell>
          <cell r="D279">
            <v>20844</v>
          </cell>
          <cell r="E279">
            <v>0</v>
          </cell>
          <cell r="G279">
            <v>0</v>
          </cell>
          <cell r="H279">
            <v>20844</v>
          </cell>
        </row>
        <row r="280">
          <cell r="A280">
            <v>410201</v>
          </cell>
          <cell r="B280" t="str">
            <v>Refreshments</v>
          </cell>
          <cell r="C280">
            <v>612892</v>
          </cell>
          <cell r="D280">
            <v>909923</v>
          </cell>
          <cell r="E280">
            <v>612892</v>
          </cell>
          <cell r="G280">
            <v>612892</v>
          </cell>
          <cell r="H280">
            <v>909922.5</v>
          </cell>
        </row>
        <row r="281">
          <cell r="A281">
            <v>410202</v>
          </cell>
          <cell r="B281" t="str">
            <v>Relocation Expenses</v>
          </cell>
          <cell r="C281">
            <v>314753</v>
          </cell>
          <cell r="D281">
            <v>382806</v>
          </cell>
          <cell r="E281">
            <v>314753</v>
          </cell>
          <cell r="G281">
            <v>314753</v>
          </cell>
          <cell r="H281">
            <v>382806</v>
          </cell>
        </row>
        <row r="282">
          <cell r="A282">
            <v>410203</v>
          </cell>
          <cell r="B282" t="str">
            <v>Awards &amp; Gifts</v>
          </cell>
          <cell r="C282">
            <v>1547900</v>
          </cell>
          <cell r="D282">
            <v>870969</v>
          </cell>
          <cell r="E282">
            <v>1547900</v>
          </cell>
          <cell r="G282">
            <v>1547900</v>
          </cell>
          <cell r="H282">
            <v>870969</v>
          </cell>
        </row>
        <row r="283">
          <cell r="A283">
            <v>410204</v>
          </cell>
          <cell r="B283" t="str">
            <v>Pantry Expenses</v>
          </cell>
          <cell r="C283">
            <v>1279092</v>
          </cell>
          <cell r="D283">
            <v>1260549</v>
          </cell>
          <cell r="E283">
            <v>1279092</v>
          </cell>
          <cell r="G283">
            <v>1279092</v>
          </cell>
          <cell r="H283">
            <v>1260548.6000000001</v>
          </cell>
        </row>
        <row r="284">
          <cell r="A284">
            <v>410205</v>
          </cell>
          <cell r="B284" t="str">
            <v>Cafetaria Expenses</v>
          </cell>
          <cell r="C284">
            <v>152716</v>
          </cell>
          <cell r="D284">
            <v>405414</v>
          </cell>
          <cell r="E284">
            <v>152715.5</v>
          </cell>
          <cell r="G284">
            <v>152715.5</v>
          </cell>
          <cell r="H284">
            <v>405414.12</v>
          </cell>
        </row>
        <row r="285">
          <cell r="A285">
            <v>410206</v>
          </cell>
          <cell r="B285" t="str">
            <v>Lunch Reimbursement</v>
          </cell>
          <cell r="C285">
            <v>3618</v>
          </cell>
          <cell r="D285">
            <v>108978</v>
          </cell>
          <cell r="E285">
            <v>3618</v>
          </cell>
          <cell r="G285">
            <v>3618</v>
          </cell>
          <cell r="H285">
            <v>108978</v>
          </cell>
        </row>
        <row r="286">
          <cell r="A286">
            <v>410207</v>
          </cell>
          <cell r="B286" t="str">
            <v>QSM Expenses</v>
          </cell>
          <cell r="C286">
            <v>1374528</v>
          </cell>
          <cell r="D286">
            <v>1129717</v>
          </cell>
          <cell r="E286">
            <v>1374528.31</v>
          </cell>
          <cell r="G286">
            <v>1374528.31</v>
          </cell>
          <cell r="H286">
            <v>1129717</v>
          </cell>
        </row>
        <row r="287">
          <cell r="A287">
            <v>410208</v>
          </cell>
          <cell r="B287" t="str">
            <v>Group Medical Insurance</v>
          </cell>
          <cell r="C287">
            <v>1949176</v>
          </cell>
          <cell r="D287">
            <v>1279726</v>
          </cell>
          <cell r="E287">
            <v>1949175.97</v>
          </cell>
          <cell r="G287">
            <v>1949175.97</v>
          </cell>
          <cell r="H287">
            <v>1279726</v>
          </cell>
        </row>
        <row r="288">
          <cell r="A288">
            <v>410209</v>
          </cell>
          <cell r="B288" t="str">
            <v>Personal Accident  Insurance</v>
          </cell>
          <cell r="C288">
            <v>166982</v>
          </cell>
          <cell r="D288">
            <v>189147</v>
          </cell>
          <cell r="E288">
            <v>166982.03</v>
          </cell>
          <cell r="G288">
            <v>166982.03</v>
          </cell>
          <cell r="H288">
            <v>189147</v>
          </cell>
        </row>
        <row r="289">
          <cell r="A289">
            <v>410210</v>
          </cell>
          <cell r="B289" t="str">
            <v>Health Check up</v>
          </cell>
          <cell r="C289">
            <v>86850</v>
          </cell>
          <cell r="D289">
            <v>61971</v>
          </cell>
          <cell r="E289">
            <v>86850</v>
          </cell>
          <cell r="G289">
            <v>86850</v>
          </cell>
          <cell r="H289">
            <v>61971</v>
          </cell>
        </row>
        <row r="290">
          <cell r="A290">
            <v>410211</v>
          </cell>
          <cell r="B290" t="str">
            <v>Medical Reimbursement</v>
          </cell>
          <cell r="C290">
            <v>15393</v>
          </cell>
          <cell r="D290">
            <v>21691</v>
          </cell>
          <cell r="E290">
            <v>15393</v>
          </cell>
          <cell r="G290">
            <v>15393</v>
          </cell>
          <cell r="H290">
            <v>21691</v>
          </cell>
        </row>
        <row r="291">
          <cell r="A291">
            <v>410212</v>
          </cell>
          <cell r="B291" t="str">
            <v>Leave Travel Assistance</v>
          </cell>
          <cell r="C291">
            <v>56665</v>
          </cell>
          <cell r="D291">
            <v>152500</v>
          </cell>
          <cell r="E291">
            <v>56665</v>
          </cell>
          <cell r="G291">
            <v>56665</v>
          </cell>
          <cell r="H291">
            <v>152500</v>
          </cell>
        </row>
        <row r="292">
          <cell r="A292">
            <v>410213</v>
          </cell>
          <cell r="B292" t="str">
            <v>Staff Welfare</v>
          </cell>
          <cell r="C292">
            <v>679920</v>
          </cell>
          <cell r="D292">
            <v>777522</v>
          </cell>
          <cell r="E292">
            <v>679919.6</v>
          </cell>
          <cell r="G292">
            <v>679919.6</v>
          </cell>
          <cell r="H292">
            <v>777521.55</v>
          </cell>
        </row>
        <row r="293">
          <cell r="A293">
            <v>410214</v>
          </cell>
          <cell r="B293" t="str">
            <v>Staff Bus Charges</v>
          </cell>
          <cell r="C293">
            <v>1642212</v>
          </cell>
          <cell r="D293">
            <v>1564568</v>
          </cell>
          <cell r="E293">
            <v>1642212</v>
          </cell>
          <cell r="G293">
            <v>1642212</v>
          </cell>
          <cell r="H293">
            <v>1564568</v>
          </cell>
        </row>
        <row r="294">
          <cell r="A294">
            <v>411001</v>
          </cell>
          <cell r="B294" t="str">
            <v>Rent - Offices</v>
          </cell>
          <cell r="C294">
            <v>21497226</v>
          </cell>
          <cell r="D294">
            <v>22114690</v>
          </cell>
          <cell r="E294">
            <v>21497226</v>
          </cell>
          <cell r="G294">
            <v>21497226</v>
          </cell>
          <cell r="H294">
            <v>22114690</v>
          </cell>
        </row>
        <row r="295">
          <cell r="A295">
            <v>411002</v>
          </cell>
          <cell r="B295" t="str">
            <v>Rent - Employee Residences</v>
          </cell>
          <cell r="C295">
            <v>2404000</v>
          </cell>
          <cell r="D295">
            <v>2018867</v>
          </cell>
          <cell r="E295">
            <v>2404000</v>
          </cell>
          <cell r="G295">
            <v>2404000</v>
          </cell>
          <cell r="H295">
            <v>2018867</v>
          </cell>
        </row>
        <row r="296">
          <cell r="A296">
            <v>411003</v>
          </cell>
          <cell r="B296" t="str">
            <v>Rent - Car Parking</v>
          </cell>
          <cell r="C296">
            <v>74505</v>
          </cell>
          <cell r="D296">
            <v>84879</v>
          </cell>
          <cell r="E296">
            <v>74505</v>
          </cell>
          <cell r="G296">
            <v>74505</v>
          </cell>
          <cell r="H296">
            <v>84879</v>
          </cell>
        </row>
        <row r="297">
          <cell r="A297">
            <v>411004</v>
          </cell>
          <cell r="B297" t="str">
            <v>Brokerage</v>
          </cell>
          <cell r="C297">
            <v>260651</v>
          </cell>
          <cell r="D297">
            <v>348116</v>
          </cell>
          <cell r="E297">
            <v>260651</v>
          </cell>
          <cell r="G297">
            <v>260651</v>
          </cell>
          <cell r="H297">
            <v>348116</v>
          </cell>
        </row>
        <row r="298">
          <cell r="A298">
            <v>411005</v>
          </cell>
          <cell r="B298" t="str">
            <v>IDL - Rent Classroom &amp; Studios</v>
          </cell>
          <cell r="C298">
            <v>2138999</v>
          </cell>
          <cell r="D298">
            <v>0</v>
          </cell>
          <cell r="E298">
            <v>2138999</v>
          </cell>
          <cell r="G298">
            <v>2138999</v>
          </cell>
          <cell r="H298">
            <v>0</v>
          </cell>
        </row>
        <row r="299">
          <cell r="A299">
            <v>411006</v>
          </cell>
          <cell r="B299" t="str">
            <v>Rent - Hub</v>
          </cell>
          <cell r="C299">
            <v>0</v>
          </cell>
          <cell r="D299">
            <v>0</v>
          </cell>
          <cell r="E299">
            <v>0</v>
          </cell>
          <cell r="G299">
            <v>0</v>
          </cell>
          <cell r="H299">
            <v>0</v>
          </cell>
        </row>
        <row r="300">
          <cell r="A300">
            <v>411019</v>
          </cell>
          <cell r="B300" t="str">
            <v>Car Allowance</v>
          </cell>
          <cell r="C300">
            <v>1271015</v>
          </cell>
          <cell r="D300">
            <v>1719755</v>
          </cell>
          <cell r="E300">
            <v>1271015</v>
          </cell>
          <cell r="G300">
            <v>1271015</v>
          </cell>
          <cell r="H300">
            <v>1719755</v>
          </cell>
        </row>
        <row r="301">
          <cell r="A301">
            <v>411101</v>
          </cell>
          <cell r="B301" t="str">
            <v>Lease Rent - Equipment</v>
          </cell>
          <cell r="C301">
            <v>0</v>
          </cell>
          <cell r="D301">
            <v>50341</v>
          </cell>
          <cell r="E301">
            <v>0</v>
          </cell>
          <cell r="G301">
            <v>0</v>
          </cell>
          <cell r="H301">
            <v>50341</v>
          </cell>
        </row>
        <row r="302">
          <cell r="A302">
            <v>411102</v>
          </cell>
          <cell r="B302" t="str">
            <v>Lease Rent - Vehicles</v>
          </cell>
          <cell r="C302">
            <v>884270</v>
          </cell>
          <cell r="D302">
            <v>1081272</v>
          </cell>
          <cell r="E302">
            <v>884270</v>
          </cell>
          <cell r="G302">
            <v>884270</v>
          </cell>
          <cell r="H302">
            <v>1081272</v>
          </cell>
        </row>
        <row r="303">
          <cell r="A303">
            <v>411201</v>
          </cell>
          <cell r="B303" t="str">
            <v>Insurance Stock in Transit</v>
          </cell>
          <cell r="C303">
            <v>8644</v>
          </cell>
          <cell r="D303">
            <v>1469776</v>
          </cell>
          <cell r="E303">
            <v>8644</v>
          </cell>
          <cell r="G303">
            <v>8644</v>
          </cell>
          <cell r="H303">
            <v>1469776</v>
          </cell>
        </row>
        <row r="304">
          <cell r="A304">
            <v>411202</v>
          </cell>
          <cell r="B304" t="str">
            <v>Insurance Fixed Assets.</v>
          </cell>
          <cell r="C304">
            <v>2722356</v>
          </cell>
          <cell r="D304">
            <v>1812708</v>
          </cell>
          <cell r="E304">
            <v>2722356</v>
          </cell>
          <cell r="G304">
            <v>2722356</v>
          </cell>
          <cell r="H304">
            <v>1812708</v>
          </cell>
        </row>
        <row r="305">
          <cell r="A305">
            <v>411203</v>
          </cell>
          <cell r="B305" t="str">
            <v>Insurance - Stocks</v>
          </cell>
          <cell r="C305">
            <v>1743088</v>
          </cell>
          <cell r="D305">
            <v>535229</v>
          </cell>
          <cell r="E305">
            <v>1743087.97</v>
          </cell>
          <cell r="G305">
            <v>1743087.97</v>
          </cell>
          <cell r="H305">
            <v>535228.82999999996</v>
          </cell>
        </row>
        <row r="306">
          <cell r="A306">
            <v>411204</v>
          </cell>
          <cell r="B306" t="str">
            <v>Insurance Vehicles</v>
          </cell>
          <cell r="C306">
            <v>235064</v>
          </cell>
          <cell r="D306">
            <v>292879</v>
          </cell>
          <cell r="E306">
            <v>235064</v>
          </cell>
          <cell r="G306">
            <v>235064</v>
          </cell>
          <cell r="H306">
            <v>292879</v>
          </cell>
        </row>
        <row r="307">
          <cell r="A307">
            <v>411205</v>
          </cell>
          <cell r="B307" t="str">
            <v>Insurance  - Cash</v>
          </cell>
          <cell r="C307">
            <v>8168</v>
          </cell>
          <cell r="D307">
            <v>8005</v>
          </cell>
          <cell r="E307">
            <v>8168.03</v>
          </cell>
          <cell r="G307">
            <v>8168.03</v>
          </cell>
          <cell r="H307">
            <v>8005</v>
          </cell>
        </row>
        <row r="308">
          <cell r="A308">
            <v>411206</v>
          </cell>
          <cell r="B308" t="str">
            <v>Insurance Fidelity Guarantee</v>
          </cell>
          <cell r="C308">
            <v>369946</v>
          </cell>
          <cell r="D308">
            <v>12468</v>
          </cell>
          <cell r="E308">
            <v>369945.97</v>
          </cell>
          <cell r="G308">
            <v>369945.97</v>
          </cell>
          <cell r="H308">
            <v>12468</v>
          </cell>
        </row>
        <row r="309">
          <cell r="A309">
            <v>411207</v>
          </cell>
          <cell r="B309" t="str">
            <v>Insurance Others</v>
          </cell>
          <cell r="C309">
            <v>589838</v>
          </cell>
          <cell r="D309">
            <v>1989599</v>
          </cell>
          <cell r="E309">
            <v>589838.09</v>
          </cell>
          <cell r="G309">
            <v>589838.09</v>
          </cell>
          <cell r="H309">
            <v>1989599</v>
          </cell>
        </row>
        <row r="310">
          <cell r="A310">
            <v>411301</v>
          </cell>
          <cell r="B310" t="str">
            <v>Travelling Domestic</v>
          </cell>
          <cell r="C310">
            <v>14777962</v>
          </cell>
          <cell r="D310">
            <v>12994254</v>
          </cell>
          <cell r="E310">
            <v>14777962.300000001</v>
          </cell>
          <cell r="G310">
            <v>14777962.300000001</v>
          </cell>
          <cell r="H310">
            <v>12994253.560000001</v>
          </cell>
        </row>
        <row r="311">
          <cell r="A311">
            <v>411302</v>
          </cell>
          <cell r="B311" t="str">
            <v>Travelling Foreign</v>
          </cell>
          <cell r="C311">
            <v>2384603</v>
          </cell>
          <cell r="D311">
            <v>15830253</v>
          </cell>
          <cell r="E311">
            <v>2384602.98</v>
          </cell>
          <cell r="G311">
            <v>2384602.98</v>
          </cell>
          <cell r="H311">
            <v>15830253</v>
          </cell>
        </row>
        <row r="312">
          <cell r="A312">
            <v>411303</v>
          </cell>
          <cell r="B312" t="str">
            <v>Travelling Domestic - Training</v>
          </cell>
          <cell r="C312">
            <v>246891</v>
          </cell>
          <cell r="D312">
            <v>475641</v>
          </cell>
          <cell r="E312">
            <v>246891</v>
          </cell>
          <cell r="G312">
            <v>246891</v>
          </cell>
          <cell r="H312">
            <v>475641</v>
          </cell>
        </row>
        <row r="313">
          <cell r="A313">
            <v>411304</v>
          </cell>
          <cell r="B313" t="str">
            <v>Travelling Foreign  - Training</v>
          </cell>
          <cell r="C313">
            <v>0</v>
          </cell>
          <cell r="D313">
            <v>561347</v>
          </cell>
          <cell r="E313">
            <v>0</v>
          </cell>
          <cell r="G313">
            <v>0</v>
          </cell>
          <cell r="H313">
            <v>561347</v>
          </cell>
        </row>
        <row r="314">
          <cell r="A314">
            <v>411305</v>
          </cell>
          <cell r="B314" t="str">
            <v>Local Conveyance</v>
          </cell>
          <cell r="C314">
            <v>2972348</v>
          </cell>
          <cell r="D314">
            <v>2944488</v>
          </cell>
          <cell r="E314">
            <v>2972348.05</v>
          </cell>
          <cell r="G314">
            <v>2972348.05</v>
          </cell>
          <cell r="H314">
            <v>2944488</v>
          </cell>
        </row>
        <row r="315">
          <cell r="A315">
            <v>411306</v>
          </cell>
          <cell r="B315" t="str">
            <v>Taxi Hire Charges</v>
          </cell>
          <cell r="C315">
            <v>262517</v>
          </cell>
          <cell r="D315">
            <v>694639</v>
          </cell>
          <cell r="E315">
            <v>262516.59999999998</v>
          </cell>
          <cell r="G315">
            <v>262516.59999999998</v>
          </cell>
          <cell r="H315">
            <v>694638.76</v>
          </cell>
        </row>
        <row r="316">
          <cell r="A316">
            <v>411307</v>
          </cell>
          <cell r="B316" t="str">
            <v>Vehicle Running &amp; Maintainence</v>
          </cell>
          <cell r="C316">
            <v>3176075</v>
          </cell>
          <cell r="D316">
            <v>4012188</v>
          </cell>
          <cell r="E316">
            <v>3176074.88</v>
          </cell>
          <cell r="G316">
            <v>3176074.88</v>
          </cell>
          <cell r="H316">
            <v>4012187.78</v>
          </cell>
        </row>
        <row r="317">
          <cell r="A317">
            <v>411308</v>
          </cell>
          <cell r="B317" t="str">
            <v>Car Rental</v>
          </cell>
          <cell r="C317">
            <v>2996146</v>
          </cell>
          <cell r="D317">
            <v>2065432</v>
          </cell>
          <cell r="E317">
            <v>2996146</v>
          </cell>
          <cell r="G317">
            <v>2996146</v>
          </cell>
          <cell r="H317">
            <v>2065432</v>
          </cell>
        </row>
        <row r="318">
          <cell r="A318">
            <v>411309</v>
          </cell>
          <cell r="B318" t="str">
            <v>Vehicle Running &amp; Maintainence - Employees</v>
          </cell>
          <cell r="C318">
            <v>1067665</v>
          </cell>
          <cell r="D318">
            <v>18906</v>
          </cell>
          <cell r="E318">
            <v>1067665.25</v>
          </cell>
          <cell r="G318">
            <v>1067665.25</v>
          </cell>
          <cell r="H318">
            <v>18906</v>
          </cell>
        </row>
        <row r="319">
          <cell r="A319">
            <v>411310</v>
          </cell>
          <cell r="B319" t="str">
            <v>Travelling Domestic - Promotions</v>
          </cell>
          <cell r="C319">
            <v>0</v>
          </cell>
          <cell r="D319">
            <v>390851</v>
          </cell>
          <cell r="E319">
            <v>0</v>
          </cell>
          <cell r="G319">
            <v>0</v>
          </cell>
          <cell r="H319">
            <v>390851</v>
          </cell>
        </row>
        <row r="320">
          <cell r="A320">
            <v>411401</v>
          </cell>
          <cell r="B320" t="str">
            <v>VSAT Installation Costs</v>
          </cell>
          <cell r="C320">
            <v>25818978</v>
          </cell>
          <cell r="D320">
            <v>14106756</v>
          </cell>
          <cell r="E320">
            <v>25818978</v>
          </cell>
          <cell r="G320">
            <v>25818978</v>
          </cell>
          <cell r="H320">
            <v>14106756.060000001</v>
          </cell>
        </row>
        <row r="321">
          <cell r="A321">
            <v>411402</v>
          </cell>
          <cell r="B321" t="str">
            <v>VSAT Shifting, Deinstallation &amp; Reinstallation</v>
          </cell>
          <cell r="C321">
            <v>2466384</v>
          </cell>
          <cell r="D321">
            <v>7223994</v>
          </cell>
          <cell r="E321">
            <v>2466384</v>
          </cell>
          <cell r="G321">
            <v>2466384</v>
          </cell>
          <cell r="H321">
            <v>7223994</v>
          </cell>
        </row>
        <row r="322">
          <cell r="A322">
            <v>411403</v>
          </cell>
          <cell r="B322" t="str">
            <v>VSAT Installation Ancillary Costs</v>
          </cell>
          <cell r="C322">
            <v>4087674</v>
          </cell>
          <cell r="D322">
            <v>5539308</v>
          </cell>
          <cell r="E322">
            <v>4087674</v>
          </cell>
          <cell r="G322">
            <v>4087674</v>
          </cell>
          <cell r="H322">
            <v>5539307.96</v>
          </cell>
        </row>
        <row r="323">
          <cell r="A323">
            <v>411501</v>
          </cell>
          <cell r="B323" t="str">
            <v>Printing &amp; Stationery</v>
          </cell>
          <cell r="C323">
            <v>3001244</v>
          </cell>
          <cell r="D323">
            <v>2959757</v>
          </cell>
          <cell r="E323">
            <v>3001244.28</v>
          </cell>
          <cell r="G323">
            <v>3001244.28</v>
          </cell>
          <cell r="H323">
            <v>2959756.53</v>
          </cell>
        </row>
        <row r="324">
          <cell r="A324">
            <v>411601</v>
          </cell>
          <cell r="B324" t="str">
            <v>Professional &amp; Consultancy Services</v>
          </cell>
          <cell r="C324">
            <v>11307887</v>
          </cell>
          <cell r="D324">
            <v>27627052</v>
          </cell>
          <cell r="E324">
            <v>11307886.9</v>
          </cell>
          <cell r="G324">
            <v>11307886.9</v>
          </cell>
          <cell r="H324">
            <v>27627051.510000002</v>
          </cell>
        </row>
        <row r="325">
          <cell r="A325">
            <v>411602</v>
          </cell>
          <cell r="B325" t="str">
            <v>Legal Expenses</v>
          </cell>
          <cell r="C325">
            <v>231821</v>
          </cell>
          <cell r="D325">
            <v>217715</v>
          </cell>
          <cell r="E325">
            <v>231821.25</v>
          </cell>
          <cell r="G325">
            <v>231821.25</v>
          </cell>
          <cell r="H325">
            <v>217715</v>
          </cell>
        </row>
        <row r="326">
          <cell r="A326">
            <v>411603</v>
          </cell>
          <cell r="B326" t="str">
            <v>Internal Audit fee</v>
          </cell>
          <cell r="C326">
            <v>0</v>
          </cell>
          <cell r="D326">
            <v>0</v>
          </cell>
          <cell r="E326">
            <v>0</v>
          </cell>
          <cell r="G326">
            <v>0</v>
          </cell>
          <cell r="H326">
            <v>0</v>
          </cell>
        </row>
        <row r="327">
          <cell r="A327">
            <v>411604</v>
          </cell>
          <cell r="B327" t="str">
            <v>Specialised Services</v>
          </cell>
          <cell r="C327">
            <v>10146022</v>
          </cell>
          <cell r="D327">
            <v>823114</v>
          </cell>
          <cell r="E327">
            <v>10146022.1</v>
          </cell>
          <cell r="G327">
            <v>10146022.1</v>
          </cell>
          <cell r="H327">
            <v>823114</v>
          </cell>
        </row>
        <row r="328">
          <cell r="A328">
            <v>411605</v>
          </cell>
          <cell r="B328" t="str">
            <v>Placement Consultancy Services</v>
          </cell>
          <cell r="C328">
            <v>545419</v>
          </cell>
          <cell r="D328">
            <v>168679</v>
          </cell>
          <cell r="E328">
            <v>545419.43000000005</v>
          </cell>
          <cell r="G328">
            <v>545419.43000000005</v>
          </cell>
          <cell r="H328">
            <v>168679.43</v>
          </cell>
        </row>
        <row r="329">
          <cell r="A329">
            <v>411701</v>
          </cell>
          <cell r="B329" t="str">
            <v>Software Development &amp; Consultancy</v>
          </cell>
          <cell r="C329">
            <v>1969004</v>
          </cell>
          <cell r="D329">
            <v>3902000</v>
          </cell>
          <cell r="E329">
            <v>1969004</v>
          </cell>
          <cell r="G329">
            <v>1969004</v>
          </cell>
          <cell r="H329">
            <v>3902000</v>
          </cell>
        </row>
        <row r="330">
          <cell r="A330">
            <v>411702</v>
          </cell>
          <cell r="B330" t="str">
            <v>Software Expenses</v>
          </cell>
          <cell r="C330">
            <v>1692683</v>
          </cell>
          <cell r="D330">
            <v>1923535</v>
          </cell>
          <cell r="E330">
            <v>1692683.29</v>
          </cell>
          <cell r="G330">
            <v>1692683.29</v>
          </cell>
          <cell r="H330">
            <v>1923535.33</v>
          </cell>
        </row>
        <row r="331">
          <cell r="A331">
            <v>411801</v>
          </cell>
          <cell r="B331" t="str">
            <v>Telephone  Expenses</v>
          </cell>
          <cell r="C331">
            <v>9249327</v>
          </cell>
          <cell r="D331">
            <v>13358987</v>
          </cell>
          <cell r="E331">
            <v>9249326.8399999999</v>
          </cell>
          <cell r="G331">
            <v>9249326.8399999999</v>
          </cell>
          <cell r="H331">
            <v>13358986.5</v>
          </cell>
        </row>
        <row r="332">
          <cell r="A332">
            <v>411802</v>
          </cell>
          <cell r="B332" t="str">
            <v>Cellphone  Expenses</v>
          </cell>
          <cell r="C332">
            <v>3229647</v>
          </cell>
          <cell r="D332">
            <v>4068396</v>
          </cell>
          <cell r="E332">
            <v>3229646.59</v>
          </cell>
          <cell r="G332">
            <v>3229646.59</v>
          </cell>
          <cell r="H332">
            <v>4068395.57</v>
          </cell>
        </row>
        <row r="333">
          <cell r="A333">
            <v>411803</v>
          </cell>
          <cell r="B333" t="str">
            <v>Postage &amp; Courier</v>
          </cell>
          <cell r="C333">
            <v>1143177</v>
          </cell>
          <cell r="D333">
            <v>799661</v>
          </cell>
          <cell r="E333">
            <v>1143177</v>
          </cell>
          <cell r="G333">
            <v>1143177</v>
          </cell>
          <cell r="H333">
            <v>799661.45</v>
          </cell>
        </row>
        <row r="334">
          <cell r="A334">
            <v>411804</v>
          </cell>
          <cell r="B334" t="str">
            <v>Telephone Residence</v>
          </cell>
          <cell r="C334">
            <v>1601326</v>
          </cell>
          <cell r="D334">
            <v>1733175</v>
          </cell>
          <cell r="E334">
            <v>1601326</v>
          </cell>
          <cell r="G334">
            <v>1601326</v>
          </cell>
          <cell r="H334">
            <v>1733175</v>
          </cell>
        </row>
        <row r="335">
          <cell r="A335">
            <v>411805</v>
          </cell>
          <cell r="B335" t="str">
            <v>Internet Account fees</v>
          </cell>
          <cell r="C335">
            <v>10899272</v>
          </cell>
          <cell r="D335">
            <v>8432783</v>
          </cell>
          <cell r="E335">
            <v>10899271.800000001</v>
          </cell>
          <cell r="G335">
            <v>10899271.800000001</v>
          </cell>
          <cell r="H335">
            <v>8432783.3100000005</v>
          </cell>
        </row>
        <row r="336">
          <cell r="A336">
            <v>411806</v>
          </cell>
          <cell r="B336" t="str">
            <v>Leaseline Charges</v>
          </cell>
          <cell r="C336">
            <v>-513602</v>
          </cell>
          <cell r="D336">
            <v>4563208</v>
          </cell>
          <cell r="E336">
            <v>-513602</v>
          </cell>
          <cell r="G336">
            <v>-513602</v>
          </cell>
          <cell r="H336">
            <v>4563207.97</v>
          </cell>
        </row>
        <row r="337">
          <cell r="A337">
            <v>411807</v>
          </cell>
          <cell r="B337" t="str">
            <v>Leaseline Charges for Customers</v>
          </cell>
          <cell r="C337">
            <v>9140818</v>
          </cell>
          <cell r="D337">
            <v>3021204</v>
          </cell>
          <cell r="E337">
            <v>9140817.7400000002</v>
          </cell>
          <cell r="G337">
            <v>9140817.7400000002</v>
          </cell>
          <cell r="H337">
            <v>3021203.5</v>
          </cell>
        </row>
        <row r="338">
          <cell r="A338">
            <v>411901</v>
          </cell>
          <cell r="B338" t="str">
            <v>CAC Charges to HNS</v>
          </cell>
          <cell r="C338">
            <v>6182475</v>
          </cell>
          <cell r="D338">
            <v>4066575</v>
          </cell>
          <cell r="E338">
            <v>6182475</v>
          </cell>
          <cell r="G338">
            <v>6182475</v>
          </cell>
          <cell r="H338">
            <v>4066575</v>
          </cell>
        </row>
        <row r="339">
          <cell r="A339">
            <v>411902</v>
          </cell>
          <cell r="B339" t="str">
            <v>Franchisee Call Charges - VSAT under warranty</v>
          </cell>
          <cell r="C339">
            <v>27500</v>
          </cell>
          <cell r="D339">
            <v>33500</v>
          </cell>
          <cell r="E339">
            <v>27500</v>
          </cell>
          <cell r="G339">
            <v>27500</v>
          </cell>
          <cell r="H339">
            <v>33500</v>
          </cell>
        </row>
        <row r="340">
          <cell r="A340">
            <v>411903</v>
          </cell>
          <cell r="B340" t="str">
            <v>Franchisee Call Charges - VSAT otherthan warranty</v>
          </cell>
          <cell r="C340">
            <v>1074043</v>
          </cell>
          <cell r="D340">
            <v>818550</v>
          </cell>
          <cell r="E340">
            <v>1074043</v>
          </cell>
          <cell r="G340">
            <v>1074043</v>
          </cell>
          <cell r="H340">
            <v>818550</v>
          </cell>
        </row>
        <row r="341">
          <cell r="A341">
            <v>411904</v>
          </cell>
          <cell r="B341" t="str">
            <v>Franchisee AMC  - VSAT under warranty</v>
          </cell>
          <cell r="C341">
            <v>243460</v>
          </cell>
          <cell r="D341">
            <v>232500</v>
          </cell>
          <cell r="E341">
            <v>243460</v>
          </cell>
          <cell r="G341">
            <v>243460</v>
          </cell>
          <cell r="H341">
            <v>232500</v>
          </cell>
        </row>
        <row r="342">
          <cell r="A342">
            <v>411905</v>
          </cell>
          <cell r="B342" t="str">
            <v>Franchisee AMC  - VSAT otherthan warranty</v>
          </cell>
          <cell r="C342">
            <v>14804722</v>
          </cell>
          <cell r="D342">
            <v>8022658</v>
          </cell>
          <cell r="E342">
            <v>14804722</v>
          </cell>
          <cell r="G342">
            <v>14804722</v>
          </cell>
          <cell r="H342">
            <v>8022657.9100000001</v>
          </cell>
        </row>
        <row r="343">
          <cell r="A343">
            <v>411906</v>
          </cell>
          <cell r="B343" t="str">
            <v>Other warranty costs</v>
          </cell>
          <cell r="C343">
            <v>2537686</v>
          </cell>
          <cell r="D343">
            <v>-1143905</v>
          </cell>
          <cell r="E343">
            <v>2537686</v>
          </cell>
          <cell r="G343">
            <v>2537686</v>
          </cell>
          <cell r="H343">
            <v>-1143905</v>
          </cell>
        </row>
        <row r="344">
          <cell r="A344">
            <v>412001</v>
          </cell>
          <cell r="B344" t="str">
            <v>Repairs &amp; Maintainence - Buildings</v>
          </cell>
          <cell r="C344">
            <v>723971</v>
          </cell>
          <cell r="D344">
            <v>509350</v>
          </cell>
          <cell r="E344">
            <v>723971.21</v>
          </cell>
          <cell r="G344">
            <v>723971.21</v>
          </cell>
          <cell r="H344">
            <v>509350.05</v>
          </cell>
        </row>
        <row r="345">
          <cell r="A345">
            <v>412101</v>
          </cell>
          <cell r="B345" t="str">
            <v>Repairs &amp; Maintainence - Plant &amp; Machinery</v>
          </cell>
          <cell r="C345">
            <v>8341112</v>
          </cell>
          <cell r="D345">
            <v>5738721</v>
          </cell>
          <cell r="E345">
            <v>8341111.5899999999</v>
          </cell>
          <cell r="G345">
            <v>8341111.5899999999</v>
          </cell>
          <cell r="H345">
            <v>5738720.5499999998</v>
          </cell>
        </row>
        <row r="346">
          <cell r="A346">
            <v>412201</v>
          </cell>
          <cell r="B346" t="str">
            <v>Repairs &amp; Maintainence - Vehicles</v>
          </cell>
          <cell r="C346">
            <v>13691</v>
          </cell>
          <cell r="D346">
            <v>56663</v>
          </cell>
          <cell r="E346">
            <v>13691</v>
          </cell>
          <cell r="G346">
            <v>13691</v>
          </cell>
          <cell r="H346">
            <v>56663.46</v>
          </cell>
        </row>
        <row r="347">
          <cell r="A347">
            <v>412301</v>
          </cell>
          <cell r="B347" t="str">
            <v>Repairs &amp; Maintainence - Office Eqpt &amp; Fur. &amp; Fix.</v>
          </cell>
          <cell r="C347">
            <v>3643557</v>
          </cell>
          <cell r="D347">
            <v>2057683</v>
          </cell>
          <cell r="E347">
            <v>3643556.75</v>
          </cell>
          <cell r="G347">
            <v>3643556.75</v>
          </cell>
          <cell r="H347">
            <v>2057683.28</v>
          </cell>
        </row>
        <row r="348">
          <cell r="A348">
            <v>412302</v>
          </cell>
          <cell r="B348" t="str">
            <v>Repairs VSAT Equipment - Imported</v>
          </cell>
          <cell r="C348">
            <v>12067176</v>
          </cell>
          <cell r="D348">
            <v>6120098</v>
          </cell>
          <cell r="E348">
            <v>12067176.08</v>
          </cell>
          <cell r="G348">
            <v>12067176.08</v>
          </cell>
          <cell r="H348">
            <v>6120097.5800000001</v>
          </cell>
        </row>
        <row r="349">
          <cell r="A349">
            <v>412303</v>
          </cell>
          <cell r="B349" t="str">
            <v>Repairs VSAT Equipment - Local</v>
          </cell>
          <cell r="C349">
            <v>418900</v>
          </cell>
          <cell r="D349">
            <v>515200</v>
          </cell>
          <cell r="E349">
            <v>418900</v>
          </cell>
          <cell r="G349">
            <v>418900</v>
          </cell>
          <cell r="H349">
            <v>515200</v>
          </cell>
        </row>
        <row r="350">
          <cell r="A350">
            <v>412304</v>
          </cell>
          <cell r="B350" t="str">
            <v>Repairs &amp; Maintainence - Others</v>
          </cell>
          <cell r="C350">
            <v>413301</v>
          </cell>
          <cell r="D350">
            <v>245241</v>
          </cell>
          <cell r="E350">
            <v>413301</v>
          </cell>
          <cell r="G350">
            <v>413301</v>
          </cell>
          <cell r="H350">
            <v>245241</v>
          </cell>
        </row>
        <row r="351">
          <cell r="A351">
            <v>412401</v>
          </cell>
          <cell r="B351" t="str">
            <v>DOT License fee</v>
          </cell>
          <cell r="C351">
            <v>63782600</v>
          </cell>
          <cell r="D351">
            <v>31062034</v>
          </cell>
          <cell r="E351">
            <v>63782600</v>
          </cell>
          <cell r="G351">
            <v>63782600</v>
          </cell>
          <cell r="H351">
            <v>31062034</v>
          </cell>
        </row>
        <row r="352">
          <cell r="A352">
            <v>412402</v>
          </cell>
          <cell r="B352" t="str">
            <v>WPC Royalty</v>
          </cell>
          <cell r="C352">
            <v>0</v>
          </cell>
          <cell r="D352">
            <v>0</v>
          </cell>
          <cell r="E352">
            <v>0</v>
          </cell>
          <cell r="G352">
            <v>0</v>
          </cell>
          <cell r="H352">
            <v>0</v>
          </cell>
        </row>
        <row r="353">
          <cell r="A353">
            <v>412403</v>
          </cell>
          <cell r="B353" t="str">
            <v>WPC Operating  License fee</v>
          </cell>
          <cell r="C353">
            <v>23456515</v>
          </cell>
          <cell r="D353">
            <v>14782040</v>
          </cell>
          <cell r="E353">
            <v>23456515</v>
          </cell>
          <cell r="G353">
            <v>23456515</v>
          </cell>
          <cell r="H353">
            <v>14782040</v>
          </cell>
        </row>
        <row r="354">
          <cell r="A354">
            <v>412404</v>
          </cell>
          <cell r="B354" t="str">
            <v>Satellite Access Charges</v>
          </cell>
          <cell r="C354">
            <v>0</v>
          </cell>
          <cell r="D354">
            <v>0</v>
          </cell>
          <cell r="E354">
            <v>0</v>
          </cell>
          <cell r="G354">
            <v>0</v>
          </cell>
          <cell r="H354">
            <v>0</v>
          </cell>
        </row>
        <row r="355">
          <cell r="A355">
            <v>412501</v>
          </cell>
          <cell r="B355" t="str">
            <v>Statutory Audit fee</v>
          </cell>
          <cell r="C355">
            <v>750000</v>
          </cell>
          <cell r="D355">
            <v>630000</v>
          </cell>
          <cell r="E355">
            <v>750000</v>
          </cell>
          <cell r="G355">
            <v>750000</v>
          </cell>
          <cell r="H355">
            <v>630000</v>
          </cell>
        </row>
        <row r="356">
          <cell r="A356">
            <v>412502</v>
          </cell>
          <cell r="B356" t="str">
            <v>Tax Audit Fee</v>
          </cell>
          <cell r="C356">
            <v>250000</v>
          </cell>
          <cell r="D356">
            <v>220000</v>
          </cell>
          <cell r="E356">
            <v>250000</v>
          </cell>
          <cell r="G356">
            <v>250000</v>
          </cell>
          <cell r="H356">
            <v>220000</v>
          </cell>
        </row>
        <row r="357">
          <cell r="A357">
            <v>412503</v>
          </cell>
          <cell r="B357" t="str">
            <v>Certification  fee</v>
          </cell>
          <cell r="C357">
            <v>286125</v>
          </cell>
          <cell r="D357">
            <v>781625</v>
          </cell>
          <cell r="E357">
            <v>286125</v>
          </cell>
          <cell r="G357">
            <v>286125</v>
          </cell>
          <cell r="H357">
            <v>781625</v>
          </cell>
        </row>
        <row r="358">
          <cell r="A358">
            <v>412504</v>
          </cell>
          <cell r="B358" t="str">
            <v>Out of Pocket Expenses.</v>
          </cell>
          <cell r="C358">
            <v>122358</v>
          </cell>
          <cell r="D358">
            <v>64810</v>
          </cell>
          <cell r="E358">
            <v>122358</v>
          </cell>
          <cell r="G358">
            <v>122358</v>
          </cell>
          <cell r="H358">
            <v>64810</v>
          </cell>
        </row>
        <row r="359">
          <cell r="A359">
            <v>412601</v>
          </cell>
          <cell r="B359" t="str">
            <v>Provision for Doubtful Debts</v>
          </cell>
          <cell r="C359">
            <v>12535110</v>
          </cell>
          <cell r="D359">
            <v>12747686</v>
          </cell>
          <cell r="E359">
            <v>12535110</v>
          </cell>
          <cell r="G359">
            <v>12535110</v>
          </cell>
          <cell r="H359">
            <v>12747686</v>
          </cell>
        </row>
        <row r="360">
          <cell r="A360">
            <v>412602</v>
          </cell>
          <cell r="B360" t="str">
            <v>Provision for Doubtful Advances</v>
          </cell>
          <cell r="C360">
            <v>0</v>
          </cell>
          <cell r="D360">
            <v>23878</v>
          </cell>
          <cell r="E360">
            <v>0</v>
          </cell>
          <cell r="G360">
            <v>0</v>
          </cell>
          <cell r="H360">
            <v>23878</v>
          </cell>
        </row>
        <row r="361">
          <cell r="A361">
            <v>412701</v>
          </cell>
          <cell r="B361" t="str">
            <v>Bad Debts written off</v>
          </cell>
          <cell r="C361">
            <v>622553</v>
          </cell>
          <cell r="D361">
            <v>5085973</v>
          </cell>
          <cell r="E361">
            <v>622553.47</v>
          </cell>
          <cell r="G361">
            <v>622553.47</v>
          </cell>
          <cell r="H361">
            <v>5085973</v>
          </cell>
        </row>
        <row r="362">
          <cell r="A362">
            <v>412703</v>
          </cell>
          <cell r="B362" t="str">
            <v>Debit Balances written off</v>
          </cell>
          <cell r="C362">
            <v>15533</v>
          </cell>
          <cell r="D362">
            <v>80730</v>
          </cell>
          <cell r="E362">
            <v>15533.2</v>
          </cell>
          <cell r="G362">
            <v>15533.2</v>
          </cell>
          <cell r="H362">
            <v>80729.63</v>
          </cell>
        </row>
        <row r="363">
          <cell r="A363">
            <v>412801</v>
          </cell>
          <cell r="B363" t="str">
            <v>Advertisement  &amp; Publicity</v>
          </cell>
          <cell r="C363">
            <v>1740970</v>
          </cell>
          <cell r="D363">
            <v>4544669</v>
          </cell>
          <cell r="E363">
            <v>1740970.3</v>
          </cell>
          <cell r="G363">
            <v>1740970.3</v>
          </cell>
          <cell r="H363">
            <v>4544668.5</v>
          </cell>
        </row>
        <row r="364">
          <cell r="A364">
            <v>412802</v>
          </cell>
          <cell r="B364" t="str">
            <v>Corporate Communication</v>
          </cell>
          <cell r="C364">
            <v>107386</v>
          </cell>
          <cell r="D364">
            <v>5617006</v>
          </cell>
          <cell r="E364">
            <v>107386</v>
          </cell>
          <cell r="G364">
            <v>107386</v>
          </cell>
          <cell r="H364">
            <v>5617005.7000000002</v>
          </cell>
        </row>
        <row r="365">
          <cell r="A365">
            <v>412803</v>
          </cell>
          <cell r="B365" t="str">
            <v>Sales Representative Expenses</v>
          </cell>
          <cell r="C365">
            <v>1507761</v>
          </cell>
          <cell r="D365">
            <v>9994423</v>
          </cell>
          <cell r="E365">
            <v>1507761</v>
          </cell>
          <cell r="G365">
            <v>1507761</v>
          </cell>
          <cell r="H365">
            <v>9994423</v>
          </cell>
        </row>
        <row r="366">
          <cell r="A366">
            <v>412804</v>
          </cell>
          <cell r="B366" t="str">
            <v>Sponsorship for Seminars</v>
          </cell>
          <cell r="C366">
            <v>292500</v>
          </cell>
          <cell r="D366">
            <v>29472</v>
          </cell>
          <cell r="E366">
            <v>292500</v>
          </cell>
          <cell r="G366">
            <v>292500</v>
          </cell>
          <cell r="H366">
            <v>29471.5</v>
          </cell>
        </row>
        <row r="367">
          <cell r="A367">
            <v>412805</v>
          </cell>
          <cell r="B367" t="str">
            <v>User Forum / Meet Expenses</v>
          </cell>
          <cell r="C367">
            <v>249462</v>
          </cell>
          <cell r="D367">
            <v>227597</v>
          </cell>
          <cell r="E367">
            <v>249462</v>
          </cell>
          <cell r="G367">
            <v>249462</v>
          </cell>
          <cell r="H367">
            <v>227597</v>
          </cell>
        </row>
        <row r="368">
          <cell r="A368">
            <v>412806</v>
          </cell>
          <cell r="B368" t="str">
            <v>Entertainment</v>
          </cell>
          <cell r="C368">
            <v>552147</v>
          </cell>
          <cell r="D368">
            <v>544897</v>
          </cell>
          <cell r="E368">
            <v>552147.42000000004</v>
          </cell>
          <cell r="G368">
            <v>552147.42000000004</v>
          </cell>
          <cell r="H368">
            <v>544897</v>
          </cell>
        </row>
        <row r="369">
          <cell r="A369">
            <v>412807</v>
          </cell>
          <cell r="B369" t="str">
            <v>Gifts &amp; Presents</v>
          </cell>
          <cell r="C369">
            <v>328417</v>
          </cell>
          <cell r="D369">
            <v>512085</v>
          </cell>
          <cell r="E369">
            <v>328416.65999999997</v>
          </cell>
          <cell r="G369">
            <v>328416.65999999997</v>
          </cell>
          <cell r="H369">
            <v>512085</v>
          </cell>
        </row>
        <row r="370">
          <cell r="A370">
            <v>412811</v>
          </cell>
          <cell r="B370" t="str">
            <v>IDL- Advertisement Costs/ Recovery</v>
          </cell>
          <cell r="C370">
            <v>3405433</v>
          </cell>
          <cell r="D370">
            <v>0</v>
          </cell>
          <cell r="E370">
            <v>3405432.7</v>
          </cell>
          <cell r="G370">
            <v>3405432.7</v>
          </cell>
          <cell r="H370">
            <v>0</v>
          </cell>
        </row>
        <row r="371">
          <cell r="A371">
            <v>412901</v>
          </cell>
          <cell r="B371" t="str">
            <v>Consumables</v>
          </cell>
          <cell r="C371">
            <v>3931974</v>
          </cell>
          <cell r="D371">
            <v>2927462</v>
          </cell>
          <cell r="E371">
            <v>3931974.17</v>
          </cell>
          <cell r="G371">
            <v>3931974.17</v>
          </cell>
          <cell r="H371">
            <v>2927462.35</v>
          </cell>
        </row>
        <row r="372">
          <cell r="A372">
            <v>412902</v>
          </cell>
          <cell r="B372" t="str">
            <v>Components</v>
          </cell>
          <cell r="C372">
            <v>-578652</v>
          </cell>
          <cell r="D372">
            <v>6012968</v>
          </cell>
          <cell r="E372">
            <v>-578651.9</v>
          </cell>
          <cell r="G372">
            <v>-578651.9</v>
          </cell>
          <cell r="H372">
            <v>6012968.2300000004</v>
          </cell>
        </row>
        <row r="373">
          <cell r="A373">
            <v>413001</v>
          </cell>
          <cell r="B373" t="str">
            <v>Electricity &amp; Power</v>
          </cell>
          <cell r="C373">
            <v>10633665</v>
          </cell>
          <cell r="D373">
            <v>6368819</v>
          </cell>
          <cell r="E373">
            <v>10633664.789999999</v>
          </cell>
          <cell r="G373">
            <v>10633664.789999999</v>
          </cell>
          <cell r="H373">
            <v>6368819.1699999999</v>
          </cell>
        </row>
        <row r="374">
          <cell r="A374">
            <v>413002</v>
          </cell>
          <cell r="B374" t="str">
            <v>DG set running expenses</v>
          </cell>
          <cell r="C374">
            <v>4328371</v>
          </cell>
          <cell r="D374">
            <v>11473092</v>
          </cell>
          <cell r="E374">
            <v>4328371.2</v>
          </cell>
          <cell r="G374">
            <v>4328371.2</v>
          </cell>
          <cell r="H374">
            <v>11473092</v>
          </cell>
        </row>
        <row r="375">
          <cell r="A375">
            <v>413101</v>
          </cell>
          <cell r="B375" t="str">
            <v>Transponder fee Ext C Band</v>
          </cell>
          <cell r="C375">
            <v>48778544</v>
          </cell>
          <cell r="D375">
            <v>54718805</v>
          </cell>
          <cell r="E375">
            <v>48778544</v>
          </cell>
          <cell r="G375">
            <v>48778544</v>
          </cell>
          <cell r="H375">
            <v>54718805</v>
          </cell>
        </row>
        <row r="376">
          <cell r="A376">
            <v>413102</v>
          </cell>
          <cell r="B376" t="str">
            <v>Transponder fee KU  Band</v>
          </cell>
          <cell r="C376">
            <v>40540773</v>
          </cell>
          <cell r="D376">
            <v>25639606</v>
          </cell>
          <cell r="E376">
            <v>40540773</v>
          </cell>
          <cell r="G376">
            <v>40540773</v>
          </cell>
          <cell r="H376">
            <v>25639606</v>
          </cell>
        </row>
        <row r="377">
          <cell r="A377">
            <v>413201</v>
          </cell>
          <cell r="B377" t="str">
            <v>Internet Services</v>
          </cell>
          <cell r="C377">
            <v>0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</row>
        <row r="378">
          <cell r="A378">
            <v>413301</v>
          </cell>
          <cell r="B378" t="str">
            <v>IDL- Faculty expenses</v>
          </cell>
          <cell r="C378">
            <v>2307708</v>
          </cell>
          <cell r="D378">
            <v>97000</v>
          </cell>
          <cell r="E378">
            <v>2307707.81</v>
          </cell>
          <cell r="G378">
            <v>2307707.81</v>
          </cell>
          <cell r="H378">
            <v>97000</v>
          </cell>
        </row>
        <row r="379">
          <cell r="A379">
            <v>413302</v>
          </cell>
          <cell r="B379" t="str">
            <v>IDL-Content Partner Costs</v>
          </cell>
          <cell r="C379">
            <v>4726841</v>
          </cell>
          <cell r="D379">
            <v>73290</v>
          </cell>
          <cell r="E379">
            <v>4726840.72</v>
          </cell>
          <cell r="G379">
            <v>4726840.72</v>
          </cell>
          <cell r="H379">
            <v>73290</v>
          </cell>
        </row>
        <row r="380">
          <cell r="A380">
            <v>413303</v>
          </cell>
          <cell r="B380" t="str">
            <v>IDL-Course material Costs/ Recovery</v>
          </cell>
          <cell r="C380">
            <v>273230</v>
          </cell>
          <cell r="D380">
            <v>8191</v>
          </cell>
          <cell r="E380">
            <v>273229.74</v>
          </cell>
          <cell r="G380">
            <v>273229.74</v>
          </cell>
          <cell r="H380">
            <v>8191</v>
          </cell>
        </row>
        <row r="381">
          <cell r="A381">
            <v>413304</v>
          </cell>
          <cell r="B381" t="str">
            <v>IDL- Franchisee Operating Costs</v>
          </cell>
          <cell r="C381">
            <v>9600942</v>
          </cell>
          <cell r="D381">
            <v>0</v>
          </cell>
          <cell r="E381">
            <v>9600942</v>
          </cell>
          <cell r="G381">
            <v>9600942</v>
          </cell>
          <cell r="H381">
            <v>0</v>
          </cell>
        </row>
        <row r="382">
          <cell r="A382">
            <v>413305</v>
          </cell>
          <cell r="B382" t="str">
            <v>IDL-Examination Cost</v>
          </cell>
          <cell r="C382">
            <v>220000</v>
          </cell>
          <cell r="D382">
            <v>0</v>
          </cell>
          <cell r="E382">
            <v>220000</v>
          </cell>
          <cell r="G382">
            <v>220000</v>
          </cell>
          <cell r="H382">
            <v>0</v>
          </cell>
        </row>
        <row r="383">
          <cell r="A383">
            <v>413401</v>
          </cell>
          <cell r="B383" t="str">
            <v>Foreign Exchange Loss</v>
          </cell>
          <cell r="C383">
            <v>9263878</v>
          </cell>
          <cell r="D383">
            <v>12750451</v>
          </cell>
          <cell r="E383">
            <v>9263877.9800000004</v>
          </cell>
          <cell r="G383">
            <v>9263877.9800000004</v>
          </cell>
          <cell r="H383">
            <v>12750451.35</v>
          </cell>
        </row>
        <row r="384">
          <cell r="A384">
            <v>413601</v>
          </cell>
          <cell r="B384" t="str">
            <v>Wealth Tax</v>
          </cell>
          <cell r="C384">
            <v>21760</v>
          </cell>
          <cell r="D384">
            <v>17400</v>
          </cell>
          <cell r="E384">
            <v>21760</v>
          </cell>
          <cell r="G384">
            <v>21760</v>
          </cell>
          <cell r="H384">
            <v>17400</v>
          </cell>
        </row>
        <row r="385">
          <cell r="A385">
            <v>413701</v>
          </cell>
          <cell r="B385" t="str">
            <v>Customs Duty</v>
          </cell>
          <cell r="C385">
            <v>440027</v>
          </cell>
          <cell r="D385">
            <v>6184052</v>
          </cell>
          <cell r="E385">
            <v>440026.87</v>
          </cell>
          <cell r="G385">
            <v>440026.87</v>
          </cell>
          <cell r="H385">
            <v>6184052</v>
          </cell>
        </row>
        <row r="386">
          <cell r="A386">
            <v>413702</v>
          </cell>
          <cell r="B386" t="str">
            <v>Sales tax Expenses</v>
          </cell>
          <cell r="C386">
            <v>1063276</v>
          </cell>
          <cell r="D386">
            <v>1258043</v>
          </cell>
          <cell r="E386">
            <v>1063275.5</v>
          </cell>
          <cell r="G386">
            <v>1063275.5</v>
          </cell>
          <cell r="H386">
            <v>1258043.3400000001</v>
          </cell>
        </row>
        <row r="387">
          <cell r="A387">
            <v>413703</v>
          </cell>
          <cell r="B387" t="str">
            <v>Muncipal Taxes</v>
          </cell>
          <cell r="C387">
            <v>357179</v>
          </cell>
          <cell r="D387">
            <v>295968</v>
          </cell>
          <cell r="E387">
            <v>357179</v>
          </cell>
          <cell r="G387">
            <v>357179</v>
          </cell>
          <cell r="H387">
            <v>295968</v>
          </cell>
        </row>
        <row r="388">
          <cell r="A388">
            <v>413704</v>
          </cell>
          <cell r="B388" t="str">
            <v>Filing Fees</v>
          </cell>
          <cell r="C388">
            <v>33845</v>
          </cell>
          <cell r="D388">
            <v>25655</v>
          </cell>
          <cell r="E388">
            <v>33845</v>
          </cell>
          <cell r="G388">
            <v>33845</v>
          </cell>
          <cell r="H388">
            <v>25655</v>
          </cell>
        </row>
        <row r="389">
          <cell r="A389">
            <v>413705</v>
          </cell>
          <cell r="B389" t="str">
            <v>Regulatory Expenses</v>
          </cell>
          <cell r="C389">
            <v>1118800</v>
          </cell>
          <cell r="D389">
            <v>1852478</v>
          </cell>
          <cell r="E389">
            <v>1118800</v>
          </cell>
          <cell r="G389">
            <v>1118800</v>
          </cell>
          <cell r="H389">
            <v>1852478</v>
          </cell>
        </row>
        <row r="390">
          <cell r="A390">
            <v>413706</v>
          </cell>
          <cell r="B390" t="str">
            <v>Professional Tax Registration</v>
          </cell>
          <cell r="C390">
            <v>10230</v>
          </cell>
          <cell r="D390">
            <v>15658</v>
          </cell>
          <cell r="E390">
            <v>10230</v>
          </cell>
          <cell r="G390">
            <v>10230</v>
          </cell>
          <cell r="H390">
            <v>15658</v>
          </cell>
        </row>
        <row r="391">
          <cell r="A391">
            <v>413707</v>
          </cell>
          <cell r="B391" t="str">
            <v>Service Tax Expenses</v>
          </cell>
          <cell r="C391">
            <v>285787</v>
          </cell>
          <cell r="D391">
            <v>73793</v>
          </cell>
          <cell r="E391">
            <v>285787</v>
          </cell>
          <cell r="G391">
            <v>285787</v>
          </cell>
          <cell r="H391">
            <v>73793</v>
          </cell>
        </row>
        <row r="392">
          <cell r="A392">
            <v>413801</v>
          </cell>
          <cell r="B392" t="str">
            <v>Loss on Sale of Fixed Assets</v>
          </cell>
          <cell r="C392">
            <v>404170</v>
          </cell>
          <cell r="D392">
            <v>15780</v>
          </cell>
          <cell r="E392">
            <v>404170.12</v>
          </cell>
          <cell r="G392">
            <v>404170.12</v>
          </cell>
          <cell r="H392">
            <v>15780.48</v>
          </cell>
        </row>
        <row r="393">
          <cell r="A393">
            <v>413901</v>
          </cell>
          <cell r="B393" t="str">
            <v>Technical Consultancy to HNS</v>
          </cell>
          <cell r="C393">
            <v>11287175</v>
          </cell>
          <cell r="D393">
            <v>0</v>
          </cell>
          <cell r="E393">
            <v>11287175</v>
          </cell>
          <cell r="G393">
            <v>11287175</v>
          </cell>
          <cell r="H393">
            <v>0</v>
          </cell>
        </row>
        <row r="394">
          <cell r="A394">
            <v>414001</v>
          </cell>
          <cell r="B394" t="str">
            <v>Security Services</v>
          </cell>
          <cell r="C394">
            <v>729916</v>
          </cell>
          <cell r="D394">
            <v>865362</v>
          </cell>
          <cell r="E394">
            <v>729916.44</v>
          </cell>
          <cell r="G394">
            <v>729916.44</v>
          </cell>
          <cell r="H394">
            <v>865362</v>
          </cell>
        </row>
        <row r="395">
          <cell r="A395">
            <v>414002</v>
          </cell>
          <cell r="B395" t="str">
            <v>Housekeeping Expenses</v>
          </cell>
          <cell r="C395">
            <v>8046044</v>
          </cell>
          <cell r="D395">
            <v>7936203</v>
          </cell>
          <cell r="E395">
            <v>8046044</v>
          </cell>
          <cell r="G395">
            <v>8046044</v>
          </cell>
          <cell r="H395">
            <v>7936202.8600000003</v>
          </cell>
        </row>
        <row r="396">
          <cell r="A396">
            <v>414003</v>
          </cell>
          <cell r="B396" t="str">
            <v>Guest House Expenses</v>
          </cell>
          <cell r="C396">
            <v>457025</v>
          </cell>
          <cell r="D396">
            <v>345603</v>
          </cell>
          <cell r="E396">
            <v>457025</v>
          </cell>
          <cell r="G396">
            <v>457025</v>
          </cell>
          <cell r="H396">
            <v>345603.48</v>
          </cell>
        </row>
        <row r="397">
          <cell r="A397">
            <v>414004</v>
          </cell>
          <cell r="B397" t="str">
            <v>Eqpt Hire Charges</v>
          </cell>
          <cell r="C397">
            <v>545880</v>
          </cell>
          <cell r="D397">
            <v>238252</v>
          </cell>
          <cell r="E397">
            <v>545879.5</v>
          </cell>
          <cell r="G397">
            <v>545879.5</v>
          </cell>
          <cell r="H397">
            <v>238252</v>
          </cell>
        </row>
        <row r="398">
          <cell r="A398">
            <v>414005</v>
          </cell>
          <cell r="B398" t="str">
            <v>Water Charges</v>
          </cell>
          <cell r="C398">
            <v>417555</v>
          </cell>
          <cell r="D398">
            <v>830020</v>
          </cell>
          <cell r="E398">
            <v>417555</v>
          </cell>
          <cell r="G398">
            <v>417555</v>
          </cell>
          <cell r="H398">
            <v>830020</v>
          </cell>
        </row>
        <row r="399">
          <cell r="A399">
            <v>414011</v>
          </cell>
          <cell r="B399" t="str">
            <v>Octroi Stock Transfer</v>
          </cell>
          <cell r="C399">
            <v>2194099</v>
          </cell>
          <cell r="D399">
            <v>1376272</v>
          </cell>
          <cell r="E399">
            <v>2194099</v>
          </cell>
          <cell r="G399">
            <v>2194099</v>
          </cell>
          <cell r="H399">
            <v>1376272</v>
          </cell>
        </row>
        <row r="400">
          <cell r="A400">
            <v>414012</v>
          </cell>
          <cell r="B400" t="str">
            <v>Octroi Non recoverable</v>
          </cell>
          <cell r="C400">
            <v>-653179</v>
          </cell>
          <cell r="D400">
            <v>1692330</v>
          </cell>
          <cell r="E400">
            <v>-653178.75</v>
          </cell>
          <cell r="G400">
            <v>-653178.75</v>
          </cell>
          <cell r="H400">
            <v>1692330</v>
          </cell>
        </row>
        <row r="401">
          <cell r="A401">
            <v>414015</v>
          </cell>
          <cell r="B401" t="str">
            <v>Freight outwards - Stock Transfer</v>
          </cell>
          <cell r="C401">
            <v>4130501</v>
          </cell>
          <cell r="D401">
            <v>5062729</v>
          </cell>
          <cell r="E401">
            <v>4130501</v>
          </cell>
          <cell r="G401">
            <v>4130501</v>
          </cell>
          <cell r="H401">
            <v>5062729</v>
          </cell>
        </row>
        <row r="402">
          <cell r="A402">
            <v>414016</v>
          </cell>
          <cell r="B402" t="str">
            <v>Freight outwards non recoverable</v>
          </cell>
          <cell r="C402">
            <v>11203667</v>
          </cell>
          <cell r="D402">
            <v>3161218</v>
          </cell>
          <cell r="E402">
            <v>11203667</v>
          </cell>
          <cell r="G402">
            <v>11203667</v>
          </cell>
          <cell r="H402">
            <v>3161217.67</v>
          </cell>
        </row>
        <row r="403">
          <cell r="A403">
            <v>414021</v>
          </cell>
          <cell r="B403" t="str">
            <v>Recruitment Health Check up.</v>
          </cell>
          <cell r="C403">
            <v>123870</v>
          </cell>
          <cell r="D403">
            <v>109850</v>
          </cell>
          <cell r="E403">
            <v>123870</v>
          </cell>
          <cell r="G403">
            <v>123870</v>
          </cell>
          <cell r="H403">
            <v>109850</v>
          </cell>
        </row>
        <row r="404">
          <cell r="A404">
            <v>414022</v>
          </cell>
          <cell r="B404" t="str">
            <v>Recruitment  Fare Reimbursement</v>
          </cell>
          <cell r="C404">
            <v>55810</v>
          </cell>
          <cell r="D404">
            <v>68504</v>
          </cell>
          <cell r="E404">
            <v>55810</v>
          </cell>
          <cell r="G404">
            <v>55810</v>
          </cell>
          <cell r="H404">
            <v>68504</v>
          </cell>
        </row>
        <row r="405">
          <cell r="A405">
            <v>414023</v>
          </cell>
          <cell r="B405" t="str">
            <v>Training  &amp; Seminar Expenses</v>
          </cell>
          <cell r="C405">
            <v>1453295</v>
          </cell>
          <cell r="D405">
            <v>912757</v>
          </cell>
          <cell r="E405">
            <v>1453295</v>
          </cell>
          <cell r="G405">
            <v>1453295</v>
          </cell>
          <cell r="H405">
            <v>912757.25</v>
          </cell>
        </row>
        <row r="406">
          <cell r="A406">
            <v>414031</v>
          </cell>
          <cell r="B406" t="str">
            <v>Corporate Membership fee</v>
          </cell>
          <cell r="C406">
            <v>323000</v>
          </cell>
          <cell r="D406">
            <v>246843</v>
          </cell>
          <cell r="E406">
            <v>323000</v>
          </cell>
          <cell r="G406">
            <v>323000</v>
          </cell>
          <cell r="H406">
            <v>246842.94</v>
          </cell>
        </row>
        <row r="407">
          <cell r="A407">
            <v>414032</v>
          </cell>
          <cell r="B407" t="str">
            <v>Books &amp; Periodicals</v>
          </cell>
          <cell r="C407">
            <v>193470</v>
          </cell>
          <cell r="D407">
            <v>123764</v>
          </cell>
          <cell r="E407">
            <v>193469.5</v>
          </cell>
          <cell r="G407">
            <v>193469.5</v>
          </cell>
          <cell r="H407">
            <v>123764</v>
          </cell>
        </row>
        <row r="408">
          <cell r="A408">
            <v>414033</v>
          </cell>
          <cell r="B408" t="str">
            <v>Tender fee</v>
          </cell>
          <cell r="C408">
            <v>131899</v>
          </cell>
          <cell r="D408">
            <v>110460</v>
          </cell>
          <cell r="E408">
            <v>131899</v>
          </cell>
          <cell r="G408">
            <v>131899</v>
          </cell>
          <cell r="H408">
            <v>110460</v>
          </cell>
        </row>
        <row r="409">
          <cell r="A409">
            <v>414034</v>
          </cell>
          <cell r="B409" t="str">
            <v>Donations</v>
          </cell>
          <cell r="C409">
            <v>0</v>
          </cell>
          <cell r="D409">
            <v>266722</v>
          </cell>
          <cell r="E409">
            <v>0</v>
          </cell>
          <cell r="G409">
            <v>0</v>
          </cell>
          <cell r="H409">
            <v>266722</v>
          </cell>
        </row>
        <row r="410">
          <cell r="A410">
            <v>414035</v>
          </cell>
          <cell r="B410" t="str">
            <v>Interest on Others</v>
          </cell>
          <cell r="C410">
            <v>1145441</v>
          </cell>
          <cell r="D410">
            <v>1444755</v>
          </cell>
          <cell r="E410">
            <v>1145441</v>
          </cell>
          <cell r="G410">
            <v>1145441</v>
          </cell>
          <cell r="H410">
            <v>1444755</v>
          </cell>
        </row>
        <row r="411">
          <cell r="A411">
            <v>414036</v>
          </cell>
          <cell r="B411" t="str">
            <v>Credit Card Subscription</v>
          </cell>
          <cell r="C411">
            <v>75617</v>
          </cell>
          <cell r="D411">
            <v>116168</v>
          </cell>
          <cell r="E411">
            <v>75617</v>
          </cell>
          <cell r="G411">
            <v>75617</v>
          </cell>
          <cell r="H411">
            <v>116168</v>
          </cell>
        </row>
        <row r="412">
          <cell r="A412">
            <v>414037</v>
          </cell>
          <cell r="B412" t="str">
            <v>Warehouse Ser. Chrgs</v>
          </cell>
          <cell r="C412">
            <v>1774841</v>
          </cell>
          <cell r="D412">
            <v>1784500</v>
          </cell>
          <cell r="E412">
            <v>1774841</v>
          </cell>
          <cell r="G412">
            <v>1774841</v>
          </cell>
          <cell r="H412">
            <v>1784500</v>
          </cell>
        </row>
        <row r="413">
          <cell r="A413">
            <v>414038</v>
          </cell>
          <cell r="B413" t="str">
            <v>Domain Registration Charges</v>
          </cell>
          <cell r="C413">
            <v>3000</v>
          </cell>
          <cell r="D413">
            <v>9625</v>
          </cell>
          <cell r="E413">
            <v>3000</v>
          </cell>
          <cell r="G413">
            <v>3000</v>
          </cell>
          <cell r="H413">
            <v>9625</v>
          </cell>
        </row>
        <row r="414">
          <cell r="A414">
            <v>414039</v>
          </cell>
          <cell r="B414" t="str">
            <v>Liquidated Damages</v>
          </cell>
          <cell r="C414">
            <v>9252496</v>
          </cell>
          <cell r="D414">
            <v>3799661</v>
          </cell>
          <cell r="E414">
            <v>9252495.8800000008</v>
          </cell>
          <cell r="G414">
            <v>9252495.8800000008</v>
          </cell>
          <cell r="H414">
            <v>3799661.15</v>
          </cell>
        </row>
        <row r="415">
          <cell r="A415">
            <v>414040</v>
          </cell>
          <cell r="B415" t="str">
            <v>Investments W/Off</v>
          </cell>
          <cell r="C415">
            <v>0</v>
          </cell>
          <cell r="D415">
            <v>0</v>
          </cell>
          <cell r="E415">
            <v>0</v>
          </cell>
          <cell r="G415">
            <v>0</v>
          </cell>
          <cell r="H415">
            <v>0</v>
          </cell>
        </row>
        <row r="416">
          <cell r="A416">
            <v>414099</v>
          </cell>
          <cell r="B416" t="str">
            <v>Miscellaneous Expenses</v>
          </cell>
          <cell r="C416">
            <v>19450</v>
          </cell>
          <cell r="D416">
            <v>39211</v>
          </cell>
          <cell r="E416">
            <v>19452.07</v>
          </cell>
          <cell r="G416">
            <v>19452.07</v>
          </cell>
          <cell r="H416">
            <v>39215.4</v>
          </cell>
        </row>
        <row r="417">
          <cell r="A417">
            <v>415001</v>
          </cell>
          <cell r="B417" t="str">
            <v>Diminution of Ceycom Investments w/off</v>
          </cell>
          <cell r="C417">
            <v>0</v>
          </cell>
          <cell r="D417">
            <v>0</v>
          </cell>
          <cell r="E417">
            <v>0</v>
          </cell>
          <cell r="G417">
            <v>0</v>
          </cell>
          <cell r="H417">
            <v>0</v>
          </cell>
        </row>
        <row r="418">
          <cell r="A418">
            <v>420001</v>
          </cell>
          <cell r="B418" t="str">
            <v>Interest on Term Loan - ABN Amro Bank</v>
          </cell>
          <cell r="C418">
            <v>16785587</v>
          </cell>
          <cell r="D418">
            <v>16529156</v>
          </cell>
          <cell r="E418">
            <v>16785586.870000001</v>
          </cell>
          <cell r="G418">
            <v>16785586.870000001</v>
          </cell>
          <cell r="H418">
            <v>16529156.02</v>
          </cell>
        </row>
        <row r="419">
          <cell r="A419">
            <v>420002</v>
          </cell>
          <cell r="B419" t="str">
            <v>Interest on Term Loan - Credit Lyonnais</v>
          </cell>
          <cell r="C419">
            <v>9401534</v>
          </cell>
          <cell r="D419">
            <v>5356575</v>
          </cell>
          <cell r="E419">
            <v>9401534.2899999991</v>
          </cell>
          <cell r="G419">
            <v>9401534.2899999991</v>
          </cell>
          <cell r="H419">
            <v>5356574.8600000003</v>
          </cell>
        </row>
        <row r="420">
          <cell r="A420">
            <v>420003</v>
          </cell>
          <cell r="B420" t="str">
            <v>Interest on Term Loan - Bank of Maharshtra</v>
          </cell>
          <cell r="C420">
            <v>6213144</v>
          </cell>
          <cell r="D420">
            <v>0</v>
          </cell>
          <cell r="E420">
            <v>6213144.04</v>
          </cell>
          <cell r="G420">
            <v>6213144.04</v>
          </cell>
          <cell r="H420">
            <v>0</v>
          </cell>
        </row>
        <row r="421">
          <cell r="A421">
            <v>420101</v>
          </cell>
          <cell r="B421" t="str">
            <v>Interest on CC - Citi Bank</v>
          </cell>
          <cell r="C421">
            <v>315791</v>
          </cell>
          <cell r="D421">
            <v>49240</v>
          </cell>
          <cell r="E421">
            <v>315791.37</v>
          </cell>
          <cell r="G421">
            <v>315791.37</v>
          </cell>
          <cell r="H421">
            <v>49239.99</v>
          </cell>
        </row>
        <row r="422">
          <cell r="A422">
            <v>420102</v>
          </cell>
          <cell r="B422" t="str">
            <v>Interest on CC - Credit Lyonnais- Delhi</v>
          </cell>
          <cell r="C422">
            <v>176474</v>
          </cell>
          <cell r="D422">
            <v>34682</v>
          </cell>
          <cell r="E422">
            <v>176474.46</v>
          </cell>
          <cell r="G422">
            <v>176474.46</v>
          </cell>
          <cell r="H422">
            <v>34682.11</v>
          </cell>
        </row>
        <row r="423">
          <cell r="A423">
            <v>420103</v>
          </cell>
          <cell r="B423" t="str">
            <v>Interest on CC - ANZ Grindlays, Delhi.</v>
          </cell>
          <cell r="C423">
            <v>1276360</v>
          </cell>
          <cell r="D423">
            <v>48759</v>
          </cell>
          <cell r="E423">
            <v>1276360.1499999999</v>
          </cell>
          <cell r="G423">
            <v>1276360.1499999999</v>
          </cell>
          <cell r="H423">
            <v>48758.96</v>
          </cell>
        </row>
        <row r="424">
          <cell r="A424">
            <v>420104</v>
          </cell>
          <cell r="B424" t="str">
            <v>Interest on CC - ICICI Bank,  Delhi</v>
          </cell>
          <cell r="C424">
            <v>2424405</v>
          </cell>
          <cell r="D424">
            <v>1538121</v>
          </cell>
          <cell r="E424">
            <v>2424405</v>
          </cell>
          <cell r="G424">
            <v>2424405</v>
          </cell>
          <cell r="H424">
            <v>1538121</v>
          </cell>
        </row>
        <row r="425">
          <cell r="A425">
            <v>420105</v>
          </cell>
          <cell r="B425" t="str">
            <v>Interest on WCL - ANZ Grindlays Bank,  New Delhi</v>
          </cell>
          <cell r="C425">
            <v>1640514</v>
          </cell>
          <cell r="D425">
            <v>3520959</v>
          </cell>
          <cell r="E425">
            <v>1640513.67</v>
          </cell>
          <cell r="G425">
            <v>1640513.67</v>
          </cell>
          <cell r="H425">
            <v>3520958.91</v>
          </cell>
        </row>
        <row r="426">
          <cell r="A426">
            <v>420106</v>
          </cell>
          <cell r="B426" t="str">
            <v>Interest on WCL - ICICI Bank,  Delhi</v>
          </cell>
          <cell r="C426">
            <v>0</v>
          </cell>
          <cell r="D426">
            <v>0</v>
          </cell>
          <cell r="E426">
            <v>0</v>
          </cell>
          <cell r="G426">
            <v>0</v>
          </cell>
          <cell r="H426">
            <v>0</v>
          </cell>
        </row>
        <row r="427">
          <cell r="A427">
            <v>420107</v>
          </cell>
          <cell r="B427" t="str">
            <v>Interest on WCL - Credit Lyonnais, Delhi</v>
          </cell>
          <cell r="C427">
            <v>3381773</v>
          </cell>
          <cell r="D427">
            <v>3349692</v>
          </cell>
          <cell r="E427">
            <v>3381772.83</v>
          </cell>
          <cell r="G427">
            <v>3381772.83</v>
          </cell>
          <cell r="H427">
            <v>3349691.7</v>
          </cell>
        </row>
        <row r="428">
          <cell r="A428">
            <v>420108</v>
          </cell>
          <cell r="B428" t="str">
            <v>Interest on WCL - ABN AMRO, Delhi</v>
          </cell>
          <cell r="C428">
            <v>0</v>
          </cell>
          <cell r="D428">
            <v>2916018</v>
          </cell>
          <cell r="E428">
            <v>0</v>
          </cell>
          <cell r="G428">
            <v>0</v>
          </cell>
          <cell r="H428">
            <v>2916017.68</v>
          </cell>
        </row>
        <row r="429">
          <cell r="A429">
            <v>420109</v>
          </cell>
          <cell r="B429" t="str">
            <v>Interest on WCL - Citi Bank, Delhi</v>
          </cell>
          <cell r="C429">
            <v>1167021</v>
          </cell>
          <cell r="D429">
            <v>45205</v>
          </cell>
          <cell r="E429">
            <v>1167020.55</v>
          </cell>
          <cell r="G429">
            <v>1167020.55</v>
          </cell>
          <cell r="H429">
            <v>45205.48</v>
          </cell>
        </row>
        <row r="430">
          <cell r="A430">
            <v>420110</v>
          </cell>
          <cell r="B430" t="str">
            <v>Interest on CC - ABN AMRO,  Delhi</v>
          </cell>
          <cell r="C430">
            <v>6814</v>
          </cell>
          <cell r="D430">
            <v>269051</v>
          </cell>
          <cell r="E430">
            <v>6814.27</v>
          </cell>
          <cell r="G430">
            <v>6814.27</v>
          </cell>
          <cell r="H430">
            <v>269051.03999999998</v>
          </cell>
        </row>
        <row r="431">
          <cell r="A431">
            <v>420111</v>
          </cell>
          <cell r="B431" t="str">
            <v>Interest on CC - Bank of Maharashtra</v>
          </cell>
          <cell r="C431">
            <v>3401193</v>
          </cell>
          <cell r="D431">
            <v>0</v>
          </cell>
          <cell r="E431">
            <v>3401192.71</v>
          </cell>
          <cell r="G431">
            <v>3401192.71</v>
          </cell>
          <cell r="H431">
            <v>0</v>
          </cell>
        </row>
        <row r="432">
          <cell r="A432">
            <v>420201</v>
          </cell>
          <cell r="B432" t="str">
            <v>Bank Charges</v>
          </cell>
          <cell r="C432">
            <v>1320418</v>
          </cell>
          <cell r="D432">
            <v>1328788</v>
          </cell>
          <cell r="E432">
            <v>1320417.73</v>
          </cell>
          <cell r="G432">
            <v>1320417.73</v>
          </cell>
          <cell r="H432">
            <v>1328788.02</v>
          </cell>
        </row>
        <row r="433">
          <cell r="A433">
            <v>420202</v>
          </cell>
          <cell r="B433" t="str">
            <v>Bank  Guarantee Commission</v>
          </cell>
          <cell r="C433">
            <v>4948140</v>
          </cell>
          <cell r="D433">
            <v>4792793</v>
          </cell>
          <cell r="E433">
            <v>4948140</v>
          </cell>
          <cell r="G433">
            <v>4948140</v>
          </cell>
          <cell r="H433">
            <v>4792793.0199999996</v>
          </cell>
        </row>
        <row r="434">
          <cell r="A434">
            <v>430001</v>
          </cell>
          <cell r="B434" t="str">
            <v>Depreciation - Buildings</v>
          </cell>
          <cell r="C434">
            <v>1137566</v>
          </cell>
          <cell r="D434">
            <v>1137566</v>
          </cell>
          <cell r="E434">
            <v>1137566.23</v>
          </cell>
          <cell r="G434">
            <v>1137566.23</v>
          </cell>
          <cell r="H434">
            <v>1137566.24</v>
          </cell>
        </row>
        <row r="435">
          <cell r="A435">
            <v>430002</v>
          </cell>
          <cell r="B435" t="str">
            <v>Depreciation - Leasehold Land</v>
          </cell>
          <cell r="C435">
            <v>56387</v>
          </cell>
          <cell r="D435">
            <v>56387</v>
          </cell>
          <cell r="E435">
            <v>56387.29</v>
          </cell>
          <cell r="G435">
            <v>56387.29</v>
          </cell>
          <cell r="H435">
            <v>56387.29</v>
          </cell>
        </row>
        <row r="436">
          <cell r="A436">
            <v>430003</v>
          </cell>
          <cell r="B436" t="str">
            <v>Depreciation - Plant &amp; Machinery</v>
          </cell>
          <cell r="C436">
            <v>74990425</v>
          </cell>
          <cell r="D436">
            <v>71073808</v>
          </cell>
          <cell r="E436">
            <v>74990424.969999999</v>
          </cell>
          <cell r="G436">
            <v>74990424.969999999</v>
          </cell>
          <cell r="H436">
            <v>71073808.140000001</v>
          </cell>
        </row>
        <row r="437">
          <cell r="A437">
            <v>430004</v>
          </cell>
          <cell r="B437" t="str">
            <v>Depreciation - Office Equipment</v>
          </cell>
          <cell r="C437">
            <v>3438813</v>
          </cell>
          <cell r="D437">
            <v>3010920</v>
          </cell>
          <cell r="E437">
            <v>3438812.96</v>
          </cell>
          <cell r="G437">
            <v>3438812.96</v>
          </cell>
          <cell r="H437">
            <v>3010920.33</v>
          </cell>
        </row>
        <row r="438">
          <cell r="A438">
            <v>430005</v>
          </cell>
          <cell r="B438" t="str">
            <v>Depreciation - Computers</v>
          </cell>
          <cell r="C438">
            <v>11970749</v>
          </cell>
          <cell r="D438">
            <v>10559612</v>
          </cell>
          <cell r="E438">
            <v>11970748.6</v>
          </cell>
          <cell r="G438">
            <v>11970748.6</v>
          </cell>
          <cell r="H438">
            <v>10559611.810000001</v>
          </cell>
        </row>
        <row r="439">
          <cell r="A439">
            <v>430006</v>
          </cell>
          <cell r="B439" t="str">
            <v>Depreciation - Furniture &amp; Fixtures</v>
          </cell>
          <cell r="C439">
            <v>4410613</v>
          </cell>
          <cell r="D439">
            <v>4200039</v>
          </cell>
          <cell r="E439">
            <v>4410613.13</v>
          </cell>
          <cell r="G439">
            <v>4410613.13</v>
          </cell>
          <cell r="H439">
            <v>4200038.8499999996</v>
          </cell>
        </row>
        <row r="440">
          <cell r="A440">
            <v>430007</v>
          </cell>
          <cell r="B440" t="str">
            <v>Depreciation - L.easehold Improvements</v>
          </cell>
          <cell r="C440">
            <v>4313111</v>
          </cell>
          <cell r="D440">
            <v>1986350</v>
          </cell>
          <cell r="E440">
            <v>4313111.2</v>
          </cell>
          <cell r="G440">
            <v>4313111.2</v>
          </cell>
          <cell r="H440">
            <v>1986349.67</v>
          </cell>
        </row>
        <row r="441">
          <cell r="A441">
            <v>430008</v>
          </cell>
          <cell r="B441" t="str">
            <v>Depreciation - Vehicles</v>
          </cell>
          <cell r="C441">
            <v>1136399</v>
          </cell>
          <cell r="D441">
            <v>1044649</v>
          </cell>
          <cell r="E441">
            <v>1136399.3799999999</v>
          </cell>
          <cell r="G441">
            <v>1136399.3799999999</v>
          </cell>
          <cell r="H441">
            <v>1044648.93</v>
          </cell>
        </row>
        <row r="442">
          <cell r="A442">
            <v>430009</v>
          </cell>
          <cell r="B442" t="str">
            <v>Depreciation - Computer SW</v>
          </cell>
          <cell r="C442">
            <v>6030038</v>
          </cell>
          <cell r="D442">
            <v>3490647</v>
          </cell>
          <cell r="E442">
            <v>6030038.1699999999</v>
          </cell>
          <cell r="G442">
            <v>6030038.1699999999</v>
          </cell>
          <cell r="H442">
            <v>3490647.19</v>
          </cell>
        </row>
        <row r="443">
          <cell r="A443">
            <v>430010</v>
          </cell>
          <cell r="B443" t="str">
            <v>Depreciation - Equipment on rental</v>
          </cell>
          <cell r="C443">
            <v>2035472</v>
          </cell>
          <cell r="D443">
            <v>2664011</v>
          </cell>
          <cell r="E443">
            <v>2035471.51</v>
          </cell>
          <cell r="G443">
            <v>2035471.51</v>
          </cell>
          <cell r="H443">
            <v>2664011</v>
          </cell>
        </row>
        <row r="444">
          <cell r="A444">
            <v>431001</v>
          </cell>
          <cell r="B444" t="str">
            <v>OQPSK Expenditure written off</v>
          </cell>
          <cell r="C444">
            <v>2914308</v>
          </cell>
          <cell r="D444">
            <v>2914308</v>
          </cell>
          <cell r="E444">
            <v>2914308</v>
          </cell>
          <cell r="G444">
            <v>2914308</v>
          </cell>
          <cell r="H444">
            <v>2914308</v>
          </cell>
        </row>
        <row r="445">
          <cell r="A445">
            <v>440001</v>
          </cell>
          <cell r="B445" t="str">
            <v>Prior Period Items</v>
          </cell>
          <cell r="C445">
            <v>3128744</v>
          </cell>
          <cell r="D445">
            <v>0</v>
          </cell>
          <cell r="E445">
            <v>3128744</v>
          </cell>
          <cell r="G445">
            <v>3128744</v>
          </cell>
          <cell r="H445">
            <v>0</v>
          </cell>
        </row>
        <row r="446">
          <cell r="A446">
            <v>450001</v>
          </cell>
          <cell r="B446" t="str">
            <v>Income Tax Expense</v>
          </cell>
          <cell r="C446">
            <v>35000000</v>
          </cell>
          <cell r="D446">
            <v>31000000</v>
          </cell>
          <cell r="E446">
            <v>0</v>
          </cell>
          <cell r="G446">
            <v>35000000</v>
          </cell>
          <cell r="H446">
            <v>31000000</v>
          </cell>
        </row>
        <row r="447">
          <cell r="A447">
            <v>451001</v>
          </cell>
          <cell r="B447" t="str">
            <v>Prior period tax adjustment</v>
          </cell>
          <cell r="C447">
            <v>714637</v>
          </cell>
          <cell r="D447">
            <v>0</v>
          </cell>
          <cell r="E447">
            <v>714637</v>
          </cell>
          <cell r="G447">
            <v>714637</v>
          </cell>
          <cell r="H447">
            <v>0</v>
          </cell>
        </row>
        <row r="448">
          <cell r="A448">
            <v>460001</v>
          </cell>
          <cell r="B448" t="str">
            <v>Dividend</v>
          </cell>
          <cell r="C448">
            <v>0</v>
          </cell>
          <cell r="D448">
            <v>7500000</v>
          </cell>
          <cell r="E448">
            <v>0</v>
          </cell>
          <cell r="G448">
            <v>0</v>
          </cell>
          <cell r="H448">
            <v>7500000</v>
          </cell>
        </row>
        <row r="449">
          <cell r="A449">
            <v>499909</v>
          </cell>
          <cell r="B449" t="str">
            <v>Price difference a/c</v>
          </cell>
          <cell r="C449">
            <v>724623</v>
          </cell>
          <cell r="D449">
            <v>-33753</v>
          </cell>
          <cell r="E449">
            <v>724622.5</v>
          </cell>
          <cell r="G449">
            <v>724622.5</v>
          </cell>
          <cell r="H449">
            <v>-33753.440000000002</v>
          </cell>
        </row>
        <row r="451">
          <cell r="E451">
            <v>1.3038516044616699E-7</v>
          </cell>
        </row>
        <row r="453">
          <cell r="A453">
            <v>199992</v>
          </cell>
          <cell r="B453" t="str">
            <v>Deferred Tax Adjustment</v>
          </cell>
          <cell r="C453">
            <v>0</v>
          </cell>
          <cell r="D453">
            <v>0</v>
          </cell>
          <cell r="H453">
            <v>0</v>
          </cell>
        </row>
        <row r="454">
          <cell r="A454">
            <v>199991</v>
          </cell>
          <cell r="B454" t="str">
            <v>Deferred Tax Liability</v>
          </cell>
          <cell r="C454">
            <v>0</v>
          </cell>
          <cell r="D454">
            <v>0</v>
          </cell>
          <cell r="H454">
            <v>0</v>
          </cell>
        </row>
        <row r="455">
          <cell r="A455">
            <v>299992</v>
          </cell>
          <cell r="B455" t="str">
            <v>Deferred Tax Adjustment</v>
          </cell>
          <cell r="C455">
            <v>0</v>
          </cell>
          <cell r="D455">
            <v>0</v>
          </cell>
          <cell r="H455">
            <v>0</v>
          </cell>
        </row>
      </sheetData>
      <sheetData sheetId="4">
        <row r="1">
          <cell r="D1">
            <v>3</v>
          </cell>
          <cell r="E1">
            <v>4</v>
          </cell>
        </row>
        <row r="2">
          <cell r="A2" t="str">
            <v>Groupings for the year ended March 31, 2003</v>
          </cell>
          <cell r="D2" t="str">
            <v>FINAL (31.3.2003)</v>
          </cell>
          <cell r="E2" t="str">
            <v>Audited (31.3.2002)</v>
          </cell>
        </row>
        <row r="4">
          <cell r="A4" t="str">
            <v>Account Code</v>
          </cell>
          <cell r="B4" t="str">
            <v xml:space="preserve">Schedule </v>
          </cell>
          <cell r="C4" t="str">
            <v>Account Head</v>
          </cell>
          <cell r="D4" t="str">
            <v xml:space="preserve">Amount </v>
          </cell>
          <cell r="E4" t="str">
            <v xml:space="preserve">Amount </v>
          </cell>
        </row>
        <row r="6">
          <cell r="B6" t="str">
            <v>Schedule A</v>
          </cell>
          <cell r="C6" t="str">
            <v>SHARE CAPITAL</v>
          </cell>
        </row>
        <row r="7">
          <cell r="A7">
            <v>100001</v>
          </cell>
          <cell r="C7" t="str">
            <v>100001 Issued, Subscribed &amp; Paid up Equity Share Capital.</v>
          </cell>
          <cell r="D7">
            <v>-150000000</v>
          </cell>
          <cell r="E7">
            <v>-150000000</v>
          </cell>
        </row>
        <row r="9">
          <cell r="C9" t="str">
            <v>Schedule Total</v>
          </cell>
          <cell r="D9">
            <v>-150000000</v>
          </cell>
          <cell r="E9">
            <v>-150000000</v>
          </cell>
        </row>
        <row r="11">
          <cell r="B11" t="str">
            <v>Schedule B</v>
          </cell>
          <cell r="C11" t="str">
            <v>RESERVES AND SURPLUS</v>
          </cell>
        </row>
        <row r="12">
          <cell r="A12">
            <v>101101</v>
          </cell>
          <cell r="C12" t="str">
            <v>101101 Profit &amp; Loss A/c.- Opening Balance</v>
          </cell>
          <cell r="D12">
            <v>-269316400</v>
          </cell>
          <cell r="E12">
            <v>-220448484</v>
          </cell>
        </row>
        <row r="13">
          <cell r="C13" t="str">
            <v>Add: Profit during the year</v>
          </cell>
        </row>
        <row r="14">
          <cell r="A14">
            <v>130001</v>
          </cell>
          <cell r="C14" t="str">
            <v>Add : Deferred Tax Asset of earlier years</v>
          </cell>
          <cell r="D14">
            <v>0</v>
          </cell>
          <cell r="E14">
            <v>0</v>
          </cell>
        </row>
        <row r="16">
          <cell r="C16" t="str">
            <v>Schedule Total</v>
          </cell>
          <cell r="D16">
            <v>-269316400</v>
          </cell>
          <cell r="E16">
            <v>-220448484</v>
          </cell>
        </row>
        <row r="18">
          <cell r="B18" t="str">
            <v>Schedule C</v>
          </cell>
          <cell r="C18" t="str">
            <v>SECURED LOANS</v>
          </cell>
        </row>
        <row r="19">
          <cell r="C19" t="str">
            <v>Rupee Term Loan</v>
          </cell>
        </row>
        <row r="20">
          <cell r="A20">
            <v>110001</v>
          </cell>
          <cell r="C20" t="str">
            <v>110001 ABN Amro Term Loan Account</v>
          </cell>
          <cell r="D20">
            <v>-118000000</v>
          </cell>
          <cell r="E20">
            <v>-150000000</v>
          </cell>
        </row>
        <row r="21">
          <cell r="A21">
            <v>110002</v>
          </cell>
          <cell r="C21" t="str">
            <v>Credit Lyonnais Term Loan</v>
          </cell>
          <cell r="D21">
            <v>-66666667</v>
          </cell>
          <cell r="E21">
            <v>-80000000</v>
          </cell>
        </row>
        <row r="22">
          <cell r="A22">
            <v>110003</v>
          </cell>
          <cell r="C22" t="str">
            <v>Bank of Maharashtra -  Term Loan</v>
          </cell>
          <cell r="D22">
            <v>-95000000</v>
          </cell>
          <cell r="E22">
            <v>0</v>
          </cell>
        </row>
        <row r="23">
          <cell r="D23">
            <v>-279666667</v>
          </cell>
          <cell r="E23">
            <v>-230000000</v>
          </cell>
        </row>
        <row r="24">
          <cell r="C24" t="str">
            <v>Working Capital Loan</v>
          </cell>
        </row>
        <row r="25">
          <cell r="A25">
            <v>110201</v>
          </cell>
          <cell r="C25" t="str">
            <v>110201 Cash Credit - Citi Bank, New Delhi</v>
          </cell>
          <cell r="D25">
            <v>0</v>
          </cell>
          <cell r="E25">
            <v>0</v>
          </cell>
        </row>
        <row r="26">
          <cell r="A26">
            <v>110202</v>
          </cell>
          <cell r="C26" t="str">
            <v>110202 Cash Credit - Credit Lyonias, New Delhi</v>
          </cell>
          <cell r="D26">
            <v>0</v>
          </cell>
          <cell r="E26">
            <v>-23700574</v>
          </cell>
        </row>
        <row r="27">
          <cell r="A27">
            <v>110203</v>
          </cell>
          <cell r="C27" t="str">
            <v>110203 Cash Credit - ANZ Grindlays, New Delhi.</v>
          </cell>
          <cell r="D27">
            <v>-2133931</v>
          </cell>
          <cell r="E27">
            <v>-12227380</v>
          </cell>
        </row>
        <row r="28">
          <cell r="A28">
            <v>110204</v>
          </cell>
          <cell r="C28" t="str">
            <v>110204 Cash Credit - ICICI Bank, New Delhi.</v>
          </cell>
          <cell r="D28">
            <v>0</v>
          </cell>
          <cell r="E28">
            <v>0</v>
          </cell>
        </row>
        <row r="29">
          <cell r="A29">
            <v>110205</v>
          </cell>
          <cell r="C29" t="str">
            <v>Cash Credit - Bank of Maharashtra, Gurgaon</v>
          </cell>
          <cell r="D29">
            <v>-1625210</v>
          </cell>
          <cell r="E29">
            <v>0</v>
          </cell>
        </row>
        <row r="30">
          <cell r="A30">
            <v>110226</v>
          </cell>
          <cell r="C30" t="str">
            <v>110226 Working Capital Loan - ANZ Grindlays Bank,  Delhi.</v>
          </cell>
          <cell r="D30">
            <v>0</v>
          </cell>
          <cell r="E30">
            <v>0</v>
          </cell>
        </row>
        <row r="31">
          <cell r="A31">
            <v>110228</v>
          </cell>
          <cell r="C31" t="str">
            <v>110228 Working Capital Loan - Credit Lyonnais,  Delhi.</v>
          </cell>
          <cell r="D31">
            <v>0</v>
          </cell>
          <cell r="E31">
            <v>-20000000</v>
          </cell>
        </row>
        <row r="32">
          <cell r="A32">
            <v>110229</v>
          </cell>
          <cell r="C32" t="str">
            <v>110229 ABN AMRO - Working Capital Demand Loan A/c</v>
          </cell>
          <cell r="D32">
            <v>0</v>
          </cell>
          <cell r="E32">
            <v>0</v>
          </cell>
        </row>
        <row r="33">
          <cell r="A33">
            <v>110230</v>
          </cell>
          <cell r="C33" t="str">
            <v>Citi Bank - Working Capital Demand Loan A/c</v>
          </cell>
          <cell r="D33">
            <v>0</v>
          </cell>
          <cell r="E33">
            <v>0</v>
          </cell>
        </row>
        <row r="34">
          <cell r="A34">
            <v>110401</v>
          </cell>
          <cell r="C34" t="str">
            <v>110401 Citi Bank, New Delhi Clearing A/c. (CC)</v>
          </cell>
          <cell r="D34">
            <v>-15600721</v>
          </cell>
          <cell r="E34">
            <v>-10962617</v>
          </cell>
        </row>
        <row r="35">
          <cell r="A35">
            <v>110404</v>
          </cell>
          <cell r="C35" t="str">
            <v>110404 ICICI, New Delhi Clearing A/c. (CC)</v>
          </cell>
          <cell r="D35">
            <v>-25455256</v>
          </cell>
          <cell r="E35">
            <v>-28931643</v>
          </cell>
        </row>
        <row r="36">
          <cell r="A36">
            <v>222201</v>
          </cell>
          <cell r="C36" t="str">
            <v>222201 Credit Lyonnais, Mumbai.</v>
          </cell>
          <cell r="D36">
            <v>0</v>
          </cell>
          <cell r="E36">
            <v>0</v>
          </cell>
        </row>
        <row r="37">
          <cell r="A37">
            <v>222203</v>
          </cell>
          <cell r="C37" t="str">
            <v>222203 ANZ Grindlays Delhi</v>
          </cell>
          <cell r="D37">
            <v>0</v>
          </cell>
          <cell r="E37">
            <v>0</v>
          </cell>
        </row>
        <row r="39">
          <cell r="C39" t="str">
            <v>Sub Total</v>
          </cell>
          <cell r="D39">
            <v>-44815118</v>
          </cell>
          <cell r="E39">
            <v>-95822214</v>
          </cell>
        </row>
        <row r="41">
          <cell r="C41" t="str">
            <v>Add : Interest accrued and due on CC Citi Bank</v>
          </cell>
          <cell r="D41">
            <v>-890889.04</v>
          </cell>
          <cell r="E41">
            <v>-49240</v>
          </cell>
        </row>
        <row r="43">
          <cell r="C43" t="str">
            <v>Schedule Total</v>
          </cell>
          <cell r="D43">
            <v>-325372674.04000002</v>
          </cell>
          <cell r="E43">
            <v>-325871454</v>
          </cell>
        </row>
        <row r="45">
          <cell r="B45" t="str">
            <v>Schedule D</v>
          </cell>
          <cell r="C45" t="str">
            <v>UNSECURED LOANS</v>
          </cell>
        </row>
        <row r="46">
          <cell r="A46">
            <v>222202</v>
          </cell>
          <cell r="C46" t="str">
            <v>222202 Centurion Bank, Delhi.</v>
          </cell>
          <cell r="D46">
            <v>0</v>
          </cell>
          <cell r="E46">
            <v>0</v>
          </cell>
        </row>
        <row r="47">
          <cell r="A47">
            <v>222206</v>
          </cell>
          <cell r="C47" t="str">
            <v>222206 Syndicate Bank, Delhi</v>
          </cell>
          <cell r="D47">
            <v>-34311</v>
          </cell>
          <cell r="E47">
            <v>0</v>
          </cell>
        </row>
        <row r="48">
          <cell r="A48">
            <v>224601</v>
          </cell>
          <cell r="C48" t="str">
            <v>224601 Credit Lyonnais, Mumbai, Clearing A/c.</v>
          </cell>
          <cell r="D48">
            <v>-931596</v>
          </cell>
          <cell r="E48">
            <v>0</v>
          </cell>
        </row>
        <row r="50">
          <cell r="C50" t="str">
            <v>Schedule Total</v>
          </cell>
          <cell r="D50">
            <v>-965907</v>
          </cell>
          <cell r="E50">
            <v>0</v>
          </cell>
        </row>
        <row r="52">
          <cell r="B52" t="str">
            <v>Schedule E</v>
          </cell>
          <cell r="C52" t="str">
            <v>FIXED ASSETS</v>
          </cell>
        </row>
        <row r="54">
          <cell r="C54" t="str">
            <v>Gross Block</v>
          </cell>
        </row>
        <row r="55">
          <cell r="A55">
            <v>200101</v>
          </cell>
          <cell r="C55" t="str">
            <v>200101 Buildings</v>
          </cell>
          <cell r="D55">
            <v>34130400</v>
          </cell>
          <cell r="E55">
            <v>34130400</v>
          </cell>
        </row>
        <row r="56">
          <cell r="A56">
            <v>200201</v>
          </cell>
          <cell r="C56" t="str">
            <v>200201 LEASEHOLD LAND</v>
          </cell>
          <cell r="D56">
            <v>5582900</v>
          </cell>
          <cell r="E56">
            <v>5582900</v>
          </cell>
        </row>
        <row r="57">
          <cell r="A57">
            <v>200301</v>
          </cell>
          <cell r="C57" t="str">
            <v>200301 Plant &amp; Machinery</v>
          </cell>
          <cell r="D57">
            <v>573437541</v>
          </cell>
          <cell r="E57">
            <v>548721341</v>
          </cell>
        </row>
        <row r="58">
          <cell r="A58">
            <v>200401</v>
          </cell>
          <cell r="C58" t="str">
            <v>200401 Office Equipment</v>
          </cell>
          <cell r="D58">
            <v>20441025</v>
          </cell>
          <cell r="E58">
            <v>19657955</v>
          </cell>
        </row>
        <row r="59">
          <cell r="A59">
            <v>200501</v>
          </cell>
          <cell r="C59" t="str">
            <v>200501 Computers</v>
          </cell>
          <cell r="D59">
            <v>76817693</v>
          </cell>
          <cell r="E59">
            <v>68491625</v>
          </cell>
        </row>
        <row r="60">
          <cell r="A60">
            <v>200601</v>
          </cell>
          <cell r="C60" t="str">
            <v>200601 Furniture &amp; Fixtures</v>
          </cell>
          <cell r="D60">
            <v>25678420</v>
          </cell>
          <cell r="E60">
            <v>22871198</v>
          </cell>
        </row>
        <row r="61">
          <cell r="A61">
            <v>200701</v>
          </cell>
          <cell r="C61" t="str">
            <v>200701 Leasehold Improvements.</v>
          </cell>
          <cell r="D61">
            <v>24359670</v>
          </cell>
          <cell r="E61">
            <v>24265178</v>
          </cell>
        </row>
        <row r="62">
          <cell r="A62">
            <v>200801</v>
          </cell>
          <cell r="C62" t="str">
            <v>200801 Vehicles</v>
          </cell>
          <cell r="D62">
            <v>6890285</v>
          </cell>
          <cell r="E62">
            <v>6439010</v>
          </cell>
        </row>
        <row r="63">
          <cell r="A63">
            <v>200901</v>
          </cell>
          <cell r="C63" t="str">
            <v>200901 Capitalised Software</v>
          </cell>
          <cell r="D63">
            <v>38182866</v>
          </cell>
          <cell r="E63">
            <v>21962330</v>
          </cell>
        </row>
        <row r="64">
          <cell r="A64">
            <v>202002</v>
          </cell>
          <cell r="C64" t="str">
            <v>202002 Plant &amp; Machinery - Additional</v>
          </cell>
          <cell r="D64">
            <v>4232133</v>
          </cell>
          <cell r="E64">
            <v>4676165</v>
          </cell>
        </row>
        <row r="65">
          <cell r="A65">
            <v>202003</v>
          </cell>
          <cell r="C65" t="str">
            <v>202003 Office Equipment - Additional</v>
          </cell>
          <cell r="D65">
            <v>1797137</v>
          </cell>
          <cell r="E65">
            <v>1890588</v>
          </cell>
        </row>
        <row r="66">
          <cell r="A66">
            <v>202004</v>
          </cell>
          <cell r="C66" t="str">
            <v>Computers  - Additional</v>
          </cell>
          <cell r="D66">
            <v>-5130435</v>
          </cell>
          <cell r="E66">
            <v>-5023035</v>
          </cell>
        </row>
        <row r="67">
          <cell r="A67">
            <v>202006</v>
          </cell>
          <cell r="B67" t="str">
            <v>As at 31.03.2003</v>
          </cell>
          <cell r="C67" t="str">
            <v>Furniture &amp; Fixtures - Additional</v>
          </cell>
          <cell r="D67">
            <v>93451</v>
          </cell>
          <cell r="E67">
            <v>0</v>
          </cell>
        </row>
        <row r="68">
          <cell r="A68">
            <v>202005</v>
          </cell>
          <cell r="C68" t="str">
            <v>Equipment given on rent</v>
          </cell>
          <cell r="D68">
            <v>10280400</v>
          </cell>
          <cell r="E68">
            <v>10156749</v>
          </cell>
        </row>
        <row r="70">
          <cell r="C70" t="str">
            <v>Total Gross Block</v>
          </cell>
          <cell r="D70">
            <v>816793486</v>
          </cell>
          <cell r="E70">
            <v>763822404</v>
          </cell>
        </row>
        <row r="72">
          <cell r="A72">
            <v>201001</v>
          </cell>
          <cell r="C72" t="str">
            <v>201001 Accumulated Depreciation Buildings</v>
          </cell>
          <cell r="D72">
            <v>-2638754</v>
          </cell>
          <cell r="E72">
            <v>-1501188</v>
          </cell>
        </row>
        <row r="73">
          <cell r="A73">
            <v>201101</v>
          </cell>
          <cell r="C73" t="str">
            <v>201101 Accumulated Depreciation Leasehold Land</v>
          </cell>
          <cell r="D73">
            <v>-343161</v>
          </cell>
          <cell r="E73">
            <v>-286774</v>
          </cell>
        </row>
        <row r="74">
          <cell r="A74">
            <v>201201</v>
          </cell>
          <cell r="C74" t="str">
            <v>201201 Accumulated Depreciation Plant &amp; Machinery.</v>
          </cell>
          <cell r="D74">
            <v>-386406994</v>
          </cell>
          <cell r="E74">
            <v>-311799636</v>
          </cell>
        </row>
        <row r="75">
          <cell r="A75">
            <v>201301</v>
          </cell>
          <cell r="C75" t="str">
            <v>201301 Accumulated Depreciation Office Equipment</v>
          </cell>
          <cell r="D75">
            <v>-12686923</v>
          </cell>
          <cell r="E75">
            <v>-9374693</v>
          </cell>
        </row>
        <row r="76">
          <cell r="A76">
            <v>201401</v>
          </cell>
          <cell r="C76" t="str">
            <v>201401 Accumulated Depreciation Furniture &amp; Fixtures</v>
          </cell>
          <cell r="D76">
            <v>-12161000</v>
          </cell>
          <cell r="E76">
            <v>-7750387</v>
          </cell>
        </row>
        <row r="77">
          <cell r="A77">
            <v>201501</v>
          </cell>
          <cell r="C77" t="str">
            <v>201501 Accumulated Depreciation Computers</v>
          </cell>
          <cell r="D77">
            <v>-45973500</v>
          </cell>
          <cell r="E77">
            <v>-34002752</v>
          </cell>
        </row>
        <row r="78">
          <cell r="A78">
            <v>201601</v>
          </cell>
          <cell r="C78" t="str">
            <v>201601 Accumulated Depreciation Leasehold Improvements</v>
          </cell>
          <cell r="D78">
            <v>-9829349</v>
          </cell>
          <cell r="E78">
            <v>-5516237</v>
          </cell>
        </row>
        <row r="79">
          <cell r="A79">
            <v>201701</v>
          </cell>
          <cell r="C79" t="str">
            <v>201701 Accumulated Depreciation Vehicles</v>
          </cell>
          <cell r="D79">
            <v>-4757073</v>
          </cell>
          <cell r="E79">
            <v>-4930194</v>
          </cell>
        </row>
        <row r="80">
          <cell r="A80">
            <v>201801</v>
          </cell>
          <cell r="C80" t="str">
            <v>201801 Accumulated Depreciation Computer Software</v>
          </cell>
          <cell r="D80">
            <v>-9631862</v>
          </cell>
          <cell r="E80">
            <v>-3601824</v>
          </cell>
        </row>
        <row r="81">
          <cell r="A81">
            <v>203001</v>
          </cell>
          <cell r="C81" t="str">
            <v>Accumulated  Depreciation - Adjustment</v>
          </cell>
          <cell r="D81">
            <v>-198086</v>
          </cell>
          <cell r="E81">
            <v>-198086</v>
          </cell>
        </row>
        <row r="82">
          <cell r="A82">
            <v>203002</v>
          </cell>
          <cell r="C82" t="str">
            <v>Accumulated  Depreciation - Computers Adjustment</v>
          </cell>
          <cell r="D82">
            <v>733299</v>
          </cell>
          <cell r="E82">
            <v>733299</v>
          </cell>
        </row>
        <row r="83">
          <cell r="A83">
            <v>203003</v>
          </cell>
          <cell r="C83" t="str">
            <v>Accumulated  Depreciation - Office equipment Adjustment</v>
          </cell>
          <cell r="D83">
            <v>-1236578</v>
          </cell>
          <cell r="E83">
            <v>-1236578</v>
          </cell>
        </row>
        <row r="84">
          <cell r="A84">
            <v>203004</v>
          </cell>
          <cell r="C84" t="str">
            <v>Accumulated  Deprn. - Adjustment Leasehold Improve</v>
          </cell>
          <cell r="D84">
            <v>1</v>
          </cell>
          <cell r="E84">
            <v>1</v>
          </cell>
        </row>
        <row r="85">
          <cell r="A85">
            <v>203006</v>
          </cell>
          <cell r="C85" t="str">
            <v>Accumulated  Deprn. - Adjustment Furniture &amp; Fixtu</v>
          </cell>
          <cell r="D85">
            <v>1</v>
          </cell>
          <cell r="E85">
            <v>1</v>
          </cell>
        </row>
        <row r="86">
          <cell r="A86">
            <v>203007</v>
          </cell>
          <cell r="C86" t="str">
            <v>Accumulated Depreciation Rental equipment</v>
          </cell>
          <cell r="D86">
            <v>-4699483</v>
          </cell>
          <cell r="E86">
            <v>-2664011</v>
          </cell>
        </row>
        <row r="88">
          <cell r="C88" t="str">
            <v>Total accumulated Dep</v>
          </cell>
          <cell r="D88">
            <v>-489829462</v>
          </cell>
          <cell r="E88">
            <v>-382129059</v>
          </cell>
        </row>
        <row r="90">
          <cell r="C90" t="str">
            <v>Net Block</v>
          </cell>
          <cell r="D90">
            <v>326964024</v>
          </cell>
          <cell r="E90">
            <v>381693345</v>
          </cell>
        </row>
        <row r="92">
          <cell r="A92">
            <v>202001</v>
          </cell>
          <cell r="C92" t="str">
            <v>202001 Capital Work in Progress</v>
          </cell>
          <cell r="D92">
            <v>0</v>
          </cell>
          <cell r="E92">
            <v>0</v>
          </cell>
        </row>
        <row r="94">
          <cell r="C94" t="str">
            <v>Capital goods in transit</v>
          </cell>
          <cell r="D94">
            <v>1834808</v>
          </cell>
        </row>
        <row r="95">
          <cell r="C95">
            <v>121640976</v>
          </cell>
        </row>
        <row r="96">
          <cell r="C96" t="str">
            <v>Capital Advances</v>
          </cell>
        </row>
        <row r="97">
          <cell r="A97">
            <v>224108</v>
          </cell>
          <cell r="C97" t="str">
            <v>224108 Vendor Down Payment  Capital Special GL</v>
          </cell>
          <cell r="D97">
            <v>2204970</v>
          </cell>
          <cell r="E97">
            <v>717925</v>
          </cell>
        </row>
        <row r="98">
          <cell r="C98" t="str">
            <v>Contra to revenue spl GL</v>
          </cell>
          <cell r="D98">
            <v>1748301</v>
          </cell>
        </row>
        <row r="100">
          <cell r="C100" t="str">
            <v xml:space="preserve"> Capital Advances (Sub Total)</v>
          </cell>
          <cell r="D100">
            <v>3953271</v>
          </cell>
          <cell r="E100">
            <v>717925</v>
          </cell>
        </row>
        <row r="103">
          <cell r="C103" t="str">
            <v>Schedule Total</v>
          </cell>
          <cell r="D103">
            <v>330917295</v>
          </cell>
          <cell r="E103">
            <v>382411270</v>
          </cell>
        </row>
        <row r="105">
          <cell r="B105" t="str">
            <v>Schedule F</v>
          </cell>
          <cell r="C105" t="str">
            <v>INVESTMENTS</v>
          </cell>
        </row>
        <row r="106">
          <cell r="C106">
            <v>33262566</v>
          </cell>
        </row>
        <row r="107">
          <cell r="A107">
            <v>210001</v>
          </cell>
          <cell r="C107" t="str">
            <v>210001 Equity Investment in Ceycom - SriLanka.</v>
          </cell>
          <cell r="D107">
            <v>17425141</v>
          </cell>
          <cell r="E107">
            <v>17425141</v>
          </cell>
        </row>
        <row r="108">
          <cell r="A108">
            <v>210002</v>
          </cell>
          <cell r="C108" t="str">
            <v>Provision for Impairment of Investment</v>
          </cell>
          <cell r="D108">
            <v>-17425141</v>
          </cell>
          <cell r="E108">
            <v>-17425141</v>
          </cell>
        </row>
        <row r="109">
          <cell r="C109">
            <v>524207170</v>
          </cell>
        </row>
        <row r="110">
          <cell r="C110" t="str">
            <v>Schedule Total</v>
          </cell>
          <cell r="D110">
            <v>0</v>
          </cell>
          <cell r="E110">
            <v>0</v>
          </cell>
        </row>
        <row r="112">
          <cell r="B112" t="str">
            <v>Schedule G</v>
          </cell>
          <cell r="C112" t="str">
            <v>CURRENT ASSETS, LOANS &amp; ADVANCES</v>
          </cell>
        </row>
        <row r="113">
          <cell r="C113">
            <v>28490449</v>
          </cell>
        </row>
        <row r="114">
          <cell r="C114" t="str">
            <v>A. CURRENT ASSETS</v>
          </cell>
        </row>
        <row r="116">
          <cell r="B116">
            <v>1</v>
          </cell>
          <cell r="C116" t="str">
            <v>Inventory</v>
          </cell>
        </row>
        <row r="118">
          <cell r="A118">
            <v>220101</v>
          </cell>
          <cell r="C118" t="str">
            <v>220101 Finished Goods in Transit</v>
          </cell>
          <cell r="D118">
            <v>10974266</v>
          </cell>
          <cell r="E118">
            <v>23378670</v>
          </cell>
        </row>
        <row r="119">
          <cell r="C119">
            <v>310067</v>
          </cell>
        </row>
        <row r="120">
          <cell r="D120">
            <v>10974266</v>
          </cell>
          <cell r="E120">
            <v>23378670</v>
          </cell>
        </row>
        <row r="121">
          <cell r="C121" t="str">
            <v>Finished Goods</v>
          </cell>
        </row>
        <row r="123">
          <cell r="A123">
            <v>220001</v>
          </cell>
          <cell r="C123" t="str">
            <v>220001 Finished goods</v>
          </cell>
          <cell r="D123">
            <v>195149778</v>
          </cell>
          <cell r="E123">
            <v>176902221</v>
          </cell>
        </row>
        <row r="124">
          <cell r="A124">
            <v>220102</v>
          </cell>
          <cell r="C124" t="str">
            <v>220102 Finished Goods Adjustment</v>
          </cell>
          <cell r="D124">
            <v>-85045997</v>
          </cell>
          <cell r="E124">
            <v>-65187211</v>
          </cell>
        </row>
        <row r="126">
          <cell r="D126">
            <v>110103781</v>
          </cell>
          <cell r="E126">
            <v>111715010</v>
          </cell>
        </row>
        <row r="128">
          <cell r="A128">
            <v>220201</v>
          </cell>
          <cell r="C128" t="str">
            <v>220201 Loose Tools</v>
          </cell>
          <cell r="D128">
            <v>562929</v>
          </cell>
          <cell r="E128">
            <v>562929</v>
          </cell>
        </row>
        <row r="129">
          <cell r="A129">
            <v>220202</v>
          </cell>
          <cell r="C129" t="str">
            <v>Provision for Loose Tools</v>
          </cell>
          <cell r="D129">
            <v>-562929</v>
          </cell>
          <cell r="E129">
            <v>-562929</v>
          </cell>
        </row>
        <row r="130">
          <cell r="D130">
            <v>0</v>
          </cell>
          <cell r="E130">
            <v>0</v>
          </cell>
        </row>
        <row r="131">
          <cell r="B131" t="str">
            <v>As at 31.03.2003</v>
          </cell>
        </row>
        <row r="132">
          <cell r="C132" t="str">
            <v>Sub Total</v>
          </cell>
          <cell r="D132">
            <v>121078047</v>
          </cell>
          <cell r="E132">
            <v>135093680</v>
          </cell>
        </row>
        <row r="134">
          <cell r="B134">
            <v>2</v>
          </cell>
          <cell r="C134" t="str">
            <v>Debtors</v>
          </cell>
        </row>
        <row r="135">
          <cell r="A135">
            <v>221003</v>
          </cell>
          <cell r="C135" t="str">
            <v>IDL- Course Fee Recoverable from Students</v>
          </cell>
          <cell r="D135">
            <v>27859468</v>
          </cell>
          <cell r="E135">
            <v>-3000000</v>
          </cell>
        </row>
        <row r="136">
          <cell r="A136">
            <v>120356</v>
          </cell>
          <cell r="C136" t="str">
            <v>IDL - Advance Billing to Students</v>
          </cell>
          <cell r="D136">
            <v>-27371960</v>
          </cell>
          <cell r="E136">
            <v>-462797</v>
          </cell>
        </row>
        <row r="137">
          <cell r="A137">
            <v>221001</v>
          </cell>
          <cell r="C137" t="str">
            <v>221001 Customers Reconciliation Account</v>
          </cell>
        </row>
        <row r="138">
          <cell r="C138" t="str">
            <v xml:space="preserve">         Greater Than six Months: Considered Good</v>
          </cell>
          <cell r="D138">
            <v>193634410</v>
          </cell>
          <cell r="E138">
            <v>191227907</v>
          </cell>
        </row>
        <row r="139">
          <cell r="C139" t="str">
            <v xml:space="preserve">         Greater Than six Months: Considered doubtful</v>
          </cell>
          <cell r="D139">
            <v>33262566</v>
          </cell>
          <cell r="E139">
            <v>28737450</v>
          </cell>
        </row>
        <row r="140">
          <cell r="C140" t="str">
            <v xml:space="preserve">         Less Than six Months</v>
          </cell>
          <cell r="D140">
            <v>294886901</v>
          </cell>
          <cell r="E140">
            <v>291364100</v>
          </cell>
        </row>
        <row r="141">
          <cell r="C141" t="str">
            <v>Grossing up of debtors</v>
          </cell>
          <cell r="D141">
            <v>1935785</v>
          </cell>
        </row>
        <row r="143">
          <cell r="C143">
            <v>495844551</v>
          </cell>
          <cell r="D143">
            <v>524207170</v>
          </cell>
          <cell r="E143">
            <v>507866660</v>
          </cell>
        </row>
        <row r="144">
          <cell r="C144">
            <v>4716957</v>
          </cell>
        </row>
        <row r="145">
          <cell r="A145">
            <v>221002</v>
          </cell>
          <cell r="C145" t="str">
            <v>221002 Provision for Doubtful Debts</v>
          </cell>
          <cell r="D145">
            <v>-33262566</v>
          </cell>
          <cell r="E145">
            <v>-28737450</v>
          </cell>
        </row>
        <row r="147">
          <cell r="C147" t="str">
            <v>Sub Total</v>
          </cell>
          <cell r="D147">
            <v>490944604</v>
          </cell>
          <cell r="E147">
            <v>479129210</v>
          </cell>
        </row>
        <row r="149">
          <cell r="B149">
            <v>3</v>
          </cell>
          <cell r="C149" t="str">
            <v>Cash and Bank Balances</v>
          </cell>
        </row>
        <row r="151">
          <cell r="A151">
            <v>222001</v>
          </cell>
          <cell r="C151" t="str">
            <v>222001 Cash at Delhi Office</v>
          </cell>
          <cell r="D151">
            <v>124791</v>
          </cell>
          <cell r="E151">
            <v>13090</v>
          </cell>
        </row>
        <row r="152">
          <cell r="A152">
            <v>222301</v>
          </cell>
          <cell r="C152" t="str">
            <v>222301 Cheques in hand</v>
          </cell>
          <cell r="D152">
            <v>28365658</v>
          </cell>
          <cell r="E152">
            <v>17243118</v>
          </cell>
        </row>
        <row r="153">
          <cell r="D153">
            <v>28490449</v>
          </cell>
          <cell r="E153">
            <v>17256208</v>
          </cell>
        </row>
        <row r="154">
          <cell r="C154">
            <v>244616381</v>
          </cell>
        </row>
        <row r="155">
          <cell r="A155">
            <v>222101</v>
          </cell>
          <cell r="C155" t="str">
            <v>222101 FD with Scheduled Banks</v>
          </cell>
          <cell r="D155">
            <v>310067</v>
          </cell>
          <cell r="E155">
            <v>310067</v>
          </cell>
        </row>
        <row r="156">
          <cell r="C156">
            <v>7446130.96</v>
          </cell>
          <cell r="D156">
            <v>310067</v>
          </cell>
          <cell r="E156">
            <v>310067</v>
          </cell>
        </row>
        <row r="157">
          <cell r="C157">
            <v>136624938</v>
          </cell>
        </row>
        <row r="158">
          <cell r="A158">
            <v>222204</v>
          </cell>
          <cell r="C158" t="str">
            <v>222204 HSBC, Calcutta.</v>
          </cell>
          <cell r="D158">
            <v>98875</v>
          </cell>
          <cell r="E158">
            <v>26875</v>
          </cell>
        </row>
        <row r="159">
          <cell r="A159">
            <v>222205</v>
          </cell>
          <cell r="C159" t="str">
            <v>222205 ANZ Grindlays Bangalore</v>
          </cell>
          <cell r="D159">
            <v>60820</v>
          </cell>
          <cell r="E159">
            <v>36820</v>
          </cell>
        </row>
        <row r="160">
          <cell r="A160">
            <v>222206</v>
          </cell>
          <cell r="C160" t="str">
            <v>222206 Syndicate Bank, Delhi</v>
          </cell>
          <cell r="D160">
            <v>0</v>
          </cell>
          <cell r="E160">
            <v>526318</v>
          </cell>
        </row>
        <row r="161">
          <cell r="A161">
            <v>222207</v>
          </cell>
          <cell r="C161" t="str">
            <v>222207 Credit Lyonnais, Service Billing, New Delhi.</v>
          </cell>
          <cell r="D161">
            <v>2124</v>
          </cell>
          <cell r="E161">
            <v>2124</v>
          </cell>
        </row>
        <row r="162">
          <cell r="A162">
            <v>222208</v>
          </cell>
          <cell r="C162" t="str">
            <v>222208 Credit Lyonnais - Unpaid Dividend A/c</v>
          </cell>
          <cell r="D162">
            <v>26</v>
          </cell>
          <cell r="E162">
            <v>10</v>
          </cell>
        </row>
        <row r="163">
          <cell r="A163">
            <v>222209</v>
          </cell>
          <cell r="C163" t="str">
            <v>222209 ABN Amro Bank Current A/c</v>
          </cell>
          <cell r="D163">
            <v>0</v>
          </cell>
          <cell r="E163">
            <v>0</v>
          </cell>
        </row>
        <row r="164">
          <cell r="A164">
            <v>222210</v>
          </cell>
          <cell r="C164" t="str">
            <v>Bank Of Maharashtra Current A/c</v>
          </cell>
          <cell r="D164">
            <v>0</v>
          </cell>
          <cell r="E164">
            <v>1737180</v>
          </cell>
        </row>
        <row r="165">
          <cell r="A165">
            <v>222211</v>
          </cell>
          <cell r="C165" t="str">
            <v>Credit Lyonnais - Dividend Current A/c</v>
          </cell>
          <cell r="D165">
            <v>0</v>
          </cell>
          <cell r="E165">
            <v>0</v>
          </cell>
        </row>
        <row r="166">
          <cell r="A166">
            <v>224601</v>
          </cell>
          <cell r="C166" t="str">
            <v>224601 Credit Lyonnais, Mumbai, Clearing A/c.</v>
          </cell>
          <cell r="D166">
            <v>0</v>
          </cell>
          <cell r="E166">
            <v>108839</v>
          </cell>
        </row>
        <row r="167">
          <cell r="A167">
            <v>110202</v>
          </cell>
          <cell r="C167" t="str">
            <v>110202 Cash Credit - Credit Lyonias, New Delhi</v>
          </cell>
          <cell r="D167">
            <v>9459453</v>
          </cell>
          <cell r="E167">
            <v>0</v>
          </cell>
        </row>
        <row r="168">
          <cell r="A168">
            <v>224602</v>
          </cell>
          <cell r="C168" t="str">
            <v>224602 Centurion Bank, Delhi, Clearing A/c. (Current)</v>
          </cell>
          <cell r="D168">
            <v>4334850</v>
          </cell>
          <cell r="E168">
            <v>5943731</v>
          </cell>
        </row>
        <row r="169">
          <cell r="A169">
            <v>224604</v>
          </cell>
          <cell r="C169" t="str">
            <v>224604 Hongkong Bank, Cal, Clearing A/c. (Current A/c.)</v>
          </cell>
          <cell r="D169">
            <v>0</v>
          </cell>
          <cell r="E169">
            <v>0</v>
          </cell>
        </row>
        <row r="170">
          <cell r="A170">
            <v>224605</v>
          </cell>
          <cell r="C170" t="str">
            <v>224605 ANZ Grindlays, Bangalore, Clearing A/c. (Current)</v>
          </cell>
          <cell r="D170">
            <v>0</v>
          </cell>
          <cell r="E170">
            <v>0</v>
          </cell>
        </row>
        <row r="171">
          <cell r="A171">
            <v>224606</v>
          </cell>
          <cell r="C171" t="str">
            <v>ABN Amro Bank Clearing A/c (Current A/C)</v>
          </cell>
          <cell r="D171">
            <v>394620</v>
          </cell>
          <cell r="E171">
            <v>257465</v>
          </cell>
        </row>
        <row r="173">
          <cell r="D173">
            <v>14350768</v>
          </cell>
          <cell r="E173">
            <v>8639362</v>
          </cell>
        </row>
        <row r="175">
          <cell r="A175">
            <v>222102</v>
          </cell>
          <cell r="C175" t="str">
            <v>222102 Margin Money with ABN for Letter of Credit</v>
          </cell>
          <cell r="D175">
            <v>0</v>
          </cell>
          <cell r="E175">
            <v>0</v>
          </cell>
        </row>
        <row r="176">
          <cell r="D176">
            <v>0</v>
          </cell>
          <cell r="E176">
            <v>0</v>
          </cell>
        </row>
        <row r="178">
          <cell r="C178" t="str">
            <v>Sub Total</v>
          </cell>
          <cell r="D178">
            <v>43151284</v>
          </cell>
          <cell r="E178">
            <v>26205637</v>
          </cell>
        </row>
        <row r="180">
          <cell r="B180">
            <v>4</v>
          </cell>
          <cell r="C180" t="str">
            <v xml:space="preserve">Other Current Assets </v>
          </cell>
        </row>
        <row r="182">
          <cell r="A182">
            <v>223001</v>
          </cell>
          <cell r="C182" t="str">
            <v>223001 Interest accrued on Fixed Deposit</v>
          </cell>
          <cell r="D182">
            <v>90060</v>
          </cell>
          <cell r="E182">
            <v>68475</v>
          </cell>
        </row>
        <row r="184">
          <cell r="C184" t="str">
            <v>Claims Recoverable</v>
          </cell>
        </row>
        <row r="185">
          <cell r="A185">
            <v>223101</v>
          </cell>
          <cell r="C185" t="str">
            <v>223101 Insurance claim recoverable - VEHICLES</v>
          </cell>
          <cell r="D185">
            <v>128912</v>
          </cell>
          <cell r="E185">
            <v>4019</v>
          </cell>
        </row>
        <row r="186">
          <cell r="A186">
            <v>223102</v>
          </cell>
          <cell r="C186" t="str">
            <v>223102 Insurance claim recoverable - Laptops / Cellphones</v>
          </cell>
          <cell r="D186">
            <v>60061</v>
          </cell>
          <cell r="E186">
            <v>48191</v>
          </cell>
        </row>
        <row r="187">
          <cell r="A187">
            <v>223103</v>
          </cell>
          <cell r="C187" t="str">
            <v>223103 Insurance claim recoverable - MARINE</v>
          </cell>
          <cell r="D187">
            <v>0</v>
          </cell>
          <cell r="E187">
            <v>49730</v>
          </cell>
        </row>
        <row r="188">
          <cell r="A188">
            <v>223105</v>
          </cell>
          <cell r="C188" t="str">
            <v>223105 Miscellaneous  claims recoverable</v>
          </cell>
          <cell r="D188">
            <v>2204393</v>
          </cell>
          <cell r="E188">
            <v>2204393</v>
          </cell>
        </row>
        <row r="190">
          <cell r="D190">
            <v>2393366</v>
          </cell>
          <cell r="E190">
            <v>2306333</v>
          </cell>
        </row>
        <row r="192">
          <cell r="C192" t="str">
            <v>Sub Total</v>
          </cell>
          <cell r="D192">
            <v>2483426</v>
          </cell>
          <cell r="E192">
            <v>2374808</v>
          </cell>
        </row>
        <row r="194">
          <cell r="C194" t="str">
            <v>B. LOANS &amp; ADVANCES (Unsecured)</v>
          </cell>
        </row>
        <row r="196">
          <cell r="B196">
            <v>1</v>
          </cell>
          <cell r="C196" t="str">
            <v xml:space="preserve">Advances recoverable in cash or in kind </v>
          </cell>
        </row>
        <row r="197">
          <cell r="A197">
            <v>224001</v>
          </cell>
          <cell r="C197" t="str">
            <v>224001 Employee Expense Advance Special GL</v>
          </cell>
          <cell r="D197">
            <v>58022</v>
          </cell>
          <cell r="E197">
            <v>1187718</v>
          </cell>
        </row>
        <row r="198">
          <cell r="A198">
            <v>224002</v>
          </cell>
          <cell r="C198" t="str">
            <v>224002 Employee Travel Advance Special GL</v>
          </cell>
          <cell r="D198">
            <v>1100472</v>
          </cell>
          <cell r="E198">
            <v>2857019</v>
          </cell>
        </row>
        <row r="199">
          <cell r="A199">
            <v>224003</v>
          </cell>
          <cell r="C199" t="str">
            <v>224003 Employee Imprest  Advance Special GL</v>
          </cell>
          <cell r="D199">
            <v>311422</v>
          </cell>
          <cell r="E199">
            <v>69579</v>
          </cell>
        </row>
        <row r="200">
          <cell r="A200">
            <v>224006</v>
          </cell>
          <cell r="C200" t="str">
            <v>224006 Employee Ticket Advance Special GL</v>
          </cell>
          <cell r="D200">
            <v>631096</v>
          </cell>
          <cell r="E200">
            <v>3862494</v>
          </cell>
        </row>
        <row r="201">
          <cell r="A201">
            <v>224007</v>
          </cell>
          <cell r="C201" t="str">
            <v>224007 Employee Salary  Advance Special GL</v>
          </cell>
          <cell r="D201">
            <v>64244</v>
          </cell>
          <cell r="E201">
            <v>82718</v>
          </cell>
        </row>
        <row r="202">
          <cell r="A202">
            <v>224021</v>
          </cell>
          <cell r="C202" t="str">
            <v>224021 Rent Paid in Advance - Office Leases</v>
          </cell>
          <cell r="D202">
            <v>644012</v>
          </cell>
          <cell r="E202">
            <v>1458340</v>
          </cell>
        </row>
        <row r="203">
          <cell r="A203">
            <v>224022</v>
          </cell>
          <cell r="B203" t="str">
            <v>Year ended 31.03.2003</v>
          </cell>
          <cell r="C203" t="str">
            <v>224022 Rent Paid in Advance - Residential Leases</v>
          </cell>
          <cell r="D203">
            <v>482200</v>
          </cell>
          <cell r="E203">
            <v>135786</v>
          </cell>
        </row>
        <row r="204">
          <cell r="A204">
            <v>224031</v>
          </cell>
          <cell r="C204" t="str">
            <v>224031 Prepaid Expenses</v>
          </cell>
          <cell r="D204">
            <v>9642802</v>
          </cell>
          <cell r="E204">
            <v>5179291</v>
          </cell>
        </row>
        <row r="205">
          <cell r="A205">
            <v>224032</v>
          </cell>
          <cell r="C205" t="str">
            <v>224032 Prepaid Insurance</v>
          </cell>
          <cell r="D205">
            <v>7599747</v>
          </cell>
          <cell r="E205">
            <v>7069833</v>
          </cell>
        </row>
        <row r="206">
          <cell r="A206">
            <v>224033</v>
          </cell>
          <cell r="C206" t="str">
            <v>224033 PRE PAID TRANSPONDER FEE</v>
          </cell>
          <cell r="D206">
            <v>59681950</v>
          </cell>
          <cell r="E206">
            <v>11081361</v>
          </cell>
        </row>
        <row r="207">
          <cell r="A207">
            <v>224041</v>
          </cell>
          <cell r="C207" t="str">
            <v>224041 Sales Tax Deposit</v>
          </cell>
          <cell r="D207">
            <v>6692621</v>
          </cell>
          <cell r="E207">
            <v>3042478</v>
          </cell>
        </row>
        <row r="208">
          <cell r="A208">
            <v>224042</v>
          </cell>
          <cell r="C208" t="str">
            <v>224042 Customs Duty Recoverable</v>
          </cell>
          <cell r="D208">
            <v>2500000</v>
          </cell>
          <cell r="E208">
            <v>2500000</v>
          </cell>
        </row>
        <row r="209">
          <cell r="A209">
            <v>224051</v>
          </cell>
          <cell r="C209" t="str">
            <v>224051 Freight recoverable - Customers</v>
          </cell>
          <cell r="D209">
            <v>772207</v>
          </cell>
          <cell r="E209">
            <v>0</v>
          </cell>
        </row>
        <row r="210">
          <cell r="A210">
            <v>224052</v>
          </cell>
          <cell r="C210" t="str">
            <v>224052 Octroi recoverable - Customers</v>
          </cell>
          <cell r="D210">
            <v>1387377</v>
          </cell>
          <cell r="E210">
            <v>-257732</v>
          </cell>
        </row>
        <row r="211">
          <cell r="A211">
            <v>224053</v>
          </cell>
          <cell r="C211" t="str">
            <v>224053 Expenses  recoverable - Customers</v>
          </cell>
          <cell r="D211">
            <v>1823611</v>
          </cell>
          <cell r="E211">
            <v>3278127</v>
          </cell>
        </row>
        <row r="212">
          <cell r="A212">
            <v>224054</v>
          </cell>
          <cell r="C212" t="str">
            <v>IDL - Expenses recoverable from customers</v>
          </cell>
          <cell r="D212">
            <v>0</v>
          </cell>
          <cell r="E212">
            <v>0</v>
          </cell>
        </row>
        <row r="213">
          <cell r="A213">
            <v>224061</v>
          </cell>
          <cell r="C213" t="str">
            <v>224061 Advance Wealth Tax</v>
          </cell>
          <cell r="D213">
            <v>85163</v>
          </cell>
          <cell r="E213">
            <v>67443</v>
          </cell>
        </row>
        <row r="214">
          <cell r="A214">
            <v>224106</v>
          </cell>
          <cell r="C214" t="str">
            <v>224106 Advance for  Loading</v>
          </cell>
          <cell r="D214">
            <v>0</v>
          </cell>
          <cell r="E214">
            <v>6189</v>
          </cell>
        </row>
        <row r="215">
          <cell r="A215">
            <v>224109</v>
          </cell>
          <cell r="C215" t="str">
            <v>224109 HECL Employees Stock Options Trust</v>
          </cell>
          <cell r="D215">
            <v>1000</v>
          </cell>
          <cell r="E215">
            <v>1000</v>
          </cell>
        </row>
        <row r="216">
          <cell r="A216">
            <v>290000</v>
          </cell>
          <cell r="C216" t="str">
            <v>290000 Vendor Advance Contra</v>
          </cell>
          <cell r="D216">
            <v>0</v>
          </cell>
          <cell r="E216">
            <v>1</v>
          </cell>
        </row>
        <row r="217">
          <cell r="C217" t="str">
            <v>Debit balance of TDS payable a/c</v>
          </cell>
          <cell r="D217">
            <v>326398</v>
          </cell>
        </row>
        <row r="219">
          <cell r="C219" t="str">
            <v>Sub Total</v>
          </cell>
          <cell r="D219">
            <v>93804344</v>
          </cell>
          <cell r="E219">
            <v>41621645</v>
          </cell>
        </row>
        <row r="222">
          <cell r="B222">
            <v>2</v>
          </cell>
          <cell r="C222" t="str">
            <v>Balance with Department of Telecommunication</v>
          </cell>
        </row>
        <row r="224">
          <cell r="A224">
            <v>224701</v>
          </cell>
          <cell r="C224" t="str">
            <v>Balance with Department of Telecommunication</v>
          </cell>
          <cell r="D224">
            <v>100938660</v>
          </cell>
          <cell r="E224">
            <v>100938660</v>
          </cell>
        </row>
        <row r="225">
          <cell r="C225">
            <v>111715010</v>
          </cell>
        </row>
        <row r="226">
          <cell r="C226" t="str">
            <v>Sub Total</v>
          </cell>
          <cell r="D226">
            <v>100938660</v>
          </cell>
          <cell r="E226">
            <v>100938660</v>
          </cell>
        </row>
        <row r="227">
          <cell r="C227">
            <v>110103781</v>
          </cell>
        </row>
        <row r="228">
          <cell r="B228">
            <v>3</v>
          </cell>
          <cell r="C228" t="str">
            <v>Loan to employees</v>
          </cell>
        </row>
        <row r="230">
          <cell r="A230">
            <v>224004</v>
          </cell>
          <cell r="C230" t="str">
            <v>224004 Employee Soft Loan Special GL</v>
          </cell>
          <cell r="D230">
            <v>162685</v>
          </cell>
          <cell r="E230">
            <v>272000</v>
          </cell>
        </row>
        <row r="231">
          <cell r="A231">
            <v>224005</v>
          </cell>
          <cell r="C231" t="str">
            <v>224005 Employee Loan (Confidential) Special GL</v>
          </cell>
          <cell r="D231">
            <v>568750</v>
          </cell>
          <cell r="E231">
            <v>1043250</v>
          </cell>
        </row>
        <row r="233">
          <cell r="C233" t="str">
            <v>Sub Total</v>
          </cell>
          <cell r="D233">
            <v>731435</v>
          </cell>
          <cell r="E233">
            <v>1315250</v>
          </cell>
        </row>
        <row r="236">
          <cell r="B236">
            <v>4</v>
          </cell>
          <cell r="C236" t="str">
            <v>Advance paid to suppliers</v>
          </cell>
        </row>
        <row r="237">
          <cell r="A237">
            <v>224101</v>
          </cell>
          <cell r="C237" t="str">
            <v>Vendor Down Payment  Revenue Special GL</v>
          </cell>
          <cell r="D237">
            <v>12678886</v>
          </cell>
          <cell r="E237">
            <v>6604212</v>
          </cell>
        </row>
        <row r="238">
          <cell r="C238" t="str">
            <v>Contra to Capital spl GL</v>
          </cell>
          <cell r="D238">
            <v>-1748301</v>
          </cell>
        </row>
        <row r="239">
          <cell r="C239" t="str">
            <v>Add : Debit Balances in A/C No.120001</v>
          </cell>
          <cell r="D239">
            <v>-1169481</v>
          </cell>
          <cell r="E239">
            <v>1042710</v>
          </cell>
        </row>
        <row r="240">
          <cell r="A240">
            <v>224501</v>
          </cell>
          <cell r="C240" t="str">
            <v>Provision for Doubtful advances</v>
          </cell>
          <cell r="D240">
            <v>-4716957</v>
          </cell>
          <cell r="E240">
            <v>-586353</v>
          </cell>
        </row>
        <row r="242">
          <cell r="C242" t="str">
            <v>Sub Total</v>
          </cell>
          <cell r="D242">
            <v>5044147</v>
          </cell>
          <cell r="E242">
            <v>7060569</v>
          </cell>
        </row>
        <row r="244">
          <cell r="B244">
            <v>5</v>
          </cell>
          <cell r="C244" t="str">
            <v>Balance with Customs Authorities</v>
          </cell>
        </row>
        <row r="246">
          <cell r="A246">
            <v>224102</v>
          </cell>
          <cell r="B246" t="str">
            <v>Year ended 31.03.2003</v>
          </cell>
          <cell r="C246" t="str">
            <v>224102 Advance for Customs Duty</v>
          </cell>
          <cell r="D246">
            <v>1528545</v>
          </cell>
          <cell r="E246">
            <v>5184699</v>
          </cell>
        </row>
        <row r="247">
          <cell r="A247">
            <v>224104</v>
          </cell>
          <cell r="C247" t="str">
            <v>224104 Advance for  Additional Duty</v>
          </cell>
          <cell r="D247">
            <v>0</v>
          </cell>
          <cell r="E247">
            <v>0</v>
          </cell>
        </row>
        <row r="248">
          <cell r="A248">
            <v>224105</v>
          </cell>
          <cell r="C248" t="str">
            <v>224105 Advance for  SAD</v>
          </cell>
          <cell r="D248">
            <v>0</v>
          </cell>
          <cell r="E248">
            <v>0</v>
          </cell>
        </row>
        <row r="249">
          <cell r="A249">
            <v>224201</v>
          </cell>
          <cell r="C249" t="str">
            <v>224201 Deposit with Customs - SVB Deposits.</v>
          </cell>
          <cell r="D249">
            <v>20617649</v>
          </cell>
          <cell r="E249">
            <v>20150671</v>
          </cell>
        </row>
        <row r="251">
          <cell r="C251" t="str">
            <v>Sub Total</v>
          </cell>
          <cell r="D251">
            <v>22146194</v>
          </cell>
          <cell r="E251">
            <v>25335370</v>
          </cell>
        </row>
        <row r="253">
          <cell r="B253">
            <v>6</v>
          </cell>
          <cell r="C253" t="str">
            <v>Earnest money and Security Deposit</v>
          </cell>
        </row>
        <row r="255">
          <cell r="A255">
            <v>224301</v>
          </cell>
          <cell r="C255" t="str">
            <v>224301 Earnest Money with Customers</v>
          </cell>
          <cell r="D255">
            <v>7378750</v>
          </cell>
          <cell r="E255">
            <v>12310750</v>
          </cell>
        </row>
        <row r="256">
          <cell r="A256">
            <v>224302</v>
          </cell>
          <cell r="C256" t="str">
            <v>224302 Security  Deposit - Office Leases</v>
          </cell>
          <cell r="D256">
            <v>10560136</v>
          </cell>
          <cell r="E256">
            <v>10222136</v>
          </cell>
        </row>
        <row r="257">
          <cell r="A257">
            <v>224303</v>
          </cell>
          <cell r="C257" t="str">
            <v>224303 Security  Deposit - Employee Residences</v>
          </cell>
          <cell r="D257">
            <v>2489450</v>
          </cell>
          <cell r="E257">
            <v>2788200</v>
          </cell>
        </row>
        <row r="258">
          <cell r="A258">
            <v>224304</v>
          </cell>
          <cell r="C258" t="str">
            <v>224304 Security  Deposit - Others</v>
          </cell>
          <cell r="D258">
            <v>1936345</v>
          </cell>
          <cell r="E258">
            <v>2626057</v>
          </cell>
        </row>
        <row r="259">
          <cell r="A259">
            <v>224305</v>
          </cell>
          <cell r="C259" t="str">
            <v>224305 Telephone Deposit</v>
          </cell>
          <cell r="D259">
            <v>71523</v>
          </cell>
          <cell r="E259">
            <v>1086023</v>
          </cell>
        </row>
        <row r="261">
          <cell r="C261" t="str">
            <v>Sub Total</v>
          </cell>
          <cell r="D261">
            <v>22436204</v>
          </cell>
          <cell r="E261">
            <v>29033166</v>
          </cell>
        </row>
        <row r="263">
          <cell r="B263">
            <v>7</v>
          </cell>
          <cell r="C263" t="str">
            <v xml:space="preserve">Advance Income Tax </v>
          </cell>
        </row>
        <row r="264">
          <cell r="C264">
            <v>3643557</v>
          </cell>
        </row>
        <row r="265">
          <cell r="A265">
            <v>224401</v>
          </cell>
          <cell r="C265" t="str">
            <v>224401 Advance Income Tax</v>
          </cell>
          <cell r="D265">
            <v>167519402</v>
          </cell>
          <cell r="E265">
            <v>162627758</v>
          </cell>
        </row>
        <row r="266">
          <cell r="A266">
            <v>224402</v>
          </cell>
          <cell r="C266" t="str">
            <v>224402 Income Tax Refund</v>
          </cell>
          <cell r="D266">
            <v>-2163459</v>
          </cell>
          <cell r="E266">
            <v>-2163459</v>
          </cell>
        </row>
        <row r="267">
          <cell r="A267">
            <v>224403</v>
          </cell>
          <cell r="C267" t="str">
            <v>224403 TDS BY CUSTOMERS</v>
          </cell>
          <cell r="D267">
            <v>79719900</v>
          </cell>
          <cell r="E267">
            <v>53522519</v>
          </cell>
        </row>
        <row r="268">
          <cell r="A268">
            <v>224404</v>
          </cell>
          <cell r="C268" t="str">
            <v>WORK CONTRACT TAX DEDUCTED AT SOURCE BY CUSTOMERS</v>
          </cell>
          <cell r="D268">
            <v>950767</v>
          </cell>
          <cell r="E268">
            <v>0</v>
          </cell>
        </row>
        <row r="270">
          <cell r="C270" t="str">
            <v>Sub Total</v>
          </cell>
          <cell r="D270">
            <v>246026610</v>
          </cell>
          <cell r="E270">
            <v>213986818</v>
          </cell>
        </row>
        <row r="271">
          <cell r="C271">
            <v>250000</v>
          </cell>
        </row>
        <row r="272">
          <cell r="C272" t="str">
            <v>Schedule Total</v>
          </cell>
          <cell r="D272">
            <v>1148784955</v>
          </cell>
          <cell r="E272">
            <v>1062094813</v>
          </cell>
        </row>
        <row r="273">
          <cell r="C273">
            <v>122358</v>
          </cell>
        </row>
        <row r="274">
          <cell r="B274" t="str">
            <v>Schedule H</v>
          </cell>
          <cell r="C274" t="str">
            <v>CURRENT LIABILITIES AND PROVISIONS</v>
          </cell>
        </row>
        <row r="276">
          <cell r="C276" t="str">
            <v>A. CURRENT LIABILITIES</v>
          </cell>
        </row>
        <row r="278">
          <cell r="B278">
            <v>1</v>
          </cell>
          <cell r="C278" t="str">
            <v>Sundry Creditors</v>
          </cell>
        </row>
        <row r="280">
          <cell r="A280">
            <v>120001</v>
          </cell>
          <cell r="C280" t="str">
            <v>120001 Vendors Reconciliation Account</v>
          </cell>
          <cell r="D280">
            <v>-241531280</v>
          </cell>
          <cell r="E280">
            <v>-247248603</v>
          </cell>
        </row>
        <row r="281">
          <cell r="A281">
            <v>120002</v>
          </cell>
          <cell r="C281" t="str">
            <v>120002 GR/IR-clearing - external procurement</v>
          </cell>
          <cell r="D281">
            <v>-1735156</v>
          </cell>
          <cell r="E281">
            <v>-10602064</v>
          </cell>
        </row>
        <row r="282">
          <cell r="A282">
            <v>120003</v>
          </cell>
          <cell r="C282" t="str">
            <v>120003 Asset acquisition - contra account</v>
          </cell>
          <cell r="D282">
            <v>0</v>
          </cell>
          <cell r="E282">
            <v>0</v>
          </cell>
        </row>
        <row r="283">
          <cell r="A283">
            <v>120005</v>
          </cell>
          <cell r="C283" t="str">
            <v>120005 VENDORS GENERAL A/C</v>
          </cell>
          <cell r="D283">
            <v>-2519426</v>
          </cell>
          <cell r="E283">
            <v>-23378670</v>
          </cell>
        </row>
        <row r="284">
          <cell r="C284" t="str">
            <v>Grossing up of vendors</v>
          </cell>
          <cell r="D284">
            <v>1169481</v>
          </cell>
          <cell r="E284">
            <v>-1042710</v>
          </cell>
        </row>
        <row r="285">
          <cell r="C285" t="str">
            <v>Less : Non Trade Creditors in GR/IR account</v>
          </cell>
          <cell r="D285">
            <v>0</v>
          </cell>
          <cell r="E285">
            <v>1020751</v>
          </cell>
        </row>
        <row r="287">
          <cell r="C287" t="str">
            <v>Sub Total</v>
          </cell>
          <cell r="D287">
            <v>-244616381</v>
          </cell>
          <cell r="E287">
            <v>-281251296</v>
          </cell>
        </row>
        <row r="289">
          <cell r="B289">
            <v>2</v>
          </cell>
          <cell r="C289" t="str">
            <v xml:space="preserve"> Advance from customers</v>
          </cell>
        </row>
        <row r="290">
          <cell r="A290">
            <v>120101</v>
          </cell>
          <cell r="C290" t="str">
            <v>120101 Customers Down Payment Special GL</v>
          </cell>
          <cell r="D290">
            <v>-22888178</v>
          </cell>
          <cell r="E290">
            <v>-35842577</v>
          </cell>
        </row>
        <row r="291">
          <cell r="C291" t="str">
            <v>Grossing up of vendors</v>
          </cell>
          <cell r="D291">
            <v>-1935785</v>
          </cell>
        </row>
        <row r="292">
          <cell r="D292">
            <v>-24823963</v>
          </cell>
          <cell r="E292">
            <v>-35842577</v>
          </cell>
        </row>
        <row r="295">
          <cell r="B295">
            <v>3</v>
          </cell>
          <cell r="C295" t="str">
            <v>Interest accrued but not due</v>
          </cell>
          <cell r="D295">
            <v>-7446130.96</v>
          </cell>
          <cell r="E295">
            <v>-9898310</v>
          </cell>
        </row>
        <row r="297">
          <cell r="B297">
            <v>4</v>
          </cell>
          <cell r="C297" t="str">
            <v>Other Liabilities</v>
          </cell>
        </row>
        <row r="298">
          <cell r="A298">
            <v>120004</v>
          </cell>
          <cell r="C298" t="str">
            <v>120004 Employees Reconciliation Account</v>
          </cell>
          <cell r="D298">
            <v>-117036</v>
          </cell>
          <cell r="E298">
            <v>-108111</v>
          </cell>
        </row>
        <row r="299">
          <cell r="A299">
            <v>120103</v>
          </cell>
          <cell r="C299" t="str">
            <v>IDL-Course Fee Advance</v>
          </cell>
          <cell r="D299">
            <v>0</v>
          </cell>
          <cell r="E299">
            <v>-10000</v>
          </cell>
        </row>
        <row r="300">
          <cell r="A300">
            <v>120301</v>
          </cell>
          <cell r="C300" t="str">
            <v>120301 Salaries Payable</v>
          </cell>
          <cell r="D300">
            <v>-42798</v>
          </cell>
          <cell r="E300">
            <v>-4533870</v>
          </cell>
        </row>
        <row r="301">
          <cell r="A301">
            <v>120302</v>
          </cell>
          <cell r="C301" t="str">
            <v>120302 Rent  Payable (Salaries)</v>
          </cell>
          <cell r="D301">
            <v>0</v>
          </cell>
          <cell r="E301">
            <v>-8490</v>
          </cell>
        </row>
        <row r="302">
          <cell r="A302">
            <v>120303</v>
          </cell>
          <cell r="C302" t="str">
            <v>120303 Monthly Reimbursement Payable (Travel)</v>
          </cell>
          <cell r="D302">
            <v>-479</v>
          </cell>
          <cell r="E302">
            <v>-269102</v>
          </cell>
        </row>
        <row r="303">
          <cell r="A303">
            <v>120304</v>
          </cell>
          <cell r="C303" t="str">
            <v>120304 Monthly Reimbursement Payable (Other than Travel)</v>
          </cell>
          <cell r="D303">
            <v>-702022</v>
          </cell>
          <cell r="E303">
            <v>555</v>
          </cell>
        </row>
        <row r="304">
          <cell r="A304">
            <v>120305</v>
          </cell>
          <cell r="C304" t="str">
            <v>120305 PF Payable - Employer's contribution</v>
          </cell>
          <cell r="D304">
            <v>-180918</v>
          </cell>
          <cell r="E304">
            <v>-229409</v>
          </cell>
        </row>
        <row r="305">
          <cell r="A305">
            <v>120306</v>
          </cell>
          <cell r="C305" t="str">
            <v>120306 FPF Payable - Employer's contribution</v>
          </cell>
          <cell r="D305">
            <v>1123</v>
          </cell>
          <cell r="E305">
            <v>-126195</v>
          </cell>
        </row>
        <row r="306">
          <cell r="A306">
            <v>120307</v>
          </cell>
          <cell r="C306" t="str">
            <v>120307 PF Payable - Employee's contribution</v>
          </cell>
          <cell r="D306">
            <v>-297761</v>
          </cell>
          <cell r="E306">
            <v>-353427</v>
          </cell>
        </row>
        <row r="307">
          <cell r="A307">
            <v>120308</v>
          </cell>
          <cell r="C307" t="str">
            <v>120308 PF Admn. Charges Payable</v>
          </cell>
          <cell r="D307">
            <v>0</v>
          </cell>
          <cell r="E307">
            <v>0</v>
          </cell>
        </row>
        <row r="308">
          <cell r="A308">
            <v>120309</v>
          </cell>
          <cell r="C308" t="str">
            <v>120309 DLI  Payable</v>
          </cell>
          <cell r="D308">
            <v>0</v>
          </cell>
          <cell r="E308">
            <v>0</v>
          </cell>
        </row>
        <row r="309">
          <cell r="A309">
            <v>120310</v>
          </cell>
          <cell r="C309" t="str">
            <v>120310 DLI  Admn Chrgs Payable</v>
          </cell>
          <cell r="D309">
            <v>0</v>
          </cell>
          <cell r="E309">
            <v>0</v>
          </cell>
        </row>
        <row r="310">
          <cell r="A310">
            <v>120311</v>
          </cell>
          <cell r="C310" t="str">
            <v>120311 Voluntary PF Payable</v>
          </cell>
          <cell r="D310">
            <v>-60069</v>
          </cell>
          <cell r="E310">
            <v>-21000</v>
          </cell>
        </row>
        <row r="311">
          <cell r="A311">
            <v>120312</v>
          </cell>
          <cell r="C311" t="str">
            <v>120312 Prof. Tax  Payable</v>
          </cell>
          <cell r="D311">
            <v>-4740</v>
          </cell>
          <cell r="E311">
            <v>-18060</v>
          </cell>
        </row>
        <row r="312">
          <cell r="A312">
            <v>120313</v>
          </cell>
          <cell r="C312" t="str">
            <v>120313 TDS Payable - Section 192.</v>
          </cell>
          <cell r="D312">
            <v>-1241738</v>
          </cell>
          <cell r="E312">
            <v>-1312954</v>
          </cell>
        </row>
        <row r="313">
          <cell r="A313">
            <v>120314</v>
          </cell>
          <cell r="C313" t="str">
            <v>120314 HECL Employees' Provident Fund Trust</v>
          </cell>
          <cell r="D313">
            <v>0</v>
          </cell>
          <cell r="E313">
            <v>0</v>
          </cell>
        </row>
        <row r="314">
          <cell r="A314">
            <v>120315</v>
          </cell>
          <cell r="C314" t="str">
            <v>120315 Regional Provident Fund Commissioner</v>
          </cell>
          <cell r="D314">
            <v>-129654</v>
          </cell>
          <cell r="E314">
            <v>0</v>
          </cell>
        </row>
        <row r="315">
          <cell r="A315">
            <v>120321</v>
          </cell>
          <cell r="C315" t="str">
            <v>120321 Works Contract Tax Payable.</v>
          </cell>
          <cell r="D315">
            <v>-6385</v>
          </cell>
          <cell r="E315">
            <v>0</v>
          </cell>
        </row>
        <row r="316">
          <cell r="A316">
            <v>120322</v>
          </cell>
          <cell r="C316" t="str">
            <v>120322 Local Sales Tax Payable.</v>
          </cell>
          <cell r="D316">
            <v>-296879</v>
          </cell>
          <cell r="E316">
            <v>-120200</v>
          </cell>
        </row>
        <row r="317">
          <cell r="A317">
            <v>120323</v>
          </cell>
          <cell r="C317" t="str">
            <v>120323 Central Sales Tax Payable.</v>
          </cell>
          <cell r="D317">
            <v>-1623251</v>
          </cell>
          <cell r="E317">
            <v>-1035630</v>
          </cell>
        </row>
        <row r="318">
          <cell r="A318">
            <v>120326</v>
          </cell>
          <cell r="C318" t="str">
            <v>120326 TDS Payable - Section 194 C.</v>
          </cell>
          <cell r="D318">
            <v>-402900</v>
          </cell>
          <cell r="E318">
            <v>-122442</v>
          </cell>
        </row>
        <row r="319">
          <cell r="A319">
            <v>120327</v>
          </cell>
          <cell r="C319" t="str">
            <v>TDS Payable - Section 194 - H</v>
          </cell>
          <cell r="D319">
            <v>4570</v>
          </cell>
          <cell r="E319">
            <v>-1033394</v>
          </cell>
        </row>
        <row r="320">
          <cell r="A320">
            <v>120329</v>
          </cell>
          <cell r="C320" t="str">
            <v>120329 TDS Payable - Section 194 I.</v>
          </cell>
          <cell r="D320">
            <v>1721</v>
          </cell>
          <cell r="E320">
            <v>-370642</v>
          </cell>
        </row>
        <row r="321">
          <cell r="A321">
            <v>120330</v>
          </cell>
          <cell r="C321" t="str">
            <v>120330 TDS Payable - Section 194 J.</v>
          </cell>
          <cell r="D321">
            <v>-1261417</v>
          </cell>
          <cell r="E321">
            <v>-852338</v>
          </cell>
        </row>
        <row r="322">
          <cell r="A322">
            <v>120331</v>
          </cell>
          <cell r="C322" t="str">
            <v>TDS Payable - Section 195..</v>
          </cell>
          <cell r="D322">
            <v>320107</v>
          </cell>
          <cell r="E322">
            <v>-771143</v>
          </cell>
        </row>
        <row r="323">
          <cell r="A323">
            <v>120332</v>
          </cell>
          <cell r="C323" t="str">
            <v>120332 TDS Payable - Foreign Remittances - USA.</v>
          </cell>
          <cell r="D323">
            <v>-1373272</v>
          </cell>
          <cell r="E323">
            <v>0</v>
          </cell>
        </row>
        <row r="324">
          <cell r="A324">
            <v>120333</v>
          </cell>
          <cell r="C324" t="str">
            <v>120333 Works Contract Tax Payable - 2% Haryana.</v>
          </cell>
          <cell r="D324">
            <v>-45653</v>
          </cell>
          <cell r="E324">
            <v>-74549</v>
          </cell>
        </row>
        <row r="325">
          <cell r="A325">
            <v>120334</v>
          </cell>
          <cell r="C325" t="str">
            <v>120334 Works Contract Tax Payable - 2% Delhi</v>
          </cell>
          <cell r="D325">
            <v>-2867</v>
          </cell>
          <cell r="E325">
            <v>-689</v>
          </cell>
        </row>
        <row r="326">
          <cell r="A326">
            <v>120335</v>
          </cell>
          <cell r="C326" t="str">
            <v>Works Contract Tax Payable - 4% UP.</v>
          </cell>
          <cell r="D326">
            <v>0</v>
          </cell>
          <cell r="E326">
            <v>0</v>
          </cell>
        </row>
        <row r="327">
          <cell r="A327">
            <v>120336</v>
          </cell>
          <cell r="C327" t="str">
            <v>Work Contract Tax Payable - Maharashtra</v>
          </cell>
          <cell r="D327">
            <v>-3220</v>
          </cell>
          <cell r="E327">
            <v>0</v>
          </cell>
        </row>
        <row r="328">
          <cell r="A328">
            <v>120338</v>
          </cell>
          <cell r="C328" t="str">
            <v>Service Tax Payable</v>
          </cell>
          <cell r="D328">
            <v>-7801242</v>
          </cell>
          <cell r="E328">
            <v>-602486</v>
          </cell>
        </row>
        <row r="329">
          <cell r="A329">
            <v>120341</v>
          </cell>
          <cell r="C329" t="str">
            <v>120341 Freight Inwards Payable</v>
          </cell>
          <cell r="D329">
            <v>0</v>
          </cell>
          <cell r="E329">
            <v>-27515</v>
          </cell>
        </row>
        <row r="330">
          <cell r="A330">
            <v>120342</v>
          </cell>
          <cell r="C330" t="str">
            <v>120342 Insurance  Payable</v>
          </cell>
          <cell r="D330">
            <v>-46449</v>
          </cell>
          <cell r="E330">
            <v>0</v>
          </cell>
        </row>
        <row r="331">
          <cell r="A331">
            <v>120343</v>
          </cell>
          <cell r="C331" t="str">
            <v>120343 Customs Duty Payable</v>
          </cell>
          <cell r="D331">
            <v>-80169</v>
          </cell>
          <cell r="E331">
            <v>0</v>
          </cell>
        </row>
        <row r="332">
          <cell r="A332">
            <v>120344</v>
          </cell>
          <cell r="C332" t="str">
            <v>120344 C&amp;F charges  Payable</v>
          </cell>
          <cell r="D332">
            <v>0</v>
          </cell>
          <cell r="E332">
            <v>-1012201</v>
          </cell>
        </row>
        <row r="333">
          <cell r="A333">
            <v>120352</v>
          </cell>
          <cell r="C333" t="str">
            <v>120352 Advance Billing to Customers</v>
          </cell>
          <cell r="D333">
            <v>-22103965</v>
          </cell>
          <cell r="E333">
            <v>-22404390</v>
          </cell>
        </row>
        <row r="334">
          <cell r="A334">
            <v>120353</v>
          </cell>
          <cell r="C334" t="str">
            <v>120353 Stale Cheques</v>
          </cell>
          <cell r="D334">
            <v>-1161162</v>
          </cell>
          <cell r="E334">
            <v>-822049</v>
          </cell>
        </row>
        <row r="335">
          <cell r="A335">
            <v>120355</v>
          </cell>
          <cell r="C335" t="str">
            <v>120355 Unpaid Dividend</v>
          </cell>
          <cell r="D335">
            <v>-26</v>
          </cell>
          <cell r="E335">
            <v>-16</v>
          </cell>
        </row>
        <row r="336">
          <cell r="A336">
            <v>120357</v>
          </cell>
          <cell r="C336" t="str">
            <v>Revenue billed but not accrued</v>
          </cell>
          <cell r="D336">
            <v>-2751328</v>
          </cell>
          <cell r="E336">
            <v>0</v>
          </cell>
        </row>
        <row r="337">
          <cell r="A337">
            <v>120361</v>
          </cell>
          <cell r="C337" t="str">
            <v>120361 Expenses  Payable</v>
          </cell>
          <cell r="D337">
            <v>-99295391</v>
          </cell>
          <cell r="E337">
            <v>-105993612</v>
          </cell>
        </row>
        <row r="338">
          <cell r="A338">
            <v>120362</v>
          </cell>
          <cell r="C338" t="str">
            <v>120362 Freight Outwards Payable</v>
          </cell>
          <cell r="D338">
            <v>0</v>
          </cell>
          <cell r="E338">
            <v>3887</v>
          </cell>
        </row>
        <row r="339">
          <cell r="A339">
            <v>120363</v>
          </cell>
          <cell r="C339" t="str">
            <v>120363 DOT Charges  Payable</v>
          </cell>
          <cell r="D339">
            <v>0</v>
          </cell>
          <cell r="E339">
            <v>-3400000</v>
          </cell>
        </row>
        <row r="340">
          <cell r="A340">
            <v>120366</v>
          </cell>
          <cell r="C340" t="str">
            <v>120366 Security Deposit Received</v>
          </cell>
          <cell r="D340">
            <v>-3864254</v>
          </cell>
          <cell r="E340">
            <v>-250000</v>
          </cell>
        </row>
        <row r="341">
          <cell r="A341">
            <v>120367</v>
          </cell>
          <cell r="C341" t="str">
            <v>120367 WPC Charges Payable</v>
          </cell>
          <cell r="D341">
            <v>0</v>
          </cell>
          <cell r="E341">
            <v>-2812710</v>
          </cell>
        </row>
        <row r="342">
          <cell r="A342">
            <v>120368</v>
          </cell>
          <cell r="C342" t="str">
            <v>120368 SECURITY DEPOSIT  RECIEVED- CO.CAR SCHEME</v>
          </cell>
          <cell r="D342">
            <v>-66036</v>
          </cell>
          <cell r="E342">
            <v>-817203</v>
          </cell>
        </row>
        <row r="344">
          <cell r="C344" t="str">
            <v>Less : TDS Payable debit balances</v>
          </cell>
          <cell r="D344">
            <v>-326398</v>
          </cell>
          <cell r="E344">
            <v>0</v>
          </cell>
        </row>
        <row r="345">
          <cell r="C345" t="str">
            <v>Less : Interest accrued and due</v>
          </cell>
          <cell r="D345">
            <v>890889.04</v>
          </cell>
          <cell r="E345">
            <v>49240</v>
          </cell>
        </row>
        <row r="346">
          <cell r="C346" t="str">
            <v>Less : Interest accrued but not due</v>
          </cell>
          <cell r="D346">
            <v>7446130.96</v>
          </cell>
          <cell r="E346">
            <v>9898310</v>
          </cell>
        </row>
        <row r="347">
          <cell r="C347" t="str">
            <v>Add : Non Trade Creditors in GR/IR account</v>
          </cell>
          <cell r="D347">
            <v>0</v>
          </cell>
          <cell r="E347">
            <v>-1020751</v>
          </cell>
        </row>
        <row r="349">
          <cell r="C349" t="str">
            <v>Sub Total</v>
          </cell>
          <cell r="D349">
            <v>-136624938</v>
          </cell>
          <cell r="E349">
            <v>-140582586</v>
          </cell>
        </row>
        <row r="351">
          <cell r="C351" t="str">
            <v>PROVISIONS</v>
          </cell>
        </row>
        <row r="352">
          <cell r="B352">
            <v>1</v>
          </cell>
          <cell r="C352" t="str">
            <v>Provision for Taxation</v>
          </cell>
        </row>
        <row r="353">
          <cell r="A353">
            <v>121001</v>
          </cell>
          <cell r="C353" t="str">
            <v>121001 Provision for Taxation</v>
          </cell>
          <cell r="D353">
            <v>-259792065</v>
          </cell>
          <cell r="E353">
            <v>-213603180</v>
          </cell>
        </row>
        <row r="354">
          <cell r="A354">
            <v>199992</v>
          </cell>
          <cell r="C354" t="str">
            <v>Prior Period Tax Adjustment</v>
          </cell>
          <cell r="D354">
            <v>0</v>
          </cell>
          <cell r="E354">
            <v>0</v>
          </cell>
        </row>
        <row r="356">
          <cell r="D356">
            <v>-259792065</v>
          </cell>
          <cell r="E356">
            <v>-213603180</v>
          </cell>
        </row>
        <row r="358">
          <cell r="A358">
            <v>121101</v>
          </cell>
          <cell r="C358" t="str">
            <v>121101 Proposed Dividend</v>
          </cell>
          <cell r="D358">
            <v>0</v>
          </cell>
          <cell r="E358">
            <v>-7500000</v>
          </cell>
        </row>
        <row r="359">
          <cell r="B359">
            <v>2</v>
          </cell>
          <cell r="C359" t="str">
            <v>Provision for Dividend Tax</v>
          </cell>
          <cell r="D359">
            <v>0</v>
          </cell>
          <cell r="E359">
            <v>0</v>
          </cell>
        </row>
        <row r="360">
          <cell r="A360">
            <v>121301</v>
          </cell>
          <cell r="B360">
            <v>3</v>
          </cell>
          <cell r="C360" t="str">
            <v>Provision for Warranties</v>
          </cell>
          <cell r="D360">
            <v>-3732707</v>
          </cell>
          <cell r="E360">
            <v>-6870000</v>
          </cell>
        </row>
        <row r="361">
          <cell r="B361">
            <v>4</v>
          </cell>
          <cell r="C361" t="str">
            <v xml:space="preserve"> Proposed/ Interim dividend</v>
          </cell>
          <cell r="D361">
            <v>0</v>
          </cell>
          <cell r="E361">
            <v>0</v>
          </cell>
        </row>
        <row r="362">
          <cell r="D362">
            <v>-3732707</v>
          </cell>
          <cell r="E362">
            <v>-14370000</v>
          </cell>
        </row>
        <row r="364">
          <cell r="C364" t="str">
            <v>Provision for Employee Retirement Benefits</v>
          </cell>
        </row>
        <row r="365">
          <cell r="A365">
            <v>121401</v>
          </cell>
          <cell r="C365" t="str">
            <v>Provision for Gratuity</v>
          </cell>
          <cell r="D365">
            <v>-3664236</v>
          </cell>
          <cell r="E365">
            <v>-3976564</v>
          </cell>
        </row>
        <row r="366">
          <cell r="A366">
            <v>121402</v>
          </cell>
          <cell r="C366" t="str">
            <v>Provision for Bonus</v>
          </cell>
          <cell r="D366">
            <v>-13560774</v>
          </cell>
          <cell r="E366">
            <v>-7690000</v>
          </cell>
        </row>
        <row r="367">
          <cell r="A367">
            <v>121403</v>
          </cell>
          <cell r="C367" t="str">
            <v>Provision for Leave Encashment</v>
          </cell>
          <cell r="D367">
            <v>-1377316</v>
          </cell>
          <cell r="E367">
            <v>-1179421</v>
          </cell>
        </row>
        <row r="369">
          <cell r="D369">
            <v>-18602326</v>
          </cell>
          <cell r="E369">
            <v>-12845985</v>
          </cell>
        </row>
        <row r="371">
          <cell r="C371" t="str">
            <v>Sub Total</v>
          </cell>
          <cell r="D371">
            <v>-282127098</v>
          </cell>
          <cell r="E371">
            <v>-240819165</v>
          </cell>
        </row>
        <row r="373">
          <cell r="C373" t="str">
            <v>Schedule Total</v>
          </cell>
          <cell r="D373">
            <v>-695638510.96000004</v>
          </cell>
          <cell r="E373">
            <v>-708393934</v>
          </cell>
        </row>
        <row r="375">
          <cell r="B375" t="str">
            <v>Schedule I</v>
          </cell>
          <cell r="C375" t="str">
            <v>MISCELLANEOUS EXPENDITURE</v>
          </cell>
        </row>
        <row r="377">
          <cell r="A377">
            <v>230001</v>
          </cell>
          <cell r="C377" t="str">
            <v>230001 OQPSF Expenses not written off</v>
          </cell>
          <cell r="D377">
            <v>14571538</v>
          </cell>
          <cell r="E377">
            <v>14571538</v>
          </cell>
        </row>
        <row r="378">
          <cell r="A378">
            <v>230002</v>
          </cell>
          <cell r="C378" t="str">
            <v>230002 EBS Expenditure not written off</v>
          </cell>
          <cell r="D378">
            <v>0</v>
          </cell>
          <cell r="E378">
            <v>0</v>
          </cell>
        </row>
        <row r="379">
          <cell r="A379">
            <v>230101</v>
          </cell>
          <cell r="C379" t="str">
            <v>230101 Accumulated OQPSK expenses written off</v>
          </cell>
          <cell r="D379">
            <v>-13842963</v>
          </cell>
          <cell r="E379">
            <v>-10928655</v>
          </cell>
        </row>
        <row r="381">
          <cell r="C381" t="str">
            <v>Schedule Total</v>
          </cell>
          <cell r="D381">
            <v>728575</v>
          </cell>
          <cell r="E381">
            <v>3642883</v>
          </cell>
        </row>
        <row r="383">
          <cell r="B383" t="str">
            <v>Schedule J</v>
          </cell>
        </row>
        <row r="385">
          <cell r="B385" t="str">
            <v>DEFERRED TAX ASSETS/(LIABILITIES)</v>
          </cell>
        </row>
        <row r="387">
          <cell r="A387">
            <v>240001</v>
          </cell>
          <cell r="C387" t="str">
            <v>Deferred Tax Asset</v>
          </cell>
          <cell r="D387">
            <v>17448108</v>
          </cell>
          <cell r="E387">
            <v>5432824</v>
          </cell>
        </row>
        <row r="388">
          <cell r="A388">
            <v>299992</v>
          </cell>
          <cell r="C388" t="str">
            <v>Deferred Tax Adjustment</v>
          </cell>
          <cell r="D388">
            <v>0</v>
          </cell>
          <cell r="E388">
            <v>0</v>
          </cell>
        </row>
        <row r="390">
          <cell r="C390" t="str">
            <v>Schedule Total</v>
          </cell>
          <cell r="D390">
            <v>17448108</v>
          </cell>
          <cell r="E390">
            <v>5432824</v>
          </cell>
        </row>
        <row r="392">
          <cell r="C392" t="str">
            <v>Contra Accounts</v>
          </cell>
        </row>
        <row r="394">
          <cell r="A394">
            <v>120369</v>
          </cell>
          <cell r="C394" t="str">
            <v>120369 Bank Guarantees Issued to Customers</v>
          </cell>
          <cell r="D394">
            <v>1445735370</v>
          </cell>
          <cell r="E394">
            <v>1347748222</v>
          </cell>
        </row>
        <row r="395">
          <cell r="A395">
            <v>120370</v>
          </cell>
          <cell r="C395" t="str">
            <v>120370 Letter of Credit Issued to Suppliers</v>
          </cell>
          <cell r="D395">
            <v>0</v>
          </cell>
          <cell r="E395">
            <v>0</v>
          </cell>
        </row>
        <row r="396">
          <cell r="A396">
            <v>120371</v>
          </cell>
          <cell r="C396" t="str">
            <v>120371 Bank Guarantee - Centurion Bank Ltd</v>
          </cell>
          <cell r="D396">
            <v>-15036367</v>
          </cell>
          <cell r="E396">
            <v>-15118867</v>
          </cell>
        </row>
        <row r="397">
          <cell r="A397">
            <v>120372</v>
          </cell>
          <cell r="C397" t="str">
            <v>120372 Bank Guarantee - Credit Lyonnais Ltd</v>
          </cell>
          <cell r="D397">
            <v>-139054162</v>
          </cell>
          <cell r="E397">
            <v>-78439999</v>
          </cell>
        </row>
        <row r="398">
          <cell r="A398">
            <v>120373</v>
          </cell>
          <cell r="C398" t="str">
            <v>120373 Bank Guarantee - Grindlays Bank Ltd</v>
          </cell>
          <cell r="D398">
            <v>-144710721</v>
          </cell>
          <cell r="E398">
            <v>-129710721</v>
          </cell>
        </row>
        <row r="399">
          <cell r="A399">
            <v>120374</v>
          </cell>
          <cell r="C399" t="str">
            <v>120374 Letter of Credit  - Credit Lyonnais Ltd</v>
          </cell>
          <cell r="D399">
            <v>0</v>
          </cell>
          <cell r="E399">
            <v>0</v>
          </cell>
        </row>
        <row r="400">
          <cell r="A400">
            <v>120377</v>
          </cell>
          <cell r="C400" t="str">
            <v>120377 Bank Guarantee - ABN Amro Bank</v>
          </cell>
          <cell r="D400">
            <v>-39020360</v>
          </cell>
          <cell r="E400">
            <v>-41786480</v>
          </cell>
        </row>
        <row r="401">
          <cell r="A401">
            <v>120378</v>
          </cell>
          <cell r="C401" t="str">
            <v>120378 Letter of Credit - ABN Amro Bank</v>
          </cell>
          <cell r="D401">
            <v>0</v>
          </cell>
          <cell r="E401">
            <v>0</v>
          </cell>
        </row>
        <row r="402">
          <cell r="A402">
            <v>120379</v>
          </cell>
          <cell r="C402" t="str">
            <v>120379 ICICI - Bank Guarantees</v>
          </cell>
          <cell r="D402">
            <v>-1000000000</v>
          </cell>
          <cell r="E402">
            <v>-1000000000</v>
          </cell>
        </row>
        <row r="403">
          <cell r="A403">
            <v>120380</v>
          </cell>
          <cell r="C403" t="str">
            <v>Bank Guarantee - Bank of Maharashtra</v>
          </cell>
          <cell r="D403">
            <v>-107913760</v>
          </cell>
          <cell r="E403">
            <v>-82692155</v>
          </cell>
        </row>
        <row r="405">
          <cell r="C405" t="str">
            <v>Schedule Total</v>
          </cell>
          <cell r="D405">
            <v>0</v>
          </cell>
          <cell r="E405">
            <v>0</v>
          </cell>
        </row>
        <row r="407">
          <cell r="B407" t="str">
            <v>Groupings - P&amp;L Schedules</v>
          </cell>
        </row>
        <row r="409">
          <cell r="B409" t="str">
            <v>Direct To P&amp;L</v>
          </cell>
          <cell r="C409" t="str">
            <v>Sales- bought out items</v>
          </cell>
        </row>
        <row r="411">
          <cell r="A411">
            <v>300001</v>
          </cell>
          <cell r="C411" t="str">
            <v>300001 Hardware Sales-Domestic-Networking</v>
          </cell>
          <cell r="D411">
            <v>-373270680</v>
          </cell>
          <cell r="E411">
            <v>-451681467</v>
          </cell>
        </row>
        <row r="412">
          <cell r="A412">
            <v>300002</v>
          </cell>
          <cell r="C412" t="str">
            <v>300002 Hardware Sales-Exports-Networking</v>
          </cell>
          <cell r="D412">
            <v>0</v>
          </cell>
          <cell r="E412">
            <v>-2019449</v>
          </cell>
        </row>
        <row r="413">
          <cell r="A413">
            <v>300101</v>
          </cell>
          <cell r="C413" t="str">
            <v>Hardware Sales-Domestic-Internet Services</v>
          </cell>
          <cell r="D413">
            <v>0</v>
          </cell>
          <cell r="E413">
            <v>-404000</v>
          </cell>
        </row>
        <row r="415">
          <cell r="C415" t="str">
            <v>Sub Total</v>
          </cell>
          <cell r="D415">
            <v>-373270680</v>
          </cell>
          <cell r="E415">
            <v>-454104916</v>
          </cell>
        </row>
        <row r="417">
          <cell r="B417" t="str">
            <v>Direct To P&amp;L</v>
          </cell>
          <cell r="C417" t="str">
            <v>Service Income</v>
          </cell>
        </row>
        <row r="419">
          <cell r="A419">
            <v>301001</v>
          </cell>
          <cell r="C419" t="str">
            <v>301001 Bandwidth-Networking</v>
          </cell>
          <cell r="D419">
            <v>-53521992</v>
          </cell>
          <cell r="E419">
            <v>-144513795</v>
          </cell>
        </row>
        <row r="420">
          <cell r="A420">
            <v>301002</v>
          </cell>
          <cell r="C420" t="str">
            <v>301002 Annual Maintenance Charges-Networking</v>
          </cell>
          <cell r="D420">
            <v>-155194820</v>
          </cell>
          <cell r="E420">
            <v>-130110515</v>
          </cell>
        </row>
        <row r="421">
          <cell r="A421">
            <v>301003</v>
          </cell>
          <cell r="C421" t="str">
            <v>301003 One time Charges-Networking</v>
          </cell>
          <cell r="D421">
            <v>-57813230</v>
          </cell>
          <cell r="E421">
            <v>-84742759</v>
          </cell>
        </row>
        <row r="422">
          <cell r="A422">
            <v>301004</v>
          </cell>
          <cell r="C422" t="str">
            <v>301004 Network Monitoring - Networking.</v>
          </cell>
          <cell r="D422">
            <v>-29977750</v>
          </cell>
          <cell r="E422">
            <v>-20284282</v>
          </cell>
        </row>
        <row r="423">
          <cell r="A423">
            <v>301005</v>
          </cell>
          <cell r="C423" t="str">
            <v>301005 Shifting Charges-Networking</v>
          </cell>
          <cell r="D423">
            <v>-2536960</v>
          </cell>
          <cell r="E423">
            <v>-540000</v>
          </cell>
        </row>
        <row r="424">
          <cell r="A424">
            <v>301006</v>
          </cell>
          <cell r="C424" t="str">
            <v>301006 Rental Income-Networking</v>
          </cell>
          <cell r="D424">
            <v>-8731156</v>
          </cell>
          <cell r="E424">
            <v>-8829877</v>
          </cell>
        </row>
        <row r="425">
          <cell r="A425">
            <v>301007</v>
          </cell>
          <cell r="C425" t="str">
            <v>301007 Manage Network Services - Networking</v>
          </cell>
          <cell r="D425">
            <v>-1712353</v>
          </cell>
          <cell r="E425">
            <v>-1821457</v>
          </cell>
        </row>
        <row r="426">
          <cell r="A426">
            <v>301008</v>
          </cell>
          <cell r="C426" t="str">
            <v>Security Services</v>
          </cell>
          <cell r="D426">
            <v>-929174</v>
          </cell>
          <cell r="E426">
            <v>-401288</v>
          </cell>
        </row>
        <row r="427">
          <cell r="A427">
            <v>301012</v>
          </cell>
          <cell r="C427" t="str">
            <v>301012 Global Support-Networking</v>
          </cell>
          <cell r="D427">
            <v>-403044</v>
          </cell>
          <cell r="E427">
            <v>-21581221</v>
          </cell>
        </row>
        <row r="428">
          <cell r="A428">
            <v>301013</v>
          </cell>
          <cell r="C428" t="str">
            <v>301013 Warranty Repairs</v>
          </cell>
          <cell r="D428">
            <v>-7081969</v>
          </cell>
          <cell r="E428">
            <v>-8507322</v>
          </cell>
        </row>
        <row r="429">
          <cell r="A429">
            <v>301014</v>
          </cell>
          <cell r="C429" t="str">
            <v>301014 Others-Networking</v>
          </cell>
          <cell r="D429">
            <v>-9742938</v>
          </cell>
          <cell r="E429">
            <v>-650416</v>
          </cell>
        </row>
        <row r="430">
          <cell r="A430">
            <v>301015</v>
          </cell>
          <cell r="C430" t="str">
            <v>301015 Satellite Access Charges-Networking</v>
          </cell>
          <cell r="D430">
            <v>-41412854</v>
          </cell>
          <cell r="E430">
            <v>-75389212</v>
          </cell>
        </row>
        <row r="431">
          <cell r="A431">
            <v>301016</v>
          </cell>
          <cell r="C431" t="str">
            <v>SCPC Links Bandwidth - Networking</v>
          </cell>
          <cell r="D431">
            <v>-329862088</v>
          </cell>
          <cell r="E431">
            <v>-172935630</v>
          </cell>
        </row>
        <row r="432">
          <cell r="A432">
            <v>301101</v>
          </cell>
          <cell r="C432" t="str">
            <v>One time Charges-Internet</v>
          </cell>
          <cell r="D432">
            <v>-4321990</v>
          </cell>
          <cell r="E432">
            <v>-2345115</v>
          </cell>
        </row>
        <row r="433">
          <cell r="A433">
            <v>301102</v>
          </cell>
          <cell r="C433" t="str">
            <v>301102 Rental Income-Internet</v>
          </cell>
          <cell r="D433">
            <v>-78000</v>
          </cell>
          <cell r="E433">
            <v>-88897</v>
          </cell>
        </row>
        <row r="434">
          <cell r="A434">
            <v>301103</v>
          </cell>
          <cell r="C434" t="str">
            <v>Net Access Charges-Internet</v>
          </cell>
          <cell r="D434">
            <v>-6575588</v>
          </cell>
          <cell r="E434">
            <v>-3381007</v>
          </cell>
        </row>
        <row r="435">
          <cell r="A435">
            <v>301104</v>
          </cell>
          <cell r="C435" t="str">
            <v>Satellite Access Charges-Internet</v>
          </cell>
          <cell r="D435">
            <v>0</v>
          </cell>
          <cell r="E435">
            <v>0</v>
          </cell>
        </row>
        <row r="436">
          <cell r="A436">
            <v>301105</v>
          </cell>
          <cell r="C436" t="str">
            <v>301105 Hosting Charges-Internet</v>
          </cell>
          <cell r="D436">
            <v>-1056715</v>
          </cell>
          <cell r="E436">
            <v>-563176</v>
          </cell>
        </row>
        <row r="437">
          <cell r="A437">
            <v>301106</v>
          </cell>
          <cell r="C437" t="str">
            <v>Annual Maintenance Charges-Internet</v>
          </cell>
          <cell r="D437">
            <v>0</v>
          </cell>
          <cell r="E437">
            <v>-3266</v>
          </cell>
        </row>
        <row r="438">
          <cell r="A438">
            <v>301107</v>
          </cell>
          <cell r="C438" t="str">
            <v>Bandwidth-Internet</v>
          </cell>
          <cell r="D438">
            <v>-172833</v>
          </cell>
          <cell r="E438">
            <v>0</v>
          </cell>
        </row>
        <row r="439">
          <cell r="A439">
            <v>301108</v>
          </cell>
          <cell r="C439" t="str">
            <v>Co Location Charges</v>
          </cell>
          <cell r="D439">
            <v>-5996310</v>
          </cell>
          <cell r="E439">
            <v>-1412361</v>
          </cell>
        </row>
        <row r="440">
          <cell r="A440">
            <v>301109</v>
          </cell>
          <cell r="C440" t="str">
            <v>Internet - Dial up charges</v>
          </cell>
          <cell r="D440">
            <v>0</v>
          </cell>
          <cell r="E440">
            <v>-3000</v>
          </cell>
        </row>
        <row r="441">
          <cell r="A441">
            <v>301112</v>
          </cell>
          <cell r="C441" t="str">
            <v>301112 Internet - Transactions.</v>
          </cell>
          <cell r="D441">
            <v>-2238583</v>
          </cell>
          <cell r="E441">
            <v>-10427874</v>
          </cell>
        </row>
        <row r="442">
          <cell r="A442">
            <v>301114</v>
          </cell>
          <cell r="C442" t="str">
            <v>Internet - Administration Services</v>
          </cell>
          <cell r="D442">
            <v>-45733</v>
          </cell>
          <cell r="E442">
            <v>0</v>
          </cell>
        </row>
        <row r="443">
          <cell r="A443">
            <v>301202</v>
          </cell>
          <cell r="C443" t="str">
            <v>IDL - Corporate Training Fees</v>
          </cell>
          <cell r="D443">
            <v>-2854277</v>
          </cell>
          <cell r="E443">
            <v>0</v>
          </cell>
        </row>
        <row r="444">
          <cell r="A444">
            <v>301203</v>
          </cell>
          <cell r="C444" t="str">
            <v>IDL - Course Fee Revenue</v>
          </cell>
          <cell r="D444">
            <v>-26520737</v>
          </cell>
          <cell r="E444">
            <v>-153036</v>
          </cell>
        </row>
        <row r="445">
          <cell r="A445">
            <v>301204</v>
          </cell>
          <cell r="C445" t="str">
            <v>IDL - License Fee Revenue</v>
          </cell>
          <cell r="D445">
            <v>-7400000</v>
          </cell>
          <cell r="E445">
            <v>-1600000</v>
          </cell>
        </row>
        <row r="446">
          <cell r="A446">
            <v>301207</v>
          </cell>
          <cell r="C446" t="str">
            <v>IDL - Other Income</v>
          </cell>
          <cell r="D446">
            <v>-1537355</v>
          </cell>
          <cell r="E446">
            <v>-190000</v>
          </cell>
        </row>
        <row r="447">
          <cell r="A447">
            <v>301218</v>
          </cell>
          <cell r="C447" t="str">
            <v>IDL - seminal Fees</v>
          </cell>
          <cell r="D447">
            <v>-154110</v>
          </cell>
          <cell r="E447">
            <v>0</v>
          </cell>
        </row>
        <row r="448">
          <cell r="A448">
            <v>301301</v>
          </cell>
          <cell r="C448" t="str">
            <v>CONSUMER - Jogger 1 Way</v>
          </cell>
          <cell r="D448">
            <v>-8320</v>
          </cell>
          <cell r="E448">
            <v>0</v>
          </cell>
        </row>
        <row r="449">
          <cell r="A449">
            <v>301302</v>
          </cell>
          <cell r="C449" t="str">
            <v>CONSUMER - Jogger 2 Way</v>
          </cell>
          <cell r="D449">
            <v>-2079715</v>
          </cell>
          <cell r="E449">
            <v>0</v>
          </cell>
        </row>
        <row r="450">
          <cell r="A450">
            <v>301303</v>
          </cell>
          <cell r="C450" t="str">
            <v>CONSUMER - Runner 1 Way</v>
          </cell>
          <cell r="D450">
            <v>-66394</v>
          </cell>
          <cell r="E450">
            <v>0</v>
          </cell>
        </row>
        <row r="451">
          <cell r="A451">
            <v>301304</v>
          </cell>
          <cell r="C451" t="str">
            <v>CONSUMER - Runner 2 Way</v>
          </cell>
          <cell r="D451">
            <v>-582381</v>
          </cell>
          <cell r="E451">
            <v>0</v>
          </cell>
        </row>
        <row r="452">
          <cell r="A452">
            <v>301305</v>
          </cell>
          <cell r="C452" t="str">
            <v>CONSUMER - Sprinter 1 Way</v>
          </cell>
          <cell r="D452">
            <v>129362</v>
          </cell>
          <cell r="E452">
            <v>0</v>
          </cell>
        </row>
        <row r="453">
          <cell r="A453">
            <v>301306</v>
          </cell>
          <cell r="C453" t="str">
            <v>CONSUMER - Sprinter 2 Way</v>
          </cell>
          <cell r="D453">
            <v>-343400</v>
          </cell>
          <cell r="E453">
            <v>0</v>
          </cell>
        </row>
        <row r="454">
          <cell r="A454">
            <v>310004</v>
          </cell>
          <cell r="C454" t="str">
            <v>Income from Warranty Support</v>
          </cell>
          <cell r="D454">
            <v>-8405516</v>
          </cell>
          <cell r="E454">
            <v>-3325502</v>
          </cell>
        </row>
        <row r="455">
          <cell r="A455">
            <v>310005</v>
          </cell>
          <cell r="C455" t="str">
            <v>Income from Logistics Support</v>
          </cell>
          <cell r="D455">
            <v>-3600000</v>
          </cell>
          <cell r="E455">
            <v>-3900000</v>
          </cell>
        </row>
        <row r="456">
          <cell r="A456">
            <v>310304</v>
          </cell>
          <cell r="C456" t="str">
            <v>Income from coordinator charges</v>
          </cell>
          <cell r="D456">
            <v>-1400000</v>
          </cell>
          <cell r="E456">
            <v>0</v>
          </cell>
        </row>
        <row r="457">
          <cell r="A457">
            <v>310305</v>
          </cell>
          <cell r="C457" t="str">
            <v>Income from coordinator charges</v>
          </cell>
          <cell r="D457">
            <v>-133534</v>
          </cell>
          <cell r="E457">
            <v>0</v>
          </cell>
        </row>
        <row r="459">
          <cell r="C459" t="str">
            <v>Less: Adjustemt made in P/Y</v>
          </cell>
        </row>
        <row r="461">
          <cell r="C461" t="str">
            <v>Sub Total</v>
          </cell>
          <cell r="D461">
            <v>-774362457</v>
          </cell>
          <cell r="E461">
            <v>-697701008</v>
          </cell>
        </row>
        <row r="463">
          <cell r="B463" t="str">
            <v>Schedule J</v>
          </cell>
          <cell r="C463" t="str">
            <v>Other Income</v>
          </cell>
        </row>
        <row r="465">
          <cell r="A465">
            <v>310001</v>
          </cell>
          <cell r="B465">
            <v>1</v>
          </cell>
          <cell r="C465" t="str">
            <v>310001 Commission - Networking</v>
          </cell>
          <cell r="D465">
            <v>-27518815</v>
          </cell>
          <cell r="E465">
            <v>-8728206</v>
          </cell>
        </row>
        <row r="467">
          <cell r="C467" t="str">
            <v>Sub Total</v>
          </cell>
          <cell r="D467">
            <v>-27518815</v>
          </cell>
          <cell r="E467">
            <v>-8728206</v>
          </cell>
        </row>
        <row r="469">
          <cell r="A469">
            <v>310101</v>
          </cell>
          <cell r="B469">
            <v>2</v>
          </cell>
          <cell r="C469" t="str">
            <v>310101 Interest on FD with Banks.</v>
          </cell>
          <cell r="D469">
            <v>-49218</v>
          </cell>
          <cell r="E469">
            <v>-17665</v>
          </cell>
        </row>
        <row r="471">
          <cell r="C471" t="str">
            <v>Profit on Sale of Fixed Asset  (Net)</v>
          </cell>
        </row>
        <row r="472">
          <cell r="A472">
            <v>310201</v>
          </cell>
          <cell r="B472">
            <v>3</v>
          </cell>
          <cell r="C472" t="str">
            <v>310201 Profit on Sale of Assets.</v>
          </cell>
          <cell r="D472">
            <v>-972325</v>
          </cell>
          <cell r="E472">
            <v>-7034700</v>
          </cell>
        </row>
        <row r="473">
          <cell r="A473">
            <v>413801</v>
          </cell>
          <cell r="C473" t="str">
            <v>413801 Loss on Sale of Fixed Assets</v>
          </cell>
          <cell r="D473">
            <v>404170</v>
          </cell>
          <cell r="E473">
            <v>15780</v>
          </cell>
        </row>
        <row r="474">
          <cell r="A474">
            <v>202201</v>
          </cell>
          <cell r="C474" t="str">
            <v>202201 Revenue on Sale of Fixed Assets.</v>
          </cell>
          <cell r="D474">
            <v>0</v>
          </cell>
          <cell r="E474">
            <v>0</v>
          </cell>
        </row>
        <row r="476">
          <cell r="D476">
            <v>-568155</v>
          </cell>
          <cell r="E476">
            <v>-7018920</v>
          </cell>
        </row>
        <row r="477">
          <cell r="C477" t="str">
            <v>Miscellaneous  Income</v>
          </cell>
        </row>
        <row r="478">
          <cell r="A478">
            <v>310301</v>
          </cell>
          <cell r="C478" t="str">
            <v>Misc. Income - Scrap Sales</v>
          </cell>
          <cell r="D478">
            <v>-35100</v>
          </cell>
          <cell r="E478">
            <v>-23181</v>
          </cell>
        </row>
        <row r="479">
          <cell r="A479">
            <v>310302</v>
          </cell>
          <cell r="B479">
            <v>4</v>
          </cell>
          <cell r="C479" t="str">
            <v>310302 Miscellaneous  Income</v>
          </cell>
          <cell r="D479">
            <v>-92151</v>
          </cell>
          <cell r="E479">
            <v>-927326</v>
          </cell>
        </row>
        <row r="480">
          <cell r="D480">
            <v>-127251</v>
          </cell>
          <cell r="E480">
            <v>-950507</v>
          </cell>
        </row>
        <row r="482">
          <cell r="A482">
            <v>310401</v>
          </cell>
          <cell r="B482">
            <v>5</v>
          </cell>
          <cell r="C482" t="str">
            <v>Excess Provision written Back</v>
          </cell>
          <cell r="D482">
            <v>-3720158</v>
          </cell>
          <cell r="E482">
            <v>-3590804</v>
          </cell>
        </row>
        <row r="484">
          <cell r="C484" t="str">
            <v>Schedule Total</v>
          </cell>
          <cell r="D484">
            <v>-31983597</v>
          </cell>
          <cell r="E484">
            <v>-20306102</v>
          </cell>
        </row>
        <row r="486">
          <cell r="B486" t="str">
            <v>Schedule K</v>
          </cell>
          <cell r="C486" t="str">
            <v>COST OF MATERIALS</v>
          </cell>
        </row>
        <row r="488">
          <cell r="A488">
            <v>400001</v>
          </cell>
          <cell r="C488" t="str">
            <v>400001 Cost of Goods Sold</v>
          </cell>
          <cell r="D488">
            <v>295495095</v>
          </cell>
          <cell r="E488">
            <v>355725156</v>
          </cell>
        </row>
        <row r="489">
          <cell r="A489">
            <v>400003</v>
          </cell>
          <cell r="C489" t="str">
            <v>C&amp;F Expenses - Imports</v>
          </cell>
          <cell r="D489">
            <v>90090</v>
          </cell>
          <cell r="E489">
            <v>678209</v>
          </cell>
        </row>
        <row r="490">
          <cell r="A490">
            <v>400004</v>
          </cell>
          <cell r="C490" t="str">
            <v>400004 Cost of Goods Sold Inventory Adjustment</v>
          </cell>
          <cell r="D490">
            <v>19904107</v>
          </cell>
          <cell r="E490">
            <v>25069034</v>
          </cell>
        </row>
        <row r="491">
          <cell r="A491">
            <v>413701</v>
          </cell>
          <cell r="C491" t="str">
            <v>413701 Customs Duty</v>
          </cell>
          <cell r="D491">
            <v>440027</v>
          </cell>
          <cell r="E491">
            <v>4553448</v>
          </cell>
        </row>
        <row r="492">
          <cell r="A492">
            <v>499909</v>
          </cell>
          <cell r="C492" t="str">
            <v>499909 Price difference a/c</v>
          </cell>
          <cell r="D492">
            <v>724623</v>
          </cell>
          <cell r="E492">
            <v>-33753</v>
          </cell>
        </row>
        <row r="496">
          <cell r="C496" t="str">
            <v>Schedule Total</v>
          </cell>
          <cell r="D496">
            <v>316653942</v>
          </cell>
          <cell r="E496">
            <v>385992094</v>
          </cell>
        </row>
        <row r="498">
          <cell r="B498" t="str">
            <v>Schedule L</v>
          </cell>
          <cell r="C498" t="str">
            <v>EMPLOYEES REMUNERATION &amp; BENEFITS</v>
          </cell>
        </row>
        <row r="500">
          <cell r="B500">
            <v>1</v>
          </cell>
          <cell r="C500" t="str">
            <v>Salaries &amp; Wages</v>
          </cell>
        </row>
        <row r="501">
          <cell r="A501">
            <v>410001</v>
          </cell>
          <cell r="C501" t="str">
            <v>410001 Basic Salary</v>
          </cell>
          <cell r="D501">
            <v>30057016</v>
          </cell>
          <cell r="E501">
            <v>36176802</v>
          </cell>
        </row>
        <row r="502">
          <cell r="A502">
            <v>410002</v>
          </cell>
          <cell r="C502" t="str">
            <v>410002 House Rent Allowance</v>
          </cell>
          <cell r="D502">
            <v>17275397</v>
          </cell>
          <cell r="E502">
            <v>20509808</v>
          </cell>
        </row>
        <row r="503">
          <cell r="A503">
            <v>410003</v>
          </cell>
          <cell r="C503" t="str">
            <v>410003 Flexible Benefit Plan</v>
          </cell>
          <cell r="D503">
            <v>23332385</v>
          </cell>
          <cell r="E503">
            <v>26751019</v>
          </cell>
        </row>
        <row r="504">
          <cell r="A504">
            <v>410004</v>
          </cell>
          <cell r="C504" t="str">
            <v>410004 Bonus</v>
          </cell>
          <cell r="D504">
            <v>3754827</v>
          </cell>
          <cell r="E504">
            <v>2941067</v>
          </cell>
        </row>
        <row r="505">
          <cell r="A505">
            <v>410005</v>
          </cell>
          <cell r="C505" t="str">
            <v>410005 Night Shift Allowance</v>
          </cell>
          <cell r="D505">
            <v>188558</v>
          </cell>
          <cell r="E505">
            <v>182400</v>
          </cell>
        </row>
        <row r="506">
          <cell r="A506">
            <v>411019</v>
          </cell>
          <cell r="C506" t="str">
            <v>411019 Car Allowance</v>
          </cell>
          <cell r="D506">
            <v>1271015</v>
          </cell>
          <cell r="E506">
            <v>1719755</v>
          </cell>
        </row>
        <row r="507">
          <cell r="A507">
            <v>410006</v>
          </cell>
          <cell r="C507" t="str">
            <v>410006 24 Hour Allowance</v>
          </cell>
          <cell r="D507">
            <v>454500</v>
          </cell>
          <cell r="E507">
            <v>412500</v>
          </cell>
        </row>
        <row r="508">
          <cell r="A508">
            <v>410007</v>
          </cell>
          <cell r="C508" t="str">
            <v>410007 Interest Subsidy</v>
          </cell>
          <cell r="D508">
            <v>274864</v>
          </cell>
          <cell r="E508">
            <v>574784</v>
          </cell>
        </row>
        <row r="509">
          <cell r="A509">
            <v>410008</v>
          </cell>
          <cell r="C509" t="str">
            <v>410008 Ex-gratia</v>
          </cell>
          <cell r="D509">
            <v>615000</v>
          </cell>
          <cell r="E509">
            <v>2299720</v>
          </cell>
        </row>
        <row r="510">
          <cell r="A510">
            <v>410009</v>
          </cell>
          <cell r="C510" t="str">
            <v>410009 Joining Bonus</v>
          </cell>
          <cell r="D510">
            <v>116185</v>
          </cell>
          <cell r="E510">
            <v>182660</v>
          </cell>
        </row>
        <row r="511">
          <cell r="A511">
            <v>410010</v>
          </cell>
          <cell r="C511" t="str">
            <v>410010 Leave Encashment</v>
          </cell>
          <cell r="D511">
            <v>1047564</v>
          </cell>
          <cell r="E511">
            <v>0</v>
          </cell>
        </row>
        <row r="512">
          <cell r="A512">
            <v>410011</v>
          </cell>
          <cell r="C512" t="str">
            <v>410011 Gratuity</v>
          </cell>
          <cell r="D512">
            <v>1753699</v>
          </cell>
          <cell r="E512">
            <v>1961305</v>
          </cell>
        </row>
        <row r="513">
          <cell r="A513">
            <v>410012</v>
          </cell>
          <cell r="C513" t="str">
            <v>410012 Management Incentive Plan</v>
          </cell>
          <cell r="D513">
            <v>13263859</v>
          </cell>
          <cell r="E513">
            <v>3005535</v>
          </cell>
        </row>
        <row r="514">
          <cell r="A514">
            <v>410013</v>
          </cell>
          <cell r="C514" t="str">
            <v>410013 Stipend</v>
          </cell>
          <cell r="D514">
            <v>968922</v>
          </cell>
          <cell r="E514">
            <v>174248</v>
          </cell>
        </row>
        <row r="515">
          <cell r="A515">
            <v>410014</v>
          </cell>
          <cell r="C515" t="str">
            <v>410014 Transfer Allowance</v>
          </cell>
          <cell r="D515">
            <v>117844</v>
          </cell>
          <cell r="E515">
            <v>116811</v>
          </cell>
        </row>
        <row r="516">
          <cell r="A516">
            <v>410015</v>
          </cell>
          <cell r="C516" t="str">
            <v>410015 Professional Development  Allowance</v>
          </cell>
          <cell r="D516">
            <v>18951</v>
          </cell>
          <cell r="E516">
            <v>17580</v>
          </cell>
        </row>
        <row r="517">
          <cell r="A517">
            <v>410016</v>
          </cell>
          <cell r="C517" t="str">
            <v>410016 Conveyance Allowance</v>
          </cell>
          <cell r="D517">
            <v>43720</v>
          </cell>
          <cell r="E517">
            <v>40293</v>
          </cell>
        </row>
        <row r="518">
          <cell r="A518">
            <v>410017</v>
          </cell>
          <cell r="C518" t="str">
            <v>410017 Outfit  Allowance</v>
          </cell>
          <cell r="D518">
            <v>9482</v>
          </cell>
          <cell r="E518">
            <v>8796</v>
          </cell>
        </row>
        <row r="519">
          <cell r="A519">
            <v>410018</v>
          </cell>
          <cell r="C519" t="str">
            <v>410018 Special  Allowance</v>
          </cell>
          <cell r="D519">
            <v>3628136</v>
          </cell>
          <cell r="E519">
            <v>4125646</v>
          </cell>
        </row>
        <row r="521">
          <cell r="C521" t="str">
            <v>Sub Total</v>
          </cell>
          <cell r="D521">
            <v>98191924</v>
          </cell>
          <cell r="E521">
            <v>101200729</v>
          </cell>
        </row>
        <row r="523">
          <cell r="B523">
            <v>2</v>
          </cell>
          <cell r="C523" t="str">
            <v>Contribution to Provident Fund &amp; Other Funds</v>
          </cell>
        </row>
        <row r="524">
          <cell r="A524">
            <v>410101</v>
          </cell>
          <cell r="C524" t="str">
            <v>410101 Employer's Contribution to PF</v>
          </cell>
          <cell r="D524">
            <v>2301493</v>
          </cell>
          <cell r="E524">
            <v>2824115</v>
          </cell>
        </row>
        <row r="525">
          <cell r="A525">
            <v>410102</v>
          </cell>
          <cell r="C525" t="str">
            <v>410102 Employer's Contribution to FPF</v>
          </cell>
          <cell r="D525">
            <v>1414045</v>
          </cell>
          <cell r="E525">
            <v>1602399</v>
          </cell>
        </row>
        <row r="526">
          <cell r="A526">
            <v>410103</v>
          </cell>
          <cell r="C526" t="str">
            <v>410103 PF Administration Charges</v>
          </cell>
          <cell r="D526">
            <v>54483</v>
          </cell>
          <cell r="E526">
            <v>70377</v>
          </cell>
        </row>
        <row r="527">
          <cell r="A527">
            <v>410104</v>
          </cell>
          <cell r="C527" t="str">
            <v>410104 DLI Charges</v>
          </cell>
          <cell r="D527">
            <v>85200</v>
          </cell>
          <cell r="E527">
            <v>99394</v>
          </cell>
        </row>
        <row r="528">
          <cell r="A528">
            <v>410105</v>
          </cell>
          <cell r="C528" t="str">
            <v>410105 DLI  Administration Charges</v>
          </cell>
          <cell r="D528">
            <v>1568</v>
          </cell>
          <cell r="E528">
            <v>1987</v>
          </cell>
        </row>
        <row r="529">
          <cell r="A529">
            <v>410106</v>
          </cell>
          <cell r="C529" t="str">
            <v>410106 ESI Expenses</v>
          </cell>
          <cell r="D529">
            <v>0</v>
          </cell>
          <cell r="E529">
            <v>20844</v>
          </cell>
        </row>
        <row r="531">
          <cell r="C531" t="str">
            <v>Sub Total</v>
          </cell>
          <cell r="D531">
            <v>3856789</v>
          </cell>
          <cell r="E531">
            <v>4619116</v>
          </cell>
        </row>
        <row r="533">
          <cell r="B533">
            <v>3</v>
          </cell>
          <cell r="C533" t="str">
            <v>Staff Welfare Expenses</v>
          </cell>
        </row>
        <row r="534">
          <cell r="A534">
            <v>410201</v>
          </cell>
          <cell r="C534" t="str">
            <v>410201 Refreshments</v>
          </cell>
          <cell r="D534">
            <v>612892</v>
          </cell>
          <cell r="E534">
            <v>909923</v>
          </cell>
        </row>
        <row r="535">
          <cell r="A535">
            <v>410202</v>
          </cell>
          <cell r="C535" t="str">
            <v>410202 Relocation Expenses</v>
          </cell>
          <cell r="D535">
            <v>314753</v>
          </cell>
          <cell r="E535">
            <v>382806</v>
          </cell>
        </row>
        <row r="536">
          <cell r="A536">
            <v>410203</v>
          </cell>
          <cell r="C536" t="str">
            <v>410203 Awards &amp; Gifts</v>
          </cell>
          <cell r="D536">
            <v>1547900</v>
          </cell>
          <cell r="E536">
            <v>870969</v>
          </cell>
        </row>
        <row r="537">
          <cell r="A537">
            <v>410204</v>
          </cell>
          <cell r="C537" t="str">
            <v>410204 Pantry Expenses</v>
          </cell>
          <cell r="D537">
            <v>1279092</v>
          </cell>
          <cell r="E537">
            <v>1260549</v>
          </cell>
        </row>
        <row r="538">
          <cell r="A538">
            <v>410205</v>
          </cell>
          <cell r="C538" t="str">
            <v>410205 Cafetaria Expenses</v>
          </cell>
          <cell r="D538">
            <v>152716</v>
          </cell>
          <cell r="E538">
            <v>405414</v>
          </cell>
        </row>
        <row r="539">
          <cell r="A539">
            <v>410206</v>
          </cell>
          <cell r="C539" t="str">
            <v>410206 Lunch Reimbursement</v>
          </cell>
          <cell r="D539">
            <v>3618</v>
          </cell>
          <cell r="E539">
            <v>108978</v>
          </cell>
        </row>
        <row r="540">
          <cell r="A540">
            <v>410207</v>
          </cell>
          <cell r="C540" t="str">
            <v>410207 QSM Expenses</v>
          </cell>
          <cell r="D540">
            <v>1374528</v>
          </cell>
          <cell r="E540">
            <v>1129717</v>
          </cell>
        </row>
        <row r="541">
          <cell r="A541">
            <v>410208</v>
          </cell>
          <cell r="C541" t="str">
            <v>410208 Group Medical Insurance</v>
          </cell>
          <cell r="D541">
            <v>1949176</v>
          </cell>
          <cell r="E541">
            <v>1279726</v>
          </cell>
        </row>
        <row r="542">
          <cell r="A542">
            <v>410209</v>
          </cell>
          <cell r="C542" t="str">
            <v>410209 Personal Accident  Insurance</v>
          </cell>
          <cell r="D542">
            <v>166982</v>
          </cell>
          <cell r="E542">
            <v>189147</v>
          </cell>
        </row>
        <row r="543">
          <cell r="A543">
            <v>410210</v>
          </cell>
          <cell r="C543" t="str">
            <v>410210 Health Check up</v>
          </cell>
          <cell r="D543">
            <v>86850</v>
          </cell>
          <cell r="E543">
            <v>61971</v>
          </cell>
        </row>
        <row r="544">
          <cell r="A544">
            <v>410211</v>
          </cell>
          <cell r="C544" t="str">
            <v>410211 Medical Reimbursement</v>
          </cell>
          <cell r="D544">
            <v>15393</v>
          </cell>
          <cell r="E544">
            <v>21691</v>
          </cell>
        </row>
        <row r="545">
          <cell r="A545">
            <v>410212</v>
          </cell>
          <cell r="C545" t="str">
            <v>410212 Leave Travel Assistance</v>
          </cell>
          <cell r="D545">
            <v>56665</v>
          </cell>
          <cell r="E545">
            <v>152500</v>
          </cell>
        </row>
        <row r="546">
          <cell r="A546">
            <v>410213</v>
          </cell>
          <cell r="C546" t="str">
            <v>410213 Staff Welfare</v>
          </cell>
          <cell r="D546">
            <v>679920</v>
          </cell>
          <cell r="E546">
            <v>777522</v>
          </cell>
        </row>
        <row r="548">
          <cell r="C548" t="str">
            <v>Sub Total</v>
          </cell>
          <cell r="D548">
            <v>8240485</v>
          </cell>
          <cell r="E548">
            <v>7550913</v>
          </cell>
        </row>
        <row r="550">
          <cell r="C550" t="str">
            <v>Schedule Total</v>
          </cell>
          <cell r="D550">
            <v>110289198</v>
          </cell>
          <cell r="E550">
            <v>113370758</v>
          </cell>
        </row>
        <row r="552">
          <cell r="B552" t="str">
            <v>Schedule M</v>
          </cell>
          <cell r="C552" t="str">
            <v>ADMINISTRATIVE &amp; OTHER EXPENSES</v>
          </cell>
        </row>
        <row r="554">
          <cell r="B554">
            <v>1</v>
          </cell>
          <cell r="C554" t="str">
            <v>Rent &amp; Hire Charges</v>
          </cell>
        </row>
        <row r="555">
          <cell r="A555">
            <v>411001</v>
          </cell>
          <cell r="C555" t="str">
            <v>411001 Rent - Offices</v>
          </cell>
          <cell r="D555">
            <v>21497226</v>
          </cell>
          <cell r="E555">
            <v>22114690</v>
          </cell>
        </row>
        <row r="556">
          <cell r="A556">
            <v>411002</v>
          </cell>
          <cell r="C556" t="str">
            <v>411002 Rent - Employee Residences</v>
          </cell>
          <cell r="D556">
            <v>2404000</v>
          </cell>
          <cell r="E556">
            <v>2018867</v>
          </cell>
        </row>
        <row r="557">
          <cell r="A557">
            <v>411003</v>
          </cell>
          <cell r="C557" t="str">
            <v>411003 Rent - Car Parking</v>
          </cell>
          <cell r="D557">
            <v>74505</v>
          </cell>
          <cell r="E557">
            <v>84879</v>
          </cell>
        </row>
        <row r="558">
          <cell r="A558">
            <v>411005</v>
          </cell>
          <cell r="C558" t="str">
            <v>IDL - Rent Classroom &amp; Studios</v>
          </cell>
          <cell r="D558">
            <v>2138999</v>
          </cell>
          <cell r="E558">
            <v>0</v>
          </cell>
        </row>
        <row r="559">
          <cell r="A559">
            <v>411004</v>
          </cell>
          <cell r="C559" t="str">
            <v>411004 Brokerage</v>
          </cell>
          <cell r="D559">
            <v>260651</v>
          </cell>
          <cell r="E559">
            <v>348116</v>
          </cell>
        </row>
        <row r="561">
          <cell r="C561" t="str">
            <v>Sub Total</v>
          </cell>
          <cell r="D561">
            <v>26375381</v>
          </cell>
          <cell r="E561">
            <v>24566552</v>
          </cell>
        </row>
        <row r="563">
          <cell r="B563">
            <v>2</v>
          </cell>
          <cell r="C563" t="str">
            <v>Lease Rent</v>
          </cell>
        </row>
        <row r="564">
          <cell r="A564">
            <v>411101</v>
          </cell>
          <cell r="C564" t="str">
            <v>411101 Lease Rent - Equipment</v>
          </cell>
          <cell r="D564">
            <v>0</v>
          </cell>
          <cell r="E564">
            <v>50341</v>
          </cell>
        </row>
        <row r="565">
          <cell r="A565">
            <v>411102</v>
          </cell>
          <cell r="C565" t="str">
            <v>411102 Lease Rent - Vehicles</v>
          </cell>
          <cell r="D565">
            <v>884270</v>
          </cell>
          <cell r="E565">
            <v>1081272</v>
          </cell>
        </row>
        <row r="567">
          <cell r="C567" t="str">
            <v>Sub Total</v>
          </cell>
          <cell r="D567">
            <v>884270</v>
          </cell>
          <cell r="E567">
            <v>1131613</v>
          </cell>
        </row>
        <row r="569">
          <cell r="B569">
            <v>3</v>
          </cell>
          <cell r="C569" t="str">
            <v>Insurance</v>
          </cell>
        </row>
        <row r="570">
          <cell r="A570">
            <v>411201</v>
          </cell>
          <cell r="C570" t="str">
            <v>411201 Insurance Stock in Transit</v>
          </cell>
          <cell r="D570">
            <v>8644</v>
          </cell>
          <cell r="E570">
            <v>1469776</v>
          </cell>
        </row>
        <row r="571">
          <cell r="A571">
            <v>411202</v>
          </cell>
          <cell r="C571" t="str">
            <v>411202 Insurance Fixed Assets.</v>
          </cell>
          <cell r="D571">
            <v>2722356</v>
          </cell>
          <cell r="E571">
            <v>1812708</v>
          </cell>
        </row>
        <row r="572">
          <cell r="A572">
            <v>411203</v>
          </cell>
          <cell r="C572" t="str">
            <v>411203 Insurance - Stocks</v>
          </cell>
          <cell r="D572">
            <v>1743088</v>
          </cell>
          <cell r="E572">
            <v>535229</v>
          </cell>
        </row>
        <row r="573">
          <cell r="A573">
            <v>411204</v>
          </cell>
          <cell r="C573" t="str">
            <v>411204 Insurance Vehicles</v>
          </cell>
          <cell r="D573">
            <v>235064</v>
          </cell>
          <cell r="E573">
            <v>292879</v>
          </cell>
        </row>
        <row r="574">
          <cell r="A574">
            <v>411205</v>
          </cell>
          <cell r="C574" t="str">
            <v>411205 Insurance  - Cash</v>
          </cell>
          <cell r="D574">
            <v>8168</v>
          </cell>
          <cell r="E574">
            <v>8005</v>
          </cell>
        </row>
        <row r="575">
          <cell r="A575">
            <v>411206</v>
          </cell>
          <cell r="C575" t="str">
            <v>Insurance Fidelity Guarantee</v>
          </cell>
          <cell r="D575">
            <v>369946</v>
          </cell>
          <cell r="E575">
            <v>12468</v>
          </cell>
        </row>
        <row r="576">
          <cell r="A576">
            <v>411207</v>
          </cell>
          <cell r="C576" t="str">
            <v>411207 Insurance Others</v>
          </cell>
          <cell r="D576">
            <v>589838</v>
          </cell>
          <cell r="E576">
            <v>1989599</v>
          </cell>
        </row>
        <row r="578">
          <cell r="C578" t="str">
            <v>Sub Total</v>
          </cell>
          <cell r="D578">
            <v>5677104</v>
          </cell>
          <cell r="E578">
            <v>6120664</v>
          </cell>
        </row>
        <row r="580">
          <cell r="B580">
            <v>4</v>
          </cell>
          <cell r="C580" t="str">
            <v>Travelling Expenses</v>
          </cell>
        </row>
        <row r="581">
          <cell r="A581">
            <v>410214</v>
          </cell>
          <cell r="C581" t="str">
            <v>Staff Bus Charges</v>
          </cell>
          <cell r="D581">
            <v>1642212</v>
          </cell>
          <cell r="E581">
            <v>1564568</v>
          </cell>
        </row>
        <row r="582">
          <cell r="A582">
            <v>411301</v>
          </cell>
          <cell r="C582" t="str">
            <v>411301 Travelling Domestic</v>
          </cell>
          <cell r="D582">
            <v>14777962</v>
          </cell>
          <cell r="E582">
            <v>12994254</v>
          </cell>
        </row>
        <row r="583">
          <cell r="A583">
            <v>411302</v>
          </cell>
          <cell r="C583" t="str">
            <v>411302 Travelling Foreign</v>
          </cell>
          <cell r="D583">
            <v>2384603</v>
          </cell>
          <cell r="E583">
            <v>15830253</v>
          </cell>
        </row>
        <row r="584">
          <cell r="A584">
            <v>411303</v>
          </cell>
          <cell r="C584" t="str">
            <v>411303 Travelling Domestic - Training</v>
          </cell>
          <cell r="D584">
            <v>246891</v>
          </cell>
          <cell r="E584">
            <v>475641</v>
          </cell>
        </row>
        <row r="585">
          <cell r="A585">
            <v>411304</v>
          </cell>
          <cell r="C585" t="str">
            <v>411304 Travelling Foreign  - Training</v>
          </cell>
          <cell r="D585">
            <v>0</v>
          </cell>
          <cell r="E585">
            <v>561347</v>
          </cell>
        </row>
        <row r="586">
          <cell r="A586">
            <v>411305</v>
          </cell>
          <cell r="C586" t="str">
            <v>411305 Local Conveyance</v>
          </cell>
          <cell r="D586">
            <v>2972348</v>
          </cell>
          <cell r="E586">
            <v>2944488</v>
          </cell>
        </row>
        <row r="587">
          <cell r="A587">
            <v>411306</v>
          </cell>
          <cell r="C587" t="str">
            <v>411306 Taxi Hire Charges</v>
          </cell>
          <cell r="D587">
            <v>262517</v>
          </cell>
          <cell r="E587">
            <v>694639</v>
          </cell>
        </row>
        <row r="588">
          <cell r="A588">
            <v>411307</v>
          </cell>
          <cell r="C588" t="str">
            <v>411307 Vehicle Running &amp; Maintainence</v>
          </cell>
          <cell r="D588">
            <v>3176075</v>
          </cell>
          <cell r="E588">
            <v>4012188</v>
          </cell>
        </row>
        <row r="589">
          <cell r="A589">
            <v>411308</v>
          </cell>
          <cell r="C589" t="str">
            <v>411308 Car Rental</v>
          </cell>
          <cell r="D589">
            <v>2996146</v>
          </cell>
          <cell r="E589">
            <v>2065432</v>
          </cell>
        </row>
        <row r="590">
          <cell r="A590">
            <v>411309</v>
          </cell>
          <cell r="C590" t="str">
            <v>Vehicle Running &amp; Maintainence - Employees</v>
          </cell>
          <cell r="D590">
            <v>1067665</v>
          </cell>
          <cell r="E590">
            <v>18906</v>
          </cell>
        </row>
        <row r="591">
          <cell r="A591">
            <v>411310</v>
          </cell>
          <cell r="C591" t="str">
            <v>Travelling Domestic - Promotions</v>
          </cell>
          <cell r="D591">
            <v>0</v>
          </cell>
          <cell r="E591">
            <v>390851</v>
          </cell>
        </row>
        <row r="593">
          <cell r="C593" t="str">
            <v>Sub Total</v>
          </cell>
          <cell r="D593">
            <v>29526419</v>
          </cell>
          <cell r="E593">
            <v>41552567</v>
          </cell>
        </row>
        <row r="595">
          <cell r="B595">
            <v>5</v>
          </cell>
          <cell r="C595" t="str">
            <v>Installation  and shifting Charges</v>
          </cell>
        </row>
        <row r="596">
          <cell r="A596">
            <v>411401</v>
          </cell>
          <cell r="C596" t="str">
            <v>411401 VSAT Installation Costs</v>
          </cell>
          <cell r="D596">
            <v>25818978</v>
          </cell>
          <cell r="E596">
            <v>14106756</v>
          </cell>
        </row>
        <row r="597">
          <cell r="A597">
            <v>411402</v>
          </cell>
          <cell r="C597" t="str">
            <v>VSAT Shifting, Deinstallation &amp; Reinstallation</v>
          </cell>
          <cell r="D597">
            <v>2466384</v>
          </cell>
          <cell r="E597">
            <v>7223994</v>
          </cell>
        </row>
        <row r="598">
          <cell r="A598">
            <v>411403</v>
          </cell>
          <cell r="C598" t="str">
            <v>VSAT Installation Ancillary Costs</v>
          </cell>
          <cell r="D598">
            <v>4087674</v>
          </cell>
          <cell r="E598">
            <v>5539308</v>
          </cell>
        </row>
        <row r="600">
          <cell r="C600" t="str">
            <v>Sub Total</v>
          </cell>
          <cell r="D600">
            <v>32373036</v>
          </cell>
          <cell r="E600">
            <v>26870058</v>
          </cell>
        </row>
        <row r="602">
          <cell r="B602">
            <v>6</v>
          </cell>
          <cell r="C602" t="str">
            <v>Printing &amp; Stationary</v>
          </cell>
        </row>
        <row r="603">
          <cell r="A603">
            <v>411501</v>
          </cell>
          <cell r="C603" t="str">
            <v>411501 Printing &amp; Stationery</v>
          </cell>
          <cell r="D603">
            <v>3001244</v>
          </cell>
          <cell r="E603">
            <v>2959757</v>
          </cell>
        </row>
        <row r="604">
          <cell r="C604" t="str">
            <v>Sub Total</v>
          </cell>
          <cell r="D604">
            <v>3001244</v>
          </cell>
          <cell r="E604">
            <v>2959757</v>
          </cell>
        </row>
        <row r="606">
          <cell r="B606">
            <v>7</v>
          </cell>
          <cell r="C606" t="str">
            <v>Legal &amp; Professional Charges</v>
          </cell>
        </row>
        <row r="607">
          <cell r="A607">
            <v>411601</v>
          </cell>
          <cell r="C607" t="str">
            <v>411601 Professional &amp; Consultancy Services</v>
          </cell>
          <cell r="D607">
            <v>11307887</v>
          </cell>
          <cell r="E607">
            <v>27627052</v>
          </cell>
        </row>
        <row r="608">
          <cell r="A608">
            <v>411602</v>
          </cell>
          <cell r="C608" t="str">
            <v>411602 Legal Expenses</v>
          </cell>
          <cell r="D608">
            <v>231821</v>
          </cell>
          <cell r="E608">
            <v>217715</v>
          </cell>
        </row>
        <row r="609">
          <cell r="A609">
            <v>411603</v>
          </cell>
          <cell r="C609" t="str">
            <v>Internal Audit fee</v>
          </cell>
          <cell r="D609">
            <v>0</v>
          </cell>
          <cell r="E609">
            <v>0</v>
          </cell>
        </row>
        <row r="610">
          <cell r="A610">
            <v>411604</v>
          </cell>
          <cell r="C610" t="str">
            <v>Specialised Services</v>
          </cell>
          <cell r="D610">
            <v>10146022</v>
          </cell>
          <cell r="E610">
            <v>823114</v>
          </cell>
        </row>
        <row r="611">
          <cell r="A611">
            <v>411605</v>
          </cell>
          <cell r="C611" t="str">
            <v>Placement Consultancy Services</v>
          </cell>
          <cell r="D611">
            <v>545419</v>
          </cell>
          <cell r="E611">
            <v>168679</v>
          </cell>
        </row>
        <row r="612">
          <cell r="A612">
            <v>413901</v>
          </cell>
          <cell r="C612" t="str">
            <v>Technical Consultancy to HNS</v>
          </cell>
          <cell r="D612">
            <v>11287175</v>
          </cell>
          <cell r="E612">
            <v>0</v>
          </cell>
        </row>
        <row r="614">
          <cell r="C614" t="str">
            <v>Sub Total</v>
          </cell>
          <cell r="D614">
            <v>33518324</v>
          </cell>
          <cell r="E614">
            <v>28836560</v>
          </cell>
        </row>
        <row r="616">
          <cell r="B616">
            <v>8</v>
          </cell>
          <cell r="C616" t="str">
            <v>Software Development and Consultancy</v>
          </cell>
        </row>
        <row r="618">
          <cell r="C618" t="str">
            <v>Sub Total</v>
          </cell>
          <cell r="D618">
            <v>0</v>
          </cell>
          <cell r="E618">
            <v>0</v>
          </cell>
        </row>
        <row r="620">
          <cell r="B620">
            <v>9</v>
          </cell>
          <cell r="C620" t="str">
            <v>Communication Expenses</v>
          </cell>
        </row>
        <row r="621">
          <cell r="A621">
            <v>411801</v>
          </cell>
          <cell r="C621" t="str">
            <v>411801 Telephone  Expenses</v>
          </cell>
          <cell r="D621">
            <v>9249327</v>
          </cell>
          <cell r="E621">
            <v>13358987</v>
          </cell>
        </row>
        <row r="622">
          <cell r="A622">
            <v>411802</v>
          </cell>
          <cell r="C622" t="str">
            <v>411802 Cellphone  Expenses</v>
          </cell>
          <cell r="D622">
            <v>3229647</v>
          </cell>
          <cell r="E622">
            <v>4068396</v>
          </cell>
        </row>
        <row r="623">
          <cell r="A623">
            <v>411803</v>
          </cell>
          <cell r="C623" t="str">
            <v>411803 Postage &amp; Courier</v>
          </cell>
          <cell r="D623">
            <v>1143177</v>
          </cell>
          <cell r="E623">
            <v>799661</v>
          </cell>
        </row>
        <row r="624">
          <cell r="A624">
            <v>411804</v>
          </cell>
          <cell r="C624" t="str">
            <v>411804 Telephone Residence</v>
          </cell>
          <cell r="D624">
            <v>1601326</v>
          </cell>
          <cell r="E624">
            <v>1733175</v>
          </cell>
        </row>
        <row r="626">
          <cell r="C626" t="str">
            <v>Sub Total</v>
          </cell>
          <cell r="D626">
            <v>15223477</v>
          </cell>
          <cell r="E626">
            <v>19960219</v>
          </cell>
        </row>
        <row r="628">
          <cell r="B628">
            <v>10</v>
          </cell>
          <cell r="C628" t="str">
            <v>Customer Maintenance</v>
          </cell>
        </row>
        <row r="629">
          <cell r="A629">
            <v>411901</v>
          </cell>
          <cell r="C629" t="str">
            <v>411901 CAC Charges to HNS</v>
          </cell>
          <cell r="D629">
            <v>6182475</v>
          </cell>
          <cell r="E629">
            <v>4066575</v>
          </cell>
        </row>
        <row r="630">
          <cell r="A630">
            <v>411902</v>
          </cell>
          <cell r="C630" t="str">
            <v>411902 Franchisee Call Charges - VSAT under warranty</v>
          </cell>
          <cell r="D630">
            <v>27500</v>
          </cell>
          <cell r="E630">
            <v>33500</v>
          </cell>
        </row>
        <row r="631">
          <cell r="A631">
            <v>411903</v>
          </cell>
          <cell r="C631" t="str">
            <v>411903 Franchisee Call Charges - VSAT otherthan warranty</v>
          </cell>
          <cell r="D631">
            <v>1074043</v>
          </cell>
          <cell r="E631">
            <v>818550</v>
          </cell>
        </row>
        <row r="632">
          <cell r="A632">
            <v>411806</v>
          </cell>
          <cell r="C632" t="str">
            <v>411806 Leaseline Charges</v>
          </cell>
          <cell r="D632">
            <v>-513602</v>
          </cell>
          <cell r="E632">
            <v>4563208</v>
          </cell>
        </row>
        <row r="633">
          <cell r="A633">
            <v>411807</v>
          </cell>
          <cell r="C633" t="str">
            <v>411807 Leaseline Charges for Customers</v>
          </cell>
          <cell r="D633">
            <v>9140818</v>
          </cell>
          <cell r="E633">
            <v>3021204</v>
          </cell>
        </row>
        <row r="634">
          <cell r="A634">
            <v>411904</v>
          </cell>
          <cell r="C634" t="str">
            <v>411904 Franchisee AMC  - VSAT under warranty</v>
          </cell>
          <cell r="D634">
            <v>243460</v>
          </cell>
          <cell r="E634">
            <v>232500</v>
          </cell>
        </row>
        <row r="635">
          <cell r="A635">
            <v>411905</v>
          </cell>
          <cell r="C635" t="str">
            <v>411905 Franchisee AMC  - VSAT otherthan warranty</v>
          </cell>
          <cell r="D635">
            <v>14804722</v>
          </cell>
          <cell r="E635">
            <v>8022658</v>
          </cell>
        </row>
        <row r="636">
          <cell r="A636">
            <v>412302</v>
          </cell>
          <cell r="C636" t="str">
            <v>412302 Repairs VSAT Equipment - Imported</v>
          </cell>
          <cell r="D636">
            <v>12067176</v>
          </cell>
          <cell r="E636">
            <v>6120098</v>
          </cell>
        </row>
        <row r="637">
          <cell r="A637">
            <v>412303</v>
          </cell>
          <cell r="C637" t="str">
            <v>412303 Repairs VSAT Equipment - Local</v>
          </cell>
          <cell r="D637">
            <v>418900</v>
          </cell>
          <cell r="E637">
            <v>515200</v>
          </cell>
        </row>
        <row r="638">
          <cell r="A638">
            <v>411906</v>
          </cell>
          <cell r="C638" t="str">
            <v>411906 Other warranty costs</v>
          </cell>
          <cell r="D638">
            <v>2537686</v>
          </cell>
          <cell r="E638">
            <v>-1143905</v>
          </cell>
        </row>
        <row r="640">
          <cell r="C640" t="str">
            <v>Sub Total</v>
          </cell>
          <cell r="D640">
            <v>45983178</v>
          </cell>
          <cell r="E640">
            <v>26249588</v>
          </cell>
        </row>
        <row r="642">
          <cell r="B642">
            <v>11</v>
          </cell>
          <cell r="C642" t="str">
            <v>Repairs &amp; Maintenance</v>
          </cell>
        </row>
        <row r="644">
          <cell r="A644">
            <v>412101</v>
          </cell>
          <cell r="C644" t="str">
            <v>412101 Repairs &amp; Maintainence - Plant &amp; Machinery</v>
          </cell>
          <cell r="D644">
            <v>8341112</v>
          </cell>
          <cell r="E644">
            <v>5738721</v>
          </cell>
        </row>
        <row r="646">
          <cell r="A646">
            <v>412301</v>
          </cell>
          <cell r="C646" t="str">
            <v>412301 Repairs &amp; Maintainence - Office Eqpt &amp; Fur. &amp; Fix.</v>
          </cell>
          <cell r="D646">
            <v>3643557</v>
          </cell>
          <cell r="E646">
            <v>2057683</v>
          </cell>
        </row>
        <row r="648">
          <cell r="A648">
            <v>412201</v>
          </cell>
          <cell r="C648" t="str">
            <v>412201 Repairs &amp; Maintainence - Vehicles</v>
          </cell>
          <cell r="D648">
            <v>13691</v>
          </cell>
          <cell r="E648">
            <v>56663</v>
          </cell>
        </row>
        <row r="649">
          <cell r="A649">
            <v>412001</v>
          </cell>
          <cell r="C649" t="str">
            <v>412001 Repairs &amp; Maintainence - Buildings</v>
          </cell>
          <cell r="D649">
            <v>723971</v>
          </cell>
          <cell r="E649">
            <v>509350</v>
          </cell>
        </row>
        <row r="650">
          <cell r="A650">
            <v>412304</v>
          </cell>
          <cell r="C650" t="str">
            <v>412304 Repairs &amp; Maintainence - Others</v>
          </cell>
          <cell r="D650">
            <v>413301</v>
          </cell>
          <cell r="E650">
            <v>245241</v>
          </cell>
        </row>
        <row r="651">
          <cell r="D651">
            <v>1150963</v>
          </cell>
          <cell r="E651">
            <v>811254</v>
          </cell>
        </row>
        <row r="653">
          <cell r="C653" t="str">
            <v>Sub Total</v>
          </cell>
          <cell r="D653">
            <v>13135632</v>
          </cell>
          <cell r="E653">
            <v>8607658</v>
          </cell>
        </row>
        <row r="655">
          <cell r="B655">
            <v>12</v>
          </cell>
          <cell r="C655" t="str">
            <v xml:space="preserve">License Fee </v>
          </cell>
        </row>
        <row r="656">
          <cell r="A656">
            <v>412401</v>
          </cell>
          <cell r="C656" t="str">
            <v>412401 DOT License fee</v>
          </cell>
          <cell r="D656">
            <v>63782600</v>
          </cell>
          <cell r="E656">
            <v>31062034</v>
          </cell>
        </row>
        <row r="657">
          <cell r="A657">
            <v>412402</v>
          </cell>
          <cell r="C657" t="str">
            <v>412402 WPC Royalty</v>
          </cell>
          <cell r="D657">
            <v>0</v>
          </cell>
          <cell r="E657">
            <v>0</v>
          </cell>
        </row>
        <row r="658">
          <cell r="A658">
            <v>412403</v>
          </cell>
          <cell r="C658" t="str">
            <v>412403 WPC Operating  License fee</v>
          </cell>
          <cell r="D658">
            <v>23456515</v>
          </cell>
          <cell r="E658">
            <v>14782040</v>
          </cell>
        </row>
        <row r="659">
          <cell r="A659">
            <v>412404</v>
          </cell>
          <cell r="C659" t="str">
            <v>412404 Satellite Access Charges</v>
          </cell>
          <cell r="D659">
            <v>0</v>
          </cell>
          <cell r="E659">
            <v>0</v>
          </cell>
        </row>
        <row r="661">
          <cell r="C661" t="str">
            <v>Sub Total</v>
          </cell>
          <cell r="D661">
            <v>87239115</v>
          </cell>
          <cell r="E661">
            <v>45844074</v>
          </cell>
        </row>
        <row r="663">
          <cell r="B663">
            <v>13</v>
          </cell>
          <cell r="C663" t="str">
            <v>Auditors Remuneration:</v>
          </cell>
        </row>
        <row r="664">
          <cell r="A664">
            <v>412501</v>
          </cell>
          <cell r="C664" t="str">
            <v>412501 Statutory Audit fee</v>
          </cell>
          <cell r="D664">
            <v>750000</v>
          </cell>
          <cell r="E664">
            <v>630000</v>
          </cell>
        </row>
        <row r="665">
          <cell r="A665">
            <v>412502</v>
          </cell>
          <cell r="C665" t="str">
            <v>412502 Tax Audit Fee</v>
          </cell>
          <cell r="D665">
            <v>250000</v>
          </cell>
          <cell r="E665">
            <v>220000</v>
          </cell>
        </row>
        <row r="666">
          <cell r="A666">
            <v>412503</v>
          </cell>
          <cell r="C666" t="str">
            <v>Certification  fee</v>
          </cell>
          <cell r="D666">
            <v>286125</v>
          </cell>
          <cell r="E666">
            <v>781625</v>
          </cell>
        </row>
        <row r="667">
          <cell r="A667">
            <v>412504</v>
          </cell>
          <cell r="C667" t="str">
            <v>412504 Out of Pocket Expenses.</v>
          </cell>
          <cell r="D667">
            <v>122358</v>
          </cell>
          <cell r="E667">
            <v>64810</v>
          </cell>
        </row>
        <row r="669">
          <cell r="C669" t="str">
            <v>Sub Total</v>
          </cell>
          <cell r="D669">
            <v>1408483</v>
          </cell>
          <cell r="E669">
            <v>1696435</v>
          </cell>
        </row>
        <row r="671">
          <cell r="B671">
            <v>14</v>
          </cell>
          <cell r="C671" t="str">
            <v>Provision for Doubtful Debts and Advances</v>
          </cell>
        </row>
        <row r="672">
          <cell r="A672">
            <v>412602</v>
          </cell>
          <cell r="C672" t="str">
            <v>412602 Provision for Doubtful Advances</v>
          </cell>
          <cell r="D672">
            <v>0</v>
          </cell>
          <cell r="E672">
            <v>1654482</v>
          </cell>
        </row>
        <row r="673">
          <cell r="A673">
            <v>412601</v>
          </cell>
          <cell r="C673" t="str">
            <v>Provision for Doubtful Debts</v>
          </cell>
          <cell r="D673">
            <v>12535110</v>
          </cell>
          <cell r="E673">
            <v>12747686</v>
          </cell>
        </row>
        <row r="675">
          <cell r="C675" t="str">
            <v>Sub Total</v>
          </cell>
          <cell r="D675">
            <v>12535110</v>
          </cell>
          <cell r="E675">
            <v>14402168</v>
          </cell>
        </row>
        <row r="677">
          <cell r="B677">
            <v>15</v>
          </cell>
          <cell r="C677" t="str">
            <v>Rates &amp; Taxes</v>
          </cell>
        </row>
        <row r="679">
          <cell r="A679">
            <v>413702</v>
          </cell>
          <cell r="C679" t="str">
            <v>413702 Sales tax Expenses</v>
          </cell>
          <cell r="D679">
            <v>1063276</v>
          </cell>
          <cell r="E679">
            <v>1258043</v>
          </cell>
        </row>
        <row r="680">
          <cell r="A680">
            <v>413703</v>
          </cell>
          <cell r="C680" t="str">
            <v>413703 Muncipal Taxes</v>
          </cell>
          <cell r="D680">
            <v>357179</v>
          </cell>
          <cell r="E680">
            <v>295968</v>
          </cell>
        </row>
        <row r="681">
          <cell r="A681">
            <v>413707</v>
          </cell>
          <cell r="C681" t="str">
            <v>Service Tax</v>
          </cell>
          <cell r="D681">
            <v>285787</v>
          </cell>
          <cell r="E681">
            <v>73793</v>
          </cell>
        </row>
        <row r="684">
          <cell r="C684" t="str">
            <v>Sub Total</v>
          </cell>
          <cell r="D684">
            <v>1706242</v>
          </cell>
          <cell r="E684">
            <v>1627804</v>
          </cell>
        </row>
        <row r="686">
          <cell r="B686">
            <v>16</v>
          </cell>
          <cell r="C686" t="str">
            <v>Bad Debts and Write offs</v>
          </cell>
        </row>
        <row r="687">
          <cell r="A687">
            <v>412701</v>
          </cell>
          <cell r="C687" t="str">
            <v>412701 Bad Debts written off</v>
          </cell>
          <cell r="D687">
            <v>622553</v>
          </cell>
          <cell r="E687">
            <v>5085973</v>
          </cell>
        </row>
        <row r="688">
          <cell r="A688">
            <v>412703</v>
          </cell>
          <cell r="C688" t="str">
            <v>412703 Debit Balances written off</v>
          </cell>
          <cell r="D688">
            <v>15533</v>
          </cell>
          <cell r="E688">
            <v>80730</v>
          </cell>
        </row>
        <row r="690">
          <cell r="C690" t="str">
            <v>Sub Total</v>
          </cell>
          <cell r="D690">
            <v>638086</v>
          </cell>
          <cell r="E690">
            <v>5166703</v>
          </cell>
        </row>
        <row r="692">
          <cell r="B692">
            <v>17</v>
          </cell>
          <cell r="C692" t="str">
            <v>Provision for Liquidated Damages</v>
          </cell>
        </row>
        <row r="693">
          <cell r="A693">
            <v>414039</v>
          </cell>
          <cell r="C693" t="str">
            <v>414039 Liquidated Damages</v>
          </cell>
          <cell r="D693">
            <v>9252496</v>
          </cell>
          <cell r="E693">
            <v>3799661</v>
          </cell>
        </row>
        <row r="694">
          <cell r="C694" t="str">
            <v>Sub Total</v>
          </cell>
          <cell r="D694">
            <v>9252496</v>
          </cell>
          <cell r="E694">
            <v>3799661</v>
          </cell>
        </row>
        <row r="696">
          <cell r="B696">
            <v>18</v>
          </cell>
          <cell r="C696" t="str">
            <v>Advertisement, Publicity &amp; Sales Promotion</v>
          </cell>
        </row>
        <row r="698">
          <cell r="C698" t="str">
            <v>Sub Total</v>
          </cell>
          <cell r="D698">
            <v>0</v>
          </cell>
          <cell r="E698">
            <v>0</v>
          </cell>
        </row>
        <row r="700">
          <cell r="B700">
            <v>19</v>
          </cell>
          <cell r="C700" t="str">
            <v>Consumables</v>
          </cell>
        </row>
        <row r="701">
          <cell r="A701">
            <v>412901</v>
          </cell>
          <cell r="C701" t="str">
            <v>412901 Consumables</v>
          </cell>
          <cell r="D701">
            <v>3931974</v>
          </cell>
          <cell r="E701">
            <v>2927462</v>
          </cell>
        </row>
        <row r="702">
          <cell r="A702">
            <v>412902</v>
          </cell>
          <cell r="C702" t="str">
            <v>412902 Components</v>
          </cell>
          <cell r="D702">
            <v>-578652</v>
          </cell>
          <cell r="E702">
            <v>6012968</v>
          </cell>
        </row>
        <row r="704">
          <cell r="C704" t="str">
            <v>Sub Total</v>
          </cell>
          <cell r="D704">
            <v>3353322</v>
          </cell>
          <cell r="E704">
            <v>8940430</v>
          </cell>
        </row>
        <row r="706">
          <cell r="B706">
            <v>20</v>
          </cell>
          <cell r="C706" t="str">
            <v>Provision for Impairment of Investment</v>
          </cell>
        </row>
        <row r="708">
          <cell r="B708">
            <v>21</v>
          </cell>
          <cell r="C708" t="str">
            <v>Warranty costs</v>
          </cell>
        </row>
        <row r="710">
          <cell r="C710" t="str">
            <v>Sub Total</v>
          </cell>
          <cell r="D710">
            <v>0</v>
          </cell>
          <cell r="E710">
            <v>0</v>
          </cell>
        </row>
        <row r="712">
          <cell r="B712">
            <v>22</v>
          </cell>
          <cell r="C712" t="str">
            <v>Power &amp; Fuel</v>
          </cell>
        </row>
        <row r="713">
          <cell r="A713">
            <v>413001</v>
          </cell>
          <cell r="C713" t="str">
            <v>413001 Electricity &amp; Power</v>
          </cell>
          <cell r="D713">
            <v>10633665</v>
          </cell>
          <cell r="E713">
            <v>6368819</v>
          </cell>
        </row>
        <row r="714">
          <cell r="A714">
            <v>413002</v>
          </cell>
          <cell r="C714" t="str">
            <v>413002 DG set running expenses</v>
          </cell>
          <cell r="D714">
            <v>4328371</v>
          </cell>
          <cell r="E714">
            <v>11473092</v>
          </cell>
        </row>
        <row r="716">
          <cell r="C716" t="str">
            <v>Sub Total</v>
          </cell>
          <cell r="D716">
            <v>14962036</v>
          </cell>
          <cell r="E716">
            <v>17841911</v>
          </cell>
        </row>
        <row r="718">
          <cell r="B718">
            <v>23</v>
          </cell>
          <cell r="C718" t="str">
            <v>Space Segment Charges</v>
          </cell>
        </row>
        <row r="719">
          <cell r="A719">
            <v>411805</v>
          </cell>
          <cell r="C719" t="str">
            <v>411805 Internet Account fees</v>
          </cell>
          <cell r="D719">
            <v>10899272</v>
          </cell>
          <cell r="E719">
            <v>8432783</v>
          </cell>
        </row>
        <row r="720">
          <cell r="A720">
            <v>413101</v>
          </cell>
          <cell r="C720" t="str">
            <v>413101 Transponder fee Ext C Band</v>
          </cell>
          <cell r="D720">
            <v>48778544</v>
          </cell>
          <cell r="E720">
            <v>54718805</v>
          </cell>
        </row>
        <row r="721">
          <cell r="A721">
            <v>413102</v>
          </cell>
          <cell r="C721" t="str">
            <v>Transponder fee KU  Band</v>
          </cell>
          <cell r="D721">
            <v>40540773</v>
          </cell>
          <cell r="E721">
            <v>25639606</v>
          </cell>
        </row>
        <row r="725">
          <cell r="C725" t="str">
            <v>Sub Total</v>
          </cell>
          <cell r="D725">
            <v>100218589</v>
          </cell>
          <cell r="E725">
            <v>88791194</v>
          </cell>
        </row>
        <row r="727">
          <cell r="A727">
            <v>413301</v>
          </cell>
          <cell r="C727" t="str">
            <v>IDL- Faculty expenses</v>
          </cell>
          <cell r="D727">
            <v>2307708</v>
          </cell>
          <cell r="E727">
            <v>97000</v>
          </cell>
        </row>
        <row r="728">
          <cell r="A728">
            <v>413302</v>
          </cell>
          <cell r="C728" t="str">
            <v>IDL-Content Partner Costs</v>
          </cell>
          <cell r="D728">
            <v>4726841</v>
          </cell>
          <cell r="E728">
            <v>73290</v>
          </cell>
        </row>
        <row r="729">
          <cell r="A729">
            <v>413304</v>
          </cell>
          <cell r="C729" t="str">
            <v>IDL- Franchisee Operating Costs</v>
          </cell>
          <cell r="D729">
            <v>9600942</v>
          </cell>
          <cell r="E729">
            <v>0</v>
          </cell>
        </row>
        <row r="730">
          <cell r="C730" t="str">
            <v>Sub Total</v>
          </cell>
          <cell r="D730">
            <v>16635491</v>
          </cell>
          <cell r="E730">
            <v>170290</v>
          </cell>
        </row>
        <row r="732">
          <cell r="B732">
            <v>24</v>
          </cell>
          <cell r="C732" t="str">
            <v>Exchange Loss</v>
          </cell>
        </row>
        <row r="733">
          <cell r="A733">
            <v>413401</v>
          </cell>
          <cell r="C733" t="str">
            <v>413401 Foreign Exchange Loss</v>
          </cell>
          <cell r="D733">
            <v>9263878</v>
          </cell>
          <cell r="E733">
            <v>12750451</v>
          </cell>
        </row>
        <row r="734">
          <cell r="A734">
            <v>310303</v>
          </cell>
          <cell r="C734" t="str">
            <v>310303 Exchange Gain</v>
          </cell>
          <cell r="D734">
            <v>-16454019</v>
          </cell>
          <cell r="E734">
            <v>-378652</v>
          </cell>
        </row>
        <row r="736">
          <cell r="C736" t="str">
            <v>Sub Total</v>
          </cell>
          <cell r="D736">
            <v>-7190141</v>
          </cell>
          <cell r="E736">
            <v>12371799</v>
          </cell>
        </row>
        <row r="738">
          <cell r="A738">
            <v>413601</v>
          </cell>
          <cell r="B738">
            <v>25</v>
          </cell>
          <cell r="C738" t="str">
            <v>Wealth Tax</v>
          </cell>
          <cell r="D738">
            <v>21760</v>
          </cell>
          <cell r="E738">
            <v>17400</v>
          </cell>
        </row>
        <row r="740">
          <cell r="B740">
            <v>27</v>
          </cell>
          <cell r="C740" t="str">
            <v>Provision For loose tools</v>
          </cell>
          <cell r="D740">
            <v>0</v>
          </cell>
          <cell r="E740">
            <v>0</v>
          </cell>
        </row>
        <row r="742">
          <cell r="B742">
            <v>28</v>
          </cell>
          <cell r="C742" t="str">
            <v>Miscellaneous Expenses</v>
          </cell>
        </row>
        <row r="743">
          <cell r="A743">
            <v>411006</v>
          </cell>
          <cell r="C743" t="str">
            <v>Rent - Hub</v>
          </cell>
          <cell r="D743">
            <v>0</v>
          </cell>
          <cell r="E743">
            <v>0</v>
          </cell>
        </row>
        <row r="744">
          <cell r="A744">
            <v>411701</v>
          </cell>
          <cell r="C744" t="str">
            <v>411701 Software Development &amp; Consultancy</v>
          </cell>
          <cell r="D744">
            <v>1969004</v>
          </cell>
          <cell r="E744">
            <v>3902000</v>
          </cell>
        </row>
        <row r="745">
          <cell r="A745">
            <v>411702</v>
          </cell>
          <cell r="C745" t="str">
            <v>411702 Software Expenses</v>
          </cell>
          <cell r="D745">
            <v>1692683</v>
          </cell>
          <cell r="E745">
            <v>1923535</v>
          </cell>
        </row>
        <row r="746">
          <cell r="A746">
            <v>413201</v>
          </cell>
          <cell r="C746" t="str">
            <v>Internet Services</v>
          </cell>
          <cell r="D746">
            <v>0</v>
          </cell>
          <cell r="E746">
            <v>0</v>
          </cell>
        </row>
        <row r="747">
          <cell r="A747">
            <v>413704</v>
          </cell>
          <cell r="C747" t="str">
            <v>413704 Filing Fees</v>
          </cell>
          <cell r="D747">
            <v>33845</v>
          </cell>
          <cell r="E747">
            <v>25655</v>
          </cell>
        </row>
        <row r="748">
          <cell r="A748">
            <v>413705</v>
          </cell>
          <cell r="C748" t="str">
            <v>413705 Regulatory Expenses</v>
          </cell>
          <cell r="D748">
            <v>1118800</v>
          </cell>
          <cell r="E748">
            <v>1852478</v>
          </cell>
        </row>
        <row r="749">
          <cell r="A749">
            <v>413706</v>
          </cell>
          <cell r="C749" t="str">
            <v>413706 Professional Tax Registration</v>
          </cell>
          <cell r="D749">
            <v>10230</v>
          </cell>
          <cell r="E749">
            <v>15658</v>
          </cell>
        </row>
        <row r="750">
          <cell r="A750">
            <v>414001</v>
          </cell>
          <cell r="C750" t="str">
            <v>414001 Security Services</v>
          </cell>
          <cell r="D750">
            <v>729916</v>
          </cell>
          <cell r="E750">
            <v>865362</v>
          </cell>
        </row>
        <row r="751">
          <cell r="A751">
            <v>414002</v>
          </cell>
          <cell r="C751" t="str">
            <v>414002 Housekeeping Expenses</v>
          </cell>
          <cell r="D751">
            <v>8046044</v>
          </cell>
          <cell r="E751">
            <v>7936203</v>
          </cell>
        </row>
        <row r="752">
          <cell r="A752">
            <v>414003</v>
          </cell>
          <cell r="C752" t="str">
            <v>414003 Guest House Expenses</v>
          </cell>
          <cell r="D752">
            <v>457025</v>
          </cell>
          <cell r="E752">
            <v>345603</v>
          </cell>
        </row>
        <row r="753">
          <cell r="A753">
            <v>414004</v>
          </cell>
          <cell r="C753" t="str">
            <v>414004 Eqpt Hire Charges</v>
          </cell>
          <cell r="D753">
            <v>545880</v>
          </cell>
          <cell r="E753">
            <v>238252</v>
          </cell>
        </row>
        <row r="754">
          <cell r="A754">
            <v>414005</v>
          </cell>
          <cell r="C754" t="str">
            <v>414005 Water Charges</v>
          </cell>
          <cell r="D754">
            <v>417555</v>
          </cell>
          <cell r="E754">
            <v>830020</v>
          </cell>
        </row>
        <row r="755">
          <cell r="A755">
            <v>414021</v>
          </cell>
          <cell r="C755" t="str">
            <v>414021 Recruitment Health Check up.</v>
          </cell>
          <cell r="D755">
            <v>123870</v>
          </cell>
          <cell r="E755">
            <v>109850</v>
          </cell>
        </row>
        <row r="756">
          <cell r="A756">
            <v>414022</v>
          </cell>
          <cell r="C756" t="str">
            <v>414022 Recruitment  Fare Reimbursement</v>
          </cell>
          <cell r="D756">
            <v>55810</v>
          </cell>
          <cell r="E756">
            <v>68504</v>
          </cell>
        </row>
        <row r="757">
          <cell r="A757">
            <v>414023</v>
          </cell>
          <cell r="C757" t="str">
            <v>414023 Training  &amp; Seminar Expenses</v>
          </cell>
          <cell r="D757">
            <v>1453295</v>
          </cell>
          <cell r="E757">
            <v>912757</v>
          </cell>
        </row>
        <row r="758">
          <cell r="A758">
            <v>414031</v>
          </cell>
          <cell r="C758" t="str">
            <v>414031 Corporate Membership fee</v>
          </cell>
          <cell r="D758">
            <v>323000</v>
          </cell>
          <cell r="E758">
            <v>246843</v>
          </cell>
        </row>
        <row r="759">
          <cell r="A759">
            <v>414032</v>
          </cell>
          <cell r="C759" t="str">
            <v>414032 Books &amp; Periodicals</v>
          </cell>
          <cell r="D759">
            <v>193470</v>
          </cell>
          <cell r="E759">
            <v>123764</v>
          </cell>
        </row>
        <row r="760">
          <cell r="A760">
            <v>414033</v>
          </cell>
          <cell r="C760" t="str">
            <v>414033 Tender fee</v>
          </cell>
          <cell r="D760">
            <v>131899</v>
          </cell>
          <cell r="E760">
            <v>110460</v>
          </cell>
        </row>
        <row r="761">
          <cell r="A761">
            <v>414034</v>
          </cell>
          <cell r="C761" t="str">
            <v>414034 Donations</v>
          </cell>
          <cell r="D761">
            <v>0</v>
          </cell>
          <cell r="E761">
            <v>266722</v>
          </cell>
        </row>
        <row r="762">
          <cell r="A762">
            <v>414036</v>
          </cell>
          <cell r="C762" t="str">
            <v>414036 Credit Card Subscription</v>
          </cell>
          <cell r="D762">
            <v>75617</v>
          </cell>
          <cell r="E762">
            <v>116168</v>
          </cell>
        </row>
        <row r="763">
          <cell r="A763">
            <v>414038</v>
          </cell>
          <cell r="C763" t="str">
            <v>414038 Domain Registration Charges</v>
          </cell>
          <cell r="D763">
            <v>3000</v>
          </cell>
          <cell r="E763">
            <v>9625</v>
          </cell>
        </row>
        <row r="764">
          <cell r="A764">
            <v>413303</v>
          </cell>
          <cell r="C764" t="str">
            <v>IDL-Course material Costs/ Recovery</v>
          </cell>
          <cell r="D764">
            <v>273230</v>
          </cell>
          <cell r="E764">
            <v>8191</v>
          </cell>
        </row>
        <row r="765">
          <cell r="A765">
            <v>413305</v>
          </cell>
          <cell r="C765" t="str">
            <v>IDL-Examination Cost</v>
          </cell>
          <cell r="D765">
            <v>220000</v>
          </cell>
          <cell r="E765">
            <v>0</v>
          </cell>
        </row>
        <row r="766">
          <cell r="A766">
            <v>414099</v>
          </cell>
          <cell r="C766" t="str">
            <v>414099 Micellaneous Expenses</v>
          </cell>
          <cell r="D766">
            <v>19450</v>
          </cell>
          <cell r="E766">
            <v>39211</v>
          </cell>
        </row>
        <row r="768">
          <cell r="C768" t="str">
            <v>Sub Total</v>
          </cell>
          <cell r="D768">
            <v>17893623</v>
          </cell>
          <cell r="E768">
            <v>19946861</v>
          </cell>
        </row>
        <row r="770">
          <cell r="C770" t="str">
            <v>Schedule total</v>
          </cell>
          <cell r="D770">
            <v>464372277</v>
          </cell>
          <cell r="E770">
            <v>407471966</v>
          </cell>
        </row>
        <row r="772">
          <cell r="B772" t="str">
            <v>Schedule N</v>
          </cell>
          <cell r="C772" t="str">
            <v>SELLING &amp; DISTRIBUTION EXPENSES</v>
          </cell>
        </row>
        <row r="774">
          <cell r="B774">
            <v>1</v>
          </cell>
          <cell r="C774" t="str">
            <v>Freight &amp; Forwarding Charges</v>
          </cell>
        </row>
        <row r="775">
          <cell r="A775">
            <v>414011</v>
          </cell>
          <cell r="C775" t="str">
            <v>414011 Octroi Stock Transfer</v>
          </cell>
          <cell r="D775">
            <v>2194099</v>
          </cell>
          <cell r="E775">
            <v>1376272</v>
          </cell>
        </row>
        <row r="776">
          <cell r="A776">
            <v>414012</v>
          </cell>
          <cell r="C776" t="str">
            <v>414012 Octroi Non recoverable</v>
          </cell>
          <cell r="D776">
            <v>-653179</v>
          </cell>
          <cell r="E776">
            <v>1692330</v>
          </cell>
        </row>
        <row r="777">
          <cell r="A777">
            <v>414015</v>
          </cell>
          <cell r="C777" t="str">
            <v>414015 Freight outwards - Stock Transfer</v>
          </cell>
          <cell r="D777">
            <v>4130501</v>
          </cell>
          <cell r="E777">
            <v>5062729</v>
          </cell>
        </row>
        <row r="778">
          <cell r="A778">
            <v>414016</v>
          </cell>
          <cell r="C778" t="str">
            <v>414016 Freight outwards non recoverable</v>
          </cell>
          <cell r="D778">
            <v>11203667</v>
          </cell>
          <cell r="E778">
            <v>3161218</v>
          </cell>
        </row>
        <row r="779">
          <cell r="A779">
            <v>414037</v>
          </cell>
          <cell r="C779" t="str">
            <v>414037 Warehouse Ser. Chrgs</v>
          </cell>
          <cell r="D779">
            <v>1774841</v>
          </cell>
          <cell r="E779">
            <v>1784500</v>
          </cell>
        </row>
        <row r="780">
          <cell r="C780" t="str">
            <v>Sub Total</v>
          </cell>
          <cell r="D780">
            <v>18649929</v>
          </cell>
          <cell r="E780">
            <v>13077049</v>
          </cell>
        </row>
        <row r="783">
          <cell r="B783">
            <v>2</v>
          </cell>
          <cell r="C783" t="str">
            <v>Advertisement, Publicity &amp; Sales Promotion</v>
          </cell>
        </row>
        <row r="784">
          <cell r="A784">
            <v>412801</v>
          </cell>
          <cell r="C784" t="str">
            <v>412801 Advertisement  &amp; Publicity</v>
          </cell>
          <cell r="D784">
            <v>1740970</v>
          </cell>
          <cell r="E784">
            <v>4544669</v>
          </cell>
        </row>
        <row r="785">
          <cell r="A785">
            <v>412811</v>
          </cell>
          <cell r="C785" t="str">
            <v>IDL- Advertisement Costs/ Recovery</v>
          </cell>
          <cell r="D785">
            <v>3405433</v>
          </cell>
          <cell r="E785">
            <v>0</v>
          </cell>
        </row>
        <row r="786">
          <cell r="A786">
            <v>412802</v>
          </cell>
          <cell r="C786" t="str">
            <v>412802 Corporate Communication</v>
          </cell>
          <cell r="D786">
            <v>107386</v>
          </cell>
          <cell r="E786">
            <v>5617006</v>
          </cell>
        </row>
        <row r="787">
          <cell r="A787">
            <v>412803</v>
          </cell>
          <cell r="C787" t="str">
            <v>412803 Sales Representative Expenses</v>
          </cell>
          <cell r="D787">
            <v>1507761</v>
          </cell>
          <cell r="E787">
            <v>9994423</v>
          </cell>
        </row>
        <row r="788">
          <cell r="A788">
            <v>412804</v>
          </cell>
          <cell r="C788" t="str">
            <v>412804 Sponsorship for Seminars</v>
          </cell>
          <cell r="D788">
            <v>292500</v>
          </cell>
          <cell r="E788">
            <v>29472</v>
          </cell>
        </row>
        <row r="789">
          <cell r="A789">
            <v>412805</v>
          </cell>
          <cell r="C789" t="str">
            <v>412805 User Forum / Meet Expenses</v>
          </cell>
          <cell r="D789">
            <v>249462</v>
          </cell>
          <cell r="E789">
            <v>227597</v>
          </cell>
        </row>
        <row r="790">
          <cell r="A790">
            <v>412806</v>
          </cell>
          <cell r="C790" t="str">
            <v>412806 Entertainment</v>
          </cell>
          <cell r="D790">
            <v>552147</v>
          </cell>
          <cell r="E790">
            <v>544897</v>
          </cell>
        </row>
        <row r="791">
          <cell r="A791">
            <v>412807</v>
          </cell>
          <cell r="C791" t="str">
            <v>412807 Gifts &amp; Presents</v>
          </cell>
          <cell r="D791">
            <v>328417</v>
          </cell>
          <cell r="E791">
            <v>512085</v>
          </cell>
        </row>
        <row r="792">
          <cell r="C792" t="str">
            <v>Sub Total</v>
          </cell>
          <cell r="D792">
            <v>8184076</v>
          </cell>
          <cell r="E792">
            <v>21470149</v>
          </cell>
        </row>
        <row r="794">
          <cell r="C794" t="str">
            <v>Schedule total</v>
          </cell>
          <cell r="D794">
            <v>26834005</v>
          </cell>
          <cell r="E794">
            <v>34547198</v>
          </cell>
        </row>
        <row r="797">
          <cell r="B797" t="str">
            <v>Schedule O</v>
          </cell>
          <cell r="C797" t="str">
            <v>INTEREST &amp; FINANCE CHARGES</v>
          </cell>
        </row>
        <row r="799">
          <cell r="B799">
            <v>1</v>
          </cell>
          <cell r="C799" t="str">
            <v>Interest on Term Loans</v>
          </cell>
        </row>
        <row r="800">
          <cell r="A800">
            <v>420001</v>
          </cell>
          <cell r="C800" t="str">
            <v>420001 Interest on Term Loan - ABN Amro Bank</v>
          </cell>
          <cell r="D800">
            <v>16785587</v>
          </cell>
          <cell r="E800">
            <v>16529156</v>
          </cell>
        </row>
        <row r="801">
          <cell r="A801">
            <v>420002</v>
          </cell>
          <cell r="C801" t="str">
            <v>Interest on Term Loan - Credit Lyonnais</v>
          </cell>
          <cell r="D801">
            <v>9401534</v>
          </cell>
          <cell r="E801">
            <v>5356575</v>
          </cell>
        </row>
        <row r="802">
          <cell r="A802">
            <v>420003</v>
          </cell>
          <cell r="C802" t="str">
            <v>Interest on Term Loan - Bank of Maharshtra</v>
          </cell>
          <cell r="D802">
            <v>6213144</v>
          </cell>
          <cell r="E802">
            <v>0</v>
          </cell>
        </row>
        <row r="804">
          <cell r="C804" t="str">
            <v>Sub Total</v>
          </cell>
          <cell r="D804">
            <v>32400265</v>
          </cell>
          <cell r="E804">
            <v>21885731</v>
          </cell>
        </row>
        <row r="806">
          <cell r="B806">
            <v>2</v>
          </cell>
          <cell r="C806" t="str">
            <v>Interest on Cash Credit</v>
          </cell>
        </row>
        <row r="808">
          <cell r="A808">
            <v>420101</v>
          </cell>
          <cell r="C808" t="str">
            <v>420101 Interest on CC - Citi Bank</v>
          </cell>
          <cell r="D808">
            <v>315791</v>
          </cell>
          <cell r="E808">
            <v>49240</v>
          </cell>
        </row>
        <row r="809">
          <cell r="A809">
            <v>420102</v>
          </cell>
          <cell r="C809" t="str">
            <v>420102 Interest on CC - Credit Lyonnais- Delhi</v>
          </cell>
          <cell r="D809">
            <v>176474</v>
          </cell>
          <cell r="E809">
            <v>34682</v>
          </cell>
        </row>
        <row r="810">
          <cell r="A810">
            <v>420103</v>
          </cell>
          <cell r="C810" t="str">
            <v>420103 Interest on CC - ANZ Grindlays, Delhi.</v>
          </cell>
          <cell r="D810">
            <v>1276360</v>
          </cell>
          <cell r="E810">
            <v>48759</v>
          </cell>
        </row>
        <row r="811">
          <cell r="A811">
            <v>420104</v>
          </cell>
          <cell r="C811" t="str">
            <v>420104 Interest on CC - ICICI Bank,  Delhi</v>
          </cell>
          <cell r="D811">
            <v>2424405</v>
          </cell>
          <cell r="E811">
            <v>1538121</v>
          </cell>
        </row>
        <row r="812">
          <cell r="A812">
            <v>420105</v>
          </cell>
          <cell r="C812" t="str">
            <v>420105 Interest on WCL - ANZ Grindlays Bank,  New Delhi</v>
          </cell>
          <cell r="D812">
            <v>1640514</v>
          </cell>
          <cell r="E812">
            <v>3520959</v>
          </cell>
        </row>
        <row r="813">
          <cell r="A813">
            <v>420106</v>
          </cell>
          <cell r="C813" t="str">
            <v>420106 Interest on WCL - ICICI Bank,  Delhi</v>
          </cell>
          <cell r="D813">
            <v>0</v>
          </cell>
          <cell r="E813">
            <v>0</v>
          </cell>
        </row>
        <row r="814">
          <cell r="A814">
            <v>420107</v>
          </cell>
          <cell r="C814" t="str">
            <v>420107 Interest on WCL - Credit Lyonnais, Delhi</v>
          </cell>
          <cell r="D814">
            <v>3381773</v>
          </cell>
          <cell r="E814">
            <v>3349692</v>
          </cell>
        </row>
        <row r="815">
          <cell r="A815">
            <v>420108</v>
          </cell>
          <cell r="C815" t="str">
            <v>Interest on WCL - ABN AMRO, Delhi</v>
          </cell>
          <cell r="D815">
            <v>0</v>
          </cell>
          <cell r="E815">
            <v>2916018</v>
          </cell>
        </row>
        <row r="816">
          <cell r="A816">
            <v>420109</v>
          </cell>
          <cell r="C816" t="str">
            <v>Interest on WCL - Citi Bank, Delhi</v>
          </cell>
          <cell r="D816">
            <v>1167021</v>
          </cell>
          <cell r="E816">
            <v>45205</v>
          </cell>
        </row>
        <row r="817">
          <cell r="A817">
            <v>420110</v>
          </cell>
          <cell r="C817" t="str">
            <v>Interest on CC - ABN AMRO,  Delhi</v>
          </cell>
          <cell r="D817">
            <v>6814</v>
          </cell>
          <cell r="E817">
            <v>269051</v>
          </cell>
        </row>
        <row r="818">
          <cell r="A818">
            <v>420111</v>
          </cell>
          <cell r="C818" t="str">
            <v>Interest on CC - Bank of Maharashtra</v>
          </cell>
          <cell r="D818">
            <v>3401193</v>
          </cell>
          <cell r="E818">
            <v>0</v>
          </cell>
        </row>
        <row r="820">
          <cell r="C820" t="str">
            <v>Sub Total</v>
          </cell>
          <cell r="D820">
            <v>13790345</v>
          </cell>
          <cell r="E820">
            <v>11771727</v>
          </cell>
        </row>
        <row r="822">
          <cell r="B822">
            <v>26</v>
          </cell>
          <cell r="C822" t="str">
            <v>Interest to others</v>
          </cell>
        </row>
        <row r="823">
          <cell r="A823">
            <v>414035</v>
          </cell>
          <cell r="C823" t="str">
            <v xml:space="preserve">414035 Interest on Others </v>
          </cell>
          <cell r="D823">
            <v>1145441</v>
          </cell>
          <cell r="E823">
            <v>1444755</v>
          </cell>
        </row>
        <row r="825">
          <cell r="C825" t="str">
            <v>Sub Total</v>
          </cell>
          <cell r="D825">
            <v>1145441</v>
          </cell>
          <cell r="E825">
            <v>1444755</v>
          </cell>
        </row>
        <row r="827">
          <cell r="B827">
            <v>3</v>
          </cell>
          <cell r="C827" t="str">
            <v>Bank Charges and commission</v>
          </cell>
        </row>
        <row r="828">
          <cell r="A828">
            <v>420201</v>
          </cell>
          <cell r="C828" t="str">
            <v>420201 Bank Charges</v>
          </cell>
          <cell r="D828">
            <v>1320418</v>
          </cell>
          <cell r="E828">
            <v>1328788</v>
          </cell>
        </row>
        <row r="829">
          <cell r="A829">
            <v>420202</v>
          </cell>
          <cell r="C829" t="str">
            <v>420202 Bank  Guarantee Commission</v>
          </cell>
          <cell r="D829">
            <v>4948140</v>
          </cell>
          <cell r="E829">
            <v>4792793</v>
          </cell>
        </row>
        <row r="831">
          <cell r="C831" t="str">
            <v>Sub Total</v>
          </cell>
          <cell r="D831">
            <v>6268558</v>
          </cell>
          <cell r="E831">
            <v>6121581</v>
          </cell>
        </row>
        <row r="833">
          <cell r="C833" t="str">
            <v>Schedule total</v>
          </cell>
          <cell r="D833">
            <v>53604609</v>
          </cell>
          <cell r="E833">
            <v>41223794</v>
          </cell>
        </row>
        <row r="836">
          <cell r="B836" t="str">
            <v>Schedule E</v>
          </cell>
          <cell r="C836" t="str">
            <v>Depreciation</v>
          </cell>
        </row>
        <row r="838">
          <cell r="A838">
            <v>430001</v>
          </cell>
          <cell r="C838" t="str">
            <v>430001 Depreciation - Buildings</v>
          </cell>
          <cell r="D838">
            <v>1137566</v>
          </cell>
          <cell r="E838">
            <v>1137566</v>
          </cell>
        </row>
        <row r="839">
          <cell r="A839">
            <v>430002</v>
          </cell>
          <cell r="C839" t="str">
            <v>430002 Depreciation - Leasehold Land</v>
          </cell>
          <cell r="D839">
            <v>56387</v>
          </cell>
          <cell r="E839">
            <v>56387</v>
          </cell>
        </row>
        <row r="840">
          <cell r="A840">
            <v>430003</v>
          </cell>
          <cell r="C840" t="str">
            <v>430003 Depreciation - Plant &amp; Machinery</v>
          </cell>
          <cell r="D840">
            <v>74990425</v>
          </cell>
          <cell r="E840">
            <v>71073808</v>
          </cell>
        </row>
        <row r="841">
          <cell r="A841">
            <v>430004</v>
          </cell>
          <cell r="C841" t="str">
            <v>430004 Depreciation - Office Equipment</v>
          </cell>
          <cell r="D841">
            <v>3438813</v>
          </cell>
          <cell r="E841">
            <v>3010920</v>
          </cell>
        </row>
        <row r="842">
          <cell r="A842">
            <v>430005</v>
          </cell>
          <cell r="C842" t="str">
            <v>430005 Depreciation - Computers</v>
          </cell>
          <cell r="D842">
            <v>11970749</v>
          </cell>
          <cell r="E842">
            <v>10559612</v>
          </cell>
        </row>
        <row r="843">
          <cell r="A843">
            <v>430006</v>
          </cell>
          <cell r="C843" t="str">
            <v>430006 Depreciation - Furniture &amp; Fixtures</v>
          </cell>
          <cell r="D843">
            <v>4410613</v>
          </cell>
          <cell r="E843">
            <v>4200039</v>
          </cell>
        </row>
        <row r="844">
          <cell r="A844">
            <v>430007</v>
          </cell>
          <cell r="C844" t="str">
            <v>430007 Depreciation - L.easehold Improvements</v>
          </cell>
          <cell r="D844">
            <v>4313111</v>
          </cell>
          <cell r="E844">
            <v>1986350</v>
          </cell>
        </row>
        <row r="845">
          <cell r="A845">
            <v>430008</v>
          </cell>
          <cell r="C845" t="str">
            <v>430008 Depreciation - Vehicles</v>
          </cell>
          <cell r="D845">
            <v>1136399</v>
          </cell>
          <cell r="E845">
            <v>1044649</v>
          </cell>
        </row>
        <row r="846">
          <cell r="A846">
            <v>430009</v>
          </cell>
          <cell r="C846" t="str">
            <v>430009 Depreciation - Computer SW</v>
          </cell>
          <cell r="D846">
            <v>6030038</v>
          </cell>
          <cell r="E846">
            <v>3490647</v>
          </cell>
        </row>
        <row r="847">
          <cell r="A847">
            <v>430010</v>
          </cell>
          <cell r="C847" t="str">
            <v xml:space="preserve">Depreciation - Equipments given on Rent </v>
          </cell>
          <cell r="D847">
            <v>2035472</v>
          </cell>
          <cell r="E847">
            <v>2664011</v>
          </cell>
        </row>
        <row r="849">
          <cell r="C849" t="str">
            <v>Total</v>
          </cell>
          <cell r="D849">
            <v>109519573</v>
          </cell>
          <cell r="E849">
            <v>99223989</v>
          </cell>
        </row>
        <row r="851">
          <cell r="B851" t="str">
            <v>Schedule I</v>
          </cell>
          <cell r="C851" t="str">
            <v>Preliminary Expenses written off</v>
          </cell>
        </row>
        <row r="853">
          <cell r="A853">
            <v>431001</v>
          </cell>
          <cell r="C853" t="str">
            <v>OQPSK Expenditure written off</v>
          </cell>
          <cell r="D853">
            <v>2914308</v>
          </cell>
          <cell r="E853">
            <v>2914308</v>
          </cell>
        </row>
        <row r="855">
          <cell r="C855" t="str">
            <v>Total</v>
          </cell>
          <cell r="D855">
            <v>2914308</v>
          </cell>
          <cell r="E855">
            <v>2914308</v>
          </cell>
        </row>
        <row r="858">
          <cell r="C858" t="str">
            <v>Provision For Income Tax</v>
          </cell>
        </row>
        <row r="860">
          <cell r="A860">
            <v>451001</v>
          </cell>
          <cell r="C860" t="str">
            <v>Prior period tax adjustment</v>
          </cell>
          <cell r="D860">
            <v>714637</v>
          </cell>
          <cell r="E860">
            <v>0</v>
          </cell>
        </row>
        <row r="861">
          <cell r="A861">
            <v>450001</v>
          </cell>
          <cell r="C861" t="str">
            <v>Income Tax Expense</v>
          </cell>
          <cell r="D861">
            <v>35000000</v>
          </cell>
          <cell r="E861">
            <v>31000000</v>
          </cell>
        </row>
        <row r="863">
          <cell r="C863" t="str">
            <v>Total</v>
          </cell>
          <cell r="D863">
            <v>35000000</v>
          </cell>
          <cell r="E863">
            <v>31000000</v>
          </cell>
        </row>
        <row r="865">
          <cell r="A865">
            <v>440001</v>
          </cell>
          <cell r="C865" t="str">
            <v>Prior Period Items</v>
          </cell>
          <cell r="D865">
            <v>3128744</v>
          </cell>
          <cell r="E865">
            <v>0</v>
          </cell>
        </row>
        <row r="867">
          <cell r="B867" t="str">
            <v>Detail of Prior Period Items</v>
          </cell>
        </row>
        <row r="869">
          <cell r="B869">
            <v>310001</v>
          </cell>
          <cell r="C869" t="str">
            <v xml:space="preserve">Commission </v>
          </cell>
          <cell r="D869">
            <v>-1884545</v>
          </cell>
        </row>
        <row r="870">
          <cell r="B870">
            <v>411102</v>
          </cell>
          <cell r="C870" t="str">
            <v>Lease Rent</v>
          </cell>
          <cell r="D870">
            <v>24288</v>
          </cell>
        </row>
        <row r="871">
          <cell r="B871">
            <v>411601</v>
          </cell>
          <cell r="C871" t="str">
            <v>Legal &amp; Professional Charges</v>
          </cell>
          <cell r="D871">
            <v>65205</v>
          </cell>
        </row>
        <row r="872">
          <cell r="B872">
            <v>412101</v>
          </cell>
          <cell r="C872" t="str">
            <v xml:space="preserve">Repairs &amp; Maintenance: Plant &amp; Machinery </v>
          </cell>
          <cell r="D872">
            <v>181577</v>
          </cell>
        </row>
        <row r="873">
          <cell r="B873">
            <v>412801</v>
          </cell>
          <cell r="C873" t="str">
            <v>Advertisement &amp; Publicity</v>
          </cell>
          <cell r="D873">
            <v>641250</v>
          </cell>
        </row>
        <row r="874">
          <cell r="B874">
            <v>413101</v>
          </cell>
          <cell r="C874" t="str">
            <v>Space Segment Charges</v>
          </cell>
          <cell r="D874">
            <v>1068755</v>
          </cell>
        </row>
        <row r="875">
          <cell r="B875">
            <v>413701</v>
          </cell>
          <cell r="C875" t="str">
            <v>custom duty</v>
          </cell>
          <cell r="D875">
            <v>81837</v>
          </cell>
        </row>
        <row r="876">
          <cell r="B876">
            <v>414012</v>
          </cell>
          <cell r="C876" t="str">
            <v>Octroi non recvoerable</v>
          </cell>
          <cell r="D876">
            <v>155877</v>
          </cell>
        </row>
        <row r="877">
          <cell r="B877">
            <v>499909</v>
          </cell>
          <cell r="C877" t="str">
            <v>Price difference account</v>
          </cell>
          <cell r="D877">
            <v>2794500</v>
          </cell>
        </row>
        <row r="879">
          <cell r="D879">
            <v>3128744</v>
          </cell>
        </row>
      </sheetData>
      <sheetData sheetId="5">
        <row r="1">
          <cell r="A1" t="str">
            <v>HUGHES ESCORTS COMMUNICATION LTD</v>
          </cell>
          <cell r="C1">
            <v>0</v>
          </cell>
          <cell r="D1">
            <v>0</v>
          </cell>
        </row>
        <row r="2">
          <cell r="A2" t="str">
            <v>NEW DELHI</v>
          </cell>
          <cell r="B2" t="str">
            <v>HUGHES ESCORTS COMMUNICATIONS LIMITED</v>
          </cell>
          <cell r="C2">
            <v>-2</v>
          </cell>
          <cell r="D2">
            <v>-4</v>
          </cell>
        </row>
        <row r="3">
          <cell r="A3" t="str">
            <v>Account No</v>
          </cell>
          <cell r="B3" t="str">
            <v>Account Head/ Name</v>
          </cell>
          <cell r="C3" t="str">
            <v>Final Trial 310303</v>
          </cell>
          <cell r="D3" t="str">
            <v>Final 2001-02</v>
          </cell>
          <cell r="E3" t="str">
            <v>as on 110703- at 6.00</v>
          </cell>
          <cell r="G3" t="str">
            <v>Final Trial 310303</v>
          </cell>
          <cell r="H3" t="str">
            <v>Final 2001-02</v>
          </cell>
          <cell r="J3" t="str">
            <v>From SAP 110703 - afternoon</v>
          </cell>
          <cell r="K3" t="str">
            <v>Prov</v>
          </cell>
        </row>
        <row r="4">
          <cell r="A4">
            <v>100001</v>
          </cell>
          <cell r="B4" t="str">
            <v>Issued, Subscribed &amp; Paid up Equity Share Capital.</v>
          </cell>
          <cell r="C4">
            <v>-150000000</v>
          </cell>
          <cell r="D4">
            <v>-150000000</v>
          </cell>
          <cell r="E4">
            <v>-150000000</v>
          </cell>
          <cell r="G4">
            <v>-150000000</v>
          </cell>
          <cell r="H4">
            <v>-150000000</v>
          </cell>
          <cell r="J4">
            <v>-150000000</v>
          </cell>
          <cell r="K4">
            <v>0</v>
          </cell>
        </row>
        <row r="5">
          <cell r="A5">
            <v>101101</v>
          </cell>
          <cell r="B5" t="str">
            <v>Profit &amp; Loss A/c.</v>
          </cell>
          <cell r="C5">
            <v>-269316400</v>
          </cell>
          <cell r="D5">
            <v>-220448484</v>
          </cell>
          <cell r="E5">
            <v>-269316399.80000001</v>
          </cell>
          <cell r="G5">
            <v>-269316399.80000001</v>
          </cell>
          <cell r="H5">
            <v>-220448483.63999999</v>
          </cell>
          <cell r="J5">
            <v>-269316399.80000001</v>
          </cell>
          <cell r="K5">
            <v>0</v>
          </cell>
        </row>
        <row r="6">
          <cell r="A6">
            <v>110001</v>
          </cell>
          <cell r="B6" t="str">
            <v>ABN Amro Term Loan Account</v>
          </cell>
          <cell r="C6">
            <v>-118000000</v>
          </cell>
          <cell r="D6">
            <v>-150000000</v>
          </cell>
          <cell r="E6">
            <v>-118000000</v>
          </cell>
          <cell r="G6">
            <v>-118000000</v>
          </cell>
          <cell r="H6">
            <v>-150000000</v>
          </cell>
          <cell r="J6">
            <v>-118000000</v>
          </cell>
          <cell r="K6">
            <v>0</v>
          </cell>
        </row>
        <row r="7">
          <cell r="A7">
            <v>110002</v>
          </cell>
          <cell r="B7" t="str">
            <v>Credit Lyonnais Term Loan</v>
          </cell>
          <cell r="C7">
            <v>-66666667</v>
          </cell>
          <cell r="D7">
            <v>-80000000</v>
          </cell>
          <cell r="E7">
            <v>-66666666.659999996</v>
          </cell>
          <cell r="G7">
            <v>-66666666.659999996</v>
          </cell>
          <cell r="H7">
            <v>-80000000</v>
          </cell>
          <cell r="J7">
            <v>-66666666.659999996</v>
          </cell>
          <cell r="K7">
            <v>0</v>
          </cell>
        </row>
        <row r="8">
          <cell r="A8">
            <v>110003</v>
          </cell>
          <cell r="B8" t="str">
            <v>Bank of Maharashtra -  Term Loan</v>
          </cell>
          <cell r="C8">
            <v>-95000000</v>
          </cell>
          <cell r="D8">
            <v>0</v>
          </cell>
          <cell r="E8">
            <v>-95000000</v>
          </cell>
          <cell r="G8">
            <v>-95000000</v>
          </cell>
          <cell r="H8">
            <v>0</v>
          </cell>
          <cell r="J8">
            <v>-95000000</v>
          </cell>
          <cell r="K8">
            <v>0</v>
          </cell>
        </row>
        <row r="9">
          <cell r="A9">
            <v>110201</v>
          </cell>
          <cell r="B9" t="str">
            <v>Cash Credit - Citi Bank, New Delhi</v>
          </cell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</row>
        <row r="10">
          <cell r="A10">
            <v>110202</v>
          </cell>
          <cell r="B10" t="str">
            <v>Cash Credit - Credit Lyonias, New Delhi</v>
          </cell>
          <cell r="C10">
            <v>9459453</v>
          </cell>
          <cell r="D10">
            <v>-23700574</v>
          </cell>
          <cell r="E10">
            <v>9459453.0500000007</v>
          </cell>
          <cell r="G10">
            <v>9459453.0500000007</v>
          </cell>
          <cell r="H10">
            <v>-23700574.440000001</v>
          </cell>
          <cell r="J10">
            <v>9459453.0500000007</v>
          </cell>
          <cell r="K10">
            <v>0</v>
          </cell>
        </row>
        <row r="11">
          <cell r="A11">
            <v>110203</v>
          </cell>
          <cell r="B11" t="str">
            <v>Cash Credit - ANZ Grindlays, New Delhi.</v>
          </cell>
          <cell r="C11">
            <v>-2133931</v>
          </cell>
          <cell r="D11">
            <v>-12227380</v>
          </cell>
          <cell r="E11">
            <v>-2133931.27</v>
          </cell>
          <cell r="F11" t="str">
            <v>As at</v>
          </cell>
          <cell r="G11">
            <v>-2133931.27</v>
          </cell>
          <cell r="H11">
            <v>-12227379.609999999</v>
          </cell>
          <cell r="I11" t="str">
            <v>Adjustments</v>
          </cell>
          <cell r="J11">
            <v>-2133931.27</v>
          </cell>
          <cell r="K11">
            <v>0</v>
          </cell>
        </row>
        <row r="12">
          <cell r="A12">
            <v>110204</v>
          </cell>
          <cell r="B12" t="str">
            <v>Cash Credit - ICICI Bank, New Delhi.</v>
          </cell>
          <cell r="C12">
            <v>0</v>
          </cell>
          <cell r="D12">
            <v>0</v>
          </cell>
          <cell r="E12">
            <v>0</v>
          </cell>
          <cell r="F12" t="str">
            <v>31.03.2003</v>
          </cell>
          <cell r="G12">
            <v>0</v>
          </cell>
          <cell r="H12">
            <v>0</v>
          </cell>
          <cell r="I12" t="str">
            <v xml:space="preserve">during the </v>
          </cell>
          <cell r="J12">
            <v>0</v>
          </cell>
          <cell r="K12">
            <v>0</v>
          </cell>
        </row>
        <row r="13">
          <cell r="A13">
            <v>110205</v>
          </cell>
          <cell r="B13" t="str">
            <v>Cash Credit - Bank of Maharashtra, Gurgaon</v>
          </cell>
          <cell r="C13">
            <v>-1625210</v>
          </cell>
          <cell r="D13">
            <v>0</v>
          </cell>
          <cell r="E13">
            <v>-1625209.71</v>
          </cell>
          <cell r="G13">
            <v>-1625209.71</v>
          </cell>
          <cell r="H13">
            <v>0</v>
          </cell>
          <cell r="I13" t="str">
            <v>Year</v>
          </cell>
          <cell r="J13">
            <v>-1625209.71</v>
          </cell>
          <cell r="K13">
            <v>0</v>
          </cell>
        </row>
        <row r="14">
          <cell r="A14">
            <v>110226</v>
          </cell>
          <cell r="B14" t="str">
            <v>Working Capital Loan - ANZ Grindlays Bank,  Delhi.</v>
          </cell>
          <cell r="C14">
            <v>0</v>
          </cell>
          <cell r="D14">
            <v>0</v>
          </cell>
          <cell r="E14">
            <v>0</v>
          </cell>
          <cell r="F14" t="str">
            <v>Rs.</v>
          </cell>
          <cell r="G14">
            <v>0</v>
          </cell>
          <cell r="H14">
            <v>0</v>
          </cell>
          <cell r="I14" t="str">
            <v>Rs.</v>
          </cell>
          <cell r="J14">
            <v>0</v>
          </cell>
          <cell r="K14">
            <v>0</v>
          </cell>
        </row>
        <row r="15">
          <cell r="A15">
            <v>110228</v>
          </cell>
          <cell r="B15" t="str">
            <v>Working Capital Loan - Credit Lyonnais,  Delhi.</v>
          </cell>
          <cell r="C15">
            <v>0</v>
          </cell>
          <cell r="D15">
            <v>-20000000</v>
          </cell>
          <cell r="E15">
            <v>0</v>
          </cell>
          <cell r="G15">
            <v>0</v>
          </cell>
          <cell r="H15">
            <v>-20000000</v>
          </cell>
          <cell r="J15">
            <v>0</v>
          </cell>
          <cell r="K15">
            <v>0</v>
          </cell>
        </row>
        <row r="16">
          <cell r="A16">
            <v>110229</v>
          </cell>
          <cell r="B16" t="str">
            <v>ABN AMRO - Working Capital Demand Loan A/c</v>
          </cell>
          <cell r="C16">
            <v>0</v>
          </cell>
          <cell r="D16">
            <v>0</v>
          </cell>
          <cell r="E16">
            <v>0</v>
          </cell>
          <cell r="F16">
            <v>5582900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>
            <v>110230</v>
          </cell>
          <cell r="B17" t="str">
            <v>Citi Bank - Working Capital Demand Loan A/c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</row>
        <row r="18">
          <cell r="A18">
            <v>110401</v>
          </cell>
          <cell r="B18" t="str">
            <v>Citi Bank, New Delhi Clearing A/c. (CC)</v>
          </cell>
          <cell r="C18">
            <v>-15600721</v>
          </cell>
          <cell r="D18">
            <v>-10962617</v>
          </cell>
          <cell r="E18">
            <v>-15600721.43</v>
          </cell>
          <cell r="F18">
            <v>34130400</v>
          </cell>
          <cell r="G18">
            <v>-15600721.43</v>
          </cell>
          <cell r="H18">
            <v>-10962617.01</v>
          </cell>
          <cell r="I18">
            <v>0</v>
          </cell>
          <cell r="J18">
            <v>-15600721.43</v>
          </cell>
          <cell r="K18">
            <v>0</v>
          </cell>
        </row>
        <row r="19">
          <cell r="A19">
            <v>110404</v>
          </cell>
          <cell r="B19" t="str">
            <v>ICICI, New Delhi Clearing A/c. (CC)</v>
          </cell>
          <cell r="C19">
            <v>-25455256</v>
          </cell>
          <cell r="D19">
            <v>-28931643</v>
          </cell>
          <cell r="E19">
            <v>-25455255.539999999</v>
          </cell>
          <cell r="G19">
            <v>-25455255.539999999</v>
          </cell>
          <cell r="H19">
            <v>-28931642.850000001</v>
          </cell>
          <cell r="J19">
            <v>-25455255.539999999</v>
          </cell>
          <cell r="K19">
            <v>0</v>
          </cell>
        </row>
        <row r="20">
          <cell r="A20">
            <v>110405</v>
          </cell>
          <cell r="B20" t="str">
            <v>Fund Transfer Contra A/c</v>
          </cell>
          <cell r="C20">
            <v>0</v>
          </cell>
          <cell r="D20">
            <v>0</v>
          </cell>
          <cell r="E20">
            <v>0</v>
          </cell>
          <cell r="F20">
            <v>577669674</v>
          </cell>
          <cell r="G20">
            <v>0</v>
          </cell>
          <cell r="H20">
            <v>0</v>
          </cell>
          <cell r="I20">
            <v>383066.19999999995</v>
          </cell>
          <cell r="J20">
            <v>0</v>
          </cell>
          <cell r="K20">
            <v>0</v>
          </cell>
        </row>
        <row r="21">
          <cell r="A21">
            <v>110406</v>
          </cell>
          <cell r="B21" t="str">
            <v>Commercial Paper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</row>
        <row r="22">
          <cell r="A22">
            <v>120001</v>
          </cell>
          <cell r="B22" t="str">
            <v>Vendors Reconciliation Account</v>
          </cell>
          <cell r="C22">
            <v>-241531280</v>
          </cell>
          <cell r="D22">
            <v>-247248603</v>
          </cell>
          <cell r="E22">
            <v>-241531280.19</v>
          </cell>
          <cell r="F22">
            <v>25771871</v>
          </cell>
          <cell r="G22">
            <v>-241531280.19</v>
          </cell>
          <cell r="H22">
            <v>-247248603.30000001</v>
          </cell>
          <cell r="I22">
            <v>0</v>
          </cell>
          <cell r="J22">
            <v>-241531280.19</v>
          </cell>
          <cell r="K22">
            <v>0</v>
          </cell>
        </row>
        <row r="23">
          <cell r="A23">
            <v>120002</v>
          </cell>
          <cell r="B23" t="str">
            <v>GR/IR-clearing - external procurement</v>
          </cell>
          <cell r="C23">
            <v>-1735156</v>
          </cell>
          <cell r="D23">
            <v>-10602064</v>
          </cell>
          <cell r="E23">
            <v>-1735156.13</v>
          </cell>
          <cell r="G23">
            <v>-1735156.13</v>
          </cell>
          <cell r="H23">
            <v>-10602063.800000001</v>
          </cell>
          <cell r="J23">
            <v>-1735156.13</v>
          </cell>
          <cell r="K23">
            <v>0</v>
          </cell>
        </row>
        <row r="24">
          <cell r="A24">
            <v>120003</v>
          </cell>
          <cell r="B24" t="str">
            <v>Asset acquisition - contra account</v>
          </cell>
          <cell r="C24">
            <v>0</v>
          </cell>
          <cell r="D24">
            <v>0</v>
          </cell>
          <cell r="E24">
            <v>0</v>
          </cell>
          <cell r="F24">
            <v>6890285</v>
          </cell>
          <cell r="G24">
            <v>0</v>
          </cell>
          <cell r="H24">
            <v>0</v>
          </cell>
          <cell r="I24">
            <v>1309520.6499999999</v>
          </cell>
          <cell r="J24">
            <v>0</v>
          </cell>
          <cell r="K24">
            <v>0</v>
          </cell>
        </row>
        <row r="25">
          <cell r="A25">
            <v>120004</v>
          </cell>
          <cell r="B25" t="str">
            <v>Employees Reconciliation Account</v>
          </cell>
          <cell r="C25">
            <v>-117036</v>
          </cell>
          <cell r="D25">
            <v>-108111</v>
          </cell>
          <cell r="E25">
            <v>-117036</v>
          </cell>
          <cell r="G25">
            <v>-117036</v>
          </cell>
          <cell r="H25">
            <v>-108111.37</v>
          </cell>
          <cell r="J25">
            <v>-117036</v>
          </cell>
          <cell r="K25">
            <v>0</v>
          </cell>
        </row>
        <row r="26">
          <cell r="A26">
            <v>120005</v>
          </cell>
          <cell r="B26" t="str">
            <v>VENDORS GENERAL A/C</v>
          </cell>
          <cell r="C26">
            <v>-2519426</v>
          </cell>
          <cell r="D26">
            <v>-23378670</v>
          </cell>
          <cell r="E26">
            <v>-2519426.16</v>
          </cell>
          <cell r="F26">
            <v>132108286</v>
          </cell>
          <cell r="G26">
            <v>-2519426.16</v>
          </cell>
          <cell r="H26">
            <v>-23378670</v>
          </cell>
          <cell r="I26">
            <v>126583.01999999999</v>
          </cell>
          <cell r="J26">
            <v>-2519426.16</v>
          </cell>
          <cell r="K26">
            <v>0</v>
          </cell>
        </row>
        <row r="27">
          <cell r="A27">
            <v>120101</v>
          </cell>
          <cell r="B27" t="str">
            <v>Customers Down Payment Special GL</v>
          </cell>
          <cell r="C27">
            <v>-22888178</v>
          </cell>
          <cell r="D27">
            <v>-35842577</v>
          </cell>
          <cell r="E27">
            <v>-22888177.789999999</v>
          </cell>
          <cell r="G27">
            <v>-22888177.789999999</v>
          </cell>
          <cell r="H27">
            <v>-35842577.159999996</v>
          </cell>
          <cell r="J27">
            <v>-22888177.789999999</v>
          </cell>
          <cell r="K27">
            <v>0</v>
          </cell>
        </row>
        <row r="28">
          <cell r="A28">
            <v>120103</v>
          </cell>
          <cell r="B28" t="str">
            <v>IDL-Course Fee Advance</v>
          </cell>
          <cell r="C28">
            <v>0</v>
          </cell>
          <cell r="D28">
            <v>-10000</v>
          </cell>
          <cell r="E28">
            <v>0</v>
          </cell>
          <cell r="F28">
            <v>24359670</v>
          </cell>
          <cell r="G28">
            <v>0</v>
          </cell>
          <cell r="H28">
            <v>-10000</v>
          </cell>
          <cell r="I28">
            <v>0</v>
          </cell>
          <cell r="J28">
            <v>0</v>
          </cell>
          <cell r="K28">
            <v>0</v>
          </cell>
        </row>
        <row r="29">
          <cell r="A29">
            <v>120301</v>
          </cell>
          <cell r="B29" t="str">
            <v>Salaries Payable</v>
          </cell>
          <cell r="C29">
            <v>-42798</v>
          </cell>
          <cell r="D29">
            <v>-4533870</v>
          </cell>
          <cell r="E29">
            <v>-42798</v>
          </cell>
          <cell r="G29">
            <v>-42798</v>
          </cell>
          <cell r="H29">
            <v>-4533870</v>
          </cell>
          <cell r="J29">
            <v>-42798</v>
          </cell>
          <cell r="K29">
            <v>0</v>
          </cell>
        </row>
        <row r="30">
          <cell r="A30">
            <v>120302</v>
          </cell>
          <cell r="B30" t="str">
            <v>Rent  Payable (Salaries)</v>
          </cell>
          <cell r="C30">
            <v>0</v>
          </cell>
          <cell r="D30">
            <v>-8490</v>
          </cell>
          <cell r="E30">
            <v>0</v>
          </cell>
          <cell r="F30">
            <v>10280400</v>
          </cell>
          <cell r="G30">
            <v>0</v>
          </cell>
          <cell r="H30">
            <v>-8490</v>
          </cell>
          <cell r="I30">
            <v>0</v>
          </cell>
          <cell r="J30">
            <v>0</v>
          </cell>
          <cell r="K30">
            <v>0</v>
          </cell>
        </row>
        <row r="31">
          <cell r="A31">
            <v>120303</v>
          </cell>
          <cell r="B31" t="str">
            <v>Monthly Reimbursement Payable (Travel)</v>
          </cell>
          <cell r="C31">
            <v>-479</v>
          </cell>
          <cell r="D31">
            <v>-269102</v>
          </cell>
          <cell r="E31">
            <v>-479</v>
          </cell>
          <cell r="G31">
            <v>-479</v>
          </cell>
          <cell r="H31">
            <v>-269101.83</v>
          </cell>
          <cell r="J31">
            <v>-479</v>
          </cell>
          <cell r="K31">
            <v>0</v>
          </cell>
        </row>
        <row r="32">
          <cell r="A32">
            <v>120304</v>
          </cell>
          <cell r="B32" t="str">
            <v>Monthly Reimbursement Payable (Other than Travel)</v>
          </cell>
          <cell r="C32">
            <v>-702022</v>
          </cell>
          <cell r="D32">
            <v>555</v>
          </cell>
          <cell r="E32">
            <v>-702022</v>
          </cell>
          <cell r="F32">
            <v>816793486</v>
          </cell>
          <cell r="G32">
            <v>-702022</v>
          </cell>
          <cell r="H32">
            <v>555</v>
          </cell>
          <cell r="I32">
            <v>1819169.8699999999</v>
          </cell>
          <cell r="J32">
            <v>-702022</v>
          </cell>
          <cell r="K32">
            <v>0</v>
          </cell>
        </row>
        <row r="33">
          <cell r="A33">
            <v>120305</v>
          </cell>
          <cell r="B33" t="str">
            <v>PF Payable - Employer's contribution</v>
          </cell>
          <cell r="C33">
            <v>-180918</v>
          </cell>
          <cell r="D33">
            <v>-229409</v>
          </cell>
          <cell r="E33">
            <v>-180918</v>
          </cell>
          <cell r="G33">
            <v>-180918</v>
          </cell>
          <cell r="H33">
            <v>-229409</v>
          </cell>
          <cell r="J33">
            <v>-180918</v>
          </cell>
          <cell r="K33">
            <v>0</v>
          </cell>
        </row>
        <row r="34">
          <cell r="A34">
            <v>120306</v>
          </cell>
          <cell r="B34" t="str">
            <v>FPF Payable - Employer's contribution</v>
          </cell>
          <cell r="C34">
            <v>1123</v>
          </cell>
          <cell r="D34">
            <v>-126195</v>
          </cell>
          <cell r="E34">
            <v>1123</v>
          </cell>
          <cell r="F34">
            <v>763822404</v>
          </cell>
          <cell r="G34">
            <v>1123</v>
          </cell>
          <cell r="H34">
            <v>-126195</v>
          </cell>
          <cell r="I34">
            <v>2367545</v>
          </cell>
          <cell r="J34">
            <v>1123</v>
          </cell>
          <cell r="K34">
            <v>0</v>
          </cell>
        </row>
        <row r="35">
          <cell r="A35">
            <v>120307</v>
          </cell>
          <cell r="B35" t="str">
            <v>PF Payable - Employee's contribution</v>
          </cell>
          <cell r="C35">
            <v>-297761</v>
          </cell>
          <cell r="D35">
            <v>-353427</v>
          </cell>
          <cell r="E35">
            <v>-297761</v>
          </cell>
          <cell r="G35">
            <v>-297761</v>
          </cell>
          <cell r="H35">
            <v>-353427</v>
          </cell>
          <cell r="J35">
            <v>-297761</v>
          </cell>
          <cell r="K35">
            <v>0</v>
          </cell>
        </row>
        <row r="36">
          <cell r="A36">
            <v>120308</v>
          </cell>
          <cell r="B36" t="str">
            <v>PF Admn. Charges Payable</v>
          </cell>
          <cell r="C36">
            <v>0</v>
          </cell>
          <cell r="D36">
            <v>0</v>
          </cell>
          <cell r="E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</row>
        <row r="37">
          <cell r="A37">
            <v>120309</v>
          </cell>
          <cell r="B37" t="str">
            <v>DLI  Payable</v>
          </cell>
          <cell r="C37">
            <v>0</v>
          </cell>
          <cell r="D37">
            <v>0</v>
          </cell>
          <cell r="E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</row>
        <row r="38">
          <cell r="A38">
            <v>120310</v>
          </cell>
          <cell r="B38" t="str">
            <v>DLI  Admn Chrgs Payable</v>
          </cell>
          <cell r="C38">
            <v>0</v>
          </cell>
          <cell r="D38">
            <v>0</v>
          </cell>
          <cell r="E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</row>
        <row r="39">
          <cell r="A39">
            <v>120311</v>
          </cell>
          <cell r="B39" t="str">
            <v>Voluntary PF Payable</v>
          </cell>
          <cell r="C39">
            <v>-60069</v>
          </cell>
          <cell r="D39">
            <v>-21000</v>
          </cell>
          <cell r="E39">
            <v>-60069</v>
          </cell>
          <cell r="G39">
            <v>-60069</v>
          </cell>
          <cell r="H39">
            <v>-21000</v>
          </cell>
          <cell r="J39">
            <v>-60069</v>
          </cell>
          <cell r="K39">
            <v>0</v>
          </cell>
        </row>
        <row r="40">
          <cell r="A40">
            <v>120312</v>
          </cell>
          <cell r="B40" t="str">
            <v>Prof. Tax  Payable</v>
          </cell>
          <cell r="C40">
            <v>-4740</v>
          </cell>
          <cell r="D40">
            <v>-18060</v>
          </cell>
          <cell r="E40">
            <v>-4740</v>
          </cell>
          <cell r="G40">
            <v>-4740</v>
          </cell>
          <cell r="H40">
            <v>-18060</v>
          </cell>
          <cell r="J40">
            <v>-4740</v>
          </cell>
          <cell r="K40">
            <v>0</v>
          </cell>
        </row>
        <row r="41">
          <cell r="A41">
            <v>120313</v>
          </cell>
          <cell r="B41" t="str">
            <v>TDS Payable - Section 192.</v>
          </cell>
          <cell r="C41">
            <v>-1241738</v>
          </cell>
          <cell r="D41">
            <v>-1312954</v>
          </cell>
          <cell r="E41">
            <v>-1241738</v>
          </cell>
          <cell r="G41">
            <v>-1241738</v>
          </cell>
          <cell r="H41">
            <v>-1312954</v>
          </cell>
          <cell r="J41">
            <v>-1241738</v>
          </cell>
          <cell r="K41">
            <v>0</v>
          </cell>
        </row>
        <row r="42">
          <cell r="A42">
            <v>120314</v>
          </cell>
          <cell r="B42" t="str">
            <v>HECL Employees' Provident Fund Trust</v>
          </cell>
          <cell r="C42">
            <v>0</v>
          </cell>
          <cell r="D42">
            <v>0</v>
          </cell>
          <cell r="E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</row>
        <row r="43">
          <cell r="A43">
            <v>120315</v>
          </cell>
          <cell r="B43" t="str">
            <v>Regional Provident Fund Commissioner</v>
          </cell>
          <cell r="C43">
            <v>-129654</v>
          </cell>
          <cell r="D43">
            <v>0</v>
          </cell>
          <cell r="E43">
            <v>-129654</v>
          </cell>
          <cell r="G43">
            <v>-129654</v>
          </cell>
          <cell r="H43">
            <v>0</v>
          </cell>
          <cell r="J43">
            <v>-129654</v>
          </cell>
          <cell r="K43">
            <v>0</v>
          </cell>
        </row>
        <row r="44">
          <cell r="A44">
            <v>120321</v>
          </cell>
          <cell r="B44" t="str">
            <v>Works Contract Tax Payable.</v>
          </cell>
          <cell r="C44">
            <v>-6385</v>
          </cell>
          <cell r="D44">
            <v>0</v>
          </cell>
          <cell r="E44">
            <v>-6385</v>
          </cell>
          <cell r="G44">
            <v>-6385</v>
          </cell>
          <cell r="H44">
            <v>0</v>
          </cell>
          <cell r="J44">
            <v>-6385</v>
          </cell>
          <cell r="K44">
            <v>0</v>
          </cell>
        </row>
        <row r="45">
          <cell r="A45">
            <v>120322</v>
          </cell>
          <cell r="B45" t="str">
            <v>Local Sales Tax Payable.</v>
          </cell>
          <cell r="C45">
            <v>-296879</v>
          </cell>
          <cell r="D45">
            <v>-120200</v>
          </cell>
          <cell r="E45">
            <v>-296878.81</v>
          </cell>
          <cell r="G45">
            <v>-296878.81</v>
          </cell>
          <cell r="H45">
            <v>-120200.19</v>
          </cell>
          <cell r="I45" t="str">
            <v>Additions</v>
          </cell>
          <cell r="J45">
            <v>-296878.81</v>
          </cell>
          <cell r="K45">
            <v>0</v>
          </cell>
        </row>
        <row r="46">
          <cell r="A46">
            <v>120323</v>
          </cell>
          <cell r="B46" t="str">
            <v>Central Sales Tax Payable.</v>
          </cell>
          <cell r="C46">
            <v>-1623251</v>
          </cell>
          <cell r="D46">
            <v>-1035630</v>
          </cell>
          <cell r="E46">
            <v>-1623250.78</v>
          </cell>
          <cell r="G46">
            <v>-1623250.78</v>
          </cell>
          <cell r="H46">
            <v>-1035629.73</v>
          </cell>
          <cell r="I46">
            <v>0</v>
          </cell>
          <cell r="J46">
            <v>-1623250.78</v>
          </cell>
          <cell r="K46">
            <v>0</v>
          </cell>
        </row>
        <row r="47">
          <cell r="A47">
            <v>120325</v>
          </cell>
          <cell r="B47" t="str">
            <v>Dividend Tax Payable</v>
          </cell>
          <cell r="C47">
            <v>0</v>
          </cell>
          <cell r="D47">
            <v>0</v>
          </cell>
          <cell r="E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120326</v>
          </cell>
          <cell r="B48" t="str">
            <v>TDS Payable - Section 194 C.</v>
          </cell>
          <cell r="C48">
            <v>-402900</v>
          </cell>
          <cell r="D48">
            <v>-122442</v>
          </cell>
          <cell r="E48">
            <v>-402900</v>
          </cell>
          <cell r="G48">
            <v>-402900</v>
          </cell>
          <cell r="H48">
            <v>-122442</v>
          </cell>
          <cell r="I48">
            <v>24716200</v>
          </cell>
          <cell r="J48">
            <v>-402900</v>
          </cell>
          <cell r="K48">
            <v>0</v>
          </cell>
        </row>
        <row r="49">
          <cell r="A49">
            <v>120327</v>
          </cell>
          <cell r="B49" t="str">
            <v>TDS Payable - Section 194 - H</v>
          </cell>
          <cell r="C49">
            <v>4570</v>
          </cell>
          <cell r="D49">
            <v>-1033394</v>
          </cell>
          <cell r="E49">
            <v>4569.96</v>
          </cell>
          <cell r="G49">
            <v>4569.96</v>
          </cell>
          <cell r="H49">
            <v>-1033393.76</v>
          </cell>
          <cell r="I49">
            <v>783070</v>
          </cell>
          <cell r="J49">
            <v>4569.96</v>
          </cell>
          <cell r="K49">
            <v>0</v>
          </cell>
        </row>
        <row r="50">
          <cell r="A50">
            <v>120329</v>
          </cell>
          <cell r="B50" t="str">
            <v>TDS Payable - Section 194 I.</v>
          </cell>
          <cell r="C50">
            <v>1721</v>
          </cell>
          <cell r="D50">
            <v>-370642</v>
          </cell>
          <cell r="E50">
            <v>1721</v>
          </cell>
          <cell r="G50">
            <v>1721</v>
          </cell>
          <cell r="H50">
            <v>-370642</v>
          </cell>
          <cell r="I50">
            <v>8326068</v>
          </cell>
          <cell r="J50">
            <v>1721</v>
          </cell>
          <cell r="K50">
            <v>0</v>
          </cell>
        </row>
        <row r="51">
          <cell r="A51">
            <v>120330</v>
          </cell>
          <cell r="B51" t="str">
            <v>TDS Payable - Section 194 J.</v>
          </cell>
          <cell r="C51">
            <v>-1261417</v>
          </cell>
          <cell r="D51">
            <v>-852338</v>
          </cell>
          <cell r="E51">
            <v>-1261416.6399999999</v>
          </cell>
          <cell r="G51">
            <v>-1261416.6399999999</v>
          </cell>
          <cell r="H51">
            <v>-852337.64</v>
          </cell>
          <cell r="I51">
            <v>2807222</v>
          </cell>
          <cell r="J51">
            <v>-1261416.6399999999</v>
          </cell>
          <cell r="K51">
            <v>0</v>
          </cell>
        </row>
        <row r="52">
          <cell r="A52">
            <v>120331</v>
          </cell>
          <cell r="B52" t="str">
            <v>TDS Payable - Section 195..</v>
          </cell>
          <cell r="C52">
            <v>320107</v>
          </cell>
          <cell r="D52">
            <v>-771143</v>
          </cell>
          <cell r="E52">
            <v>320107</v>
          </cell>
          <cell r="G52">
            <v>320107</v>
          </cell>
          <cell r="H52">
            <v>-771143</v>
          </cell>
          <cell r="I52">
            <v>94492</v>
          </cell>
          <cell r="J52">
            <v>320107</v>
          </cell>
          <cell r="K52">
            <v>0</v>
          </cell>
        </row>
        <row r="53">
          <cell r="A53">
            <v>120332</v>
          </cell>
          <cell r="B53" t="str">
            <v>TDS Payable - Foreign Remittances - USA.</v>
          </cell>
          <cell r="C53">
            <v>-1373272</v>
          </cell>
          <cell r="D53">
            <v>0</v>
          </cell>
          <cell r="E53">
            <v>-1373272.18</v>
          </cell>
          <cell r="G53">
            <v>-1373272.18</v>
          </cell>
          <cell r="H53">
            <v>0</v>
          </cell>
          <cell r="I53">
            <v>451275</v>
          </cell>
          <cell r="J53">
            <v>-1373272.18</v>
          </cell>
          <cell r="K53">
            <v>0</v>
          </cell>
        </row>
        <row r="54">
          <cell r="A54">
            <v>120333</v>
          </cell>
          <cell r="B54" t="str">
            <v>Works Contract Tax Payable - 2% Haryana.</v>
          </cell>
          <cell r="C54">
            <v>-45653</v>
          </cell>
          <cell r="D54">
            <v>-74549</v>
          </cell>
          <cell r="E54">
            <v>-45653</v>
          </cell>
          <cell r="G54">
            <v>-45653</v>
          </cell>
          <cell r="H54">
            <v>-74549</v>
          </cell>
          <cell r="I54">
            <v>16220536</v>
          </cell>
          <cell r="J54">
            <v>-45653</v>
          </cell>
          <cell r="K54">
            <v>0</v>
          </cell>
        </row>
        <row r="55">
          <cell r="A55">
            <v>120334</v>
          </cell>
          <cell r="B55" t="str">
            <v>Works Contract Tax Payable - 2% Delhi</v>
          </cell>
          <cell r="C55">
            <v>-2867</v>
          </cell>
          <cell r="D55">
            <v>-689</v>
          </cell>
          <cell r="E55">
            <v>-2867</v>
          </cell>
          <cell r="G55">
            <v>-2867</v>
          </cell>
          <cell r="H55">
            <v>-689</v>
          </cell>
          <cell r="I55">
            <v>-444032</v>
          </cell>
          <cell r="J55">
            <v>-2867</v>
          </cell>
          <cell r="K55">
            <v>0</v>
          </cell>
        </row>
        <row r="56">
          <cell r="A56">
            <v>120335</v>
          </cell>
          <cell r="B56" t="str">
            <v>Works Contract Tax Payable - 4% UP.</v>
          </cell>
          <cell r="C56">
            <v>0</v>
          </cell>
          <cell r="D56">
            <v>0</v>
          </cell>
          <cell r="E56">
            <v>0</v>
          </cell>
          <cell r="G56">
            <v>0</v>
          </cell>
          <cell r="H56">
            <v>0</v>
          </cell>
          <cell r="I56">
            <v>-93451</v>
          </cell>
          <cell r="J56">
            <v>0</v>
          </cell>
          <cell r="K56">
            <v>0</v>
          </cell>
        </row>
        <row r="57">
          <cell r="A57">
            <v>120336</v>
          </cell>
          <cell r="B57" t="str">
            <v>Work Contract Tax Payable - Maharashtra</v>
          </cell>
          <cell r="C57">
            <v>-3220</v>
          </cell>
          <cell r="D57">
            <v>0</v>
          </cell>
          <cell r="E57">
            <v>-3220</v>
          </cell>
          <cell r="G57">
            <v>-3220</v>
          </cell>
          <cell r="H57">
            <v>0</v>
          </cell>
          <cell r="I57">
            <v>-107400</v>
          </cell>
          <cell r="J57">
            <v>-3220</v>
          </cell>
          <cell r="K57">
            <v>0</v>
          </cell>
        </row>
        <row r="58">
          <cell r="A58">
            <v>120337</v>
          </cell>
          <cell r="B58" t="str">
            <v>Work Contract Tax Payable - West Bengal</v>
          </cell>
          <cell r="C58">
            <v>0</v>
          </cell>
          <cell r="D58">
            <v>0</v>
          </cell>
          <cell r="E58">
            <v>0</v>
          </cell>
          <cell r="G58">
            <v>0</v>
          </cell>
          <cell r="H58">
            <v>0</v>
          </cell>
          <cell r="I58">
            <v>93451</v>
          </cell>
          <cell r="J58">
            <v>0</v>
          </cell>
          <cell r="K58">
            <v>0</v>
          </cell>
        </row>
        <row r="59">
          <cell r="A59">
            <v>120338</v>
          </cell>
          <cell r="B59" t="str">
            <v>Service Tax Payable</v>
          </cell>
          <cell r="C59">
            <v>-7801242</v>
          </cell>
          <cell r="D59">
            <v>-602486</v>
          </cell>
          <cell r="E59">
            <v>-7801241.6500000004</v>
          </cell>
          <cell r="G59">
            <v>-7801241.6500000004</v>
          </cell>
          <cell r="H59">
            <v>-602485.77</v>
          </cell>
          <cell r="I59">
            <v>123651</v>
          </cell>
          <cell r="J59">
            <v>-7801241.6500000004</v>
          </cell>
          <cell r="K59">
            <v>0</v>
          </cell>
        </row>
        <row r="60">
          <cell r="A60">
            <v>120341</v>
          </cell>
          <cell r="B60" t="str">
            <v>Freight Inwards Payable</v>
          </cell>
          <cell r="C60">
            <v>0</v>
          </cell>
          <cell r="D60">
            <v>-27515</v>
          </cell>
          <cell r="E60">
            <v>0</v>
          </cell>
          <cell r="G60">
            <v>0</v>
          </cell>
          <cell r="H60">
            <v>-27515.01</v>
          </cell>
          <cell r="I60">
            <v>52971082</v>
          </cell>
          <cell r="J60">
            <v>0</v>
          </cell>
          <cell r="K60">
            <v>0</v>
          </cell>
        </row>
        <row r="61">
          <cell r="A61">
            <v>120342</v>
          </cell>
          <cell r="B61" t="str">
            <v>Insurance  Payable</v>
          </cell>
          <cell r="C61">
            <v>-46449</v>
          </cell>
          <cell r="D61">
            <v>0</v>
          </cell>
          <cell r="E61">
            <v>-46448.54</v>
          </cell>
          <cell r="G61">
            <v>-46448.54</v>
          </cell>
          <cell r="H61">
            <v>0</v>
          </cell>
          <cell r="J61">
            <v>-46448.54</v>
          </cell>
          <cell r="K61">
            <v>0</v>
          </cell>
        </row>
        <row r="62">
          <cell r="A62">
            <v>120343</v>
          </cell>
          <cell r="B62" t="str">
            <v>Customs Duty Payable</v>
          </cell>
          <cell r="C62">
            <v>-80169</v>
          </cell>
          <cell r="D62">
            <v>0</v>
          </cell>
          <cell r="E62">
            <v>-80169</v>
          </cell>
          <cell r="G62">
            <v>-80169</v>
          </cell>
          <cell r="H62">
            <v>0</v>
          </cell>
          <cell r="I62">
            <v>-1137566</v>
          </cell>
          <cell r="J62">
            <v>-80169</v>
          </cell>
          <cell r="K62">
            <v>0</v>
          </cell>
        </row>
        <row r="63">
          <cell r="A63">
            <v>120344</v>
          </cell>
          <cell r="B63" t="str">
            <v>C&amp;F charges  Payable</v>
          </cell>
          <cell r="C63">
            <v>0</v>
          </cell>
          <cell r="D63">
            <v>-1012201</v>
          </cell>
          <cell r="E63">
            <v>0</v>
          </cell>
          <cell r="G63">
            <v>0</v>
          </cell>
          <cell r="H63">
            <v>-1012201.1</v>
          </cell>
          <cell r="I63">
            <v>-56387</v>
          </cell>
          <cell r="J63">
            <v>0</v>
          </cell>
          <cell r="K63">
            <v>0</v>
          </cell>
        </row>
        <row r="64">
          <cell r="A64">
            <v>120352</v>
          </cell>
          <cell r="B64" t="str">
            <v>Advance Billing to Customers</v>
          </cell>
          <cell r="C64">
            <v>-22103965</v>
          </cell>
          <cell r="D64">
            <v>-22404390</v>
          </cell>
          <cell r="E64">
            <v>-22103965</v>
          </cell>
          <cell r="G64">
            <v>-22103965</v>
          </cell>
          <cell r="H64">
            <v>-22404390.399999999</v>
          </cell>
          <cell r="I64">
            <v>-74607359</v>
          </cell>
          <cell r="J64">
            <v>-22103965</v>
          </cell>
          <cell r="K64">
            <v>0</v>
          </cell>
        </row>
        <row r="65">
          <cell r="A65">
            <v>120353</v>
          </cell>
          <cell r="B65" t="str">
            <v>Stale Cheques</v>
          </cell>
          <cell r="C65">
            <v>-1161162</v>
          </cell>
          <cell r="D65">
            <v>-822049</v>
          </cell>
          <cell r="E65">
            <v>-1161162</v>
          </cell>
          <cell r="G65">
            <v>-1161162</v>
          </cell>
          <cell r="H65">
            <v>-822049</v>
          </cell>
          <cell r="I65">
            <v>-3312230</v>
          </cell>
          <cell r="J65">
            <v>-1161162</v>
          </cell>
          <cell r="K65">
            <v>0</v>
          </cell>
        </row>
        <row r="66">
          <cell r="A66">
            <v>120354</v>
          </cell>
          <cell r="B66" t="str">
            <v>Equity Dividend Payable</v>
          </cell>
          <cell r="C66">
            <v>0</v>
          </cell>
          <cell r="D66">
            <v>0</v>
          </cell>
          <cell r="E66">
            <v>0</v>
          </cell>
          <cell r="G66">
            <v>0</v>
          </cell>
          <cell r="H66">
            <v>0</v>
          </cell>
          <cell r="I66">
            <v>-4410613</v>
          </cell>
          <cell r="J66">
            <v>0</v>
          </cell>
          <cell r="K66">
            <v>0</v>
          </cell>
        </row>
        <row r="67">
          <cell r="A67">
            <v>120355</v>
          </cell>
          <cell r="B67" t="str">
            <v>Unpaid Dividend</v>
          </cell>
          <cell r="C67">
            <v>-26</v>
          </cell>
          <cell r="D67">
            <v>-16</v>
          </cell>
          <cell r="E67">
            <v>-26</v>
          </cell>
          <cell r="G67">
            <v>-26</v>
          </cell>
          <cell r="H67">
            <v>-16</v>
          </cell>
          <cell r="I67">
            <v>-11970748</v>
          </cell>
          <cell r="J67">
            <v>-26</v>
          </cell>
          <cell r="K67">
            <v>0</v>
          </cell>
        </row>
        <row r="68">
          <cell r="A68">
            <v>120356</v>
          </cell>
          <cell r="B68" t="str">
            <v>IDL - Advance Billing to Students</v>
          </cell>
          <cell r="C68">
            <v>-27371960</v>
          </cell>
          <cell r="D68">
            <v>-462797</v>
          </cell>
          <cell r="E68">
            <v>-27371959.57</v>
          </cell>
          <cell r="G68">
            <v>-27371959.57</v>
          </cell>
          <cell r="H68">
            <v>-462797</v>
          </cell>
          <cell r="I68">
            <v>-4313112</v>
          </cell>
          <cell r="J68">
            <v>-27371959.57</v>
          </cell>
          <cell r="K68">
            <v>0</v>
          </cell>
        </row>
        <row r="69">
          <cell r="A69">
            <v>120357</v>
          </cell>
          <cell r="B69" t="str">
            <v>Revenue billed but not accrued</v>
          </cell>
          <cell r="C69">
            <v>-2751328</v>
          </cell>
          <cell r="D69">
            <v>0</v>
          </cell>
          <cell r="E69">
            <v>-2751328</v>
          </cell>
          <cell r="G69">
            <v>-2751328</v>
          </cell>
          <cell r="H69">
            <v>0</v>
          </cell>
          <cell r="I69">
            <v>173121</v>
          </cell>
          <cell r="J69">
            <v>-2751328</v>
          </cell>
          <cell r="K69">
            <v>0</v>
          </cell>
        </row>
        <row r="70">
          <cell r="A70">
            <v>120361</v>
          </cell>
          <cell r="B70" t="str">
            <v>Expenses  Payable</v>
          </cell>
          <cell r="C70">
            <v>-99295391</v>
          </cell>
          <cell r="D70">
            <v>-105993612</v>
          </cell>
          <cell r="E70">
            <v>-99295391.090000004</v>
          </cell>
          <cell r="G70">
            <v>-99295391.090000004</v>
          </cell>
          <cell r="H70">
            <v>-105993612.34999999</v>
          </cell>
          <cell r="I70">
            <v>-6030038</v>
          </cell>
          <cell r="J70">
            <v>-99295391.090000004</v>
          </cell>
          <cell r="K70">
            <v>0</v>
          </cell>
        </row>
        <row r="71">
          <cell r="A71">
            <v>120362</v>
          </cell>
          <cell r="B71" t="str">
            <v>Freight Outwards Payable</v>
          </cell>
          <cell r="C71">
            <v>0</v>
          </cell>
          <cell r="D71">
            <v>3887</v>
          </cell>
          <cell r="E71">
            <v>0</v>
          </cell>
          <cell r="G71">
            <v>0</v>
          </cell>
          <cell r="H71">
            <v>3887</v>
          </cell>
          <cell r="I71">
            <v>0</v>
          </cell>
          <cell r="J71">
            <v>0</v>
          </cell>
          <cell r="K71">
            <v>0</v>
          </cell>
        </row>
        <row r="72">
          <cell r="A72">
            <v>120363</v>
          </cell>
          <cell r="B72" t="str">
            <v>DOT Charges  Payable</v>
          </cell>
          <cell r="C72">
            <v>0</v>
          </cell>
          <cell r="D72">
            <v>-3400000</v>
          </cell>
          <cell r="E72">
            <v>0</v>
          </cell>
          <cell r="G72">
            <v>0</v>
          </cell>
          <cell r="H72">
            <v>-3400000.33</v>
          </cell>
          <cell r="I72">
            <v>0</v>
          </cell>
          <cell r="J72">
            <v>0</v>
          </cell>
          <cell r="K72">
            <v>0</v>
          </cell>
        </row>
        <row r="73">
          <cell r="A73">
            <v>120366</v>
          </cell>
          <cell r="B73" t="str">
            <v>Security Deposit Received</v>
          </cell>
          <cell r="C73">
            <v>-3864254</v>
          </cell>
          <cell r="D73">
            <v>-250000</v>
          </cell>
          <cell r="E73">
            <v>-3864254.45</v>
          </cell>
          <cell r="G73">
            <v>-3864254.45</v>
          </cell>
          <cell r="H73">
            <v>-250000</v>
          </cell>
          <cell r="I73">
            <v>0</v>
          </cell>
          <cell r="J73">
            <v>-3864254.45</v>
          </cell>
          <cell r="K73">
            <v>0</v>
          </cell>
        </row>
        <row r="74">
          <cell r="A74">
            <v>120367</v>
          </cell>
          <cell r="B74" t="str">
            <v>WPC Charges Payable</v>
          </cell>
          <cell r="C74">
            <v>0</v>
          </cell>
          <cell r="D74">
            <v>-2812710</v>
          </cell>
          <cell r="E74">
            <v>0</v>
          </cell>
          <cell r="G74">
            <v>0</v>
          </cell>
          <cell r="H74">
            <v>-2812710</v>
          </cell>
          <cell r="I74">
            <v>0</v>
          </cell>
          <cell r="J74">
            <v>0</v>
          </cell>
          <cell r="K74">
            <v>0</v>
          </cell>
        </row>
        <row r="75">
          <cell r="A75">
            <v>120368</v>
          </cell>
          <cell r="B75" t="str">
            <v>SECURITY DEPOSIT  RECIEVED- CO.CAR SCHEME</v>
          </cell>
          <cell r="C75">
            <v>-66036</v>
          </cell>
          <cell r="D75">
            <v>-817203</v>
          </cell>
          <cell r="E75">
            <v>-66036</v>
          </cell>
          <cell r="G75">
            <v>-66036</v>
          </cell>
          <cell r="H75">
            <v>-817203</v>
          </cell>
          <cell r="I75">
            <v>0</v>
          </cell>
          <cell r="J75">
            <v>-66036</v>
          </cell>
          <cell r="K75">
            <v>0</v>
          </cell>
        </row>
        <row r="76">
          <cell r="A76">
            <v>120369</v>
          </cell>
          <cell r="B76" t="str">
            <v>Bank Guarantees Issued to Customers</v>
          </cell>
          <cell r="C76">
            <v>1445735370</v>
          </cell>
          <cell r="D76">
            <v>1347748222</v>
          </cell>
          <cell r="E76">
            <v>1445735369.6500001</v>
          </cell>
          <cell r="G76">
            <v>1445735369.6500001</v>
          </cell>
          <cell r="H76">
            <v>1347748221.6500001</v>
          </cell>
          <cell r="I76">
            <v>-2035472</v>
          </cell>
          <cell r="J76">
            <v>1445735369.6500001</v>
          </cell>
          <cell r="K76">
            <v>0</v>
          </cell>
        </row>
        <row r="77">
          <cell r="A77">
            <v>120370</v>
          </cell>
          <cell r="B77" t="str">
            <v>Letter of Credit Issued to Suppliers</v>
          </cell>
          <cell r="C77">
            <v>0</v>
          </cell>
          <cell r="D77">
            <v>0</v>
          </cell>
          <cell r="E77">
            <v>0</v>
          </cell>
          <cell r="G77">
            <v>0</v>
          </cell>
          <cell r="H77">
            <v>0</v>
          </cell>
          <cell r="I77">
            <v>-107700404</v>
          </cell>
          <cell r="J77">
            <v>0</v>
          </cell>
          <cell r="K77">
            <v>0</v>
          </cell>
        </row>
        <row r="78">
          <cell r="A78">
            <v>120371</v>
          </cell>
          <cell r="B78" t="str">
            <v>Bank Guarantee - Centurion Bank Ltd</v>
          </cell>
          <cell r="C78">
            <v>-15036367</v>
          </cell>
          <cell r="D78">
            <v>-15118867</v>
          </cell>
          <cell r="E78">
            <v>-15036366.6</v>
          </cell>
          <cell r="G78">
            <v>-15036366.6</v>
          </cell>
          <cell r="H78">
            <v>-15118866.6</v>
          </cell>
          <cell r="J78">
            <v>-15036366.6</v>
          </cell>
          <cell r="K78">
            <v>0</v>
          </cell>
        </row>
        <row r="79">
          <cell r="A79">
            <v>120372</v>
          </cell>
          <cell r="B79" t="str">
            <v>Bank Guarantee - Credit Lyonnais Ltd</v>
          </cell>
          <cell r="C79">
            <v>-139054162</v>
          </cell>
          <cell r="D79">
            <v>-78439999</v>
          </cell>
          <cell r="E79">
            <v>-139054162.05000001</v>
          </cell>
          <cell r="G79">
            <v>-139054162.05000001</v>
          </cell>
          <cell r="H79">
            <v>-78439999.049999997</v>
          </cell>
          <cell r="I79">
            <v>1137566</v>
          </cell>
          <cell r="J79">
            <v>-139054162.05000001</v>
          </cell>
          <cell r="K79">
            <v>0</v>
          </cell>
        </row>
        <row r="80">
          <cell r="A80">
            <v>120373</v>
          </cell>
          <cell r="B80" t="str">
            <v>Bank Guarantee - Grindlays Bank Ltd</v>
          </cell>
          <cell r="C80">
            <v>-144710721</v>
          </cell>
          <cell r="D80">
            <v>-129710721</v>
          </cell>
          <cell r="E80">
            <v>-144710721</v>
          </cell>
          <cell r="G80">
            <v>-144710721</v>
          </cell>
          <cell r="H80">
            <v>-129710721</v>
          </cell>
          <cell r="I80">
            <v>56387</v>
          </cell>
          <cell r="J80">
            <v>-144710721</v>
          </cell>
          <cell r="K80">
            <v>0</v>
          </cell>
        </row>
        <row r="81">
          <cell r="A81">
            <v>120374</v>
          </cell>
          <cell r="B81" t="str">
            <v>Letter of Credit  - Credit Lyonnais Ltd</v>
          </cell>
          <cell r="C81">
            <v>0</v>
          </cell>
          <cell r="D81">
            <v>0</v>
          </cell>
          <cell r="E81">
            <v>0</v>
          </cell>
          <cell r="G81">
            <v>0</v>
          </cell>
          <cell r="H81">
            <v>0</v>
          </cell>
          <cell r="I81">
            <v>74990425</v>
          </cell>
          <cell r="J81">
            <v>0</v>
          </cell>
          <cell r="K81">
            <v>0</v>
          </cell>
        </row>
        <row r="82">
          <cell r="A82">
            <v>120377</v>
          </cell>
          <cell r="B82" t="str">
            <v>Bank Guarantee - ABN Amro Bank</v>
          </cell>
          <cell r="C82">
            <v>-39020360</v>
          </cell>
          <cell r="D82">
            <v>-41786480</v>
          </cell>
          <cell r="E82">
            <v>-39020360</v>
          </cell>
          <cell r="G82">
            <v>-39020360</v>
          </cell>
          <cell r="H82">
            <v>-41786480</v>
          </cell>
          <cell r="I82">
            <v>3438813</v>
          </cell>
          <cell r="J82">
            <v>-39020360</v>
          </cell>
          <cell r="K82">
            <v>0</v>
          </cell>
        </row>
        <row r="83">
          <cell r="A83">
            <v>120378</v>
          </cell>
          <cell r="B83" t="str">
            <v>Letter of Credit - ABN Amro Bank</v>
          </cell>
          <cell r="C83">
            <v>0</v>
          </cell>
          <cell r="D83">
            <v>0</v>
          </cell>
          <cell r="E83">
            <v>0</v>
          </cell>
          <cell r="G83">
            <v>0</v>
          </cell>
          <cell r="H83">
            <v>0</v>
          </cell>
          <cell r="I83">
            <v>11970749</v>
          </cell>
          <cell r="J83">
            <v>0</v>
          </cell>
          <cell r="K83">
            <v>0</v>
          </cell>
        </row>
        <row r="84">
          <cell r="A84">
            <v>120379</v>
          </cell>
          <cell r="B84" t="str">
            <v>ICICI - Bank Guarantees</v>
          </cell>
          <cell r="C84">
            <v>-1000000000</v>
          </cell>
          <cell r="D84">
            <v>-1000000000</v>
          </cell>
          <cell r="E84">
            <v>-1000000000</v>
          </cell>
          <cell r="G84">
            <v>-1000000000</v>
          </cell>
          <cell r="H84">
            <v>-1000000000</v>
          </cell>
          <cell r="I84">
            <v>4410613</v>
          </cell>
          <cell r="J84">
            <v>-1000000000</v>
          </cell>
          <cell r="K84">
            <v>0</v>
          </cell>
        </row>
        <row r="85">
          <cell r="A85">
            <v>120380</v>
          </cell>
          <cell r="B85" t="str">
            <v>Bank Guarantee - Bank of Maharashtra</v>
          </cell>
          <cell r="C85">
            <v>-107913760</v>
          </cell>
          <cell r="D85">
            <v>-82692155</v>
          </cell>
          <cell r="E85">
            <v>-107913760</v>
          </cell>
          <cell r="G85">
            <v>-107913760</v>
          </cell>
          <cell r="H85">
            <v>-82692155</v>
          </cell>
          <cell r="I85">
            <v>4313111</v>
          </cell>
          <cell r="J85">
            <v>-107913760</v>
          </cell>
          <cell r="K85">
            <v>0</v>
          </cell>
        </row>
        <row r="86">
          <cell r="A86">
            <v>121001</v>
          </cell>
          <cell r="B86" t="str">
            <v>Provision for Taxiation</v>
          </cell>
          <cell r="C86">
            <v>-259792065</v>
          </cell>
          <cell r="D86">
            <v>-213603180</v>
          </cell>
          <cell r="E86">
            <v>-212776781</v>
          </cell>
          <cell r="G86">
            <v>-259792065</v>
          </cell>
          <cell r="H86">
            <v>-213603180</v>
          </cell>
          <cell r="I86">
            <v>1136399</v>
          </cell>
          <cell r="J86">
            <v>-212776781</v>
          </cell>
          <cell r="K86">
            <v>-47015284</v>
          </cell>
        </row>
        <row r="87">
          <cell r="A87">
            <v>121101</v>
          </cell>
          <cell r="B87" t="str">
            <v>Proposed Dividend</v>
          </cell>
          <cell r="C87">
            <v>0</v>
          </cell>
          <cell r="D87">
            <v>-7500000</v>
          </cell>
          <cell r="E87">
            <v>0</v>
          </cell>
          <cell r="G87">
            <v>0</v>
          </cell>
          <cell r="H87">
            <v>-7500000.21</v>
          </cell>
          <cell r="I87">
            <v>6030038</v>
          </cell>
          <cell r="J87">
            <v>0</v>
          </cell>
          <cell r="K87">
            <v>0</v>
          </cell>
        </row>
        <row r="88">
          <cell r="A88">
            <v>121301</v>
          </cell>
          <cell r="B88" t="str">
            <v>Provision for Warranty</v>
          </cell>
          <cell r="C88">
            <v>-3732707</v>
          </cell>
          <cell r="D88">
            <v>-6870000</v>
          </cell>
          <cell r="E88">
            <v>-3732707</v>
          </cell>
          <cell r="G88">
            <v>-3732707</v>
          </cell>
          <cell r="H88">
            <v>-6870000</v>
          </cell>
          <cell r="I88">
            <v>2035472</v>
          </cell>
          <cell r="J88">
            <v>-3732707</v>
          </cell>
          <cell r="K88">
            <v>0</v>
          </cell>
        </row>
        <row r="89">
          <cell r="A89">
            <v>121401</v>
          </cell>
          <cell r="B89" t="str">
            <v>Provision for Gratuity.</v>
          </cell>
          <cell r="C89">
            <v>-3664236</v>
          </cell>
          <cell r="D89">
            <v>-3976564</v>
          </cell>
          <cell r="E89">
            <v>-3664236</v>
          </cell>
          <cell r="G89">
            <v>-3664236</v>
          </cell>
          <cell r="H89">
            <v>-3976564</v>
          </cell>
          <cell r="I89">
            <v>109519573</v>
          </cell>
          <cell r="J89">
            <v>-3664236</v>
          </cell>
          <cell r="K89">
            <v>0</v>
          </cell>
        </row>
        <row r="90">
          <cell r="A90">
            <v>121402</v>
          </cell>
          <cell r="B90" t="str">
            <v>Provision for Bonus/MIP</v>
          </cell>
          <cell r="C90">
            <v>-13560774</v>
          </cell>
          <cell r="D90">
            <v>-7690000</v>
          </cell>
          <cell r="E90">
            <v>-13560774</v>
          </cell>
          <cell r="G90">
            <v>-13560774</v>
          </cell>
          <cell r="H90">
            <v>-7690000</v>
          </cell>
          <cell r="J90">
            <v>-13560774</v>
          </cell>
          <cell r="K90">
            <v>0</v>
          </cell>
        </row>
        <row r="91">
          <cell r="A91">
            <v>121403</v>
          </cell>
          <cell r="B91" t="str">
            <v>Provision for Leave Encashment</v>
          </cell>
          <cell r="C91">
            <v>-1377316</v>
          </cell>
          <cell r="D91">
            <v>-1179421</v>
          </cell>
          <cell r="E91">
            <v>-1377316</v>
          </cell>
          <cell r="G91">
            <v>-1377316</v>
          </cell>
          <cell r="H91">
            <v>-1179421</v>
          </cell>
          <cell r="J91">
            <v>-1377316</v>
          </cell>
          <cell r="K91">
            <v>0</v>
          </cell>
        </row>
        <row r="92">
          <cell r="A92">
            <v>130001</v>
          </cell>
          <cell r="B92" t="str">
            <v>Deferred Tax Liability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H92">
            <v>0</v>
          </cell>
          <cell r="J92">
            <v>0</v>
          </cell>
          <cell r="K92">
            <v>0</v>
          </cell>
        </row>
        <row r="93">
          <cell r="A93">
            <v>200101</v>
          </cell>
          <cell r="B93" t="str">
            <v>Buildings</v>
          </cell>
          <cell r="C93">
            <v>34130400</v>
          </cell>
          <cell r="D93">
            <v>34130400</v>
          </cell>
          <cell r="E93">
            <v>34130400</v>
          </cell>
          <cell r="G93">
            <v>34130400</v>
          </cell>
          <cell r="H93">
            <v>34130400</v>
          </cell>
          <cell r="J93">
            <v>34130400</v>
          </cell>
          <cell r="K93">
            <v>0</v>
          </cell>
        </row>
        <row r="94">
          <cell r="A94">
            <v>200201</v>
          </cell>
          <cell r="B94" t="str">
            <v>LEASEHOLD LAND</v>
          </cell>
          <cell r="C94">
            <v>5582900</v>
          </cell>
          <cell r="D94">
            <v>5582900</v>
          </cell>
          <cell r="E94">
            <v>5582900</v>
          </cell>
          <cell r="G94">
            <v>5582900</v>
          </cell>
          <cell r="H94">
            <v>5582900</v>
          </cell>
          <cell r="J94">
            <v>5582900</v>
          </cell>
          <cell r="K94">
            <v>0</v>
          </cell>
        </row>
        <row r="95">
          <cell r="A95">
            <v>200301</v>
          </cell>
          <cell r="B95" t="str">
            <v>Plant &amp; Machinery</v>
          </cell>
          <cell r="C95">
            <v>573437541</v>
          </cell>
          <cell r="D95">
            <v>548721341</v>
          </cell>
          <cell r="E95">
            <v>573437541.15999997</v>
          </cell>
          <cell r="G95">
            <v>573437541.15999997</v>
          </cell>
          <cell r="H95">
            <v>548721340.52999997</v>
          </cell>
          <cell r="J95">
            <v>573437541.15999997</v>
          </cell>
          <cell r="K95">
            <v>0</v>
          </cell>
        </row>
        <row r="96">
          <cell r="A96">
            <v>200401</v>
          </cell>
          <cell r="B96" t="str">
            <v>Office Equipment</v>
          </cell>
          <cell r="C96">
            <v>20441025</v>
          </cell>
          <cell r="D96">
            <v>19657955</v>
          </cell>
          <cell r="E96">
            <v>20441025.25</v>
          </cell>
          <cell r="G96">
            <v>20441025.25</v>
          </cell>
          <cell r="H96">
            <v>19657955.25</v>
          </cell>
          <cell r="J96">
            <v>20441025.25</v>
          </cell>
          <cell r="K96">
            <v>0</v>
          </cell>
        </row>
        <row r="97">
          <cell r="A97">
            <v>200501</v>
          </cell>
          <cell r="B97" t="str">
            <v>Computers</v>
          </cell>
          <cell r="C97">
            <v>76817693</v>
          </cell>
          <cell r="D97">
            <v>68491625</v>
          </cell>
          <cell r="E97">
            <v>76817692.579999998</v>
          </cell>
          <cell r="G97">
            <v>76817692.579999998</v>
          </cell>
          <cell r="H97">
            <v>68491625.099999994</v>
          </cell>
          <cell r="J97">
            <v>76817692.579999998</v>
          </cell>
          <cell r="K97">
            <v>0</v>
          </cell>
        </row>
        <row r="98">
          <cell r="A98">
            <v>200601</v>
          </cell>
          <cell r="B98" t="str">
            <v>Furniture &amp; Fixtures</v>
          </cell>
          <cell r="C98">
            <v>25678420</v>
          </cell>
          <cell r="D98">
            <v>22871198</v>
          </cell>
          <cell r="E98">
            <v>25678419.5</v>
          </cell>
          <cell r="G98">
            <v>25678419.5</v>
          </cell>
          <cell r="H98">
            <v>22871197.5</v>
          </cell>
          <cell r="J98">
            <v>25678419.5</v>
          </cell>
          <cell r="K98">
            <v>0</v>
          </cell>
        </row>
        <row r="99">
          <cell r="A99">
            <v>200701</v>
          </cell>
          <cell r="B99" t="str">
            <v>Leasehold Improvements.</v>
          </cell>
          <cell r="C99">
            <v>24359670</v>
          </cell>
          <cell r="D99">
            <v>24265178</v>
          </cell>
          <cell r="E99">
            <v>24359670</v>
          </cell>
          <cell r="G99">
            <v>24359670</v>
          </cell>
          <cell r="H99">
            <v>24265178</v>
          </cell>
          <cell r="J99">
            <v>24359670</v>
          </cell>
          <cell r="K99">
            <v>0</v>
          </cell>
        </row>
        <row r="100">
          <cell r="A100">
            <v>200801</v>
          </cell>
          <cell r="B100" t="str">
            <v>Vehicles</v>
          </cell>
          <cell r="C100">
            <v>6890285</v>
          </cell>
          <cell r="D100">
            <v>6439010</v>
          </cell>
          <cell r="E100">
            <v>6890284.5</v>
          </cell>
          <cell r="G100">
            <v>6890284.5</v>
          </cell>
          <cell r="H100">
            <v>6439009.5</v>
          </cell>
          <cell r="J100">
            <v>6890284.5</v>
          </cell>
          <cell r="K100">
            <v>0</v>
          </cell>
        </row>
        <row r="101">
          <cell r="A101">
            <v>200901</v>
          </cell>
          <cell r="B101" t="str">
            <v>Capitalised Software</v>
          </cell>
          <cell r="C101">
            <v>38182866</v>
          </cell>
          <cell r="D101">
            <v>21962330</v>
          </cell>
          <cell r="E101">
            <v>38182866.340000004</v>
          </cell>
          <cell r="G101">
            <v>38182866.340000004</v>
          </cell>
          <cell r="H101">
            <v>21962329.539999999</v>
          </cell>
          <cell r="J101">
            <v>38182866.340000004</v>
          </cell>
          <cell r="K101">
            <v>0</v>
          </cell>
        </row>
        <row r="102">
          <cell r="A102">
            <v>201001</v>
          </cell>
          <cell r="B102" t="str">
            <v>Accumulated Depreciation Buildings</v>
          </cell>
          <cell r="C102">
            <v>-2638754</v>
          </cell>
          <cell r="D102">
            <v>-1501188</v>
          </cell>
          <cell r="E102">
            <v>-2638753.7799999998</v>
          </cell>
          <cell r="G102">
            <v>-2638753.7799999998</v>
          </cell>
          <cell r="H102">
            <v>-1501187.55</v>
          </cell>
          <cell r="J102">
            <v>-2638753.7799999998</v>
          </cell>
          <cell r="K102">
            <v>0</v>
          </cell>
        </row>
        <row r="103">
          <cell r="A103">
            <v>201101</v>
          </cell>
          <cell r="B103" t="str">
            <v>Accumulated Depreciation Leasehold Land</v>
          </cell>
          <cell r="C103">
            <v>-343161</v>
          </cell>
          <cell r="D103">
            <v>-286774</v>
          </cell>
          <cell r="E103">
            <v>-343160.87</v>
          </cell>
          <cell r="G103">
            <v>-343160.87</v>
          </cell>
          <cell r="H103">
            <v>-286773.58</v>
          </cell>
          <cell r="J103">
            <v>-343160.87</v>
          </cell>
          <cell r="K103">
            <v>0</v>
          </cell>
        </row>
        <row r="104">
          <cell r="A104">
            <v>201201</v>
          </cell>
          <cell r="B104" t="str">
            <v>Accumulated Depreciation Plant &amp; Machinery.</v>
          </cell>
          <cell r="C104">
            <v>-386406994</v>
          </cell>
          <cell r="D104">
            <v>-311799635</v>
          </cell>
          <cell r="E104">
            <v>-386406994</v>
          </cell>
          <cell r="G104">
            <v>-386406994</v>
          </cell>
          <cell r="H104">
            <v>-311799635.23000002</v>
          </cell>
          <cell r="J104">
            <v>-386406994</v>
          </cell>
          <cell r="K104">
            <v>0</v>
          </cell>
        </row>
        <row r="105">
          <cell r="A105">
            <v>201301</v>
          </cell>
          <cell r="B105" t="str">
            <v>Accumulated Depreciation Office Equipment</v>
          </cell>
          <cell r="C105">
            <v>-12686923</v>
          </cell>
          <cell r="D105">
            <v>-9374693</v>
          </cell>
          <cell r="E105">
            <v>-12686922.710000001</v>
          </cell>
          <cell r="G105">
            <v>-12686922.710000001</v>
          </cell>
          <cell r="H105">
            <v>-9374692.7699999996</v>
          </cell>
          <cell r="J105">
            <v>-12686922.710000001</v>
          </cell>
          <cell r="K105">
            <v>0</v>
          </cell>
        </row>
        <row r="106">
          <cell r="A106">
            <v>201401</v>
          </cell>
          <cell r="B106" t="str">
            <v>Accumulated Depreciation Furniture &amp; Fixtures</v>
          </cell>
          <cell r="C106">
            <v>-12161000</v>
          </cell>
          <cell r="D106">
            <v>-7750387</v>
          </cell>
          <cell r="E106">
            <v>-12160999.720000001</v>
          </cell>
          <cell r="G106">
            <v>-12160999.720000001</v>
          </cell>
          <cell r="H106">
            <v>-7750386.5899999999</v>
          </cell>
          <cell r="J106">
            <v>-12160999.720000001</v>
          </cell>
          <cell r="K106">
            <v>0</v>
          </cell>
        </row>
        <row r="107">
          <cell r="A107">
            <v>201501</v>
          </cell>
          <cell r="B107" t="str">
            <v>Accumulated Depreciation Computers</v>
          </cell>
          <cell r="C107">
            <v>-45973500</v>
          </cell>
          <cell r="D107">
            <v>-34002752</v>
          </cell>
          <cell r="E107">
            <v>-45973500.469999999</v>
          </cell>
          <cell r="G107">
            <v>-45973500.469999999</v>
          </cell>
          <cell r="H107">
            <v>-34002751.869999997</v>
          </cell>
          <cell r="J107">
            <v>-45973500.469999999</v>
          </cell>
          <cell r="K107">
            <v>0</v>
          </cell>
        </row>
        <row r="108">
          <cell r="A108">
            <v>201601</v>
          </cell>
          <cell r="B108" t="str">
            <v>Accumulated Depreciation Leasehold Improvements</v>
          </cell>
          <cell r="C108">
            <v>-9829349</v>
          </cell>
          <cell r="D108">
            <v>-5516237</v>
          </cell>
          <cell r="E108">
            <v>-9829348.5600000005</v>
          </cell>
          <cell r="G108">
            <v>-9829348.5600000005</v>
          </cell>
          <cell r="H108">
            <v>-5516237.3600000003</v>
          </cell>
          <cell r="J108">
            <v>-9829348.5600000005</v>
          </cell>
          <cell r="K108">
            <v>0</v>
          </cell>
        </row>
        <row r="109">
          <cell r="A109">
            <v>201701</v>
          </cell>
          <cell r="B109" t="str">
            <v>Accumulated Depreciation Vehicles</v>
          </cell>
          <cell r="C109">
            <v>-4757073</v>
          </cell>
          <cell r="D109">
            <v>-4930194</v>
          </cell>
          <cell r="E109">
            <v>-4757072.93</v>
          </cell>
          <cell r="G109">
            <v>-4757072.93</v>
          </cell>
          <cell r="H109">
            <v>-4930194.2</v>
          </cell>
          <cell r="J109">
            <v>-4757072.93</v>
          </cell>
          <cell r="K109">
            <v>0</v>
          </cell>
        </row>
        <row r="110">
          <cell r="A110">
            <v>201801</v>
          </cell>
          <cell r="B110" t="str">
            <v>Accumulated Depreciation Computer Software</v>
          </cell>
          <cell r="C110">
            <v>-9631862</v>
          </cell>
          <cell r="D110">
            <v>-3601824</v>
          </cell>
          <cell r="E110">
            <v>-9631862.1400000006</v>
          </cell>
          <cell r="G110">
            <v>-9631862.1400000006</v>
          </cell>
          <cell r="H110">
            <v>-3601823.97</v>
          </cell>
          <cell r="J110">
            <v>-9631862.1400000006</v>
          </cell>
          <cell r="K110">
            <v>0</v>
          </cell>
        </row>
        <row r="111">
          <cell r="A111">
            <v>202001</v>
          </cell>
          <cell r="B111" t="str">
            <v>Capital Work in Progress</v>
          </cell>
          <cell r="C111">
            <v>0</v>
          </cell>
          <cell r="D111">
            <v>0</v>
          </cell>
          <cell r="E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</row>
        <row r="112">
          <cell r="A112">
            <v>202002</v>
          </cell>
          <cell r="B112" t="str">
            <v>Plant &amp; Machinery - Additional</v>
          </cell>
          <cell r="C112">
            <v>4232133</v>
          </cell>
          <cell r="D112">
            <v>4676165</v>
          </cell>
          <cell r="E112">
            <v>4232132.67</v>
          </cell>
          <cell r="G112">
            <v>4232132.67</v>
          </cell>
          <cell r="H112">
            <v>4676164.7</v>
          </cell>
          <cell r="J112">
            <v>4232132.67</v>
          </cell>
          <cell r="K112">
            <v>0</v>
          </cell>
        </row>
        <row r="113">
          <cell r="A113">
            <v>202003</v>
          </cell>
          <cell r="B113" t="str">
            <v>Office Equipment - Additional</v>
          </cell>
          <cell r="C113">
            <v>1797137</v>
          </cell>
          <cell r="D113">
            <v>1890588</v>
          </cell>
          <cell r="E113">
            <v>1797137</v>
          </cell>
          <cell r="G113">
            <v>1797137</v>
          </cell>
          <cell r="H113">
            <v>1890588</v>
          </cell>
          <cell r="J113">
            <v>1797137</v>
          </cell>
          <cell r="K113">
            <v>0</v>
          </cell>
        </row>
        <row r="114">
          <cell r="A114">
            <v>202004</v>
          </cell>
          <cell r="B114" t="str">
            <v>Computers  - Additional</v>
          </cell>
          <cell r="C114">
            <v>-5130435</v>
          </cell>
          <cell r="D114">
            <v>-5023035</v>
          </cell>
          <cell r="E114">
            <v>-5130434.97</v>
          </cell>
          <cell r="G114">
            <v>-5130434.97</v>
          </cell>
          <cell r="H114">
            <v>-5023035</v>
          </cell>
          <cell r="J114">
            <v>-5130434.97</v>
          </cell>
          <cell r="K114">
            <v>0</v>
          </cell>
        </row>
        <row r="115">
          <cell r="A115">
            <v>202005</v>
          </cell>
          <cell r="B115" t="str">
            <v>Equipment given on rent</v>
          </cell>
          <cell r="C115">
            <v>10280400</v>
          </cell>
          <cell r="D115">
            <v>10156749</v>
          </cell>
          <cell r="E115">
            <v>10280400.25</v>
          </cell>
          <cell r="G115">
            <v>10280400.25</v>
          </cell>
          <cell r="H115">
            <v>10156749</v>
          </cell>
          <cell r="J115">
            <v>10280400.25</v>
          </cell>
          <cell r="K115">
            <v>0</v>
          </cell>
        </row>
        <row r="116">
          <cell r="A116">
            <v>202006</v>
          </cell>
          <cell r="B116" t="str">
            <v>Furniture &amp; Fixtures - Additional</v>
          </cell>
          <cell r="C116">
            <v>93451</v>
          </cell>
          <cell r="D116">
            <v>0</v>
          </cell>
          <cell r="E116">
            <v>93451</v>
          </cell>
          <cell r="G116">
            <v>93451</v>
          </cell>
          <cell r="H116">
            <v>0</v>
          </cell>
          <cell r="J116">
            <v>93451</v>
          </cell>
          <cell r="K116">
            <v>0</v>
          </cell>
        </row>
        <row r="117">
          <cell r="A117">
            <v>202201</v>
          </cell>
          <cell r="B117" t="str">
            <v>Revenue on Sale of Fixed Assets.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</row>
        <row r="118">
          <cell r="A118">
            <v>203001</v>
          </cell>
          <cell r="B118" t="str">
            <v>Accumulated  Depreciation - Adjustment</v>
          </cell>
          <cell r="C118">
            <v>-198086</v>
          </cell>
          <cell r="D118">
            <v>-198086</v>
          </cell>
          <cell r="E118">
            <v>-198086</v>
          </cell>
          <cell r="G118">
            <v>-198086</v>
          </cell>
          <cell r="H118">
            <v>-198086</v>
          </cell>
          <cell r="J118">
            <v>-198086</v>
          </cell>
          <cell r="K118">
            <v>0</v>
          </cell>
        </row>
        <row r="119">
          <cell r="A119">
            <v>203002</v>
          </cell>
          <cell r="B119" t="str">
            <v>Accumulated  Depreciation - Computers Adjustment</v>
          </cell>
          <cell r="C119">
            <v>733299</v>
          </cell>
          <cell r="D119">
            <v>733299</v>
          </cell>
          <cell r="E119">
            <v>733299</v>
          </cell>
          <cell r="G119">
            <v>733299</v>
          </cell>
          <cell r="H119">
            <v>733299</v>
          </cell>
          <cell r="J119">
            <v>733299</v>
          </cell>
          <cell r="K119">
            <v>0</v>
          </cell>
        </row>
        <row r="120">
          <cell r="A120">
            <v>203003</v>
          </cell>
          <cell r="B120" t="str">
            <v>Accumulated  Depreciation - Office equipment Adjustment</v>
          </cell>
          <cell r="C120">
            <v>-1236578</v>
          </cell>
          <cell r="D120">
            <v>-1236578</v>
          </cell>
          <cell r="E120">
            <v>-1236578</v>
          </cell>
          <cell r="G120">
            <v>-1236578</v>
          </cell>
          <cell r="H120">
            <v>-1236578</v>
          </cell>
          <cell r="J120">
            <v>-1236578</v>
          </cell>
          <cell r="K120">
            <v>0</v>
          </cell>
        </row>
        <row r="121">
          <cell r="A121">
            <v>203004</v>
          </cell>
          <cell r="B121" t="str">
            <v>Accumulated  Deprn. - Adjustment Leasehold Improve</v>
          </cell>
          <cell r="C121">
            <v>1</v>
          </cell>
          <cell r="D121">
            <v>1</v>
          </cell>
          <cell r="E121">
            <v>1</v>
          </cell>
          <cell r="G121">
            <v>1</v>
          </cell>
          <cell r="H121">
            <v>1</v>
          </cell>
          <cell r="J121">
            <v>1</v>
          </cell>
          <cell r="K121">
            <v>0</v>
          </cell>
        </row>
        <row r="122">
          <cell r="A122">
            <v>203005</v>
          </cell>
          <cell r="B122" t="str">
            <v>Accumulated  Deprn. - Adjustment Plant &amp; machinery</v>
          </cell>
          <cell r="C122">
            <v>0</v>
          </cell>
          <cell r="D122">
            <v>0</v>
          </cell>
          <cell r="E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</row>
        <row r="123">
          <cell r="A123">
            <v>203006</v>
          </cell>
          <cell r="B123" t="str">
            <v>Accumulated  Deprn. - Adjustment Furniture &amp; Fixtu</v>
          </cell>
          <cell r="C123">
            <v>1</v>
          </cell>
          <cell r="D123">
            <v>1</v>
          </cell>
          <cell r="E123">
            <v>1</v>
          </cell>
          <cell r="G123">
            <v>1</v>
          </cell>
          <cell r="H123">
            <v>1</v>
          </cell>
          <cell r="J123">
            <v>1</v>
          </cell>
          <cell r="K123">
            <v>0</v>
          </cell>
        </row>
        <row r="124">
          <cell r="A124">
            <v>203007</v>
          </cell>
          <cell r="B124" t="str">
            <v>Accumulated Depreciation Rental equipment</v>
          </cell>
          <cell r="C124">
            <v>-4699483</v>
          </cell>
          <cell r="D124">
            <v>-2664011</v>
          </cell>
          <cell r="E124">
            <v>-4699482.51</v>
          </cell>
          <cell r="G124">
            <v>-4699482.51</v>
          </cell>
          <cell r="H124">
            <v>-2664011</v>
          </cell>
          <cell r="J124">
            <v>-4699482.51</v>
          </cell>
          <cell r="K124">
            <v>0</v>
          </cell>
        </row>
        <row r="125">
          <cell r="A125">
            <v>210001</v>
          </cell>
          <cell r="B125" t="str">
            <v>Equity Investment in Ceycom - SriLanka.</v>
          </cell>
          <cell r="C125">
            <v>17425141</v>
          </cell>
          <cell r="D125">
            <v>17425141</v>
          </cell>
          <cell r="E125">
            <v>17425141</v>
          </cell>
          <cell r="G125">
            <v>17425141</v>
          </cell>
          <cell r="H125">
            <v>17425140.809999999</v>
          </cell>
          <cell r="J125">
            <v>17425141</v>
          </cell>
          <cell r="K125">
            <v>0</v>
          </cell>
        </row>
        <row r="126">
          <cell r="A126">
            <v>210002</v>
          </cell>
          <cell r="B126" t="str">
            <v>Provision for Impairment of Investments</v>
          </cell>
          <cell r="C126">
            <v>-17425141</v>
          </cell>
          <cell r="D126">
            <v>-17425141</v>
          </cell>
          <cell r="E126">
            <v>-17425141</v>
          </cell>
          <cell r="G126">
            <v>-17425141</v>
          </cell>
          <cell r="H126">
            <v>-17425141</v>
          </cell>
          <cell r="J126">
            <v>-17425141</v>
          </cell>
          <cell r="K126">
            <v>0</v>
          </cell>
        </row>
        <row r="127">
          <cell r="A127">
            <v>220001</v>
          </cell>
          <cell r="B127" t="str">
            <v>Finished goods</v>
          </cell>
          <cell r="C127">
            <v>195149778</v>
          </cell>
          <cell r="D127">
            <v>176902221</v>
          </cell>
          <cell r="E127">
            <v>195149778.30000001</v>
          </cell>
          <cell r="G127">
            <v>195149778.30000001</v>
          </cell>
          <cell r="H127">
            <v>176902221.13</v>
          </cell>
          <cell r="J127">
            <v>195149778.30000001</v>
          </cell>
          <cell r="K127">
            <v>0</v>
          </cell>
        </row>
        <row r="128">
          <cell r="A128">
            <v>220101</v>
          </cell>
          <cell r="B128" t="str">
            <v>Finished Goods in Transit</v>
          </cell>
          <cell r="C128">
            <v>10974266</v>
          </cell>
          <cell r="D128">
            <v>23378670</v>
          </cell>
          <cell r="E128">
            <v>10974266</v>
          </cell>
          <cell r="G128">
            <v>10974266</v>
          </cell>
          <cell r="H128">
            <v>23378670</v>
          </cell>
          <cell r="J128">
            <v>10974266</v>
          </cell>
          <cell r="K128">
            <v>0</v>
          </cell>
        </row>
        <row r="129">
          <cell r="A129">
            <v>220102</v>
          </cell>
          <cell r="B129" t="str">
            <v>Finished Goods Adjustment</v>
          </cell>
          <cell r="C129">
            <v>-85045997</v>
          </cell>
          <cell r="D129">
            <v>-65187211</v>
          </cell>
          <cell r="E129">
            <v>-85045997.319999993</v>
          </cell>
          <cell r="G129">
            <v>-85045997.319999993</v>
          </cell>
          <cell r="H129">
            <v>-65187211.299999997</v>
          </cell>
          <cell r="J129">
            <v>-85045997.319999993</v>
          </cell>
          <cell r="K129">
            <v>0</v>
          </cell>
        </row>
        <row r="130">
          <cell r="A130">
            <v>220201</v>
          </cell>
          <cell r="B130" t="str">
            <v>Loose Tools</v>
          </cell>
          <cell r="C130">
            <v>562929</v>
          </cell>
          <cell r="D130">
            <v>562929</v>
          </cell>
          <cell r="E130">
            <v>562929</v>
          </cell>
          <cell r="G130">
            <v>562929</v>
          </cell>
          <cell r="H130">
            <v>562929</v>
          </cell>
          <cell r="J130">
            <v>562929</v>
          </cell>
          <cell r="K130">
            <v>0</v>
          </cell>
        </row>
        <row r="131">
          <cell r="A131">
            <v>220202</v>
          </cell>
          <cell r="B131" t="str">
            <v>Provision for Loose Tools</v>
          </cell>
          <cell r="C131">
            <v>-562929</v>
          </cell>
          <cell r="D131">
            <v>-562929</v>
          </cell>
          <cell r="E131">
            <v>-562929</v>
          </cell>
          <cell r="G131">
            <v>-562929</v>
          </cell>
          <cell r="H131">
            <v>-562929</v>
          </cell>
          <cell r="J131">
            <v>-562929</v>
          </cell>
          <cell r="K131">
            <v>0</v>
          </cell>
        </row>
        <row r="132">
          <cell r="A132">
            <v>221001</v>
          </cell>
          <cell r="B132" t="str">
            <v>Customers Reconciliation Account</v>
          </cell>
          <cell r="C132">
            <v>521783877</v>
          </cell>
          <cell r="D132">
            <v>511329457</v>
          </cell>
          <cell r="E132">
            <v>521783877.25</v>
          </cell>
          <cell r="G132">
            <v>521783877.25</v>
          </cell>
          <cell r="H132">
            <v>511329456.79000002</v>
          </cell>
          <cell r="J132">
            <v>521783877.25</v>
          </cell>
          <cell r="K132">
            <v>0</v>
          </cell>
        </row>
        <row r="133">
          <cell r="A133">
            <v>221002</v>
          </cell>
          <cell r="B133" t="str">
            <v>Provision for Doubtful Debts</v>
          </cell>
          <cell r="C133">
            <v>-33262566</v>
          </cell>
          <cell r="D133">
            <v>-28737450</v>
          </cell>
          <cell r="E133">
            <v>-33262566.050000001</v>
          </cell>
          <cell r="G133">
            <v>-33262566.050000001</v>
          </cell>
          <cell r="H133">
            <v>-28737450</v>
          </cell>
          <cell r="J133">
            <v>-33262566.050000001</v>
          </cell>
          <cell r="K133">
            <v>0</v>
          </cell>
        </row>
        <row r="134">
          <cell r="A134">
            <v>221003</v>
          </cell>
          <cell r="B134" t="str">
            <v>IDL- Course Fee Recoverable from Students</v>
          </cell>
          <cell r="C134">
            <v>27859468</v>
          </cell>
          <cell r="D134">
            <v>-3000000</v>
          </cell>
          <cell r="E134">
            <v>27859468</v>
          </cell>
          <cell r="G134">
            <v>27859468</v>
          </cell>
          <cell r="H134">
            <v>-3000000</v>
          </cell>
          <cell r="J134">
            <v>27859468</v>
          </cell>
          <cell r="K134">
            <v>0</v>
          </cell>
        </row>
        <row r="135">
          <cell r="A135">
            <v>222001</v>
          </cell>
          <cell r="B135" t="str">
            <v>Cash at Delhi Office</v>
          </cell>
          <cell r="C135">
            <v>124791</v>
          </cell>
          <cell r="D135">
            <v>13090</v>
          </cell>
          <cell r="E135">
            <v>124791</v>
          </cell>
          <cell r="G135">
            <v>124791</v>
          </cell>
          <cell r="H135">
            <v>13090</v>
          </cell>
          <cell r="J135">
            <v>124791</v>
          </cell>
          <cell r="K135">
            <v>0</v>
          </cell>
        </row>
        <row r="136">
          <cell r="A136">
            <v>222101</v>
          </cell>
          <cell r="B136" t="str">
            <v>FD with Scheduled Banks</v>
          </cell>
          <cell r="C136">
            <v>310067</v>
          </cell>
          <cell r="D136">
            <v>310067</v>
          </cell>
          <cell r="E136">
            <v>310067</v>
          </cell>
          <cell r="G136">
            <v>310067</v>
          </cell>
          <cell r="H136">
            <v>310067</v>
          </cell>
          <cell r="J136">
            <v>310067</v>
          </cell>
          <cell r="K136">
            <v>0</v>
          </cell>
        </row>
        <row r="137">
          <cell r="A137">
            <v>222102</v>
          </cell>
          <cell r="B137" t="str">
            <v>Margin Money with ABN for Letter of Credit</v>
          </cell>
          <cell r="C137">
            <v>0</v>
          </cell>
          <cell r="D137">
            <v>0</v>
          </cell>
          <cell r="E137">
            <v>0</v>
          </cell>
          <cell r="G137">
            <v>0</v>
          </cell>
          <cell r="H137">
            <v>0</v>
          </cell>
          <cell r="J137">
            <v>0</v>
          </cell>
          <cell r="K137">
            <v>0</v>
          </cell>
        </row>
        <row r="138">
          <cell r="A138">
            <v>222201</v>
          </cell>
          <cell r="B138" t="str">
            <v>Credit Lyonnais, Mumbai.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</row>
        <row r="139">
          <cell r="A139">
            <v>222202</v>
          </cell>
          <cell r="B139" t="str">
            <v>Centurion Bank, Delhi.</v>
          </cell>
          <cell r="C139">
            <v>0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</row>
        <row r="140">
          <cell r="A140">
            <v>222203</v>
          </cell>
          <cell r="B140" t="str">
            <v>ANZ Grindlays Delhi</v>
          </cell>
          <cell r="C140">
            <v>0</v>
          </cell>
          <cell r="D140">
            <v>0</v>
          </cell>
          <cell r="E140">
            <v>0</v>
          </cell>
          <cell r="G140">
            <v>0</v>
          </cell>
          <cell r="H140">
            <v>0</v>
          </cell>
          <cell r="J140">
            <v>0</v>
          </cell>
          <cell r="K140">
            <v>0</v>
          </cell>
        </row>
        <row r="141">
          <cell r="A141">
            <v>222204</v>
          </cell>
          <cell r="B141" t="str">
            <v>HSBC, Calcutta.</v>
          </cell>
          <cell r="C141">
            <v>98875</v>
          </cell>
          <cell r="D141">
            <v>26875</v>
          </cell>
          <cell r="E141">
            <v>98875.199999999997</v>
          </cell>
          <cell r="G141">
            <v>98875.199999999997</v>
          </cell>
          <cell r="H141">
            <v>26875.200000000001</v>
          </cell>
          <cell r="J141">
            <v>98875.199999999997</v>
          </cell>
          <cell r="K141">
            <v>0</v>
          </cell>
        </row>
        <row r="142">
          <cell r="A142">
            <v>222205</v>
          </cell>
          <cell r="B142" t="str">
            <v>ANZ Grindlays Bangalore</v>
          </cell>
          <cell r="C142">
            <v>60820</v>
          </cell>
          <cell r="D142">
            <v>36820</v>
          </cell>
          <cell r="E142">
            <v>60819.5</v>
          </cell>
          <cell r="G142">
            <v>60819.5</v>
          </cell>
          <cell r="H142">
            <v>36819.5</v>
          </cell>
          <cell r="J142">
            <v>60819.5</v>
          </cell>
          <cell r="K142">
            <v>0</v>
          </cell>
        </row>
        <row r="143">
          <cell r="A143">
            <v>222206</v>
          </cell>
          <cell r="B143" t="str">
            <v>Syndicate Bank, Delhi</v>
          </cell>
          <cell r="C143">
            <v>-34311</v>
          </cell>
          <cell r="D143">
            <v>526318</v>
          </cell>
          <cell r="E143">
            <v>-34310.79</v>
          </cell>
          <cell r="G143">
            <v>-34310.79</v>
          </cell>
          <cell r="H143">
            <v>526318.21</v>
          </cell>
          <cell r="J143">
            <v>-34310.79</v>
          </cell>
          <cell r="K143">
            <v>0</v>
          </cell>
        </row>
        <row r="144">
          <cell r="A144">
            <v>222207</v>
          </cell>
          <cell r="B144" t="str">
            <v>Credit Lyonnais, Service Billing, New Delhi.</v>
          </cell>
          <cell r="C144">
            <v>2124</v>
          </cell>
          <cell r="D144">
            <v>2124</v>
          </cell>
          <cell r="E144">
            <v>2123.89</v>
          </cell>
          <cell r="G144">
            <v>2123.89</v>
          </cell>
          <cell r="H144">
            <v>2123.89</v>
          </cell>
          <cell r="J144">
            <v>2123.89</v>
          </cell>
          <cell r="K144">
            <v>0</v>
          </cell>
        </row>
        <row r="145">
          <cell r="A145">
            <v>222208</v>
          </cell>
          <cell r="B145" t="str">
            <v>Credit Lyonnais - Unpaid Dividend A/c</v>
          </cell>
          <cell r="C145">
            <v>26</v>
          </cell>
          <cell r="D145">
            <v>10</v>
          </cell>
          <cell r="E145">
            <v>26</v>
          </cell>
          <cell r="G145">
            <v>26</v>
          </cell>
          <cell r="H145">
            <v>10</v>
          </cell>
          <cell r="J145">
            <v>26</v>
          </cell>
          <cell r="K145">
            <v>0</v>
          </cell>
        </row>
        <row r="146">
          <cell r="A146">
            <v>222209</v>
          </cell>
          <cell r="B146" t="str">
            <v>ABN Amro Bank Current A/c</v>
          </cell>
          <cell r="C146">
            <v>0</v>
          </cell>
          <cell r="D146">
            <v>0</v>
          </cell>
          <cell r="E146">
            <v>0</v>
          </cell>
          <cell r="G146">
            <v>0</v>
          </cell>
          <cell r="H146">
            <v>0</v>
          </cell>
          <cell r="J146">
            <v>0</v>
          </cell>
          <cell r="K146">
            <v>0</v>
          </cell>
        </row>
        <row r="147">
          <cell r="A147">
            <v>222210</v>
          </cell>
          <cell r="B147" t="str">
            <v>Bank Of Maharashtra Current A/c</v>
          </cell>
          <cell r="C147">
            <v>0</v>
          </cell>
          <cell r="D147">
            <v>1737180</v>
          </cell>
          <cell r="E147">
            <v>0</v>
          </cell>
          <cell r="G147">
            <v>0</v>
          </cell>
          <cell r="H147">
            <v>1737180</v>
          </cell>
          <cell r="J147">
            <v>0</v>
          </cell>
          <cell r="K147">
            <v>0</v>
          </cell>
        </row>
        <row r="148">
          <cell r="A148">
            <v>222211</v>
          </cell>
          <cell r="B148" t="str">
            <v>Credit Lyonnais - Dividend Current A/c</v>
          </cell>
          <cell r="C148">
            <v>0</v>
          </cell>
          <cell r="D148">
            <v>0</v>
          </cell>
          <cell r="E148">
            <v>0</v>
          </cell>
          <cell r="G148">
            <v>0</v>
          </cell>
          <cell r="H148">
            <v>0</v>
          </cell>
          <cell r="J148">
            <v>0</v>
          </cell>
          <cell r="K148">
            <v>0</v>
          </cell>
        </row>
        <row r="149">
          <cell r="A149">
            <v>222301</v>
          </cell>
          <cell r="B149" t="str">
            <v>Cheques in hand</v>
          </cell>
          <cell r="C149">
            <v>28365658</v>
          </cell>
          <cell r="D149">
            <v>17243118</v>
          </cell>
          <cell r="E149">
            <v>28365657.969999999</v>
          </cell>
          <cell r="G149">
            <v>28365657.969999999</v>
          </cell>
          <cell r="H149">
            <v>17243118.02</v>
          </cell>
          <cell r="J149">
            <v>28365657.969999999</v>
          </cell>
          <cell r="K149">
            <v>0</v>
          </cell>
        </row>
        <row r="150">
          <cell r="A150">
            <v>223001</v>
          </cell>
          <cell r="B150" t="str">
            <v>Interest accrued on Fixed Deposit</v>
          </cell>
          <cell r="C150">
            <v>90060</v>
          </cell>
          <cell r="D150">
            <v>68475</v>
          </cell>
          <cell r="E150">
            <v>90060.18</v>
          </cell>
          <cell r="G150">
            <v>90060.18</v>
          </cell>
          <cell r="H150">
            <v>68474.8</v>
          </cell>
          <cell r="J150">
            <v>90060.18</v>
          </cell>
          <cell r="K150">
            <v>0</v>
          </cell>
        </row>
        <row r="151">
          <cell r="A151">
            <v>223101</v>
          </cell>
          <cell r="B151" t="str">
            <v>Insurance claim recoverable - VEHICLES</v>
          </cell>
          <cell r="C151">
            <v>128912</v>
          </cell>
          <cell r="D151">
            <v>4019</v>
          </cell>
          <cell r="E151">
            <v>128912</v>
          </cell>
          <cell r="G151">
            <v>128912</v>
          </cell>
          <cell r="H151">
            <v>4019</v>
          </cell>
          <cell r="J151">
            <v>128912</v>
          </cell>
          <cell r="K151">
            <v>0</v>
          </cell>
        </row>
        <row r="152">
          <cell r="A152">
            <v>223102</v>
          </cell>
          <cell r="B152" t="str">
            <v>Insurance claim recoverable - Laptops / Cellphones</v>
          </cell>
          <cell r="C152">
            <v>60061</v>
          </cell>
          <cell r="D152">
            <v>48191</v>
          </cell>
          <cell r="E152">
            <v>60061</v>
          </cell>
          <cell r="G152">
            <v>60061</v>
          </cell>
          <cell r="H152">
            <v>48191</v>
          </cell>
          <cell r="J152">
            <v>60061</v>
          </cell>
          <cell r="K152">
            <v>0</v>
          </cell>
        </row>
        <row r="153">
          <cell r="A153">
            <v>223103</v>
          </cell>
          <cell r="B153" t="str">
            <v>Insurance claim recoverable - MARINE</v>
          </cell>
          <cell r="C153">
            <v>0</v>
          </cell>
          <cell r="D153">
            <v>49730</v>
          </cell>
          <cell r="E153">
            <v>0</v>
          </cell>
          <cell r="G153">
            <v>0</v>
          </cell>
          <cell r="H153">
            <v>49730</v>
          </cell>
          <cell r="J153">
            <v>0</v>
          </cell>
          <cell r="K153">
            <v>0</v>
          </cell>
        </row>
        <row r="154">
          <cell r="A154">
            <v>223104</v>
          </cell>
          <cell r="B154" t="str">
            <v>DOT Claims recoverable</v>
          </cell>
          <cell r="C154">
            <v>0</v>
          </cell>
          <cell r="D154">
            <v>0</v>
          </cell>
          <cell r="E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</row>
        <row r="155">
          <cell r="A155">
            <v>223105</v>
          </cell>
          <cell r="B155" t="str">
            <v>Miscellaneous  claims recoverable</v>
          </cell>
          <cell r="C155">
            <v>2204393</v>
          </cell>
          <cell r="D155">
            <v>2204393</v>
          </cell>
          <cell r="E155">
            <v>2204393</v>
          </cell>
          <cell r="G155">
            <v>2204393</v>
          </cell>
          <cell r="H155">
            <v>2204393</v>
          </cell>
          <cell r="J155">
            <v>2204393</v>
          </cell>
          <cell r="K155">
            <v>0</v>
          </cell>
        </row>
        <row r="156">
          <cell r="A156">
            <v>224001</v>
          </cell>
          <cell r="B156" t="str">
            <v>Employee Expense Advance Special GL</v>
          </cell>
          <cell r="C156">
            <v>58022</v>
          </cell>
          <cell r="D156">
            <v>1187718</v>
          </cell>
          <cell r="E156">
            <v>58021.5</v>
          </cell>
          <cell r="G156">
            <v>58021.5</v>
          </cell>
          <cell r="H156">
            <v>1187718.29</v>
          </cell>
          <cell r="J156">
            <v>58021.5</v>
          </cell>
          <cell r="K156">
            <v>0</v>
          </cell>
        </row>
        <row r="157">
          <cell r="A157">
            <v>224002</v>
          </cell>
          <cell r="B157" t="str">
            <v>Employee Travel Advance Special GL</v>
          </cell>
          <cell r="C157">
            <v>1100472</v>
          </cell>
          <cell r="D157">
            <v>2857019</v>
          </cell>
          <cell r="E157">
            <v>1100472</v>
          </cell>
          <cell r="G157">
            <v>1100472</v>
          </cell>
          <cell r="H157">
            <v>2857019.25</v>
          </cell>
          <cell r="J157">
            <v>1100472</v>
          </cell>
          <cell r="K157">
            <v>0</v>
          </cell>
        </row>
        <row r="158">
          <cell r="A158">
            <v>224003</v>
          </cell>
          <cell r="B158" t="str">
            <v>Employee Imprest  Advance Special GL</v>
          </cell>
          <cell r="C158">
            <v>311422</v>
          </cell>
          <cell r="D158">
            <v>69579</v>
          </cell>
          <cell r="E158">
            <v>311421.90000000002</v>
          </cell>
          <cell r="G158">
            <v>311421.90000000002</v>
          </cell>
          <cell r="H158">
            <v>69579.25</v>
          </cell>
          <cell r="J158">
            <v>311421.90000000002</v>
          </cell>
          <cell r="K158">
            <v>0</v>
          </cell>
        </row>
        <row r="159">
          <cell r="A159">
            <v>224004</v>
          </cell>
          <cell r="B159" t="str">
            <v>Employee Soft Loan Special GL</v>
          </cell>
          <cell r="C159">
            <v>162685</v>
          </cell>
          <cell r="D159">
            <v>272000</v>
          </cell>
          <cell r="E159">
            <v>162685</v>
          </cell>
          <cell r="G159">
            <v>162685</v>
          </cell>
          <cell r="H159">
            <v>272000</v>
          </cell>
          <cell r="J159">
            <v>162685</v>
          </cell>
          <cell r="K159">
            <v>0</v>
          </cell>
        </row>
        <row r="160">
          <cell r="A160">
            <v>224005</v>
          </cell>
          <cell r="B160" t="str">
            <v>Employee Loan (Confidential) Special GL</v>
          </cell>
          <cell r="C160">
            <v>568750</v>
          </cell>
          <cell r="D160">
            <v>1043250</v>
          </cell>
          <cell r="E160">
            <v>568750</v>
          </cell>
          <cell r="G160">
            <v>568750</v>
          </cell>
          <cell r="H160">
            <v>1043250</v>
          </cell>
          <cell r="J160">
            <v>568750</v>
          </cell>
          <cell r="K160">
            <v>0</v>
          </cell>
        </row>
        <row r="161">
          <cell r="A161">
            <v>224006</v>
          </cell>
          <cell r="B161" t="str">
            <v>Employee Ticket Advance Special GL</v>
          </cell>
          <cell r="C161">
            <v>631096</v>
          </cell>
          <cell r="D161">
            <v>3862494</v>
          </cell>
          <cell r="E161">
            <v>631096</v>
          </cell>
          <cell r="G161">
            <v>631096</v>
          </cell>
          <cell r="H161">
            <v>3862494.11</v>
          </cell>
          <cell r="J161">
            <v>631096</v>
          </cell>
          <cell r="K161">
            <v>0</v>
          </cell>
        </row>
        <row r="162">
          <cell r="A162">
            <v>224007</v>
          </cell>
          <cell r="B162" t="str">
            <v>Employee Salary  Advance Special GL</v>
          </cell>
          <cell r="C162">
            <v>64244</v>
          </cell>
          <cell r="D162">
            <v>82718</v>
          </cell>
          <cell r="E162">
            <v>64244</v>
          </cell>
          <cell r="G162">
            <v>64244</v>
          </cell>
          <cell r="H162">
            <v>82718</v>
          </cell>
          <cell r="J162">
            <v>64244</v>
          </cell>
          <cell r="K162">
            <v>0</v>
          </cell>
        </row>
        <row r="163">
          <cell r="A163">
            <v>224021</v>
          </cell>
          <cell r="B163" t="str">
            <v>Rent Paid in Advance - Office Leases</v>
          </cell>
          <cell r="C163">
            <v>644012</v>
          </cell>
          <cell r="D163">
            <v>1458340</v>
          </cell>
          <cell r="E163">
            <v>644012</v>
          </cell>
          <cell r="G163">
            <v>644012</v>
          </cell>
          <cell r="H163">
            <v>1458340</v>
          </cell>
          <cell r="J163">
            <v>644012</v>
          </cell>
          <cell r="K163">
            <v>0</v>
          </cell>
        </row>
        <row r="164">
          <cell r="A164">
            <v>224022</v>
          </cell>
          <cell r="B164" t="str">
            <v>Rent Paid in Advance - Residential Leases</v>
          </cell>
          <cell r="C164">
            <v>482200</v>
          </cell>
          <cell r="D164">
            <v>135786</v>
          </cell>
          <cell r="E164">
            <v>482200</v>
          </cell>
          <cell r="G164">
            <v>482200</v>
          </cell>
          <cell r="H164">
            <v>135786</v>
          </cell>
          <cell r="J164">
            <v>482200</v>
          </cell>
          <cell r="K164">
            <v>0</v>
          </cell>
        </row>
        <row r="165">
          <cell r="A165">
            <v>224031</v>
          </cell>
          <cell r="B165" t="str">
            <v>Prepaid Expenses</v>
          </cell>
          <cell r="C165">
            <v>9642802</v>
          </cell>
          <cell r="D165">
            <v>5179291</v>
          </cell>
          <cell r="E165">
            <v>9642802.4299999997</v>
          </cell>
          <cell r="G165">
            <v>9642802.4299999997</v>
          </cell>
          <cell r="H165">
            <v>5179291.01</v>
          </cell>
          <cell r="J165">
            <v>9642802.4299999997</v>
          </cell>
          <cell r="K165">
            <v>0</v>
          </cell>
        </row>
        <row r="166">
          <cell r="A166">
            <v>224032</v>
          </cell>
          <cell r="B166" t="str">
            <v>Prepaid Insurance</v>
          </cell>
          <cell r="C166">
            <v>7599747</v>
          </cell>
          <cell r="D166">
            <v>7069833</v>
          </cell>
          <cell r="E166">
            <v>7599746.9400000004</v>
          </cell>
          <cell r="G166">
            <v>7599746.9400000004</v>
          </cell>
          <cell r="H166">
            <v>7069833</v>
          </cell>
          <cell r="J166">
            <v>7599746.9400000004</v>
          </cell>
          <cell r="K166">
            <v>0</v>
          </cell>
        </row>
        <row r="167">
          <cell r="A167">
            <v>224033</v>
          </cell>
          <cell r="B167" t="str">
            <v>PRE PAID TRANSPONDER FEE</v>
          </cell>
          <cell r="C167">
            <v>59681950</v>
          </cell>
          <cell r="D167">
            <v>11081361</v>
          </cell>
          <cell r="E167">
            <v>59681950</v>
          </cell>
          <cell r="G167">
            <v>59681950</v>
          </cell>
          <cell r="H167">
            <v>11081361</v>
          </cell>
          <cell r="J167">
            <v>59681950</v>
          </cell>
          <cell r="K167">
            <v>0</v>
          </cell>
        </row>
        <row r="168">
          <cell r="A168">
            <v>224041</v>
          </cell>
          <cell r="B168" t="str">
            <v>Sales Tax Deposit</v>
          </cell>
          <cell r="C168">
            <v>6692621</v>
          </cell>
          <cell r="D168">
            <v>3042478</v>
          </cell>
          <cell r="E168">
            <v>6692621</v>
          </cell>
          <cell r="G168">
            <v>6692621</v>
          </cell>
          <cell r="H168">
            <v>3042478</v>
          </cell>
          <cell r="J168">
            <v>6692621</v>
          </cell>
          <cell r="K168">
            <v>0</v>
          </cell>
        </row>
        <row r="169">
          <cell r="A169">
            <v>224042</v>
          </cell>
          <cell r="B169" t="str">
            <v>Customs Duty Recoverable</v>
          </cell>
          <cell r="C169">
            <v>2500000</v>
          </cell>
          <cell r="D169">
            <v>2500000</v>
          </cell>
          <cell r="E169">
            <v>2500000</v>
          </cell>
          <cell r="G169">
            <v>2500000</v>
          </cell>
          <cell r="H169">
            <v>2500000</v>
          </cell>
          <cell r="J169">
            <v>2500000</v>
          </cell>
          <cell r="K169">
            <v>0</v>
          </cell>
        </row>
        <row r="170">
          <cell r="A170">
            <v>224051</v>
          </cell>
          <cell r="B170" t="str">
            <v>Freight recoverable - Customers</v>
          </cell>
          <cell r="C170">
            <v>772207</v>
          </cell>
          <cell r="D170">
            <v>0</v>
          </cell>
          <cell r="E170">
            <v>772207</v>
          </cell>
          <cell r="G170">
            <v>772207</v>
          </cell>
          <cell r="H170">
            <v>0</v>
          </cell>
          <cell r="J170">
            <v>772207</v>
          </cell>
          <cell r="K170">
            <v>0</v>
          </cell>
        </row>
        <row r="171">
          <cell r="A171">
            <v>224052</v>
          </cell>
          <cell r="B171" t="str">
            <v>Octroi recoverable - Customers</v>
          </cell>
          <cell r="C171">
            <v>1387377</v>
          </cell>
          <cell r="D171">
            <v>-257732</v>
          </cell>
          <cell r="E171">
            <v>1387377</v>
          </cell>
          <cell r="G171">
            <v>1387377</v>
          </cell>
          <cell r="H171">
            <v>-257732.26</v>
          </cell>
          <cell r="J171">
            <v>1387377</v>
          </cell>
          <cell r="K171">
            <v>0</v>
          </cell>
        </row>
        <row r="172">
          <cell r="A172">
            <v>224053</v>
          </cell>
          <cell r="B172" t="str">
            <v>Expenses  recoverable - Customers</v>
          </cell>
          <cell r="C172">
            <v>1823611</v>
          </cell>
          <cell r="D172">
            <v>3278127</v>
          </cell>
          <cell r="E172">
            <v>1823611</v>
          </cell>
          <cell r="G172">
            <v>1823611</v>
          </cell>
          <cell r="H172">
            <v>3278127</v>
          </cell>
          <cell r="J172">
            <v>1823611</v>
          </cell>
          <cell r="K172">
            <v>0</v>
          </cell>
        </row>
        <row r="173">
          <cell r="A173">
            <v>224054</v>
          </cell>
          <cell r="B173" t="str">
            <v>IDL - Expenses recoverable from customers</v>
          </cell>
          <cell r="C173">
            <v>0</v>
          </cell>
          <cell r="D173">
            <v>0</v>
          </cell>
          <cell r="E173">
            <v>0</v>
          </cell>
          <cell r="G173">
            <v>0</v>
          </cell>
          <cell r="H173">
            <v>0</v>
          </cell>
          <cell r="J173">
            <v>0</v>
          </cell>
          <cell r="K173">
            <v>0</v>
          </cell>
        </row>
        <row r="174">
          <cell r="A174">
            <v>224061</v>
          </cell>
          <cell r="B174" t="str">
            <v>Advance Wealth Tax</v>
          </cell>
          <cell r="C174">
            <v>85163</v>
          </cell>
          <cell r="D174">
            <v>67443</v>
          </cell>
          <cell r="E174">
            <v>85163</v>
          </cell>
          <cell r="G174">
            <v>85163</v>
          </cell>
          <cell r="H174">
            <v>67443</v>
          </cell>
          <cell r="J174">
            <v>85163</v>
          </cell>
          <cell r="K174">
            <v>0</v>
          </cell>
        </row>
        <row r="175">
          <cell r="A175">
            <v>224101</v>
          </cell>
          <cell r="B175" t="str">
            <v>Vendor Down Payment  Revenue Special GL</v>
          </cell>
          <cell r="C175">
            <v>12678886</v>
          </cell>
          <cell r="D175">
            <v>6604212</v>
          </cell>
          <cell r="E175">
            <v>12678885.859999999</v>
          </cell>
          <cell r="G175">
            <v>12678885.859999999</v>
          </cell>
          <cell r="H175">
            <v>6604211.7000000002</v>
          </cell>
          <cell r="J175">
            <v>12678885.859999999</v>
          </cell>
          <cell r="K175">
            <v>0</v>
          </cell>
        </row>
        <row r="176">
          <cell r="A176">
            <v>224102</v>
          </cell>
          <cell r="B176" t="str">
            <v>Advance for Customs Duty</v>
          </cell>
          <cell r="C176">
            <v>1528545</v>
          </cell>
          <cell r="D176">
            <v>5184699</v>
          </cell>
          <cell r="E176">
            <v>1528544.76</v>
          </cell>
          <cell r="G176">
            <v>1528544.76</v>
          </cell>
          <cell r="H176">
            <v>5184699</v>
          </cell>
          <cell r="J176">
            <v>1528544.76</v>
          </cell>
          <cell r="K176">
            <v>0</v>
          </cell>
        </row>
        <row r="177">
          <cell r="A177">
            <v>224104</v>
          </cell>
          <cell r="B177" t="str">
            <v>Advance for  Additional Duty</v>
          </cell>
          <cell r="C177">
            <v>0</v>
          </cell>
          <cell r="D177">
            <v>0</v>
          </cell>
          <cell r="E177">
            <v>0</v>
          </cell>
          <cell r="G177">
            <v>0</v>
          </cell>
          <cell r="H177">
            <v>0</v>
          </cell>
          <cell r="J177">
            <v>0</v>
          </cell>
          <cell r="K177">
            <v>0</v>
          </cell>
        </row>
        <row r="178">
          <cell r="A178">
            <v>224105</v>
          </cell>
          <cell r="B178" t="str">
            <v>Advance for  SAD</v>
          </cell>
          <cell r="C178">
            <v>0</v>
          </cell>
          <cell r="D178">
            <v>0</v>
          </cell>
          <cell r="E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</row>
        <row r="179">
          <cell r="A179">
            <v>224106</v>
          </cell>
          <cell r="B179" t="str">
            <v>Advance for  Loading</v>
          </cell>
          <cell r="C179">
            <v>0</v>
          </cell>
          <cell r="D179">
            <v>6189</v>
          </cell>
          <cell r="E179">
            <v>0</v>
          </cell>
          <cell r="G179">
            <v>0</v>
          </cell>
          <cell r="H179">
            <v>6189</v>
          </cell>
          <cell r="J179">
            <v>0</v>
          </cell>
          <cell r="K179">
            <v>0</v>
          </cell>
        </row>
        <row r="180">
          <cell r="A180">
            <v>224108</v>
          </cell>
          <cell r="B180" t="str">
            <v>Vendor Down Payment  Capital Special GL</v>
          </cell>
          <cell r="C180">
            <v>2204970</v>
          </cell>
          <cell r="D180">
            <v>717925</v>
          </cell>
          <cell r="E180">
            <v>2204970</v>
          </cell>
          <cell r="G180">
            <v>2204970</v>
          </cell>
          <cell r="H180">
            <v>717925</v>
          </cell>
          <cell r="J180">
            <v>2204970</v>
          </cell>
          <cell r="K180">
            <v>0</v>
          </cell>
        </row>
        <row r="181">
          <cell r="A181">
            <v>224109</v>
          </cell>
          <cell r="B181" t="str">
            <v>HECL Employees Stock Options Trust</v>
          </cell>
          <cell r="C181">
            <v>1000</v>
          </cell>
          <cell r="D181">
            <v>1000</v>
          </cell>
          <cell r="E181">
            <v>1000</v>
          </cell>
          <cell r="G181">
            <v>1000</v>
          </cell>
          <cell r="H181">
            <v>1000</v>
          </cell>
          <cell r="J181">
            <v>1000</v>
          </cell>
          <cell r="K181">
            <v>0</v>
          </cell>
        </row>
        <row r="182">
          <cell r="A182">
            <v>224201</v>
          </cell>
          <cell r="B182" t="str">
            <v>Deposit with Customs - SVB Deposits.</v>
          </cell>
          <cell r="C182">
            <v>20617649</v>
          </cell>
          <cell r="D182">
            <v>20150671</v>
          </cell>
          <cell r="E182">
            <v>20617648.969999999</v>
          </cell>
          <cell r="G182">
            <v>20617648.969999999</v>
          </cell>
          <cell r="H182">
            <v>20150670.969999999</v>
          </cell>
          <cell r="J182">
            <v>20617648.969999999</v>
          </cell>
          <cell r="K182">
            <v>0</v>
          </cell>
        </row>
        <row r="183">
          <cell r="A183">
            <v>224301</v>
          </cell>
          <cell r="B183" t="str">
            <v>Earnest Money with Customers</v>
          </cell>
          <cell r="C183">
            <v>7378750</v>
          </cell>
          <cell r="D183">
            <v>12310750</v>
          </cell>
          <cell r="E183">
            <v>7378750</v>
          </cell>
          <cell r="G183">
            <v>7378750</v>
          </cell>
          <cell r="H183">
            <v>12310750</v>
          </cell>
          <cell r="J183">
            <v>7378750</v>
          </cell>
          <cell r="K183">
            <v>0</v>
          </cell>
        </row>
        <row r="184">
          <cell r="A184">
            <v>224302</v>
          </cell>
          <cell r="B184" t="str">
            <v>Security  Deposit - Office Leases</v>
          </cell>
          <cell r="C184">
            <v>10560136</v>
          </cell>
          <cell r="D184">
            <v>10222136</v>
          </cell>
          <cell r="E184">
            <v>10560136</v>
          </cell>
          <cell r="G184">
            <v>10560136</v>
          </cell>
          <cell r="H184">
            <v>10222136</v>
          </cell>
          <cell r="J184">
            <v>10560136</v>
          </cell>
          <cell r="K184">
            <v>0</v>
          </cell>
        </row>
        <row r="185">
          <cell r="A185">
            <v>224303</v>
          </cell>
          <cell r="B185" t="str">
            <v>Security  Deposit - Employee Residences</v>
          </cell>
          <cell r="C185">
            <v>2489450</v>
          </cell>
          <cell r="D185">
            <v>2788200</v>
          </cell>
          <cell r="E185">
            <v>2489450</v>
          </cell>
          <cell r="G185">
            <v>2489450</v>
          </cell>
          <cell r="H185">
            <v>2788200</v>
          </cell>
          <cell r="J185">
            <v>2489450</v>
          </cell>
          <cell r="K185">
            <v>0</v>
          </cell>
        </row>
        <row r="186">
          <cell r="A186">
            <v>224304</v>
          </cell>
          <cell r="B186" t="str">
            <v>Security  Deposit - Others</v>
          </cell>
          <cell r="C186">
            <v>1936345</v>
          </cell>
          <cell r="D186">
            <v>2626057</v>
          </cell>
          <cell r="E186">
            <v>1936345</v>
          </cell>
          <cell r="G186">
            <v>1936345</v>
          </cell>
          <cell r="H186">
            <v>2626057</v>
          </cell>
          <cell r="J186">
            <v>1936345</v>
          </cell>
          <cell r="K186">
            <v>0</v>
          </cell>
        </row>
        <row r="187">
          <cell r="A187">
            <v>224305</v>
          </cell>
          <cell r="B187" t="str">
            <v>Telephone Deposit</v>
          </cell>
          <cell r="C187">
            <v>71523</v>
          </cell>
          <cell r="D187">
            <v>1086023</v>
          </cell>
          <cell r="E187">
            <v>71523</v>
          </cell>
          <cell r="G187">
            <v>71523</v>
          </cell>
          <cell r="H187">
            <v>1086023</v>
          </cell>
          <cell r="J187">
            <v>71523</v>
          </cell>
          <cell r="K187">
            <v>0</v>
          </cell>
        </row>
        <row r="188">
          <cell r="A188">
            <v>224401</v>
          </cell>
          <cell r="B188" t="str">
            <v>Advance Income Tax</v>
          </cell>
          <cell r="C188">
            <v>167519402</v>
          </cell>
          <cell r="D188">
            <v>162627758</v>
          </cell>
          <cell r="E188">
            <v>167519402</v>
          </cell>
          <cell r="G188">
            <v>167519402</v>
          </cell>
          <cell r="H188">
            <v>162627758</v>
          </cell>
          <cell r="J188">
            <v>167519402</v>
          </cell>
          <cell r="K188">
            <v>0</v>
          </cell>
        </row>
        <row r="189">
          <cell r="A189">
            <v>224402</v>
          </cell>
          <cell r="B189" t="str">
            <v>Income Tax Refund</v>
          </cell>
          <cell r="C189">
            <v>-2163459</v>
          </cell>
          <cell r="D189">
            <v>-2163459</v>
          </cell>
          <cell r="E189">
            <v>-2163459</v>
          </cell>
          <cell r="G189">
            <v>-2163459</v>
          </cell>
          <cell r="H189">
            <v>-2163459</v>
          </cell>
          <cell r="J189">
            <v>-2163459</v>
          </cell>
          <cell r="K189">
            <v>0</v>
          </cell>
        </row>
        <row r="190">
          <cell r="A190">
            <v>224403</v>
          </cell>
          <cell r="B190" t="str">
            <v>TDS BY CUSTOMERS</v>
          </cell>
          <cell r="C190">
            <v>79719900</v>
          </cell>
          <cell r="D190">
            <v>53522519</v>
          </cell>
          <cell r="E190">
            <v>79719899.989999995</v>
          </cell>
          <cell r="G190">
            <v>79719899.989999995</v>
          </cell>
          <cell r="H190">
            <v>53522518.659999996</v>
          </cell>
          <cell r="J190">
            <v>79719899.989999995</v>
          </cell>
          <cell r="K190">
            <v>0</v>
          </cell>
        </row>
        <row r="191">
          <cell r="A191">
            <v>224404</v>
          </cell>
          <cell r="B191" t="str">
            <v>WORK CONTRACT TAX DEDUCTED AT SOURCE BY CUSTOMERS</v>
          </cell>
          <cell r="C191">
            <v>950767</v>
          </cell>
          <cell r="D191">
            <v>0</v>
          </cell>
          <cell r="E191">
            <v>950766.5</v>
          </cell>
          <cell r="G191">
            <v>950766.5</v>
          </cell>
          <cell r="H191">
            <v>0</v>
          </cell>
          <cell r="J191">
            <v>950766.5</v>
          </cell>
          <cell r="K191">
            <v>0</v>
          </cell>
        </row>
        <row r="192">
          <cell r="A192">
            <v>224501</v>
          </cell>
          <cell r="B192" t="str">
            <v>Provision for Doubtful Advances</v>
          </cell>
          <cell r="C192">
            <v>-4716957</v>
          </cell>
          <cell r="D192">
            <v>-586353</v>
          </cell>
          <cell r="E192">
            <v>-4716957.4400000004</v>
          </cell>
          <cell r="G192">
            <v>-4716957.4400000004</v>
          </cell>
          <cell r="H192">
            <v>-586353.43999999994</v>
          </cell>
          <cell r="J192">
            <v>-4716957.4400000004</v>
          </cell>
          <cell r="K192">
            <v>0</v>
          </cell>
        </row>
        <row r="193">
          <cell r="A193">
            <v>224601</v>
          </cell>
          <cell r="B193" t="str">
            <v>Credit Lyonnais, Mumbai, Clearing A/c.</v>
          </cell>
          <cell r="C193">
            <v>-931596</v>
          </cell>
          <cell r="D193">
            <v>108839</v>
          </cell>
          <cell r="E193">
            <v>-931595.55</v>
          </cell>
          <cell r="G193">
            <v>-931595.55</v>
          </cell>
          <cell r="H193">
            <v>108838.93</v>
          </cell>
          <cell r="J193">
            <v>-931595.55</v>
          </cell>
          <cell r="K193">
            <v>0</v>
          </cell>
        </row>
        <row r="194">
          <cell r="A194">
            <v>224602</v>
          </cell>
          <cell r="B194" t="str">
            <v>Centurion Bank, Delhi, Clearing A/c. (Current)</v>
          </cell>
          <cell r="C194">
            <v>4334850</v>
          </cell>
          <cell r="D194">
            <v>5943731</v>
          </cell>
          <cell r="E194">
            <v>4334850.34</v>
          </cell>
          <cell r="G194">
            <v>4334850.34</v>
          </cell>
          <cell r="H194">
            <v>5943731.4000000004</v>
          </cell>
          <cell r="J194">
            <v>4334850.34</v>
          </cell>
          <cell r="K194">
            <v>0</v>
          </cell>
        </row>
        <row r="195">
          <cell r="A195">
            <v>224604</v>
          </cell>
          <cell r="B195" t="str">
            <v>Hongkong Bank, Cal, Clearing A/c. (Current A/c.)</v>
          </cell>
          <cell r="C195">
            <v>0</v>
          </cell>
          <cell r="D195">
            <v>0</v>
          </cell>
          <cell r="E195">
            <v>0</v>
          </cell>
          <cell r="G195">
            <v>0</v>
          </cell>
          <cell r="H195">
            <v>0</v>
          </cell>
          <cell r="J195">
            <v>0</v>
          </cell>
          <cell r="K195">
            <v>0</v>
          </cell>
        </row>
        <row r="196">
          <cell r="A196">
            <v>224605</v>
          </cell>
          <cell r="B196" t="str">
            <v>ANZ Grindlays, Bangalore, Clearing A/c. (Current)</v>
          </cell>
          <cell r="C196">
            <v>0</v>
          </cell>
          <cell r="D196">
            <v>0</v>
          </cell>
          <cell r="E196">
            <v>0</v>
          </cell>
          <cell r="G196">
            <v>0</v>
          </cell>
          <cell r="H196">
            <v>0</v>
          </cell>
          <cell r="J196">
            <v>0</v>
          </cell>
          <cell r="K196">
            <v>0</v>
          </cell>
        </row>
        <row r="197">
          <cell r="A197">
            <v>224606</v>
          </cell>
          <cell r="B197" t="str">
            <v>ABN Amro Bank Clearing A/c (Current A/C)</v>
          </cell>
          <cell r="C197">
            <v>394620</v>
          </cell>
          <cell r="D197">
            <v>257465</v>
          </cell>
          <cell r="E197">
            <v>394620.45</v>
          </cell>
          <cell r="G197">
            <v>394620.45</v>
          </cell>
          <cell r="H197">
            <v>257464.74</v>
          </cell>
          <cell r="J197">
            <v>394620.45</v>
          </cell>
          <cell r="K197">
            <v>0</v>
          </cell>
        </row>
        <row r="198">
          <cell r="A198">
            <v>224701</v>
          </cell>
          <cell r="B198" t="str">
            <v>Balance with Department of Telecommunication</v>
          </cell>
          <cell r="C198">
            <v>100938660</v>
          </cell>
          <cell r="D198">
            <v>100938660</v>
          </cell>
          <cell r="E198">
            <v>100938660</v>
          </cell>
          <cell r="G198">
            <v>100938660</v>
          </cell>
          <cell r="H198">
            <v>100938660</v>
          </cell>
          <cell r="J198">
            <v>100938660</v>
          </cell>
          <cell r="K198">
            <v>0</v>
          </cell>
        </row>
        <row r="199">
          <cell r="A199">
            <v>230001</v>
          </cell>
          <cell r="B199" t="str">
            <v>OQPSF Expenses not written off</v>
          </cell>
          <cell r="C199">
            <v>14571538</v>
          </cell>
          <cell r="D199">
            <v>14571538</v>
          </cell>
          <cell r="E199">
            <v>14571538</v>
          </cell>
          <cell r="G199">
            <v>14571538</v>
          </cell>
          <cell r="H199">
            <v>14571538</v>
          </cell>
          <cell r="J199">
            <v>14571538</v>
          </cell>
          <cell r="K199">
            <v>0</v>
          </cell>
        </row>
        <row r="200">
          <cell r="A200">
            <v>230002</v>
          </cell>
          <cell r="B200" t="str">
            <v>EBS Expenditure not written off</v>
          </cell>
          <cell r="C200">
            <v>0</v>
          </cell>
          <cell r="D200">
            <v>0</v>
          </cell>
          <cell r="E200">
            <v>0</v>
          </cell>
          <cell r="G200">
            <v>0</v>
          </cell>
          <cell r="H200">
            <v>0</v>
          </cell>
          <cell r="J200">
            <v>0</v>
          </cell>
          <cell r="K200">
            <v>0</v>
          </cell>
        </row>
        <row r="201">
          <cell r="A201">
            <v>230101</v>
          </cell>
          <cell r="B201" t="str">
            <v>Accumulated OQPSK expenses written off</v>
          </cell>
          <cell r="C201">
            <v>-13842963</v>
          </cell>
          <cell r="D201">
            <v>-10928655</v>
          </cell>
          <cell r="E201">
            <v>-13842963</v>
          </cell>
          <cell r="G201">
            <v>-13842963</v>
          </cell>
          <cell r="H201">
            <v>-10928655</v>
          </cell>
          <cell r="J201">
            <v>-13842963</v>
          </cell>
          <cell r="K201">
            <v>0</v>
          </cell>
        </row>
        <row r="202">
          <cell r="A202">
            <v>240001</v>
          </cell>
          <cell r="B202" t="str">
            <v>Deferred Tax Asset</v>
          </cell>
          <cell r="C202">
            <v>17448108</v>
          </cell>
          <cell r="D202">
            <v>5432824</v>
          </cell>
          <cell r="E202">
            <v>5432824</v>
          </cell>
          <cell r="G202">
            <v>17448108</v>
          </cell>
          <cell r="H202">
            <v>5432824</v>
          </cell>
          <cell r="J202">
            <v>5432824</v>
          </cell>
          <cell r="K202">
            <v>12015284</v>
          </cell>
        </row>
        <row r="203">
          <cell r="A203">
            <v>290000</v>
          </cell>
          <cell r="B203" t="str">
            <v>Vendor Advance Contra</v>
          </cell>
          <cell r="C203">
            <v>0</v>
          </cell>
          <cell r="D203">
            <v>1</v>
          </cell>
          <cell r="E203">
            <v>0</v>
          </cell>
          <cell r="G203">
            <v>0</v>
          </cell>
          <cell r="H203">
            <v>1</v>
          </cell>
          <cell r="J203">
            <v>0</v>
          </cell>
          <cell r="K203">
            <v>0</v>
          </cell>
        </row>
        <row r="204">
          <cell r="A204">
            <v>300001</v>
          </cell>
          <cell r="B204" t="str">
            <v>Hardware Sales-Domestic-Networking</v>
          </cell>
          <cell r="C204">
            <v>-373270680</v>
          </cell>
          <cell r="D204">
            <v>-451681467</v>
          </cell>
          <cell r="E204">
            <v>-373270680.30000001</v>
          </cell>
          <cell r="G204">
            <v>-373270680.30000001</v>
          </cell>
          <cell r="H204">
            <v>-451681467.44</v>
          </cell>
          <cell r="J204">
            <v>-373270680.30000001</v>
          </cell>
          <cell r="K204">
            <v>0</v>
          </cell>
        </row>
        <row r="205">
          <cell r="A205">
            <v>300002</v>
          </cell>
          <cell r="B205" t="str">
            <v>Hardware Sales-Exports-Networking</v>
          </cell>
          <cell r="C205">
            <v>0</v>
          </cell>
          <cell r="D205">
            <v>-2019449</v>
          </cell>
          <cell r="E205">
            <v>0</v>
          </cell>
          <cell r="G205">
            <v>0</v>
          </cell>
          <cell r="H205">
            <v>-2019449</v>
          </cell>
          <cell r="J205">
            <v>0</v>
          </cell>
          <cell r="K205">
            <v>0</v>
          </cell>
        </row>
        <row r="206">
          <cell r="A206">
            <v>300101</v>
          </cell>
          <cell r="B206" t="str">
            <v>Hardware Sales-Domestic-Internet Services</v>
          </cell>
          <cell r="C206">
            <v>0</v>
          </cell>
          <cell r="D206">
            <v>-404000</v>
          </cell>
          <cell r="E206">
            <v>0</v>
          </cell>
          <cell r="G206">
            <v>0</v>
          </cell>
          <cell r="H206">
            <v>-404000</v>
          </cell>
          <cell r="J206">
            <v>0</v>
          </cell>
          <cell r="K206">
            <v>0</v>
          </cell>
        </row>
        <row r="207">
          <cell r="A207">
            <v>301001</v>
          </cell>
          <cell r="B207" t="str">
            <v>Bandwidth-Networking</v>
          </cell>
          <cell r="C207">
            <v>-53521992</v>
          </cell>
          <cell r="D207">
            <v>-144513795</v>
          </cell>
          <cell r="E207">
            <v>-53521991.829999998</v>
          </cell>
          <cell r="G207">
            <v>-53521991.829999998</v>
          </cell>
          <cell r="H207">
            <v>-144513794.53999999</v>
          </cell>
          <cell r="J207">
            <v>-53521991.829999998</v>
          </cell>
          <cell r="K207">
            <v>0</v>
          </cell>
        </row>
        <row r="208">
          <cell r="A208">
            <v>301002</v>
          </cell>
          <cell r="B208" t="str">
            <v>Annual Maintenance Charges-Networking</v>
          </cell>
          <cell r="C208">
            <v>-155194820</v>
          </cell>
          <cell r="D208">
            <v>-130110515</v>
          </cell>
          <cell r="E208">
            <v>-155194819.72999999</v>
          </cell>
          <cell r="G208">
            <v>-155194819.72999999</v>
          </cell>
          <cell r="H208">
            <v>-130110514.64</v>
          </cell>
          <cell r="J208">
            <v>-155194819.72999999</v>
          </cell>
          <cell r="K208">
            <v>0</v>
          </cell>
        </row>
        <row r="209">
          <cell r="A209">
            <v>301003</v>
          </cell>
          <cell r="B209" t="str">
            <v>One time Charges-Networking</v>
          </cell>
          <cell r="C209">
            <v>-57813230</v>
          </cell>
          <cell r="D209">
            <v>-84742759</v>
          </cell>
          <cell r="E209">
            <v>-57813230.310000002</v>
          </cell>
          <cell r="G209">
            <v>-57813230.310000002</v>
          </cell>
          <cell r="H209">
            <v>-84742759.239999995</v>
          </cell>
          <cell r="J209">
            <v>-57813230.310000002</v>
          </cell>
          <cell r="K209">
            <v>0</v>
          </cell>
        </row>
        <row r="210">
          <cell r="A210">
            <v>301004</v>
          </cell>
          <cell r="B210" t="str">
            <v>Network Monitoring - Networking.</v>
          </cell>
          <cell r="C210">
            <v>-29977750</v>
          </cell>
          <cell r="D210">
            <v>-20284282</v>
          </cell>
          <cell r="E210">
            <v>-29977749.940000001</v>
          </cell>
          <cell r="G210">
            <v>-29977749.940000001</v>
          </cell>
          <cell r="H210">
            <v>-20284281.809999999</v>
          </cell>
          <cell r="J210">
            <v>-29977749.940000001</v>
          </cell>
          <cell r="K210">
            <v>0</v>
          </cell>
        </row>
        <row r="211">
          <cell r="A211">
            <v>301005</v>
          </cell>
          <cell r="B211" t="str">
            <v>Shifting Charges-Networking</v>
          </cell>
          <cell r="C211">
            <v>-2536960</v>
          </cell>
          <cell r="D211">
            <v>-540000</v>
          </cell>
          <cell r="E211">
            <v>-2536960</v>
          </cell>
          <cell r="G211">
            <v>-2536960</v>
          </cell>
          <cell r="H211">
            <v>-540000</v>
          </cell>
          <cell r="J211">
            <v>-2536960</v>
          </cell>
          <cell r="K211">
            <v>0</v>
          </cell>
        </row>
        <row r="212">
          <cell r="A212">
            <v>301006</v>
          </cell>
          <cell r="B212" t="str">
            <v>Rental Income-Networking</v>
          </cell>
          <cell r="C212">
            <v>-8731156</v>
          </cell>
          <cell r="D212">
            <v>-8829877</v>
          </cell>
          <cell r="E212">
            <v>-8731156.1699999999</v>
          </cell>
          <cell r="G212">
            <v>-8731156.1699999999</v>
          </cell>
          <cell r="H212">
            <v>-8829877.3200000003</v>
          </cell>
          <cell r="J212">
            <v>-8731156.1699999999</v>
          </cell>
          <cell r="K212">
            <v>0</v>
          </cell>
        </row>
        <row r="213">
          <cell r="A213">
            <v>301007</v>
          </cell>
          <cell r="B213" t="str">
            <v>Manage Network Services - Networking</v>
          </cell>
          <cell r="C213">
            <v>-1712353</v>
          </cell>
          <cell r="D213">
            <v>-1821457</v>
          </cell>
          <cell r="E213">
            <v>-1712353.32</v>
          </cell>
          <cell r="G213">
            <v>-1712353.32</v>
          </cell>
          <cell r="H213">
            <v>-1821457</v>
          </cell>
          <cell r="J213">
            <v>-1712353.32</v>
          </cell>
          <cell r="K213">
            <v>0</v>
          </cell>
        </row>
        <row r="214">
          <cell r="A214">
            <v>301008</v>
          </cell>
          <cell r="B214" t="str">
            <v>Security Services</v>
          </cell>
          <cell r="C214">
            <v>-929174</v>
          </cell>
          <cell r="D214">
            <v>-401288</v>
          </cell>
          <cell r="E214">
            <v>-929174.04</v>
          </cell>
          <cell r="G214">
            <v>-929174.04</v>
          </cell>
          <cell r="H214">
            <v>-401287.63</v>
          </cell>
          <cell r="J214">
            <v>-929174.04</v>
          </cell>
          <cell r="K214">
            <v>0</v>
          </cell>
        </row>
        <row r="215">
          <cell r="A215">
            <v>301012</v>
          </cell>
          <cell r="B215" t="str">
            <v>Global Support-Networking</v>
          </cell>
          <cell r="C215">
            <v>-403044</v>
          </cell>
          <cell r="D215">
            <v>-21581221</v>
          </cell>
          <cell r="E215">
            <v>-403044.24</v>
          </cell>
          <cell r="G215">
            <v>-403044.24</v>
          </cell>
          <cell r="H215">
            <v>-21581221.079999998</v>
          </cell>
          <cell r="J215">
            <v>-403044.24</v>
          </cell>
          <cell r="K215">
            <v>0</v>
          </cell>
        </row>
        <row r="216">
          <cell r="A216">
            <v>301013</v>
          </cell>
          <cell r="B216" t="str">
            <v>Warranty Repairs</v>
          </cell>
          <cell r="C216">
            <v>-7081969</v>
          </cell>
          <cell r="D216">
            <v>-8507322</v>
          </cell>
          <cell r="E216">
            <v>-7081968.8200000003</v>
          </cell>
          <cell r="G216">
            <v>-7081968.8200000003</v>
          </cell>
          <cell r="H216">
            <v>-8507321.5999999996</v>
          </cell>
          <cell r="J216">
            <v>-7081968.8200000003</v>
          </cell>
          <cell r="K216">
            <v>0</v>
          </cell>
        </row>
        <row r="217">
          <cell r="A217">
            <v>301014</v>
          </cell>
          <cell r="B217" t="str">
            <v>Others-Networking</v>
          </cell>
          <cell r="C217">
            <v>-9742938</v>
          </cell>
          <cell r="D217">
            <v>-650416</v>
          </cell>
          <cell r="E217">
            <v>-9742938</v>
          </cell>
          <cell r="G217">
            <v>-9742938</v>
          </cell>
          <cell r="H217">
            <v>-650416</v>
          </cell>
          <cell r="J217">
            <v>-9742938</v>
          </cell>
          <cell r="K217">
            <v>0</v>
          </cell>
        </row>
        <row r="218">
          <cell r="A218">
            <v>301015</v>
          </cell>
          <cell r="B218" t="str">
            <v>Satellite Access Charges-Networking</v>
          </cell>
          <cell r="C218">
            <v>-41412854</v>
          </cell>
          <cell r="D218">
            <v>-75389212</v>
          </cell>
          <cell r="E218">
            <v>-41412854.369999997</v>
          </cell>
          <cell r="G218">
            <v>-41412854.369999997</v>
          </cell>
          <cell r="H218">
            <v>-75389211.640000001</v>
          </cell>
          <cell r="J218">
            <v>-41412854.369999997</v>
          </cell>
          <cell r="K218">
            <v>0</v>
          </cell>
        </row>
        <row r="219">
          <cell r="A219">
            <v>301016</v>
          </cell>
          <cell r="B219" t="str">
            <v>SCPC Links Bandwidth - Networking</v>
          </cell>
          <cell r="C219">
            <v>-329862088</v>
          </cell>
          <cell r="D219">
            <v>-172935630</v>
          </cell>
          <cell r="E219">
            <v>-329862088.12</v>
          </cell>
          <cell r="G219">
            <v>-329862088.12</v>
          </cell>
          <cell r="H219">
            <v>-172935630.18000001</v>
          </cell>
          <cell r="J219">
            <v>-329862088.12</v>
          </cell>
          <cell r="K219">
            <v>0</v>
          </cell>
        </row>
        <row r="220">
          <cell r="A220">
            <v>301101</v>
          </cell>
          <cell r="B220" t="str">
            <v>One time Charges-Internet</v>
          </cell>
          <cell r="C220">
            <v>-4321990</v>
          </cell>
          <cell r="D220">
            <v>-2345115</v>
          </cell>
          <cell r="E220">
            <v>-4321990.05</v>
          </cell>
          <cell r="G220">
            <v>-4321990.05</v>
          </cell>
          <cell r="H220">
            <v>-2345114.7000000002</v>
          </cell>
          <cell r="J220">
            <v>-4321990.05</v>
          </cell>
          <cell r="K220">
            <v>0</v>
          </cell>
        </row>
        <row r="221">
          <cell r="A221">
            <v>301102</v>
          </cell>
          <cell r="B221" t="str">
            <v>Rental Income-Internet</v>
          </cell>
          <cell r="C221">
            <v>-78000</v>
          </cell>
          <cell r="D221">
            <v>-88897</v>
          </cell>
          <cell r="E221">
            <v>-78000</v>
          </cell>
          <cell r="G221">
            <v>-78000</v>
          </cell>
          <cell r="H221">
            <v>-88897</v>
          </cell>
          <cell r="J221">
            <v>-78000</v>
          </cell>
          <cell r="K221">
            <v>0</v>
          </cell>
        </row>
        <row r="222">
          <cell r="A222">
            <v>301103</v>
          </cell>
          <cell r="B222" t="str">
            <v>Net Access Charges-Internet</v>
          </cell>
          <cell r="C222">
            <v>-6575588</v>
          </cell>
          <cell r="D222">
            <v>-3381007</v>
          </cell>
          <cell r="E222">
            <v>-6575588.2800000003</v>
          </cell>
          <cell r="G222">
            <v>-6575588.2800000003</v>
          </cell>
          <cell r="H222">
            <v>-3381007.2</v>
          </cell>
          <cell r="J222">
            <v>-6575588.2800000003</v>
          </cell>
          <cell r="K222">
            <v>0</v>
          </cell>
        </row>
        <row r="223">
          <cell r="A223">
            <v>301104</v>
          </cell>
          <cell r="B223" t="str">
            <v>Satellite Access Charges-Internet</v>
          </cell>
          <cell r="C223">
            <v>0</v>
          </cell>
          <cell r="D223">
            <v>0</v>
          </cell>
          <cell r="E223">
            <v>0</v>
          </cell>
          <cell r="G223">
            <v>0</v>
          </cell>
          <cell r="H223">
            <v>0</v>
          </cell>
          <cell r="J223">
            <v>0</v>
          </cell>
          <cell r="K223">
            <v>0</v>
          </cell>
        </row>
        <row r="224">
          <cell r="A224">
            <v>301105</v>
          </cell>
          <cell r="B224" t="str">
            <v>Hosting Charges-Internet</v>
          </cell>
          <cell r="C224">
            <v>-1056715</v>
          </cell>
          <cell r="D224">
            <v>-563176</v>
          </cell>
          <cell r="E224">
            <v>-1056714.95</v>
          </cell>
          <cell r="G224">
            <v>-1056714.95</v>
          </cell>
          <cell r="H224">
            <v>-563175.81000000006</v>
          </cell>
          <cell r="J224">
            <v>-1056714.95</v>
          </cell>
          <cell r="K224">
            <v>0</v>
          </cell>
        </row>
        <row r="225">
          <cell r="A225">
            <v>301106</v>
          </cell>
          <cell r="B225" t="str">
            <v>Annual Maintenance Charges-Internet</v>
          </cell>
          <cell r="C225">
            <v>0</v>
          </cell>
          <cell r="D225">
            <v>-3266</v>
          </cell>
          <cell r="E225">
            <v>0</v>
          </cell>
          <cell r="G225">
            <v>0</v>
          </cell>
          <cell r="H225">
            <v>-3266.13</v>
          </cell>
          <cell r="J225">
            <v>0</v>
          </cell>
          <cell r="K225">
            <v>0</v>
          </cell>
        </row>
        <row r="226">
          <cell r="A226">
            <v>301107</v>
          </cell>
          <cell r="B226" t="str">
            <v>Bandwidth-Internet</v>
          </cell>
          <cell r="C226">
            <v>-172833</v>
          </cell>
          <cell r="D226">
            <v>0</v>
          </cell>
          <cell r="E226">
            <v>-172833.39</v>
          </cell>
          <cell r="G226">
            <v>-172833.39</v>
          </cell>
          <cell r="H226">
            <v>0</v>
          </cell>
          <cell r="J226">
            <v>-172833.39</v>
          </cell>
          <cell r="K226">
            <v>0</v>
          </cell>
        </row>
        <row r="227">
          <cell r="A227">
            <v>301108</v>
          </cell>
          <cell r="B227" t="str">
            <v>Co Location Charges</v>
          </cell>
          <cell r="C227">
            <v>-5996310</v>
          </cell>
          <cell r="D227">
            <v>-1412361</v>
          </cell>
          <cell r="E227">
            <v>-5996310.0099999998</v>
          </cell>
          <cell r="G227">
            <v>-5996310.0099999998</v>
          </cell>
          <cell r="H227">
            <v>-1412360.94</v>
          </cell>
          <cell r="J227">
            <v>-5996310.0099999998</v>
          </cell>
          <cell r="K227">
            <v>0</v>
          </cell>
        </row>
        <row r="228">
          <cell r="A228">
            <v>301109</v>
          </cell>
          <cell r="B228" t="str">
            <v>Internet - Dial up charges</v>
          </cell>
          <cell r="C228">
            <v>0</v>
          </cell>
          <cell r="D228">
            <v>-3000</v>
          </cell>
          <cell r="E228">
            <v>0</v>
          </cell>
          <cell r="G228">
            <v>0</v>
          </cell>
          <cell r="H228">
            <v>-3000</v>
          </cell>
          <cell r="J228">
            <v>0</v>
          </cell>
          <cell r="K228">
            <v>0</v>
          </cell>
        </row>
        <row r="229">
          <cell r="A229">
            <v>301112</v>
          </cell>
          <cell r="B229" t="str">
            <v>Internet - Transactions.</v>
          </cell>
          <cell r="C229">
            <v>-2238583</v>
          </cell>
          <cell r="D229">
            <v>-10427874</v>
          </cell>
          <cell r="E229">
            <v>-2238582.85</v>
          </cell>
          <cell r="G229">
            <v>-2238582.85</v>
          </cell>
          <cell r="H229">
            <v>-10427873.52</v>
          </cell>
          <cell r="J229">
            <v>-2238582.85</v>
          </cell>
          <cell r="K229">
            <v>0</v>
          </cell>
        </row>
        <row r="230">
          <cell r="A230">
            <v>301114</v>
          </cell>
          <cell r="B230" t="str">
            <v>Internet - Administration Services</v>
          </cell>
          <cell r="C230">
            <v>-45733</v>
          </cell>
          <cell r="D230">
            <v>0</v>
          </cell>
          <cell r="E230">
            <v>-45733.33</v>
          </cell>
          <cell r="G230">
            <v>-45733.33</v>
          </cell>
          <cell r="H230">
            <v>0</v>
          </cell>
          <cell r="J230">
            <v>-45733.33</v>
          </cell>
          <cell r="K230">
            <v>0</v>
          </cell>
        </row>
        <row r="231">
          <cell r="A231">
            <v>301202</v>
          </cell>
          <cell r="B231" t="str">
            <v>IDL - Corporate Training Fees</v>
          </cell>
          <cell r="C231">
            <v>-2854277</v>
          </cell>
          <cell r="D231">
            <v>0</v>
          </cell>
          <cell r="E231">
            <v>-2854277</v>
          </cell>
          <cell r="G231">
            <v>-2854277</v>
          </cell>
          <cell r="H231">
            <v>0</v>
          </cell>
          <cell r="J231">
            <v>-2854277</v>
          </cell>
          <cell r="K231">
            <v>0</v>
          </cell>
        </row>
        <row r="232">
          <cell r="A232">
            <v>301203</v>
          </cell>
          <cell r="B232" t="str">
            <v>IDL - Course Fee Revenue</v>
          </cell>
          <cell r="C232">
            <v>-26520737</v>
          </cell>
          <cell r="D232">
            <v>-153036</v>
          </cell>
          <cell r="E232">
            <v>-26520737.43</v>
          </cell>
          <cell r="G232">
            <v>-26520737.43</v>
          </cell>
          <cell r="H232">
            <v>-153036</v>
          </cell>
          <cell r="J232">
            <v>-26520737.43</v>
          </cell>
          <cell r="K232">
            <v>0</v>
          </cell>
        </row>
        <row r="233">
          <cell r="A233">
            <v>301204</v>
          </cell>
          <cell r="B233" t="str">
            <v>IDL - License Fee Revenue</v>
          </cell>
          <cell r="C233">
            <v>-7400000</v>
          </cell>
          <cell r="D233">
            <v>-1600000</v>
          </cell>
          <cell r="E233">
            <v>-7400000</v>
          </cell>
          <cell r="G233">
            <v>-7400000</v>
          </cell>
          <cell r="H233">
            <v>-1600000</v>
          </cell>
          <cell r="J233">
            <v>-7400000</v>
          </cell>
          <cell r="K233">
            <v>0</v>
          </cell>
        </row>
        <row r="234">
          <cell r="A234">
            <v>301207</v>
          </cell>
          <cell r="B234" t="str">
            <v>IDL - Other Income</v>
          </cell>
          <cell r="C234">
            <v>-1537355</v>
          </cell>
          <cell r="D234">
            <v>-190000</v>
          </cell>
          <cell r="E234">
            <v>-1537355.4</v>
          </cell>
          <cell r="G234">
            <v>-1537355.4</v>
          </cell>
          <cell r="H234">
            <v>-190000</v>
          </cell>
          <cell r="J234">
            <v>-1537355.4</v>
          </cell>
          <cell r="K234">
            <v>0</v>
          </cell>
        </row>
        <row r="235">
          <cell r="A235">
            <v>301218</v>
          </cell>
          <cell r="B235" t="str">
            <v>IDL - seminal Fees</v>
          </cell>
          <cell r="C235">
            <v>-154110</v>
          </cell>
          <cell r="D235">
            <v>0</v>
          </cell>
          <cell r="E235">
            <v>-154110</v>
          </cell>
          <cell r="G235">
            <v>-154110</v>
          </cell>
          <cell r="H235">
            <v>0</v>
          </cell>
          <cell r="J235">
            <v>-154110</v>
          </cell>
          <cell r="K235">
            <v>0</v>
          </cell>
        </row>
        <row r="236">
          <cell r="A236">
            <v>301301</v>
          </cell>
          <cell r="B236" t="str">
            <v>CONSUMER - Jogger 1 Way</v>
          </cell>
          <cell r="C236">
            <v>-8320</v>
          </cell>
          <cell r="D236">
            <v>0</v>
          </cell>
          <cell r="E236">
            <v>-8320</v>
          </cell>
          <cell r="G236">
            <v>-8320</v>
          </cell>
          <cell r="H236">
            <v>0</v>
          </cell>
          <cell r="J236">
            <v>-8320</v>
          </cell>
          <cell r="K236">
            <v>0</v>
          </cell>
        </row>
        <row r="237">
          <cell r="A237">
            <v>301302</v>
          </cell>
          <cell r="B237" t="str">
            <v>CONSUMER - Jogger 2 Way</v>
          </cell>
          <cell r="C237">
            <v>-2079715</v>
          </cell>
          <cell r="D237">
            <v>0</v>
          </cell>
          <cell r="E237">
            <v>-2079714.81</v>
          </cell>
          <cell r="G237">
            <v>-2079714.81</v>
          </cell>
          <cell r="H237">
            <v>0</v>
          </cell>
          <cell r="J237">
            <v>-2079714.81</v>
          </cell>
          <cell r="K237">
            <v>0</v>
          </cell>
        </row>
        <row r="238">
          <cell r="A238">
            <v>301303</v>
          </cell>
          <cell r="B238" t="str">
            <v>CONSUMER - Runner 1 Way</v>
          </cell>
          <cell r="C238">
            <v>-66394</v>
          </cell>
          <cell r="D238">
            <v>0</v>
          </cell>
          <cell r="E238">
            <v>-66394.399999999994</v>
          </cell>
          <cell r="G238">
            <v>-66394.399999999994</v>
          </cell>
          <cell r="H238">
            <v>0</v>
          </cell>
          <cell r="J238">
            <v>-66394.399999999994</v>
          </cell>
          <cell r="K238">
            <v>0</v>
          </cell>
        </row>
        <row r="239">
          <cell r="A239">
            <v>301304</v>
          </cell>
          <cell r="B239" t="str">
            <v>CONSUMER - Runner 2 Way</v>
          </cell>
          <cell r="C239">
            <v>-582381</v>
          </cell>
          <cell r="D239">
            <v>0</v>
          </cell>
          <cell r="E239">
            <v>-582380.75</v>
          </cell>
          <cell r="G239">
            <v>-582380.75</v>
          </cell>
          <cell r="H239">
            <v>0</v>
          </cell>
          <cell r="J239">
            <v>-582380.75</v>
          </cell>
          <cell r="K239">
            <v>0</v>
          </cell>
        </row>
        <row r="240">
          <cell r="A240">
            <v>301305</v>
          </cell>
          <cell r="B240" t="str">
            <v>CONSUMER - Sprinter 1 Way</v>
          </cell>
          <cell r="C240">
            <v>129362</v>
          </cell>
          <cell r="D240">
            <v>0</v>
          </cell>
          <cell r="E240">
            <v>129362</v>
          </cell>
          <cell r="G240">
            <v>129362</v>
          </cell>
          <cell r="H240">
            <v>0</v>
          </cell>
          <cell r="J240">
            <v>129362</v>
          </cell>
          <cell r="K240">
            <v>0</v>
          </cell>
        </row>
        <row r="241">
          <cell r="A241">
            <v>301306</v>
          </cell>
          <cell r="B241" t="str">
            <v>CONSUMER - Sprinter 2 Way</v>
          </cell>
          <cell r="C241">
            <v>-343400</v>
          </cell>
          <cell r="D241">
            <v>0</v>
          </cell>
          <cell r="E241">
            <v>-343400</v>
          </cell>
          <cell r="G241">
            <v>-343400</v>
          </cell>
          <cell r="H241">
            <v>0</v>
          </cell>
          <cell r="J241">
            <v>-343400</v>
          </cell>
          <cell r="K241">
            <v>0</v>
          </cell>
        </row>
        <row r="242">
          <cell r="A242">
            <v>310001</v>
          </cell>
          <cell r="B242" t="str">
            <v>Commission - Networking</v>
          </cell>
          <cell r="C242">
            <v>-27518815</v>
          </cell>
          <cell r="D242">
            <v>-8728206</v>
          </cell>
          <cell r="E242">
            <v>-27518815.059999999</v>
          </cell>
          <cell r="G242">
            <v>-27518815.059999999</v>
          </cell>
          <cell r="H242">
            <v>-8728206</v>
          </cell>
          <cell r="J242">
            <v>-27518815.059999999</v>
          </cell>
          <cell r="K242">
            <v>0</v>
          </cell>
        </row>
        <row r="243">
          <cell r="A243">
            <v>310004</v>
          </cell>
          <cell r="B243" t="str">
            <v>Income from Warranty Support</v>
          </cell>
          <cell r="C243">
            <v>-8405516</v>
          </cell>
          <cell r="D243">
            <v>-3325502</v>
          </cell>
          <cell r="E243">
            <v>-8405516</v>
          </cell>
          <cell r="G243">
            <v>-8405516</v>
          </cell>
          <cell r="H243">
            <v>-3325502</v>
          </cell>
          <cell r="J243">
            <v>-8405516</v>
          </cell>
          <cell r="K243">
            <v>0</v>
          </cell>
        </row>
        <row r="244">
          <cell r="A244">
            <v>310005</v>
          </cell>
          <cell r="B244" t="str">
            <v>Income from Logistics Support</v>
          </cell>
          <cell r="C244">
            <v>-3600000</v>
          </cell>
          <cell r="D244">
            <v>-3900000</v>
          </cell>
          <cell r="E244">
            <v>-3600000</v>
          </cell>
          <cell r="G244">
            <v>-3600000</v>
          </cell>
          <cell r="H244">
            <v>-3900000</v>
          </cell>
          <cell r="J244">
            <v>-3600000</v>
          </cell>
          <cell r="K244">
            <v>0</v>
          </cell>
        </row>
        <row r="245">
          <cell r="A245">
            <v>310101</v>
          </cell>
          <cell r="B245" t="str">
            <v>Interest on FD with Banks.</v>
          </cell>
          <cell r="C245">
            <v>-49218</v>
          </cell>
          <cell r="D245">
            <v>-17665</v>
          </cell>
          <cell r="E245">
            <v>-49218.14</v>
          </cell>
          <cell r="G245">
            <v>-49218.14</v>
          </cell>
          <cell r="H245">
            <v>-17665.39</v>
          </cell>
          <cell r="J245">
            <v>-49218.14</v>
          </cell>
          <cell r="K245">
            <v>0</v>
          </cell>
        </row>
        <row r="246">
          <cell r="A246">
            <v>310201</v>
          </cell>
          <cell r="B246" t="str">
            <v>Profit on Sale of Assets.</v>
          </cell>
          <cell r="C246">
            <v>-972325</v>
          </cell>
          <cell r="D246">
            <v>-7034700</v>
          </cell>
          <cell r="E246">
            <v>-972325.39</v>
          </cell>
          <cell r="G246">
            <v>-972325.39</v>
          </cell>
          <cell r="H246">
            <v>-7034700.4699999997</v>
          </cell>
          <cell r="J246">
            <v>-972325.39</v>
          </cell>
          <cell r="K246">
            <v>0</v>
          </cell>
        </row>
        <row r="247">
          <cell r="A247">
            <v>310301</v>
          </cell>
          <cell r="B247" t="str">
            <v>Misc. Income - Scrap Sales</v>
          </cell>
          <cell r="C247">
            <v>-35100</v>
          </cell>
          <cell r="D247">
            <v>-23181</v>
          </cell>
          <cell r="E247">
            <v>-35100</v>
          </cell>
          <cell r="G247">
            <v>-35100</v>
          </cell>
          <cell r="H247">
            <v>-23181</v>
          </cell>
          <cell r="J247">
            <v>-35100</v>
          </cell>
          <cell r="K247">
            <v>0</v>
          </cell>
        </row>
        <row r="248">
          <cell r="A248">
            <v>310302</v>
          </cell>
          <cell r="B248" t="str">
            <v>Miscellaneous  Income</v>
          </cell>
          <cell r="C248">
            <v>-92151</v>
          </cell>
          <cell r="D248">
            <v>-927326</v>
          </cell>
          <cell r="E248">
            <v>-92151</v>
          </cell>
          <cell r="G248">
            <v>-92151</v>
          </cell>
          <cell r="H248">
            <v>-927325.9</v>
          </cell>
          <cell r="J248">
            <v>-92151</v>
          </cell>
          <cell r="K248">
            <v>0</v>
          </cell>
        </row>
        <row r="249">
          <cell r="A249">
            <v>310303</v>
          </cell>
          <cell r="B249" t="str">
            <v>Exchange Gain</v>
          </cell>
          <cell r="C249">
            <v>-16454019</v>
          </cell>
          <cell r="D249">
            <v>-378652</v>
          </cell>
          <cell r="E249">
            <v>-16454018.59</v>
          </cell>
          <cell r="G249">
            <v>-16454018.59</v>
          </cell>
          <cell r="H249">
            <v>-378651.58</v>
          </cell>
          <cell r="J249">
            <v>-16454018.59</v>
          </cell>
          <cell r="K249">
            <v>0</v>
          </cell>
        </row>
        <row r="250">
          <cell r="A250">
            <v>310304</v>
          </cell>
          <cell r="B250" t="str">
            <v>Income from coordinator charges</v>
          </cell>
          <cell r="C250">
            <v>-1400000</v>
          </cell>
          <cell r="D250">
            <v>0</v>
          </cell>
          <cell r="E250">
            <v>-1400000</v>
          </cell>
          <cell r="G250">
            <v>-1400000</v>
          </cell>
          <cell r="H250">
            <v>0</v>
          </cell>
          <cell r="J250">
            <v>-1400000</v>
          </cell>
          <cell r="K250">
            <v>0</v>
          </cell>
        </row>
        <row r="251">
          <cell r="A251">
            <v>310305</v>
          </cell>
          <cell r="B251" t="str">
            <v>Credit Balances Written Back</v>
          </cell>
          <cell r="C251">
            <v>-133534</v>
          </cell>
          <cell r="D251">
            <v>0</v>
          </cell>
          <cell r="E251">
            <v>-133534.07999999999</v>
          </cell>
          <cell r="G251">
            <v>-133534.07999999999</v>
          </cell>
          <cell r="H251">
            <v>0</v>
          </cell>
          <cell r="J251">
            <v>-133534.07999999999</v>
          </cell>
          <cell r="K251">
            <v>0</v>
          </cell>
        </row>
        <row r="252">
          <cell r="A252">
            <v>310401</v>
          </cell>
          <cell r="B252" t="str">
            <v>Excess Provision written Back</v>
          </cell>
          <cell r="C252">
            <v>-3720158</v>
          </cell>
          <cell r="D252">
            <v>-3590804</v>
          </cell>
          <cell r="E252">
            <v>-3720158</v>
          </cell>
          <cell r="G252">
            <v>-3720158</v>
          </cell>
          <cell r="H252">
            <v>-3590804</v>
          </cell>
          <cell r="J252">
            <v>-3720158</v>
          </cell>
          <cell r="K252">
            <v>0</v>
          </cell>
        </row>
        <row r="253">
          <cell r="A253">
            <v>400001</v>
          </cell>
          <cell r="B253" t="str">
            <v>Cost of Goods Sold</v>
          </cell>
          <cell r="C253">
            <v>295495095</v>
          </cell>
          <cell r="D253">
            <v>355725156</v>
          </cell>
          <cell r="E253">
            <v>295495095.10000002</v>
          </cell>
          <cell r="G253">
            <v>295495095.10000002</v>
          </cell>
          <cell r="H253">
            <v>355725156.29000002</v>
          </cell>
          <cell r="J253">
            <v>295495095.10000002</v>
          </cell>
          <cell r="K253">
            <v>0</v>
          </cell>
        </row>
        <row r="254">
          <cell r="A254">
            <v>400003</v>
          </cell>
          <cell r="B254" t="str">
            <v>C&amp;F Expenses - Imports</v>
          </cell>
          <cell r="C254">
            <v>90090</v>
          </cell>
          <cell r="D254">
            <v>678209</v>
          </cell>
          <cell r="E254">
            <v>90090</v>
          </cell>
          <cell r="G254">
            <v>90090</v>
          </cell>
          <cell r="H254">
            <v>678208.52</v>
          </cell>
          <cell r="J254">
            <v>90090</v>
          </cell>
          <cell r="K254">
            <v>0</v>
          </cell>
        </row>
        <row r="255">
          <cell r="A255">
            <v>400004</v>
          </cell>
          <cell r="B255" t="str">
            <v>Cost of Goods Sold Inventory Adjustment</v>
          </cell>
          <cell r="C255">
            <v>19904107</v>
          </cell>
          <cell r="D255">
            <v>25069034</v>
          </cell>
          <cell r="E255">
            <v>19904106.91</v>
          </cell>
          <cell r="G255">
            <v>19904106.91</v>
          </cell>
          <cell r="H255">
            <v>25069034.34</v>
          </cell>
          <cell r="J255">
            <v>19904106.91</v>
          </cell>
          <cell r="K255">
            <v>0</v>
          </cell>
        </row>
        <row r="256">
          <cell r="A256">
            <v>410001</v>
          </cell>
          <cell r="B256" t="str">
            <v>Basic Salary</v>
          </cell>
          <cell r="C256">
            <v>30057016</v>
          </cell>
          <cell r="D256">
            <v>36176802</v>
          </cell>
          <cell r="E256">
            <v>30057016</v>
          </cell>
          <cell r="G256">
            <v>30057016</v>
          </cell>
          <cell r="H256">
            <v>36176802</v>
          </cell>
          <cell r="J256">
            <v>30057016</v>
          </cell>
          <cell r="K256">
            <v>0</v>
          </cell>
        </row>
        <row r="257">
          <cell r="A257">
            <v>410002</v>
          </cell>
          <cell r="B257" t="str">
            <v>House Rent Allowance</v>
          </cell>
          <cell r="C257">
            <v>17275397</v>
          </cell>
          <cell r="D257">
            <v>20509808</v>
          </cell>
          <cell r="E257">
            <v>17275397</v>
          </cell>
          <cell r="G257">
            <v>17275397</v>
          </cell>
          <cell r="H257">
            <v>20509808</v>
          </cell>
          <cell r="J257">
            <v>17275397</v>
          </cell>
          <cell r="K257">
            <v>0</v>
          </cell>
        </row>
        <row r="258">
          <cell r="A258">
            <v>410003</v>
          </cell>
          <cell r="B258" t="str">
            <v>Flexible Benefit Plan</v>
          </cell>
          <cell r="C258">
            <v>23332385</v>
          </cell>
          <cell r="D258">
            <v>26751019</v>
          </cell>
          <cell r="E258">
            <v>23332385</v>
          </cell>
          <cell r="G258">
            <v>23332385</v>
          </cell>
          <cell r="H258">
            <v>26751019</v>
          </cell>
          <cell r="J258">
            <v>23332385</v>
          </cell>
          <cell r="K258">
            <v>0</v>
          </cell>
        </row>
        <row r="259">
          <cell r="A259">
            <v>410004</v>
          </cell>
          <cell r="B259" t="str">
            <v>Bonus</v>
          </cell>
          <cell r="C259">
            <v>3754827</v>
          </cell>
          <cell r="D259">
            <v>2941067</v>
          </cell>
          <cell r="E259">
            <v>3754827</v>
          </cell>
          <cell r="G259">
            <v>3754827</v>
          </cell>
          <cell r="H259">
            <v>2941067</v>
          </cell>
          <cell r="J259">
            <v>3754827</v>
          </cell>
          <cell r="K259">
            <v>0</v>
          </cell>
        </row>
        <row r="260">
          <cell r="A260">
            <v>410005</v>
          </cell>
          <cell r="B260" t="str">
            <v>Night Shift Allowance</v>
          </cell>
          <cell r="C260">
            <v>188558</v>
          </cell>
          <cell r="D260">
            <v>182400</v>
          </cell>
          <cell r="E260">
            <v>188558</v>
          </cell>
          <cell r="G260">
            <v>188558</v>
          </cell>
          <cell r="H260">
            <v>182400</v>
          </cell>
          <cell r="J260">
            <v>188558</v>
          </cell>
          <cell r="K260">
            <v>0</v>
          </cell>
        </row>
        <row r="261">
          <cell r="A261">
            <v>410006</v>
          </cell>
          <cell r="B261" t="str">
            <v>24 Hour Allowance</v>
          </cell>
          <cell r="C261">
            <v>454500</v>
          </cell>
          <cell r="D261">
            <v>412500</v>
          </cell>
          <cell r="E261">
            <v>454500</v>
          </cell>
          <cell r="G261">
            <v>454500</v>
          </cell>
          <cell r="H261">
            <v>412500</v>
          </cell>
          <cell r="J261">
            <v>454500</v>
          </cell>
          <cell r="K261">
            <v>0</v>
          </cell>
        </row>
        <row r="262">
          <cell r="A262">
            <v>410007</v>
          </cell>
          <cell r="B262" t="str">
            <v>Interest Subsidy</v>
          </cell>
          <cell r="C262">
            <v>274864</v>
          </cell>
          <cell r="D262">
            <v>574784</v>
          </cell>
          <cell r="E262">
            <v>274864</v>
          </cell>
          <cell r="G262">
            <v>274864</v>
          </cell>
          <cell r="H262">
            <v>574784</v>
          </cell>
          <cell r="J262">
            <v>274864</v>
          </cell>
          <cell r="K262">
            <v>0</v>
          </cell>
        </row>
        <row r="263">
          <cell r="A263">
            <v>410008</v>
          </cell>
          <cell r="B263" t="str">
            <v>Ex-gratia</v>
          </cell>
          <cell r="C263">
            <v>615000</v>
          </cell>
          <cell r="D263">
            <v>2299720</v>
          </cell>
          <cell r="E263">
            <v>615000</v>
          </cell>
          <cell r="G263">
            <v>615000</v>
          </cell>
          <cell r="H263">
            <v>2299720</v>
          </cell>
          <cell r="J263">
            <v>615000</v>
          </cell>
          <cell r="K263">
            <v>0</v>
          </cell>
        </row>
        <row r="264">
          <cell r="A264">
            <v>410009</v>
          </cell>
          <cell r="B264" t="str">
            <v>Joining Bonus</v>
          </cell>
          <cell r="C264">
            <v>116185</v>
          </cell>
          <cell r="D264">
            <v>182660</v>
          </cell>
          <cell r="E264">
            <v>116185</v>
          </cell>
          <cell r="G264">
            <v>116185</v>
          </cell>
          <cell r="H264">
            <v>182660</v>
          </cell>
          <cell r="J264">
            <v>116185</v>
          </cell>
          <cell r="K264">
            <v>0</v>
          </cell>
        </row>
        <row r="265">
          <cell r="A265">
            <v>410010</v>
          </cell>
          <cell r="B265" t="str">
            <v>Leave Encashment</v>
          </cell>
          <cell r="C265">
            <v>1047564</v>
          </cell>
          <cell r="D265">
            <v>0</v>
          </cell>
          <cell r="E265">
            <v>1047564</v>
          </cell>
          <cell r="G265">
            <v>1047564</v>
          </cell>
          <cell r="H265">
            <v>0</v>
          </cell>
          <cell r="J265">
            <v>1047564</v>
          </cell>
          <cell r="K265">
            <v>0</v>
          </cell>
        </row>
        <row r="266">
          <cell r="A266">
            <v>410011</v>
          </cell>
          <cell r="B266" t="str">
            <v>Gratuity</v>
          </cell>
          <cell r="C266">
            <v>1753699</v>
          </cell>
          <cell r="D266">
            <v>1961305</v>
          </cell>
          <cell r="E266">
            <v>1753699.45</v>
          </cell>
          <cell r="G266">
            <v>1753699.45</v>
          </cell>
          <cell r="H266">
            <v>1961305</v>
          </cell>
          <cell r="J266">
            <v>1753699.45</v>
          </cell>
          <cell r="K266">
            <v>0</v>
          </cell>
        </row>
        <row r="267">
          <cell r="A267">
            <v>410012</v>
          </cell>
          <cell r="B267" t="str">
            <v>Management Incentive Plan</v>
          </cell>
          <cell r="C267">
            <v>13263859</v>
          </cell>
          <cell r="D267">
            <v>3005535</v>
          </cell>
          <cell r="E267">
            <v>13263859</v>
          </cell>
          <cell r="G267">
            <v>13263859</v>
          </cell>
          <cell r="H267">
            <v>3005535</v>
          </cell>
          <cell r="J267">
            <v>13263859</v>
          </cell>
          <cell r="K267">
            <v>0</v>
          </cell>
        </row>
        <row r="268">
          <cell r="A268">
            <v>410013</v>
          </cell>
          <cell r="B268" t="str">
            <v>Stipend</v>
          </cell>
          <cell r="C268">
            <v>968922</v>
          </cell>
          <cell r="D268">
            <v>174248</v>
          </cell>
          <cell r="E268">
            <v>968922</v>
          </cell>
          <cell r="G268">
            <v>968922</v>
          </cell>
          <cell r="H268">
            <v>174248</v>
          </cell>
          <cell r="J268">
            <v>968922</v>
          </cell>
          <cell r="K268">
            <v>0</v>
          </cell>
        </row>
        <row r="269">
          <cell r="A269">
            <v>410014</v>
          </cell>
          <cell r="B269" t="str">
            <v>Transfer Allowance</v>
          </cell>
          <cell r="C269">
            <v>117844</v>
          </cell>
          <cell r="D269">
            <v>116811</v>
          </cell>
          <cell r="E269">
            <v>117844</v>
          </cell>
          <cell r="G269">
            <v>117844</v>
          </cell>
          <cell r="H269">
            <v>116811</v>
          </cell>
          <cell r="J269">
            <v>117844</v>
          </cell>
          <cell r="K269">
            <v>0</v>
          </cell>
        </row>
        <row r="270">
          <cell r="A270">
            <v>410015</v>
          </cell>
          <cell r="B270" t="str">
            <v>Professional Development  Allowance</v>
          </cell>
          <cell r="C270">
            <v>18951</v>
          </cell>
          <cell r="D270">
            <v>17580</v>
          </cell>
          <cell r="E270">
            <v>18951</v>
          </cell>
          <cell r="G270">
            <v>18951</v>
          </cell>
          <cell r="H270">
            <v>17580</v>
          </cell>
          <cell r="J270">
            <v>18951</v>
          </cell>
          <cell r="K270">
            <v>0</v>
          </cell>
        </row>
        <row r="271">
          <cell r="A271">
            <v>410016</v>
          </cell>
          <cell r="B271" t="str">
            <v>Conveyance Allowance</v>
          </cell>
          <cell r="C271">
            <v>43720</v>
          </cell>
          <cell r="D271">
            <v>40293</v>
          </cell>
          <cell r="E271">
            <v>43720</v>
          </cell>
          <cell r="G271">
            <v>43720</v>
          </cell>
          <cell r="H271">
            <v>40293</v>
          </cell>
          <cell r="J271">
            <v>43720</v>
          </cell>
          <cell r="K271">
            <v>0</v>
          </cell>
        </row>
        <row r="272">
          <cell r="A272">
            <v>410017</v>
          </cell>
          <cell r="B272" t="str">
            <v>Outfit  Allowance</v>
          </cell>
          <cell r="C272">
            <v>9482</v>
          </cell>
          <cell r="D272">
            <v>8796</v>
          </cell>
          <cell r="E272">
            <v>9482</v>
          </cell>
          <cell r="G272">
            <v>9482</v>
          </cell>
          <cell r="H272">
            <v>8796</v>
          </cell>
          <cell r="J272">
            <v>9482</v>
          </cell>
          <cell r="K272">
            <v>0</v>
          </cell>
        </row>
        <row r="273">
          <cell r="A273">
            <v>410018</v>
          </cell>
          <cell r="B273" t="str">
            <v>Special  Allowance</v>
          </cell>
          <cell r="C273">
            <v>3628136</v>
          </cell>
          <cell r="D273">
            <v>4125646</v>
          </cell>
          <cell r="E273">
            <v>3628136</v>
          </cell>
          <cell r="G273">
            <v>3628136</v>
          </cell>
          <cell r="H273">
            <v>4125646</v>
          </cell>
          <cell r="J273">
            <v>3628136</v>
          </cell>
          <cell r="K273">
            <v>0</v>
          </cell>
        </row>
        <row r="274">
          <cell r="A274">
            <v>410101</v>
          </cell>
          <cell r="B274" t="str">
            <v>Employer's Contribution to PF</v>
          </cell>
          <cell r="C274">
            <v>2301493</v>
          </cell>
          <cell r="D274">
            <v>2824115</v>
          </cell>
          <cell r="E274">
            <v>2301493</v>
          </cell>
          <cell r="G274">
            <v>2301493</v>
          </cell>
          <cell r="H274">
            <v>2824115</v>
          </cell>
          <cell r="J274">
            <v>2301493</v>
          </cell>
          <cell r="K274">
            <v>0</v>
          </cell>
        </row>
        <row r="275">
          <cell r="A275">
            <v>410102</v>
          </cell>
          <cell r="B275" t="str">
            <v>Employer's Contribution to FPF</v>
          </cell>
          <cell r="C275">
            <v>1414045</v>
          </cell>
          <cell r="D275">
            <v>1602399</v>
          </cell>
          <cell r="E275">
            <v>1414045</v>
          </cell>
          <cell r="G275">
            <v>1414045</v>
          </cell>
          <cell r="H275">
            <v>1602399</v>
          </cell>
          <cell r="J275">
            <v>1414045</v>
          </cell>
          <cell r="K275">
            <v>0</v>
          </cell>
        </row>
        <row r="276">
          <cell r="A276">
            <v>410103</v>
          </cell>
          <cell r="B276" t="str">
            <v>PF Administration Charges</v>
          </cell>
          <cell r="C276">
            <v>54483</v>
          </cell>
          <cell r="D276">
            <v>70377</v>
          </cell>
          <cell r="E276">
            <v>54483</v>
          </cell>
          <cell r="G276">
            <v>54483</v>
          </cell>
          <cell r="H276">
            <v>70377</v>
          </cell>
          <cell r="J276">
            <v>54483</v>
          </cell>
          <cell r="K276">
            <v>0</v>
          </cell>
        </row>
        <row r="277">
          <cell r="A277">
            <v>410104</v>
          </cell>
          <cell r="B277" t="str">
            <v>DLI Charges</v>
          </cell>
          <cell r="C277">
            <v>85200</v>
          </cell>
          <cell r="D277">
            <v>99394</v>
          </cell>
          <cell r="E277">
            <v>85200</v>
          </cell>
          <cell r="G277">
            <v>85200</v>
          </cell>
          <cell r="H277">
            <v>99394</v>
          </cell>
          <cell r="J277">
            <v>85200</v>
          </cell>
          <cell r="K277">
            <v>0</v>
          </cell>
        </row>
        <row r="278">
          <cell r="A278">
            <v>410105</v>
          </cell>
          <cell r="B278" t="str">
            <v>DLI  Administration Charges</v>
          </cell>
          <cell r="C278">
            <v>1568</v>
          </cell>
          <cell r="D278">
            <v>1987</v>
          </cell>
          <cell r="E278">
            <v>1568</v>
          </cell>
          <cell r="G278">
            <v>1568</v>
          </cell>
          <cell r="H278">
            <v>1987</v>
          </cell>
          <cell r="J278">
            <v>1568</v>
          </cell>
          <cell r="K278">
            <v>0</v>
          </cell>
        </row>
        <row r="279">
          <cell r="A279">
            <v>410106</v>
          </cell>
          <cell r="B279" t="str">
            <v>ESI Expenses</v>
          </cell>
          <cell r="C279">
            <v>0</v>
          </cell>
          <cell r="D279">
            <v>20844</v>
          </cell>
          <cell r="E279">
            <v>0</v>
          </cell>
          <cell r="G279">
            <v>0</v>
          </cell>
          <cell r="H279">
            <v>20844</v>
          </cell>
          <cell r="J279">
            <v>0</v>
          </cell>
          <cell r="K279">
            <v>0</v>
          </cell>
        </row>
        <row r="280">
          <cell r="A280">
            <v>410201</v>
          </cell>
          <cell r="B280" t="str">
            <v>Refreshments</v>
          </cell>
          <cell r="C280">
            <v>612892</v>
          </cell>
          <cell r="D280">
            <v>909923</v>
          </cell>
          <cell r="E280">
            <v>612892</v>
          </cell>
          <cell r="G280">
            <v>612892</v>
          </cell>
          <cell r="H280">
            <v>909922.5</v>
          </cell>
          <cell r="J280">
            <v>612892</v>
          </cell>
          <cell r="K280">
            <v>0</v>
          </cell>
        </row>
        <row r="281">
          <cell r="A281">
            <v>410202</v>
          </cell>
          <cell r="B281" t="str">
            <v>Relocation Expenses</v>
          </cell>
          <cell r="C281">
            <v>314753</v>
          </cell>
          <cell r="D281">
            <v>382806</v>
          </cell>
          <cell r="E281">
            <v>314753</v>
          </cell>
          <cell r="G281">
            <v>314753</v>
          </cell>
          <cell r="H281">
            <v>382806</v>
          </cell>
          <cell r="J281">
            <v>314753</v>
          </cell>
          <cell r="K281">
            <v>0</v>
          </cell>
        </row>
        <row r="282">
          <cell r="A282">
            <v>410203</v>
          </cell>
          <cell r="B282" t="str">
            <v>Awards &amp; Gifts</v>
          </cell>
          <cell r="C282">
            <v>1547900</v>
          </cell>
          <cell r="D282">
            <v>870969</v>
          </cell>
          <cell r="E282">
            <v>1547900</v>
          </cell>
          <cell r="G282">
            <v>1547900</v>
          </cell>
          <cell r="H282">
            <v>870969</v>
          </cell>
          <cell r="J282">
            <v>1547900</v>
          </cell>
          <cell r="K282">
            <v>0</v>
          </cell>
        </row>
        <row r="283">
          <cell r="A283">
            <v>410204</v>
          </cell>
          <cell r="B283" t="str">
            <v>Pantry Expenses</v>
          </cell>
          <cell r="C283">
            <v>1279092</v>
          </cell>
          <cell r="D283">
            <v>1260549</v>
          </cell>
          <cell r="E283">
            <v>1279092</v>
          </cell>
          <cell r="G283">
            <v>1279092</v>
          </cell>
          <cell r="H283">
            <v>1260548.6000000001</v>
          </cell>
          <cell r="J283">
            <v>1279092</v>
          </cell>
          <cell r="K283">
            <v>0</v>
          </cell>
        </row>
        <row r="284">
          <cell r="A284">
            <v>410205</v>
          </cell>
          <cell r="B284" t="str">
            <v>Cafetaria Expenses</v>
          </cell>
          <cell r="C284">
            <v>152716</v>
          </cell>
          <cell r="D284">
            <v>405414</v>
          </cell>
          <cell r="E284">
            <v>152715.5</v>
          </cell>
          <cell r="G284">
            <v>152715.5</v>
          </cell>
          <cell r="H284">
            <v>405414.12</v>
          </cell>
          <cell r="J284">
            <v>152715.5</v>
          </cell>
          <cell r="K284">
            <v>0</v>
          </cell>
        </row>
        <row r="285">
          <cell r="A285">
            <v>410206</v>
          </cell>
          <cell r="B285" t="str">
            <v>Lunch Reimbursement</v>
          </cell>
          <cell r="C285">
            <v>3618</v>
          </cell>
          <cell r="D285">
            <v>108978</v>
          </cell>
          <cell r="E285">
            <v>3618</v>
          </cell>
          <cell r="G285">
            <v>3618</v>
          </cell>
          <cell r="H285">
            <v>108978</v>
          </cell>
          <cell r="J285">
            <v>3618</v>
          </cell>
          <cell r="K285">
            <v>0</v>
          </cell>
        </row>
        <row r="286">
          <cell r="A286">
            <v>410207</v>
          </cell>
          <cell r="B286" t="str">
            <v>QSM Expenses</v>
          </cell>
          <cell r="C286">
            <v>1374528</v>
          </cell>
          <cell r="D286">
            <v>1129717</v>
          </cell>
          <cell r="E286">
            <v>1374528.31</v>
          </cell>
          <cell r="G286">
            <v>1374528.31</v>
          </cell>
          <cell r="H286">
            <v>1129717</v>
          </cell>
          <cell r="J286">
            <v>1374528.31</v>
          </cell>
          <cell r="K286">
            <v>0</v>
          </cell>
        </row>
        <row r="287">
          <cell r="A287">
            <v>410208</v>
          </cell>
          <cell r="B287" t="str">
            <v>Group Medical Insurance</v>
          </cell>
          <cell r="C287">
            <v>1949176</v>
          </cell>
          <cell r="D287">
            <v>1279726</v>
          </cell>
          <cell r="E287">
            <v>1949175.97</v>
          </cell>
          <cell r="G287">
            <v>1949175.97</v>
          </cell>
          <cell r="H287">
            <v>1279726</v>
          </cell>
          <cell r="J287">
            <v>1949175.97</v>
          </cell>
          <cell r="K287">
            <v>0</v>
          </cell>
        </row>
        <row r="288">
          <cell r="A288">
            <v>410209</v>
          </cell>
          <cell r="B288" t="str">
            <v>Personal Accident  Insurance</v>
          </cell>
          <cell r="C288">
            <v>166982</v>
          </cell>
          <cell r="D288">
            <v>189147</v>
          </cell>
          <cell r="E288">
            <v>166982.03</v>
          </cell>
          <cell r="G288">
            <v>166982.03</v>
          </cell>
          <cell r="H288">
            <v>189147</v>
          </cell>
          <cell r="J288">
            <v>166982.03</v>
          </cell>
          <cell r="K288">
            <v>0</v>
          </cell>
        </row>
        <row r="289">
          <cell r="A289">
            <v>410210</v>
          </cell>
          <cell r="B289" t="str">
            <v>Health Check up</v>
          </cell>
          <cell r="C289">
            <v>86850</v>
          </cell>
          <cell r="D289">
            <v>61971</v>
          </cell>
          <cell r="E289">
            <v>86850</v>
          </cell>
          <cell r="G289">
            <v>86850</v>
          </cell>
          <cell r="H289">
            <v>61971</v>
          </cell>
          <cell r="J289">
            <v>86850</v>
          </cell>
          <cell r="K289">
            <v>0</v>
          </cell>
        </row>
        <row r="290">
          <cell r="A290">
            <v>410211</v>
          </cell>
          <cell r="B290" t="str">
            <v>Medical Reimbursement</v>
          </cell>
          <cell r="C290">
            <v>15393</v>
          </cell>
          <cell r="D290">
            <v>21691</v>
          </cell>
          <cell r="E290">
            <v>15393</v>
          </cell>
          <cell r="G290">
            <v>15393</v>
          </cell>
          <cell r="H290">
            <v>21691</v>
          </cell>
          <cell r="J290">
            <v>15393</v>
          </cell>
          <cell r="K290">
            <v>0</v>
          </cell>
        </row>
        <row r="291">
          <cell r="A291">
            <v>410212</v>
          </cell>
          <cell r="B291" t="str">
            <v>Leave Travel Assistance</v>
          </cell>
          <cell r="C291">
            <v>56665</v>
          </cell>
          <cell r="D291">
            <v>152500</v>
          </cell>
          <cell r="E291">
            <v>56665</v>
          </cell>
          <cell r="G291">
            <v>56665</v>
          </cell>
          <cell r="H291">
            <v>152500</v>
          </cell>
          <cell r="J291">
            <v>56665</v>
          </cell>
          <cell r="K291">
            <v>0</v>
          </cell>
        </row>
        <row r="292">
          <cell r="A292">
            <v>410213</v>
          </cell>
          <cell r="B292" t="str">
            <v>Staff Welfare</v>
          </cell>
          <cell r="C292">
            <v>679920</v>
          </cell>
          <cell r="D292">
            <v>777522</v>
          </cell>
          <cell r="E292">
            <v>679919.6</v>
          </cell>
          <cell r="G292">
            <v>679919.6</v>
          </cell>
          <cell r="H292">
            <v>777521.55</v>
          </cell>
          <cell r="J292">
            <v>679919.6</v>
          </cell>
          <cell r="K292">
            <v>0</v>
          </cell>
        </row>
        <row r="293">
          <cell r="A293">
            <v>410214</v>
          </cell>
          <cell r="B293" t="str">
            <v>Staff Bus Charges</v>
          </cell>
          <cell r="C293">
            <v>1642212</v>
          </cell>
          <cell r="D293">
            <v>1564568</v>
          </cell>
          <cell r="E293">
            <v>1642212</v>
          </cell>
          <cell r="G293">
            <v>1642212</v>
          </cell>
          <cell r="H293">
            <v>1564568</v>
          </cell>
          <cell r="J293">
            <v>1642212</v>
          </cell>
          <cell r="K293">
            <v>0</v>
          </cell>
        </row>
        <row r="294">
          <cell r="A294">
            <v>411001</v>
          </cell>
          <cell r="B294" t="str">
            <v>Rent - Offices</v>
          </cell>
          <cell r="C294">
            <v>21497226</v>
          </cell>
          <cell r="D294">
            <v>22114690</v>
          </cell>
          <cell r="E294">
            <v>21497226</v>
          </cell>
          <cell r="G294">
            <v>21497226</v>
          </cell>
          <cell r="H294">
            <v>22114690</v>
          </cell>
          <cell r="J294">
            <v>21497226</v>
          </cell>
          <cell r="K294">
            <v>0</v>
          </cell>
        </row>
        <row r="295">
          <cell r="A295">
            <v>411002</v>
          </cell>
          <cell r="B295" t="str">
            <v>Rent - Employee Residences</v>
          </cell>
          <cell r="C295">
            <v>2404000</v>
          </cell>
          <cell r="D295">
            <v>2018867</v>
          </cell>
          <cell r="E295">
            <v>2404000</v>
          </cell>
          <cell r="G295">
            <v>2404000</v>
          </cell>
          <cell r="H295">
            <v>2018867</v>
          </cell>
          <cell r="J295">
            <v>2404000</v>
          </cell>
          <cell r="K295">
            <v>0</v>
          </cell>
        </row>
        <row r="296">
          <cell r="A296">
            <v>411003</v>
          </cell>
          <cell r="B296" t="str">
            <v>Rent - Car Parking</v>
          </cell>
          <cell r="C296">
            <v>74505</v>
          </cell>
          <cell r="D296">
            <v>84879</v>
          </cell>
          <cell r="E296">
            <v>74505</v>
          </cell>
          <cell r="G296">
            <v>74505</v>
          </cell>
          <cell r="H296">
            <v>84879</v>
          </cell>
          <cell r="J296">
            <v>74505</v>
          </cell>
          <cell r="K296">
            <v>0</v>
          </cell>
        </row>
        <row r="297">
          <cell r="A297">
            <v>411004</v>
          </cell>
          <cell r="B297" t="str">
            <v>Brokerage</v>
          </cell>
          <cell r="C297">
            <v>260651</v>
          </cell>
          <cell r="D297">
            <v>348116</v>
          </cell>
          <cell r="E297">
            <v>260651</v>
          </cell>
          <cell r="G297">
            <v>260651</v>
          </cell>
          <cell r="H297">
            <v>348116</v>
          </cell>
          <cell r="J297">
            <v>260651</v>
          </cell>
          <cell r="K297">
            <v>0</v>
          </cell>
        </row>
        <row r="298">
          <cell r="A298">
            <v>411005</v>
          </cell>
          <cell r="B298" t="str">
            <v>IDL - Rent Classroom &amp; Studios</v>
          </cell>
          <cell r="C298">
            <v>2138999</v>
          </cell>
          <cell r="D298">
            <v>0</v>
          </cell>
          <cell r="E298">
            <v>2138999</v>
          </cell>
          <cell r="G298">
            <v>2138999</v>
          </cell>
          <cell r="H298">
            <v>0</v>
          </cell>
          <cell r="J298">
            <v>2138999</v>
          </cell>
          <cell r="K298">
            <v>0</v>
          </cell>
        </row>
        <row r="299">
          <cell r="A299">
            <v>411006</v>
          </cell>
          <cell r="B299" t="str">
            <v>Rent - Hub</v>
          </cell>
          <cell r="C299">
            <v>0</v>
          </cell>
          <cell r="D299">
            <v>0</v>
          </cell>
          <cell r="E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</row>
        <row r="300">
          <cell r="A300">
            <v>411019</v>
          </cell>
          <cell r="B300" t="str">
            <v>Car Allowance</v>
          </cell>
          <cell r="C300">
            <v>1271015</v>
          </cell>
          <cell r="D300">
            <v>1719755</v>
          </cell>
          <cell r="E300">
            <v>1271015</v>
          </cell>
          <cell r="G300">
            <v>1271015</v>
          </cell>
          <cell r="H300">
            <v>1719755</v>
          </cell>
          <cell r="J300">
            <v>1271015</v>
          </cell>
          <cell r="K300">
            <v>0</v>
          </cell>
        </row>
        <row r="301">
          <cell r="A301">
            <v>411101</v>
          </cell>
          <cell r="B301" t="str">
            <v>Lease Rent - Equipment</v>
          </cell>
          <cell r="C301">
            <v>0</v>
          </cell>
          <cell r="D301">
            <v>50341</v>
          </cell>
          <cell r="E301">
            <v>0</v>
          </cell>
          <cell r="G301">
            <v>0</v>
          </cell>
          <cell r="H301">
            <v>50341</v>
          </cell>
          <cell r="J301">
            <v>0</v>
          </cell>
          <cell r="K301">
            <v>0</v>
          </cell>
        </row>
        <row r="302">
          <cell r="A302">
            <v>411102</v>
          </cell>
          <cell r="B302" t="str">
            <v>Lease Rent - Vehicles</v>
          </cell>
          <cell r="C302">
            <v>884270</v>
          </cell>
          <cell r="D302">
            <v>1081272</v>
          </cell>
          <cell r="E302">
            <v>884270</v>
          </cell>
          <cell r="G302">
            <v>884270</v>
          </cell>
          <cell r="H302">
            <v>1081272</v>
          </cell>
          <cell r="J302">
            <v>884270</v>
          </cell>
          <cell r="K302">
            <v>0</v>
          </cell>
        </row>
        <row r="303">
          <cell r="A303">
            <v>411201</v>
          </cell>
          <cell r="B303" t="str">
            <v>Insurance Stock in Transit</v>
          </cell>
          <cell r="C303">
            <v>8644</v>
          </cell>
          <cell r="D303">
            <v>1469776</v>
          </cell>
          <cell r="E303">
            <v>8644</v>
          </cell>
          <cell r="G303">
            <v>8644</v>
          </cell>
          <cell r="H303">
            <v>1469776</v>
          </cell>
          <cell r="J303">
            <v>8644</v>
          </cell>
          <cell r="K303">
            <v>0</v>
          </cell>
        </row>
        <row r="304">
          <cell r="A304">
            <v>411202</v>
          </cell>
          <cell r="B304" t="str">
            <v>Insurance Fixed Assets.</v>
          </cell>
          <cell r="C304">
            <v>2722356</v>
          </cell>
          <cell r="D304">
            <v>1812708</v>
          </cell>
          <cell r="E304">
            <v>2722356</v>
          </cell>
          <cell r="G304">
            <v>2722356</v>
          </cell>
          <cell r="H304">
            <v>1812708</v>
          </cell>
          <cell r="J304">
            <v>2722356</v>
          </cell>
          <cell r="K304">
            <v>0</v>
          </cell>
        </row>
        <row r="305">
          <cell r="A305">
            <v>411203</v>
          </cell>
          <cell r="B305" t="str">
            <v>Insurance - Stocks</v>
          </cell>
          <cell r="C305">
            <v>1743088</v>
          </cell>
          <cell r="D305">
            <v>535229</v>
          </cell>
          <cell r="E305">
            <v>1743087.97</v>
          </cell>
          <cell r="G305">
            <v>1743087.97</v>
          </cell>
          <cell r="H305">
            <v>535228.82999999996</v>
          </cell>
          <cell r="J305">
            <v>1743087.97</v>
          </cell>
          <cell r="K305">
            <v>0</v>
          </cell>
        </row>
        <row r="306">
          <cell r="A306">
            <v>411204</v>
          </cell>
          <cell r="B306" t="str">
            <v>Insurance Vehicles</v>
          </cell>
          <cell r="C306">
            <v>235064</v>
          </cell>
          <cell r="D306">
            <v>292879</v>
          </cell>
          <cell r="E306">
            <v>235064</v>
          </cell>
          <cell r="G306">
            <v>235064</v>
          </cell>
          <cell r="H306">
            <v>292879</v>
          </cell>
          <cell r="J306">
            <v>235064</v>
          </cell>
          <cell r="K306">
            <v>0</v>
          </cell>
        </row>
        <row r="307">
          <cell r="A307">
            <v>411205</v>
          </cell>
          <cell r="B307" t="str">
            <v>Insurance  - Cash</v>
          </cell>
          <cell r="C307">
            <v>8168</v>
          </cell>
          <cell r="D307">
            <v>8005</v>
          </cell>
          <cell r="E307">
            <v>8168.03</v>
          </cell>
          <cell r="G307">
            <v>8168.03</v>
          </cell>
          <cell r="H307">
            <v>8005</v>
          </cell>
          <cell r="J307">
            <v>8168.03</v>
          </cell>
          <cell r="K307">
            <v>0</v>
          </cell>
        </row>
        <row r="308">
          <cell r="A308">
            <v>411206</v>
          </cell>
          <cell r="B308" t="str">
            <v>Insurance Fidelity Guarantee</v>
          </cell>
          <cell r="C308">
            <v>369946</v>
          </cell>
          <cell r="D308">
            <v>12468</v>
          </cell>
          <cell r="E308">
            <v>369945.97</v>
          </cell>
          <cell r="G308">
            <v>369945.97</v>
          </cell>
          <cell r="H308">
            <v>12468</v>
          </cell>
          <cell r="J308">
            <v>369945.97</v>
          </cell>
          <cell r="K308">
            <v>0</v>
          </cell>
        </row>
        <row r="309">
          <cell r="A309">
            <v>411207</v>
          </cell>
          <cell r="B309" t="str">
            <v>Insurance Others</v>
          </cell>
          <cell r="C309">
            <v>589838</v>
          </cell>
          <cell r="D309">
            <v>1989599</v>
          </cell>
          <cell r="E309">
            <v>589838.09</v>
          </cell>
          <cell r="G309">
            <v>589838.09</v>
          </cell>
          <cell r="H309">
            <v>1989599</v>
          </cell>
          <cell r="J309">
            <v>589838.09</v>
          </cell>
          <cell r="K309">
            <v>0</v>
          </cell>
        </row>
        <row r="310">
          <cell r="A310">
            <v>411301</v>
          </cell>
          <cell r="B310" t="str">
            <v>Travelling Domestic</v>
          </cell>
          <cell r="C310">
            <v>14777962</v>
          </cell>
          <cell r="D310">
            <v>12994254</v>
          </cell>
          <cell r="E310">
            <v>14777962.300000001</v>
          </cell>
          <cell r="G310">
            <v>14777962.300000001</v>
          </cell>
          <cell r="H310">
            <v>12994253.560000001</v>
          </cell>
          <cell r="J310">
            <v>14777962.300000001</v>
          </cell>
          <cell r="K310">
            <v>0</v>
          </cell>
        </row>
        <row r="311">
          <cell r="A311">
            <v>411302</v>
          </cell>
          <cell r="B311" t="str">
            <v>Travelling Foreign</v>
          </cell>
          <cell r="C311">
            <v>2384603</v>
          </cell>
          <cell r="D311">
            <v>15830253</v>
          </cell>
          <cell r="E311">
            <v>2384602.98</v>
          </cell>
          <cell r="G311">
            <v>2384602.98</v>
          </cell>
          <cell r="H311">
            <v>15830253</v>
          </cell>
          <cell r="J311">
            <v>2384602.98</v>
          </cell>
          <cell r="K311">
            <v>0</v>
          </cell>
        </row>
        <row r="312">
          <cell r="A312">
            <v>411303</v>
          </cell>
          <cell r="B312" t="str">
            <v>Travelling Domestic - Training</v>
          </cell>
          <cell r="C312">
            <v>246891</v>
          </cell>
          <cell r="D312">
            <v>475641</v>
          </cell>
          <cell r="E312">
            <v>246891</v>
          </cell>
          <cell r="G312">
            <v>246891</v>
          </cell>
          <cell r="H312">
            <v>475641</v>
          </cell>
          <cell r="J312">
            <v>246891</v>
          </cell>
          <cell r="K312">
            <v>0</v>
          </cell>
        </row>
        <row r="313">
          <cell r="A313">
            <v>411304</v>
          </cell>
          <cell r="B313" t="str">
            <v>Travelling Foreign  - Training</v>
          </cell>
          <cell r="C313">
            <v>0</v>
          </cell>
          <cell r="D313">
            <v>561347</v>
          </cell>
          <cell r="E313">
            <v>0</v>
          </cell>
          <cell r="G313">
            <v>0</v>
          </cell>
          <cell r="H313">
            <v>561347</v>
          </cell>
          <cell r="J313">
            <v>0</v>
          </cell>
          <cell r="K313">
            <v>0</v>
          </cell>
        </row>
        <row r="314">
          <cell r="A314">
            <v>411305</v>
          </cell>
          <cell r="B314" t="str">
            <v>Local Conveyance</v>
          </cell>
          <cell r="C314">
            <v>2972348</v>
          </cell>
          <cell r="D314">
            <v>2944488</v>
          </cell>
          <cell r="E314">
            <v>2972348.05</v>
          </cell>
          <cell r="G314">
            <v>2972348.05</v>
          </cell>
          <cell r="H314">
            <v>2944488</v>
          </cell>
          <cell r="J314">
            <v>2972348.05</v>
          </cell>
          <cell r="K314">
            <v>0</v>
          </cell>
        </row>
        <row r="315">
          <cell r="A315">
            <v>411306</v>
          </cell>
          <cell r="B315" t="str">
            <v>Taxi Hire Charges</v>
          </cell>
          <cell r="C315">
            <v>262517</v>
          </cell>
          <cell r="D315">
            <v>694639</v>
          </cell>
          <cell r="E315">
            <v>262516.59999999998</v>
          </cell>
          <cell r="G315">
            <v>262516.59999999998</v>
          </cell>
          <cell r="H315">
            <v>694638.76</v>
          </cell>
          <cell r="J315">
            <v>262516.59999999998</v>
          </cell>
          <cell r="K315">
            <v>0</v>
          </cell>
        </row>
        <row r="316">
          <cell r="A316">
            <v>411307</v>
          </cell>
          <cell r="B316" t="str">
            <v>Vehicle Running &amp; Maintainence</v>
          </cell>
          <cell r="C316">
            <v>3176075</v>
          </cell>
          <cell r="D316">
            <v>4012188</v>
          </cell>
          <cell r="E316">
            <v>3176074.88</v>
          </cell>
          <cell r="G316">
            <v>3176074.88</v>
          </cell>
          <cell r="H316">
            <v>4012187.78</v>
          </cell>
          <cell r="J316">
            <v>3176074.88</v>
          </cell>
          <cell r="K316">
            <v>0</v>
          </cell>
        </row>
        <row r="317">
          <cell r="A317">
            <v>411308</v>
          </cell>
          <cell r="B317" t="str">
            <v>Car Rental</v>
          </cell>
          <cell r="C317">
            <v>2996146</v>
          </cell>
          <cell r="D317">
            <v>2065432</v>
          </cell>
          <cell r="E317">
            <v>2996146</v>
          </cell>
          <cell r="G317">
            <v>2996146</v>
          </cell>
          <cell r="H317">
            <v>2065432</v>
          </cell>
          <cell r="J317">
            <v>2996146</v>
          </cell>
          <cell r="K317">
            <v>0</v>
          </cell>
        </row>
        <row r="318">
          <cell r="A318">
            <v>411309</v>
          </cell>
          <cell r="B318" t="str">
            <v>Vehicle Running &amp; Maintainence - Employees</v>
          </cell>
          <cell r="C318">
            <v>1067665</v>
          </cell>
          <cell r="D318">
            <v>18906</v>
          </cell>
          <cell r="E318">
            <v>1067665.25</v>
          </cell>
          <cell r="G318">
            <v>1067665.25</v>
          </cell>
          <cell r="H318">
            <v>18906</v>
          </cell>
          <cell r="J318">
            <v>1067665.25</v>
          </cell>
          <cell r="K318">
            <v>0</v>
          </cell>
        </row>
        <row r="319">
          <cell r="A319">
            <v>411310</v>
          </cell>
          <cell r="B319" t="str">
            <v>Travelling Domestic - Promotions</v>
          </cell>
          <cell r="C319">
            <v>0</v>
          </cell>
          <cell r="D319">
            <v>390851</v>
          </cell>
          <cell r="E319">
            <v>0</v>
          </cell>
          <cell r="G319">
            <v>0</v>
          </cell>
          <cell r="H319">
            <v>390851</v>
          </cell>
          <cell r="J319">
            <v>0</v>
          </cell>
          <cell r="K319">
            <v>0</v>
          </cell>
        </row>
        <row r="320">
          <cell r="A320">
            <v>411401</v>
          </cell>
          <cell r="B320" t="str">
            <v>VSAT Installation Costs</v>
          </cell>
          <cell r="C320">
            <v>25818978</v>
          </cell>
          <cell r="D320">
            <v>14106756</v>
          </cell>
          <cell r="E320">
            <v>25818978</v>
          </cell>
          <cell r="G320">
            <v>25818978</v>
          </cell>
          <cell r="H320">
            <v>14106756.060000001</v>
          </cell>
          <cell r="J320">
            <v>25818978</v>
          </cell>
          <cell r="K320">
            <v>0</v>
          </cell>
        </row>
        <row r="321">
          <cell r="A321">
            <v>411402</v>
          </cell>
          <cell r="B321" t="str">
            <v>VSAT Shifting, Deinstallation &amp; Reinstallation</v>
          </cell>
          <cell r="C321">
            <v>2466384</v>
          </cell>
          <cell r="D321">
            <v>7223994</v>
          </cell>
          <cell r="E321">
            <v>2466384</v>
          </cell>
          <cell r="G321">
            <v>2466384</v>
          </cell>
          <cell r="H321">
            <v>7223994</v>
          </cell>
          <cell r="J321">
            <v>2466384</v>
          </cell>
          <cell r="K321">
            <v>0</v>
          </cell>
        </row>
        <row r="322">
          <cell r="A322">
            <v>411403</v>
          </cell>
          <cell r="B322" t="str">
            <v>VSAT Installation Ancillary Costs</v>
          </cell>
          <cell r="C322">
            <v>4087674</v>
          </cell>
          <cell r="D322">
            <v>5539308</v>
          </cell>
          <cell r="E322">
            <v>4087674</v>
          </cell>
          <cell r="G322">
            <v>4087674</v>
          </cell>
          <cell r="H322">
            <v>5539307.96</v>
          </cell>
          <cell r="J322">
            <v>4087674</v>
          </cell>
          <cell r="K322">
            <v>0</v>
          </cell>
        </row>
        <row r="323">
          <cell r="A323">
            <v>411501</v>
          </cell>
          <cell r="B323" t="str">
            <v>Printing &amp; Stationery</v>
          </cell>
          <cell r="C323">
            <v>3001244</v>
          </cell>
          <cell r="D323">
            <v>2959757</v>
          </cell>
          <cell r="E323">
            <v>3001244.28</v>
          </cell>
          <cell r="G323">
            <v>3001244.28</v>
          </cell>
          <cell r="H323">
            <v>2959756.53</v>
          </cell>
          <cell r="J323">
            <v>3001244.28</v>
          </cell>
          <cell r="K323">
            <v>0</v>
          </cell>
        </row>
        <row r="324">
          <cell r="A324">
            <v>411601</v>
          </cell>
          <cell r="B324" t="str">
            <v>Professional &amp; Consultancy Services</v>
          </cell>
          <cell r="C324">
            <v>11307887</v>
          </cell>
          <cell r="D324">
            <v>27627052</v>
          </cell>
          <cell r="E324">
            <v>11307886.9</v>
          </cell>
          <cell r="G324">
            <v>11307886.9</v>
          </cell>
          <cell r="H324">
            <v>27627051.510000002</v>
          </cell>
          <cell r="J324">
            <v>11307886.9</v>
          </cell>
          <cell r="K324">
            <v>0</v>
          </cell>
        </row>
        <row r="325">
          <cell r="A325">
            <v>411602</v>
          </cell>
          <cell r="B325" t="str">
            <v>Legal Expenses</v>
          </cell>
          <cell r="C325">
            <v>231821</v>
          </cell>
          <cell r="D325">
            <v>217715</v>
          </cell>
          <cell r="E325">
            <v>231821.25</v>
          </cell>
          <cell r="G325">
            <v>231821.25</v>
          </cell>
          <cell r="H325">
            <v>217715</v>
          </cell>
          <cell r="J325">
            <v>231821.25</v>
          </cell>
          <cell r="K325">
            <v>0</v>
          </cell>
        </row>
        <row r="326">
          <cell r="A326">
            <v>411603</v>
          </cell>
          <cell r="B326" t="str">
            <v>Internal Audit fee</v>
          </cell>
          <cell r="C326">
            <v>0</v>
          </cell>
          <cell r="D326">
            <v>0</v>
          </cell>
          <cell r="E326">
            <v>0</v>
          </cell>
          <cell r="G326">
            <v>0</v>
          </cell>
          <cell r="H326">
            <v>0</v>
          </cell>
          <cell r="J326">
            <v>0</v>
          </cell>
          <cell r="K326">
            <v>0</v>
          </cell>
        </row>
        <row r="327">
          <cell r="A327">
            <v>411604</v>
          </cell>
          <cell r="B327" t="str">
            <v>Specialised Services</v>
          </cell>
          <cell r="C327">
            <v>10146022</v>
          </cell>
          <cell r="D327">
            <v>823114</v>
          </cell>
          <cell r="E327">
            <v>10146022.1</v>
          </cell>
          <cell r="G327">
            <v>10146022.1</v>
          </cell>
          <cell r="H327">
            <v>823114</v>
          </cell>
          <cell r="J327">
            <v>10146022.1</v>
          </cell>
          <cell r="K327">
            <v>0</v>
          </cell>
        </row>
        <row r="328">
          <cell r="A328">
            <v>411605</v>
          </cell>
          <cell r="B328" t="str">
            <v>Placement Consultancy Services</v>
          </cell>
          <cell r="C328">
            <v>545419</v>
          </cell>
          <cell r="D328">
            <v>168679</v>
          </cell>
          <cell r="E328">
            <v>545419.43000000005</v>
          </cell>
          <cell r="G328">
            <v>545419.43000000005</v>
          </cell>
          <cell r="H328">
            <v>168679.43</v>
          </cell>
          <cell r="J328">
            <v>545419.43000000005</v>
          </cell>
          <cell r="K328">
            <v>0</v>
          </cell>
        </row>
        <row r="329">
          <cell r="A329">
            <v>411701</v>
          </cell>
          <cell r="B329" t="str">
            <v>Software Development &amp; Consultancy</v>
          </cell>
          <cell r="C329">
            <v>1969004</v>
          </cell>
          <cell r="D329">
            <v>3902000</v>
          </cell>
          <cell r="E329">
            <v>1969004</v>
          </cell>
          <cell r="G329">
            <v>1969004</v>
          </cell>
          <cell r="H329">
            <v>3902000</v>
          </cell>
          <cell r="J329">
            <v>1969004</v>
          </cell>
          <cell r="K329">
            <v>0</v>
          </cell>
        </row>
        <row r="330">
          <cell r="A330">
            <v>411702</v>
          </cell>
          <cell r="B330" t="str">
            <v>Software Expenses</v>
          </cell>
          <cell r="C330">
            <v>1692683</v>
          </cell>
          <cell r="D330">
            <v>1923535</v>
          </cell>
          <cell r="E330">
            <v>1692683.29</v>
          </cell>
          <cell r="G330">
            <v>1692683.29</v>
          </cell>
          <cell r="H330">
            <v>1923535.33</v>
          </cell>
          <cell r="J330">
            <v>1692683.29</v>
          </cell>
          <cell r="K330">
            <v>0</v>
          </cell>
        </row>
        <row r="331">
          <cell r="A331">
            <v>411801</v>
          </cell>
          <cell r="B331" t="str">
            <v>Telephone  Expenses</v>
          </cell>
          <cell r="C331">
            <v>9249327</v>
          </cell>
          <cell r="D331">
            <v>13358987</v>
          </cell>
          <cell r="E331">
            <v>9249326.8399999999</v>
          </cell>
          <cell r="G331">
            <v>9249326.8399999999</v>
          </cell>
          <cell r="H331">
            <v>13358986.5</v>
          </cell>
          <cell r="J331">
            <v>9249326.8399999999</v>
          </cell>
          <cell r="K331">
            <v>0</v>
          </cell>
        </row>
        <row r="332">
          <cell r="A332">
            <v>411802</v>
          </cell>
          <cell r="B332" t="str">
            <v>Cellphone  Expenses</v>
          </cell>
          <cell r="C332">
            <v>3229647</v>
          </cell>
          <cell r="D332">
            <v>4068396</v>
          </cell>
          <cell r="E332">
            <v>3229646.59</v>
          </cell>
          <cell r="G332">
            <v>3229646.59</v>
          </cell>
          <cell r="H332">
            <v>4068395.57</v>
          </cell>
          <cell r="J332">
            <v>3229646.59</v>
          </cell>
          <cell r="K332">
            <v>0</v>
          </cell>
        </row>
        <row r="333">
          <cell r="A333">
            <v>411803</v>
          </cell>
          <cell r="B333" t="str">
            <v>Postage &amp; Courier</v>
          </cell>
          <cell r="C333">
            <v>1143177</v>
          </cell>
          <cell r="D333">
            <v>799661</v>
          </cell>
          <cell r="E333">
            <v>1143177</v>
          </cell>
          <cell r="G333">
            <v>1143177</v>
          </cell>
          <cell r="H333">
            <v>799661.45</v>
          </cell>
          <cell r="J333">
            <v>1143177</v>
          </cell>
          <cell r="K333">
            <v>0</v>
          </cell>
        </row>
        <row r="334">
          <cell r="A334">
            <v>411804</v>
          </cell>
          <cell r="B334" t="str">
            <v>Telephone Residence</v>
          </cell>
          <cell r="C334">
            <v>1601326</v>
          </cell>
          <cell r="D334">
            <v>1733175</v>
          </cell>
          <cell r="E334">
            <v>1601326</v>
          </cell>
          <cell r="G334">
            <v>1601326</v>
          </cell>
          <cell r="H334">
            <v>1733175</v>
          </cell>
          <cell r="J334">
            <v>1601326</v>
          </cell>
          <cell r="K334">
            <v>0</v>
          </cell>
        </row>
        <row r="335">
          <cell r="A335">
            <v>411805</v>
          </cell>
          <cell r="B335" t="str">
            <v>Internet Account fees</v>
          </cell>
          <cell r="C335">
            <v>10899272</v>
          </cell>
          <cell r="D335">
            <v>8432783</v>
          </cell>
          <cell r="E335">
            <v>10899271.800000001</v>
          </cell>
          <cell r="G335">
            <v>10899271.800000001</v>
          </cell>
          <cell r="H335">
            <v>8432783.3100000005</v>
          </cell>
          <cell r="J335">
            <v>10899271.800000001</v>
          </cell>
          <cell r="K335">
            <v>0</v>
          </cell>
        </row>
        <row r="336">
          <cell r="A336">
            <v>411806</v>
          </cell>
          <cell r="B336" t="str">
            <v>Leaseline Charges</v>
          </cell>
          <cell r="C336">
            <v>-513602</v>
          </cell>
          <cell r="D336">
            <v>4563208</v>
          </cell>
          <cell r="E336">
            <v>-513602</v>
          </cell>
          <cell r="G336">
            <v>-513602</v>
          </cell>
          <cell r="H336">
            <v>4563207.97</v>
          </cell>
          <cell r="J336">
            <v>-513602</v>
          </cell>
          <cell r="K336">
            <v>0</v>
          </cell>
        </row>
        <row r="337">
          <cell r="A337">
            <v>411807</v>
          </cell>
          <cell r="B337" t="str">
            <v>Leaseline Charges for Customers</v>
          </cell>
          <cell r="C337">
            <v>9140818</v>
          </cell>
          <cell r="D337">
            <v>3021204</v>
          </cell>
          <cell r="E337">
            <v>9140817.7400000002</v>
          </cell>
          <cell r="G337">
            <v>9140817.7400000002</v>
          </cell>
          <cell r="H337">
            <v>3021203.5</v>
          </cell>
          <cell r="J337">
            <v>9140817.7400000002</v>
          </cell>
          <cell r="K337">
            <v>0</v>
          </cell>
        </row>
        <row r="338">
          <cell r="A338">
            <v>411901</v>
          </cell>
          <cell r="B338" t="str">
            <v>CAC Charges to HNS</v>
          </cell>
          <cell r="C338">
            <v>6182475</v>
          </cell>
          <cell r="D338">
            <v>4066575</v>
          </cell>
          <cell r="E338">
            <v>6182475</v>
          </cell>
          <cell r="G338">
            <v>6182475</v>
          </cell>
          <cell r="H338">
            <v>4066575</v>
          </cell>
          <cell r="J338">
            <v>6182475</v>
          </cell>
          <cell r="K338">
            <v>0</v>
          </cell>
        </row>
        <row r="339">
          <cell r="A339">
            <v>411902</v>
          </cell>
          <cell r="B339" t="str">
            <v>Franchisee Call Charges - VSAT under warranty</v>
          </cell>
          <cell r="C339">
            <v>27500</v>
          </cell>
          <cell r="D339">
            <v>33500</v>
          </cell>
          <cell r="E339">
            <v>27500</v>
          </cell>
          <cell r="G339">
            <v>27500</v>
          </cell>
          <cell r="H339">
            <v>33500</v>
          </cell>
          <cell r="J339">
            <v>27500</v>
          </cell>
          <cell r="K339">
            <v>0</v>
          </cell>
        </row>
        <row r="340">
          <cell r="A340">
            <v>411903</v>
          </cell>
          <cell r="B340" t="str">
            <v>Franchisee Call Charges - VSAT otherthan warranty</v>
          </cell>
          <cell r="C340">
            <v>1074043</v>
          </cell>
          <cell r="D340">
            <v>818550</v>
          </cell>
          <cell r="E340">
            <v>1074043</v>
          </cell>
          <cell r="G340">
            <v>1074043</v>
          </cell>
          <cell r="H340">
            <v>818550</v>
          </cell>
          <cell r="J340">
            <v>1074043</v>
          </cell>
          <cell r="K340">
            <v>0</v>
          </cell>
        </row>
        <row r="341">
          <cell r="A341">
            <v>411904</v>
          </cell>
          <cell r="B341" t="str">
            <v>Franchisee AMC  - VSAT under warranty</v>
          </cell>
          <cell r="C341">
            <v>243460</v>
          </cell>
          <cell r="D341">
            <v>232500</v>
          </cell>
          <cell r="E341">
            <v>243460</v>
          </cell>
          <cell r="G341">
            <v>243460</v>
          </cell>
          <cell r="H341">
            <v>232500</v>
          </cell>
          <cell r="J341">
            <v>243460</v>
          </cell>
          <cell r="K341">
            <v>0</v>
          </cell>
        </row>
        <row r="342">
          <cell r="A342">
            <v>411905</v>
          </cell>
          <cell r="B342" t="str">
            <v>Franchisee AMC  - VSAT otherthan warranty</v>
          </cell>
          <cell r="C342">
            <v>14804722</v>
          </cell>
          <cell r="D342">
            <v>8022658</v>
          </cell>
          <cell r="E342">
            <v>14804722</v>
          </cell>
          <cell r="G342">
            <v>14804722</v>
          </cell>
          <cell r="H342">
            <v>8022657.9100000001</v>
          </cell>
          <cell r="J342">
            <v>14804722</v>
          </cell>
          <cell r="K342">
            <v>0</v>
          </cell>
        </row>
        <row r="343">
          <cell r="A343">
            <v>411906</v>
          </cell>
          <cell r="B343" t="str">
            <v>Other warranty costs</v>
          </cell>
          <cell r="C343">
            <v>2537686</v>
          </cell>
          <cell r="D343">
            <v>-1143905</v>
          </cell>
          <cell r="E343">
            <v>2537686</v>
          </cell>
          <cell r="G343">
            <v>2537686</v>
          </cell>
          <cell r="H343">
            <v>-1143905</v>
          </cell>
          <cell r="J343">
            <v>2537686</v>
          </cell>
          <cell r="K343">
            <v>0</v>
          </cell>
        </row>
        <row r="344">
          <cell r="A344">
            <v>412001</v>
          </cell>
          <cell r="B344" t="str">
            <v>Repairs &amp; Maintainence - Buildings</v>
          </cell>
          <cell r="C344">
            <v>723971</v>
          </cell>
          <cell r="D344">
            <v>509350</v>
          </cell>
          <cell r="E344">
            <v>723971.21</v>
          </cell>
          <cell r="G344">
            <v>723971.21</v>
          </cell>
          <cell r="H344">
            <v>509350.05</v>
          </cell>
          <cell r="J344">
            <v>723971.21</v>
          </cell>
          <cell r="K344">
            <v>0</v>
          </cell>
        </row>
        <row r="345">
          <cell r="A345">
            <v>412101</v>
          </cell>
          <cell r="B345" t="str">
            <v>Repairs &amp; Maintainence - Plant &amp; Machinery</v>
          </cell>
          <cell r="C345">
            <v>8341112</v>
          </cell>
          <cell r="D345">
            <v>5738721</v>
          </cell>
          <cell r="E345">
            <v>8341111.5899999999</v>
          </cell>
          <cell r="G345">
            <v>8341111.5899999999</v>
          </cell>
          <cell r="H345">
            <v>5738720.5499999998</v>
          </cell>
          <cell r="J345">
            <v>8341111.5899999999</v>
          </cell>
          <cell r="K345">
            <v>0</v>
          </cell>
        </row>
        <row r="346">
          <cell r="A346">
            <v>412201</v>
          </cell>
          <cell r="B346" t="str">
            <v>Repairs &amp; Maintainence - Vehicles</v>
          </cell>
          <cell r="C346">
            <v>13691</v>
          </cell>
          <cell r="D346">
            <v>56663</v>
          </cell>
          <cell r="E346">
            <v>13691</v>
          </cell>
          <cell r="G346">
            <v>13691</v>
          </cell>
          <cell r="H346">
            <v>56663.46</v>
          </cell>
          <cell r="J346">
            <v>13691</v>
          </cell>
          <cell r="K346">
            <v>0</v>
          </cell>
        </row>
        <row r="347">
          <cell r="A347">
            <v>412301</v>
          </cell>
          <cell r="B347" t="str">
            <v>Repairs &amp; Maintainence - Office Eqpt &amp; Fur. &amp; Fix.</v>
          </cell>
          <cell r="C347">
            <v>3643557</v>
          </cell>
          <cell r="D347">
            <v>2057683</v>
          </cell>
          <cell r="E347">
            <v>3643556.75</v>
          </cell>
          <cell r="G347">
            <v>3643556.75</v>
          </cell>
          <cell r="H347">
            <v>2057683.28</v>
          </cell>
          <cell r="J347">
            <v>3643556.75</v>
          </cell>
          <cell r="K347">
            <v>0</v>
          </cell>
        </row>
        <row r="348">
          <cell r="A348">
            <v>412302</v>
          </cell>
          <cell r="B348" t="str">
            <v>Repairs VSAT Equipment - Imported</v>
          </cell>
          <cell r="C348">
            <v>12067176</v>
          </cell>
          <cell r="D348">
            <v>6120098</v>
          </cell>
          <cell r="E348">
            <v>12067176.08</v>
          </cell>
          <cell r="G348">
            <v>12067176.08</v>
          </cell>
          <cell r="H348">
            <v>6120097.5800000001</v>
          </cell>
          <cell r="J348">
            <v>12067176.08</v>
          </cell>
          <cell r="K348">
            <v>0</v>
          </cell>
        </row>
        <row r="349">
          <cell r="A349">
            <v>412303</v>
          </cell>
          <cell r="B349" t="str">
            <v>Repairs VSAT Equipment - Local</v>
          </cell>
          <cell r="C349">
            <v>418900</v>
          </cell>
          <cell r="D349">
            <v>515200</v>
          </cell>
          <cell r="E349">
            <v>418900</v>
          </cell>
          <cell r="G349">
            <v>418900</v>
          </cell>
          <cell r="H349">
            <v>515200</v>
          </cell>
          <cell r="J349">
            <v>418900</v>
          </cell>
          <cell r="K349">
            <v>0</v>
          </cell>
        </row>
        <row r="350">
          <cell r="A350">
            <v>412304</v>
          </cell>
          <cell r="B350" t="str">
            <v>Repairs &amp; Maintainence - Others</v>
          </cell>
          <cell r="C350">
            <v>413301</v>
          </cell>
          <cell r="D350">
            <v>245241</v>
          </cell>
          <cell r="E350">
            <v>413301</v>
          </cell>
          <cell r="G350">
            <v>413301</v>
          </cell>
          <cell r="H350">
            <v>245241</v>
          </cell>
          <cell r="J350">
            <v>413301</v>
          </cell>
          <cell r="K350">
            <v>0</v>
          </cell>
        </row>
        <row r="351">
          <cell r="A351">
            <v>412401</v>
          </cell>
          <cell r="B351" t="str">
            <v>DOT License fee</v>
          </cell>
          <cell r="C351">
            <v>63782600</v>
          </cell>
          <cell r="D351">
            <v>31062034</v>
          </cell>
          <cell r="E351">
            <v>63782600</v>
          </cell>
          <cell r="G351">
            <v>63782600</v>
          </cell>
          <cell r="H351">
            <v>31062034</v>
          </cell>
          <cell r="J351">
            <v>63782600</v>
          </cell>
          <cell r="K351">
            <v>0</v>
          </cell>
        </row>
        <row r="352">
          <cell r="A352">
            <v>412402</v>
          </cell>
          <cell r="B352" t="str">
            <v>WPC Royalty</v>
          </cell>
          <cell r="C352">
            <v>0</v>
          </cell>
          <cell r="D352">
            <v>0</v>
          </cell>
          <cell r="E352">
            <v>0</v>
          </cell>
          <cell r="G352">
            <v>0</v>
          </cell>
          <cell r="H352">
            <v>0</v>
          </cell>
          <cell r="J352">
            <v>0</v>
          </cell>
          <cell r="K352">
            <v>0</v>
          </cell>
        </row>
        <row r="353">
          <cell r="A353">
            <v>412403</v>
          </cell>
          <cell r="B353" t="str">
            <v>WPC Operating  License fee</v>
          </cell>
          <cell r="C353">
            <v>23456515</v>
          </cell>
          <cell r="D353">
            <v>14782040</v>
          </cell>
          <cell r="E353">
            <v>23456515</v>
          </cell>
          <cell r="G353">
            <v>23456515</v>
          </cell>
          <cell r="H353">
            <v>14782040</v>
          </cell>
          <cell r="J353">
            <v>23456515</v>
          </cell>
          <cell r="K353">
            <v>0</v>
          </cell>
        </row>
        <row r="354">
          <cell r="A354">
            <v>412404</v>
          </cell>
          <cell r="B354" t="str">
            <v>Satellite Access Charges</v>
          </cell>
          <cell r="C354">
            <v>0</v>
          </cell>
          <cell r="D354">
            <v>0</v>
          </cell>
          <cell r="E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</row>
        <row r="355">
          <cell r="A355">
            <v>412501</v>
          </cell>
          <cell r="B355" t="str">
            <v>Statutory Audit fee</v>
          </cell>
          <cell r="C355">
            <v>750000</v>
          </cell>
          <cell r="D355">
            <v>630000</v>
          </cell>
          <cell r="E355">
            <v>750000</v>
          </cell>
          <cell r="G355">
            <v>750000</v>
          </cell>
          <cell r="H355">
            <v>630000</v>
          </cell>
          <cell r="J355">
            <v>750000</v>
          </cell>
          <cell r="K355">
            <v>0</v>
          </cell>
        </row>
        <row r="356">
          <cell r="A356">
            <v>412502</v>
          </cell>
          <cell r="B356" t="str">
            <v>Tax Audit Fee</v>
          </cell>
          <cell r="C356">
            <v>250000</v>
          </cell>
          <cell r="D356">
            <v>220000</v>
          </cell>
          <cell r="E356">
            <v>250000</v>
          </cell>
          <cell r="G356">
            <v>250000</v>
          </cell>
          <cell r="H356">
            <v>220000</v>
          </cell>
          <cell r="J356">
            <v>250000</v>
          </cell>
          <cell r="K356">
            <v>0</v>
          </cell>
        </row>
        <row r="357">
          <cell r="A357">
            <v>412503</v>
          </cell>
          <cell r="B357" t="str">
            <v>Certification  fee</v>
          </cell>
          <cell r="C357">
            <v>286125</v>
          </cell>
          <cell r="D357">
            <v>781625</v>
          </cell>
          <cell r="E357">
            <v>286125</v>
          </cell>
          <cell r="G357">
            <v>286125</v>
          </cell>
          <cell r="H357">
            <v>781625</v>
          </cell>
          <cell r="J357">
            <v>286125</v>
          </cell>
          <cell r="K357">
            <v>0</v>
          </cell>
        </row>
        <row r="358">
          <cell r="A358">
            <v>412504</v>
          </cell>
          <cell r="B358" t="str">
            <v>Out of Pocket Expenses.</v>
          </cell>
          <cell r="C358">
            <v>122358</v>
          </cell>
          <cell r="D358">
            <v>64810</v>
          </cell>
          <cell r="E358">
            <v>122358</v>
          </cell>
          <cell r="G358">
            <v>122358</v>
          </cell>
          <cell r="H358">
            <v>64810</v>
          </cell>
          <cell r="J358">
            <v>122358</v>
          </cell>
          <cell r="K358">
            <v>0</v>
          </cell>
        </row>
        <row r="359">
          <cell r="A359">
            <v>412601</v>
          </cell>
          <cell r="B359" t="str">
            <v>Provision for Doubtful Debts</v>
          </cell>
          <cell r="C359">
            <v>12535110</v>
          </cell>
          <cell r="D359">
            <v>12747686</v>
          </cell>
          <cell r="E359">
            <v>12535110</v>
          </cell>
          <cell r="G359">
            <v>12535110</v>
          </cell>
          <cell r="H359">
            <v>12747686</v>
          </cell>
          <cell r="J359">
            <v>12535110</v>
          </cell>
          <cell r="K359">
            <v>0</v>
          </cell>
        </row>
        <row r="360">
          <cell r="A360">
            <v>412602</v>
          </cell>
          <cell r="B360" t="str">
            <v>Provision for Doubtful Advances</v>
          </cell>
          <cell r="C360">
            <v>0</v>
          </cell>
          <cell r="D360">
            <v>23878</v>
          </cell>
          <cell r="E360">
            <v>0</v>
          </cell>
          <cell r="G360">
            <v>0</v>
          </cell>
          <cell r="H360">
            <v>23878</v>
          </cell>
          <cell r="J360">
            <v>0</v>
          </cell>
          <cell r="K360">
            <v>0</v>
          </cell>
        </row>
        <row r="361">
          <cell r="A361">
            <v>412701</v>
          </cell>
          <cell r="B361" t="str">
            <v>Bad Debts written off</v>
          </cell>
          <cell r="C361">
            <v>622553</v>
          </cell>
          <cell r="D361">
            <v>5085973</v>
          </cell>
          <cell r="E361">
            <v>622553.47</v>
          </cell>
          <cell r="G361">
            <v>622553.47</v>
          </cell>
          <cell r="H361">
            <v>5085973</v>
          </cell>
          <cell r="J361">
            <v>622553.47</v>
          </cell>
          <cell r="K361">
            <v>0</v>
          </cell>
        </row>
        <row r="362">
          <cell r="A362">
            <v>412703</v>
          </cell>
          <cell r="B362" t="str">
            <v>Debit Balances written off</v>
          </cell>
          <cell r="C362">
            <v>15533</v>
          </cell>
          <cell r="D362">
            <v>80730</v>
          </cell>
          <cell r="E362">
            <v>15533.2</v>
          </cell>
          <cell r="G362">
            <v>15533.2</v>
          </cell>
          <cell r="H362">
            <v>80729.63</v>
          </cell>
          <cell r="J362">
            <v>15533.2</v>
          </cell>
          <cell r="K362">
            <v>0</v>
          </cell>
        </row>
        <row r="363">
          <cell r="A363">
            <v>412801</v>
          </cell>
          <cell r="B363" t="str">
            <v>Advertisement  &amp; Publicity</v>
          </cell>
          <cell r="C363">
            <v>1740970</v>
          </cell>
          <cell r="D363">
            <v>4544669</v>
          </cell>
          <cell r="E363">
            <v>1740970.3</v>
          </cell>
          <cell r="G363">
            <v>1740970.3</v>
          </cell>
          <cell r="H363">
            <v>4544668.5</v>
          </cell>
          <cell r="J363">
            <v>1740970.3</v>
          </cell>
          <cell r="K363">
            <v>0</v>
          </cell>
        </row>
        <row r="364">
          <cell r="A364">
            <v>412802</v>
          </cell>
          <cell r="B364" t="str">
            <v>Corporate Communication</v>
          </cell>
          <cell r="C364">
            <v>107386</v>
          </cell>
          <cell r="D364">
            <v>5617006</v>
          </cell>
          <cell r="E364">
            <v>107386</v>
          </cell>
          <cell r="G364">
            <v>107386</v>
          </cell>
          <cell r="H364">
            <v>5617005.7000000002</v>
          </cell>
          <cell r="J364">
            <v>107386</v>
          </cell>
          <cell r="K364">
            <v>0</v>
          </cell>
        </row>
        <row r="365">
          <cell r="A365">
            <v>412803</v>
          </cell>
          <cell r="B365" t="str">
            <v>Sales Representative Expenses</v>
          </cell>
          <cell r="C365">
            <v>1507761</v>
          </cell>
          <cell r="D365">
            <v>9994423</v>
          </cell>
          <cell r="E365">
            <v>1507761</v>
          </cell>
          <cell r="G365">
            <v>1507761</v>
          </cell>
          <cell r="H365">
            <v>9994423</v>
          </cell>
          <cell r="J365">
            <v>1507761</v>
          </cell>
          <cell r="K365">
            <v>0</v>
          </cell>
        </row>
        <row r="366">
          <cell r="A366">
            <v>412804</v>
          </cell>
          <cell r="B366" t="str">
            <v>Sponsorship for Seminars</v>
          </cell>
          <cell r="C366">
            <v>292500</v>
          </cell>
          <cell r="D366">
            <v>29472</v>
          </cell>
          <cell r="E366">
            <v>292500</v>
          </cell>
          <cell r="G366">
            <v>292500</v>
          </cell>
          <cell r="H366">
            <v>29471.5</v>
          </cell>
          <cell r="J366">
            <v>292500</v>
          </cell>
          <cell r="K366">
            <v>0</v>
          </cell>
        </row>
        <row r="367">
          <cell r="A367">
            <v>412805</v>
          </cell>
          <cell r="B367" t="str">
            <v>User Forum / Meet Expenses</v>
          </cell>
          <cell r="C367">
            <v>249462</v>
          </cell>
          <cell r="D367">
            <v>227597</v>
          </cell>
          <cell r="E367">
            <v>249462</v>
          </cell>
          <cell r="G367">
            <v>249462</v>
          </cell>
          <cell r="H367">
            <v>227597</v>
          </cell>
          <cell r="J367">
            <v>249462</v>
          </cell>
          <cell r="K367">
            <v>0</v>
          </cell>
        </row>
        <row r="368">
          <cell r="A368">
            <v>412806</v>
          </cell>
          <cell r="B368" t="str">
            <v>Entertainment</v>
          </cell>
          <cell r="C368">
            <v>552147</v>
          </cell>
          <cell r="D368">
            <v>544897</v>
          </cell>
          <cell r="E368">
            <v>552147.42000000004</v>
          </cell>
          <cell r="G368">
            <v>552147.42000000004</v>
          </cell>
          <cell r="H368">
            <v>544897</v>
          </cell>
          <cell r="J368">
            <v>552147.42000000004</v>
          </cell>
          <cell r="K368">
            <v>0</v>
          </cell>
        </row>
        <row r="369">
          <cell r="A369">
            <v>412807</v>
          </cell>
          <cell r="B369" t="str">
            <v>Gifts &amp; Presents</v>
          </cell>
          <cell r="C369">
            <v>328417</v>
          </cell>
          <cell r="D369">
            <v>512085</v>
          </cell>
          <cell r="E369">
            <v>328416.65999999997</v>
          </cell>
          <cell r="G369">
            <v>328416.65999999997</v>
          </cell>
          <cell r="H369">
            <v>512085</v>
          </cell>
          <cell r="J369">
            <v>328416.65999999997</v>
          </cell>
          <cell r="K369">
            <v>0</v>
          </cell>
        </row>
        <row r="370">
          <cell r="A370">
            <v>412811</v>
          </cell>
          <cell r="B370" t="str">
            <v>IDL- Advertisement Costs/ Recovery</v>
          </cell>
          <cell r="C370">
            <v>3405433</v>
          </cell>
          <cell r="D370">
            <v>0</v>
          </cell>
          <cell r="E370">
            <v>3405432.7</v>
          </cell>
          <cell r="G370">
            <v>3405432.7</v>
          </cell>
          <cell r="H370">
            <v>0</v>
          </cell>
          <cell r="J370">
            <v>3405432.7</v>
          </cell>
          <cell r="K370">
            <v>0</v>
          </cell>
        </row>
        <row r="371">
          <cell r="A371">
            <v>412901</v>
          </cell>
          <cell r="B371" t="str">
            <v>Consumables</v>
          </cell>
          <cell r="C371">
            <v>3931974</v>
          </cell>
          <cell r="D371">
            <v>2927462</v>
          </cell>
          <cell r="E371">
            <v>3931974.17</v>
          </cell>
          <cell r="G371">
            <v>3931974.17</v>
          </cell>
          <cell r="H371">
            <v>2927462.35</v>
          </cell>
          <cell r="J371">
            <v>3931974.17</v>
          </cell>
          <cell r="K371">
            <v>0</v>
          </cell>
        </row>
        <row r="372">
          <cell r="A372">
            <v>412902</v>
          </cell>
          <cell r="B372" t="str">
            <v>Components</v>
          </cell>
          <cell r="C372">
            <v>-578652</v>
          </cell>
          <cell r="D372">
            <v>6012968</v>
          </cell>
          <cell r="E372">
            <v>-578651.9</v>
          </cell>
          <cell r="G372">
            <v>-578651.9</v>
          </cell>
          <cell r="H372">
            <v>6012968.2300000004</v>
          </cell>
          <cell r="J372">
            <v>-578651.9</v>
          </cell>
          <cell r="K372">
            <v>0</v>
          </cell>
        </row>
        <row r="373">
          <cell r="A373">
            <v>413001</v>
          </cell>
          <cell r="B373" t="str">
            <v>Electricity &amp; Power</v>
          </cell>
          <cell r="C373">
            <v>10633665</v>
          </cell>
          <cell r="D373">
            <v>6368819</v>
          </cell>
          <cell r="E373">
            <v>10633664.789999999</v>
          </cell>
          <cell r="G373">
            <v>10633664.789999999</v>
          </cell>
          <cell r="H373">
            <v>6368819.1699999999</v>
          </cell>
          <cell r="J373">
            <v>10633664.789999999</v>
          </cell>
          <cell r="K373">
            <v>0</v>
          </cell>
        </row>
        <row r="374">
          <cell r="A374">
            <v>413002</v>
          </cell>
          <cell r="B374" t="str">
            <v>DG set running expenses</v>
          </cell>
          <cell r="C374">
            <v>4328371</v>
          </cell>
          <cell r="D374">
            <v>11473092</v>
          </cell>
          <cell r="E374">
            <v>4328371.2</v>
          </cell>
          <cell r="G374">
            <v>4328371.2</v>
          </cell>
          <cell r="H374">
            <v>11473092</v>
          </cell>
          <cell r="J374">
            <v>4328371.2</v>
          </cell>
          <cell r="K374">
            <v>0</v>
          </cell>
        </row>
        <row r="375">
          <cell r="A375">
            <v>413101</v>
          </cell>
          <cell r="B375" t="str">
            <v>Transponder fee Ext C Band</v>
          </cell>
          <cell r="C375">
            <v>48778544</v>
          </cell>
          <cell r="D375">
            <v>54718805</v>
          </cell>
          <cell r="E375">
            <v>48778544</v>
          </cell>
          <cell r="G375">
            <v>48778544</v>
          </cell>
          <cell r="H375">
            <v>54718805</v>
          </cell>
          <cell r="J375">
            <v>48778544</v>
          </cell>
          <cell r="K375">
            <v>0</v>
          </cell>
        </row>
        <row r="376">
          <cell r="A376">
            <v>413102</v>
          </cell>
          <cell r="B376" t="str">
            <v>Transponder fee KU  Band</v>
          </cell>
          <cell r="C376">
            <v>40540773</v>
          </cell>
          <cell r="D376">
            <v>25639606</v>
          </cell>
          <cell r="E376">
            <v>40540773</v>
          </cell>
          <cell r="G376">
            <v>40540773</v>
          </cell>
          <cell r="H376">
            <v>25639606</v>
          </cell>
          <cell r="J376">
            <v>40540773</v>
          </cell>
          <cell r="K376">
            <v>0</v>
          </cell>
        </row>
        <row r="377">
          <cell r="A377">
            <v>413201</v>
          </cell>
          <cell r="B377" t="str">
            <v>Internet Services</v>
          </cell>
          <cell r="C377">
            <v>0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J377">
            <v>0</v>
          </cell>
          <cell r="K377">
            <v>0</v>
          </cell>
        </row>
        <row r="378">
          <cell r="A378">
            <v>413301</v>
          </cell>
          <cell r="B378" t="str">
            <v>IDL- Faculty expenses</v>
          </cell>
          <cell r="C378">
            <v>2307708</v>
          </cell>
          <cell r="D378">
            <v>97000</v>
          </cell>
          <cell r="E378">
            <v>2307707.81</v>
          </cell>
          <cell r="G378">
            <v>2307707.81</v>
          </cell>
          <cell r="H378">
            <v>97000</v>
          </cell>
          <cell r="J378">
            <v>2307707.81</v>
          </cell>
          <cell r="K378">
            <v>0</v>
          </cell>
        </row>
        <row r="379">
          <cell r="A379">
            <v>413302</v>
          </cell>
          <cell r="B379" t="str">
            <v>IDL-Content Partner Costs</v>
          </cell>
          <cell r="C379">
            <v>4726841</v>
          </cell>
          <cell r="D379">
            <v>73290</v>
          </cell>
          <cell r="E379">
            <v>4726840.72</v>
          </cell>
          <cell r="G379">
            <v>4726840.72</v>
          </cell>
          <cell r="H379">
            <v>73290</v>
          </cell>
          <cell r="J379">
            <v>4726840.72</v>
          </cell>
          <cell r="K379">
            <v>0</v>
          </cell>
        </row>
        <row r="380">
          <cell r="A380">
            <v>413303</v>
          </cell>
          <cell r="B380" t="str">
            <v>IDL-Course material Costs/ Recovery</v>
          </cell>
          <cell r="C380">
            <v>273230</v>
          </cell>
          <cell r="D380">
            <v>8191</v>
          </cell>
          <cell r="E380">
            <v>273229.74</v>
          </cell>
          <cell r="G380">
            <v>273229.74</v>
          </cell>
          <cell r="H380">
            <v>8191</v>
          </cell>
          <cell r="J380">
            <v>273229.74</v>
          </cell>
          <cell r="K380">
            <v>0</v>
          </cell>
        </row>
        <row r="381">
          <cell r="A381">
            <v>413304</v>
          </cell>
          <cell r="B381" t="str">
            <v>IDL- Franchisee Operating Costs</v>
          </cell>
          <cell r="C381">
            <v>9600942</v>
          </cell>
          <cell r="D381">
            <v>0</v>
          </cell>
          <cell r="E381">
            <v>9600942</v>
          </cell>
          <cell r="G381">
            <v>9600942</v>
          </cell>
          <cell r="H381">
            <v>0</v>
          </cell>
          <cell r="J381">
            <v>9600942</v>
          </cell>
          <cell r="K381">
            <v>0</v>
          </cell>
        </row>
        <row r="382">
          <cell r="A382">
            <v>413305</v>
          </cell>
          <cell r="B382" t="str">
            <v>IDL-Examination Cost</v>
          </cell>
          <cell r="C382">
            <v>220000</v>
          </cell>
          <cell r="D382">
            <v>0</v>
          </cell>
          <cell r="E382">
            <v>220000</v>
          </cell>
          <cell r="G382">
            <v>220000</v>
          </cell>
          <cell r="H382">
            <v>0</v>
          </cell>
          <cell r="J382">
            <v>220000</v>
          </cell>
          <cell r="K382">
            <v>0</v>
          </cell>
        </row>
        <row r="383">
          <cell r="A383">
            <v>413401</v>
          </cell>
          <cell r="B383" t="str">
            <v>Foreign Exchange Loss</v>
          </cell>
          <cell r="C383">
            <v>9263878</v>
          </cell>
          <cell r="D383">
            <v>12750451</v>
          </cell>
          <cell r="E383">
            <v>9263877.9800000004</v>
          </cell>
          <cell r="G383">
            <v>9263877.9800000004</v>
          </cell>
          <cell r="H383">
            <v>12750451.35</v>
          </cell>
          <cell r="J383">
            <v>9263877.9800000004</v>
          </cell>
          <cell r="K383">
            <v>0</v>
          </cell>
        </row>
        <row r="384">
          <cell r="A384">
            <v>413601</v>
          </cell>
          <cell r="B384" t="str">
            <v>Wealth Tax</v>
          </cell>
          <cell r="C384">
            <v>21760</v>
          </cell>
          <cell r="D384">
            <v>17400</v>
          </cell>
          <cell r="E384">
            <v>21760</v>
          </cell>
          <cell r="G384">
            <v>21760</v>
          </cell>
          <cell r="H384">
            <v>17400</v>
          </cell>
          <cell r="J384">
            <v>21760</v>
          </cell>
          <cell r="K384">
            <v>0</v>
          </cell>
        </row>
        <row r="385">
          <cell r="A385">
            <v>413701</v>
          </cell>
          <cell r="B385" t="str">
            <v>Customs Duty</v>
          </cell>
          <cell r="C385">
            <v>440027</v>
          </cell>
          <cell r="D385">
            <v>6184052</v>
          </cell>
          <cell r="E385">
            <v>440026.87</v>
          </cell>
          <cell r="G385">
            <v>440026.87</v>
          </cell>
          <cell r="H385">
            <v>6184052</v>
          </cell>
          <cell r="J385">
            <v>440026.87</v>
          </cell>
          <cell r="K385">
            <v>0</v>
          </cell>
        </row>
        <row r="386">
          <cell r="A386">
            <v>413702</v>
          </cell>
          <cell r="B386" t="str">
            <v>Sales tax Expenses</v>
          </cell>
          <cell r="C386">
            <v>1063276</v>
          </cell>
          <cell r="D386">
            <v>1258043</v>
          </cell>
          <cell r="E386">
            <v>1063275.5</v>
          </cell>
          <cell r="G386">
            <v>1063275.5</v>
          </cell>
          <cell r="H386">
            <v>1258043.3400000001</v>
          </cell>
          <cell r="J386">
            <v>1063275.5</v>
          </cell>
          <cell r="K386">
            <v>0</v>
          </cell>
        </row>
        <row r="387">
          <cell r="A387">
            <v>413703</v>
          </cell>
          <cell r="B387" t="str">
            <v>Muncipal Taxes</v>
          </cell>
          <cell r="C387">
            <v>357179</v>
          </cell>
          <cell r="D387">
            <v>295968</v>
          </cell>
          <cell r="E387">
            <v>357179</v>
          </cell>
          <cell r="G387">
            <v>357179</v>
          </cell>
          <cell r="H387">
            <v>295968</v>
          </cell>
          <cell r="J387">
            <v>357179</v>
          </cell>
          <cell r="K387">
            <v>0</v>
          </cell>
        </row>
        <row r="388">
          <cell r="A388">
            <v>413704</v>
          </cell>
          <cell r="B388" t="str">
            <v>Filing Fees</v>
          </cell>
          <cell r="C388">
            <v>33845</v>
          </cell>
          <cell r="D388">
            <v>25655</v>
          </cell>
          <cell r="E388">
            <v>33845</v>
          </cell>
          <cell r="G388">
            <v>33845</v>
          </cell>
          <cell r="H388">
            <v>25655</v>
          </cell>
          <cell r="J388">
            <v>33845</v>
          </cell>
          <cell r="K388">
            <v>0</v>
          </cell>
        </row>
        <row r="389">
          <cell r="A389">
            <v>413705</v>
          </cell>
          <cell r="B389" t="str">
            <v>Regulatory Expenses</v>
          </cell>
          <cell r="C389">
            <v>1118800</v>
          </cell>
          <cell r="D389">
            <v>1852478</v>
          </cell>
          <cell r="E389">
            <v>1118800</v>
          </cell>
          <cell r="G389">
            <v>1118800</v>
          </cell>
          <cell r="H389">
            <v>1852478</v>
          </cell>
          <cell r="J389">
            <v>1118800</v>
          </cell>
          <cell r="K389">
            <v>0</v>
          </cell>
        </row>
        <row r="390">
          <cell r="A390">
            <v>413706</v>
          </cell>
          <cell r="B390" t="str">
            <v>Professional Tax Registration</v>
          </cell>
          <cell r="C390">
            <v>10230</v>
          </cell>
          <cell r="D390">
            <v>15658</v>
          </cell>
          <cell r="E390">
            <v>10230</v>
          </cell>
          <cell r="G390">
            <v>10230</v>
          </cell>
          <cell r="H390">
            <v>15658</v>
          </cell>
          <cell r="J390">
            <v>10230</v>
          </cell>
          <cell r="K390">
            <v>0</v>
          </cell>
        </row>
        <row r="391">
          <cell r="A391">
            <v>413707</v>
          </cell>
          <cell r="B391" t="str">
            <v>Service Tax Expenses</v>
          </cell>
          <cell r="C391">
            <v>285787</v>
          </cell>
          <cell r="D391">
            <v>73793</v>
          </cell>
          <cell r="E391">
            <v>285787</v>
          </cell>
          <cell r="G391">
            <v>285787</v>
          </cell>
          <cell r="H391">
            <v>73793</v>
          </cell>
          <cell r="J391">
            <v>285787</v>
          </cell>
          <cell r="K391">
            <v>0</v>
          </cell>
        </row>
        <row r="392">
          <cell r="A392">
            <v>413801</v>
          </cell>
          <cell r="B392" t="str">
            <v>Loss on Sale of Fixed Assets</v>
          </cell>
          <cell r="C392">
            <v>404170</v>
          </cell>
          <cell r="D392">
            <v>15780</v>
          </cell>
          <cell r="E392">
            <v>404170.12</v>
          </cell>
          <cell r="G392">
            <v>404170.12</v>
          </cell>
          <cell r="H392">
            <v>15780.48</v>
          </cell>
          <cell r="J392">
            <v>404170.12</v>
          </cell>
          <cell r="K392">
            <v>0</v>
          </cell>
        </row>
        <row r="393">
          <cell r="A393">
            <v>413901</v>
          </cell>
          <cell r="B393" t="str">
            <v>Technical Consultancy to HNS</v>
          </cell>
          <cell r="C393">
            <v>11287175</v>
          </cell>
          <cell r="D393">
            <v>0</v>
          </cell>
          <cell r="E393">
            <v>11287175</v>
          </cell>
          <cell r="G393">
            <v>11287175</v>
          </cell>
          <cell r="H393">
            <v>0</v>
          </cell>
          <cell r="J393">
            <v>11287175</v>
          </cell>
          <cell r="K393">
            <v>0</v>
          </cell>
        </row>
        <row r="394">
          <cell r="A394">
            <v>414001</v>
          </cell>
          <cell r="B394" t="str">
            <v>Security Services</v>
          </cell>
          <cell r="C394">
            <v>729916</v>
          </cell>
          <cell r="D394">
            <v>865362</v>
          </cell>
          <cell r="E394">
            <v>729916.44</v>
          </cell>
          <cell r="G394">
            <v>729916.44</v>
          </cell>
          <cell r="H394">
            <v>865362</v>
          </cell>
          <cell r="J394">
            <v>729916.44</v>
          </cell>
          <cell r="K394">
            <v>0</v>
          </cell>
        </row>
        <row r="395">
          <cell r="A395">
            <v>414002</v>
          </cell>
          <cell r="B395" t="str">
            <v>Housekeeping Expenses</v>
          </cell>
          <cell r="C395">
            <v>8046044</v>
          </cell>
          <cell r="D395">
            <v>7936203</v>
          </cell>
          <cell r="E395">
            <v>8046044</v>
          </cell>
          <cell r="G395">
            <v>8046044</v>
          </cell>
          <cell r="H395">
            <v>7936202.8600000003</v>
          </cell>
          <cell r="J395">
            <v>8046044</v>
          </cell>
          <cell r="K395">
            <v>0</v>
          </cell>
        </row>
        <row r="396">
          <cell r="A396">
            <v>414003</v>
          </cell>
          <cell r="B396" t="str">
            <v>Guest House Expenses</v>
          </cell>
          <cell r="C396">
            <v>457025</v>
          </cell>
          <cell r="D396">
            <v>345603</v>
          </cell>
          <cell r="E396">
            <v>457025</v>
          </cell>
          <cell r="G396">
            <v>457025</v>
          </cell>
          <cell r="H396">
            <v>345603.48</v>
          </cell>
          <cell r="J396">
            <v>457025</v>
          </cell>
          <cell r="K396">
            <v>0</v>
          </cell>
        </row>
        <row r="397">
          <cell r="A397">
            <v>414004</v>
          </cell>
          <cell r="B397" t="str">
            <v>Eqpt Hire Charges</v>
          </cell>
          <cell r="C397">
            <v>545880</v>
          </cell>
          <cell r="D397">
            <v>238252</v>
          </cell>
          <cell r="E397">
            <v>545879.5</v>
          </cell>
          <cell r="G397">
            <v>545879.5</v>
          </cell>
          <cell r="H397">
            <v>238252</v>
          </cell>
          <cell r="J397">
            <v>545879.5</v>
          </cell>
          <cell r="K397">
            <v>0</v>
          </cell>
        </row>
        <row r="398">
          <cell r="A398">
            <v>414005</v>
          </cell>
          <cell r="B398" t="str">
            <v>Water Charges</v>
          </cell>
          <cell r="C398">
            <v>417555</v>
          </cell>
          <cell r="D398">
            <v>830020</v>
          </cell>
          <cell r="E398">
            <v>417555</v>
          </cell>
          <cell r="G398">
            <v>417555</v>
          </cell>
          <cell r="H398">
            <v>830020</v>
          </cell>
          <cell r="J398">
            <v>417555</v>
          </cell>
          <cell r="K398">
            <v>0</v>
          </cell>
        </row>
        <row r="399">
          <cell r="A399">
            <v>414011</v>
          </cell>
          <cell r="B399" t="str">
            <v>Octroi Stock Transfer</v>
          </cell>
          <cell r="C399">
            <v>2194099</v>
          </cell>
          <cell r="D399">
            <v>1376272</v>
          </cell>
          <cell r="E399">
            <v>2194099</v>
          </cell>
          <cell r="G399">
            <v>2194099</v>
          </cell>
          <cell r="H399">
            <v>1376272</v>
          </cell>
          <cell r="J399">
            <v>2194099</v>
          </cell>
          <cell r="K399">
            <v>0</v>
          </cell>
        </row>
        <row r="400">
          <cell r="A400">
            <v>414012</v>
          </cell>
          <cell r="B400" t="str">
            <v>Octroi Non recoverable</v>
          </cell>
          <cell r="C400">
            <v>-653179</v>
          </cell>
          <cell r="D400">
            <v>1692330</v>
          </cell>
          <cell r="E400">
            <v>-653178.75</v>
          </cell>
          <cell r="G400">
            <v>-653178.75</v>
          </cell>
          <cell r="H400">
            <v>1692330</v>
          </cell>
          <cell r="J400">
            <v>-653178.75</v>
          </cell>
          <cell r="K400">
            <v>0</v>
          </cell>
        </row>
        <row r="401">
          <cell r="A401">
            <v>414015</v>
          </cell>
          <cell r="B401" t="str">
            <v>Freight outwards - Stock Transfer</v>
          </cell>
          <cell r="C401">
            <v>4130501</v>
          </cell>
          <cell r="D401">
            <v>5062729</v>
          </cell>
          <cell r="E401">
            <v>4130501</v>
          </cell>
          <cell r="G401">
            <v>4130501</v>
          </cell>
          <cell r="H401">
            <v>5062729</v>
          </cell>
          <cell r="J401">
            <v>4130501</v>
          </cell>
          <cell r="K401">
            <v>0</v>
          </cell>
        </row>
        <row r="402">
          <cell r="A402">
            <v>414016</v>
          </cell>
          <cell r="B402" t="str">
            <v>Freight outwards non recoverable</v>
          </cell>
          <cell r="C402">
            <v>11203667</v>
          </cell>
          <cell r="D402">
            <v>3161218</v>
          </cell>
          <cell r="E402">
            <v>11203667</v>
          </cell>
          <cell r="G402">
            <v>11203667</v>
          </cell>
          <cell r="H402">
            <v>3161217.67</v>
          </cell>
          <cell r="J402">
            <v>11203667</v>
          </cell>
          <cell r="K402">
            <v>0</v>
          </cell>
        </row>
        <row r="403">
          <cell r="A403">
            <v>414021</v>
          </cell>
          <cell r="B403" t="str">
            <v>Recruitment Health Check up.</v>
          </cell>
          <cell r="C403">
            <v>123870</v>
          </cell>
          <cell r="D403">
            <v>109850</v>
          </cell>
          <cell r="E403">
            <v>123870</v>
          </cell>
          <cell r="G403">
            <v>123870</v>
          </cell>
          <cell r="H403">
            <v>109850</v>
          </cell>
          <cell r="J403">
            <v>123870</v>
          </cell>
          <cell r="K403">
            <v>0</v>
          </cell>
        </row>
        <row r="404">
          <cell r="A404">
            <v>414022</v>
          </cell>
          <cell r="B404" t="str">
            <v>Recruitment  Fare Reimbursement</v>
          </cell>
          <cell r="C404">
            <v>55810</v>
          </cell>
          <cell r="D404">
            <v>68504</v>
          </cell>
          <cell r="E404">
            <v>55810</v>
          </cell>
          <cell r="G404">
            <v>55810</v>
          </cell>
          <cell r="H404">
            <v>68504</v>
          </cell>
          <cell r="J404">
            <v>55810</v>
          </cell>
          <cell r="K404">
            <v>0</v>
          </cell>
        </row>
        <row r="405">
          <cell r="A405">
            <v>414023</v>
          </cell>
          <cell r="B405" t="str">
            <v>Training  &amp; Seminar Expenses</v>
          </cell>
          <cell r="C405">
            <v>1453295</v>
          </cell>
          <cell r="D405">
            <v>912757</v>
          </cell>
          <cell r="E405">
            <v>1453295</v>
          </cell>
          <cell r="G405">
            <v>1453295</v>
          </cell>
          <cell r="H405">
            <v>912757.25</v>
          </cell>
          <cell r="J405">
            <v>1453295</v>
          </cell>
          <cell r="K405">
            <v>0</v>
          </cell>
        </row>
        <row r="406">
          <cell r="A406">
            <v>414031</v>
          </cell>
          <cell r="B406" t="str">
            <v>Corporate Membership fee</v>
          </cell>
          <cell r="C406">
            <v>323000</v>
          </cell>
          <cell r="D406">
            <v>246843</v>
          </cell>
          <cell r="E406">
            <v>323000</v>
          </cell>
          <cell r="G406">
            <v>323000</v>
          </cell>
          <cell r="H406">
            <v>246842.94</v>
          </cell>
          <cell r="J406">
            <v>323000</v>
          </cell>
          <cell r="K406">
            <v>0</v>
          </cell>
        </row>
        <row r="407">
          <cell r="A407">
            <v>414032</v>
          </cell>
          <cell r="B407" t="str">
            <v>Books &amp; Periodicals</v>
          </cell>
          <cell r="C407">
            <v>193470</v>
          </cell>
          <cell r="D407">
            <v>123764</v>
          </cell>
          <cell r="E407">
            <v>193469.5</v>
          </cell>
          <cell r="G407">
            <v>193469.5</v>
          </cell>
          <cell r="H407">
            <v>123764</v>
          </cell>
          <cell r="J407">
            <v>193469.5</v>
          </cell>
          <cell r="K407">
            <v>0</v>
          </cell>
        </row>
        <row r="408">
          <cell r="A408">
            <v>414033</v>
          </cell>
          <cell r="B408" t="str">
            <v>Tender fee</v>
          </cell>
          <cell r="C408">
            <v>131899</v>
          </cell>
          <cell r="D408">
            <v>110460</v>
          </cell>
          <cell r="E408">
            <v>131899</v>
          </cell>
          <cell r="G408">
            <v>131899</v>
          </cell>
          <cell r="H408">
            <v>110460</v>
          </cell>
          <cell r="J408">
            <v>131899</v>
          </cell>
          <cell r="K408">
            <v>0</v>
          </cell>
        </row>
        <row r="409">
          <cell r="A409">
            <v>414034</v>
          </cell>
          <cell r="B409" t="str">
            <v>Donations</v>
          </cell>
          <cell r="C409">
            <v>0</v>
          </cell>
          <cell r="D409">
            <v>266722</v>
          </cell>
          <cell r="E409">
            <v>0</v>
          </cell>
          <cell r="G409">
            <v>0</v>
          </cell>
          <cell r="H409">
            <v>266722</v>
          </cell>
          <cell r="J409">
            <v>0</v>
          </cell>
          <cell r="K409">
            <v>0</v>
          </cell>
        </row>
        <row r="410">
          <cell r="A410">
            <v>414035</v>
          </cell>
          <cell r="B410" t="str">
            <v>Interest on Others</v>
          </cell>
          <cell r="C410">
            <v>1145441</v>
          </cell>
          <cell r="D410">
            <v>1444755</v>
          </cell>
          <cell r="E410">
            <v>1145441</v>
          </cell>
          <cell r="G410">
            <v>1145441</v>
          </cell>
          <cell r="H410">
            <v>1444755</v>
          </cell>
          <cell r="J410">
            <v>1145441</v>
          </cell>
          <cell r="K410">
            <v>0</v>
          </cell>
        </row>
        <row r="411">
          <cell r="A411">
            <v>414036</v>
          </cell>
          <cell r="B411" t="str">
            <v>Credit Card Subscription</v>
          </cell>
          <cell r="C411">
            <v>75617</v>
          </cell>
          <cell r="D411">
            <v>116168</v>
          </cell>
          <cell r="E411">
            <v>75617</v>
          </cell>
          <cell r="G411">
            <v>75617</v>
          </cell>
          <cell r="H411">
            <v>116168</v>
          </cell>
          <cell r="J411">
            <v>75617</v>
          </cell>
          <cell r="K411">
            <v>0</v>
          </cell>
        </row>
        <row r="412">
          <cell r="A412">
            <v>414037</v>
          </cell>
          <cell r="B412" t="str">
            <v>Warehouse Ser. Chrgs</v>
          </cell>
          <cell r="C412">
            <v>1774841</v>
          </cell>
          <cell r="D412">
            <v>1784500</v>
          </cell>
          <cell r="E412">
            <v>1774841</v>
          </cell>
          <cell r="G412">
            <v>1774841</v>
          </cell>
          <cell r="H412">
            <v>1784500</v>
          </cell>
          <cell r="J412">
            <v>1774841</v>
          </cell>
          <cell r="K412">
            <v>0</v>
          </cell>
        </row>
        <row r="413">
          <cell r="A413">
            <v>414038</v>
          </cell>
          <cell r="B413" t="str">
            <v>Domain Registration Charges</v>
          </cell>
          <cell r="C413">
            <v>3000</v>
          </cell>
          <cell r="D413">
            <v>9625</v>
          </cell>
          <cell r="E413">
            <v>3000</v>
          </cell>
          <cell r="G413">
            <v>3000</v>
          </cell>
          <cell r="H413">
            <v>9625</v>
          </cell>
          <cell r="J413">
            <v>3000</v>
          </cell>
          <cell r="K413">
            <v>0</v>
          </cell>
        </row>
        <row r="414">
          <cell r="A414">
            <v>414039</v>
          </cell>
          <cell r="B414" t="str">
            <v>Liquidated Damages</v>
          </cell>
          <cell r="C414">
            <v>9252496</v>
          </cell>
          <cell r="D414">
            <v>3799661</v>
          </cell>
          <cell r="E414">
            <v>9252495.8800000008</v>
          </cell>
          <cell r="G414">
            <v>9252495.8800000008</v>
          </cell>
          <cell r="H414">
            <v>3799661.15</v>
          </cell>
          <cell r="J414">
            <v>9252495.8800000008</v>
          </cell>
          <cell r="K414">
            <v>0</v>
          </cell>
        </row>
        <row r="415">
          <cell r="A415">
            <v>414040</v>
          </cell>
          <cell r="B415" t="str">
            <v>Investments W/Off</v>
          </cell>
          <cell r="C415">
            <v>0</v>
          </cell>
          <cell r="D415">
            <v>0</v>
          </cell>
          <cell r="E415">
            <v>0</v>
          </cell>
          <cell r="G415">
            <v>0</v>
          </cell>
          <cell r="H415">
            <v>0</v>
          </cell>
          <cell r="J415">
            <v>0</v>
          </cell>
          <cell r="K415">
            <v>0</v>
          </cell>
        </row>
        <row r="416">
          <cell r="A416">
            <v>414099</v>
          </cell>
          <cell r="B416" t="str">
            <v>Miscellaneous Expenses</v>
          </cell>
          <cell r="C416">
            <v>19450</v>
          </cell>
          <cell r="D416">
            <v>39211</v>
          </cell>
          <cell r="E416">
            <v>19452.07</v>
          </cell>
          <cell r="G416">
            <v>19452.07</v>
          </cell>
          <cell r="H416">
            <v>39215.4</v>
          </cell>
          <cell r="J416">
            <v>19452.07</v>
          </cell>
          <cell r="K416">
            <v>0</v>
          </cell>
        </row>
        <row r="417">
          <cell r="A417">
            <v>415001</v>
          </cell>
          <cell r="B417" t="str">
            <v>Diminution of Ceycom Investments w/off</v>
          </cell>
          <cell r="C417">
            <v>0</v>
          </cell>
          <cell r="D417">
            <v>0</v>
          </cell>
          <cell r="E417">
            <v>0</v>
          </cell>
          <cell r="G417">
            <v>0</v>
          </cell>
          <cell r="H417">
            <v>0</v>
          </cell>
          <cell r="J417">
            <v>0</v>
          </cell>
          <cell r="K417">
            <v>0</v>
          </cell>
        </row>
        <row r="418">
          <cell r="A418">
            <v>420001</v>
          </cell>
          <cell r="B418" t="str">
            <v>Interest on Term Loan - ABN Amro Bank</v>
          </cell>
          <cell r="C418">
            <v>16785587</v>
          </cell>
          <cell r="D418">
            <v>16529156</v>
          </cell>
          <cell r="E418">
            <v>16785586.870000001</v>
          </cell>
          <cell r="G418">
            <v>16785586.870000001</v>
          </cell>
          <cell r="H418">
            <v>16529156.02</v>
          </cell>
          <cell r="J418">
            <v>16785586.870000001</v>
          </cell>
          <cell r="K418">
            <v>0</v>
          </cell>
        </row>
        <row r="419">
          <cell r="A419">
            <v>420002</v>
          </cell>
          <cell r="B419" t="str">
            <v>Interest on Term Loan - Credit Lyonnais</v>
          </cell>
          <cell r="C419">
            <v>9401534</v>
          </cell>
          <cell r="D419">
            <v>5356575</v>
          </cell>
          <cell r="E419">
            <v>9401534.2899999991</v>
          </cell>
          <cell r="G419">
            <v>9401534.2899999991</v>
          </cell>
          <cell r="H419">
            <v>5356574.8600000003</v>
          </cell>
          <cell r="J419">
            <v>9401534.2899999991</v>
          </cell>
          <cell r="K419">
            <v>0</v>
          </cell>
        </row>
        <row r="420">
          <cell r="A420">
            <v>420003</v>
          </cell>
          <cell r="B420" t="str">
            <v>Interest on Term Loan - Bank of Maharshtra</v>
          </cell>
          <cell r="C420">
            <v>6213144</v>
          </cell>
          <cell r="D420">
            <v>0</v>
          </cell>
          <cell r="E420">
            <v>6213144.04</v>
          </cell>
          <cell r="G420">
            <v>6213144.04</v>
          </cell>
          <cell r="H420">
            <v>0</v>
          </cell>
          <cell r="J420">
            <v>6213144.04</v>
          </cell>
          <cell r="K420">
            <v>0</v>
          </cell>
        </row>
        <row r="421">
          <cell r="A421">
            <v>420101</v>
          </cell>
          <cell r="B421" t="str">
            <v>Interest on CC - Citi Bank</v>
          </cell>
          <cell r="C421">
            <v>315791</v>
          </cell>
          <cell r="D421">
            <v>49240</v>
          </cell>
          <cell r="E421">
            <v>315791.37</v>
          </cell>
          <cell r="G421">
            <v>315791.37</v>
          </cell>
          <cell r="H421">
            <v>49239.99</v>
          </cell>
          <cell r="J421">
            <v>315791.37</v>
          </cell>
          <cell r="K421">
            <v>0</v>
          </cell>
        </row>
        <row r="422">
          <cell r="A422">
            <v>420102</v>
          </cell>
          <cell r="B422" t="str">
            <v>Interest on CC - Credit Lyonnais- Delhi</v>
          </cell>
          <cell r="C422">
            <v>176474</v>
          </cell>
          <cell r="D422">
            <v>34682</v>
          </cell>
          <cell r="E422">
            <v>176474.46</v>
          </cell>
          <cell r="G422">
            <v>176474.46</v>
          </cell>
          <cell r="H422">
            <v>34682.11</v>
          </cell>
          <cell r="J422">
            <v>176474.46</v>
          </cell>
          <cell r="K422">
            <v>0</v>
          </cell>
        </row>
        <row r="423">
          <cell r="A423">
            <v>420103</v>
          </cell>
          <cell r="B423" t="str">
            <v>Interest on CC - ANZ Grindlays, Delhi.</v>
          </cell>
          <cell r="C423">
            <v>1276360</v>
          </cell>
          <cell r="D423">
            <v>48759</v>
          </cell>
          <cell r="E423">
            <v>1276360.1499999999</v>
          </cell>
          <cell r="G423">
            <v>1276360.1499999999</v>
          </cell>
          <cell r="H423">
            <v>48758.96</v>
          </cell>
          <cell r="J423">
            <v>1276360.1499999999</v>
          </cell>
          <cell r="K423">
            <v>0</v>
          </cell>
        </row>
        <row r="424">
          <cell r="A424">
            <v>420104</v>
          </cell>
          <cell r="B424" t="str">
            <v>Interest on CC - ICICI Bank,  Delhi</v>
          </cell>
          <cell r="C424">
            <v>2424405</v>
          </cell>
          <cell r="D424">
            <v>1538121</v>
          </cell>
          <cell r="E424">
            <v>2424405</v>
          </cell>
          <cell r="G424">
            <v>2424405</v>
          </cell>
          <cell r="H424">
            <v>1538121</v>
          </cell>
          <cell r="J424">
            <v>2424405</v>
          </cell>
          <cell r="K424">
            <v>0</v>
          </cell>
        </row>
        <row r="425">
          <cell r="A425">
            <v>420105</v>
          </cell>
          <cell r="B425" t="str">
            <v>Interest on WCL - ANZ Grindlays Bank,  New Delhi</v>
          </cell>
          <cell r="C425">
            <v>1640514</v>
          </cell>
          <cell r="D425">
            <v>3520959</v>
          </cell>
          <cell r="E425">
            <v>1640513.67</v>
          </cell>
          <cell r="G425">
            <v>1640513.67</v>
          </cell>
          <cell r="H425">
            <v>3520958.91</v>
          </cell>
          <cell r="J425">
            <v>1640513.67</v>
          </cell>
          <cell r="K425">
            <v>0</v>
          </cell>
        </row>
        <row r="426">
          <cell r="A426">
            <v>420106</v>
          </cell>
          <cell r="B426" t="str">
            <v>Interest on WCL - ICICI Bank,  Delhi</v>
          </cell>
          <cell r="C426">
            <v>0</v>
          </cell>
          <cell r="D426">
            <v>0</v>
          </cell>
          <cell r="E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</row>
        <row r="427">
          <cell r="A427">
            <v>420107</v>
          </cell>
          <cell r="B427" t="str">
            <v>Interest on WCL - Credit Lyonnais, Delhi</v>
          </cell>
          <cell r="C427">
            <v>3381773</v>
          </cell>
          <cell r="D427">
            <v>3349692</v>
          </cell>
          <cell r="E427">
            <v>3381772.83</v>
          </cell>
          <cell r="G427">
            <v>3381772.83</v>
          </cell>
          <cell r="H427">
            <v>3349691.7</v>
          </cell>
          <cell r="J427">
            <v>3381772.83</v>
          </cell>
          <cell r="K427">
            <v>0</v>
          </cell>
        </row>
        <row r="428">
          <cell r="A428">
            <v>420108</v>
          </cell>
          <cell r="B428" t="str">
            <v>Interest on WCL - ABN AMRO, Delhi</v>
          </cell>
          <cell r="C428">
            <v>0</v>
          </cell>
          <cell r="D428">
            <v>2916018</v>
          </cell>
          <cell r="E428">
            <v>0</v>
          </cell>
          <cell r="G428">
            <v>0</v>
          </cell>
          <cell r="H428">
            <v>2916017.68</v>
          </cell>
          <cell r="J428">
            <v>0</v>
          </cell>
          <cell r="K428">
            <v>0</v>
          </cell>
        </row>
        <row r="429">
          <cell r="A429">
            <v>420109</v>
          </cell>
          <cell r="B429" t="str">
            <v>Interest on WCL - Citi Bank, Delhi</v>
          </cell>
          <cell r="C429">
            <v>1167021</v>
          </cell>
          <cell r="D429">
            <v>45205</v>
          </cell>
          <cell r="E429">
            <v>1167020.55</v>
          </cell>
          <cell r="G429">
            <v>1167020.55</v>
          </cell>
          <cell r="H429">
            <v>45205.48</v>
          </cell>
          <cell r="J429">
            <v>1167020.55</v>
          </cell>
          <cell r="K429">
            <v>0</v>
          </cell>
        </row>
        <row r="430">
          <cell r="A430">
            <v>420110</v>
          </cell>
          <cell r="B430" t="str">
            <v>Interest on CC - ABN AMRO,  Delhi</v>
          </cell>
          <cell r="C430">
            <v>6814</v>
          </cell>
          <cell r="D430">
            <v>269051</v>
          </cell>
          <cell r="E430">
            <v>6814.27</v>
          </cell>
          <cell r="G430">
            <v>6814.27</v>
          </cell>
          <cell r="H430">
            <v>269051.03999999998</v>
          </cell>
          <cell r="J430">
            <v>6814.27</v>
          </cell>
          <cell r="K430">
            <v>0</v>
          </cell>
        </row>
        <row r="431">
          <cell r="A431">
            <v>420111</v>
          </cell>
          <cell r="B431" t="str">
            <v>Interest on CC - Bank of Maharashtra</v>
          </cell>
          <cell r="C431">
            <v>3401193</v>
          </cell>
          <cell r="D431">
            <v>0</v>
          </cell>
          <cell r="E431">
            <v>3401192.71</v>
          </cell>
          <cell r="G431">
            <v>3401192.71</v>
          </cell>
          <cell r="H431">
            <v>0</v>
          </cell>
          <cell r="J431">
            <v>3401192.71</v>
          </cell>
          <cell r="K431">
            <v>0</v>
          </cell>
        </row>
        <row r="432">
          <cell r="A432">
            <v>420201</v>
          </cell>
          <cell r="B432" t="str">
            <v>Bank Charges</v>
          </cell>
          <cell r="C432">
            <v>1320418</v>
          </cell>
          <cell r="D432">
            <v>1328788</v>
          </cell>
          <cell r="E432">
            <v>1320417.73</v>
          </cell>
          <cell r="G432">
            <v>1320417.73</v>
          </cell>
          <cell r="H432">
            <v>1328788.02</v>
          </cell>
          <cell r="J432">
            <v>1320417.73</v>
          </cell>
          <cell r="K432">
            <v>0</v>
          </cell>
        </row>
        <row r="433">
          <cell r="A433">
            <v>420202</v>
          </cell>
          <cell r="B433" t="str">
            <v>Bank  Guarantee Commission</v>
          </cell>
          <cell r="C433">
            <v>4948140</v>
          </cell>
          <cell r="D433">
            <v>4792793</v>
          </cell>
          <cell r="E433">
            <v>4948140</v>
          </cell>
          <cell r="G433">
            <v>4948140</v>
          </cell>
          <cell r="H433">
            <v>4792793.0199999996</v>
          </cell>
          <cell r="J433">
            <v>4948140</v>
          </cell>
          <cell r="K433">
            <v>0</v>
          </cell>
        </row>
        <row r="434">
          <cell r="A434">
            <v>430001</v>
          </cell>
          <cell r="B434" t="str">
            <v>Depreciation - Buildings</v>
          </cell>
          <cell r="C434">
            <v>1137566</v>
          </cell>
          <cell r="D434">
            <v>1137566</v>
          </cell>
          <cell r="E434">
            <v>1137566.23</v>
          </cell>
          <cell r="G434">
            <v>1137566.23</v>
          </cell>
          <cell r="H434">
            <v>1137566.24</v>
          </cell>
          <cell r="J434">
            <v>1137566.23</v>
          </cell>
          <cell r="K434">
            <v>0</v>
          </cell>
        </row>
        <row r="435">
          <cell r="A435">
            <v>430002</v>
          </cell>
          <cell r="B435" t="str">
            <v>Depreciation - Leasehold Land</v>
          </cell>
          <cell r="C435">
            <v>56387</v>
          </cell>
          <cell r="D435">
            <v>56387</v>
          </cell>
          <cell r="E435">
            <v>56387.29</v>
          </cell>
          <cell r="G435">
            <v>56387.29</v>
          </cell>
          <cell r="H435">
            <v>56387.29</v>
          </cell>
          <cell r="J435">
            <v>56387.29</v>
          </cell>
          <cell r="K435">
            <v>0</v>
          </cell>
        </row>
        <row r="436">
          <cell r="A436">
            <v>430003</v>
          </cell>
          <cell r="B436" t="str">
            <v>Depreciation - Plant &amp; Machinery</v>
          </cell>
          <cell r="C436">
            <v>74990425</v>
          </cell>
          <cell r="D436">
            <v>71073808</v>
          </cell>
          <cell r="E436">
            <v>74990424.969999999</v>
          </cell>
          <cell r="G436">
            <v>74990424.969999999</v>
          </cell>
          <cell r="H436">
            <v>71073808.140000001</v>
          </cell>
          <cell r="J436">
            <v>74990424.969999999</v>
          </cell>
          <cell r="K436">
            <v>0</v>
          </cell>
        </row>
        <row r="437">
          <cell r="A437">
            <v>430004</v>
          </cell>
          <cell r="B437" t="str">
            <v>Depreciation - Office Equipment</v>
          </cell>
          <cell r="C437">
            <v>3438813</v>
          </cell>
          <cell r="D437">
            <v>3010920</v>
          </cell>
          <cell r="E437">
            <v>3438812.96</v>
          </cell>
          <cell r="G437">
            <v>3438812.96</v>
          </cell>
          <cell r="H437">
            <v>3010920.33</v>
          </cell>
          <cell r="J437">
            <v>3438812.96</v>
          </cell>
          <cell r="K437">
            <v>0</v>
          </cell>
        </row>
        <row r="438">
          <cell r="A438">
            <v>430005</v>
          </cell>
          <cell r="B438" t="str">
            <v>Depreciation - Computers</v>
          </cell>
          <cell r="C438">
            <v>11970749</v>
          </cell>
          <cell r="D438">
            <v>10559612</v>
          </cell>
          <cell r="E438">
            <v>11970748.6</v>
          </cell>
          <cell r="G438">
            <v>11970748.6</v>
          </cell>
          <cell r="H438">
            <v>10559611.810000001</v>
          </cell>
          <cell r="J438">
            <v>11970748.6</v>
          </cell>
          <cell r="K438">
            <v>0</v>
          </cell>
        </row>
        <row r="439">
          <cell r="A439">
            <v>430006</v>
          </cell>
          <cell r="B439" t="str">
            <v>Depreciation - Furniture &amp; Fixtures</v>
          </cell>
          <cell r="C439">
            <v>4410613</v>
          </cell>
          <cell r="D439">
            <v>4200039</v>
          </cell>
          <cell r="E439">
            <v>4410613.13</v>
          </cell>
          <cell r="G439">
            <v>4410613.13</v>
          </cell>
          <cell r="H439">
            <v>4200038.8499999996</v>
          </cell>
          <cell r="J439">
            <v>4410613.13</v>
          </cell>
          <cell r="K439">
            <v>0</v>
          </cell>
        </row>
        <row r="440">
          <cell r="A440">
            <v>430007</v>
          </cell>
          <cell r="B440" t="str">
            <v>Depreciation - L.easehold Improvements</v>
          </cell>
          <cell r="C440">
            <v>4313111</v>
          </cell>
          <cell r="D440">
            <v>1986350</v>
          </cell>
          <cell r="E440">
            <v>4313111.2</v>
          </cell>
          <cell r="G440">
            <v>4313111.2</v>
          </cell>
          <cell r="H440">
            <v>1986349.67</v>
          </cell>
          <cell r="J440">
            <v>4313111.2</v>
          </cell>
          <cell r="K440">
            <v>0</v>
          </cell>
        </row>
        <row r="441">
          <cell r="A441">
            <v>430008</v>
          </cell>
          <cell r="B441" t="str">
            <v>Depreciation - Vehicles</v>
          </cell>
          <cell r="C441">
            <v>1136399</v>
          </cell>
          <cell r="D441">
            <v>1044649</v>
          </cell>
          <cell r="E441">
            <v>1136399.3799999999</v>
          </cell>
          <cell r="G441">
            <v>1136399.3799999999</v>
          </cell>
          <cell r="H441">
            <v>1044648.93</v>
          </cell>
          <cell r="J441">
            <v>1136399.3799999999</v>
          </cell>
          <cell r="K441">
            <v>0</v>
          </cell>
        </row>
        <row r="442">
          <cell r="A442">
            <v>430009</v>
          </cell>
          <cell r="B442" t="str">
            <v>Depreciation - Computer SW</v>
          </cell>
          <cell r="C442">
            <v>6030038</v>
          </cell>
          <cell r="D442">
            <v>3490647</v>
          </cell>
          <cell r="E442">
            <v>6030038.1699999999</v>
          </cell>
          <cell r="G442">
            <v>6030038.1699999999</v>
          </cell>
          <cell r="H442">
            <v>3490647.19</v>
          </cell>
          <cell r="J442">
            <v>6030038.1699999999</v>
          </cell>
          <cell r="K442">
            <v>0</v>
          </cell>
        </row>
        <row r="443">
          <cell r="A443">
            <v>430010</v>
          </cell>
          <cell r="B443" t="str">
            <v>Depreciation - Equipment on rental</v>
          </cell>
          <cell r="C443">
            <v>2035472</v>
          </cell>
          <cell r="D443">
            <v>2664011</v>
          </cell>
          <cell r="E443">
            <v>2035471.51</v>
          </cell>
          <cell r="G443">
            <v>2035471.51</v>
          </cell>
          <cell r="H443">
            <v>2664011</v>
          </cell>
          <cell r="J443">
            <v>2035471.51</v>
          </cell>
          <cell r="K443">
            <v>0</v>
          </cell>
        </row>
        <row r="444">
          <cell r="A444">
            <v>431001</v>
          </cell>
          <cell r="B444" t="str">
            <v>OQPSK Expenditure written off</v>
          </cell>
          <cell r="C444">
            <v>2914308</v>
          </cell>
          <cell r="D444">
            <v>2914308</v>
          </cell>
          <cell r="E444">
            <v>2914308</v>
          </cell>
          <cell r="G444">
            <v>2914308</v>
          </cell>
          <cell r="H444">
            <v>2914308</v>
          </cell>
          <cell r="J444">
            <v>2914308</v>
          </cell>
          <cell r="K444">
            <v>0</v>
          </cell>
        </row>
        <row r="445">
          <cell r="A445">
            <v>440001</v>
          </cell>
          <cell r="B445" t="str">
            <v>Prior Period Items</v>
          </cell>
          <cell r="C445">
            <v>3128744</v>
          </cell>
          <cell r="D445">
            <v>0</v>
          </cell>
          <cell r="E445">
            <v>3128744</v>
          </cell>
          <cell r="G445">
            <v>3128744</v>
          </cell>
          <cell r="H445">
            <v>0</v>
          </cell>
          <cell r="J445">
            <v>3128744</v>
          </cell>
          <cell r="K445">
            <v>0</v>
          </cell>
        </row>
        <row r="446">
          <cell r="A446">
            <v>450001</v>
          </cell>
          <cell r="B446" t="str">
            <v>Income Tax Expense</v>
          </cell>
          <cell r="C446">
            <v>35000000</v>
          </cell>
          <cell r="D446">
            <v>31000000</v>
          </cell>
          <cell r="E446">
            <v>0</v>
          </cell>
          <cell r="G446">
            <v>35000000</v>
          </cell>
          <cell r="H446">
            <v>31000000</v>
          </cell>
          <cell r="J446">
            <v>0</v>
          </cell>
          <cell r="K446">
            <v>35000000</v>
          </cell>
        </row>
        <row r="447">
          <cell r="A447">
            <v>451001</v>
          </cell>
          <cell r="B447" t="str">
            <v>Prior period tax adjustment</v>
          </cell>
          <cell r="C447">
            <v>714637</v>
          </cell>
          <cell r="D447">
            <v>0</v>
          </cell>
          <cell r="E447">
            <v>714637</v>
          </cell>
          <cell r="G447">
            <v>714637</v>
          </cell>
          <cell r="H447">
            <v>0</v>
          </cell>
          <cell r="J447">
            <v>714637</v>
          </cell>
          <cell r="K447">
            <v>0</v>
          </cell>
        </row>
        <row r="448">
          <cell r="A448">
            <v>460001</v>
          </cell>
          <cell r="B448" t="str">
            <v>Dividend</v>
          </cell>
          <cell r="C448">
            <v>0</v>
          </cell>
          <cell r="D448">
            <v>7500000</v>
          </cell>
          <cell r="E448">
            <v>0</v>
          </cell>
          <cell r="G448">
            <v>0</v>
          </cell>
          <cell r="H448">
            <v>7500000</v>
          </cell>
          <cell r="J448">
            <v>0</v>
          </cell>
          <cell r="K448">
            <v>0</v>
          </cell>
        </row>
        <row r="449">
          <cell r="A449">
            <v>499909</v>
          </cell>
          <cell r="B449" t="str">
            <v>Price difference a/c</v>
          </cell>
          <cell r="C449">
            <v>724623</v>
          </cell>
          <cell r="D449">
            <v>-33753</v>
          </cell>
          <cell r="E449">
            <v>724622.5</v>
          </cell>
          <cell r="G449">
            <v>724622.5</v>
          </cell>
          <cell r="H449">
            <v>-33753.440000000002</v>
          </cell>
          <cell r="J449">
            <v>724622.5</v>
          </cell>
          <cell r="K449">
            <v>0</v>
          </cell>
        </row>
        <row r="451">
          <cell r="E451">
            <v>1.3038516044616699E-7</v>
          </cell>
        </row>
        <row r="453">
          <cell r="A453">
            <v>199992</v>
          </cell>
          <cell r="B453" t="str">
            <v>Deferred Tax Adjustment</v>
          </cell>
          <cell r="C453">
            <v>0</v>
          </cell>
          <cell r="D453">
            <v>0</v>
          </cell>
          <cell r="H453">
            <v>0</v>
          </cell>
        </row>
        <row r="454">
          <cell r="A454">
            <v>199991</v>
          </cell>
          <cell r="B454" t="str">
            <v>Deferred Tax Liability</v>
          </cell>
          <cell r="C454">
            <v>0</v>
          </cell>
          <cell r="D454">
            <v>0</v>
          </cell>
          <cell r="H454">
            <v>0</v>
          </cell>
          <cell r="K454">
            <v>0</v>
          </cell>
        </row>
        <row r="455">
          <cell r="A455">
            <v>299992</v>
          </cell>
          <cell r="B455" t="str">
            <v>Deferred Tax Adjustment</v>
          </cell>
          <cell r="C455">
            <v>0</v>
          </cell>
          <cell r="D455">
            <v>0</v>
          </cell>
          <cell r="H455">
            <v>0</v>
          </cell>
          <cell r="K455">
            <v>0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ors"/>
      <sheetName val="Bills &amp; Matters"/>
      <sheetName val="Computation - LN 0203"/>
    </sheetNames>
    <sheetDataSet>
      <sheetData sheetId="0"/>
      <sheetData sheetId="1">
        <row r="1">
          <cell r="A1" t="str">
            <v>bill_num</v>
          </cell>
          <cell r="B1" t="str">
            <v>matter_code</v>
          </cell>
          <cell r="C1" t="str">
            <v>matter_name</v>
          </cell>
        </row>
        <row r="2">
          <cell r="A2">
            <v>10014321</v>
          </cell>
          <cell r="B2">
            <v>30797933</v>
          </cell>
          <cell r="C2" t="str">
            <v>Bovis Construction Ltd. - Braehead</v>
          </cell>
        </row>
        <row r="3">
          <cell r="A3">
            <v>10036970</v>
          </cell>
          <cell r="B3">
            <v>30797933</v>
          </cell>
          <cell r="C3" t="str">
            <v>Bovis Construction Ltd. - Braehead</v>
          </cell>
        </row>
        <row r="4">
          <cell r="A4">
            <v>10040721</v>
          </cell>
          <cell r="B4">
            <v>30797933</v>
          </cell>
          <cell r="C4" t="str">
            <v>Bovis Construction Ltd. - Braehead</v>
          </cell>
        </row>
        <row r="5">
          <cell r="A5">
            <v>11008028</v>
          </cell>
          <cell r="B5">
            <v>30810124</v>
          </cell>
          <cell r="C5" t="str">
            <v>Greenwich Millenium Village Phase 1A</v>
          </cell>
        </row>
        <row r="6">
          <cell r="A6">
            <v>11011543</v>
          </cell>
          <cell r="B6">
            <v>30797933</v>
          </cell>
          <cell r="C6" t="str">
            <v>Bovis Construction Ltd. - Braehead</v>
          </cell>
        </row>
        <row r="7">
          <cell r="A7">
            <v>11015293</v>
          </cell>
          <cell r="B7">
            <v>30811234</v>
          </cell>
          <cell r="C7" t="str">
            <v>Detention Centres, Thurleigh, Beds</v>
          </cell>
        </row>
        <row r="8">
          <cell r="A8">
            <v>11017867</v>
          </cell>
          <cell r="B8">
            <v>30810124</v>
          </cell>
          <cell r="C8" t="str">
            <v>Greenwich Millenium Village Phase 1A</v>
          </cell>
        </row>
        <row r="9">
          <cell r="A9">
            <v>11023305</v>
          </cell>
          <cell r="B9">
            <v>30797933</v>
          </cell>
          <cell r="C9" t="str">
            <v>Bovis Construction Ltd. - Braehead</v>
          </cell>
        </row>
        <row r="10">
          <cell r="A10">
            <v>11023308</v>
          </cell>
          <cell r="B10">
            <v>30797933</v>
          </cell>
          <cell r="C10" t="str">
            <v>Bovis Construction Ltd. - Braehead</v>
          </cell>
        </row>
      </sheetData>
      <sheetData sheetId="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Land &amp; Buildings DataEntry"/>
      <sheetName val="Leasehold Improv DataEntry"/>
      <sheetName val="Network Assets DataEntry"/>
      <sheetName val="Test&amp; Demo DataEntry"/>
      <sheetName val="Computer Equip DataEntry"/>
      <sheetName val="Office EQ Motor Vech DataEntry"/>
      <sheetName val="DataEntry"/>
      <sheetName val="Setting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B2" t="str">
            <v>FIXED ASSET MOVEMENT REPORT v1.1</v>
          </cell>
        </row>
        <row r="7">
          <cell r="B7" t="str">
            <v>GO HONG KONG REP</v>
          </cell>
        </row>
        <row r="10">
          <cell r="B10" t="str">
            <v>HKD</v>
          </cell>
        </row>
        <row r="11">
          <cell r="B11" t="str">
            <v>Sep YTD</v>
          </cell>
        </row>
      </sheetData>
      <sheetData sheetId="9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alculation"/>
      <sheetName val="WIP"/>
      <sheetName val="Costs invoiced"/>
      <sheetName val="Sales book"/>
      <sheetName val="Provisions"/>
      <sheetName val="Warranties"/>
      <sheetName val="Costs without provisions"/>
      <sheetName val="Item- Compact"/>
      <sheetName val="BS-P&amp;L-Schedules"/>
      <sheetName val="Groupings-final"/>
      <sheetName val="Sched"/>
      <sheetName val="Trial"/>
      <sheetName val="FA_Final"/>
      <sheetName val="India Operations"/>
      <sheetName val="Inflation"/>
      <sheetName val="PARAMETERS"/>
      <sheetName val="A"/>
      <sheetName val="Sheet3"/>
      <sheetName val="bom"/>
      <sheetName val="forex"/>
      <sheetName val="List"/>
      <sheetName val="Listes de Sélection"/>
      <sheetName val="EDC-DAS"/>
      <sheetName val="Source"/>
      <sheetName val="Lookup"/>
      <sheetName val="Control Sheet"/>
      <sheetName val="B'Sheet"/>
      <sheetName val="Asmp"/>
      <sheetName val="p&amp;l"/>
      <sheetName val="Deduction of assets"/>
      <sheetName val="SITE OVERHEADS"/>
      <sheetName val="Data"/>
      <sheetName val="공장별판관비배부"/>
      <sheetName val="BL-Bud"/>
      <sheetName val="BS-Bud"/>
      <sheetName val="GW-Bud"/>
      <sheetName val="Head Office-Bud"/>
      <sheetName val="MS-Bud"/>
      <sheetName val="PL-Bud"/>
      <sheetName val="TB-Bud"/>
      <sheetName val="TM-Bud"/>
      <sheetName val="YS-Bud"/>
      <sheetName val="discounts_XP140"/>
      <sheetName val="Base"/>
      <sheetName val="1. Subsidiary"/>
      <sheetName val="95PREM"/>
      <sheetName val="old_serial no."/>
      <sheetName val="tot_ass_9697"/>
      <sheetName val="BS_Drop Down"/>
      <sheetName val="PL_Drop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ore Marketing"/>
      <sheetName val="Budget  by account"/>
      <sheetName val="Budget by Account (Charts)"/>
      <sheetName val="Budget  by Brand"/>
      <sheetName val="Budget by Brand (Charts) "/>
      <sheetName val="Spend  by Month"/>
      <sheetName val="FSU Activity"/>
      <sheetName val="TOP LINE CHECK"/>
      <sheetName val="LISTS"/>
      <sheetName val="Spend  by account"/>
      <sheetName val="Spend by Account (Charts)"/>
      <sheetName val="Spend  by Brand"/>
      <sheetName val="Spend by Brand (Charts) "/>
      <sheetName val="Input"/>
      <sheetName val="MATP"/>
      <sheetName val="WOW MATP by SKU"/>
      <sheetName val="LE_Expenses"/>
      <sheetName val="Tables"/>
      <sheetName val="Sheet1"/>
      <sheetName val="Sheet5"/>
      <sheetName val="LE_Volume"/>
      <sheetName val="R12M_Volume"/>
      <sheetName val="LE_GrossSales"/>
      <sheetName val="Volume_Data"/>
      <sheetName val="GrossSales_Data"/>
      <sheetName val="FORECAST"/>
      <sheetName val="Dates"/>
      <sheetName val="COLES_YTDDataSQL"/>
      <sheetName val="COSTCO_YTDDataSQL"/>
      <sheetName val="INTERNET_YTDDataSQL"/>
      <sheetName val="KOGAN_YTDDataSQL"/>
      <sheetName val="O-WORKS_YTDDataSQL"/>
      <sheetName val="WOW_YTDDataSQL"/>
      <sheetName val="OTHER_YTDDataSQL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B8" t="str">
            <v>Apr</v>
          </cell>
        </row>
        <row r="9">
          <cell r="B9" t="str">
            <v>May</v>
          </cell>
          <cell r="F9" t="str">
            <v>Decaf</v>
          </cell>
          <cell r="H9" t="str">
            <v>Tesco</v>
          </cell>
        </row>
        <row r="10">
          <cell r="B10" t="str">
            <v>Jun</v>
          </cell>
          <cell r="F10" t="str">
            <v>Silver</v>
          </cell>
          <cell r="H10" t="str">
            <v>Sainsbury's</v>
          </cell>
        </row>
        <row r="11">
          <cell r="B11" t="str">
            <v>Jul</v>
          </cell>
          <cell r="D11" t="str">
            <v>Proposed</v>
          </cell>
          <cell r="F11" t="str">
            <v>Extra Strong</v>
          </cell>
          <cell r="H11" t="str">
            <v>Morrison's</v>
          </cell>
        </row>
        <row r="12">
          <cell r="B12" t="str">
            <v>Aug</v>
          </cell>
          <cell r="D12" t="str">
            <v>Declined</v>
          </cell>
          <cell r="F12" t="str">
            <v>Other</v>
          </cell>
          <cell r="H12" t="str">
            <v>Asda</v>
          </cell>
        </row>
        <row r="13">
          <cell r="B13" t="str">
            <v>Sep</v>
          </cell>
          <cell r="D13" t="str">
            <v>Acct. presented</v>
          </cell>
          <cell r="F13" t="str">
            <v>Tata</v>
          </cell>
          <cell r="H13" t="str">
            <v>Somerfield</v>
          </cell>
        </row>
        <row r="14">
          <cell r="B14" t="str">
            <v>Oct</v>
          </cell>
          <cell r="D14" t="str">
            <v>Prov. Booked</v>
          </cell>
          <cell r="F14" t="str">
            <v>BHF</v>
          </cell>
          <cell r="H14" t="str">
            <v>Kwiksave</v>
          </cell>
        </row>
        <row r="15">
          <cell r="B15" t="str">
            <v>Nov</v>
          </cell>
          <cell r="D15" t="str">
            <v>Planned</v>
          </cell>
          <cell r="H15" t="str">
            <v>Coop</v>
          </cell>
        </row>
        <row r="16">
          <cell r="B16" t="str">
            <v>Dec</v>
          </cell>
          <cell r="D16" t="str">
            <v>Cancelled</v>
          </cell>
          <cell r="H16" t="str">
            <v>Waitrose</v>
          </cell>
        </row>
        <row r="17">
          <cell r="B17" t="str">
            <v>Jan</v>
          </cell>
          <cell r="D17" t="str">
            <v>Committed</v>
          </cell>
          <cell r="H17" t="str">
            <v>Iceland</v>
          </cell>
        </row>
        <row r="18">
          <cell r="B18" t="str">
            <v>Feb</v>
          </cell>
          <cell r="D18" t="str">
            <v>Done</v>
          </cell>
          <cell r="H18" t="str">
            <v>General sales</v>
          </cell>
        </row>
        <row r="19">
          <cell r="B19" t="str">
            <v>Mar</v>
          </cell>
          <cell r="H19" t="str">
            <v>Non Specific</v>
          </cell>
        </row>
        <row r="26">
          <cell r="I26" t="str">
            <v>LW</v>
          </cell>
        </row>
        <row r="27">
          <cell r="I27" t="str">
            <v>CR</v>
          </cell>
        </row>
        <row r="28">
          <cell r="I28" t="str">
            <v>SA</v>
          </cell>
        </row>
        <row r="29">
          <cell r="I29" t="str">
            <v>AH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8">
          <cell r="B8" t="str">
            <v>Coles (Vendor ID 969581/6017676)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 of EBIT movement"/>
      <sheetName val="P&amp;L charts"/>
      <sheetName val="Other charts"/>
      <sheetName val="Summary by region"/>
      <sheetName val="Cost movement"/>
      <sheetName val="Corp cost movement summary"/>
      <sheetName val="Budget review with regions"/>
      <sheetName val="Summary"/>
      <sheetName val="Summary - INR"/>
      <sheetName val="Tea sales"/>
      <sheetName val="BPC file"/>
      <sheetName val="FX"/>
      <sheetName val="Sales and EBIT"/>
      <sheetName val="Cost"/>
      <sheetName val="Sales and EBIT-LC"/>
      <sheetName val="Sheet2"/>
    </sheetNames>
    <sheetDataSet>
      <sheetData sheetId="0">
        <row r="21">
          <cell r="F21">
            <v>254.05247040500998</v>
          </cell>
        </row>
      </sheetData>
      <sheetData sheetId="1"/>
      <sheetData sheetId="2"/>
      <sheetData sheetId="3">
        <row r="4">
          <cell r="Y4" t="str">
            <v>1. Agreed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3">
          <cell r="J13">
            <v>-6082.7016778999996</v>
          </cell>
        </row>
      </sheetData>
      <sheetData sheetId="13"/>
      <sheetData sheetId="14"/>
      <sheetData sheetId="15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LATEMP"/>
      <sheetName val="BSLA"/>
      <sheetName val="Journal Drill"/>
      <sheetName val="Transactions"/>
      <sheetName val="Cash Management"/>
      <sheetName val="Invoices"/>
      <sheetName val="Invoice Drill"/>
      <sheetName val="Balances"/>
      <sheetName val="Projects"/>
      <sheetName val="ARInvoice"/>
      <sheetName val="CC_flatfile"/>
    </sheetNames>
    <sheetDataSet>
      <sheetData sheetId="0"/>
      <sheetData sheetId="1" refreshError="1">
        <row r="1">
          <cell r="L1" t="str">
            <v>07-2004</v>
          </cell>
        </row>
        <row r="2">
          <cell r="A2" t="str">
            <v xml:space="preserve"> GEGCF_334_CONS_AUD_02</v>
          </cell>
          <cell r="H2" t="str">
            <v>(None)</v>
          </cell>
          <cell r="L2" t="str">
            <v>06-2004</v>
          </cell>
        </row>
        <row r="3">
          <cell r="A3" t="str">
            <v>334_CONSOL_AUD_01</v>
          </cell>
          <cell r="L3" t="str">
            <v>05-2004</v>
          </cell>
        </row>
        <row r="4">
          <cell r="A4" t="str">
            <v>334_PRIM_AUD_01</v>
          </cell>
          <cell r="L4" t="str">
            <v>04-2004</v>
          </cell>
        </row>
        <row r="5">
          <cell r="A5" t="str">
            <v>335_CONS_AUD_01</v>
          </cell>
          <cell r="L5" t="str">
            <v>03-2004</v>
          </cell>
        </row>
        <row r="6">
          <cell r="A6" t="str">
            <v>335_PRIM_AUD_01</v>
          </cell>
          <cell r="L6" t="str">
            <v>02-2004</v>
          </cell>
        </row>
        <row r="7">
          <cell r="A7" t="str">
            <v>720_CONS_AUD_01</v>
          </cell>
          <cell r="L7" t="str">
            <v>01-2004</v>
          </cell>
        </row>
        <row r="8">
          <cell r="A8" t="str">
            <v>AA8_PRIM_AUD_01</v>
          </cell>
          <cell r="L8" t="str">
            <v>14-2003</v>
          </cell>
        </row>
        <row r="9">
          <cell r="A9" t="str">
            <v>AA8_PRIM_NZD_01</v>
          </cell>
          <cell r="L9" t="str">
            <v>13-2003</v>
          </cell>
        </row>
        <row r="10">
          <cell r="A10" t="str">
            <v>AA8_REPO_USX_01</v>
          </cell>
          <cell r="L10" t="str">
            <v>12-2003</v>
          </cell>
        </row>
        <row r="11">
          <cell r="A11" t="str">
            <v>AC1_PRIM_CNY_01</v>
          </cell>
          <cell r="L11" t="str">
            <v>11-2003</v>
          </cell>
        </row>
        <row r="12">
          <cell r="A12" t="str">
            <v>AC1_PRIM_JPY_01</v>
          </cell>
          <cell r="L12" t="str">
            <v>10-2003</v>
          </cell>
        </row>
        <row r="13">
          <cell r="A13" t="str">
            <v>AC1_PRIM_USD_01</v>
          </cell>
          <cell r="L13" t="str">
            <v>09-2003</v>
          </cell>
        </row>
        <row r="14">
          <cell r="A14" t="str">
            <v>AC1_REPO_CNX_01</v>
          </cell>
          <cell r="L14" t="str">
            <v>08-2003</v>
          </cell>
        </row>
        <row r="15">
          <cell r="A15" t="str">
            <v>AC1_REPO_USX_01</v>
          </cell>
          <cell r="L15" t="str">
            <v>07-2003</v>
          </cell>
        </row>
        <row r="16">
          <cell r="A16" t="str">
            <v>AH1_HKMA_HKX_01</v>
          </cell>
          <cell r="L16" t="str">
            <v>06-2003</v>
          </cell>
        </row>
        <row r="17">
          <cell r="A17" t="str">
            <v>AH1_PRIM_HKD_01</v>
          </cell>
          <cell r="L17" t="str">
            <v>05-2003</v>
          </cell>
        </row>
        <row r="18">
          <cell r="A18" t="str">
            <v>AH1_PRIM_USD_01</v>
          </cell>
          <cell r="L18" t="str">
            <v>04-2003</v>
          </cell>
        </row>
        <row r="19">
          <cell r="A19" t="str">
            <v>AH1_REPO_USX_01</v>
          </cell>
          <cell r="L19" t="str">
            <v>03-2003</v>
          </cell>
        </row>
        <row r="20">
          <cell r="A20" t="str">
            <v>AI1_CONS_IDR_03</v>
          </cell>
          <cell r="L20" t="str">
            <v>02-2003</v>
          </cell>
        </row>
        <row r="21">
          <cell r="A21" t="str">
            <v>AI1_CONS_IDX_03</v>
          </cell>
          <cell r="L21" t="str">
            <v>01-2003</v>
          </cell>
        </row>
        <row r="22">
          <cell r="A22" t="str">
            <v>AI1_PRIM_IDR_01</v>
          </cell>
          <cell r="L22" t="str">
            <v>14-2002</v>
          </cell>
        </row>
        <row r="23">
          <cell r="A23" t="str">
            <v>AI1_PRIM_USD_02</v>
          </cell>
          <cell r="L23" t="str">
            <v>13-2002</v>
          </cell>
        </row>
        <row r="24">
          <cell r="A24" t="str">
            <v>AI1_REPO_USX_04</v>
          </cell>
          <cell r="L24" t="str">
            <v>12-2002</v>
          </cell>
        </row>
        <row r="25">
          <cell r="A25" t="str">
            <v>AK1_PRIM_IEP_01</v>
          </cell>
          <cell r="L25" t="str">
            <v>11-2002</v>
          </cell>
        </row>
        <row r="26">
          <cell r="A26" t="str">
            <v>AK1_PRIM_IEP_02</v>
          </cell>
          <cell r="L26" t="str">
            <v>10-2002</v>
          </cell>
        </row>
        <row r="27">
          <cell r="A27" t="str">
            <v>AK1_PRIM_KRW_01</v>
          </cell>
          <cell r="L27" t="str">
            <v>09-2002</v>
          </cell>
        </row>
        <row r="28">
          <cell r="A28" t="str">
            <v>AK1_REPO_USX_01</v>
          </cell>
          <cell r="L28" t="str">
            <v>08-2002</v>
          </cell>
        </row>
        <row r="29">
          <cell r="A29" t="str">
            <v>AM1_PRIM_MYR_01</v>
          </cell>
          <cell r="L29" t="str">
            <v>07-2002</v>
          </cell>
        </row>
        <row r="30">
          <cell r="A30" t="str">
            <v>AM1_REPO_USX_01</v>
          </cell>
          <cell r="L30" t="str">
            <v>06-2002</v>
          </cell>
        </row>
        <row r="31">
          <cell r="A31" t="str">
            <v>AP1_PRIM_PHP_01</v>
          </cell>
          <cell r="L31" t="str">
            <v>05-2002</v>
          </cell>
        </row>
        <row r="32">
          <cell r="A32" t="str">
            <v>AP1_REPO_USX_02</v>
          </cell>
          <cell r="L32" t="str">
            <v>04-2002</v>
          </cell>
        </row>
        <row r="33">
          <cell r="A33" t="str">
            <v>AR1_GECT_TWX_01</v>
          </cell>
          <cell r="L33" t="str">
            <v>03-2002</v>
          </cell>
        </row>
        <row r="34">
          <cell r="A34" t="str">
            <v>AR1_PRIM_TWD_01</v>
          </cell>
          <cell r="L34" t="str">
            <v>02-2002</v>
          </cell>
        </row>
        <row r="35">
          <cell r="A35" t="str">
            <v>AR1_PRIM_TWD_02</v>
          </cell>
          <cell r="L35" t="str">
            <v>01-2002</v>
          </cell>
        </row>
        <row r="36">
          <cell r="A36" t="str">
            <v>AR1_REPO_USX_01</v>
          </cell>
          <cell r="L36" t="str">
            <v>14-2001</v>
          </cell>
        </row>
        <row r="37">
          <cell r="A37" t="str">
            <v>AS1_PRIM_SGD_01</v>
          </cell>
          <cell r="L37" t="str">
            <v>13-2001</v>
          </cell>
        </row>
        <row r="38">
          <cell r="A38" t="str">
            <v>AS1_REPO_USX_02</v>
          </cell>
          <cell r="L38" t="str">
            <v>12-2001</v>
          </cell>
        </row>
        <row r="39">
          <cell r="A39" t="str">
            <v>AT1_PRIM_THB_01</v>
          </cell>
          <cell r="L39" t="str">
            <v>11-2001</v>
          </cell>
        </row>
        <row r="40">
          <cell r="A40" t="str">
            <v>AT1_REPO_USX_02</v>
          </cell>
          <cell r="L40" t="str">
            <v>10-2001</v>
          </cell>
        </row>
        <row r="41">
          <cell r="A41" t="str">
            <v>D40_CONS_AUD_01</v>
          </cell>
          <cell r="L41" t="str">
            <v>09-2001</v>
          </cell>
        </row>
        <row r="42">
          <cell r="A42" t="str">
            <v>DA1_PRIM_AUD_01</v>
          </cell>
          <cell r="L42" t="str">
            <v>08-2001</v>
          </cell>
        </row>
        <row r="43">
          <cell r="A43" t="str">
            <v>DA1_REPO_USX_01</v>
          </cell>
          <cell r="L43" t="str">
            <v>07-2001</v>
          </cell>
        </row>
        <row r="44">
          <cell r="A44" t="str">
            <v>DA2_PRIM_AUD_01</v>
          </cell>
          <cell r="L44" t="str">
            <v>06-2001</v>
          </cell>
        </row>
        <row r="45">
          <cell r="A45" t="str">
            <v>DA2_REPO_USX_01</v>
          </cell>
          <cell r="L45" t="str">
            <v>05-2001</v>
          </cell>
        </row>
        <row r="46">
          <cell r="A46" t="str">
            <v>DE1_PRIM_EUR_01</v>
          </cell>
          <cell r="L46" t="str">
            <v>04-2001</v>
          </cell>
        </row>
        <row r="47">
          <cell r="A47" t="str">
            <v>DH2_PRIM_USD_01</v>
          </cell>
          <cell r="L47" t="str">
            <v>03-2001</v>
          </cell>
        </row>
        <row r="48">
          <cell r="A48" t="str">
            <v>DH2_REPO_USX_01</v>
          </cell>
          <cell r="L48" t="str">
            <v>02-2001</v>
          </cell>
        </row>
        <row r="49">
          <cell r="A49" t="str">
            <v>DJ1_PRIM_JPY_01</v>
          </cell>
          <cell r="L49" t="str">
            <v>01-2001</v>
          </cell>
        </row>
        <row r="50">
          <cell r="A50" t="str">
            <v>DJ1_REPO_USX_02</v>
          </cell>
          <cell r="L50" t="str">
            <v>14-2000</v>
          </cell>
        </row>
        <row r="51">
          <cell r="A51" t="str">
            <v>DR1_PRIM_TWD_01</v>
          </cell>
          <cell r="L51" t="str">
            <v>13-2000</v>
          </cell>
        </row>
        <row r="52">
          <cell r="A52" t="str">
            <v>DR1_REPO_USX_02</v>
          </cell>
          <cell r="L52" t="str">
            <v>12-2000</v>
          </cell>
        </row>
        <row r="53">
          <cell r="A53" t="str">
            <v>DS1_PRIM_SGD_01</v>
          </cell>
          <cell r="L53" t="str">
            <v>11-2000</v>
          </cell>
        </row>
        <row r="54">
          <cell r="A54" t="str">
            <v>DS1_REPO_USX_01</v>
          </cell>
          <cell r="L54" t="str">
            <v>10-2000</v>
          </cell>
        </row>
        <row r="55">
          <cell r="A55" t="str">
            <v>DT1_PRIM_THB_01</v>
          </cell>
          <cell r="L55" t="str">
            <v>09-2000</v>
          </cell>
        </row>
        <row r="56">
          <cell r="A56" t="str">
            <v>DT1_REPO_USX_01</v>
          </cell>
          <cell r="L56" t="str">
            <v>08-2000</v>
          </cell>
        </row>
        <row r="57">
          <cell r="A57" t="str">
            <v>DV1_PRIM_SKK_01</v>
          </cell>
          <cell r="L57" t="str">
            <v>07-2000</v>
          </cell>
        </row>
        <row r="58">
          <cell r="A58" t="str">
            <v>DW1_PRIM_MXN _01</v>
          </cell>
          <cell r="L58" t="str">
            <v>06-2000</v>
          </cell>
        </row>
        <row r="59">
          <cell r="A59" t="str">
            <v>DW1_PRIM_MXN_01</v>
          </cell>
          <cell r="L59" t="str">
            <v>05-2000</v>
          </cell>
        </row>
        <row r="60">
          <cell r="A60" t="str">
            <v>DW1_REPO_USX_01</v>
          </cell>
          <cell r="L60" t="str">
            <v>04-2000</v>
          </cell>
        </row>
        <row r="61">
          <cell r="A61" t="str">
            <v>DW1_REPO_USX_02</v>
          </cell>
          <cell r="L61" t="str">
            <v>03-2000</v>
          </cell>
        </row>
        <row r="62">
          <cell r="A62" t="str">
            <v>DY1_PRIM_CZK_01</v>
          </cell>
          <cell r="L62" t="str">
            <v>02-2000</v>
          </cell>
        </row>
        <row r="63">
          <cell r="A63" t="str">
            <v>DY1_REPO_USX_01</v>
          </cell>
          <cell r="L63" t="str">
            <v>01-2000</v>
          </cell>
        </row>
        <row r="64">
          <cell r="A64" t="str">
            <v>EA1_PRIM_AUD_01</v>
          </cell>
          <cell r="L64" t="str">
            <v>14-99</v>
          </cell>
        </row>
        <row r="65">
          <cell r="A65" t="str">
            <v>EA1_PRIM_NZD_01</v>
          </cell>
          <cell r="L65" t="str">
            <v>13-99</v>
          </cell>
        </row>
        <row r="66">
          <cell r="A66" t="str">
            <v>EA1_REPO_USX_01</v>
          </cell>
          <cell r="L66" t="str">
            <v>12-99</v>
          </cell>
        </row>
        <row r="67">
          <cell r="A67" t="str">
            <v>ET1_PRIM_THB_01</v>
          </cell>
          <cell r="L67" t="str">
            <v>11-99</v>
          </cell>
        </row>
        <row r="68">
          <cell r="A68" t="str">
            <v>FA1_PRIM_AUD_01</v>
          </cell>
          <cell r="L68" t="str">
            <v>10-99</v>
          </cell>
        </row>
        <row r="69">
          <cell r="A69" t="str">
            <v>FA1_PRIM_NZD_01</v>
          </cell>
          <cell r="L69" t="str">
            <v>09-99</v>
          </cell>
        </row>
        <row r="70">
          <cell r="A70" t="str">
            <v>FA1_REPO_USX_01</v>
          </cell>
          <cell r="L70" t="str">
            <v>08-99</v>
          </cell>
        </row>
        <row r="71">
          <cell r="A71" t="str">
            <v>GA1_PRIM_AUD_01</v>
          </cell>
          <cell r="L71" t="str">
            <v>07-99</v>
          </cell>
        </row>
        <row r="72">
          <cell r="A72" t="str">
            <v>GA1_REPO_USX_01</v>
          </cell>
          <cell r="L72" t="str">
            <v>06-99</v>
          </cell>
        </row>
        <row r="73">
          <cell r="A73" t="str">
            <v>GCF_AUD_CONSOL</v>
          </cell>
          <cell r="L73" t="str">
            <v>05-99</v>
          </cell>
        </row>
        <row r="74">
          <cell r="A74" t="str">
            <v>GECC_PRIM_AUD_01</v>
          </cell>
          <cell r="L74" t="str">
            <v>04-99</v>
          </cell>
        </row>
        <row r="75">
          <cell r="A75" t="str">
            <v>GECC_PRIM_NZD_01</v>
          </cell>
          <cell r="L75" t="str">
            <v>03-99</v>
          </cell>
        </row>
        <row r="76">
          <cell r="A76" t="str">
            <v>GECC_REPO_USX_01</v>
          </cell>
          <cell r="L76" t="str">
            <v>02-99</v>
          </cell>
        </row>
        <row r="77">
          <cell r="A77" t="str">
            <v>GEGCF_CONSOL_PRIM_AUD_99</v>
          </cell>
          <cell r="L77" t="str">
            <v>01-99</v>
          </cell>
        </row>
        <row r="78">
          <cell r="A78" t="str">
            <v>GEGCF_CONSOL_PRIM_NZ_99</v>
          </cell>
          <cell r="L78" t="str">
            <v>14-98</v>
          </cell>
        </row>
        <row r="79">
          <cell r="A79" t="str">
            <v>GEGCF_PRIM_AUD_01</v>
          </cell>
          <cell r="L79" t="str">
            <v>13-98</v>
          </cell>
        </row>
        <row r="80">
          <cell r="A80" t="str">
            <v>GEGCF_PRIM_NZD_01</v>
          </cell>
          <cell r="L80" t="str">
            <v>12-98</v>
          </cell>
        </row>
        <row r="81">
          <cell r="A81" t="str">
            <v>GEGCF_REPO_AUX_01</v>
          </cell>
          <cell r="L81" t="str">
            <v>11-98</v>
          </cell>
        </row>
        <row r="82">
          <cell r="A82" t="str">
            <v>GEGCF_REPO_USX_01</v>
          </cell>
          <cell r="L82" t="str">
            <v>10-98</v>
          </cell>
        </row>
        <row r="83">
          <cell r="A83" t="str">
            <v>GJA_PRIM_AUD_01</v>
          </cell>
          <cell r="L83" t="str">
            <v>09-98</v>
          </cell>
        </row>
        <row r="84">
          <cell r="A84" t="str">
            <v>GT1_PRIM_THB_01</v>
          </cell>
          <cell r="L84" t="str">
            <v>08-98</v>
          </cell>
        </row>
        <row r="85">
          <cell r="A85" t="str">
            <v>GT2_PRIM_THB_01</v>
          </cell>
          <cell r="L85" t="str">
            <v>07-98</v>
          </cell>
        </row>
        <row r="86">
          <cell r="A86" t="str">
            <v>GT2_REPO_THB_01</v>
          </cell>
          <cell r="L86" t="str">
            <v>06-98</v>
          </cell>
        </row>
        <row r="87">
          <cell r="A87" t="str">
            <v>HA1_PRIM_AUD_01</v>
          </cell>
        </row>
        <row r="88">
          <cell r="A88" t="str">
            <v>HA1_REPO_USX_01</v>
          </cell>
        </row>
        <row r="89">
          <cell r="A89" t="str">
            <v>HS1_PRIM_SGD_01</v>
          </cell>
        </row>
        <row r="90">
          <cell r="A90" t="str">
            <v>HS1_REPO_USX_01</v>
          </cell>
        </row>
        <row r="91">
          <cell r="A91" t="str">
            <v>HT3_OTHP_THB_01</v>
          </cell>
        </row>
        <row r="92">
          <cell r="A92" t="str">
            <v>HT3_OTHP_THB_02</v>
          </cell>
        </row>
        <row r="93">
          <cell r="A93" t="str">
            <v>KNPL_PRIM_KRW_01</v>
          </cell>
        </row>
        <row r="94">
          <cell r="A94" t="str">
            <v>LT1_PRIM_THB_01</v>
          </cell>
        </row>
        <row r="95">
          <cell r="A95" t="str">
            <v>LT1_REPO_USX_01</v>
          </cell>
        </row>
        <row r="96">
          <cell r="A96" t="str">
            <v>MA1_PRIM_AUD_01</v>
          </cell>
        </row>
        <row r="97">
          <cell r="A97" t="str">
            <v>MA1_PRIM_NZD_01</v>
          </cell>
        </row>
        <row r="98">
          <cell r="A98" t="str">
            <v>MA1_REPO_USX_01</v>
          </cell>
        </row>
        <row r="99">
          <cell r="A99" t="str">
            <v>MA2_PRIM_AUD_01</v>
          </cell>
        </row>
        <row r="100">
          <cell r="A100" t="str">
            <v>RK1_PRIM_EUR_01</v>
          </cell>
        </row>
        <row r="101">
          <cell r="A101" t="str">
            <v>RK1_PRIM_IEP_01</v>
          </cell>
        </row>
        <row r="102">
          <cell r="A102" t="str">
            <v>RK1_PRIM_USD_01</v>
          </cell>
        </row>
        <row r="103">
          <cell r="A103" t="str">
            <v>RK1_REPO_USX_01</v>
          </cell>
        </row>
        <row r="104">
          <cell r="A104" t="str">
            <v>SGCRC_PRIM_KRW_01</v>
          </cell>
        </row>
        <row r="105">
          <cell r="A105" t="str">
            <v>SGM_PRIM_KRW_01</v>
          </cell>
        </row>
        <row r="106">
          <cell r="A106" t="str">
            <v>TA1_PRIM_AUD_01</v>
          </cell>
        </row>
        <row r="107">
          <cell r="A107" t="str">
            <v>TA1_REPO_USX_01</v>
          </cell>
        </row>
        <row r="108">
          <cell r="A108" t="str">
            <v>TA1_REPO_USX_02</v>
          </cell>
        </row>
        <row r="109">
          <cell r="A109" t="str">
            <v>TA1_REPO_USX_03</v>
          </cell>
        </row>
        <row r="110">
          <cell r="A110" t="str">
            <v>TH1_PRIM_HKD_01</v>
          </cell>
        </row>
        <row r="111">
          <cell r="A111" t="str">
            <v>TI1_PRIM_IDR_01</v>
          </cell>
        </row>
        <row r="112">
          <cell r="A112" t="str">
            <v>TK1_PRIM_KRW_01</v>
          </cell>
        </row>
        <row r="113">
          <cell r="A113" t="str">
            <v>TM1_PRIM_MYR_01</v>
          </cell>
        </row>
        <row r="114">
          <cell r="A114" t="str">
            <v>TN1_PRIM_NZD_01</v>
          </cell>
        </row>
        <row r="115">
          <cell r="A115" t="str">
            <v>TN1_PRIM_NZD_02</v>
          </cell>
        </row>
        <row r="116">
          <cell r="A116" t="str">
            <v>TP1_PRIM_PHP_01</v>
          </cell>
        </row>
        <row r="117">
          <cell r="A117" t="str">
            <v>TS1_PRIM_SGD_01</v>
          </cell>
        </row>
        <row r="118">
          <cell r="A118" t="str">
            <v>TT1_PRIM_THB_01</v>
          </cell>
        </row>
        <row r="119">
          <cell r="A119" t="str">
            <v>WA1_PRIM_AUD_01</v>
          </cell>
        </row>
        <row r="120">
          <cell r="A120" t="str">
            <v>WT1_JV_THB_01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economictimes.indiatimes.com/kohinoor-foods-ltd/stocks/companyid-10177.cms" TargetMode="External"/><Relationship Id="rId2" Type="http://schemas.openxmlformats.org/officeDocument/2006/relationships/hyperlink" Target="https://in.investing.com/rates-bonds/india-10-year-bond-yield-historical-data" TargetMode="External"/><Relationship Id="rId1" Type="http://schemas.openxmlformats.org/officeDocument/2006/relationships/hyperlink" Target="https://kunaldesai.blog/nifty-returns/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809B3-97E0-40B7-9F2F-D49569D9429D}">
  <dimension ref="A2:T150"/>
  <sheetViews>
    <sheetView topLeftCell="A132" workbookViewId="0">
      <selection activeCell="C134" sqref="C134"/>
    </sheetView>
  </sheetViews>
  <sheetFormatPr defaultColWidth="8.88671875" defaultRowHeight="14.4" x14ac:dyDescent="0.3"/>
  <cols>
    <col min="1" max="1" width="5.5546875" style="9" customWidth="1"/>
    <col min="2" max="2" width="36.44140625" style="9" bestFit="1" customWidth="1"/>
    <col min="3" max="5" width="16.5546875" style="9" bestFit="1" customWidth="1"/>
    <col min="6" max="8" width="18" style="9" bestFit="1" customWidth="1"/>
    <col min="9" max="9" width="14.88671875" style="9" bestFit="1" customWidth="1"/>
    <col min="10" max="10" width="15.44140625" style="9" bestFit="1" customWidth="1"/>
    <col min="11" max="11" width="16" style="9" customWidth="1"/>
    <col min="12" max="12" width="16" style="9" bestFit="1" customWidth="1"/>
    <col min="13" max="13" width="15.44140625" style="9" bestFit="1" customWidth="1"/>
    <col min="14" max="14" width="16" style="9" bestFit="1" customWidth="1"/>
    <col min="15" max="15" width="14.5546875" style="9" bestFit="1" customWidth="1"/>
    <col min="16" max="20" width="16.6640625" style="9" customWidth="1"/>
    <col min="21" max="16384" width="8.88671875" style="9"/>
  </cols>
  <sheetData>
    <row r="2" spans="2:20" x14ac:dyDescent="0.3">
      <c r="C2" s="40"/>
      <c r="D2" s="40"/>
      <c r="E2" s="40"/>
      <c r="F2" s="40"/>
      <c r="G2" s="40"/>
      <c r="H2" s="40"/>
    </row>
    <row r="3" spans="2:20" x14ac:dyDescent="0.3">
      <c r="B3" s="513" t="s">
        <v>376</v>
      </c>
      <c r="C3" s="527"/>
      <c r="D3" s="527"/>
      <c r="E3" s="527"/>
      <c r="F3" s="527"/>
      <c r="G3" s="527"/>
      <c r="H3" s="527"/>
      <c r="I3" s="528"/>
      <c r="J3" s="528"/>
      <c r="K3" s="528"/>
      <c r="L3" s="528"/>
      <c r="M3" s="528"/>
      <c r="N3" s="528"/>
      <c r="O3" s="528"/>
      <c r="P3" s="528"/>
      <c r="Q3" s="528"/>
      <c r="R3" s="528"/>
      <c r="S3" s="528"/>
      <c r="T3" s="528"/>
    </row>
    <row r="4" spans="2:20" x14ac:dyDescent="0.3">
      <c r="C4" s="411"/>
      <c r="D4" s="411"/>
      <c r="E4" s="411"/>
      <c r="F4" s="411"/>
      <c r="G4" s="411"/>
      <c r="H4" s="411"/>
      <c r="I4" s="411"/>
    </row>
    <row r="5" spans="2:20" x14ac:dyDescent="0.3">
      <c r="B5" s="412" t="s">
        <v>90</v>
      </c>
      <c r="C5" s="413" t="s">
        <v>91</v>
      </c>
      <c r="D5" s="413" t="s">
        <v>92</v>
      </c>
      <c r="E5" s="413" t="s">
        <v>93</v>
      </c>
      <c r="F5" s="413" t="s">
        <v>94</v>
      </c>
      <c r="G5" s="413" t="s">
        <v>95</v>
      </c>
      <c r="H5" s="413" t="s">
        <v>96</v>
      </c>
      <c r="I5" s="413" t="s">
        <v>395</v>
      </c>
      <c r="J5" s="413" t="s">
        <v>396</v>
      </c>
      <c r="K5" s="413" t="s">
        <v>397</v>
      </c>
      <c r="L5" s="413" t="s">
        <v>398</v>
      </c>
      <c r="M5" s="413" t="s">
        <v>399</v>
      </c>
      <c r="N5" s="413" t="s">
        <v>400</v>
      </c>
      <c r="O5" s="413" t="s">
        <v>401</v>
      </c>
      <c r="P5" s="413" t="s">
        <v>402</v>
      </c>
      <c r="Q5" s="413" t="s">
        <v>403</v>
      </c>
      <c r="R5" s="413" t="s">
        <v>404</v>
      </c>
      <c r="S5" s="413" t="s">
        <v>405</v>
      </c>
      <c r="T5" s="413" t="s">
        <v>406</v>
      </c>
    </row>
    <row r="6" spans="2:20" x14ac:dyDescent="0.3">
      <c r="B6" s="414" t="s">
        <v>97</v>
      </c>
      <c r="C6" s="415"/>
      <c r="D6" s="415"/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5"/>
      <c r="T6" s="415"/>
    </row>
    <row r="7" spans="2:20" x14ac:dyDescent="0.3">
      <c r="B7" s="416" t="s">
        <v>98</v>
      </c>
      <c r="C7" s="417">
        <f>'Revenue Quantitative details'!B34</f>
        <v>70326.81799581158</v>
      </c>
      <c r="D7" s="417">
        <f>'Revenue Quantitative details'!C34</f>
        <v>39784.826906222617</v>
      </c>
      <c r="E7" s="417">
        <f>'Revenue Quantitative details'!D34</f>
        <v>58596.45595073521</v>
      </c>
      <c r="F7" s="417">
        <f>'Revenue Quantitative details'!E34</f>
        <v>58440.575321725963</v>
      </c>
      <c r="G7" s="417">
        <f>'Revenue Quantitative details'!F34</f>
        <v>60915.613724602488</v>
      </c>
      <c r="H7" s="417">
        <f>'Revenue Quantitative details'!G34</f>
        <v>78755.068196086591</v>
      </c>
      <c r="I7" s="514">
        <f>H7*(1+O80)</f>
        <v>82062.781060322231</v>
      </c>
      <c r="J7" s="514">
        <f t="shared" ref="J7:T7" si="0">I7*(1+$O$80)</f>
        <v>85509.417864855772</v>
      </c>
      <c r="K7" s="514">
        <f t="shared" si="0"/>
        <v>89100.813415179713</v>
      </c>
      <c r="L7" s="514">
        <f t="shared" si="0"/>
        <v>92843.047578617261</v>
      </c>
      <c r="M7" s="514">
        <f t="shared" si="0"/>
        <v>96742.455576919194</v>
      </c>
      <c r="N7" s="514">
        <f t="shared" si="0"/>
        <v>100805.6387111498</v>
      </c>
      <c r="O7" s="514">
        <f t="shared" si="0"/>
        <v>105039.47553701809</v>
      </c>
      <c r="P7" s="514">
        <f t="shared" si="0"/>
        <v>109451.13350957286</v>
      </c>
      <c r="Q7" s="514">
        <f t="shared" si="0"/>
        <v>114048.08111697492</v>
      </c>
      <c r="R7" s="514">
        <f t="shared" si="0"/>
        <v>118838.10052388787</v>
      </c>
      <c r="S7" s="514">
        <f t="shared" si="0"/>
        <v>123829.30074589116</v>
      </c>
      <c r="T7" s="514">
        <f t="shared" si="0"/>
        <v>129030.1313772186</v>
      </c>
    </row>
    <row r="8" spans="2:20" x14ac:dyDescent="0.3">
      <c r="B8" s="418" t="s">
        <v>99</v>
      </c>
      <c r="C8" s="417">
        <f>'Revenue Quantitative details'!B33</f>
        <v>70368.764809439512</v>
      </c>
      <c r="D8" s="417">
        <f>'Revenue Quantitative details'!C33</f>
        <v>75777.180863539194</v>
      </c>
      <c r="E8" s="417" t="str">
        <f>'Revenue Quantitative details'!D33</f>
        <v>-</v>
      </c>
      <c r="F8" s="417" t="str">
        <f>'Revenue Quantitative details'!E33</f>
        <v>-</v>
      </c>
      <c r="G8" s="417">
        <f>'Revenue Quantitative details'!F33</f>
        <v>80082.083204302515</v>
      </c>
      <c r="H8" s="417">
        <f>'Revenue Quantitative details'!G33</f>
        <v>101594.12674565759</v>
      </c>
      <c r="I8" s="514">
        <f>H8*(1+$O$80)</f>
        <v>105861.08006897521</v>
      </c>
      <c r="J8" s="514">
        <f t="shared" ref="J8:T8" si="1">I8*(1+$O$80)</f>
        <v>110307.24543187217</v>
      </c>
      <c r="K8" s="514">
        <f t="shared" si="1"/>
        <v>114940.14974001081</v>
      </c>
      <c r="L8" s="514">
        <f t="shared" si="1"/>
        <v>119767.63602909127</v>
      </c>
      <c r="M8" s="514">
        <f t="shared" si="1"/>
        <v>124797.87674231311</v>
      </c>
      <c r="N8" s="514">
        <f t="shared" si="1"/>
        <v>130039.38756549027</v>
      </c>
      <c r="O8" s="514">
        <f t="shared" si="1"/>
        <v>135501.04184324085</v>
      </c>
      <c r="P8" s="514">
        <f t="shared" si="1"/>
        <v>141192.08560065698</v>
      </c>
      <c r="Q8" s="514">
        <f t="shared" si="1"/>
        <v>147122.15319588457</v>
      </c>
      <c r="R8" s="514">
        <f t="shared" si="1"/>
        <v>153301.28363011172</v>
      </c>
      <c r="S8" s="514">
        <f t="shared" si="1"/>
        <v>159739.93754257643</v>
      </c>
      <c r="T8" s="514">
        <f t="shared" si="1"/>
        <v>166449.01491936465</v>
      </c>
    </row>
    <row r="9" spans="2:20" x14ac:dyDescent="0.3">
      <c r="B9" s="414" t="s">
        <v>100</v>
      </c>
      <c r="C9" s="419"/>
      <c r="D9" s="419"/>
      <c r="E9" s="415"/>
      <c r="F9" s="415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</row>
    <row r="10" spans="2:20" x14ac:dyDescent="0.3">
      <c r="B10" s="418" t="s">
        <v>98</v>
      </c>
      <c r="C10" s="417">
        <f>'Revenue Quantitative details'!B14</f>
        <v>41543</v>
      </c>
      <c r="D10" s="417">
        <f>'Revenue Quantitative details'!C14</f>
        <v>91280</v>
      </c>
      <c r="E10" s="417">
        <f>'Revenue Quantitative details'!D14</f>
        <v>1989.25</v>
      </c>
      <c r="F10" s="417">
        <f>'Revenue Quantitative details'!E14</f>
        <v>1254.95</v>
      </c>
      <c r="G10" s="417">
        <f>'Revenue Quantitative details'!F14</f>
        <v>3644.55</v>
      </c>
      <c r="H10" s="417">
        <f>'Revenue Quantitative details'!G14</f>
        <v>782.08299999999997</v>
      </c>
      <c r="I10" s="514">
        <f>$I$13*I17*I18</f>
        <v>1250</v>
      </c>
      <c r="J10" s="514">
        <f t="shared" ref="J10:T10" si="2">$I$13*J17*J18</f>
        <v>6250</v>
      </c>
      <c r="K10" s="514">
        <f t="shared" si="2"/>
        <v>15625</v>
      </c>
      <c r="L10" s="514">
        <f t="shared" si="2"/>
        <v>21875</v>
      </c>
      <c r="M10" s="514">
        <f t="shared" si="2"/>
        <v>28125</v>
      </c>
      <c r="N10" s="514">
        <f t="shared" si="2"/>
        <v>31250</v>
      </c>
      <c r="O10" s="514">
        <f t="shared" si="2"/>
        <v>31250</v>
      </c>
      <c r="P10" s="514">
        <f t="shared" si="2"/>
        <v>31250</v>
      </c>
      <c r="Q10" s="514">
        <f t="shared" si="2"/>
        <v>31250</v>
      </c>
      <c r="R10" s="514">
        <f t="shared" si="2"/>
        <v>31250</v>
      </c>
      <c r="S10" s="514">
        <f t="shared" si="2"/>
        <v>31250</v>
      </c>
      <c r="T10" s="514">
        <f t="shared" si="2"/>
        <v>31250</v>
      </c>
    </row>
    <row r="11" spans="2:20" ht="15" thickBot="1" x14ac:dyDescent="0.35">
      <c r="B11" s="420" t="s">
        <v>99</v>
      </c>
      <c r="C11" s="421">
        <f>'Revenue Quantitative details'!B12</f>
        <v>62721.820000000007</v>
      </c>
      <c r="D11" s="421">
        <f>'Revenue Quantitative details'!C12</f>
        <v>2259.7700000000004</v>
      </c>
      <c r="E11" s="421">
        <f>'Revenue Quantitative details'!D12</f>
        <v>0</v>
      </c>
      <c r="F11" s="421">
        <f>'Revenue Quantitative details'!E12</f>
        <v>0</v>
      </c>
      <c r="G11" s="421">
        <f>'Revenue Quantitative details'!F12</f>
        <v>5102.1399999999994</v>
      </c>
      <c r="H11" s="421">
        <f>'Revenue Quantitative details'!G12</f>
        <v>270.24200000000002</v>
      </c>
      <c r="I11" s="515">
        <f>$I$14*I17*I18</f>
        <v>3750</v>
      </c>
      <c r="J11" s="515">
        <f t="shared" ref="J11:T11" si="3">$I$14*J17*J18</f>
        <v>18750</v>
      </c>
      <c r="K11" s="515">
        <f t="shared" si="3"/>
        <v>46875</v>
      </c>
      <c r="L11" s="515">
        <f t="shared" si="3"/>
        <v>65625</v>
      </c>
      <c r="M11" s="515">
        <f t="shared" si="3"/>
        <v>84375</v>
      </c>
      <c r="N11" s="515">
        <f t="shared" si="3"/>
        <v>93750</v>
      </c>
      <c r="O11" s="515">
        <f t="shared" si="3"/>
        <v>93750</v>
      </c>
      <c r="P11" s="515">
        <f t="shared" si="3"/>
        <v>93750</v>
      </c>
      <c r="Q11" s="515">
        <f t="shared" si="3"/>
        <v>93750</v>
      </c>
      <c r="R11" s="515">
        <f t="shared" si="3"/>
        <v>93750</v>
      </c>
      <c r="S11" s="515">
        <f t="shared" si="3"/>
        <v>93750</v>
      </c>
      <c r="T11" s="515">
        <f t="shared" si="3"/>
        <v>93750</v>
      </c>
    </row>
    <row r="12" spans="2:20" ht="15" thickBot="1" x14ac:dyDescent="0.35">
      <c r="B12" s="422" t="s">
        <v>101</v>
      </c>
      <c r="C12" s="423">
        <f t="shared" ref="C12:H12" si="4">SUM(C10:C11)</f>
        <v>104264.82</v>
      </c>
      <c r="D12" s="424">
        <f t="shared" si="4"/>
        <v>93539.77</v>
      </c>
      <c r="E12" s="424">
        <f t="shared" si="4"/>
        <v>1989.25</v>
      </c>
      <c r="F12" s="424">
        <f t="shared" si="4"/>
        <v>1254.95</v>
      </c>
      <c r="G12" s="424">
        <f t="shared" si="4"/>
        <v>8746.6899999999987</v>
      </c>
      <c r="H12" s="424">
        <f t="shared" si="4"/>
        <v>1052.325</v>
      </c>
      <c r="I12" s="424">
        <f>SUM(I10:I11)</f>
        <v>5000</v>
      </c>
      <c r="J12" s="424">
        <f t="shared" ref="J12:T12" si="5">SUM(J10:J11)</f>
        <v>25000</v>
      </c>
      <c r="K12" s="424">
        <f t="shared" si="5"/>
        <v>62500</v>
      </c>
      <c r="L12" s="424">
        <f t="shared" si="5"/>
        <v>87500</v>
      </c>
      <c r="M12" s="424">
        <f t="shared" si="5"/>
        <v>112500</v>
      </c>
      <c r="N12" s="424">
        <f t="shared" si="5"/>
        <v>125000</v>
      </c>
      <c r="O12" s="424">
        <f t="shared" si="5"/>
        <v>125000</v>
      </c>
      <c r="P12" s="424">
        <f t="shared" si="5"/>
        <v>125000</v>
      </c>
      <c r="Q12" s="424">
        <f t="shared" si="5"/>
        <v>125000</v>
      </c>
      <c r="R12" s="424">
        <f t="shared" si="5"/>
        <v>125000</v>
      </c>
      <c r="S12" s="424">
        <f t="shared" si="5"/>
        <v>125000</v>
      </c>
      <c r="T12" s="516">
        <f t="shared" si="5"/>
        <v>125000</v>
      </c>
    </row>
    <row r="13" spans="2:20" x14ac:dyDescent="0.3">
      <c r="B13" s="425" t="s">
        <v>102</v>
      </c>
      <c r="C13" s="426">
        <f>C10/C$12</f>
        <v>0.39843736362849902</v>
      </c>
      <c r="D13" s="427">
        <f t="shared" ref="D13:H14" si="6">D10/D$12</f>
        <v>0.97584161261033675</v>
      </c>
      <c r="E13" s="427">
        <f t="shared" si="6"/>
        <v>1</v>
      </c>
      <c r="F13" s="427">
        <f t="shared" si="6"/>
        <v>1</v>
      </c>
      <c r="G13" s="427">
        <f t="shared" si="6"/>
        <v>0.41667762319231627</v>
      </c>
      <c r="H13" s="428">
        <f t="shared" si="6"/>
        <v>0.74319530563276548</v>
      </c>
      <c r="I13" s="429">
        <v>0.25</v>
      </c>
      <c r="J13" s="430">
        <v>0.25</v>
      </c>
      <c r="K13" s="430">
        <v>0.25</v>
      </c>
      <c r="L13" s="430">
        <v>0.25</v>
      </c>
      <c r="M13" s="430">
        <v>0.25</v>
      </c>
      <c r="N13" s="430">
        <v>0.25</v>
      </c>
      <c r="O13" s="430">
        <v>0.25</v>
      </c>
      <c r="P13" s="430">
        <v>0.25</v>
      </c>
      <c r="Q13" s="430">
        <v>0.25</v>
      </c>
      <c r="R13" s="430">
        <v>0.25</v>
      </c>
      <c r="S13" s="430">
        <v>0.25</v>
      </c>
      <c r="T13" s="431">
        <v>0.25</v>
      </c>
    </row>
    <row r="14" spans="2:20" ht="15" thickBot="1" x14ac:dyDescent="0.35">
      <c r="B14" s="432" t="s">
        <v>103</v>
      </c>
      <c r="C14" s="433">
        <f>C11/C$12</f>
        <v>0.60156263637150098</v>
      </c>
      <c r="D14" s="434">
        <f t="shared" si="6"/>
        <v>2.4158387389663246E-2</v>
      </c>
      <c r="E14" s="434">
        <f t="shared" si="6"/>
        <v>0</v>
      </c>
      <c r="F14" s="434">
        <f t="shared" si="6"/>
        <v>0</v>
      </c>
      <c r="G14" s="434">
        <f t="shared" si="6"/>
        <v>0.58332237680768384</v>
      </c>
      <c r="H14" s="435">
        <f t="shared" si="6"/>
        <v>0.25680469436723447</v>
      </c>
      <c r="I14" s="436">
        <v>0.75</v>
      </c>
      <c r="J14" s="437">
        <v>0.75</v>
      </c>
      <c r="K14" s="437">
        <v>0.75</v>
      </c>
      <c r="L14" s="437">
        <v>0.75</v>
      </c>
      <c r="M14" s="437">
        <v>0.75</v>
      </c>
      <c r="N14" s="437">
        <v>0.75</v>
      </c>
      <c r="O14" s="437">
        <v>0.75</v>
      </c>
      <c r="P14" s="437">
        <v>0.75</v>
      </c>
      <c r="Q14" s="437">
        <v>0.75</v>
      </c>
      <c r="R14" s="437">
        <v>0.75</v>
      </c>
      <c r="S14" s="437">
        <v>0.75</v>
      </c>
      <c r="T14" s="438">
        <v>0.75</v>
      </c>
    </row>
    <row r="16" spans="2:20" x14ac:dyDescent="0.3">
      <c r="B16" s="412" t="s">
        <v>90</v>
      </c>
      <c r="C16" s="413" t="s">
        <v>91</v>
      </c>
      <c r="D16" s="413" t="s">
        <v>92</v>
      </c>
      <c r="E16" s="413" t="s">
        <v>93</v>
      </c>
      <c r="F16" s="413" t="s">
        <v>94</v>
      </c>
      <c r="G16" s="413" t="s">
        <v>95</v>
      </c>
      <c r="H16" s="413" t="s">
        <v>96</v>
      </c>
      <c r="I16" s="413" t="s">
        <v>395</v>
      </c>
      <c r="J16" s="413" t="s">
        <v>396</v>
      </c>
      <c r="K16" s="413" t="s">
        <v>397</v>
      </c>
      <c r="L16" s="413" t="s">
        <v>398</v>
      </c>
      <c r="M16" s="413" t="s">
        <v>399</v>
      </c>
      <c r="N16" s="413" t="s">
        <v>400</v>
      </c>
      <c r="O16" s="413" t="s">
        <v>401</v>
      </c>
      <c r="P16" s="413" t="s">
        <v>402</v>
      </c>
      <c r="Q16" s="413" t="s">
        <v>403</v>
      </c>
      <c r="R16" s="413" t="s">
        <v>404</v>
      </c>
      <c r="S16" s="413" t="s">
        <v>405</v>
      </c>
      <c r="T16" s="413" t="s">
        <v>406</v>
      </c>
    </row>
    <row r="17" spans="2:20" ht="15.75" customHeight="1" x14ac:dyDescent="0.3">
      <c r="B17" s="418" t="s">
        <v>407</v>
      </c>
      <c r="C17" s="439">
        <v>250000</v>
      </c>
      <c r="D17" s="439">
        <v>250000</v>
      </c>
      <c r="E17" s="439">
        <v>250000</v>
      </c>
      <c r="F17" s="439">
        <v>250000</v>
      </c>
      <c r="G17" s="439">
        <v>250000</v>
      </c>
      <c r="H17" s="439">
        <v>250000</v>
      </c>
      <c r="I17" s="439">
        <v>250000</v>
      </c>
      <c r="J17" s="439">
        <v>250000</v>
      </c>
      <c r="K17" s="439">
        <v>250000</v>
      </c>
      <c r="L17" s="439">
        <v>250000</v>
      </c>
      <c r="M17" s="439">
        <v>250000</v>
      </c>
      <c r="N17" s="439">
        <v>250000</v>
      </c>
      <c r="O17" s="439">
        <v>250000</v>
      </c>
      <c r="P17" s="439">
        <v>250000</v>
      </c>
      <c r="Q17" s="439">
        <v>250000</v>
      </c>
      <c r="R17" s="439">
        <v>250000</v>
      </c>
      <c r="S17" s="439">
        <v>250000</v>
      </c>
      <c r="T17" s="439">
        <v>250000</v>
      </c>
    </row>
    <row r="18" spans="2:20" x14ac:dyDescent="0.3">
      <c r="B18" s="418" t="s">
        <v>408</v>
      </c>
      <c r="C18" s="440">
        <f>'Revenue Quantitative details'!B21</f>
        <v>0.49085928000000001</v>
      </c>
      <c r="D18" s="440">
        <f>'Revenue Quantitative details'!C21</f>
        <v>0.49095907999999999</v>
      </c>
      <c r="E18" s="440">
        <f>'Revenue Quantitative details'!D21</f>
        <v>1.0245000000000001E-2</v>
      </c>
      <c r="F18" s="440">
        <f>'Revenue Quantitative details'!E21</f>
        <v>9.2931800000000009E-2</v>
      </c>
      <c r="G18" s="440">
        <f>'Revenue Quantitative details'!F21</f>
        <v>0.11167875200000001</v>
      </c>
      <c r="H18" s="440">
        <f>'Revenue Quantitative details'!G21</f>
        <v>0.23749729999999999</v>
      </c>
      <c r="I18" s="441">
        <v>0.02</v>
      </c>
      <c r="J18" s="441">
        <v>0.1</v>
      </c>
      <c r="K18" s="441">
        <v>0.25</v>
      </c>
      <c r="L18" s="441">
        <v>0.35</v>
      </c>
      <c r="M18" s="441">
        <v>0.45</v>
      </c>
      <c r="N18" s="441">
        <v>0.5</v>
      </c>
      <c r="O18" s="441">
        <v>0.5</v>
      </c>
      <c r="P18" s="441">
        <v>0.5</v>
      </c>
      <c r="Q18" s="441">
        <v>0.5</v>
      </c>
      <c r="R18" s="441">
        <v>0.5</v>
      </c>
      <c r="S18" s="441">
        <v>0.5</v>
      </c>
      <c r="T18" s="441">
        <v>0.5</v>
      </c>
    </row>
    <row r="19" spans="2:20" x14ac:dyDescent="0.3">
      <c r="B19" s="442" t="s">
        <v>430</v>
      </c>
      <c r="C19" s="440"/>
      <c r="D19" s="440"/>
      <c r="E19" s="440"/>
      <c r="F19" s="440"/>
      <c r="G19" s="440"/>
      <c r="H19" s="440"/>
      <c r="I19" s="441"/>
      <c r="J19" s="441"/>
      <c r="K19" s="441"/>
      <c r="L19" s="441"/>
      <c r="M19" s="441"/>
      <c r="N19" s="441"/>
      <c r="O19" s="441"/>
      <c r="P19" s="441"/>
      <c r="Q19" s="441"/>
      <c r="R19" s="441"/>
      <c r="S19" s="441"/>
      <c r="T19" s="441"/>
    </row>
    <row r="20" spans="2:20" x14ac:dyDescent="0.3">
      <c r="B20" s="443" t="s">
        <v>428</v>
      </c>
      <c r="C20" s="444">
        <f>'Revenue Quantitative details'!B26/100</f>
        <v>292.15870000000001</v>
      </c>
      <c r="D20" s="444">
        <f>'Revenue Quantitative details'!C26/100</f>
        <v>363.15590000000003</v>
      </c>
      <c r="E20" s="444">
        <f>'Revenue Quantitative details'!D26/100</f>
        <v>11.656300000000002</v>
      </c>
      <c r="F20" s="444">
        <f>'Revenue Quantitative details'!E26/100</f>
        <v>7.3339999999999996</v>
      </c>
      <c r="G20" s="444">
        <f>'Revenue Quantitative details'!F26/100</f>
        <v>22.201000000000001</v>
      </c>
      <c r="H20" s="444">
        <f>'Revenue Quantitative details'!G26/100</f>
        <v>6.1592999999999991</v>
      </c>
      <c r="I20" s="107">
        <f>I7*I10/10^7</f>
        <v>10.25784763254028</v>
      </c>
      <c r="J20" s="107">
        <f t="shared" ref="J20:T20" si="7">J7*J10/10^7</f>
        <v>53.443386165534861</v>
      </c>
      <c r="K20" s="107">
        <f t="shared" si="7"/>
        <v>139.2200209612183</v>
      </c>
      <c r="L20" s="107">
        <f t="shared" si="7"/>
        <v>203.09416657822524</v>
      </c>
      <c r="M20" s="107">
        <f t="shared" si="7"/>
        <v>272.08815631008525</v>
      </c>
      <c r="N20" s="107">
        <f t="shared" si="7"/>
        <v>315.01762097234314</v>
      </c>
      <c r="O20" s="107">
        <f t="shared" si="7"/>
        <v>328.24836105318155</v>
      </c>
      <c r="P20" s="107">
        <f t="shared" si="7"/>
        <v>342.0347922174152</v>
      </c>
      <c r="Q20" s="107">
        <f t="shared" si="7"/>
        <v>356.40025349054662</v>
      </c>
      <c r="R20" s="107">
        <f t="shared" si="7"/>
        <v>371.36906413714962</v>
      </c>
      <c r="S20" s="107">
        <f t="shared" si="7"/>
        <v>386.96656483090987</v>
      </c>
      <c r="T20" s="107">
        <f t="shared" si="7"/>
        <v>403.21916055380814</v>
      </c>
    </row>
    <row r="21" spans="2:20" x14ac:dyDescent="0.3">
      <c r="B21" s="443" t="s">
        <v>429</v>
      </c>
      <c r="C21" s="444">
        <f>'Revenue Quantitative details'!B23/100</f>
        <v>460.87300000000005</v>
      </c>
      <c r="D21" s="444">
        <f>'Revenue Quantitative details'!C23/100</f>
        <v>17.123900000000003</v>
      </c>
      <c r="E21" s="444">
        <f>'Revenue Quantitative details'!D23/100</f>
        <v>0</v>
      </c>
      <c r="F21" s="444">
        <f>'Revenue Quantitative details'!E23/100</f>
        <v>0</v>
      </c>
      <c r="G21" s="444">
        <f>'Revenue Quantitative details'!F23/100</f>
        <v>49.885600000000004</v>
      </c>
      <c r="H21" s="444">
        <f>'Revenue Quantitative details'!G23/100</f>
        <v>12.6959</v>
      </c>
      <c r="I21" s="107">
        <f>(I8*I11)/10^7</f>
        <v>39.697905025865701</v>
      </c>
      <c r="J21" s="107">
        <f t="shared" ref="J21:T21" si="8">(J8*J11)/10^7</f>
        <v>206.82608518476033</v>
      </c>
      <c r="K21" s="107">
        <f t="shared" si="8"/>
        <v>538.78195190630061</v>
      </c>
      <c r="L21" s="107">
        <f t="shared" si="8"/>
        <v>785.97511144091152</v>
      </c>
      <c r="M21" s="107">
        <f t="shared" si="8"/>
        <v>1052.9820850132667</v>
      </c>
      <c r="N21" s="107">
        <f t="shared" si="8"/>
        <v>1219.1192584264713</v>
      </c>
      <c r="O21" s="107">
        <f t="shared" si="8"/>
        <v>1270.3222672803829</v>
      </c>
      <c r="P21" s="107">
        <f t="shared" si="8"/>
        <v>1323.6758025061592</v>
      </c>
      <c r="Q21" s="107">
        <f t="shared" si="8"/>
        <v>1379.2701862114179</v>
      </c>
      <c r="R21" s="107">
        <f t="shared" si="8"/>
        <v>1437.1995340322974</v>
      </c>
      <c r="S21" s="107">
        <f t="shared" si="8"/>
        <v>1497.5619144616542</v>
      </c>
      <c r="T21" s="107">
        <f t="shared" si="8"/>
        <v>1560.4595148690435</v>
      </c>
    </row>
    <row r="22" spans="2:20" x14ac:dyDescent="0.3">
      <c r="B22" s="442" t="s">
        <v>427</v>
      </c>
      <c r="C22" s="444">
        <f>C20+C21</f>
        <v>753.0317</v>
      </c>
      <c r="D22" s="444">
        <f t="shared" ref="D22:H22" si="9">D20+D21</f>
        <v>380.27980000000002</v>
      </c>
      <c r="E22" s="444">
        <f t="shared" si="9"/>
        <v>11.656300000000002</v>
      </c>
      <c r="F22" s="444">
        <f t="shared" si="9"/>
        <v>7.3339999999999996</v>
      </c>
      <c r="G22" s="444">
        <f t="shared" si="9"/>
        <v>72.086600000000004</v>
      </c>
      <c r="H22" s="444">
        <f t="shared" si="9"/>
        <v>18.8552</v>
      </c>
      <c r="I22" s="517">
        <f>SUM(I20:I21)</f>
        <v>49.955752658405984</v>
      </c>
      <c r="J22" s="517">
        <f t="shared" ref="J22:T22" si="10">SUM(J20:J21)</f>
        <v>260.26947135029519</v>
      </c>
      <c r="K22" s="517">
        <f t="shared" si="10"/>
        <v>678.00197286751893</v>
      </c>
      <c r="L22" s="517">
        <f t="shared" si="10"/>
        <v>989.06927801913673</v>
      </c>
      <c r="M22" s="517">
        <f t="shared" si="10"/>
        <v>1325.0702413233519</v>
      </c>
      <c r="N22" s="517">
        <f t="shared" si="10"/>
        <v>1534.1368793988145</v>
      </c>
      <c r="O22" s="517">
        <f t="shared" si="10"/>
        <v>1598.5706283335644</v>
      </c>
      <c r="P22" s="517">
        <f t="shared" si="10"/>
        <v>1665.7105947235746</v>
      </c>
      <c r="Q22" s="517">
        <f t="shared" si="10"/>
        <v>1735.6704397019646</v>
      </c>
      <c r="R22" s="517">
        <f t="shared" si="10"/>
        <v>1808.5685981694469</v>
      </c>
      <c r="S22" s="517">
        <f t="shared" si="10"/>
        <v>1884.528479292564</v>
      </c>
      <c r="T22" s="517">
        <f t="shared" si="10"/>
        <v>1963.6786754228515</v>
      </c>
    </row>
    <row r="23" spans="2:20" x14ac:dyDescent="0.3">
      <c r="D23" s="37"/>
      <c r="E23" s="37"/>
      <c r="F23" s="37"/>
      <c r="G23" s="37"/>
      <c r="H23" s="37"/>
      <c r="I23" s="37"/>
    </row>
    <row r="24" spans="2:20" x14ac:dyDescent="0.3">
      <c r="B24" s="513" t="s">
        <v>393</v>
      </c>
      <c r="C24" s="528"/>
      <c r="D24" s="528"/>
      <c r="E24" s="528"/>
      <c r="F24" s="528"/>
      <c r="G24" s="528"/>
      <c r="H24" s="528"/>
      <c r="I24" s="529"/>
      <c r="J24" s="528"/>
      <c r="K24" s="528"/>
      <c r="L24" s="528"/>
      <c r="M24" s="528"/>
      <c r="N24" s="528"/>
      <c r="O24" s="528"/>
      <c r="P24" s="528"/>
      <c r="Q24" s="528"/>
      <c r="R24" s="528"/>
      <c r="S24" s="528"/>
      <c r="T24" s="528"/>
    </row>
    <row r="25" spans="2:20" ht="15" thickBot="1" x14ac:dyDescent="0.35">
      <c r="C25" s="411"/>
      <c r="D25" s="411"/>
      <c r="E25" s="411"/>
      <c r="F25" s="411"/>
      <c r="G25" s="411"/>
      <c r="H25" s="411"/>
      <c r="I25" s="10"/>
    </row>
    <row r="26" spans="2:20" x14ac:dyDescent="0.3">
      <c r="B26" s="445" t="s">
        <v>90</v>
      </c>
      <c r="C26" s="446" t="s">
        <v>91</v>
      </c>
      <c r="D26" s="446" t="s">
        <v>92</v>
      </c>
      <c r="E26" s="446" t="s">
        <v>93</v>
      </c>
      <c r="F26" s="446" t="s">
        <v>94</v>
      </c>
      <c r="G26" s="446" t="s">
        <v>95</v>
      </c>
      <c r="H26" s="447" t="s">
        <v>96</v>
      </c>
      <c r="I26" s="413" t="s">
        <v>395</v>
      </c>
      <c r="J26" s="413" t="s">
        <v>396</v>
      </c>
      <c r="K26" s="413" t="s">
        <v>397</v>
      </c>
      <c r="L26" s="413" t="s">
        <v>398</v>
      </c>
      <c r="M26" s="413" t="s">
        <v>399</v>
      </c>
      <c r="N26" s="413" t="s">
        <v>400</v>
      </c>
      <c r="O26" s="413" t="s">
        <v>401</v>
      </c>
      <c r="P26" s="413" t="s">
        <v>402</v>
      </c>
      <c r="Q26" s="413" t="s">
        <v>403</v>
      </c>
      <c r="R26" s="413" t="s">
        <v>404</v>
      </c>
      <c r="S26" s="413" t="s">
        <v>405</v>
      </c>
      <c r="T26" s="413" t="s">
        <v>406</v>
      </c>
    </row>
    <row r="27" spans="2:20" x14ac:dyDescent="0.3">
      <c r="B27" s="448" t="s">
        <v>97</v>
      </c>
      <c r="C27" s="449"/>
      <c r="D27" s="449"/>
      <c r="E27" s="449"/>
      <c r="F27" s="449"/>
      <c r="G27" s="449"/>
      <c r="H27" s="450"/>
      <c r="I27" s="450"/>
      <c r="J27" s="450"/>
      <c r="K27" s="450"/>
      <c r="L27" s="450"/>
      <c r="M27" s="450"/>
      <c r="N27" s="450"/>
      <c r="O27" s="450"/>
      <c r="P27" s="450"/>
      <c r="Q27" s="450"/>
      <c r="R27" s="450"/>
      <c r="S27" s="450"/>
      <c r="T27" s="450"/>
    </row>
    <row r="28" spans="2:20" ht="14.25" customHeight="1" x14ac:dyDescent="0.3">
      <c r="B28" s="451" t="s">
        <v>98</v>
      </c>
      <c r="C28" s="452">
        <f>'Revenue Quantitative details'!B65</f>
        <v>36.049852042248965</v>
      </c>
      <c r="D28" s="452">
        <f>'Revenue Quantitative details'!C65</f>
        <v>38.61363135132968</v>
      </c>
      <c r="E28" s="452">
        <f>'Revenue Quantitative details'!D65</f>
        <v>34.307431093967288</v>
      </c>
      <c r="F28" s="452">
        <f>'Revenue Quantitative details'!E65</f>
        <v>36.651762805946348</v>
      </c>
      <c r="G28" s="452">
        <f>'Revenue Quantitative details'!F65</f>
        <v>37.658442049457875</v>
      </c>
      <c r="H28" s="452">
        <f>'Revenue Quantitative details'!G65</f>
        <v>34.377176154295277</v>
      </c>
      <c r="I28" s="452">
        <f t="shared" ref="I28:T28" si="11">H28*(1+$F$83)</f>
        <v>36.508561075861586</v>
      </c>
      <c r="J28" s="452">
        <f t="shared" si="11"/>
        <v>38.772091862565006</v>
      </c>
      <c r="K28" s="452">
        <f t="shared" si="11"/>
        <v>41.175961558044037</v>
      </c>
      <c r="L28" s="452">
        <f t="shared" si="11"/>
        <v>43.728871174642769</v>
      </c>
      <c r="M28" s="452">
        <f t="shared" si="11"/>
        <v>46.440061187470626</v>
      </c>
      <c r="N28" s="452">
        <f t="shared" si="11"/>
        <v>49.319344981093806</v>
      </c>
      <c r="O28" s="452">
        <f t="shared" si="11"/>
        <v>52.377144369921623</v>
      </c>
      <c r="P28" s="452">
        <f t="shared" si="11"/>
        <v>55.624527320856764</v>
      </c>
      <c r="Q28" s="452">
        <f t="shared" si="11"/>
        <v>59.073248014749886</v>
      </c>
      <c r="R28" s="452">
        <f t="shared" si="11"/>
        <v>62.735789391664383</v>
      </c>
      <c r="S28" s="452">
        <f t="shared" si="11"/>
        <v>66.625408333947576</v>
      </c>
      <c r="T28" s="452">
        <f t="shared" si="11"/>
        <v>70.756183650652332</v>
      </c>
    </row>
    <row r="29" spans="2:20" x14ac:dyDescent="0.3">
      <c r="B29" s="453" t="s">
        <v>99</v>
      </c>
      <c r="C29" s="454">
        <f>'Revenue Quantitative details'!B64</f>
        <v>43.233980085096711</v>
      </c>
      <c r="D29" s="454">
        <f>'Revenue Quantitative details'!C64</f>
        <v>47.865001220693685</v>
      </c>
      <c r="E29" s="454">
        <f>'Revenue Quantitative details'!D64</f>
        <v>59.4541910331384</v>
      </c>
      <c r="F29" s="454" t="str">
        <f>'Revenue Quantitative details'!E64</f>
        <v>-</v>
      </c>
      <c r="G29" s="454">
        <f>'Revenue Quantitative details'!F64</f>
        <v>43.139290388036876</v>
      </c>
      <c r="H29" s="454">
        <f>'Revenue Quantitative details'!G64</f>
        <v>47.554950264317732</v>
      </c>
      <c r="I29" s="454">
        <f>H29*(1+F83)</f>
        <v>50.503357180705436</v>
      </c>
      <c r="J29" s="454">
        <f t="shared" ref="J29:T29" si="12">I29*(1+$F$83)</f>
        <v>53.634565325909179</v>
      </c>
      <c r="K29" s="454">
        <f t="shared" si="12"/>
        <v>56.95990837611555</v>
      </c>
      <c r="L29" s="454">
        <f t="shared" si="12"/>
        <v>60.491422695434714</v>
      </c>
      <c r="M29" s="454">
        <f t="shared" si="12"/>
        <v>64.241890902551674</v>
      </c>
      <c r="N29" s="454">
        <f t="shared" si="12"/>
        <v>68.224888138509883</v>
      </c>
      <c r="O29" s="454">
        <f t="shared" si="12"/>
        <v>72.454831203097498</v>
      </c>
      <c r="P29" s="454">
        <f t="shared" si="12"/>
        <v>76.947030737689545</v>
      </c>
      <c r="Q29" s="454">
        <f t="shared" si="12"/>
        <v>81.717746643426295</v>
      </c>
      <c r="R29" s="454">
        <f t="shared" si="12"/>
        <v>86.784246935318734</v>
      </c>
      <c r="S29" s="454">
        <f t="shared" si="12"/>
        <v>92.164870245308506</v>
      </c>
      <c r="T29" s="454">
        <f t="shared" si="12"/>
        <v>97.879092200517633</v>
      </c>
    </row>
    <row r="30" spans="2:20" x14ac:dyDescent="0.3">
      <c r="B30" s="448" t="s">
        <v>106</v>
      </c>
      <c r="C30" s="419"/>
      <c r="D30" s="419"/>
      <c r="E30" s="415"/>
      <c r="F30" s="415"/>
      <c r="G30" s="419"/>
      <c r="H30" s="455"/>
      <c r="I30" s="450"/>
      <c r="J30" s="450"/>
      <c r="K30" s="450"/>
      <c r="L30" s="450"/>
      <c r="M30" s="450"/>
      <c r="N30" s="450"/>
      <c r="O30" s="450"/>
      <c r="P30" s="450"/>
      <c r="Q30" s="450"/>
      <c r="R30" s="450"/>
      <c r="S30" s="450"/>
      <c r="T30" s="450"/>
    </row>
    <row r="31" spans="2:20" x14ac:dyDescent="0.3">
      <c r="B31" s="453" t="s">
        <v>98</v>
      </c>
      <c r="C31" s="456">
        <f>'Revenue Quantitative details'!B47</f>
        <v>46297</v>
      </c>
      <c r="D31" s="456">
        <f>'Revenue Quantitative details'!C47</f>
        <v>2543739</v>
      </c>
      <c r="E31" s="456">
        <f>'Revenue Quantitative details'!D47</f>
        <v>5780118</v>
      </c>
      <c r="F31" s="456">
        <f>'Revenue Quantitative details'!E47</f>
        <v>8317308</v>
      </c>
      <c r="G31" s="456">
        <f>'Revenue Quantitative details'!F47</f>
        <v>2396302</v>
      </c>
      <c r="H31" s="456">
        <f>'Revenue Quantitative details'!G47</f>
        <v>1031062</v>
      </c>
      <c r="I31" s="514">
        <f>I42*I34</f>
        <v>1260000</v>
      </c>
      <c r="J31" s="514">
        <f t="shared" ref="J31:T31" si="13">J42*J34</f>
        <v>1260000</v>
      </c>
      <c r="K31" s="514">
        <f t="shared" si="13"/>
        <v>1260000</v>
      </c>
      <c r="L31" s="514">
        <f t="shared" si="13"/>
        <v>1260000</v>
      </c>
      <c r="M31" s="514">
        <f t="shared" si="13"/>
        <v>1260000</v>
      </c>
      <c r="N31" s="514">
        <f t="shared" si="13"/>
        <v>1260000</v>
      </c>
      <c r="O31" s="514">
        <f t="shared" si="13"/>
        <v>1260000</v>
      </c>
      <c r="P31" s="514">
        <f t="shared" si="13"/>
        <v>1260000</v>
      </c>
      <c r="Q31" s="514">
        <f t="shared" si="13"/>
        <v>1260000</v>
      </c>
      <c r="R31" s="514">
        <f t="shared" si="13"/>
        <v>1260000</v>
      </c>
      <c r="S31" s="514">
        <f t="shared" si="13"/>
        <v>1260000</v>
      </c>
      <c r="T31" s="514">
        <f t="shared" si="13"/>
        <v>1260000</v>
      </c>
    </row>
    <row r="32" spans="2:20" ht="15" thickBot="1" x14ac:dyDescent="0.35">
      <c r="B32" s="457" t="s">
        <v>99</v>
      </c>
      <c r="C32" s="458">
        <f>'Revenue Quantitative details'!B46</f>
        <v>13106265</v>
      </c>
      <c r="D32" s="458">
        <f>'Revenue Quantitative details'!C46</f>
        <v>1810446</v>
      </c>
      <c r="E32" s="458">
        <f>'Revenue Quantitative details'!D46</f>
        <v>3078</v>
      </c>
      <c r="F32" s="458">
        <f>'Revenue Quantitative details'!E46</f>
        <v>0</v>
      </c>
      <c r="G32" s="458">
        <f>'Revenue Quantitative details'!F46</f>
        <v>3400450</v>
      </c>
      <c r="H32" s="458">
        <f>'Revenue Quantitative details'!G46</f>
        <v>11285660</v>
      </c>
      <c r="I32" s="514">
        <f>I35*I42</f>
        <v>11340000</v>
      </c>
      <c r="J32" s="514">
        <f t="shared" ref="J32:T32" si="14">J35*J42</f>
        <v>11340000</v>
      </c>
      <c r="K32" s="514">
        <f t="shared" si="14"/>
        <v>11340000</v>
      </c>
      <c r="L32" s="514">
        <f t="shared" si="14"/>
        <v>11340000</v>
      </c>
      <c r="M32" s="514">
        <f t="shared" si="14"/>
        <v>11340000</v>
      </c>
      <c r="N32" s="514">
        <f t="shared" si="14"/>
        <v>11340000</v>
      </c>
      <c r="O32" s="514">
        <f t="shared" si="14"/>
        <v>11340000</v>
      </c>
      <c r="P32" s="514">
        <f t="shared" si="14"/>
        <v>11340000</v>
      </c>
      <c r="Q32" s="514">
        <f t="shared" si="14"/>
        <v>11340000</v>
      </c>
      <c r="R32" s="514">
        <f t="shared" si="14"/>
        <v>11340000</v>
      </c>
      <c r="S32" s="514">
        <f t="shared" si="14"/>
        <v>11340000</v>
      </c>
      <c r="T32" s="514">
        <f t="shared" si="14"/>
        <v>11340000</v>
      </c>
    </row>
    <row r="33" spans="1:20" ht="15" thickBot="1" x14ac:dyDescent="0.35">
      <c r="B33" s="459" t="s">
        <v>101</v>
      </c>
      <c r="C33" s="460">
        <f>SUM(C31:C32)</f>
        <v>13152562</v>
      </c>
      <c r="D33" s="460">
        <f t="shared" ref="D33:H33" si="15">SUM(D31:D32)</f>
        <v>4354185</v>
      </c>
      <c r="E33" s="460">
        <f t="shared" si="15"/>
        <v>5783196</v>
      </c>
      <c r="F33" s="460">
        <f t="shared" si="15"/>
        <v>8317308</v>
      </c>
      <c r="G33" s="460">
        <f t="shared" si="15"/>
        <v>5796752</v>
      </c>
      <c r="H33" s="460">
        <f t="shared" si="15"/>
        <v>12316722</v>
      </c>
      <c r="I33" s="518">
        <f>SUM(I31:I32)</f>
        <v>12600000</v>
      </c>
      <c r="J33" s="518">
        <f t="shared" ref="J33:T33" si="16">SUM(J31:J32)</f>
        <v>12600000</v>
      </c>
      <c r="K33" s="518">
        <f t="shared" si="16"/>
        <v>12600000</v>
      </c>
      <c r="L33" s="518">
        <f t="shared" si="16"/>
        <v>12600000</v>
      </c>
      <c r="M33" s="518">
        <f t="shared" si="16"/>
        <v>12600000</v>
      </c>
      <c r="N33" s="518">
        <f t="shared" si="16"/>
        <v>12600000</v>
      </c>
      <c r="O33" s="518">
        <f t="shared" si="16"/>
        <v>12600000</v>
      </c>
      <c r="P33" s="518">
        <f t="shared" si="16"/>
        <v>12600000</v>
      </c>
      <c r="Q33" s="518">
        <f t="shared" si="16"/>
        <v>12600000</v>
      </c>
      <c r="R33" s="518">
        <f t="shared" si="16"/>
        <v>12600000</v>
      </c>
      <c r="S33" s="518">
        <f t="shared" si="16"/>
        <v>12600000</v>
      </c>
      <c r="T33" s="518">
        <f t="shared" si="16"/>
        <v>12600000</v>
      </c>
    </row>
    <row r="34" spans="1:20" x14ac:dyDescent="0.3">
      <c r="B34" s="461" t="s">
        <v>102</v>
      </c>
      <c r="C34" s="427">
        <f>C31/C$33</f>
        <v>3.5199986131979459E-3</v>
      </c>
      <c r="D34" s="427">
        <f t="shared" ref="D34:H35" si="17">D31/D$33</f>
        <v>0.58420554018719917</v>
      </c>
      <c r="E34" s="427">
        <f t="shared" si="17"/>
        <v>0.9994677683412424</v>
      </c>
      <c r="F34" s="427">
        <f t="shared" si="17"/>
        <v>1</v>
      </c>
      <c r="G34" s="427">
        <f t="shared" si="17"/>
        <v>0.41338701396920208</v>
      </c>
      <c r="H34" s="428">
        <f t="shared" si="17"/>
        <v>8.3712370872704611E-2</v>
      </c>
      <c r="I34" s="462">
        <v>0.1</v>
      </c>
      <c r="J34" s="12">
        <v>0.1</v>
      </c>
      <c r="K34" s="12">
        <v>0.1</v>
      </c>
      <c r="L34" s="12">
        <v>0.1</v>
      </c>
      <c r="M34" s="12">
        <v>0.1</v>
      </c>
      <c r="N34" s="12">
        <v>0.1</v>
      </c>
      <c r="O34" s="12">
        <v>0.1</v>
      </c>
      <c r="P34" s="12">
        <v>0.1</v>
      </c>
      <c r="Q34" s="12">
        <v>0.1</v>
      </c>
      <c r="R34" s="12">
        <v>0.1</v>
      </c>
      <c r="S34" s="12">
        <v>0.1</v>
      </c>
      <c r="T34" s="463">
        <v>0.1</v>
      </c>
    </row>
    <row r="35" spans="1:20" ht="15" thickBot="1" x14ac:dyDescent="0.35">
      <c r="B35" s="464" t="s">
        <v>103</v>
      </c>
      <c r="C35" s="434">
        <f>C32/C$33</f>
        <v>0.99648000138680204</v>
      </c>
      <c r="D35" s="434">
        <f t="shared" si="17"/>
        <v>0.41579445981280078</v>
      </c>
      <c r="E35" s="434">
        <f t="shared" si="17"/>
        <v>5.3223165875754513E-4</v>
      </c>
      <c r="F35" s="434">
        <f t="shared" si="17"/>
        <v>0</v>
      </c>
      <c r="G35" s="434">
        <f t="shared" si="17"/>
        <v>0.58661298603079792</v>
      </c>
      <c r="H35" s="435">
        <f t="shared" si="17"/>
        <v>0.91628762912729544</v>
      </c>
      <c r="I35" s="436">
        <v>0.9</v>
      </c>
      <c r="J35" s="437">
        <v>0.9</v>
      </c>
      <c r="K35" s="437">
        <v>0.9</v>
      </c>
      <c r="L35" s="437">
        <v>0.9</v>
      </c>
      <c r="M35" s="437">
        <v>0.9</v>
      </c>
      <c r="N35" s="437">
        <v>0.9</v>
      </c>
      <c r="O35" s="437">
        <v>0.9</v>
      </c>
      <c r="P35" s="437">
        <v>0.9</v>
      </c>
      <c r="Q35" s="437">
        <v>0.9</v>
      </c>
      <c r="R35" s="437">
        <v>0.9</v>
      </c>
      <c r="S35" s="437">
        <v>0.9</v>
      </c>
      <c r="T35" s="438">
        <v>0.9</v>
      </c>
    </row>
    <row r="36" spans="1:20" x14ac:dyDescent="0.3">
      <c r="C36" s="40"/>
      <c r="D36" s="40"/>
      <c r="E36" s="40"/>
      <c r="F36" s="40"/>
      <c r="G36" s="40"/>
      <c r="H36" s="40"/>
    </row>
    <row r="38" spans="1:20" x14ac:dyDescent="0.3">
      <c r="B38" s="412" t="s">
        <v>90</v>
      </c>
      <c r="C38" s="413" t="s">
        <v>91</v>
      </c>
      <c r="D38" s="413" t="s">
        <v>92</v>
      </c>
      <c r="E38" s="413" t="s">
        <v>93</v>
      </c>
      <c r="F38" s="413" t="s">
        <v>94</v>
      </c>
      <c r="G38" s="413" t="s">
        <v>95</v>
      </c>
      <c r="H38" s="413" t="s">
        <v>96</v>
      </c>
      <c r="I38" s="413" t="s">
        <v>395</v>
      </c>
      <c r="J38" s="413" t="s">
        <v>396</v>
      </c>
      <c r="K38" s="413" t="s">
        <v>397</v>
      </c>
      <c r="L38" s="413" t="s">
        <v>398</v>
      </c>
      <c r="M38" s="413" t="s">
        <v>399</v>
      </c>
      <c r="N38" s="413" t="s">
        <v>400</v>
      </c>
      <c r="O38" s="413" t="s">
        <v>401</v>
      </c>
      <c r="P38" s="413" t="s">
        <v>402</v>
      </c>
      <c r="Q38" s="413" t="s">
        <v>403</v>
      </c>
      <c r="R38" s="413" t="s">
        <v>404</v>
      </c>
      <c r="S38" s="413" t="s">
        <v>405</v>
      </c>
      <c r="T38" s="413" t="s">
        <v>406</v>
      </c>
    </row>
    <row r="39" spans="1:20" x14ac:dyDescent="0.3">
      <c r="B39" s="418" t="s">
        <v>104</v>
      </c>
      <c r="C39" s="465">
        <v>18000000</v>
      </c>
      <c r="D39" s="465">
        <v>18000000</v>
      </c>
      <c r="E39" s="465">
        <v>18000000</v>
      </c>
      <c r="F39" s="465">
        <v>18000000</v>
      </c>
      <c r="G39" s="465">
        <v>18000000</v>
      </c>
      <c r="H39" s="465">
        <v>18000000</v>
      </c>
      <c r="I39" s="465">
        <v>18000000</v>
      </c>
      <c r="J39" s="465">
        <v>18000000</v>
      </c>
      <c r="K39" s="465">
        <v>18000000</v>
      </c>
      <c r="L39" s="465">
        <v>18000000</v>
      </c>
      <c r="M39" s="465">
        <v>18000000</v>
      </c>
      <c r="N39" s="465">
        <v>18000000</v>
      </c>
      <c r="O39" s="465">
        <v>18000000</v>
      </c>
      <c r="P39" s="465">
        <v>18000000</v>
      </c>
      <c r="Q39" s="465">
        <v>18000000</v>
      </c>
      <c r="R39" s="465">
        <v>18000000</v>
      </c>
      <c r="S39" s="465">
        <v>18000000</v>
      </c>
      <c r="T39" s="465">
        <v>18000000</v>
      </c>
    </row>
    <row r="40" spans="1:20" x14ac:dyDescent="0.3">
      <c r="B40" s="418" t="s">
        <v>409</v>
      </c>
      <c r="C40" s="466">
        <v>300</v>
      </c>
      <c r="D40" s="466">
        <v>300</v>
      </c>
      <c r="E40" s="466">
        <v>300</v>
      </c>
      <c r="F40" s="466">
        <v>300</v>
      </c>
      <c r="G40" s="466">
        <v>300</v>
      </c>
      <c r="H40" s="466">
        <v>300</v>
      </c>
      <c r="I40" s="466">
        <v>300</v>
      </c>
      <c r="J40" s="466">
        <v>300</v>
      </c>
      <c r="K40" s="466">
        <v>300</v>
      </c>
      <c r="L40" s="466">
        <v>300</v>
      </c>
      <c r="M40" s="466">
        <v>300</v>
      </c>
      <c r="N40" s="466">
        <v>300</v>
      </c>
      <c r="O40" s="466">
        <v>300</v>
      </c>
      <c r="P40" s="466">
        <v>300</v>
      </c>
      <c r="Q40" s="466">
        <v>300</v>
      </c>
      <c r="R40" s="466">
        <v>300</v>
      </c>
      <c r="S40" s="466">
        <v>300</v>
      </c>
      <c r="T40" s="466">
        <v>300</v>
      </c>
    </row>
    <row r="41" spans="1:20" x14ac:dyDescent="0.3">
      <c r="B41" s="418" t="s">
        <v>408</v>
      </c>
      <c r="C41" s="467">
        <f>'Revenue Quantitative details'!B58</f>
        <v>0.28871150000000001</v>
      </c>
      <c r="D41" s="467">
        <f>'Revenue Quantitative details'!C58</f>
        <v>0.26391294444444446</v>
      </c>
      <c r="E41" s="467">
        <f>'Revenue Quantitative details'!D58</f>
        <v>0.34132388888888887</v>
      </c>
      <c r="F41" s="467">
        <f>'Revenue Quantitative details'!E58</f>
        <v>0.46694933333333333</v>
      </c>
      <c r="G41" s="467">
        <f>'Revenue Quantitative details'!F58</f>
        <v>0.31088738888888889</v>
      </c>
      <c r="H41" s="467">
        <f>'Revenue Quantitative details'!G58</f>
        <v>0.72046305555555556</v>
      </c>
      <c r="I41" s="634">
        <v>0.7</v>
      </c>
      <c r="J41" s="634">
        <v>0.7</v>
      </c>
      <c r="K41" s="634">
        <v>0.7</v>
      </c>
      <c r="L41" s="634">
        <v>0.7</v>
      </c>
      <c r="M41" s="634">
        <v>0.7</v>
      </c>
      <c r="N41" s="634">
        <v>0.7</v>
      </c>
      <c r="O41" s="634">
        <v>0.7</v>
      </c>
      <c r="P41" s="634">
        <v>0.7</v>
      </c>
      <c r="Q41" s="634">
        <v>0.7</v>
      </c>
      <c r="R41" s="634">
        <v>0.7</v>
      </c>
      <c r="S41" s="634">
        <v>0.7</v>
      </c>
      <c r="T41" s="634">
        <v>0.7</v>
      </c>
    </row>
    <row r="42" spans="1:20" x14ac:dyDescent="0.3">
      <c r="B42" s="418" t="s">
        <v>108</v>
      </c>
      <c r="C42" s="465">
        <v>5196807</v>
      </c>
      <c r="D42" s="465">
        <v>4750433</v>
      </c>
      <c r="E42" s="465">
        <v>6143830</v>
      </c>
      <c r="F42" s="465">
        <v>8405088</v>
      </c>
      <c r="G42" s="465">
        <v>5595973</v>
      </c>
      <c r="H42" s="465">
        <v>12968335</v>
      </c>
      <c r="I42" s="635">
        <f>I39*I41</f>
        <v>12600000</v>
      </c>
      <c r="J42" s="635">
        <f t="shared" ref="J42:T42" si="18">J39*J41</f>
        <v>12600000</v>
      </c>
      <c r="K42" s="635">
        <f t="shared" si="18"/>
        <v>12600000</v>
      </c>
      <c r="L42" s="635">
        <f t="shared" si="18"/>
        <v>12600000</v>
      </c>
      <c r="M42" s="635">
        <f t="shared" si="18"/>
        <v>12600000</v>
      </c>
      <c r="N42" s="635">
        <f t="shared" si="18"/>
        <v>12600000</v>
      </c>
      <c r="O42" s="635">
        <f t="shared" si="18"/>
        <v>12600000</v>
      </c>
      <c r="P42" s="635">
        <f t="shared" si="18"/>
        <v>12600000</v>
      </c>
      <c r="Q42" s="635">
        <f t="shared" si="18"/>
        <v>12600000</v>
      </c>
      <c r="R42" s="635">
        <f t="shared" si="18"/>
        <v>12600000</v>
      </c>
      <c r="S42" s="635">
        <f t="shared" si="18"/>
        <v>12600000</v>
      </c>
      <c r="T42" s="635">
        <f t="shared" si="18"/>
        <v>12600000</v>
      </c>
    </row>
    <row r="44" spans="1:20" hidden="1" x14ac:dyDescent="0.3">
      <c r="A44" s="520"/>
      <c r="B44" s="468" t="s">
        <v>90</v>
      </c>
      <c r="C44" s="645" t="s">
        <v>91</v>
      </c>
      <c r="D44" s="647"/>
      <c r="E44" s="645" t="s">
        <v>92</v>
      </c>
      <c r="F44" s="647"/>
      <c r="G44" s="645" t="s">
        <v>93</v>
      </c>
      <c r="H44" s="647"/>
      <c r="I44" s="645" t="s">
        <v>94</v>
      </c>
      <c r="J44" s="647"/>
      <c r="K44" s="645" t="s">
        <v>95</v>
      </c>
      <c r="L44" s="647"/>
      <c r="M44" s="645" t="s">
        <v>96</v>
      </c>
      <c r="N44" s="646"/>
    </row>
    <row r="45" spans="1:20" hidden="1" x14ac:dyDescent="0.3">
      <c r="B45" s="469"/>
      <c r="C45" s="470" t="s">
        <v>109</v>
      </c>
      <c r="D45" s="470" t="s">
        <v>110</v>
      </c>
      <c r="E45" s="470" t="s">
        <v>109</v>
      </c>
      <c r="F45" s="470" t="s">
        <v>110</v>
      </c>
      <c r="G45" s="470" t="s">
        <v>109</v>
      </c>
      <c r="H45" s="470" t="s">
        <v>110</v>
      </c>
      <c r="I45" s="470" t="s">
        <v>109</v>
      </c>
      <c r="J45" s="470" t="s">
        <v>110</v>
      </c>
      <c r="K45" s="470" t="s">
        <v>109</v>
      </c>
      <c r="L45" s="470" t="s">
        <v>110</v>
      </c>
      <c r="M45" s="470" t="s">
        <v>109</v>
      </c>
      <c r="N45" s="470" t="s">
        <v>110</v>
      </c>
    </row>
    <row r="46" spans="1:20" hidden="1" x14ac:dyDescent="0.3">
      <c r="B46" s="418" t="s">
        <v>111</v>
      </c>
      <c r="C46" s="471">
        <v>322624</v>
      </c>
      <c r="D46" s="472">
        <v>13994231</v>
      </c>
      <c r="E46" s="471">
        <v>46476</v>
      </c>
      <c r="F46" s="472">
        <v>2103618</v>
      </c>
      <c r="G46" s="104"/>
      <c r="H46" s="104"/>
      <c r="I46" s="650" t="s">
        <v>112</v>
      </c>
      <c r="J46" s="651"/>
      <c r="K46" s="104"/>
      <c r="L46" s="104"/>
      <c r="M46" s="471">
        <v>24288</v>
      </c>
      <c r="N46" s="472">
        <v>1837080</v>
      </c>
    </row>
    <row r="47" spans="1:20" hidden="1" x14ac:dyDescent="0.3">
      <c r="B47" s="418" t="s">
        <v>113</v>
      </c>
      <c r="C47" s="471">
        <v>195396</v>
      </c>
      <c r="D47" s="472">
        <v>8714837</v>
      </c>
      <c r="E47" s="471"/>
      <c r="F47" s="472"/>
      <c r="G47" s="104"/>
      <c r="H47" s="104"/>
      <c r="I47" s="652"/>
      <c r="J47" s="653"/>
      <c r="K47" s="104"/>
      <c r="L47" s="104"/>
      <c r="M47" s="471">
        <v>20256</v>
      </c>
      <c r="N47" s="472">
        <v>1211302</v>
      </c>
    </row>
    <row r="48" spans="1:20" hidden="1" x14ac:dyDescent="0.3">
      <c r="B48" s="418" t="s">
        <v>114</v>
      </c>
      <c r="C48" s="471">
        <v>13106265</v>
      </c>
      <c r="D48" s="472">
        <v>566635759</v>
      </c>
      <c r="E48" s="471">
        <v>1810446</v>
      </c>
      <c r="F48" s="472">
        <v>86656627</v>
      </c>
      <c r="G48" s="471">
        <v>3078</v>
      </c>
      <c r="H48" s="472">
        <v>183154</v>
      </c>
      <c r="I48" s="652"/>
      <c r="J48" s="653"/>
      <c r="K48" s="471">
        <v>3400450</v>
      </c>
      <c r="L48" s="472">
        <v>146692346.28</v>
      </c>
      <c r="M48" s="471">
        <v>11285660</v>
      </c>
      <c r="N48" s="472">
        <v>536688611</v>
      </c>
    </row>
    <row r="49" spans="2:20" hidden="1" x14ac:dyDescent="0.3">
      <c r="B49" s="418" t="s">
        <v>115</v>
      </c>
      <c r="C49" s="471">
        <v>299580</v>
      </c>
      <c r="D49" s="472">
        <v>4409323</v>
      </c>
      <c r="E49" s="471">
        <v>401972</v>
      </c>
      <c r="F49" s="472">
        <v>5098374</v>
      </c>
      <c r="G49" s="104"/>
      <c r="H49" s="104"/>
      <c r="I49" s="652"/>
      <c r="J49" s="653"/>
      <c r="K49" s="471"/>
      <c r="L49" s="104"/>
      <c r="M49" s="471"/>
      <c r="N49" s="104"/>
    </row>
    <row r="50" spans="2:20" hidden="1" x14ac:dyDescent="0.3">
      <c r="B50" s="418" t="s">
        <v>116</v>
      </c>
      <c r="C50" s="471">
        <v>16800</v>
      </c>
      <c r="D50" s="472">
        <v>817885</v>
      </c>
      <c r="E50" s="471"/>
      <c r="F50" s="472"/>
      <c r="G50" s="104"/>
      <c r="H50" s="104"/>
      <c r="I50" s="652"/>
      <c r="J50" s="653"/>
      <c r="K50" s="471"/>
      <c r="L50" s="104"/>
      <c r="M50" s="471"/>
      <c r="N50" s="104"/>
    </row>
    <row r="51" spans="2:20" hidden="1" x14ac:dyDescent="0.3">
      <c r="B51" s="418" t="s">
        <v>117</v>
      </c>
      <c r="C51" s="471">
        <v>1040</v>
      </c>
      <c r="D51" s="472">
        <v>654096</v>
      </c>
      <c r="E51" s="104"/>
      <c r="F51" s="104"/>
      <c r="G51" s="104"/>
      <c r="H51" s="104"/>
      <c r="I51" s="652"/>
      <c r="J51" s="653"/>
      <c r="K51" s="471"/>
      <c r="L51" s="104"/>
      <c r="M51" s="471"/>
      <c r="N51" s="104"/>
    </row>
    <row r="52" spans="2:20" hidden="1" x14ac:dyDescent="0.3">
      <c r="B52" s="418" t="s">
        <v>118</v>
      </c>
      <c r="C52" s="471">
        <v>198516</v>
      </c>
      <c r="D52" s="472">
        <v>15511844</v>
      </c>
      <c r="E52" s="104"/>
      <c r="F52" s="104"/>
      <c r="G52" s="104"/>
      <c r="H52" s="104"/>
      <c r="I52" s="652"/>
      <c r="J52" s="653"/>
      <c r="K52" s="471"/>
      <c r="L52" s="104"/>
      <c r="M52" s="471"/>
      <c r="N52" s="104"/>
    </row>
    <row r="53" spans="2:20" hidden="1" x14ac:dyDescent="0.3">
      <c r="B53" s="418" t="s">
        <v>119</v>
      </c>
      <c r="C53" s="471">
        <v>12800</v>
      </c>
      <c r="D53" s="472">
        <v>994157</v>
      </c>
      <c r="E53" s="104"/>
      <c r="F53" s="104"/>
      <c r="G53" s="104"/>
      <c r="H53" s="104"/>
      <c r="I53" s="652"/>
      <c r="J53" s="653"/>
      <c r="K53" s="471"/>
      <c r="L53" s="104"/>
      <c r="M53" s="471"/>
      <c r="N53" s="104"/>
    </row>
    <row r="54" spans="2:20" hidden="1" x14ac:dyDescent="0.3">
      <c r="B54" s="418" t="s">
        <v>120</v>
      </c>
      <c r="C54" s="471">
        <v>764448</v>
      </c>
      <c r="D54" s="472">
        <v>100092997</v>
      </c>
      <c r="E54" s="104"/>
      <c r="F54" s="104"/>
      <c r="G54" s="104"/>
      <c r="H54" s="104"/>
      <c r="I54" s="652"/>
      <c r="J54" s="653"/>
      <c r="K54" s="471"/>
      <c r="L54" s="104"/>
      <c r="M54" s="471"/>
      <c r="N54" s="104"/>
    </row>
    <row r="55" spans="2:20" hidden="1" x14ac:dyDescent="0.3">
      <c r="B55" s="418" t="s">
        <v>121</v>
      </c>
      <c r="C55" s="471">
        <v>8400</v>
      </c>
      <c r="D55" s="472">
        <v>1184444</v>
      </c>
      <c r="E55" s="104"/>
      <c r="F55" s="104"/>
      <c r="G55" s="104"/>
      <c r="H55" s="104"/>
      <c r="I55" s="654"/>
      <c r="J55" s="655"/>
      <c r="K55" s="471"/>
      <c r="L55" s="104"/>
      <c r="M55" s="471"/>
      <c r="N55" s="104"/>
    </row>
    <row r="56" spans="2:20" hidden="1" x14ac:dyDescent="0.3">
      <c r="B56" s="414" t="s">
        <v>101</v>
      </c>
      <c r="C56" s="473">
        <f t="shared" ref="C56:N56" si="19">SUM(C46:C55)</f>
        <v>14925869</v>
      </c>
      <c r="D56" s="474">
        <f t="shared" si="19"/>
        <v>713009573</v>
      </c>
      <c r="E56" s="473">
        <f t="shared" si="19"/>
        <v>2258894</v>
      </c>
      <c r="F56" s="474">
        <f t="shared" si="19"/>
        <v>93858619</v>
      </c>
      <c r="G56" s="473">
        <f t="shared" si="19"/>
        <v>3078</v>
      </c>
      <c r="H56" s="474">
        <f t="shared" si="19"/>
        <v>183154</v>
      </c>
      <c r="I56" s="473">
        <f t="shared" si="19"/>
        <v>0</v>
      </c>
      <c r="J56" s="474">
        <f t="shared" si="19"/>
        <v>0</v>
      </c>
      <c r="K56" s="473">
        <f t="shared" si="19"/>
        <v>3400450</v>
      </c>
      <c r="L56" s="474">
        <f t="shared" si="19"/>
        <v>146692346.28</v>
      </c>
      <c r="M56" s="473">
        <f t="shared" si="19"/>
        <v>11330204</v>
      </c>
      <c r="N56" s="474">
        <f t="shared" si="19"/>
        <v>539736993</v>
      </c>
    </row>
    <row r="57" spans="2:20" ht="15" thickBot="1" x14ac:dyDescent="0.35"/>
    <row r="58" spans="2:20" ht="15" thickBot="1" x14ac:dyDescent="0.35">
      <c r="B58" s="475" t="s">
        <v>90</v>
      </c>
      <c r="C58" s="476" t="s">
        <v>91</v>
      </c>
      <c r="D58" s="476" t="s">
        <v>92</v>
      </c>
      <c r="E58" s="476" t="s">
        <v>93</v>
      </c>
      <c r="F58" s="476" t="s">
        <v>94</v>
      </c>
      <c r="G58" s="476" t="s">
        <v>95</v>
      </c>
      <c r="H58" s="476" t="s">
        <v>96</v>
      </c>
      <c r="I58" s="477" t="s">
        <v>395</v>
      </c>
      <c r="J58" s="478" t="s">
        <v>396</v>
      </c>
      <c r="K58" s="478" t="s">
        <v>397</v>
      </c>
      <c r="L58" s="477" t="s">
        <v>398</v>
      </c>
      <c r="M58" s="478" t="s">
        <v>399</v>
      </c>
      <c r="N58" s="478" t="s">
        <v>400</v>
      </c>
      <c r="O58" s="477" t="s">
        <v>401</v>
      </c>
      <c r="P58" s="478" t="s">
        <v>402</v>
      </c>
      <c r="Q58" s="478" t="s">
        <v>403</v>
      </c>
      <c r="R58" s="477" t="s">
        <v>404</v>
      </c>
      <c r="S58" s="478" t="s">
        <v>405</v>
      </c>
      <c r="T58" s="478" t="s">
        <v>406</v>
      </c>
    </row>
    <row r="59" spans="2:20" ht="15" thickBot="1" x14ac:dyDescent="0.35">
      <c r="B59" s="479" t="s">
        <v>122</v>
      </c>
      <c r="C59" s="480">
        <f>C65*10^7/C64</f>
        <v>43.233980085096711</v>
      </c>
      <c r="D59" s="480">
        <f t="shared" ref="D59:H59" si="20">D65*10^7/D64</f>
        <v>47.865001220693685</v>
      </c>
      <c r="E59" s="480">
        <f t="shared" si="20"/>
        <v>59.4541910331384</v>
      </c>
      <c r="F59" s="481">
        <v>0</v>
      </c>
      <c r="G59" s="480">
        <f t="shared" si="20"/>
        <v>43.139290388036876</v>
      </c>
      <c r="H59" s="480">
        <f t="shared" si="20"/>
        <v>47.554950264317725</v>
      </c>
      <c r="I59" s="107">
        <f t="shared" ref="I59:T59" si="21">I29</f>
        <v>50.503357180705436</v>
      </c>
      <c r="J59" s="107">
        <f t="shared" si="21"/>
        <v>53.634565325909179</v>
      </c>
      <c r="K59" s="107">
        <f t="shared" si="21"/>
        <v>56.95990837611555</v>
      </c>
      <c r="L59" s="107">
        <f t="shared" si="21"/>
        <v>60.491422695434714</v>
      </c>
      <c r="M59" s="107">
        <f t="shared" si="21"/>
        <v>64.241890902551674</v>
      </c>
      <c r="N59" s="107">
        <f t="shared" si="21"/>
        <v>68.224888138509883</v>
      </c>
      <c r="O59" s="107">
        <f t="shared" si="21"/>
        <v>72.454831203097498</v>
      </c>
      <c r="P59" s="107">
        <f t="shared" si="21"/>
        <v>76.947030737689545</v>
      </c>
      <c r="Q59" s="107">
        <f t="shared" si="21"/>
        <v>81.717746643426295</v>
      </c>
      <c r="R59" s="107">
        <f t="shared" si="21"/>
        <v>86.784246935318734</v>
      </c>
      <c r="S59" s="107">
        <f t="shared" si="21"/>
        <v>92.164870245308506</v>
      </c>
      <c r="T59" s="107">
        <f t="shared" si="21"/>
        <v>97.879092200517633</v>
      </c>
    </row>
    <row r="60" spans="2:20" ht="15" thickBot="1" x14ac:dyDescent="0.35">
      <c r="B60" s="482" t="s">
        <v>123</v>
      </c>
      <c r="C60" s="483">
        <v>7982217</v>
      </c>
      <c r="D60" s="483">
        <v>19600</v>
      </c>
      <c r="E60" s="484">
        <v>0</v>
      </c>
      <c r="F60" s="484">
        <v>0</v>
      </c>
      <c r="G60" s="484">
        <v>0</v>
      </c>
      <c r="H60" s="485">
        <v>0</v>
      </c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</row>
    <row r="61" spans="2:20" ht="15" thickBot="1" x14ac:dyDescent="0.35">
      <c r="B61" s="482" t="s">
        <v>431</v>
      </c>
      <c r="C61" s="484">
        <v>33.938000000000002</v>
      </c>
      <c r="D61" s="484">
        <v>0.23849999999999999</v>
      </c>
      <c r="E61" s="484">
        <v>0</v>
      </c>
      <c r="F61" s="484">
        <v>0</v>
      </c>
      <c r="G61" s="484">
        <v>0</v>
      </c>
      <c r="H61" s="485">
        <v>0</v>
      </c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</row>
    <row r="62" spans="2:20" ht="15" thickBot="1" x14ac:dyDescent="0.35">
      <c r="B62" s="482" t="s">
        <v>124</v>
      </c>
      <c r="C62" s="483">
        <v>5124048</v>
      </c>
      <c r="D62" s="483">
        <v>1790846</v>
      </c>
      <c r="E62" s="483">
        <v>3078</v>
      </c>
      <c r="F62" s="483">
        <v>0</v>
      </c>
      <c r="G62" s="483">
        <v>3400450</v>
      </c>
      <c r="H62" s="486">
        <v>11285660</v>
      </c>
      <c r="I62" s="519">
        <f>I64</f>
        <v>11340000</v>
      </c>
      <c r="J62" s="519">
        <f t="shared" ref="J62:T62" si="22">J64</f>
        <v>11340000</v>
      </c>
      <c r="K62" s="519">
        <f t="shared" si="22"/>
        <v>11340000</v>
      </c>
      <c r="L62" s="519">
        <f t="shared" si="22"/>
        <v>11340000</v>
      </c>
      <c r="M62" s="519">
        <f t="shared" si="22"/>
        <v>11340000</v>
      </c>
      <c r="N62" s="519">
        <f t="shared" si="22"/>
        <v>11340000</v>
      </c>
      <c r="O62" s="519">
        <f t="shared" si="22"/>
        <v>11340000</v>
      </c>
      <c r="P62" s="519">
        <f t="shared" si="22"/>
        <v>11340000</v>
      </c>
      <c r="Q62" s="519">
        <f t="shared" si="22"/>
        <v>11340000</v>
      </c>
      <c r="R62" s="519">
        <f t="shared" si="22"/>
        <v>11340000</v>
      </c>
      <c r="S62" s="519">
        <f t="shared" si="22"/>
        <v>11340000</v>
      </c>
      <c r="T62" s="519">
        <f t="shared" si="22"/>
        <v>11340000</v>
      </c>
    </row>
    <row r="63" spans="2:20" ht="15" thickBot="1" x14ac:dyDescent="0.35">
      <c r="B63" s="482" t="s">
        <v>432</v>
      </c>
      <c r="C63" s="484">
        <v>22.7256</v>
      </c>
      <c r="D63" s="484">
        <v>8.4271999999999991</v>
      </c>
      <c r="E63" s="484">
        <v>1.83E-2</v>
      </c>
      <c r="F63" s="484">
        <v>0</v>
      </c>
      <c r="G63" s="484">
        <v>14.6693</v>
      </c>
      <c r="H63" s="485">
        <v>53.668900000000001</v>
      </c>
      <c r="I63" s="514">
        <f>I65</f>
        <v>57.270807042919969</v>
      </c>
      <c r="J63" s="514">
        <f t="shared" ref="J63:T63" si="23">J65</f>
        <v>60.821597079581011</v>
      </c>
      <c r="K63" s="514">
        <f t="shared" si="23"/>
        <v>64.592536098515041</v>
      </c>
      <c r="L63" s="514">
        <f t="shared" si="23"/>
        <v>68.597273336622962</v>
      </c>
      <c r="M63" s="514">
        <f t="shared" si="23"/>
        <v>72.8503042834936</v>
      </c>
      <c r="N63" s="514">
        <f t="shared" si="23"/>
        <v>77.367023149070207</v>
      </c>
      <c r="O63" s="514">
        <f t="shared" si="23"/>
        <v>82.163778584312553</v>
      </c>
      <c r="P63" s="514">
        <f t="shared" si="23"/>
        <v>87.257932856539938</v>
      </c>
      <c r="Q63" s="514">
        <f t="shared" si="23"/>
        <v>92.667924693645418</v>
      </c>
      <c r="R63" s="514">
        <f t="shared" si="23"/>
        <v>98.413336024651443</v>
      </c>
      <c r="S63" s="514">
        <f t="shared" si="23"/>
        <v>104.51496285817984</v>
      </c>
      <c r="T63" s="514">
        <f t="shared" si="23"/>
        <v>110.994890555387</v>
      </c>
    </row>
    <row r="64" spans="2:20" ht="15" thickBot="1" x14ac:dyDescent="0.35">
      <c r="B64" s="487" t="s">
        <v>125</v>
      </c>
      <c r="C64" s="488">
        <f>C60+C62</f>
        <v>13106265</v>
      </c>
      <c r="D64" s="488">
        <f>D60+D62</f>
        <v>1810446</v>
      </c>
      <c r="E64" s="488">
        <v>3078</v>
      </c>
      <c r="F64" s="488"/>
      <c r="G64" s="488">
        <v>3400450</v>
      </c>
      <c r="H64" s="489">
        <v>11285660</v>
      </c>
      <c r="I64" s="521">
        <f t="shared" ref="I64:T64" si="24">I42*I35</f>
        <v>11340000</v>
      </c>
      <c r="J64" s="521">
        <f t="shared" si="24"/>
        <v>11340000</v>
      </c>
      <c r="K64" s="521">
        <f t="shared" si="24"/>
        <v>11340000</v>
      </c>
      <c r="L64" s="521">
        <f t="shared" si="24"/>
        <v>11340000</v>
      </c>
      <c r="M64" s="521">
        <f t="shared" si="24"/>
        <v>11340000</v>
      </c>
      <c r="N64" s="521">
        <f t="shared" si="24"/>
        <v>11340000</v>
      </c>
      <c r="O64" s="521">
        <f t="shared" si="24"/>
        <v>11340000</v>
      </c>
      <c r="P64" s="521">
        <f t="shared" si="24"/>
        <v>11340000</v>
      </c>
      <c r="Q64" s="521">
        <f t="shared" si="24"/>
        <v>11340000</v>
      </c>
      <c r="R64" s="521">
        <f t="shared" si="24"/>
        <v>11340000</v>
      </c>
      <c r="S64" s="521">
        <f t="shared" si="24"/>
        <v>11340000</v>
      </c>
      <c r="T64" s="521">
        <f t="shared" si="24"/>
        <v>11340000</v>
      </c>
    </row>
    <row r="65" spans="2:20" ht="15" thickBot="1" x14ac:dyDescent="0.35">
      <c r="B65" s="487" t="s">
        <v>433</v>
      </c>
      <c r="C65" s="490">
        <f>C61+C63</f>
        <v>56.663600000000002</v>
      </c>
      <c r="D65" s="491">
        <f>D61+D63</f>
        <v>8.6656999999999993</v>
      </c>
      <c r="E65" s="491">
        <f>E61+E63</f>
        <v>1.83E-2</v>
      </c>
      <c r="F65" s="490">
        <v>0</v>
      </c>
      <c r="G65" s="490">
        <v>14.6693</v>
      </c>
      <c r="H65" s="492">
        <v>53.668900000000001</v>
      </c>
      <c r="I65" s="518">
        <f>I59*I64/10^7</f>
        <v>57.270807042919969</v>
      </c>
      <c r="J65" s="518">
        <f t="shared" ref="J65:T65" si="25">J59*J64/10^7</f>
        <v>60.821597079581011</v>
      </c>
      <c r="K65" s="518">
        <f t="shared" si="25"/>
        <v>64.592536098515041</v>
      </c>
      <c r="L65" s="518">
        <f t="shared" si="25"/>
        <v>68.597273336622962</v>
      </c>
      <c r="M65" s="518">
        <f t="shared" si="25"/>
        <v>72.8503042834936</v>
      </c>
      <c r="N65" s="518">
        <f t="shared" si="25"/>
        <v>77.367023149070207</v>
      </c>
      <c r="O65" s="518">
        <f t="shared" si="25"/>
        <v>82.163778584312553</v>
      </c>
      <c r="P65" s="518">
        <f t="shared" si="25"/>
        <v>87.257932856539938</v>
      </c>
      <c r="Q65" s="518">
        <f t="shared" si="25"/>
        <v>92.667924693645418</v>
      </c>
      <c r="R65" s="518">
        <f t="shared" si="25"/>
        <v>98.413336024651443</v>
      </c>
      <c r="S65" s="518">
        <f t="shared" si="25"/>
        <v>104.51496285817984</v>
      </c>
      <c r="T65" s="518">
        <f t="shared" si="25"/>
        <v>110.994890555387</v>
      </c>
    </row>
    <row r="67" spans="2:20" ht="15" thickBot="1" x14ac:dyDescent="0.35"/>
    <row r="68" spans="2:20" ht="15" thickBot="1" x14ac:dyDescent="0.35">
      <c r="B68" s="475" t="s">
        <v>90</v>
      </c>
      <c r="C68" s="478" t="s">
        <v>91</v>
      </c>
      <c r="D68" s="478" t="s">
        <v>92</v>
      </c>
      <c r="E68" s="478" t="s">
        <v>93</v>
      </c>
      <c r="F68" s="478" t="s">
        <v>94</v>
      </c>
      <c r="G68" s="478" t="s">
        <v>95</v>
      </c>
      <c r="H68" s="478" t="s">
        <v>96</v>
      </c>
      <c r="I68" s="477" t="s">
        <v>395</v>
      </c>
      <c r="J68" s="478" t="s">
        <v>396</v>
      </c>
      <c r="K68" s="478" t="s">
        <v>397</v>
      </c>
      <c r="L68" s="477" t="s">
        <v>398</v>
      </c>
      <c r="M68" s="478" t="s">
        <v>399</v>
      </c>
      <c r="N68" s="478" t="s">
        <v>400</v>
      </c>
      <c r="O68" s="477" t="s">
        <v>401</v>
      </c>
      <c r="P68" s="478" t="s">
        <v>402</v>
      </c>
      <c r="Q68" s="478" t="s">
        <v>403</v>
      </c>
      <c r="R68" s="477" t="s">
        <v>404</v>
      </c>
      <c r="S68" s="478" t="s">
        <v>405</v>
      </c>
      <c r="T68" s="478" t="s">
        <v>406</v>
      </c>
    </row>
    <row r="69" spans="2:20" ht="15" thickBot="1" x14ac:dyDescent="0.35">
      <c r="B69" s="493" t="s">
        <v>126</v>
      </c>
      <c r="C69" s="494">
        <f t="shared" ref="C69:H69" si="26">C71*10^7/C70</f>
        <v>36.049852042248958</v>
      </c>
      <c r="D69" s="494">
        <f t="shared" si="26"/>
        <v>38.61363135132968</v>
      </c>
      <c r="E69" s="494">
        <f t="shared" si="26"/>
        <v>34.307431093967288</v>
      </c>
      <c r="F69" s="494">
        <f t="shared" si="26"/>
        <v>36.651762805946348</v>
      </c>
      <c r="G69" s="494">
        <f t="shared" si="26"/>
        <v>41.106417249198515</v>
      </c>
      <c r="H69" s="494">
        <f t="shared" si="26"/>
        <v>34.377176154295277</v>
      </c>
      <c r="I69" s="107">
        <f>I28</f>
        <v>36.508561075861586</v>
      </c>
      <c r="J69" s="107">
        <f t="shared" ref="J69:T69" si="27">J28</f>
        <v>38.772091862565006</v>
      </c>
      <c r="K69" s="107">
        <f t="shared" si="27"/>
        <v>41.175961558044037</v>
      </c>
      <c r="L69" s="107">
        <f t="shared" si="27"/>
        <v>43.728871174642769</v>
      </c>
      <c r="M69" s="107">
        <f t="shared" si="27"/>
        <v>46.440061187470626</v>
      </c>
      <c r="N69" s="107">
        <f t="shared" si="27"/>
        <v>49.319344981093806</v>
      </c>
      <c r="O69" s="107">
        <f t="shared" si="27"/>
        <v>52.377144369921623</v>
      </c>
      <c r="P69" s="107">
        <f t="shared" si="27"/>
        <v>55.624527320856764</v>
      </c>
      <c r="Q69" s="107">
        <f t="shared" si="27"/>
        <v>59.073248014749886</v>
      </c>
      <c r="R69" s="107">
        <f t="shared" si="27"/>
        <v>62.735789391664383</v>
      </c>
      <c r="S69" s="107">
        <f t="shared" si="27"/>
        <v>66.625408333947576</v>
      </c>
      <c r="T69" s="107">
        <f t="shared" si="27"/>
        <v>70.756183650652332</v>
      </c>
    </row>
    <row r="70" spans="2:20" ht="15" thickBot="1" x14ac:dyDescent="0.35">
      <c r="B70" s="495" t="s">
        <v>109</v>
      </c>
      <c r="C70" s="496">
        <v>46297</v>
      </c>
      <c r="D70" s="496">
        <v>2543739</v>
      </c>
      <c r="E70" s="496">
        <v>5780118</v>
      </c>
      <c r="F70" s="496">
        <v>8317308</v>
      </c>
      <c r="G70" s="496">
        <v>2195302</v>
      </c>
      <c r="H70" s="496">
        <v>1031062</v>
      </c>
      <c r="I70" s="522">
        <f>I31</f>
        <v>1260000</v>
      </c>
      <c r="J70" s="522">
        <f t="shared" ref="J70:T70" si="28">J31</f>
        <v>1260000</v>
      </c>
      <c r="K70" s="522">
        <f t="shared" si="28"/>
        <v>1260000</v>
      </c>
      <c r="L70" s="522">
        <f t="shared" si="28"/>
        <v>1260000</v>
      </c>
      <c r="M70" s="522">
        <f t="shared" si="28"/>
        <v>1260000</v>
      </c>
      <c r="N70" s="522">
        <f t="shared" si="28"/>
        <v>1260000</v>
      </c>
      <c r="O70" s="522">
        <f t="shared" si="28"/>
        <v>1260000</v>
      </c>
      <c r="P70" s="522">
        <f t="shared" si="28"/>
        <v>1260000</v>
      </c>
      <c r="Q70" s="522">
        <f t="shared" si="28"/>
        <v>1260000</v>
      </c>
      <c r="R70" s="522">
        <f t="shared" si="28"/>
        <v>1260000</v>
      </c>
      <c r="S70" s="522">
        <f t="shared" si="28"/>
        <v>1260000</v>
      </c>
      <c r="T70" s="522">
        <f t="shared" si="28"/>
        <v>1260000</v>
      </c>
    </row>
    <row r="71" spans="2:20" ht="15" thickBot="1" x14ac:dyDescent="0.35">
      <c r="B71" s="495" t="s">
        <v>434</v>
      </c>
      <c r="C71" s="497">
        <v>0.16689999999999999</v>
      </c>
      <c r="D71" s="497">
        <v>9.8223000000000003</v>
      </c>
      <c r="E71" s="497">
        <v>19.830100000000002</v>
      </c>
      <c r="F71" s="497">
        <v>30.484400000000001</v>
      </c>
      <c r="G71" s="497">
        <v>9.0241000000000007</v>
      </c>
      <c r="H71" s="497">
        <v>3.5445000000000002</v>
      </c>
      <c r="I71" s="522">
        <f>I69*I70/10^7</f>
        <v>4.60007869555856</v>
      </c>
      <c r="J71" s="522">
        <f t="shared" ref="J71:T71" si="29">J69*J70/10^7</f>
        <v>4.8852835746831911</v>
      </c>
      <c r="K71" s="522">
        <f t="shared" si="29"/>
        <v>5.1881711563135493</v>
      </c>
      <c r="L71" s="522">
        <f t="shared" si="29"/>
        <v>5.5098377680049886</v>
      </c>
      <c r="M71" s="522">
        <f t="shared" si="29"/>
        <v>5.8514477096212989</v>
      </c>
      <c r="N71" s="522">
        <f t="shared" si="29"/>
        <v>6.2142374676178198</v>
      </c>
      <c r="O71" s="522">
        <f t="shared" si="29"/>
        <v>6.5995201906101251</v>
      </c>
      <c r="P71" s="522">
        <f t="shared" si="29"/>
        <v>7.0086904424279526</v>
      </c>
      <c r="Q71" s="522">
        <f t="shared" si="29"/>
        <v>7.4432292498584856</v>
      </c>
      <c r="R71" s="522">
        <f t="shared" si="29"/>
        <v>7.9047094633497119</v>
      </c>
      <c r="S71" s="522">
        <f t="shared" si="29"/>
        <v>8.3948014500773951</v>
      </c>
      <c r="T71" s="522">
        <f t="shared" si="29"/>
        <v>8.9152791399821929</v>
      </c>
    </row>
    <row r="73" spans="2:20" ht="15" thickBot="1" x14ac:dyDescent="0.35"/>
    <row r="74" spans="2:20" ht="15" thickBot="1" x14ac:dyDescent="0.35">
      <c r="B74" s="475" t="s">
        <v>90</v>
      </c>
      <c r="C74" s="476" t="s">
        <v>91</v>
      </c>
      <c r="D74" s="476" t="s">
        <v>92</v>
      </c>
      <c r="E74" s="476" t="s">
        <v>93</v>
      </c>
      <c r="F74" s="476" t="s">
        <v>94</v>
      </c>
      <c r="G74" s="476" t="s">
        <v>95</v>
      </c>
      <c r="H74" s="476" t="s">
        <v>96</v>
      </c>
      <c r="I74" s="477" t="s">
        <v>395</v>
      </c>
      <c r="J74" s="478" t="s">
        <v>396</v>
      </c>
      <c r="K74" s="478" t="s">
        <v>397</v>
      </c>
      <c r="L74" s="477" t="s">
        <v>398</v>
      </c>
      <c r="M74" s="478" t="s">
        <v>399</v>
      </c>
      <c r="N74" s="478" t="s">
        <v>400</v>
      </c>
      <c r="O74" s="477" t="s">
        <v>401</v>
      </c>
      <c r="P74" s="478" t="s">
        <v>402</v>
      </c>
      <c r="Q74" s="478" t="s">
        <v>403</v>
      </c>
      <c r="R74" s="477" t="s">
        <v>404</v>
      </c>
      <c r="S74" s="478" t="s">
        <v>405</v>
      </c>
      <c r="T74" s="478" t="s">
        <v>406</v>
      </c>
    </row>
    <row r="75" spans="2:20" ht="15" thickBot="1" x14ac:dyDescent="0.35">
      <c r="B75" s="479" t="s">
        <v>128</v>
      </c>
      <c r="C75" s="480">
        <f>C77*10^7/C76</f>
        <v>43.208691964348844</v>
      </c>
      <c r="D75" s="480">
        <f t="shared" ref="D75:H75" si="30">D77*10^7/D76</f>
        <v>42.460299688690306</v>
      </c>
      <c r="E75" s="480">
        <f t="shared" si="30"/>
        <v>34.320814995722095</v>
      </c>
      <c r="F75" s="480">
        <f t="shared" si="30"/>
        <v>36.651762805946348</v>
      </c>
      <c r="G75" s="480">
        <f t="shared" si="30"/>
        <v>42.341762108113443</v>
      </c>
      <c r="H75" s="480">
        <f t="shared" si="30"/>
        <v>46.451807550742807</v>
      </c>
      <c r="I75" s="480"/>
      <c r="J75" s="107"/>
      <c r="K75" s="104"/>
      <c r="L75" s="104"/>
      <c r="M75" s="104"/>
      <c r="N75" s="104"/>
      <c r="O75" s="104"/>
      <c r="P75" s="104"/>
      <c r="Q75" s="104"/>
      <c r="R75" s="104"/>
      <c r="S75" s="104"/>
      <c r="T75" s="104"/>
    </row>
    <row r="76" spans="2:20" ht="15" thickBot="1" x14ac:dyDescent="0.35">
      <c r="B76" s="482" t="s">
        <v>109</v>
      </c>
      <c r="C76" s="498">
        <f t="shared" ref="C76:I76" si="31">C64+C70</f>
        <v>13152562</v>
      </c>
      <c r="D76" s="498">
        <f t="shared" si="31"/>
        <v>4354185</v>
      </c>
      <c r="E76" s="498">
        <f t="shared" si="31"/>
        <v>5783196</v>
      </c>
      <c r="F76" s="498">
        <f t="shared" si="31"/>
        <v>8317308</v>
      </c>
      <c r="G76" s="498">
        <f t="shared" si="31"/>
        <v>5595752</v>
      </c>
      <c r="H76" s="499">
        <f t="shared" si="31"/>
        <v>12316722</v>
      </c>
      <c r="I76" s="514">
        <f t="shared" si="31"/>
        <v>12600000</v>
      </c>
      <c r="J76" s="514">
        <f t="shared" ref="J76:T76" si="32">J64+J70</f>
        <v>12600000</v>
      </c>
      <c r="K76" s="514">
        <f t="shared" si="32"/>
        <v>12600000</v>
      </c>
      <c r="L76" s="514">
        <f t="shared" si="32"/>
        <v>12600000</v>
      </c>
      <c r="M76" s="514">
        <f t="shared" si="32"/>
        <v>12600000</v>
      </c>
      <c r="N76" s="514">
        <f t="shared" si="32"/>
        <v>12600000</v>
      </c>
      <c r="O76" s="514">
        <f t="shared" si="32"/>
        <v>12600000</v>
      </c>
      <c r="P76" s="514">
        <f t="shared" si="32"/>
        <v>12600000</v>
      </c>
      <c r="Q76" s="514">
        <f t="shared" si="32"/>
        <v>12600000</v>
      </c>
      <c r="R76" s="514">
        <f t="shared" si="32"/>
        <v>12600000</v>
      </c>
      <c r="S76" s="514">
        <f t="shared" si="32"/>
        <v>12600000</v>
      </c>
      <c r="T76" s="514">
        <f t="shared" si="32"/>
        <v>12600000</v>
      </c>
    </row>
    <row r="77" spans="2:20" ht="15" thickBot="1" x14ac:dyDescent="0.35">
      <c r="B77" s="482" t="s">
        <v>127</v>
      </c>
      <c r="C77" s="484">
        <f t="shared" ref="C77:H77" si="33">C71+C65</f>
        <v>56.830500000000001</v>
      </c>
      <c r="D77" s="484">
        <f t="shared" si="33"/>
        <v>18.488</v>
      </c>
      <c r="E77" s="484">
        <f t="shared" si="33"/>
        <v>19.848400000000002</v>
      </c>
      <c r="F77" s="484">
        <f t="shared" si="33"/>
        <v>30.484400000000001</v>
      </c>
      <c r="G77" s="484">
        <f t="shared" si="33"/>
        <v>23.6934</v>
      </c>
      <c r="H77" s="485">
        <f t="shared" si="33"/>
        <v>57.2134</v>
      </c>
      <c r="I77" s="514">
        <f>I65+I71</f>
        <v>61.870885738478528</v>
      </c>
      <c r="J77" s="514">
        <f t="shared" ref="J77:T77" si="34">J65+J71</f>
        <v>65.706880654264197</v>
      </c>
      <c r="K77" s="514">
        <f t="shared" si="34"/>
        <v>69.780707254828584</v>
      </c>
      <c r="L77" s="514">
        <f t="shared" si="34"/>
        <v>74.107111104627947</v>
      </c>
      <c r="M77" s="514">
        <f t="shared" si="34"/>
        <v>78.701751993114897</v>
      </c>
      <c r="N77" s="514">
        <f t="shared" si="34"/>
        <v>83.581260616688027</v>
      </c>
      <c r="O77" s="514">
        <f t="shared" si="34"/>
        <v>88.763298774922674</v>
      </c>
      <c r="P77" s="514">
        <f t="shared" si="34"/>
        <v>94.266623298967886</v>
      </c>
      <c r="Q77" s="514">
        <f t="shared" si="34"/>
        <v>100.11115394350391</v>
      </c>
      <c r="R77" s="514">
        <f t="shared" si="34"/>
        <v>106.31804548800116</v>
      </c>
      <c r="S77" s="514">
        <f t="shared" si="34"/>
        <v>112.90976430825724</v>
      </c>
      <c r="T77" s="514">
        <f t="shared" si="34"/>
        <v>119.91016969536919</v>
      </c>
    </row>
    <row r="78" spans="2:20" ht="15" thickBot="1" x14ac:dyDescent="0.35">
      <c r="B78" s="500"/>
      <c r="C78" s="501"/>
      <c r="D78" s="501"/>
      <c r="E78" s="501"/>
      <c r="F78" s="501"/>
      <c r="G78" s="501"/>
      <c r="H78" s="501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</row>
    <row r="79" spans="2:20" x14ac:dyDescent="0.3">
      <c r="B79" s="502" t="s">
        <v>90</v>
      </c>
      <c r="C79" s="478" t="s">
        <v>410</v>
      </c>
      <c r="D79" s="478" t="s">
        <v>411</v>
      </c>
      <c r="E79" s="478" t="s">
        <v>412</v>
      </c>
      <c r="F79" s="478" t="s">
        <v>413</v>
      </c>
      <c r="G79" s="478" t="s">
        <v>414</v>
      </c>
      <c r="H79" s="478" t="s">
        <v>415</v>
      </c>
      <c r="I79" s="478" t="s">
        <v>416</v>
      </c>
      <c r="J79" s="478" t="s">
        <v>417</v>
      </c>
      <c r="K79" s="478" t="s">
        <v>418</v>
      </c>
      <c r="L79" s="478" t="s">
        <v>419</v>
      </c>
      <c r="M79" s="478" t="s">
        <v>420</v>
      </c>
      <c r="N79" s="478"/>
      <c r="O79" s="478" t="s">
        <v>422</v>
      </c>
      <c r="P79" s="40"/>
      <c r="Q79" s="40"/>
      <c r="R79" s="40"/>
      <c r="S79" s="40"/>
      <c r="T79" s="40"/>
    </row>
    <row r="80" spans="2:20" x14ac:dyDescent="0.3">
      <c r="B80" s="104" t="s">
        <v>421</v>
      </c>
      <c r="C80" s="523">
        <v>113.2</v>
      </c>
      <c r="D80" s="523">
        <v>129.1</v>
      </c>
      <c r="E80" s="523">
        <v>136.6</v>
      </c>
      <c r="F80" s="523">
        <v>134.69999999999999</v>
      </c>
      <c r="G80" s="523">
        <v>143.6</v>
      </c>
      <c r="H80" s="523">
        <v>149.4</v>
      </c>
      <c r="I80" s="523">
        <v>155.30000000000001</v>
      </c>
      <c r="J80" s="523">
        <v>160.5</v>
      </c>
      <c r="K80" s="523">
        <v>163.5</v>
      </c>
      <c r="L80" s="523">
        <v>162.30000000000001</v>
      </c>
      <c r="M80" s="523">
        <v>170.7</v>
      </c>
      <c r="N80" s="524">
        <f>((M80/C80)^(1/10))-1</f>
        <v>4.1930399925539596E-2</v>
      </c>
      <c r="O80" s="524">
        <v>4.2000000000000003E-2</v>
      </c>
    </row>
    <row r="81" spans="1:15" ht="15" thickBot="1" x14ac:dyDescent="0.35"/>
    <row r="82" spans="1:15" ht="28.8" x14ac:dyDescent="0.3">
      <c r="B82" s="502" t="s">
        <v>90</v>
      </c>
      <c r="C82" s="478" t="s">
        <v>424</v>
      </c>
      <c r="D82" s="478" t="s">
        <v>425</v>
      </c>
      <c r="E82" s="478"/>
      <c r="F82" s="478" t="s">
        <v>426</v>
      </c>
      <c r="G82" s="478"/>
      <c r="H82" s="478"/>
      <c r="I82" s="478"/>
      <c r="J82" s="478"/>
      <c r="K82" s="478"/>
      <c r="L82" s="478"/>
      <c r="M82" s="478"/>
      <c r="N82" s="478"/>
      <c r="O82" s="478"/>
    </row>
    <row r="83" spans="1:15" x14ac:dyDescent="0.3">
      <c r="B83" s="104" t="s">
        <v>423</v>
      </c>
      <c r="C83" s="523">
        <v>100</v>
      </c>
      <c r="D83" s="523">
        <v>194.2</v>
      </c>
      <c r="E83" s="525">
        <f>(D83/C83)^(1/11)-1</f>
        <v>6.2195543674911535E-2</v>
      </c>
      <c r="F83" s="526">
        <v>6.2E-2</v>
      </c>
      <c r="G83" s="523"/>
      <c r="H83" s="523"/>
      <c r="I83" s="523"/>
      <c r="J83" s="523"/>
      <c r="K83" s="523"/>
      <c r="L83" s="523"/>
      <c r="M83" s="523"/>
      <c r="N83" s="524"/>
      <c r="O83" s="524"/>
    </row>
    <row r="86" spans="1:15" x14ac:dyDescent="0.3">
      <c r="B86" s="503" t="s">
        <v>2</v>
      </c>
      <c r="C86" s="6">
        <v>45382</v>
      </c>
      <c r="D86" s="6">
        <f>EDATE(C86,12)</f>
        <v>45747</v>
      </c>
      <c r="E86" s="6">
        <f t="shared" ref="E86" si="35">EDATE(D86,12)</f>
        <v>46112</v>
      </c>
      <c r="F86" s="6">
        <f t="shared" ref="F86" si="36">EDATE(E86,12)</f>
        <v>46477</v>
      </c>
      <c r="G86" s="6">
        <f t="shared" ref="G86" si="37">EDATE(F86,12)</f>
        <v>46843</v>
      </c>
      <c r="H86" s="6">
        <f t="shared" ref="H86" si="38">EDATE(G86,12)</f>
        <v>47208</v>
      </c>
      <c r="I86" s="6">
        <f t="shared" ref="I86" si="39">EDATE(H86,12)</f>
        <v>47573</v>
      </c>
      <c r="J86" s="6">
        <f t="shared" ref="J86" si="40">EDATE(I86,12)</f>
        <v>47938</v>
      </c>
      <c r="K86" s="6">
        <f t="shared" ref="K86" si="41">EDATE(J86,12)</f>
        <v>48304</v>
      </c>
      <c r="L86" s="6">
        <f t="shared" ref="L86" si="42">EDATE(K86,12)</f>
        <v>48669</v>
      </c>
      <c r="M86" s="6">
        <f t="shared" ref="M86" si="43">EDATE(L86,12)</f>
        <v>49034</v>
      </c>
      <c r="N86" s="6">
        <f t="shared" ref="N86" si="44">EDATE(M86,12)</f>
        <v>49399</v>
      </c>
    </row>
    <row r="88" spans="1:15" ht="15" thickBot="1" x14ac:dyDescent="0.35">
      <c r="B88" s="9" t="s">
        <v>298</v>
      </c>
      <c r="C88" s="10">
        <v>0</v>
      </c>
      <c r="D88" s="10">
        <f>C88</f>
        <v>0</v>
      </c>
      <c r="E88" s="10">
        <f t="shared" ref="E88:J88" si="45">D88</f>
        <v>0</v>
      </c>
      <c r="F88" s="10">
        <f t="shared" si="45"/>
        <v>0</v>
      </c>
      <c r="G88" s="10">
        <f t="shared" si="45"/>
        <v>0</v>
      </c>
      <c r="H88" s="10">
        <f t="shared" si="45"/>
        <v>0</v>
      </c>
      <c r="I88" s="10">
        <f t="shared" si="45"/>
        <v>0</v>
      </c>
      <c r="J88" s="10">
        <f t="shared" si="45"/>
        <v>0</v>
      </c>
      <c r="K88" s="10">
        <f t="shared" ref="K88" si="46">J88</f>
        <v>0</v>
      </c>
      <c r="L88" s="10">
        <f t="shared" ref="L88" si="47">K88</f>
        <v>0</v>
      </c>
      <c r="M88" s="10">
        <f t="shared" ref="M88" si="48">L88</f>
        <v>0</v>
      </c>
      <c r="N88" s="10">
        <f t="shared" ref="N88" si="49">M88</f>
        <v>0</v>
      </c>
    </row>
    <row r="89" spans="1:15" x14ac:dyDescent="0.3">
      <c r="B89" s="247" t="s">
        <v>290</v>
      </c>
      <c r="C89" s="504">
        <f>AVERAGE(C90,C91)</f>
        <v>0.60000000000000009</v>
      </c>
      <c r="D89" s="504">
        <f t="shared" ref="D89:J89" si="50">AVERAGE(D90,D91)</f>
        <v>0.60000000000000009</v>
      </c>
      <c r="E89" s="504">
        <f t="shared" si="50"/>
        <v>0.60000000000000009</v>
      </c>
      <c r="F89" s="504">
        <f t="shared" si="50"/>
        <v>0.60000000000000009</v>
      </c>
      <c r="G89" s="504">
        <f t="shared" si="50"/>
        <v>0.60000000000000009</v>
      </c>
      <c r="H89" s="504">
        <f t="shared" si="50"/>
        <v>0.60000000000000009</v>
      </c>
      <c r="I89" s="504">
        <f t="shared" si="50"/>
        <v>0.60000000000000009</v>
      </c>
      <c r="J89" s="504">
        <f t="shared" si="50"/>
        <v>0.60000000000000009</v>
      </c>
      <c r="K89" s="504">
        <f t="shared" ref="K89:N89" si="51">AVERAGE(K90,K91)</f>
        <v>0.60000000000000009</v>
      </c>
      <c r="L89" s="504">
        <f t="shared" si="51"/>
        <v>0.60000000000000009</v>
      </c>
      <c r="M89" s="504">
        <f t="shared" si="51"/>
        <v>0.60000000000000009</v>
      </c>
      <c r="N89" s="504">
        <f t="shared" si="51"/>
        <v>0.60000000000000009</v>
      </c>
    </row>
    <row r="90" spans="1:15" x14ac:dyDescent="0.3">
      <c r="B90" s="7" t="s">
        <v>311</v>
      </c>
      <c r="C90" s="505">
        <v>0.8</v>
      </c>
      <c r="D90" s="504">
        <f>C90</f>
        <v>0.8</v>
      </c>
      <c r="E90" s="504">
        <f t="shared" ref="E90:J90" si="52">D90</f>
        <v>0.8</v>
      </c>
      <c r="F90" s="504">
        <f t="shared" si="52"/>
        <v>0.8</v>
      </c>
      <c r="G90" s="504">
        <f t="shared" si="52"/>
        <v>0.8</v>
      </c>
      <c r="H90" s="504">
        <f t="shared" si="52"/>
        <v>0.8</v>
      </c>
      <c r="I90" s="504">
        <f t="shared" si="52"/>
        <v>0.8</v>
      </c>
      <c r="J90" s="504">
        <f t="shared" si="52"/>
        <v>0.8</v>
      </c>
      <c r="K90" s="504">
        <f t="shared" ref="K90:K91" si="53">J90</f>
        <v>0.8</v>
      </c>
      <c r="L90" s="504">
        <f t="shared" ref="L90:L91" si="54">K90</f>
        <v>0.8</v>
      </c>
      <c r="M90" s="504">
        <f t="shared" ref="M90:M91" si="55">L90</f>
        <v>0.8</v>
      </c>
      <c r="N90" s="504">
        <f t="shared" ref="N90:N91" si="56">M90</f>
        <v>0.8</v>
      </c>
    </row>
    <row r="91" spans="1:15" x14ac:dyDescent="0.3">
      <c r="B91" s="7" t="s">
        <v>312</v>
      </c>
      <c r="C91" s="270">
        <v>0.4</v>
      </c>
      <c r="D91" s="504">
        <f>C91</f>
        <v>0.4</v>
      </c>
      <c r="E91" s="504">
        <f t="shared" ref="E91:J91" si="57">D91</f>
        <v>0.4</v>
      </c>
      <c r="F91" s="504">
        <f t="shared" si="57"/>
        <v>0.4</v>
      </c>
      <c r="G91" s="504">
        <f t="shared" si="57"/>
        <v>0.4</v>
      </c>
      <c r="H91" s="504">
        <f t="shared" si="57"/>
        <v>0.4</v>
      </c>
      <c r="I91" s="504">
        <f t="shared" si="57"/>
        <v>0.4</v>
      </c>
      <c r="J91" s="504">
        <f t="shared" si="57"/>
        <v>0.4</v>
      </c>
      <c r="K91" s="504">
        <f t="shared" si="53"/>
        <v>0.4</v>
      </c>
      <c r="L91" s="504">
        <f t="shared" si="54"/>
        <v>0.4</v>
      </c>
      <c r="M91" s="504">
        <f t="shared" si="55"/>
        <v>0.4</v>
      </c>
      <c r="N91" s="504">
        <f t="shared" si="56"/>
        <v>0.4</v>
      </c>
    </row>
    <row r="92" spans="1:15" x14ac:dyDescent="0.3">
      <c r="A92" s="504">
        <v>0.1</v>
      </c>
      <c r="B92" s="7" t="s">
        <v>9</v>
      </c>
      <c r="C92" s="506">
        <f>10*(1+$A$92)</f>
        <v>11</v>
      </c>
      <c r="D92" s="41">
        <f>C92*(1+$A$92)</f>
        <v>12.100000000000001</v>
      </c>
      <c r="E92" s="41">
        <f t="shared" ref="E92:J92" si="58">D92*(1+$A$92)</f>
        <v>13.310000000000002</v>
      </c>
      <c r="F92" s="41">
        <f t="shared" si="58"/>
        <v>14.641000000000004</v>
      </c>
      <c r="G92" s="41">
        <f t="shared" si="58"/>
        <v>16.105100000000004</v>
      </c>
      <c r="H92" s="41">
        <f t="shared" si="58"/>
        <v>17.715610000000005</v>
      </c>
      <c r="I92" s="41">
        <f t="shared" si="58"/>
        <v>19.487171000000007</v>
      </c>
      <c r="J92" s="41">
        <f t="shared" si="58"/>
        <v>21.43588810000001</v>
      </c>
      <c r="K92" s="41">
        <f t="shared" ref="K92" si="59">J92*(1+$A$92)</f>
        <v>23.579476910000015</v>
      </c>
      <c r="L92" s="41">
        <f t="shared" ref="L92" si="60">K92*(1+$A$92)</f>
        <v>25.937424601000018</v>
      </c>
      <c r="M92" s="41">
        <f t="shared" ref="M92" si="61">L92*(1+$A$92)</f>
        <v>28.531167061100021</v>
      </c>
      <c r="N92" s="41">
        <f t="shared" ref="N92" si="62">M92*(1+$A$92)</f>
        <v>31.384283767210025</v>
      </c>
    </row>
    <row r="93" spans="1:15" x14ac:dyDescent="0.3">
      <c r="B93" s="17" t="s">
        <v>10</v>
      </c>
      <c r="C93" s="504">
        <v>0.1</v>
      </c>
      <c r="D93" s="504">
        <f t="shared" ref="D93:J95" si="63">C93</f>
        <v>0.1</v>
      </c>
      <c r="E93" s="504">
        <f t="shared" si="63"/>
        <v>0.1</v>
      </c>
      <c r="F93" s="504">
        <f t="shared" si="63"/>
        <v>0.1</v>
      </c>
      <c r="G93" s="504">
        <f t="shared" si="63"/>
        <v>0.1</v>
      </c>
      <c r="H93" s="504">
        <f t="shared" si="63"/>
        <v>0.1</v>
      </c>
      <c r="I93" s="504">
        <f t="shared" si="63"/>
        <v>0.1</v>
      </c>
      <c r="J93" s="504">
        <f t="shared" si="63"/>
        <v>0.1</v>
      </c>
      <c r="K93" s="504">
        <f t="shared" ref="K93" si="64">J93</f>
        <v>0.1</v>
      </c>
      <c r="L93" s="504">
        <f t="shared" ref="L93" si="65">K93</f>
        <v>0.1</v>
      </c>
      <c r="M93" s="504">
        <f t="shared" ref="M93" si="66">L93</f>
        <v>0.1</v>
      </c>
      <c r="N93" s="504">
        <f t="shared" ref="N93" si="67">M93</f>
        <v>0.1</v>
      </c>
    </row>
    <row r="94" spans="1:15" x14ac:dyDescent="0.3">
      <c r="A94" s="504">
        <v>0.1</v>
      </c>
      <c r="B94" s="17" t="s">
        <v>11</v>
      </c>
      <c r="C94" s="507">
        <v>10</v>
      </c>
      <c r="D94" s="41">
        <f>C94*(1+$A$94)</f>
        <v>11</v>
      </c>
      <c r="E94" s="41">
        <f t="shared" ref="E94:J94" si="68">D94*(1+$A$94)</f>
        <v>12.100000000000001</v>
      </c>
      <c r="F94" s="41">
        <f t="shared" si="68"/>
        <v>13.310000000000002</v>
      </c>
      <c r="G94" s="41">
        <f t="shared" si="68"/>
        <v>14.641000000000004</v>
      </c>
      <c r="H94" s="41">
        <f t="shared" si="68"/>
        <v>16.105100000000004</v>
      </c>
      <c r="I94" s="41">
        <f t="shared" si="68"/>
        <v>17.715610000000005</v>
      </c>
      <c r="J94" s="41">
        <f t="shared" si="68"/>
        <v>19.487171000000007</v>
      </c>
      <c r="K94" s="41">
        <f t="shared" ref="K94" si="69">J94*(1+$A$94)</f>
        <v>21.43588810000001</v>
      </c>
      <c r="L94" s="41">
        <f t="shared" ref="L94" si="70">K94*(1+$A$94)</f>
        <v>23.579476910000015</v>
      </c>
      <c r="M94" s="41">
        <f t="shared" ref="M94" si="71">L94*(1+$A$94)</f>
        <v>25.937424601000018</v>
      </c>
      <c r="N94" s="41">
        <f t="shared" ref="N94" si="72">M94*(1+$A$94)</f>
        <v>28.531167061100021</v>
      </c>
    </row>
    <row r="95" spans="1:15" x14ac:dyDescent="0.3">
      <c r="B95" s="17" t="s">
        <v>12</v>
      </c>
      <c r="C95" s="504">
        <v>0.04</v>
      </c>
      <c r="D95" s="504">
        <f t="shared" si="63"/>
        <v>0.04</v>
      </c>
      <c r="E95" s="504">
        <f t="shared" si="63"/>
        <v>0.04</v>
      </c>
      <c r="F95" s="504">
        <f t="shared" si="63"/>
        <v>0.04</v>
      </c>
      <c r="G95" s="504">
        <f t="shared" si="63"/>
        <v>0.04</v>
      </c>
      <c r="H95" s="504">
        <f t="shared" si="63"/>
        <v>0.04</v>
      </c>
      <c r="I95" s="504">
        <f t="shared" si="63"/>
        <v>0.04</v>
      </c>
      <c r="J95" s="504">
        <f t="shared" si="63"/>
        <v>0.04</v>
      </c>
      <c r="K95" s="504">
        <f t="shared" ref="K95" si="73">J95</f>
        <v>0.04</v>
      </c>
      <c r="L95" s="504">
        <f t="shared" ref="L95" si="74">K95</f>
        <v>0.04</v>
      </c>
      <c r="M95" s="504">
        <f t="shared" ref="M95" si="75">L95</f>
        <v>0.04</v>
      </c>
      <c r="N95" s="504">
        <f t="shared" ref="N95" si="76">M95</f>
        <v>0.04</v>
      </c>
    </row>
    <row r="96" spans="1:15" x14ac:dyDescent="0.3">
      <c r="B96" s="17" t="s">
        <v>291</v>
      </c>
    </row>
    <row r="98" spans="2:7" x14ac:dyDescent="0.3">
      <c r="B98" s="9" t="s">
        <v>299</v>
      </c>
      <c r="C98" s="12">
        <v>0.25168000000000001</v>
      </c>
    </row>
    <row r="101" spans="2:7" x14ac:dyDescent="0.3">
      <c r="B101" s="15" t="s">
        <v>377</v>
      </c>
    </row>
    <row r="102" spans="2:7" x14ac:dyDescent="0.3">
      <c r="B102" s="9" t="s">
        <v>89</v>
      </c>
    </row>
    <row r="103" spans="2:7" x14ac:dyDescent="0.3">
      <c r="B103" s="508" t="s">
        <v>378</v>
      </c>
      <c r="C103" s="9">
        <v>30</v>
      </c>
    </row>
    <row r="104" spans="2:7" x14ac:dyDescent="0.3">
      <c r="B104" s="508" t="s">
        <v>156</v>
      </c>
      <c r="C104" s="9">
        <v>60</v>
      </c>
    </row>
    <row r="105" spans="2:7" x14ac:dyDescent="0.3">
      <c r="B105" s="508" t="s">
        <v>379</v>
      </c>
      <c r="C105" s="9">
        <v>30</v>
      </c>
      <c r="D105" s="9">
        <f>C103+C104-C105</f>
        <v>60</v>
      </c>
    </row>
    <row r="107" spans="2:7" x14ac:dyDescent="0.3">
      <c r="B107" s="9" t="s">
        <v>105</v>
      </c>
    </row>
    <row r="108" spans="2:7" x14ac:dyDescent="0.3">
      <c r="B108" s="508" t="s">
        <v>378</v>
      </c>
      <c r="C108" s="9">
        <v>45</v>
      </c>
    </row>
    <row r="109" spans="2:7" x14ac:dyDescent="0.3">
      <c r="B109" s="508" t="s">
        <v>156</v>
      </c>
      <c r="C109" s="9">
        <v>15</v>
      </c>
    </row>
    <row r="110" spans="2:7" x14ac:dyDescent="0.3">
      <c r="B110" s="508" t="s">
        <v>379</v>
      </c>
      <c r="C110" s="9">
        <v>15</v>
      </c>
      <c r="D110" s="9">
        <f>C108+C109-C110</f>
        <v>45</v>
      </c>
      <c r="F110" s="509"/>
      <c r="G110" s="509"/>
    </row>
    <row r="112" spans="2:7" x14ac:dyDescent="0.3">
      <c r="B112" s="9" t="s">
        <v>514</v>
      </c>
    </row>
    <row r="113" spans="2:7" x14ac:dyDescent="0.3">
      <c r="B113" s="9" t="s">
        <v>515</v>
      </c>
      <c r="C113" s="648" t="s">
        <v>461</v>
      </c>
      <c r="D113" s="649"/>
      <c r="F113" s="648" t="s">
        <v>465</v>
      </c>
      <c r="G113" s="649"/>
    </row>
    <row r="114" spans="2:7" x14ac:dyDescent="0.3">
      <c r="C114" s="343" t="s">
        <v>463</v>
      </c>
      <c r="D114" s="344">
        <f>O80</f>
        <v>4.2000000000000003E-2</v>
      </c>
      <c r="F114" s="343" t="s">
        <v>463</v>
      </c>
      <c r="G114" s="344">
        <f>F83</f>
        <v>6.2E-2</v>
      </c>
    </row>
    <row r="115" spans="2:7" x14ac:dyDescent="0.3">
      <c r="C115" s="510"/>
      <c r="D115" s="333" t="s">
        <v>451</v>
      </c>
      <c r="F115" s="510"/>
      <c r="G115" s="333" t="s">
        <v>451</v>
      </c>
    </row>
    <row r="116" spans="2:7" x14ac:dyDescent="0.3">
      <c r="C116" s="333" t="s">
        <v>462</v>
      </c>
      <c r="D116" s="347">
        <f>'EV-Split'!C28</f>
        <v>279.30193619169677</v>
      </c>
      <c r="F116" s="333" t="s">
        <v>462</v>
      </c>
      <c r="G116" s="347">
        <f>'EV-Split'!C28</f>
        <v>279.30193619169677</v>
      </c>
    </row>
    <row r="117" spans="2:7" x14ac:dyDescent="0.3">
      <c r="C117" s="511">
        <v>3.2000000000000001E-2</v>
      </c>
      <c r="D117" s="512">
        <f t="dataTable" ref="D117:D119" dt2D="0" dtr="0" r1="O80" ca="1"/>
        <v>266.55138666572179</v>
      </c>
      <c r="F117" s="511">
        <v>5.1999999999999998E-2</v>
      </c>
      <c r="G117" s="512">
        <f t="dataTable" ref="G117:G119" dt2D="0" dtr="0" r1="F83" ca="1"/>
        <v>265.10542452978427</v>
      </c>
    </row>
    <row r="118" spans="2:7" x14ac:dyDescent="0.3">
      <c r="C118" s="511">
        <v>4.2000000000000003E-2</v>
      </c>
      <c r="D118" s="512">
        <v>279.30193619169677</v>
      </c>
      <c r="F118" s="511">
        <v>6.2E-2</v>
      </c>
      <c r="G118" s="512">
        <v>279.30193619169677</v>
      </c>
    </row>
    <row r="119" spans="2:7" x14ac:dyDescent="0.3">
      <c r="C119" s="511">
        <v>5.1999999999999998E-2</v>
      </c>
      <c r="D119" s="512">
        <v>292.63582274132966</v>
      </c>
      <c r="F119" s="511">
        <v>7.1999999999999995E-2</v>
      </c>
      <c r="G119" s="512">
        <v>294.46225204763624</v>
      </c>
    </row>
    <row r="121" spans="2:7" x14ac:dyDescent="0.3">
      <c r="B121" s="9" t="s">
        <v>516</v>
      </c>
      <c r="C121" s="648" t="s">
        <v>517</v>
      </c>
      <c r="D121" s="649"/>
      <c r="F121" s="648" t="s">
        <v>518</v>
      </c>
      <c r="G121" s="649"/>
    </row>
    <row r="122" spans="2:7" x14ac:dyDescent="0.3">
      <c r="C122" s="343" t="s">
        <v>463</v>
      </c>
      <c r="D122" s="344">
        <f>C90</f>
        <v>0.8</v>
      </c>
      <c r="F122" s="343" t="s">
        <v>463</v>
      </c>
      <c r="G122" s="344">
        <f>C91</f>
        <v>0.4</v>
      </c>
    </row>
    <row r="123" spans="2:7" x14ac:dyDescent="0.3">
      <c r="C123" s="510"/>
      <c r="D123" s="333" t="s">
        <v>451</v>
      </c>
      <c r="F123" s="510"/>
      <c r="G123" s="333" t="s">
        <v>451</v>
      </c>
    </row>
    <row r="124" spans="2:7" x14ac:dyDescent="0.3">
      <c r="C124" s="333" t="s">
        <v>462</v>
      </c>
      <c r="D124" s="347">
        <f>'EV-Split'!C28</f>
        <v>279.30193619169677</v>
      </c>
      <c r="F124" s="333" t="s">
        <v>462</v>
      </c>
      <c r="G124" s="347">
        <f>'EV-Split'!C28</f>
        <v>279.30193619169677</v>
      </c>
    </row>
    <row r="125" spans="2:7" x14ac:dyDescent="0.3">
      <c r="C125" s="511">
        <v>0.7</v>
      </c>
      <c r="D125" s="512">
        <f t="dataTable" ref="D125:D129" dt2D="0" dtr="0" r1="C90" ca="1"/>
        <v>1066.3191683663024</v>
      </c>
      <c r="F125" s="511">
        <v>0.3</v>
      </c>
      <c r="G125" s="512">
        <f t="dataTable" ref="G125:G129" dt2D="0" dtr="0" r1="C91" ca="1"/>
        <v>338.4619198853195</v>
      </c>
    </row>
    <row r="126" spans="2:7" x14ac:dyDescent="0.3">
      <c r="C126" s="511">
        <v>0.75</v>
      </c>
      <c r="D126" s="512">
        <v>673.789558736353</v>
      </c>
      <c r="F126" s="511">
        <v>0.35</v>
      </c>
      <c r="G126" s="512">
        <v>308.88192803850825</v>
      </c>
    </row>
    <row r="127" spans="2:7" x14ac:dyDescent="0.3">
      <c r="C127" s="511">
        <v>0.8</v>
      </c>
      <c r="D127" s="512">
        <v>279.30193619169677</v>
      </c>
      <c r="F127" s="511">
        <v>0.4</v>
      </c>
      <c r="G127" s="512">
        <v>279.30193619169677</v>
      </c>
    </row>
    <row r="128" spans="2:7" x14ac:dyDescent="0.3">
      <c r="C128" s="511">
        <v>0.85</v>
      </c>
      <c r="D128" s="512">
        <v>-154.11032372424208</v>
      </c>
      <c r="F128" s="511">
        <v>0.45</v>
      </c>
      <c r="G128" s="512">
        <v>249.5158895741792</v>
      </c>
    </row>
    <row r="129" spans="2:14" x14ac:dyDescent="0.3">
      <c r="C129" s="511">
        <v>0.9</v>
      </c>
      <c r="D129" s="512">
        <v>-677.54210978594483</v>
      </c>
      <c r="F129" s="511">
        <v>0.5</v>
      </c>
      <c r="G129" s="512">
        <v>219.01291404875383</v>
      </c>
    </row>
    <row r="132" spans="2:14" x14ac:dyDescent="0.3">
      <c r="B132" s="9" t="s">
        <v>531</v>
      </c>
    </row>
    <row r="133" spans="2:14" x14ac:dyDescent="0.3">
      <c r="B133" s="9" t="s">
        <v>522</v>
      </c>
      <c r="C133" s="572">
        <v>0.66190000000000004</v>
      </c>
      <c r="D133" s="572">
        <v>0.66190000000000004</v>
      </c>
      <c r="E133" s="572">
        <v>0.66190000000000004</v>
      </c>
      <c r="F133" s="572">
        <v>0.66190000000000004</v>
      </c>
      <c r="G133" s="572">
        <v>0.66190000000000004</v>
      </c>
      <c r="H133" s="572">
        <v>0.66190000000000004</v>
      </c>
      <c r="I133" s="572">
        <v>0.66190000000000004</v>
      </c>
      <c r="J133" s="572">
        <v>0.66190000000000004</v>
      </c>
      <c r="K133" s="572">
        <v>0.66190000000000004</v>
      </c>
      <c r="L133" s="572">
        <v>0.66190000000000004</v>
      </c>
      <c r="M133" s="572">
        <v>0.66190000000000004</v>
      </c>
      <c r="N133" s="572">
        <v>0.66190000000000004</v>
      </c>
    </row>
    <row r="134" spans="2:14" x14ac:dyDescent="0.3">
      <c r="B134" s="9" t="s">
        <v>523</v>
      </c>
      <c r="C134" s="504">
        <v>0.33810000000000001</v>
      </c>
      <c r="D134" s="504">
        <v>0.33810000000000001</v>
      </c>
      <c r="E134" s="504">
        <v>0.33810000000000001</v>
      </c>
      <c r="F134" s="504">
        <v>0.33810000000000001</v>
      </c>
      <c r="G134" s="504">
        <v>0.33810000000000001</v>
      </c>
      <c r="H134" s="504">
        <v>0.33810000000000001</v>
      </c>
      <c r="I134" s="504">
        <v>0.33810000000000001</v>
      </c>
      <c r="J134" s="504">
        <v>0.33810000000000001</v>
      </c>
      <c r="K134" s="504">
        <v>0.33810000000000001</v>
      </c>
      <c r="L134" s="504">
        <v>0.33810000000000001</v>
      </c>
      <c r="M134" s="504">
        <v>0.33810000000000001</v>
      </c>
      <c r="N134" s="504">
        <v>0.33810000000000001</v>
      </c>
    </row>
    <row r="136" spans="2:14" x14ac:dyDescent="0.3">
      <c r="B136" s="9" t="s">
        <v>532</v>
      </c>
    </row>
    <row r="137" spans="2:14" x14ac:dyDescent="0.3">
      <c r="B137" s="9" t="s">
        <v>522</v>
      </c>
      <c r="C137" s="12">
        <v>0.56734427747980831</v>
      </c>
      <c r="D137" s="12">
        <v>0.56734427747980831</v>
      </c>
      <c r="E137" s="12">
        <v>0.56734427747980831</v>
      </c>
      <c r="F137" s="12">
        <v>0.56734427747980831</v>
      </c>
      <c r="G137" s="12">
        <v>0.56734427747980831</v>
      </c>
      <c r="H137" s="12">
        <v>0.56734427747980831</v>
      </c>
      <c r="I137" s="12">
        <v>0.56734427747980831</v>
      </c>
      <c r="J137" s="12">
        <v>0.56734427747980831</v>
      </c>
      <c r="K137" s="12">
        <v>0.56734427747980831</v>
      </c>
      <c r="L137" s="12">
        <v>0.56734427747980831</v>
      </c>
      <c r="M137" s="12">
        <v>0.56734427747980831</v>
      </c>
      <c r="N137" s="12">
        <v>0.56734427747980831</v>
      </c>
    </row>
    <row r="138" spans="2:14" x14ac:dyDescent="0.3">
      <c r="B138" s="9" t="s">
        <v>523</v>
      </c>
      <c r="C138" s="12">
        <f>1-C137</f>
        <v>0.43265572252019169</v>
      </c>
      <c r="D138" s="12">
        <f t="shared" ref="D138:N138" si="77">1-D137</f>
        <v>0.43265572252019169</v>
      </c>
      <c r="E138" s="12">
        <f t="shared" si="77"/>
        <v>0.43265572252019169</v>
      </c>
      <c r="F138" s="12">
        <f t="shared" si="77"/>
        <v>0.43265572252019169</v>
      </c>
      <c r="G138" s="12">
        <f t="shared" si="77"/>
        <v>0.43265572252019169</v>
      </c>
      <c r="H138" s="12">
        <f t="shared" si="77"/>
        <v>0.43265572252019169</v>
      </c>
      <c r="I138" s="12">
        <f t="shared" si="77"/>
        <v>0.43265572252019169</v>
      </c>
      <c r="J138" s="12">
        <f t="shared" si="77"/>
        <v>0.43265572252019169</v>
      </c>
      <c r="K138" s="12">
        <f t="shared" si="77"/>
        <v>0.43265572252019169</v>
      </c>
      <c r="L138" s="12">
        <f t="shared" si="77"/>
        <v>0.43265572252019169</v>
      </c>
      <c r="M138" s="12">
        <f t="shared" si="77"/>
        <v>0.43265572252019169</v>
      </c>
      <c r="N138" s="12">
        <f t="shared" si="77"/>
        <v>0.43265572252019169</v>
      </c>
    </row>
    <row r="140" spans="2:14" x14ac:dyDescent="0.3">
      <c r="B140" s="9" t="s">
        <v>533</v>
      </c>
    </row>
    <row r="141" spans="2:14" x14ac:dyDescent="0.3">
      <c r="B141" s="508" t="s">
        <v>522</v>
      </c>
      <c r="C141" s="504">
        <v>1</v>
      </c>
    </row>
    <row r="142" spans="2:14" x14ac:dyDescent="0.3">
      <c r="B142" s="508" t="s">
        <v>523</v>
      </c>
      <c r="C142" s="504">
        <v>0</v>
      </c>
    </row>
    <row r="144" spans="2:14" x14ac:dyDescent="0.3">
      <c r="B144" s="9" t="s">
        <v>534</v>
      </c>
    </row>
    <row r="145" spans="2:3" x14ac:dyDescent="0.3">
      <c r="B145" s="508" t="s">
        <v>522</v>
      </c>
      <c r="C145" s="504">
        <v>0.94</v>
      </c>
    </row>
    <row r="146" spans="2:3" x14ac:dyDescent="0.3">
      <c r="B146" s="508" t="s">
        <v>523</v>
      </c>
      <c r="C146" s="504">
        <v>0.06</v>
      </c>
    </row>
    <row r="148" spans="2:3" x14ac:dyDescent="0.3">
      <c r="B148" s="9" t="s">
        <v>535</v>
      </c>
    </row>
    <row r="149" spans="2:3" x14ac:dyDescent="0.3">
      <c r="B149" s="508" t="s">
        <v>522</v>
      </c>
      <c r="C149" s="504">
        <v>0.9</v>
      </c>
    </row>
    <row r="150" spans="2:3" x14ac:dyDescent="0.3">
      <c r="B150" s="508" t="s">
        <v>523</v>
      </c>
      <c r="C150" s="504">
        <v>0.1</v>
      </c>
    </row>
  </sheetData>
  <mergeCells count="11">
    <mergeCell ref="C121:D121"/>
    <mergeCell ref="F121:G121"/>
    <mergeCell ref="C113:D113"/>
    <mergeCell ref="F113:G113"/>
    <mergeCell ref="I46:J55"/>
    <mergeCell ref="M44:N44"/>
    <mergeCell ref="C44:D44"/>
    <mergeCell ref="E44:F44"/>
    <mergeCell ref="G44:H44"/>
    <mergeCell ref="I44:J44"/>
    <mergeCell ref="K44:L44"/>
  </mergeCells>
  <phoneticPr fontId="68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2463B-A558-47FB-9252-4799573BFFF2}">
  <dimension ref="A3:AD45"/>
  <sheetViews>
    <sheetView topLeftCell="A22" workbookViewId="0">
      <selection activeCell="D44" sqref="D44"/>
    </sheetView>
  </sheetViews>
  <sheetFormatPr defaultRowHeight="12.6" x14ac:dyDescent="0.25"/>
  <cols>
    <col min="2" max="2" width="48.44140625" bestFit="1" customWidth="1"/>
    <col min="3" max="3" width="6" customWidth="1"/>
    <col min="17" max="17" width="19.88671875" bestFit="1" customWidth="1"/>
  </cols>
  <sheetData>
    <row r="3" spans="2:30" ht="14.4" x14ac:dyDescent="0.25">
      <c r="D3" s="24">
        <v>365</v>
      </c>
      <c r="E3" s="24">
        <f>E4-D4</f>
        <v>365</v>
      </c>
      <c r="F3" s="24">
        <f>F4-E4</f>
        <v>366</v>
      </c>
      <c r="G3" s="24">
        <f>G4-F4</f>
        <v>365</v>
      </c>
      <c r="H3" s="24">
        <f>H4-G4</f>
        <v>365</v>
      </c>
      <c r="I3" s="24">
        <f>I4-H4</f>
        <v>365</v>
      </c>
    </row>
    <row r="4" spans="2:30" ht="14.4" x14ac:dyDescent="0.25">
      <c r="D4" s="6">
        <f>BS!C3</f>
        <v>43190</v>
      </c>
      <c r="E4" s="6">
        <f>BS!D3</f>
        <v>43555</v>
      </c>
      <c r="F4" s="6">
        <f>BS!E3</f>
        <v>43921</v>
      </c>
      <c r="G4" s="6">
        <f>BS!F3</f>
        <v>44286</v>
      </c>
      <c r="H4" s="6">
        <f>BS!G3</f>
        <v>44651</v>
      </c>
      <c r="I4" s="6">
        <f>BS!H3</f>
        <v>45016</v>
      </c>
      <c r="Q4" s="254"/>
      <c r="S4" s="255">
        <v>45382</v>
      </c>
      <c r="T4" s="255">
        <f t="shared" ref="T4:Z4" si="0">EOMONTH(S4,12)</f>
        <v>45747</v>
      </c>
      <c r="U4" s="255">
        <f t="shared" si="0"/>
        <v>46112</v>
      </c>
      <c r="V4" s="255">
        <f t="shared" si="0"/>
        <v>46477</v>
      </c>
      <c r="W4" s="255">
        <f t="shared" si="0"/>
        <v>46843</v>
      </c>
      <c r="X4" s="255">
        <f t="shared" si="0"/>
        <v>47208</v>
      </c>
      <c r="Y4" s="255">
        <f t="shared" si="0"/>
        <v>47573</v>
      </c>
      <c r="Z4" s="255">
        <f t="shared" si="0"/>
        <v>47938</v>
      </c>
      <c r="AA4" s="255">
        <f t="shared" ref="AA4" si="1">EOMONTH(Z4,12)</f>
        <v>48304</v>
      </c>
      <c r="AB4" s="255">
        <f t="shared" ref="AB4" si="2">EOMONTH(AA4,12)</f>
        <v>48669</v>
      </c>
      <c r="AC4" s="255">
        <f t="shared" ref="AC4" si="3">EOMONTH(AB4,12)</f>
        <v>49034</v>
      </c>
      <c r="AD4" s="255">
        <f t="shared" ref="AD4" si="4">EOMONTH(AC4,12)</f>
        <v>49399</v>
      </c>
    </row>
    <row r="5" spans="2:30" s="9" customFormat="1" ht="14.4" x14ac:dyDescent="0.3">
      <c r="B5" s="103" t="s">
        <v>151</v>
      </c>
      <c r="Q5" s="9" t="s">
        <v>313</v>
      </c>
      <c r="S5" s="41">
        <f>D28</f>
        <v>7.9783096958773401</v>
      </c>
      <c r="T5" s="41">
        <f t="shared" ref="T5:Z5" si="5">E28</f>
        <v>28.910752932568169</v>
      </c>
      <c r="U5" s="41">
        <f t="shared" si="5"/>
        <v>70.312667818678349</v>
      </c>
      <c r="V5" s="41">
        <f t="shared" si="5"/>
        <v>101.2066356399239</v>
      </c>
      <c r="W5" s="41">
        <f t="shared" si="5"/>
        <v>134.57304170826507</v>
      </c>
      <c r="X5" s="41">
        <f t="shared" si="5"/>
        <v>155.43394616289783</v>
      </c>
      <c r="Y5" s="41">
        <f t="shared" si="5"/>
        <v>162.04460821358063</v>
      </c>
      <c r="Z5" s="41">
        <f t="shared" si="5"/>
        <v>168.93802912172632</v>
      </c>
      <c r="AA5" s="41">
        <f t="shared" ref="AA5" si="6">L28</f>
        <v>176.12640164453094</v>
      </c>
      <c r="AB5" s="41">
        <f t="shared" ref="AB5" si="7">M28</f>
        <v>183.62245028187431</v>
      </c>
      <c r="AC5" s="41">
        <f t="shared" ref="AC5" si="8">N28</f>
        <v>191.43945482761902</v>
      </c>
      <c r="AD5" s="41">
        <f t="shared" ref="AD5" si="9">O28</f>
        <v>199.59127498558715</v>
      </c>
    </row>
    <row r="6" spans="2:30" s="9" customFormat="1" ht="14.4" x14ac:dyDescent="0.3">
      <c r="B6" s="104" t="s">
        <v>36</v>
      </c>
      <c r="C6" s="104"/>
      <c r="D6" s="105">
        <f>BS!C17</f>
        <v>83.28779999999999</v>
      </c>
      <c r="E6" s="105">
        <f>BS!D17</f>
        <v>211.95300000000003</v>
      </c>
      <c r="F6" s="105">
        <f>BS!E17</f>
        <v>46.354700000000001</v>
      </c>
      <c r="G6" s="105">
        <f>BS!F17</f>
        <v>32.992400000000004</v>
      </c>
      <c r="H6" s="105">
        <f>BS!G17</f>
        <v>11.2624</v>
      </c>
      <c r="I6" s="105">
        <f>BS!H17</f>
        <v>12.422800000000001</v>
      </c>
      <c r="Q6" s="9" t="s">
        <v>314</v>
      </c>
      <c r="S6" s="40">
        <f t="shared" ref="S6:Z6" si="10">D31</f>
        <v>13.786845829752885</v>
      </c>
      <c r="T6" s="40">
        <f t="shared" si="10"/>
        <v>40.188865315630608</v>
      </c>
      <c r="U6" s="40">
        <f t="shared" si="10"/>
        <v>92.192385220563395</v>
      </c>
      <c r="V6" s="40">
        <f t="shared" si="10"/>
        <v>131.07654112484769</v>
      </c>
      <c r="W6" s="40">
        <f t="shared" si="10"/>
        <v>173.06777999792055</v>
      </c>
      <c r="X6" s="40">
        <f t="shared" si="10"/>
        <v>199.44470219369208</v>
      </c>
      <c r="Y6" s="40">
        <f t="shared" si="10"/>
        <v>208.02747046542993</v>
      </c>
      <c r="Z6" s="40">
        <f t="shared" si="10"/>
        <v>216.98349263291621</v>
      </c>
      <c r="AA6" s="40">
        <f t="shared" ref="AA6" si="11">L31</f>
        <v>226.329237572729</v>
      </c>
      <c r="AB6" s="40">
        <f t="shared" ref="AB6" si="12">M31</f>
        <v>236.0819149714662</v>
      </c>
      <c r="AC6" s="40">
        <f t="shared" ref="AC6" si="13">N31</f>
        <v>246.25950948503279</v>
      </c>
      <c r="AD6" s="40">
        <f t="shared" ref="AD6" si="14">O31</f>
        <v>256.88081652142449</v>
      </c>
    </row>
    <row r="7" spans="2:30" s="9" customFormat="1" ht="14.4" x14ac:dyDescent="0.3">
      <c r="B7" s="104" t="s">
        <v>6</v>
      </c>
      <c r="C7" s="104"/>
      <c r="D7" s="104"/>
      <c r="E7" s="105">
        <f>'P &amp; L'!D24</f>
        <v>404.93979999999999</v>
      </c>
      <c r="F7" s="105">
        <f>'P &amp; L'!E24</f>
        <v>31.795500000000001</v>
      </c>
      <c r="G7" s="105">
        <f>'P &amp; L'!F24</f>
        <v>40.191999999999993</v>
      </c>
      <c r="H7" s="105">
        <f>'P &amp; L'!G24</f>
        <v>98.565399999999997</v>
      </c>
      <c r="I7" s="105">
        <f>'P &amp; L'!H24</f>
        <v>82.541999999999987</v>
      </c>
      <c r="Q7" s="9" t="s">
        <v>315</v>
      </c>
      <c r="S7" s="41">
        <f t="shared" ref="S7:Z7" si="15">D37</f>
        <v>5.3598136535337169</v>
      </c>
      <c r="T7" s="41">
        <f t="shared" si="15"/>
        <v>20.994310074956111</v>
      </c>
      <c r="U7" s="41">
        <f t="shared" si="15"/>
        <v>50.278008993045773</v>
      </c>
      <c r="V7" s="41">
        <f t="shared" si="15"/>
        <v>70.010320658499126</v>
      </c>
      <c r="W7" s="41">
        <f t="shared" si="15"/>
        <v>92.457805473227566</v>
      </c>
      <c r="X7" s="41">
        <f t="shared" si="15"/>
        <v>105.33722566194737</v>
      </c>
      <c r="Y7" s="41">
        <f t="shared" si="15"/>
        <v>108.57308089541124</v>
      </c>
      <c r="Z7" s="41">
        <f t="shared" si="15"/>
        <v>113.19193528821307</v>
      </c>
      <c r="AA7" s="41">
        <f t="shared" ref="AA7" si="16">L37</f>
        <v>118.00842623521463</v>
      </c>
      <c r="AB7" s="41">
        <f t="shared" ref="AB7" si="17">M37</f>
        <v>123.03108044121383</v>
      </c>
      <c r="AC7" s="41">
        <f t="shared" ref="AC7" si="18">N37</f>
        <v>128.26879674272047</v>
      </c>
      <c r="AD7" s="41">
        <f t="shared" ref="AD7" si="19">O37</f>
        <v>133.73086260611481</v>
      </c>
    </row>
    <row r="8" spans="2:30" s="9" customFormat="1" ht="14.4" x14ac:dyDescent="0.3">
      <c r="B8" s="104" t="s">
        <v>151</v>
      </c>
      <c r="C8" s="106" t="s">
        <v>107</v>
      </c>
      <c r="D8" s="104"/>
      <c r="E8" s="107">
        <f>(AVERAGE(D6:E6)/E7)*E3</f>
        <v>133.060385765983</v>
      </c>
      <c r="F8" s="107">
        <f t="shared" ref="F8:I8" si="20">(AVERAGE(E6:F6)/F7)*F3</f>
        <v>1486.6980893522668</v>
      </c>
      <c r="G8" s="107">
        <f t="shared" si="20"/>
        <v>360.29174338176762</v>
      </c>
      <c r="H8" s="107">
        <f t="shared" si="20"/>
        <v>81.940528826545631</v>
      </c>
      <c r="I8" s="107">
        <f t="shared" si="20"/>
        <v>52.367873325095118</v>
      </c>
      <c r="J8" s="108">
        <v>45</v>
      </c>
      <c r="Q8" s="9" t="s">
        <v>316</v>
      </c>
      <c r="S8" s="40">
        <f>S5+S6-S7</f>
        <v>16.405341872096507</v>
      </c>
      <c r="T8" s="40">
        <f t="shared" ref="T8:Z8" si="21">T5+T6-T7</f>
        <v>48.105308173242669</v>
      </c>
      <c r="U8" s="40">
        <f t="shared" si="21"/>
        <v>112.22704404619597</v>
      </c>
      <c r="V8" s="40">
        <f t="shared" si="21"/>
        <v>162.27285610627249</v>
      </c>
      <c r="W8" s="40">
        <f t="shared" si="21"/>
        <v>215.1830162329581</v>
      </c>
      <c r="X8" s="40">
        <f t="shared" si="21"/>
        <v>249.54142269464253</v>
      </c>
      <c r="Y8" s="40">
        <f t="shared" si="21"/>
        <v>261.49899778359935</v>
      </c>
      <c r="Z8" s="40">
        <f t="shared" si="21"/>
        <v>272.72958646642945</v>
      </c>
      <c r="AA8" s="40">
        <f t="shared" ref="AA8:AD8" si="22">AA5+AA6-AA7</f>
        <v>284.4472129820453</v>
      </c>
      <c r="AB8" s="40">
        <f t="shared" si="22"/>
        <v>296.67328481212667</v>
      </c>
      <c r="AC8" s="40">
        <f t="shared" si="22"/>
        <v>309.43016756993131</v>
      </c>
      <c r="AD8" s="40">
        <f t="shared" si="22"/>
        <v>322.74122890089689</v>
      </c>
    </row>
    <row r="9" spans="2:30" s="9" customFormat="1" ht="14.4" x14ac:dyDescent="0.3">
      <c r="C9" s="109"/>
      <c r="E9" s="41"/>
      <c r="F9" s="41"/>
      <c r="G9" s="41"/>
      <c r="H9" s="41"/>
      <c r="I9" s="110"/>
      <c r="Q9" s="9" t="s">
        <v>317</v>
      </c>
      <c r="R9" s="270">
        <v>0.25</v>
      </c>
      <c r="S9" s="37">
        <f>SUM(S5:S6)*$R$9</f>
        <v>5.441288881407556</v>
      </c>
      <c r="T9" s="37">
        <f t="shared" ref="T9:Z9" si="23">SUM(T5:T6)*$R$9</f>
        <v>17.274904562049695</v>
      </c>
      <c r="U9" s="37">
        <f t="shared" si="23"/>
        <v>40.626263259810436</v>
      </c>
      <c r="V9" s="37">
        <f t="shared" si="23"/>
        <v>58.070794191192903</v>
      </c>
      <c r="W9" s="37">
        <f t="shared" si="23"/>
        <v>76.910205426546412</v>
      </c>
      <c r="X9" s="37">
        <f t="shared" si="23"/>
        <v>88.719662089147477</v>
      </c>
      <c r="Y9" s="37">
        <f t="shared" si="23"/>
        <v>92.518019669752647</v>
      </c>
      <c r="Z9" s="37">
        <f t="shared" si="23"/>
        <v>96.480380438660632</v>
      </c>
      <c r="AA9" s="37">
        <f t="shared" ref="AA9:AD9" si="24">SUM(AA5:AA6)*$R$9</f>
        <v>100.61390980431499</v>
      </c>
      <c r="AB9" s="37">
        <f t="shared" si="24"/>
        <v>104.92609131333512</v>
      </c>
      <c r="AC9" s="37">
        <f t="shared" si="24"/>
        <v>109.42474107816295</v>
      </c>
      <c r="AD9" s="37">
        <f t="shared" si="24"/>
        <v>114.11802287675292</v>
      </c>
    </row>
    <row r="10" spans="2:30" s="9" customFormat="1" ht="14.4" x14ac:dyDescent="0.3">
      <c r="B10" s="103" t="s">
        <v>152</v>
      </c>
      <c r="Q10" s="9" t="s">
        <v>344</v>
      </c>
      <c r="R10" s="270">
        <v>0.25</v>
      </c>
      <c r="S10" s="40">
        <f>$R$10*S8</f>
        <v>4.1013354680241267</v>
      </c>
      <c r="T10" s="40">
        <f t="shared" ref="T10:Z10" si="25">$R$10*T8</f>
        <v>12.026327043310667</v>
      </c>
      <c r="U10" s="40">
        <f t="shared" si="25"/>
        <v>28.056761011548993</v>
      </c>
      <c r="V10" s="40">
        <f t="shared" si="25"/>
        <v>40.568214026568121</v>
      </c>
      <c r="W10" s="40">
        <f t="shared" si="25"/>
        <v>53.795754058239524</v>
      </c>
      <c r="X10" s="40">
        <f t="shared" si="25"/>
        <v>62.385355673660634</v>
      </c>
      <c r="Y10" s="40">
        <f t="shared" si="25"/>
        <v>65.374749445899837</v>
      </c>
      <c r="Z10" s="40">
        <f t="shared" si="25"/>
        <v>68.182396616607363</v>
      </c>
      <c r="AA10" s="40">
        <f t="shared" ref="AA10:AD10" si="26">$R$10*AA8</f>
        <v>71.111803245511325</v>
      </c>
      <c r="AB10" s="40">
        <f t="shared" si="26"/>
        <v>74.168321203031667</v>
      </c>
      <c r="AC10" s="40">
        <f t="shared" si="26"/>
        <v>77.357541892482828</v>
      </c>
      <c r="AD10" s="40">
        <f t="shared" si="26"/>
        <v>80.685307225224221</v>
      </c>
    </row>
    <row r="11" spans="2:30" s="9" customFormat="1" ht="14.4" x14ac:dyDescent="0.3">
      <c r="B11" s="104" t="s">
        <v>35</v>
      </c>
      <c r="C11" s="104"/>
      <c r="D11" s="105">
        <f>BS!C14</f>
        <v>464.22950000000003</v>
      </c>
      <c r="E11" s="105">
        <f>BS!D14</f>
        <v>10.243600000000001</v>
      </c>
      <c r="F11" s="105">
        <f>BS!E14</f>
        <v>5.0513999999999992</v>
      </c>
      <c r="G11" s="105">
        <f>BS!F14</f>
        <v>5.4169</v>
      </c>
      <c r="H11" s="105">
        <f>BS!G14</f>
        <v>7.0898000000000003</v>
      </c>
      <c r="I11" s="105">
        <f>BS!H14</f>
        <v>7.4802</v>
      </c>
      <c r="Q11" s="9" t="s">
        <v>318</v>
      </c>
      <c r="S11" s="37">
        <f>MIN(S9:S10)</f>
        <v>4.1013354680241267</v>
      </c>
      <c r="T11" s="37">
        <f t="shared" ref="T11:Z11" si="27">MIN(T9:T10)</f>
        <v>12.026327043310667</v>
      </c>
      <c r="U11" s="37">
        <f t="shared" si="27"/>
        <v>28.056761011548993</v>
      </c>
      <c r="V11" s="37">
        <f t="shared" si="27"/>
        <v>40.568214026568121</v>
      </c>
      <c r="W11" s="37">
        <f t="shared" si="27"/>
        <v>53.795754058239524</v>
      </c>
      <c r="X11" s="37">
        <f t="shared" si="27"/>
        <v>62.385355673660634</v>
      </c>
      <c r="Y11" s="37">
        <f t="shared" si="27"/>
        <v>65.374749445899837</v>
      </c>
      <c r="Z11" s="37">
        <f t="shared" si="27"/>
        <v>68.182396616607363</v>
      </c>
      <c r="AA11" s="37">
        <f t="shared" ref="AA11:AD11" si="28">MIN(AA9:AA10)</f>
        <v>71.111803245511325</v>
      </c>
      <c r="AB11" s="37">
        <f t="shared" si="28"/>
        <v>74.168321203031667</v>
      </c>
      <c r="AC11" s="37">
        <f t="shared" si="28"/>
        <v>77.357541892482828</v>
      </c>
      <c r="AD11" s="37">
        <f t="shared" si="28"/>
        <v>80.685307225224221</v>
      </c>
    </row>
    <row r="12" spans="2:30" s="9" customFormat="1" ht="14.4" x14ac:dyDescent="0.3">
      <c r="B12" s="104" t="s">
        <v>307</v>
      </c>
      <c r="C12" s="104"/>
      <c r="D12" s="104"/>
      <c r="E12" s="107">
        <f>'P &amp; L'!D33+'P &amp; L'!D37+'P &amp; L'!D40</f>
        <v>523.19749999999999</v>
      </c>
      <c r="F12" s="107">
        <f>'P &amp; L'!E33+'P &amp; L'!E37+'P &amp; L'!E40</f>
        <v>38.8827</v>
      </c>
      <c r="G12" s="107">
        <f>'P &amp; L'!F33+'P &amp; L'!F37+'P &amp; L'!F40</f>
        <v>36.8581</v>
      </c>
      <c r="H12" s="107">
        <f>'P &amp; L'!G33+'P &amp; L'!G37+'P &amp; L'!G40</f>
        <v>84.506972599999997</v>
      </c>
      <c r="I12" s="107">
        <f>'P &amp; L'!H33+'P &amp; L'!H37+'P &amp; L'!H40</f>
        <v>58.922916746999995</v>
      </c>
      <c r="R12" s="270">
        <f>100%-R10</f>
        <v>0.75</v>
      </c>
      <c r="S12" s="40">
        <f>S8-S11</f>
        <v>12.30400640407238</v>
      </c>
      <c r="T12" s="40">
        <f t="shared" ref="T12:Z12" si="29">T8-T11</f>
        <v>36.078981129932004</v>
      </c>
      <c r="U12" s="40">
        <f t="shared" si="29"/>
        <v>84.170283034646985</v>
      </c>
      <c r="V12" s="40">
        <f t="shared" si="29"/>
        <v>121.70464207970437</v>
      </c>
      <c r="W12" s="40">
        <f t="shared" si="29"/>
        <v>161.38726217471856</v>
      </c>
      <c r="X12" s="40">
        <f t="shared" si="29"/>
        <v>187.15606702098191</v>
      </c>
      <c r="Y12" s="40">
        <f t="shared" si="29"/>
        <v>196.1242483376995</v>
      </c>
      <c r="Z12" s="40">
        <f t="shared" si="29"/>
        <v>204.54718984982208</v>
      </c>
      <c r="AA12" s="40">
        <f t="shared" ref="AA12:AD12" si="30">AA8-AA11</f>
        <v>213.33540973653396</v>
      </c>
      <c r="AB12" s="40">
        <f t="shared" si="30"/>
        <v>222.504963609095</v>
      </c>
      <c r="AC12" s="40">
        <f t="shared" si="30"/>
        <v>232.07262567744849</v>
      </c>
      <c r="AD12" s="40">
        <f t="shared" si="30"/>
        <v>242.05592167567266</v>
      </c>
    </row>
    <row r="13" spans="2:30" s="9" customFormat="1" ht="14.4" x14ac:dyDescent="0.3">
      <c r="B13" s="104" t="s">
        <v>152</v>
      </c>
      <c r="C13" s="106" t="s">
        <v>107</v>
      </c>
      <c r="D13" s="104"/>
      <c r="E13" s="107">
        <f>(AVERAGE(D11:E11)/E12)*E3</f>
        <v>165.5041179478113</v>
      </c>
      <c r="F13" s="107">
        <f t="shared" ref="F13:I13" si="31">(AVERAGE(E11:F11)/F12)*F3</f>
        <v>71.985355955219163</v>
      </c>
      <c r="G13" s="107">
        <f t="shared" si="31"/>
        <v>51.832968872513767</v>
      </c>
      <c r="H13" s="107">
        <f t="shared" si="31"/>
        <v>27.009283136951471</v>
      </c>
      <c r="I13" s="107">
        <f t="shared" si="31"/>
        <v>45.127178809174985</v>
      </c>
      <c r="J13" s="108">
        <v>45</v>
      </c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</row>
    <row r="14" spans="2:30" s="9" customFormat="1" ht="14.4" x14ac:dyDescent="0.3">
      <c r="C14" s="109"/>
      <c r="E14" s="41"/>
      <c r="F14" s="41"/>
      <c r="G14" s="41"/>
      <c r="H14" s="41"/>
      <c r="I14" s="110"/>
    </row>
    <row r="15" spans="2:30" s="9" customFormat="1" ht="14.4" x14ac:dyDescent="0.3">
      <c r="B15" s="103" t="s">
        <v>153</v>
      </c>
      <c r="Q15" s="9" t="s">
        <v>335</v>
      </c>
      <c r="S15" s="263">
        <f>S4</f>
        <v>45382</v>
      </c>
      <c r="T15" s="263">
        <f t="shared" ref="T15:Z15" si="32">T4</f>
        <v>45747</v>
      </c>
      <c r="U15" s="263">
        <f t="shared" si="32"/>
        <v>46112</v>
      </c>
      <c r="V15" s="263">
        <f t="shared" si="32"/>
        <v>46477</v>
      </c>
      <c r="W15" s="263">
        <f t="shared" si="32"/>
        <v>46843</v>
      </c>
      <c r="X15" s="263">
        <f t="shared" si="32"/>
        <v>47208</v>
      </c>
      <c r="Y15" s="263">
        <f t="shared" si="32"/>
        <v>47573</v>
      </c>
      <c r="Z15" s="263">
        <f t="shared" si="32"/>
        <v>47938</v>
      </c>
      <c r="AA15" s="263">
        <f t="shared" ref="AA15:AD15" si="33">AA4</f>
        <v>48304</v>
      </c>
      <c r="AB15" s="263">
        <f t="shared" si="33"/>
        <v>48669</v>
      </c>
      <c r="AC15" s="263">
        <f t="shared" si="33"/>
        <v>49034</v>
      </c>
      <c r="AD15" s="263">
        <f t="shared" si="33"/>
        <v>49399</v>
      </c>
    </row>
    <row r="16" spans="2:30" s="9" customFormat="1" ht="14.4" x14ac:dyDescent="0.3">
      <c r="B16" s="104" t="s">
        <v>53</v>
      </c>
      <c r="C16" s="104"/>
      <c r="D16" s="105">
        <f>BS!C46</f>
        <v>132.0976</v>
      </c>
      <c r="E16" s="105">
        <f>BS!D46</f>
        <v>41.872600000000006</v>
      </c>
      <c r="F16" s="105">
        <f>BS!E46</f>
        <v>33.364000000000004</v>
      </c>
      <c r="G16" s="105">
        <f>BS!F46</f>
        <v>23.357700000000001</v>
      </c>
      <c r="H16" s="105">
        <f>BS!G46</f>
        <v>8.3267999999999986</v>
      </c>
      <c r="I16" s="105">
        <f>BS!H46</f>
        <v>7.8444000000000003</v>
      </c>
      <c r="Q16" s="9" t="s">
        <v>332</v>
      </c>
      <c r="S16" s="40">
        <f>S8-S10</f>
        <v>12.30400640407238</v>
      </c>
      <c r="T16" s="40">
        <f t="shared" ref="T16:Z16" si="34">T8-T10</f>
        <v>36.078981129932004</v>
      </c>
      <c r="U16" s="40">
        <f t="shared" si="34"/>
        <v>84.170283034646985</v>
      </c>
      <c r="V16" s="40">
        <f t="shared" si="34"/>
        <v>121.70464207970437</v>
      </c>
      <c r="W16" s="40">
        <f t="shared" si="34"/>
        <v>161.38726217471856</v>
      </c>
      <c r="X16" s="40">
        <f t="shared" si="34"/>
        <v>187.15606702098191</v>
      </c>
      <c r="Y16" s="40">
        <f t="shared" si="34"/>
        <v>196.1242483376995</v>
      </c>
      <c r="Z16" s="40">
        <f t="shared" si="34"/>
        <v>204.54718984982208</v>
      </c>
      <c r="AA16" s="40">
        <f t="shared" ref="AA16:AD16" si="35">AA8-AA10</f>
        <v>213.33540973653396</v>
      </c>
      <c r="AB16" s="40">
        <f t="shared" si="35"/>
        <v>222.504963609095</v>
      </c>
      <c r="AC16" s="40">
        <f t="shared" si="35"/>
        <v>232.07262567744849</v>
      </c>
      <c r="AD16" s="40">
        <f t="shared" si="35"/>
        <v>242.05592167567266</v>
      </c>
    </row>
    <row r="17" spans="1:30" s="9" customFormat="1" ht="14.4" x14ac:dyDescent="0.3">
      <c r="B17" s="104" t="s">
        <v>307</v>
      </c>
      <c r="C17" s="104"/>
      <c r="D17" s="104"/>
      <c r="E17" s="107">
        <f>E12</f>
        <v>523.19749999999999</v>
      </c>
      <c r="F17" s="107">
        <f t="shared" ref="F17:I17" si="36">F12</f>
        <v>38.8827</v>
      </c>
      <c r="G17" s="107">
        <f t="shared" si="36"/>
        <v>36.8581</v>
      </c>
      <c r="H17" s="107">
        <f t="shared" si="36"/>
        <v>84.506972599999997</v>
      </c>
      <c r="I17" s="107">
        <f t="shared" si="36"/>
        <v>58.922916746999995</v>
      </c>
      <c r="Q17" s="9" t="s">
        <v>137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</row>
    <row r="18" spans="1:30" s="9" customFormat="1" ht="14.4" x14ac:dyDescent="0.3">
      <c r="B18" s="104" t="s">
        <v>153</v>
      </c>
      <c r="C18" s="106" t="s">
        <v>107</v>
      </c>
      <c r="D18" s="104"/>
      <c r="E18" s="107">
        <f>(AVERAGE(D16:E16)/E17)*E3</f>
        <v>60.683702617080549</v>
      </c>
      <c r="F18" s="107">
        <f t="shared" ref="F18:I18" si="37">(AVERAGE(E16:F16)/F17)*F3</f>
        <v>354.09829564304954</v>
      </c>
      <c r="G18" s="107">
        <f t="shared" si="37"/>
        <v>280.85306214916125</v>
      </c>
      <c r="H18" s="107">
        <f t="shared" si="37"/>
        <v>68.425374523474531</v>
      </c>
      <c r="I18" s="107">
        <f t="shared" si="37"/>
        <v>50.086522577826386</v>
      </c>
      <c r="J18" s="108">
        <v>30</v>
      </c>
      <c r="Q18" s="9" t="s">
        <v>333</v>
      </c>
    </row>
    <row r="19" spans="1:30" ht="14.4" x14ac:dyDescent="0.3">
      <c r="J19" s="41">
        <f>J8+J13-J18</f>
        <v>60</v>
      </c>
      <c r="Q19" s="9" t="s">
        <v>182</v>
      </c>
      <c r="S19" s="37">
        <f>S16+S17-S18</f>
        <v>12.30400640407238</v>
      </c>
      <c r="T19" s="37">
        <f>T16+T17-T18</f>
        <v>36.078981129932004</v>
      </c>
      <c r="U19" s="37">
        <f t="shared" ref="U19:Z19" si="38">U16+U17-U18</f>
        <v>84.170283034646985</v>
      </c>
      <c r="V19" s="37">
        <f t="shared" si="38"/>
        <v>121.70464207970437</v>
      </c>
      <c r="W19" s="37">
        <f t="shared" si="38"/>
        <v>161.38726217471856</v>
      </c>
      <c r="X19" s="37">
        <f t="shared" si="38"/>
        <v>187.15606702098191</v>
      </c>
      <c r="Y19" s="37">
        <f t="shared" si="38"/>
        <v>196.1242483376995</v>
      </c>
      <c r="Z19" s="37">
        <f t="shared" si="38"/>
        <v>204.54718984982208</v>
      </c>
      <c r="AA19" s="37">
        <f t="shared" ref="AA19:AD19" si="39">AA16+AA17-AA18</f>
        <v>213.33540973653396</v>
      </c>
      <c r="AB19" s="37">
        <f t="shared" si="39"/>
        <v>222.504963609095</v>
      </c>
      <c r="AC19" s="37">
        <f t="shared" si="39"/>
        <v>232.07262567744849</v>
      </c>
      <c r="AD19" s="37">
        <f t="shared" si="39"/>
        <v>242.05592167567266</v>
      </c>
    </row>
    <row r="20" spans="1:30" ht="14.4" x14ac:dyDescent="0.3">
      <c r="B20" s="9" t="s">
        <v>154</v>
      </c>
      <c r="D20" s="10">
        <f>BS!C21/'P &amp; L'!C24</f>
        <v>4.8308611392364843E-2</v>
      </c>
      <c r="E20" s="10">
        <f>BS!D21/'P &amp; L'!D24</f>
        <v>6.9376238147003569E-2</v>
      </c>
      <c r="F20" s="10">
        <f>BS!E21/'P &amp; L'!E24</f>
        <v>0.77758802346243971</v>
      </c>
      <c r="G20" s="10">
        <f>BS!F21/'P &amp; L'!F24</f>
        <v>0.50395103503184735</v>
      </c>
      <c r="H20" s="10">
        <f>BS!G21/'P &amp; L'!G24</f>
        <v>0.22007114058280086</v>
      </c>
      <c r="I20" s="10">
        <f>BS!H21/'P &amp; L'!H24</f>
        <v>0.26470887548157307</v>
      </c>
      <c r="J20" s="111">
        <v>0.125</v>
      </c>
      <c r="R20" s="271">
        <v>0.2</v>
      </c>
      <c r="S20" s="37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</row>
    <row r="21" spans="1:30" ht="14.4" x14ac:dyDescent="0.3">
      <c r="B21" s="9" t="s">
        <v>155</v>
      </c>
      <c r="D21" s="10">
        <f>BS!C50/SUM('P &amp; L'!C33:C46)</f>
        <v>2.4211610928719412E-2</v>
      </c>
      <c r="E21" s="10">
        <f>BS!D50/SUM('P &amp; L'!D33:D46)</f>
        <v>1.6084669166400483E-2</v>
      </c>
      <c r="F21" s="10">
        <f>BS!E50/SUM('P &amp; L'!E33:E46)</f>
        <v>0.29923700164959749</v>
      </c>
      <c r="G21" s="10">
        <f>BS!F50/SUM('P &amp; L'!F33:F46)</f>
        <v>0.34749892432259233</v>
      </c>
      <c r="H21" s="10">
        <f>BS!G50/SUM('P &amp; L'!G33:G46)</f>
        <v>3.0442450898725232E-2</v>
      </c>
      <c r="I21" s="10">
        <f>BS!H50/SUM('P &amp; L'!H33:H46)</f>
        <v>6.3176116396472831E-2</v>
      </c>
      <c r="J21" s="111">
        <v>0.1</v>
      </c>
      <c r="Q21" s="9" t="s">
        <v>336</v>
      </c>
      <c r="R21" s="271">
        <v>0.1</v>
      </c>
      <c r="S21" s="37">
        <f>S16*R20</f>
        <v>2.4608012808144761</v>
      </c>
      <c r="T21" s="37">
        <f>T16*R20</f>
        <v>7.2157962259864012</v>
      </c>
      <c r="U21" s="37">
        <f>U16*$R$21</f>
        <v>8.4170283034646989</v>
      </c>
      <c r="V21" s="37">
        <f t="shared" ref="V21:Z21" si="40">V16*$R$21</f>
        <v>12.170464207970438</v>
      </c>
      <c r="W21" s="37">
        <f t="shared" si="40"/>
        <v>16.138726217471856</v>
      </c>
      <c r="X21" s="37">
        <f t="shared" si="40"/>
        <v>18.715606702098192</v>
      </c>
      <c r="Y21" s="37">
        <f t="shared" si="40"/>
        <v>19.61242483376995</v>
      </c>
      <c r="Z21" s="37">
        <f t="shared" si="40"/>
        <v>20.454718984982208</v>
      </c>
      <c r="AA21" s="37">
        <f t="shared" ref="AA21:AD21" si="41">AA16*$R$21</f>
        <v>21.333540973653399</v>
      </c>
      <c r="AB21" s="37">
        <f t="shared" si="41"/>
        <v>22.250496360909501</v>
      </c>
      <c r="AC21" s="37">
        <f t="shared" si="41"/>
        <v>23.207262567744849</v>
      </c>
      <c r="AD21" s="37">
        <f t="shared" si="41"/>
        <v>24.205592167567268</v>
      </c>
    </row>
    <row r="22" spans="1:30" ht="14.4" x14ac:dyDescent="0.3"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</row>
    <row r="23" spans="1:30" ht="14.4" x14ac:dyDescent="0.3">
      <c r="Q23" s="9" t="s">
        <v>337</v>
      </c>
      <c r="S23" s="37">
        <f>S16</f>
        <v>12.30400640407238</v>
      </c>
      <c r="T23" s="37">
        <f>T16-S16</f>
        <v>23.774974725859622</v>
      </c>
      <c r="U23" s="37">
        <f t="shared" ref="U23:Z23" si="42">U16-T16</f>
        <v>48.091301904714982</v>
      </c>
      <c r="V23" s="37">
        <f t="shared" si="42"/>
        <v>37.534359045057386</v>
      </c>
      <c r="W23" s="37">
        <f t="shared" si="42"/>
        <v>39.682620095014187</v>
      </c>
      <c r="X23" s="37">
        <f t="shared" si="42"/>
        <v>25.76880484626335</v>
      </c>
      <c r="Y23" s="37">
        <f t="shared" si="42"/>
        <v>8.9681813167175903</v>
      </c>
      <c r="Z23" s="37">
        <f t="shared" si="42"/>
        <v>8.422941512122577</v>
      </c>
      <c r="AA23" s="37">
        <f t="shared" ref="AA23" si="43">AA16-Z16</f>
        <v>8.7882198867118859</v>
      </c>
      <c r="AB23" s="37">
        <f t="shared" ref="AB23" si="44">AB16-AA16</f>
        <v>9.169553872561039</v>
      </c>
      <c r="AC23" s="37">
        <f t="shared" ref="AC23" si="45">AC16-AB16</f>
        <v>9.567662068353485</v>
      </c>
      <c r="AD23" s="37">
        <f t="shared" ref="AD23" si="46">AD16-AC16</f>
        <v>9.9832959982241789</v>
      </c>
    </row>
    <row r="25" spans="1:30" ht="14.4" x14ac:dyDescent="0.25">
      <c r="B25" s="4" t="s">
        <v>2</v>
      </c>
      <c r="D25" s="6">
        <v>45382</v>
      </c>
      <c r="E25" s="6">
        <f>EDATE(D25,12)</f>
        <v>45747</v>
      </c>
      <c r="F25" s="6">
        <f t="shared" ref="F25:I25" si="47">EDATE(E25,12)</f>
        <v>46112</v>
      </c>
      <c r="G25" s="6">
        <f t="shared" si="47"/>
        <v>46477</v>
      </c>
      <c r="H25" s="6">
        <f t="shared" si="47"/>
        <v>46843</v>
      </c>
      <c r="I25" s="6">
        <f t="shared" si="47"/>
        <v>47208</v>
      </c>
      <c r="J25" s="6">
        <f t="shared" ref="J25" si="48">EDATE(I25,12)</f>
        <v>47573</v>
      </c>
      <c r="K25" s="6">
        <f t="shared" ref="K25" si="49">EDATE(J25,12)</f>
        <v>47938</v>
      </c>
      <c r="L25" s="6">
        <f t="shared" ref="L25" si="50">EDATE(K25,12)</f>
        <v>48304</v>
      </c>
      <c r="M25" s="6">
        <f t="shared" ref="M25" si="51">EDATE(L25,12)</f>
        <v>48669</v>
      </c>
      <c r="N25" s="6">
        <f t="shared" ref="N25" si="52">EDATE(M25,12)</f>
        <v>49034</v>
      </c>
      <c r="O25" s="6">
        <f t="shared" ref="O25" si="53">EDATE(N25,12)</f>
        <v>49399</v>
      </c>
      <c r="P25" s="6"/>
      <c r="S25">
        <v>56.25</v>
      </c>
    </row>
    <row r="26" spans="1:30" x14ac:dyDescent="0.25">
      <c r="S26">
        <v>48.66</v>
      </c>
    </row>
    <row r="27" spans="1:30" ht="14.4" x14ac:dyDescent="0.3">
      <c r="A27" s="9" t="s">
        <v>156</v>
      </c>
      <c r="B27" s="7" t="s">
        <v>157</v>
      </c>
      <c r="D27" s="41">
        <f>'P &amp; L'!I33</f>
        <v>64.712956422116207</v>
      </c>
      <c r="E27" s="41">
        <f>'P &amp; L'!J33</f>
        <v>234.49832934194183</v>
      </c>
      <c r="F27" s="41">
        <f>'P &amp; L'!K33</f>
        <v>570.31386119594663</v>
      </c>
      <c r="G27" s="41">
        <f>'P &amp; L'!L33</f>
        <v>820.89826685716059</v>
      </c>
      <c r="H27" s="41">
        <f>'P &amp; L'!M33</f>
        <v>1091.5368938559277</v>
      </c>
      <c r="I27" s="41">
        <f>'P &amp; L'!N33</f>
        <v>1260.7420077657268</v>
      </c>
      <c r="J27" s="41">
        <f>'P &amp; L'!O33</f>
        <v>1314.3618221768206</v>
      </c>
      <c r="K27" s="41">
        <f>'P &amp; L'!P33</f>
        <v>1370.2751250984468</v>
      </c>
      <c r="L27" s="41">
        <f>'P &amp; L'!Q33</f>
        <v>1428.5808133389733</v>
      </c>
      <c r="M27" s="41">
        <f>'P &amp; L'!R33</f>
        <v>1489.3820967307581</v>
      </c>
      <c r="N27" s="41">
        <f>'P &amp; L'!S33</f>
        <v>1552.7866891573542</v>
      </c>
      <c r="O27" s="41">
        <f>'P &amp; L'!T33</f>
        <v>1618.9070082164289</v>
      </c>
      <c r="P27" s="41"/>
    </row>
    <row r="28" spans="1:30" ht="14.4" x14ac:dyDescent="0.3">
      <c r="A28" s="9"/>
      <c r="B28" s="16" t="s">
        <v>158</v>
      </c>
      <c r="D28" s="112">
        <f>(D27/365)*$J$13</f>
        <v>7.9783096958773401</v>
      </c>
      <c r="E28" s="112">
        <f t="shared" ref="E28:I28" si="54">(E27/365)*$J$13</f>
        <v>28.910752932568169</v>
      </c>
      <c r="F28" s="112">
        <f t="shared" si="54"/>
        <v>70.312667818678349</v>
      </c>
      <c r="G28" s="112">
        <f t="shared" si="54"/>
        <v>101.2066356399239</v>
      </c>
      <c r="H28" s="112">
        <f t="shared" si="54"/>
        <v>134.57304170826507</v>
      </c>
      <c r="I28" s="112">
        <f t="shared" si="54"/>
        <v>155.43394616289783</v>
      </c>
      <c r="J28" s="112">
        <f t="shared" ref="J28:K28" si="55">(J27/365)*$J$13</f>
        <v>162.04460821358063</v>
      </c>
      <c r="K28" s="112">
        <f t="shared" si="55"/>
        <v>168.93802912172632</v>
      </c>
      <c r="L28" s="112">
        <f t="shared" ref="L28:O28" si="56">(L27/365)*$J$13</f>
        <v>176.12640164453094</v>
      </c>
      <c r="M28" s="112">
        <f t="shared" si="56"/>
        <v>183.62245028187431</v>
      </c>
      <c r="N28" s="112">
        <f t="shared" si="56"/>
        <v>191.43945482761902</v>
      </c>
      <c r="O28" s="112">
        <f t="shared" si="56"/>
        <v>199.59127498558715</v>
      </c>
      <c r="P28" s="112"/>
    </row>
    <row r="30" spans="1:30" ht="14.4" x14ac:dyDescent="0.3">
      <c r="A30" s="9" t="s">
        <v>159</v>
      </c>
      <c r="B30" s="9" t="s">
        <v>3</v>
      </c>
      <c r="C30" s="9"/>
      <c r="D30" s="40">
        <f>'P &amp; L'!I24</f>
        <v>111.8266383968845</v>
      </c>
      <c r="E30" s="40">
        <f>'P &amp; L'!J24</f>
        <v>325.97635200455937</v>
      </c>
      <c r="F30" s="40">
        <f>'P &amp; L'!K24</f>
        <v>747.78268012234753</v>
      </c>
      <c r="G30" s="40">
        <f>'P &amp; L'!L24</f>
        <v>1063.1763891237647</v>
      </c>
      <c r="H30" s="40">
        <f>'P &amp; L'!M24</f>
        <v>1403.7719933164667</v>
      </c>
      <c r="I30" s="40">
        <f>'P &amp; L'!N24</f>
        <v>1617.7181400155025</v>
      </c>
      <c r="J30" s="40">
        <f>'P &amp; L'!O24</f>
        <v>1687.3339271084872</v>
      </c>
      <c r="K30" s="40">
        <f>'P &amp; L'!P24</f>
        <v>1759.9772180225425</v>
      </c>
      <c r="L30" s="40">
        <f>'P &amp; L'!Q24</f>
        <v>1835.7815936454685</v>
      </c>
      <c r="M30" s="40">
        <f>'P &amp; L'!R24</f>
        <v>1914.8866436574481</v>
      </c>
      <c r="N30" s="40">
        <f>'P &amp; L'!S24</f>
        <v>1997.4382436008214</v>
      </c>
      <c r="O30" s="40">
        <f>'P &amp; L'!T24</f>
        <v>2083.5888451182209</v>
      </c>
      <c r="P30" s="40"/>
    </row>
    <row r="31" spans="1:30" ht="14.4" x14ac:dyDescent="0.3">
      <c r="A31" s="9"/>
      <c r="B31" s="15" t="s">
        <v>160</v>
      </c>
      <c r="C31" s="15"/>
      <c r="D31" s="113">
        <f>D30/365*$J$8</f>
        <v>13.786845829752885</v>
      </c>
      <c r="E31" s="113">
        <f t="shared" ref="E31:I31" si="57">E30/365*$J$8</f>
        <v>40.188865315630608</v>
      </c>
      <c r="F31" s="113">
        <f t="shared" si="57"/>
        <v>92.192385220563395</v>
      </c>
      <c r="G31" s="113">
        <f t="shared" si="57"/>
        <v>131.07654112484769</v>
      </c>
      <c r="H31" s="113">
        <f t="shared" si="57"/>
        <v>173.06777999792055</v>
      </c>
      <c r="I31" s="113">
        <f t="shared" si="57"/>
        <v>199.44470219369208</v>
      </c>
      <c r="J31" s="113">
        <f t="shared" ref="J31:K31" si="58">J30/365*$J$8</f>
        <v>208.02747046542993</v>
      </c>
      <c r="K31" s="113">
        <f t="shared" si="58"/>
        <v>216.98349263291621</v>
      </c>
      <c r="L31" s="113">
        <f t="shared" ref="L31:O31" si="59">L30/365*$J$8</f>
        <v>226.329237572729</v>
      </c>
      <c r="M31" s="113">
        <f t="shared" si="59"/>
        <v>236.0819149714662</v>
      </c>
      <c r="N31" s="113">
        <f t="shared" si="59"/>
        <v>246.25950948503279</v>
      </c>
      <c r="O31" s="113">
        <f t="shared" si="59"/>
        <v>256.88081652142449</v>
      </c>
      <c r="P31" s="113"/>
    </row>
    <row r="33" spans="1:16" ht="14.4" x14ac:dyDescent="0.3">
      <c r="A33" s="9" t="s">
        <v>161</v>
      </c>
      <c r="B33" s="9" t="s">
        <v>162</v>
      </c>
      <c r="D33" s="37">
        <f>BS!H14</f>
        <v>7.4802</v>
      </c>
      <c r="E33" s="41">
        <f>D34</f>
        <v>7.9783096958773401</v>
      </c>
      <c r="F33" s="41">
        <f t="shared" ref="F33:I33" si="60">E34</f>
        <v>28.910752932568169</v>
      </c>
      <c r="G33" s="41">
        <f t="shared" si="60"/>
        <v>70.312667818678349</v>
      </c>
      <c r="H33" s="41">
        <f t="shared" si="60"/>
        <v>101.2066356399239</v>
      </c>
      <c r="I33" s="41">
        <f t="shared" si="60"/>
        <v>134.57304170826507</v>
      </c>
      <c r="J33" s="41">
        <f t="shared" ref="J33" si="61">I34</f>
        <v>155.43394616289783</v>
      </c>
      <c r="K33" s="41">
        <f t="shared" ref="K33" si="62">J34</f>
        <v>162.04460821358063</v>
      </c>
      <c r="L33" s="41">
        <f t="shared" ref="L33" si="63">K34</f>
        <v>168.93802912172632</v>
      </c>
      <c r="M33" s="41">
        <f t="shared" ref="M33" si="64">L34</f>
        <v>176.12640164453094</v>
      </c>
      <c r="N33" s="41">
        <f t="shared" ref="N33" si="65">M34</f>
        <v>183.62245028187431</v>
      </c>
      <c r="O33" s="41">
        <f t="shared" ref="O33" si="66">N34</f>
        <v>191.43945482761902</v>
      </c>
      <c r="P33" s="41"/>
    </row>
    <row r="34" spans="1:16" ht="14.4" x14ac:dyDescent="0.3">
      <c r="A34" s="9"/>
      <c r="B34" s="9" t="s">
        <v>158</v>
      </c>
      <c r="D34" s="41">
        <f>D28</f>
        <v>7.9783096958773401</v>
      </c>
      <c r="E34" s="41">
        <f t="shared" ref="E34:I34" si="67">E28</f>
        <v>28.910752932568169</v>
      </c>
      <c r="F34" s="41">
        <f t="shared" si="67"/>
        <v>70.312667818678349</v>
      </c>
      <c r="G34" s="41">
        <f t="shared" si="67"/>
        <v>101.2066356399239</v>
      </c>
      <c r="H34" s="41">
        <f t="shared" si="67"/>
        <v>134.57304170826507</v>
      </c>
      <c r="I34" s="41">
        <f t="shared" si="67"/>
        <v>155.43394616289783</v>
      </c>
      <c r="J34" s="41">
        <f t="shared" ref="J34:K34" si="68">J28</f>
        <v>162.04460821358063</v>
      </c>
      <c r="K34" s="41">
        <f t="shared" si="68"/>
        <v>168.93802912172632</v>
      </c>
      <c r="L34" s="41">
        <f t="shared" ref="L34:O34" si="69">L28</f>
        <v>176.12640164453094</v>
      </c>
      <c r="M34" s="41">
        <f t="shared" si="69"/>
        <v>183.62245028187431</v>
      </c>
      <c r="N34" s="41">
        <f t="shared" si="69"/>
        <v>191.43945482761902</v>
      </c>
      <c r="O34" s="41">
        <f t="shared" si="69"/>
        <v>199.59127498558715</v>
      </c>
      <c r="P34" s="41"/>
    </row>
    <row r="35" spans="1:16" ht="14.4" x14ac:dyDescent="0.3">
      <c r="B35" s="9" t="s">
        <v>163</v>
      </c>
      <c r="D35" s="41">
        <f>D27</f>
        <v>64.712956422116207</v>
      </c>
      <c r="E35" s="41">
        <f t="shared" ref="E35:I35" si="70">E27</f>
        <v>234.49832934194183</v>
      </c>
      <c r="F35" s="41">
        <f t="shared" si="70"/>
        <v>570.31386119594663</v>
      </c>
      <c r="G35" s="41">
        <f t="shared" si="70"/>
        <v>820.89826685716059</v>
      </c>
      <c r="H35" s="41">
        <f t="shared" si="70"/>
        <v>1091.5368938559277</v>
      </c>
      <c r="I35" s="41">
        <f t="shared" si="70"/>
        <v>1260.7420077657268</v>
      </c>
      <c r="J35" s="41">
        <f t="shared" ref="J35:K35" si="71">J27</f>
        <v>1314.3618221768206</v>
      </c>
      <c r="K35" s="41">
        <f t="shared" si="71"/>
        <v>1370.2751250984468</v>
      </c>
      <c r="L35" s="41">
        <f t="shared" ref="L35:O35" si="72">L27</f>
        <v>1428.5808133389733</v>
      </c>
      <c r="M35" s="41">
        <f t="shared" si="72"/>
        <v>1489.3820967307581</v>
      </c>
      <c r="N35" s="41">
        <f t="shared" si="72"/>
        <v>1552.7866891573542</v>
      </c>
      <c r="O35" s="41">
        <f t="shared" si="72"/>
        <v>1618.9070082164289</v>
      </c>
      <c r="P35" s="41"/>
    </row>
    <row r="36" spans="1:16" ht="14.4" x14ac:dyDescent="0.3">
      <c r="B36" s="9" t="s">
        <v>164</v>
      </c>
      <c r="D36" s="41">
        <f>D35+D34-D33</f>
        <v>65.211066117993553</v>
      </c>
      <c r="E36" s="41">
        <f t="shared" ref="E36:I36" si="73">E35+E34-E33</f>
        <v>255.43077257863268</v>
      </c>
      <c r="F36" s="41">
        <f t="shared" si="73"/>
        <v>611.71577608205689</v>
      </c>
      <c r="G36" s="41">
        <f t="shared" si="73"/>
        <v>851.79223467840609</v>
      </c>
      <c r="H36" s="41">
        <f t="shared" si="73"/>
        <v>1124.9032999242688</v>
      </c>
      <c r="I36" s="41">
        <f t="shared" si="73"/>
        <v>1281.6029122203597</v>
      </c>
      <c r="J36" s="41">
        <f t="shared" ref="J36:K36" si="74">J35+J34-J33</f>
        <v>1320.9724842275034</v>
      </c>
      <c r="K36" s="41">
        <f t="shared" si="74"/>
        <v>1377.1685460065924</v>
      </c>
      <c r="L36" s="41">
        <f t="shared" ref="L36:O36" si="75">L35+L34-L33</f>
        <v>1435.7691858617779</v>
      </c>
      <c r="M36" s="41">
        <f t="shared" si="75"/>
        <v>1496.8781453681015</v>
      </c>
      <c r="N36" s="41">
        <f t="shared" si="75"/>
        <v>1560.603693703099</v>
      </c>
      <c r="O36" s="41">
        <f t="shared" si="75"/>
        <v>1627.0588283743971</v>
      </c>
      <c r="P36" s="41"/>
    </row>
    <row r="37" spans="1:16" ht="14.4" x14ac:dyDescent="0.3">
      <c r="B37" s="15" t="s">
        <v>165</v>
      </c>
      <c r="C37" s="114"/>
      <c r="D37" s="112">
        <f>D36/365*$J$18</f>
        <v>5.3598136535337169</v>
      </c>
      <c r="E37" s="112">
        <f t="shared" ref="E37:I37" si="76">E36/365*$J$18</f>
        <v>20.994310074956111</v>
      </c>
      <c r="F37" s="112">
        <f t="shared" si="76"/>
        <v>50.278008993045773</v>
      </c>
      <c r="G37" s="112">
        <f t="shared" si="76"/>
        <v>70.010320658499126</v>
      </c>
      <c r="H37" s="112">
        <f t="shared" si="76"/>
        <v>92.457805473227566</v>
      </c>
      <c r="I37" s="112">
        <f t="shared" si="76"/>
        <v>105.33722566194737</v>
      </c>
      <c r="J37" s="112">
        <f t="shared" ref="J37:K37" si="77">J36/365*$J$18</f>
        <v>108.57308089541124</v>
      </c>
      <c r="K37" s="112">
        <f t="shared" si="77"/>
        <v>113.19193528821307</v>
      </c>
      <c r="L37" s="112">
        <f t="shared" ref="L37:O37" si="78">L36/365*$J$18</f>
        <v>118.00842623521463</v>
      </c>
      <c r="M37" s="112">
        <f t="shared" si="78"/>
        <v>123.03108044121383</v>
      </c>
      <c r="N37" s="112">
        <f t="shared" si="78"/>
        <v>128.26879674272047</v>
      </c>
      <c r="O37" s="112">
        <f t="shared" si="78"/>
        <v>133.73086260611481</v>
      </c>
      <c r="P37" s="112"/>
    </row>
    <row r="39" spans="1:16" ht="14.4" x14ac:dyDescent="0.3">
      <c r="B39" s="9" t="s">
        <v>38</v>
      </c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</row>
    <row r="40" spans="1:16" ht="14.4" x14ac:dyDescent="0.3">
      <c r="B40" s="9" t="s">
        <v>55</v>
      </c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</row>
    <row r="42" spans="1:16" ht="14.4" x14ac:dyDescent="0.3">
      <c r="B42" s="29" t="s">
        <v>166</v>
      </c>
    </row>
    <row r="43" spans="1:16" ht="14.4" x14ac:dyDescent="0.3">
      <c r="B43" s="17" t="s">
        <v>167</v>
      </c>
      <c r="D43" s="289">
        <f>'Debt Schedule'!M47</f>
        <v>0.35000000000000003</v>
      </c>
      <c r="E43" s="289">
        <f>'Debt Schedule'!N47</f>
        <v>0.35000000000000003</v>
      </c>
      <c r="F43" s="289">
        <f>'Debt Schedule'!O47</f>
        <v>1.4000000000000001</v>
      </c>
      <c r="G43" s="289">
        <f>'Debt Schedule'!P47</f>
        <v>2.8000000000000003</v>
      </c>
      <c r="H43" s="289">
        <f>'Debt Schedule'!Q47</f>
        <v>4.2</v>
      </c>
      <c r="I43" s="289">
        <f>'Debt Schedule'!R47</f>
        <v>7</v>
      </c>
      <c r="J43" s="289">
        <f>'Debt Schedule'!S47</f>
        <v>9.8000000000000007</v>
      </c>
      <c r="K43" s="289">
        <f>'Debt Schedule'!T47</f>
        <v>12.6</v>
      </c>
      <c r="L43" s="289">
        <f>'Debt Schedule'!U47</f>
        <v>15.4</v>
      </c>
      <c r="M43" s="289">
        <f>'Debt Schedule'!V47</f>
        <v>21</v>
      </c>
      <c r="N43" s="289">
        <f>'Debt Schedule'!W47</f>
        <v>65.099999999999994</v>
      </c>
      <c r="O43" s="289">
        <f>'Debt Schedule'!X47</f>
        <v>0</v>
      </c>
      <c r="P43" s="289"/>
    </row>
    <row r="44" spans="1:16" ht="14.4" x14ac:dyDescent="0.3">
      <c r="B44" s="17" t="s">
        <v>168</v>
      </c>
      <c r="D44" s="41">
        <v>0.40129999999999999</v>
      </c>
      <c r="E44" s="41">
        <v>0.40129999999999999</v>
      </c>
      <c r="F44" s="41">
        <v>0.40129999999999999</v>
      </c>
      <c r="G44" s="41">
        <v>0.40129999999999999</v>
      </c>
      <c r="H44" s="41">
        <v>0.40129999999999999</v>
      </c>
      <c r="I44" s="41">
        <v>0.40129999999999999</v>
      </c>
      <c r="J44" s="41">
        <v>0.40129999999999999</v>
      </c>
      <c r="K44" s="41">
        <v>0.40129999999999999</v>
      </c>
      <c r="L44" s="41">
        <v>0.40129999999999999</v>
      </c>
      <c r="M44" s="41">
        <v>0.40129999999999999</v>
      </c>
      <c r="N44" s="41">
        <v>0.40129999999999999</v>
      </c>
      <c r="O44" s="41">
        <v>0.40129999999999999</v>
      </c>
      <c r="P44" s="41"/>
    </row>
    <row r="45" spans="1:16" ht="14.4" x14ac:dyDescent="0.3">
      <c r="D45" s="112">
        <f t="shared" ref="D45:I45" si="79">SUM(D43:D44)</f>
        <v>0.75130000000000008</v>
      </c>
      <c r="E45" s="112">
        <f t="shared" si="79"/>
        <v>0.75130000000000008</v>
      </c>
      <c r="F45" s="112">
        <f t="shared" si="79"/>
        <v>1.8013000000000001</v>
      </c>
      <c r="G45" s="112">
        <f t="shared" si="79"/>
        <v>3.2013000000000003</v>
      </c>
      <c r="H45" s="112">
        <f t="shared" si="79"/>
        <v>4.6013000000000002</v>
      </c>
      <c r="I45" s="112">
        <f t="shared" si="79"/>
        <v>7.4013</v>
      </c>
      <c r="J45" s="112">
        <f t="shared" ref="J45:K45" si="80">SUM(J43:J44)</f>
        <v>10.2013</v>
      </c>
      <c r="K45" s="112">
        <f t="shared" si="80"/>
        <v>13.001300000000001</v>
      </c>
      <c r="L45" s="112">
        <f t="shared" ref="L45:O45" si="81">SUM(L43:L44)</f>
        <v>15.801300000000001</v>
      </c>
      <c r="M45" s="112">
        <f t="shared" si="81"/>
        <v>21.401299999999999</v>
      </c>
      <c r="N45" s="112">
        <f t="shared" si="81"/>
        <v>65.501300000000001</v>
      </c>
      <c r="O45" s="112">
        <f t="shared" si="81"/>
        <v>0.40129999999999999</v>
      </c>
      <c r="P45" s="11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B3A99-E825-4866-AA15-A297E944DEDD}">
  <sheetPr>
    <tabColor theme="9" tint="-0.499984740745262"/>
  </sheetPr>
  <dimension ref="B2:U53"/>
  <sheetViews>
    <sheetView topLeftCell="G13" workbookViewId="0">
      <selection activeCell="N22" sqref="N22"/>
    </sheetView>
  </sheetViews>
  <sheetFormatPr defaultColWidth="9.109375" defaultRowHeight="14.4" x14ac:dyDescent="0.3"/>
  <cols>
    <col min="1" max="1" width="4.6640625" style="132" customWidth="1"/>
    <col min="2" max="2" width="44.44140625" style="132" customWidth="1"/>
    <col min="3" max="9" width="18.5546875" style="132" customWidth="1"/>
    <col min="10" max="10" width="9.109375" style="132"/>
    <col min="11" max="11" width="16" style="132" customWidth="1"/>
    <col min="12" max="14" width="9.109375" style="132"/>
    <col min="15" max="15" width="16" style="132" customWidth="1"/>
    <col min="16" max="16" width="9.109375" style="132"/>
    <col min="17" max="17" width="7.44140625" style="132" customWidth="1"/>
    <col min="18" max="18" width="16.88671875" style="132" customWidth="1"/>
    <col min="19" max="19" width="17.6640625" style="132" customWidth="1"/>
    <col min="20" max="16384" width="9.109375" style="132"/>
  </cols>
  <sheetData>
    <row r="2" spans="2:21" customFormat="1" ht="18" customHeight="1" x14ac:dyDescent="0.25">
      <c r="B2" s="25" t="s">
        <v>1</v>
      </c>
      <c r="C2" s="50"/>
      <c r="D2" s="50"/>
      <c r="E2" s="50"/>
      <c r="F2" s="50"/>
      <c r="G2" s="50"/>
      <c r="H2" s="50"/>
      <c r="I2" s="50"/>
      <c r="J2" s="50"/>
    </row>
    <row r="3" spans="2:21" ht="6.75" customHeight="1" x14ac:dyDescent="0.3"/>
    <row r="4" spans="2:21" ht="16.5" customHeight="1" x14ac:dyDescent="0.3">
      <c r="B4" s="133" t="s">
        <v>193</v>
      </c>
      <c r="C4" s="134"/>
      <c r="D4" s="134"/>
      <c r="E4" s="134"/>
      <c r="F4" s="134"/>
      <c r="G4" s="134"/>
      <c r="H4" s="134"/>
      <c r="I4" s="134"/>
      <c r="J4" s="134"/>
    </row>
    <row r="5" spans="2:21" ht="9" customHeight="1" x14ac:dyDescent="0.3">
      <c r="B5" s="135"/>
    </row>
    <row r="6" spans="2:21" ht="16.5" customHeight="1" x14ac:dyDescent="0.3">
      <c r="B6" s="4" t="s">
        <v>2</v>
      </c>
      <c r="C6" s="6">
        <v>45382</v>
      </c>
      <c r="D6" s="6">
        <f>EDATE(C6,12)</f>
        <v>45747</v>
      </c>
      <c r="E6" s="6">
        <f t="shared" ref="E6:J6" si="0">EDATE(D6,12)</f>
        <v>46112</v>
      </c>
      <c r="F6" s="6">
        <f t="shared" si="0"/>
        <v>46477</v>
      </c>
      <c r="G6" s="6">
        <f t="shared" si="0"/>
        <v>46843</v>
      </c>
      <c r="H6" s="6">
        <f t="shared" si="0"/>
        <v>47208</v>
      </c>
      <c r="I6" s="6">
        <f t="shared" si="0"/>
        <v>47573</v>
      </c>
      <c r="J6" s="6">
        <f t="shared" si="0"/>
        <v>47938</v>
      </c>
      <c r="K6" s="6">
        <f t="shared" ref="K6" si="1">EDATE(J6,12)</f>
        <v>48304</v>
      </c>
      <c r="L6" s="6">
        <f t="shared" ref="L6" si="2">EDATE(K6,12)</f>
        <v>48669</v>
      </c>
      <c r="M6" s="6">
        <f t="shared" ref="M6" si="3">EDATE(L6,12)</f>
        <v>49034</v>
      </c>
      <c r="N6" s="6">
        <f t="shared" ref="N6" si="4">EDATE(M6,12)</f>
        <v>49399</v>
      </c>
    </row>
    <row r="7" spans="2:21" x14ac:dyDescent="0.3">
      <c r="B7" s="136" t="s">
        <v>14</v>
      </c>
      <c r="C7" s="137">
        <f>'P &amp; L'!I53</f>
        <v>10.457952599204447</v>
      </c>
      <c r="D7" s="137">
        <f>'P &amp; L'!J53</f>
        <v>22.741333381979246</v>
      </c>
      <c r="E7" s="137">
        <f>'P &amp; L'!K53</f>
        <v>47.369243709272382</v>
      </c>
      <c r="F7" s="137">
        <f>'P &amp; L'!L53</f>
        <v>65.482427789277153</v>
      </c>
      <c r="G7" s="137">
        <f>'P &amp; L'!M53</f>
        <v>84.960920396233632</v>
      </c>
      <c r="H7" s="137">
        <f>'P &amp; L'!N53</f>
        <v>96.674882647605273</v>
      </c>
      <c r="I7" s="137">
        <f>'P &amp; L'!O53</f>
        <v>99.542574136478379</v>
      </c>
      <c r="J7" s="137">
        <f>'P &amp; L'!P53</f>
        <v>102.38222330093981</v>
      </c>
      <c r="K7" s="137">
        <f>'P &amp; L'!Q53</f>
        <v>105.17599218612963</v>
      </c>
      <c r="L7" s="137">
        <f>'P &amp; L'!R53</f>
        <v>107.90351530364705</v>
      </c>
      <c r="M7" s="137">
        <f>'P &amp; L'!S53</f>
        <v>110.54160867725204</v>
      </c>
      <c r="N7" s="137">
        <f>'P &amp; L'!T53</f>
        <v>113.0639477569307</v>
      </c>
    </row>
    <row r="8" spans="2:21" x14ac:dyDescent="0.3">
      <c r="B8" s="136" t="s">
        <v>15</v>
      </c>
      <c r="C8" s="137">
        <f>'P &amp; L'!I56</f>
        <v>5.8440044300000027</v>
      </c>
      <c r="D8" s="137">
        <f>'P &amp; L'!J56</f>
        <v>5.1342930640990021</v>
      </c>
      <c r="E8" s="137">
        <f>'P &amp; L'!K56</f>
        <v>4.5263121774434474</v>
      </c>
      <c r="F8" s="137">
        <f>'P &amp; L'!L56</f>
        <v>4.0020107818628796</v>
      </c>
      <c r="G8" s="137">
        <f>'P &amp; L'!M56</f>
        <v>3.5473321333102432</v>
      </c>
      <c r="H8" s="137">
        <f>'P &amp; L'!N56</f>
        <v>3.1511508254174729</v>
      </c>
      <c r="I8" s="137">
        <f>'P &amp; L'!O56</f>
        <v>2.8045324288925917</v>
      </c>
      <c r="J8" s="137">
        <f>'P &amp; L'!P56</f>
        <v>2.5002090846779037</v>
      </c>
      <c r="K8" s="137">
        <f>'P &amp; L'!Q56</f>
        <v>2.232201620709227</v>
      </c>
      <c r="L8" s="137">
        <f>'P &amp; L'!R56</f>
        <v>1.9955425226293022</v>
      </c>
      <c r="M8" s="137">
        <f>'P &amp; L'!S56</f>
        <v>1.786069388599824</v>
      </c>
      <c r="N8" s="137">
        <f>'P &amp; L'!T56</f>
        <v>1.6002684289314737</v>
      </c>
      <c r="R8" s="658" t="s">
        <v>452</v>
      </c>
      <c r="S8" s="658"/>
    </row>
    <row r="9" spans="2:21" x14ac:dyDescent="0.3">
      <c r="B9" s="136" t="s">
        <v>16</v>
      </c>
      <c r="C9" s="137">
        <f>'P &amp; L'!I57</f>
        <v>4.6139481692044439</v>
      </c>
      <c r="D9" s="137">
        <f>'P &amp; L'!J57</f>
        <v>17.607040317880244</v>
      </c>
      <c r="E9" s="137">
        <f>'P &amp; L'!K57</f>
        <v>42.842931531828938</v>
      </c>
      <c r="F9" s="137">
        <f>'P &amp; L'!L57</f>
        <v>61.480417007414275</v>
      </c>
      <c r="G9" s="137">
        <f>'P &amp; L'!M57</f>
        <v>81.413588262923383</v>
      </c>
      <c r="H9" s="137">
        <f>'P &amp; L'!N57</f>
        <v>93.523731822187798</v>
      </c>
      <c r="I9" s="137">
        <f>'P &amp; L'!O57</f>
        <v>96.738041707585793</v>
      </c>
      <c r="J9" s="137">
        <f>'P &amp; L'!P57</f>
        <v>99.882014216261908</v>
      </c>
      <c r="K9" s="137">
        <f>'P &amp; L'!Q57</f>
        <v>102.9437905654204</v>
      </c>
      <c r="L9" s="137">
        <f>'P &amp; L'!R57</f>
        <v>105.90797278101775</v>
      </c>
      <c r="M9" s="137">
        <f>'P &amp; L'!S57</f>
        <v>108.75553928865222</v>
      </c>
      <c r="N9" s="137">
        <f>'P &amp; L'!T57</f>
        <v>111.46367932799923</v>
      </c>
      <c r="R9" s="236"/>
      <c r="S9" s="333" t="s">
        <v>451</v>
      </c>
    </row>
    <row r="10" spans="2:21" x14ac:dyDescent="0.3">
      <c r="B10" s="136" t="s">
        <v>340</v>
      </c>
      <c r="C10" s="265">
        <f>'P &amp; L'!I64</f>
        <v>0.60461244171328488</v>
      </c>
      <c r="D10" s="265">
        <f>'P &amp; L'!J64</f>
        <v>0</v>
      </c>
      <c r="E10" s="265">
        <f>'P &amp; L'!K64</f>
        <v>3.8546990662138914</v>
      </c>
      <c r="F10" s="265">
        <f>'P &amp; L'!L64</f>
        <v>7.4933878787260122</v>
      </c>
      <c r="G10" s="265">
        <f>'P &amp; L'!M64</f>
        <v>11.446169590884868</v>
      </c>
      <c r="H10" s="265">
        <f>'P &amp; L'!N64</f>
        <v>13.863254299168382</v>
      </c>
      <c r="I10" s="265">
        <f>'P &amp; L'!O64</f>
        <v>14.589651022754946</v>
      </c>
      <c r="J10" s="265">
        <f>'P &amp; L'!P64</f>
        <v>15.41606422109005</v>
      </c>
      <c r="K10" s="265">
        <f>'P &amp; L'!Q64</f>
        <v>16.30302728790388</v>
      </c>
      <c r="L10" s="265">
        <f>'P &amp; L'!R64</f>
        <v>17.246210080119731</v>
      </c>
      <c r="M10" s="265">
        <f>'P &amp; L'!S64</f>
        <v>18.286155944957461</v>
      </c>
      <c r="N10" s="265">
        <f>'P &amp; L'!T64</f>
        <v>20.092262560283839</v>
      </c>
      <c r="R10" s="333" t="s">
        <v>227</v>
      </c>
      <c r="S10" s="328">
        <f>C28</f>
        <v>279.965105899089</v>
      </c>
    </row>
    <row r="11" spans="2:21" x14ac:dyDescent="0.3">
      <c r="B11" s="136" t="s">
        <v>346</v>
      </c>
      <c r="C11" s="265">
        <f>C9-C10</f>
        <v>4.009335727491159</v>
      </c>
      <c r="D11" s="265">
        <f t="shared" ref="D11:J11" si="5">D9-D10</f>
        <v>17.607040317880244</v>
      </c>
      <c r="E11" s="265">
        <f t="shared" si="5"/>
        <v>38.988232465615049</v>
      </c>
      <c r="F11" s="265">
        <f t="shared" si="5"/>
        <v>53.987029128688263</v>
      </c>
      <c r="G11" s="265">
        <f t="shared" si="5"/>
        <v>69.967418672038519</v>
      </c>
      <c r="H11" s="265">
        <f t="shared" si="5"/>
        <v>79.660477523019409</v>
      </c>
      <c r="I11" s="265">
        <f t="shared" si="5"/>
        <v>82.148390684830844</v>
      </c>
      <c r="J11" s="265">
        <f t="shared" si="5"/>
        <v>84.465949995171854</v>
      </c>
      <c r="K11" s="265">
        <f t="shared" ref="K11:N11" si="6">K9-K10</f>
        <v>86.640763277516527</v>
      </c>
      <c r="L11" s="265">
        <f t="shared" si="6"/>
        <v>88.661762700898009</v>
      </c>
      <c r="M11" s="265">
        <f t="shared" si="6"/>
        <v>90.469383343694759</v>
      </c>
      <c r="N11" s="265">
        <f t="shared" si="6"/>
        <v>91.371416767715388</v>
      </c>
      <c r="R11" s="329">
        <v>0.11</v>
      </c>
      <c r="S11" s="330">
        <f t="dataTable" ref="S11:S14" dt2D="0" dtr="0" r1="C16"/>
        <v>329.27175475750448</v>
      </c>
    </row>
    <row r="12" spans="2:21" x14ac:dyDescent="0.3">
      <c r="B12" s="136" t="s">
        <v>347</v>
      </c>
      <c r="C12" s="265">
        <f>C8</f>
        <v>5.8440044300000027</v>
      </c>
      <c r="D12" s="265">
        <f t="shared" ref="D12:J12" si="7">D8</f>
        <v>5.1342930640990021</v>
      </c>
      <c r="E12" s="265">
        <f t="shared" si="7"/>
        <v>4.5263121774434474</v>
      </c>
      <c r="F12" s="265">
        <f t="shared" si="7"/>
        <v>4.0020107818628796</v>
      </c>
      <c r="G12" s="265">
        <f t="shared" si="7"/>
        <v>3.5473321333102432</v>
      </c>
      <c r="H12" s="265">
        <f t="shared" si="7"/>
        <v>3.1511508254174729</v>
      </c>
      <c r="I12" s="265">
        <f t="shared" si="7"/>
        <v>2.8045324288925917</v>
      </c>
      <c r="J12" s="265">
        <f t="shared" si="7"/>
        <v>2.5002090846779037</v>
      </c>
      <c r="K12" s="265">
        <f t="shared" ref="K12:N12" si="8">K8</f>
        <v>2.232201620709227</v>
      </c>
      <c r="L12" s="265">
        <f t="shared" si="8"/>
        <v>1.9955425226293022</v>
      </c>
      <c r="M12" s="265">
        <f t="shared" si="8"/>
        <v>1.786069388599824</v>
      </c>
      <c r="N12" s="265">
        <f t="shared" si="8"/>
        <v>1.6002684289314737</v>
      </c>
      <c r="Q12" s="326"/>
      <c r="R12" s="353">
        <v>0.1197</v>
      </c>
      <c r="S12" s="332">
        <v>303.83567102931966</v>
      </c>
      <c r="T12" s="327"/>
      <c r="U12" s="327"/>
    </row>
    <row r="13" spans="2:21" x14ac:dyDescent="0.3">
      <c r="B13" s="136" t="s">
        <v>348</v>
      </c>
      <c r="C13" s="137">
        <f>BS!I61</f>
        <v>2.685679336514351</v>
      </c>
      <c r="D13" s="137">
        <f>BS!J61</f>
        <v>29.586362814747549</v>
      </c>
      <c r="E13" s="137">
        <f>BS!K61</f>
        <v>60.061668265705677</v>
      </c>
      <c r="F13" s="137">
        <f>BS!L61</f>
        <v>47.707058874726101</v>
      </c>
      <c r="G13" s="137">
        <f>BS!M61</f>
        <v>50.006510446584741</v>
      </c>
      <c r="H13" s="137">
        <f>BS!N61</f>
        <v>32.903803008765664</v>
      </c>
      <c r="I13" s="137">
        <f>BS!O61</f>
        <v>11.734646657589991</v>
      </c>
      <c r="J13" s="137">
        <f>BS!P61</f>
        <v>10.58206022853102</v>
      </c>
      <c r="K13" s="137">
        <f>BS!Q61</f>
        <v>11.040072258528539</v>
      </c>
      <c r="L13" s="137">
        <f>BS!R61</f>
        <v>11.518161854810671</v>
      </c>
      <c r="M13" s="137">
        <f>BS!S61</f>
        <v>12.017224420945126</v>
      </c>
      <c r="N13" s="137">
        <f>BS!T61</f>
        <v>12.538196200487391</v>
      </c>
      <c r="Q13" s="326"/>
      <c r="R13" s="353">
        <v>0.12970000000000001</v>
      </c>
      <c r="S13" s="332">
        <v>279.98295346693322</v>
      </c>
    </row>
    <row r="14" spans="2:21" x14ac:dyDescent="0.3">
      <c r="B14" s="141" t="s">
        <v>199</v>
      </c>
      <c r="C14" s="142">
        <f t="shared" ref="C14:J14" si="9">C11+C12-C13</f>
        <v>7.1676608209768098</v>
      </c>
      <c r="D14" s="142">
        <f t="shared" si="9"/>
        <v>-6.8450294327683032</v>
      </c>
      <c r="E14" s="142">
        <f t="shared" si="9"/>
        <v>-16.547123622647177</v>
      </c>
      <c r="F14" s="142">
        <f t="shared" si="9"/>
        <v>10.281981035825041</v>
      </c>
      <c r="G14" s="142">
        <f t="shared" si="9"/>
        <v>23.508240358764027</v>
      </c>
      <c r="H14" s="142">
        <f t="shared" si="9"/>
        <v>49.90782533967122</v>
      </c>
      <c r="I14" s="142">
        <f t="shared" si="9"/>
        <v>73.218276456133438</v>
      </c>
      <c r="J14" s="142">
        <f t="shared" si="9"/>
        <v>76.38409885131874</v>
      </c>
      <c r="K14" s="142">
        <f t="shared" ref="K14:N14" si="10">K11+K12-K13</f>
        <v>77.832892639697221</v>
      </c>
      <c r="L14" s="142">
        <f t="shared" si="10"/>
        <v>79.139143368716645</v>
      </c>
      <c r="M14" s="142">
        <f t="shared" si="10"/>
        <v>80.238228311349459</v>
      </c>
      <c r="N14" s="142">
        <f t="shared" si="10"/>
        <v>80.433488996159468</v>
      </c>
      <c r="R14" s="354">
        <v>0.13969999999999999</v>
      </c>
      <c r="S14" s="332">
        <v>258.29242227785051</v>
      </c>
    </row>
    <row r="15" spans="2:21" x14ac:dyDescent="0.3">
      <c r="D15" s="292"/>
      <c r="E15" s="292"/>
      <c r="F15" s="292"/>
      <c r="G15" s="292"/>
      <c r="H15" s="292"/>
      <c r="I15" s="292"/>
      <c r="J15" s="292"/>
      <c r="K15" s="292"/>
      <c r="L15" s="292"/>
      <c r="M15" s="292"/>
      <c r="N15" s="292"/>
    </row>
    <row r="16" spans="2:21" x14ac:dyDescent="0.3">
      <c r="B16" s="143" t="s">
        <v>200</v>
      </c>
      <c r="C16" s="266">
        <f>WACC!D23</f>
        <v>0.12970785126516687</v>
      </c>
      <c r="D16" s="136"/>
      <c r="E16" s="136"/>
      <c r="F16" s="136"/>
      <c r="G16" s="136"/>
      <c r="K16" s="656" t="s">
        <v>450</v>
      </c>
      <c r="L16" s="657"/>
      <c r="M16" s="657"/>
      <c r="N16" s="325">
        <f>(N14*(1+5%)/(C16-5%))</f>
        <v>1059.5589029869532</v>
      </c>
    </row>
    <row r="17" spans="2:20" x14ac:dyDescent="0.3">
      <c r="B17" s="143" t="s">
        <v>343</v>
      </c>
      <c r="C17" s="266">
        <v>0.5</v>
      </c>
      <c r="D17" s="136"/>
      <c r="E17" s="136"/>
      <c r="F17" s="136"/>
      <c r="G17" s="136"/>
    </row>
    <row r="18" spans="2:20" x14ac:dyDescent="0.3">
      <c r="B18" s="143" t="s">
        <v>202</v>
      </c>
      <c r="C18" s="148">
        <f>WACC!C6</f>
        <v>45199</v>
      </c>
      <c r="D18" s="136"/>
      <c r="E18" s="136"/>
      <c r="F18" s="136"/>
      <c r="G18" s="136"/>
      <c r="O18" s="648" t="s">
        <v>455</v>
      </c>
      <c r="P18" s="649"/>
      <c r="R18" s="648" t="s">
        <v>461</v>
      </c>
      <c r="S18" s="649"/>
    </row>
    <row r="19" spans="2:20" x14ac:dyDescent="0.3">
      <c r="B19" s="143"/>
      <c r="C19" s="246"/>
      <c r="D19" s="136"/>
      <c r="E19" s="136"/>
      <c r="F19" s="136"/>
      <c r="G19" s="136"/>
      <c r="O19" s="340" t="s">
        <v>2</v>
      </c>
      <c r="P19" s="340" t="s">
        <v>110</v>
      </c>
      <c r="R19" s="340" t="str">
        <f>Assumptions!C114</f>
        <v>Current Rate</v>
      </c>
      <c r="S19" s="350">
        <f>Assumptions!D114</f>
        <v>4.2000000000000003E-2</v>
      </c>
    </row>
    <row r="20" spans="2:20" x14ac:dyDescent="0.3">
      <c r="B20" s="136" t="s">
        <v>203</v>
      </c>
      <c r="C20" s="149">
        <f>(C6-C18)/365</f>
        <v>0.50136986301369868</v>
      </c>
      <c r="D20" s="137">
        <f>C20+1</f>
        <v>1.5013698630136987</v>
      </c>
      <c r="E20" s="137">
        <f t="shared" ref="E20:J20" si="11">D20+1</f>
        <v>2.5013698630136987</v>
      </c>
      <c r="F20" s="137">
        <f t="shared" si="11"/>
        <v>3.5013698630136987</v>
      </c>
      <c r="G20" s="137">
        <f t="shared" si="11"/>
        <v>4.5013698630136982</v>
      </c>
      <c r="H20" s="137">
        <f t="shared" si="11"/>
        <v>5.5013698630136982</v>
      </c>
      <c r="I20" s="137">
        <f t="shared" si="11"/>
        <v>6.5013698630136982</v>
      </c>
      <c r="J20" s="137">
        <f t="shared" si="11"/>
        <v>7.5013698630136982</v>
      </c>
      <c r="K20" s="137">
        <f t="shared" ref="K20" si="12">J20+1</f>
        <v>8.5013698630136982</v>
      </c>
      <c r="L20" s="137">
        <f t="shared" ref="L20" si="13">K20+1</f>
        <v>9.5013698630136982</v>
      </c>
      <c r="M20" s="137">
        <f t="shared" ref="M20" si="14">L20+1</f>
        <v>10.501369863013698</v>
      </c>
      <c r="N20" s="137">
        <f t="shared" ref="N20" si="15">M20+1</f>
        <v>11.501369863013698</v>
      </c>
      <c r="O20" s="335" t="s">
        <v>145</v>
      </c>
      <c r="P20" s="336">
        <f>'FV FA @ 2035'!F19</f>
        <v>18.076770783888321</v>
      </c>
      <c r="R20" s="333"/>
      <c r="S20" s="328" t="str">
        <f>Assumptions!D115</f>
        <v>EV</v>
      </c>
      <c r="T20" s="334" t="s">
        <v>464</v>
      </c>
    </row>
    <row r="21" spans="2:20" x14ac:dyDescent="0.3">
      <c r="B21" s="136" t="s">
        <v>204</v>
      </c>
      <c r="C21" s="137">
        <f t="shared" ref="C21:J21" si="16">1/(1+$C$16)^C20</f>
        <v>0.94068532754707612</v>
      </c>
      <c r="D21" s="137">
        <f t="shared" si="16"/>
        <v>0.83268017168650887</v>
      </c>
      <c r="E21" s="137">
        <f t="shared" si="16"/>
        <v>0.73707567027527099</v>
      </c>
      <c r="F21" s="137">
        <f t="shared" si="16"/>
        <v>0.65244803729549661</v>
      </c>
      <c r="G21" s="137">
        <f t="shared" si="16"/>
        <v>0.57753695928094695</v>
      </c>
      <c r="H21" s="137">
        <f t="shared" si="16"/>
        <v>0.51122682615169901</v>
      </c>
      <c r="I21" s="137">
        <f t="shared" si="16"/>
        <v>0.45253011703793417</v>
      </c>
      <c r="J21" s="137">
        <f t="shared" si="16"/>
        <v>0.40057269366690057</v>
      </c>
      <c r="K21" s="137">
        <f t="shared" ref="K21:N21" si="17">1/(1+$C$16)^K20</f>
        <v>0.35458078229543744</v>
      </c>
      <c r="L21" s="137">
        <f t="shared" si="17"/>
        <v>0.31386945031703573</v>
      </c>
      <c r="M21" s="137">
        <f t="shared" si="17"/>
        <v>0.27783240593179143</v>
      </c>
      <c r="N21" s="137">
        <f t="shared" si="17"/>
        <v>0.24593296897126565</v>
      </c>
      <c r="O21" s="335" t="s">
        <v>351</v>
      </c>
      <c r="P21" s="336">
        <f>'FV FA @ 2035'!F20</f>
        <v>50.139886686990458</v>
      </c>
      <c r="R21" s="331" t="str">
        <f>Assumptions!C116</f>
        <v>Rate</v>
      </c>
      <c r="S21" s="332">
        <f>Assumptions!D116</f>
        <v>279.30193619169677</v>
      </c>
    </row>
    <row r="22" spans="2:20" x14ac:dyDescent="0.3">
      <c r="B22" s="136" t="s">
        <v>205</v>
      </c>
      <c r="C22" s="137"/>
      <c r="D22" s="137"/>
      <c r="E22" s="137"/>
      <c r="F22" s="137"/>
      <c r="N22" s="283">
        <f>('FV FA @ 2035'!F19+'FV FA @ 2035'!F20+BS!T14+BS!T17-BS!T46)*(1-C17)+(BS!T20-BS!T43)+'FV FA @ 2035'!F21*75%</f>
        <v>354.06780416495491</v>
      </c>
      <c r="O22" s="335" t="s">
        <v>156</v>
      </c>
      <c r="P22" s="337">
        <f>BS!T14</f>
        <v>260.20832174923032</v>
      </c>
      <c r="R22" s="346">
        <f>Assumptions!C117</f>
        <v>3.2000000000000001E-2</v>
      </c>
      <c r="S22" s="332">
        <f>Assumptions!D117</f>
        <v>266.55138666572179</v>
      </c>
      <c r="T22" s="351">
        <f>S22-$S$21</f>
        <v>-12.750549525974975</v>
      </c>
    </row>
    <row r="23" spans="2:20" x14ac:dyDescent="0.3">
      <c r="B23" s="143" t="s">
        <v>206</v>
      </c>
      <c r="C23" s="150">
        <f t="shared" ref="C23:N23" si="18">C21*C14</f>
        <v>6.7425133671269153</v>
      </c>
      <c r="D23" s="150">
        <f t="shared" si="18"/>
        <v>-5.6997202832767169</v>
      </c>
      <c r="E23" s="150">
        <f t="shared" si="18"/>
        <v>-12.196482235290439</v>
      </c>
      <c r="F23" s="150">
        <f t="shared" si="18"/>
        <v>6.7084583463335647</v>
      </c>
      <c r="G23" s="150">
        <f t="shared" si="18"/>
        <v>13.576877654846214</v>
      </c>
      <c r="H23" s="150">
        <f t="shared" si="18"/>
        <v>25.514219148533456</v>
      </c>
      <c r="I23" s="150">
        <f t="shared" si="18"/>
        <v>33.133475214009884</v>
      </c>
      <c r="J23" s="150">
        <f t="shared" si="18"/>
        <v>30.597384230191555</v>
      </c>
      <c r="K23" s="150">
        <f t="shared" si="18"/>
        <v>27.598047960500637</v>
      </c>
      <c r="L23" s="150">
        <f t="shared" si="18"/>
        <v>24.839359427700177</v>
      </c>
      <c r="M23" s="150">
        <f t="shared" si="18"/>
        <v>22.292780019446603</v>
      </c>
      <c r="N23" s="150">
        <f t="shared" si="18"/>
        <v>19.781246753543122</v>
      </c>
      <c r="O23" s="335" t="s">
        <v>378</v>
      </c>
      <c r="P23" s="337">
        <f>BS!T17</f>
        <v>176.18169287391001</v>
      </c>
      <c r="R23" s="345">
        <f>Assumptions!C118</f>
        <v>4.2000000000000003E-2</v>
      </c>
      <c r="S23" s="332">
        <f>Assumptions!D118</f>
        <v>279.30193619169677</v>
      </c>
      <c r="T23" s="351">
        <f t="shared" ref="T23:T24" si="19">S23-$S$21</f>
        <v>0</v>
      </c>
    </row>
    <row r="24" spans="2:20" x14ac:dyDescent="0.3">
      <c r="B24" s="143" t="s">
        <v>342</v>
      </c>
      <c r="C24" s="150"/>
      <c r="D24" s="150"/>
      <c r="E24" s="150"/>
      <c r="F24" s="150"/>
      <c r="J24" s="150"/>
      <c r="K24" s="150"/>
      <c r="L24" s="150"/>
      <c r="M24" s="150"/>
      <c r="N24" s="150">
        <f>N22*N21</f>
        <v>87.076946295424023</v>
      </c>
      <c r="O24" s="335" t="s">
        <v>379</v>
      </c>
      <c r="P24" s="337">
        <f>BS!T46</f>
        <v>131.94997025520354</v>
      </c>
      <c r="R24" s="345">
        <f>Assumptions!C119</f>
        <v>5.1999999999999998E-2</v>
      </c>
      <c r="S24" s="332">
        <f>Assumptions!D119</f>
        <v>292.63582274132966</v>
      </c>
      <c r="T24" s="351">
        <f t="shared" si="19"/>
        <v>13.333886549632894</v>
      </c>
    </row>
    <row r="25" spans="2:20" x14ac:dyDescent="0.3">
      <c r="B25" s="143" t="s">
        <v>208</v>
      </c>
      <c r="C25" s="150">
        <f t="shared" ref="C25:N25" si="20">C23+C24</f>
        <v>6.7425133671269153</v>
      </c>
      <c r="D25" s="150">
        <f t="shared" si="20"/>
        <v>-5.6997202832767169</v>
      </c>
      <c r="E25" s="150">
        <f t="shared" si="20"/>
        <v>-12.196482235290439</v>
      </c>
      <c r="F25" s="150">
        <f t="shared" si="20"/>
        <v>6.7084583463335647</v>
      </c>
      <c r="G25" s="150">
        <f t="shared" si="20"/>
        <v>13.576877654846214</v>
      </c>
      <c r="H25" s="150">
        <f t="shared" si="20"/>
        <v>25.514219148533456</v>
      </c>
      <c r="I25" s="150">
        <f t="shared" si="20"/>
        <v>33.133475214009884</v>
      </c>
      <c r="J25" s="150">
        <f t="shared" si="20"/>
        <v>30.597384230191555</v>
      </c>
      <c r="K25" s="150">
        <f t="shared" si="20"/>
        <v>27.598047960500637</v>
      </c>
      <c r="L25" s="150">
        <f t="shared" si="20"/>
        <v>24.839359427700177</v>
      </c>
      <c r="M25" s="150">
        <f t="shared" si="20"/>
        <v>22.292780019446603</v>
      </c>
      <c r="N25" s="150">
        <f t="shared" si="20"/>
        <v>106.85819304896714</v>
      </c>
      <c r="O25" s="236"/>
      <c r="P25" s="336">
        <f>SUM(P20:P23)-P24</f>
        <v>372.65670183881559</v>
      </c>
    </row>
    <row r="26" spans="2:20" x14ac:dyDescent="0.3">
      <c r="B26" s="136"/>
      <c r="C26" s="136"/>
      <c r="D26" s="136"/>
      <c r="E26" s="136"/>
      <c r="F26" s="136"/>
      <c r="G26" s="136"/>
      <c r="O26" s="335" t="s">
        <v>456</v>
      </c>
      <c r="P26" s="338">
        <f>C17</f>
        <v>0.5</v>
      </c>
      <c r="R26" s="648" t="s">
        <v>465</v>
      </c>
      <c r="S26" s="649"/>
    </row>
    <row r="27" spans="2:20" x14ac:dyDescent="0.3">
      <c r="B27" s="136"/>
      <c r="C27" s="136"/>
      <c r="D27" s="136"/>
      <c r="E27" s="136"/>
      <c r="F27" s="136"/>
      <c r="G27" s="136"/>
      <c r="O27" s="340" t="s">
        <v>457</v>
      </c>
      <c r="P27" s="341">
        <f>P25*P26</f>
        <v>186.3283509194078</v>
      </c>
      <c r="R27" s="340" t="str">
        <f>Assumptions!F114</f>
        <v>Current Rate</v>
      </c>
      <c r="S27" s="350">
        <f>Assumptions!G114</f>
        <v>6.2E-2</v>
      </c>
    </row>
    <row r="28" spans="2:20" ht="15.6" x14ac:dyDescent="0.3">
      <c r="B28" s="151" t="s">
        <v>209</v>
      </c>
      <c r="C28" s="284">
        <f>SUM(C25:N25)</f>
        <v>279.965105899089</v>
      </c>
      <c r="D28" s="153" t="s">
        <v>210</v>
      </c>
      <c r="E28" s="154"/>
      <c r="F28" s="154"/>
      <c r="G28" s="154"/>
      <c r="H28" s="154"/>
      <c r="I28" s="154"/>
      <c r="J28" s="154"/>
      <c r="O28" s="335" t="s">
        <v>360</v>
      </c>
      <c r="P28" s="336">
        <f>'FV FA @ 2035'!F21</f>
        <v>213.79012385600001</v>
      </c>
      <c r="R28" s="333"/>
      <c r="S28" s="328" t="str">
        <f>Assumptions!G115</f>
        <v>EV</v>
      </c>
      <c r="T28" s="334" t="s">
        <v>464</v>
      </c>
    </row>
    <row r="29" spans="2:20" x14ac:dyDescent="0.3">
      <c r="O29" s="335" t="s">
        <v>456</v>
      </c>
      <c r="P29" s="339">
        <v>0.75</v>
      </c>
      <c r="R29" s="331" t="str">
        <f>Assumptions!F116</f>
        <v>Rate</v>
      </c>
      <c r="S29" s="332">
        <f>Assumptions!G116</f>
        <v>279.30193619169677</v>
      </c>
    </row>
    <row r="30" spans="2:20" ht="15.6" x14ac:dyDescent="0.3">
      <c r="B30" s="151" t="s">
        <v>211</v>
      </c>
      <c r="C30" s="151"/>
      <c r="D30" s="151"/>
      <c r="E30" s="151"/>
      <c r="F30" s="151"/>
      <c r="G30" s="151"/>
      <c r="H30" s="151"/>
      <c r="I30" s="151"/>
      <c r="J30" s="151"/>
      <c r="O30" s="340" t="s">
        <v>457</v>
      </c>
      <c r="P30" s="341">
        <f>P28*P29</f>
        <v>160.342592892</v>
      </c>
      <c r="R30" s="348">
        <f>Assumptions!F117</f>
        <v>5.1999999999999998E-2</v>
      </c>
      <c r="S30" s="332">
        <f>Assumptions!G117</f>
        <v>265.10542452978427</v>
      </c>
      <c r="T30" s="351">
        <f>S30-$S$29</f>
        <v>-14.196511661912496</v>
      </c>
    </row>
    <row r="31" spans="2:20" x14ac:dyDescent="0.3">
      <c r="O31" s="236"/>
      <c r="P31" s="236"/>
      <c r="R31" s="349">
        <f>Assumptions!F118</f>
        <v>6.2E-2</v>
      </c>
      <c r="S31" s="332">
        <f>Assumptions!G118</f>
        <v>279.30193619169677</v>
      </c>
      <c r="T31" s="351">
        <f t="shared" ref="T31:T32" si="21">S31-$S$29</f>
        <v>0</v>
      </c>
    </row>
    <row r="32" spans="2:20" ht="15" thickBot="1" x14ac:dyDescent="0.35">
      <c r="B32" s="155" t="s">
        <v>453</v>
      </c>
      <c r="D32" s="155" t="s">
        <v>454</v>
      </c>
      <c r="F32" s="156"/>
      <c r="G32" s="155" t="s">
        <v>213</v>
      </c>
      <c r="H32" s="155"/>
      <c r="I32" s="155" t="s">
        <v>214</v>
      </c>
      <c r="J32" s="136"/>
      <c r="O32" s="335" t="s">
        <v>458</v>
      </c>
      <c r="P32" s="337">
        <f>BS!T20</f>
        <v>235.72689362949973</v>
      </c>
      <c r="R32" s="349">
        <f>Assumptions!F119</f>
        <v>7.1999999999999995E-2</v>
      </c>
      <c r="S32" s="332">
        <f>Assumptions!G119</f>
        <v>294.46225204763624</v>
      </c>
      <c r="T32" s="351">
        <f t="shared" si="21"/>
        <v>15.160315855939473</v>
      </c>
    </row>
    <row r="33" spans="2:20" ht="15" thickBot="1" x14ac:dyDescent="0.35">
      <c r="B33" s="157">
        <f>SUM(C23:H23)</f>
        <v>34.645865998272996</v>
      </c>
      <c r="C33" s="209" t="s">
        <v>215</v>
      </c>
      <c r="D33" s="157">
        <f>SUM(I23:N23)</f>
        <v>158.24229360539198</v>
      </c>
      <c r="F33" s="158" t="s">
        <v>215</v>
      </c>
      <c r="G33" s="157">
        <f>N24</f>
        <v>87.076946295424023</v>
      </c>
      <c r="H33" s="157" t="s">
        <v>216</v>
      </c>
      <c r="I33" s="159">
        <f>B33+D33+G33</f>
        <v>279.965105899089</v>
      </c>
      <c r="J33" s="136"/>
      <c r="O33" s="335" t="s">
        <v>459</v>
      </c>
      <c r="P33" s="337">
        <f>BS!T43</f>
        <v>228.33003327595262</v>
      </c>
    </row>
    <row r="34" spans="2:20" x14ac:dyDescent="0.3">
      <c r="B34" s="156"/>
      <c r="C34" s="156"/>
      <c r="D34" s="156"/>
      <c r="E34" s="155"/>
      <c r="F34" s="155"/>
      <c r="G34" s="155"/>
      <c r="H34" s="155"/>
      <c r="I34" s="155"/>
      <c r="J34" s="155"/>
      <c r="O34" s="340" t="s">
        <v>457</v>
      </c>
      <c r="P34" s="342">
        <f>P32-P33</f>
        <v>7.3968603535471118</v>
      </c>
      <c r="R34" s="648" t="str">
        <f>Assumptions!C121</f>
        <v>Sensitivity wrt Rice COGS</v>
      </c>
      <c r="S34" s="649"/>
    </row>
    <row r="35" spans="2:20" x14ac:dyDescent="0.3">
      <c r="O35" s="236"/>
      <c r="P35" s="236"/>
      <c r="R35" s="340" t="str">
        <f>Assumptions!C122</f>
        <v>Current Rate</v>
      </c>
      <c r="S35" s="350">
        <f>Assumptions!D122</f>
        <v>0.8</v>
      </c>
    </row>
    <row r="36" spans="2:20" x14ac:dyDescent="0.3">
      <c r="O36" s="340" t="s">
        <v>460</v>
      </c>
      <c r="P36" s="341">
        <f>P27+P30+P34</f>
        <v>354.06780416495496</v>
      </c>
      <c r="R36" s="333"/>
      <c r="S36" s="328" t="str">
        <f>Assumptions!D123</f>
        <v>EV</v>
      </c>
      <c r="T36" s="352" t="s">
        <v>464</v>
      </c>
    </row>
    <row r="37" spans="2:20" x14ac:dyDescent="0.3">
      <c r="R37" s="331" t="str">
        <f>Assumptions!C124</f>
        <v>Rate</v>
      </c>
      <c r="S37" s="332">
        <f>Assumptions!D124</f>
        <v>279.30193619169677</v>
      </c>
    </row>
    <row r="38" spans="2:20" x14ac:dyDescent="0.3">
      <c r="R38" s="348">
        <f>Assumptions!C125</f>
        <v>0.7</v>
      </c>
      <c r="S38" s="332">
        <f>Assumptions!D125</f>
        <v>1066.3191683663024</v>
      </c>
      <c r="T38" s="351">
        <f>$S$37-S38</f>
        <v>-787.01723217460562</v>
      </c>
    </row>
    <row r="39" spans="2:20" x14ac:dyDescent="0.3">
      <c r="R39" s="349">
        <f>Assumptions!C126</f>
        <v>0.75</v>
      </c>
      <c r="S39" s="332">
        <f>Assumptions!D126</f>
        <v>673.789558736353</v>
      </c>
      <c r="T39" s="351">
        <f>$S$37-S39</f>
        <v>-394.48762254465623</v>
      </c>
    </row>
    <row r="40" spans="2:20" x14ac:dyDescent="0.3">
      <c r="R40" s="349">
        <f>Assumptions!C127</f>
        <v>0.8</v>
      </c>
      <c r="S40" s="332">
        <f>Assumptions!D127</f>
        <v>279.30193619169677</v>
      </c>
      <c r="T40" s="351">
        <f>$S$37-S40</f>
        <v>0</v>
      </c>
    </row>
    <row r="41" spans="2:20" x14ac:dyDescent="0.3">
      <c r="R41" s="348">
        <f>Assumptions!C128</f>
        <v>0.85</v>
      </c>
      <c r="S41" s="332">
        <f>Assumptions!D128</f>
        <v>-154.11032372424208</v>
      </c>
      <c r="T41" s="351">
        <f>$S$37-S41</f>
        <v>433.41225991593888</v>
      </c>
    </row>
    <row r="42" spans="2:20" x14ac:dyDescent="0.3">
      <c r="R42" s="349">
        <f>Assumptions!C129</f>
        <v>0.9</v>
      </c>
      <c r="S42" s="332">
        <f>Assumptions!D129</f>
        <v>-677.54210978594483</v>
      </c>
      <c r="T42" s="351">
        <f>$S$37-S42</f>
        <v>956.8440459776416</v>
      </c>
    </row>
    <row r="44" spans="2:20" x14ac:dyDescent="0.3">
      <c r="R44" s="648" t="str">
        <f>Assumptions!F121</f>
        <v>Sensitivity wrt Food COGS</v>
      </c>
      <c r="S44" s="649">
        <f>Assumptions!G121</f>
        <v>0</v>
      </c>
    </row>
    <row r="45" spans="2:20" x14ac:dyDescent="0.3">
      <c r="R45" s="340" t="str">
        <f>Assumptions!F122</f>
        <v>Current Rate</v>
      </c>
      <c r="S45" s="350">
        <f>Assumptions!G122</f>
        <v>0.4</v>
      </c>
    </row>
    <row r="46" spans="2:20" x14ac:dyDescent="0.3">
      <c r="R46" s="333">
        <f>Assumptions!F123</f>
        <v>0</v>
      </c>
      <c r="S46" s="328" t="str">
        <f>Assumptions!G123</f>
        <v>EV</v>
      </c>
    </row>
    <row r="47" spans="2:20" x14ac:dyDescent="0.3">
      <c r="R47" s="331" t="str">
        <f>Assumptions!F124</f>
        <v>Rate</v>
      </c>
      <c r="S47" s="332">
        <f>Assumptions!G124</f>
        <v>279.30193619169677</v>
      </c>
    </row>
    <row r="48" spans="2:20" x14ac:dyDescent="0.3">
      <c r="R48" s="348">
        <f>Assumptions!F125</f>
        <v>0.3</v>
      </c>
      <c r="S48" s="332">
        <f>Assumptions!G125</f>
        <v>338.4619198853195</v>
      </c>
      <c r="T48" s="351">
        <f>$S$47-S48</f>
        <v>-59.159983693622735</v>
      </c>
    </row>
    <row r="49" spans="18:20" x14ac:dyDescent="0.3">
      <c r="R49" s="349">
        <f>Assumptions!F126</f>
        <v>0.35</v>
      </c>
      <c r="S49" s="332">
        <f>Assumptions!G126</f>
        <v>308.88192803850825</v>
      </c>
      <c r="T49" s="351">
        <f t="shared" ref="T49:T52" si="22">$S$47-S49</f>
        <v>-29.579991846811481</v>
      </c>
    </row>
    <row r="50" spans="18:20" x14ac:dyDescent="0.3">
      <c r="R50" s="349">
        <f>Assumptions!F127</f>
        <v>0.4</v>
      </c>
      <c r="S50" s="332">
        <f>Assumptions!G127</f>
        <v>279.30193619169677</v>
      </c>
      <c r="T50" s="351">
        <f t="shared" si="22"/>
        <v>0</v>
      </c>
    </row>
    <row r="51" spans="18:20" x14ac:dyDescent="0.3">
      <c r="R51" s="348">
        <f>Assumptions!F128</f>
        <v>0.45</v>
      </c>
      <c r="S51" s="332">
        <f>Assumptions!G128</f>
        <v>249.5158895741792</v>
      </c>
      <c r="T51" s="351">
        <f t="shared" si="22"/>
        <v>29.78604661751757</v>
      </c>
    </row>
    <row r="52" spans="18:20" x14ac:dyDescent="0.3">
      <c r="R52" s="349">
        <f>Assumptions!F129</f>
        <v>0.5</v>
      </c>
      <c r="S52" s="332">
        <f>Assumptions!G129</f>
        <v>219.01291404875383</v>
      </c>
      <c r="T52" s="351">
        <f t="shared" si="22"/>
        <v>60.28902214294294</v>
      </c>
    </row>
    <row r="53" spans="18:20" x14ac:dyDescent="0.3">
      <c r="R53" s="648"/>
      <c r="S53" s="649"/>
    </row>
  </sheetData>
  <mergeCells count="8">
    <mergeCell ref="R34:S34"/>
    <mergeCell ref="R44:S44"/>
    <mergeCell ref="R53:S53"/>
    <mergeCell ref="K16:M16"/>
    <mergeCell ref="R8:S8"/>
    <mergeCell ref="O18:P18"/>
    <mergeCell ref="R18:S18"/>
    <mergeCell ref="R26:S26"/>
  </mergeCells>
  <conditionalFormatting sqref="C14:N14">
    <cfRule type="cellIs" dxfId="5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48E07-A452-4C30-B1BE-3BBA88F68ACB}">
  <sheetPr>
    <tabColor theme="9" tint="-0.499984740745262"/>
  </sheetPr>
  <dimension ref="B2:U97"/>
  <sheetViews>
    <sheetView topLeftCell="E65" zoomScale="80" zoomScaleNormal="80" workbookViewId="0">
      <selection activeCell="F95" sqref="F95:I96"/>
    </sheetView>
  </sheetViews>
  <sheetFormatPr defaultColWidth="9.109375" defaultRowHeight="14.4" x14ac:dyDescent="0.3"/>
  <cols>
    <col min="1" max="1" width="4.6640625" style="132" customWidth="1"/>
    <col min="2" max="2" width="44.44140625" style="132" customWidth="1"/>
    <col min="3" max="3" width="18.5546875" style="132" customWidth="1"/>
    <col min="4" max="4" width="23" style="132" customWidth="1"/>
    <col min="5" max="6" width="18.5546875" style="132" customWidth="1"/>
    <col min="7" max="7" width="22.88671875" style="132" customWidth="1"/>
    <col min="8" max="8" width="18.5546875" style="132" customWidth="1"/>
    <col min="9" max="9" width="24" style="132" customWidth="1"/>
    <col min="10" max="10" width="9.109375" style="132"/>
    <col min="11" max="11" width="14.88671875" style="132" customWidth="1"/>
    <col min="12" max="14" width="9.109375" style="132"/>
    <col min="15" max="15" width="16" style="132" customWidth="1"/>
    <col min="16" max="16" width="10.44140625" style="132" customWidth="1"/>
    <col min="17" max="17" width="7.44140625" style="132" customWidth="1"/>
    <col min="18" max="18" width="16.88671875" style="132" customWidth="1"/>
    <col min="19" max="19" width="17.6640625" style="132" customWidth="1"/>
    <col min="20" max="16384" width="9.109375" style="132"/>
  </cols>
  <sheetData>
    <row r="2" spans="2:21" customFormat="1" ht="18" customHeight="1" x14ac:dyDescent="0.25">
      <c r="B2" s="25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</row>
    <row r="3" spans="2:21" ht="6.75" customHeight="1" x14ac:dyDescent="0.3"/>
    <row r="4" spans="2:21" ht="16.5" customHeight="1" x14ac:dyDescent="0.3">
      <c r="B4" s="133" t="s">
        <v>193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</row>
    <row r="5" spans="2:21" ht="9" customHeight="1" x14ac:dyDescent="0.3">
      <c r="B5" s="135"/>
    </row>
    <row r="6" spans="2:21" ht="16.5" customHeight="1" x14ac:dyDescent="0.3">
      <c r="B6" s="4" t="s">
        <v>2</v>
      </c>
      <c r="C6" s="6">
        <v>45382</v>
      </c>
      <c r="D6" s="6">
        <f>EDATE(C6,12)</f>
        <v>45747</v>
      </c>
      <c r="E6" s="6">
        <f t="shared" ref="E6:N6" si="0">EDATE(D6,12)</f>
        <v>46112</v>
      </c>
      <c r="F6" s="6">
        <f t="shared" si="0"/>
        <v>46477</v>
      </c>
      <c r="G6" s="6">
        <f t="shared" si="0"/>
        <v>46843</v>
      </c>
      <c r="H6" s="6">
        <f t="shared" si="0"/>
        <v>47208</v>
      </c>
      <c r="I6" s="6">
        <f t="shared" si="0"/>
        <v>47573</v>
      </c>
      <c r="J6" s="6">
        <f t="shared" si="0"/>
        <v>47938</v>
      </c>
      <c r="K6" s="6">
        <f t="shared" si="0"/>
        <v>48304</v>
      </c>
      <c r="L6" s="6">
        <f t="shared" si="0"/>
        <v>48669</v>
      </c>
      <c r="M6" s="6">
        <f t="shared" si="0"/>
        <v>49034</v>
      </c>
      <c r="N6" s="6">
        <f t="shared" si="0"/>
        <v>49399</v>
      </c>
    </row>
    <row r="7" spans="2:21" x14ac:dyDescent="0.3">
      <c r="B7" s="136" t="s">
        <v>14</v>
      </c>
      <c r="C7" s="137">
        <f>'P &amp; L'!I53</f>
        <v>10.457952599204447</v>
      </c>
      <c r="D7" s="137">
        <f>'P &amp; L'!J53</f>
        <v>22.741333381979246</v>
      </c>
      <c r="E7" s="137">
        <f>'P &amp; L'!K53</f>
        <v>47.369243709272382</v>
      </c>
      <c r="F7" s="137">
        <f>'P &amp; L'!L53</f>
        <v>65.482427789277153</v>
      </c>
      <c r="G7" s="137">
        <f>'P &amp; L'!M53</f>
        <v>84.960920396233632</v>
      </c>
      <c r="H7" s="137">
        <f>'P &amp; L'!N53</f>
        <v>96.674882647605273</v>
      </c>
      <c r="I7" s="137">
        <f>'P &amp; L'!O53</f>
        <v>99.542574136478379</v>
      </c>
      <c r="J7" s="137">
        <f>'P &amp; L'!P53</f>
        <v>102.38222330093981</v>
      </c>
      <c r="K7" s="137">
        <f>'P &amp; L'!Q53</f>
        <v>105.17599218612963</v>
      </c>
      <c r="L7" s="137">
        <f>'P &amp; L'!R53</f>
        <v>107.90351530364705</v>
      </c>
      <c r="M7" s="137">
        <f>'P &amp; L'!S53</f>
        <v>110.54160867725204</v>
      </c>
      <c r="N7" s="137">
        <f>'P &amp; L'!T53</f>
        <v>113.0639477569307</v>
      </c>
    </row>
    <row r="8" spans="2:21" x14ac:dyDescent="0.3">
      <c r="B8" s="136" t="s">
        <v>15</v>
      </c>
      <c r="C8" s="137">
        <f>'P &amp; L'!I56</f>
        <v>5.8440044300000027</v>
      </c>
      <c r="D8" s="137">
        <f>'P &amp; L'!J56</f>
        <v>5.1342930640990021</v>
      </c>
      <c r="E8" s="137">
        <f>'P &amp; L'!K56</f>
        <v>4.5263121774434474</v>
      </c>
      <c r="F8" s="137">
        <f>'P &amp; L'!L56</f>
        <v>4.0020107818628796</v>
      </c>
      <c r="G8" s="137">
        <f>'P &amp; L'!M56</f>
        <v>3.5473321333102432</v>
      </c>
      <c r="H8" s="137">
        <f>'P &amp; L'!N56</f>
        <v>3.1511508254174729</v>
      </c>
      <c r="I8" s="137">
        <f>'P &amp; L'!O56</f>
        <v>2.8045324288925917</v>
      </c>
      <c r="J8" s="137">
        <f>'P &amp; L'!P56</f>
        <v>2.5002090846779037</v>
      </c>
      <c r="K8" s="137">
        <f>'P &amp; L'!Q56</f>
        <v>2.232201620709227</v>
      </c>
      <c r="L8" s="137">
        <f>'P &amp; L'!R56</f>
        <v>1.9955425226293022</v>
      </c>
      <c r="M8" s="137">
        <f>'P &amp; L'!S56</f>
        <v>1.786069388599824</v>
      </c>
      <c r="N8" s="137">
        <f>'P &amp; L'!T56</f>
        <v>1.6002684289314737</v>
      </c>
      <c r="R8" s="658" t="s">
        <v>452</v>
      </c>
      <c r="S8" s="658"/>
    </row>
    <row r="9" spans="2:21" x14ac:dyDescent="0.3">
      <c r="B9" s="136" t="s">
        <v>16</v>
      </c>
      <c r="C9" s="137">
        <f>'P &amp; L'!I57</f>
        <v>4.6139481692044439</v>
      </c>
      <c r="D9" s="137">
        <f>'P &amp; L'!J57</f>
        <v>17.607040317880244</v>
      </c>
      <c r="E9" s="137">
        <f>'P &amp; L'!K57</f>
        <v>42.842931531828938</v>
      </c>
      <c r="F9" s="137">
        <f>'P &amp; L'!L57</f>
        <v>61.480417007414275</v>
      </c>
      <c r="G9" s="137">
        <f>'P &amp; L'!M57</f>
        <v>81.413588262923383</v>
      </c>
      <c r="H9" s="137">
        <f>'P &amp; L'!N57</f>
        <v>93.523731822187798</v>
      </c>
      <c r="I9" s="137">
        <f>'P &amp; L'!O57</f>
        <v>96.738041707585793</v>
      </c>
      <c r="J9" s="137">
        <f>'P &amp; L'!P57</f>
        <v>99.882014216261908</v>
      </c>
      <c r="K9" s="137">
        <f>'P &amp; L'!Q57</f>
        <v>102.9437905654204</v>
      </c>
      <c r="L9" s="137">
        <f>'P &amp; L'!R57</f>
        <v>105.90797278101775</v>
      </c>
      <c r="M9" s="137">
        <f>'P &amp; L'!S57</f>
        <v>108.75553928865222</v>
      </c>
      <c r="N9" s="137">
        <f>'P &amp; L'!T57</f>
        <v>111.46367932799923</v>
      </c>
      <c r="R9" s="236"/>
      <c r="S9" s="333" t="s">
        <v>451</v>
      </c>
    </row>
    <row r="10" spans="2:21" x14ac:dyDescent="0.3">
      <c r="B10" s="136" t="s">
        <v>340</v>
      </c>
      <c r="C10" s="265">
        <f>'P &amp; L'!I64</f>
        <v>0.60461244171328488</v>
      </c>
      <c r="D10" s="265">
        <f>'P &amp; L'!J64</f>
        <v>0</v>
      </c>
      <c r="E10" s="265">
        <f>'P &amp; L'!K64</f>
        <v>3.8546990662138914</v>
      </c>
      <c r="F10" s="265">
        <f>'P &amp; L'!L64</f>
        <v>7.4933878787260122</v>
      </c>
      <c r="G10" s="265">
        <f>'P &amp; L'!M64</f>
        <v>11.446169590884868</v>
      </c>
      <c r="H10" s="265">
        <f>'P &amp; L'!N64</f>
        <v>13.863254299168382</v>
      </c>
      <c r="I10" s="265">
        <f>'P &amp; L'!O64</f>
        <v>14.589651022754946</v>
      </c>
      <c r="J10" s="265">
        <f>'P &amp; L'!P64</f>
        <v>15.41606422109005</v>
      </c>
      <c r="K10" s="265">
        <f>'P &amp; L'!Q64</f>
        <v>16.30302728790388</v>
      </c>
      <c r="L10" s="265">
        <f>'P &amp; L'!R64</f>
        <v>17.246210080119731</v>
      </c>
      <c r="M10" s="265">
        <f>'P &amp; L'!S64</f>
        <v>18.286155944957461</v>
      </c>
      <c r="N10" s="265">
        <f>'P &amp; L'!T64</f>
        <v>20.092262560283839</v>
      </c>
      <c r="R10" s="333" t="s">
        <v>227</v>
      </c>
      <c r="S10" s="328">
        <f>C28</f>
        <v>279.30193619169677</v>
      </c>
    </row>
    <row r="11" spans="2:21" x14ac:dyDescent="0.3">
      <c r="B11" s="136" t="s">
        <v>346</v>
      </c>
      <c r="C11" s="265">
        <f>C9-C10</f>
        <v>4.009335727491159</v>
      </c>
      <c r="D11" s="265">
        <f t="shared" ref="D11:N11" si="1">D9-D10</f>
        <v>17.607040317880244</v>
      </c>
      <c r="E11" s="265">
        <f t="shared" si="1"/>
        <v>38.988232465615049</v>
      </c>
      <c r="F11" s="265">
        <f t="shared" si="1"/>
        <v>53.987029128688263</v>
      </c>
      <c r="G11" s="265">
        <f t="shared" si="1"/>
        <v>69.967418672038519</v>
      </c>
      <c r="H11" s="265">
        <f t="shared" si="1"/>
        <v>79.660477523019409</v>
      </c>
      <c r="I11" s="265">
        <f t="shared" si="1"/>
        <v>82.148390684830844</v>
      </c>
      <c r="J11" s="265">
        <f t="shared" si="1"/>
        <v>84.465949995171854</v>
      </c>
      <c r="K11" s="265">
        <f t="shared" si="1"/>
        <v>86.640763277516527</v>
      </c>
      <c r="L11" s="265">
        <f t="shared" si="1"/>
        <v>88.661762700898009</v>
      </c>
      <c r="M11" s="265">
        <f t="shared" si="1"/>
        <v>90.469383343694759</v>
      </c>
      <c r="N11" s="265">
        <f t="shared" si="1"/>
        <v>91.371416767715388</v>
      </c>
      <c r="R11" s="329">
        <v>0.11</v>
      </c>
      <c r="S11" s="330">
        <f t="dataTable" ref="S11:S14" dt2D="0" dtr="0" r1="C16"/>
        <v>329.27175475750448</v>
      </c>
    </row>
    <row r="12" spans="2:21" x14ac:dyDescent="0.3">
      <c r="B12" s="136" t="s">
        <v>347</v>
      </c>
      <c r="C12" s="265">
        <f>C8</f>
        <v>5.8440044300000027</v>
      </c>
      <c r="D12" s="265">
        <f t="shared" ref="D12:N12" si="2">D8</f>
        <v>5.1342930640990021</v>
      </c>
      <c r="E12" s="265">
        <f t="shared" si="2"/>
        <v>4.5263121774434474</v>
      </c>
      <c r="F12" s="265">
        <f t="shared" si="2"/>
        <v>4.0020107818628796</v>
      </c>
      <c r="G12" s="265">
        <f t="shared" si="2"/>
        <v>3.5473321333102432</v>
      </c>
      <c r="H12" s="265">
        <f t="shared" si="2"/>
        <v>3.1511508254174729</v>
      </c>
      <c r="I12" s="265">
        <f t="shared" si="2"/>
        <v>2.8045324288925917</v>
      </c>
      <c r="J12" s="265">
        <f t="shared" si="2"/>
        <v>2.5002090846779037</v>
      </c>
      <c r="K12" s="265">
        <f t="shared" si="2"/>
        <v>2.232201620709227</v>
      </c>
      <c r="L12" s="265">
        <f t="shared" si="2"/>
        <v>1.9955425226293022</v>
      </c>
      <c r="M12" s="265">
        <f t="shared" si="2"/>
        <v>1.786069388599824</v>
      </c>
      <c r="N12" s="265">
        <f t="shared" si="2"/>
        <v>1.6002684289314737</v>
      </c>
      <c r="Q12" s="326"/>
      <c r="R12" s="353">
        <v>0.1197</v>
      </c>
      <c r="S12" s="332">
        <v>303.83567102931966</v>
      </c>
      <c r="T12" s="327"/>
      <c r="U12" s="327"/>
    </row>
    <row r="13" spans="2:21" x14ac:dyDescent="0.3">
      <c r="B13" s="136" t="s">
        <v>348</v>
      </c>
      <c r="C13" s="137">
        <f>BS!I61</f>
        <v>2.685679336514351</v>
      </c>
      <c r="D13" s="137">
        <f>BS!J61</f>
        <v>29.586362814747549</v>
      </c>
      <c r="E13" s="137">
        <f>BS!K61</f>
        <v>60.061668265705677</v>
      </c>
      <c r="F13" s="137">
        <f>BS!L61</f>
        <v>47.707058874726101</v>
      </c>
      <c r="G13" s="137">
        <f>BS!M61</f>
        <v>50.006510446584741</v>
      </c>
      <c r="H13" s="137">
        <f>BS!N61</f>
        <v>32.903803008765664</v>
      </c>
      <c r="I13" s="137">
        <f>BS!O61</f>
        <v>11.734646657589991</v>
      </c>
      <c r="J13" s="137">
        <f>BS!P61</f>
        <v>10.58206022853102</v>
      </c>
      <c r="K13" s="137">
        <f>BS!Q61</f>
        <v>11.040072258528539</v>
      </c>
      <c r="L13" s="137">
        <f>BS!R61</f>
        <v>11.518161854810671</v>
      </c>
      <c r="M13" s="137">
        <f>BS!S61</f>
        <v>12.017224420945126</v>
      </c>
      <c r="N13" s="137">
        <f>BS!T61</f>
        <v>12.538196200487391</v>
      </c>
      <c r="Q13" s="326"/>
      <c r="R13" s="353">
        <v>0.12970000000000001</v>
      </c>
      <c r="S13" s="332">
        <v>279.98295346693328</v>
      </c>
    </row>
    <row r="14" spans="2:21" x14ac:dyDescent="0.3">
      <c r="B14" s="141" t="s">
        <v>199</v>
      </c>
      <c r="C14" s="142">
        <f t="shared" ref="C14:N14" si="3">C11+C12-C13</f>
        <v>7.1676608209768098</v>
      </c>
      <c r="D14" s="142">
        <f t="shared" si="3"/>
        <v>-6.8450294327683032</v>
      </c>
      <c r="E14" s="142">
        <f t="shared" si="3"/>
        <v>-16.547123622647177</v>
      </c>
      <c r="F14" s="142">
        <f t="shared" si="3"/>
        <v>10.281981035825041</v>
      </c>
      <c r="G14" s="142">
        <f t="shared" si="3"/>
        <v>23.508240358764027</v>
      </c>
      <c r="H14" s="142">
        <f t="shared" si="3"/>
        <v>49.90782533967122</v>
      </c>
      <c r="I14" s="142">
        <f t="shared" si="3"/>
        <v>73.218276456133438</v>
      </c>
      <c r="J14" s="142">
        <f t="shared" si="3"/>
        <v>76.38409885131874</v>
      </c>
      <c r="K14" s="142">
        <f t="shared" si="3"/>
        <v>77.832892639697221</v>
      </c>
      <c r="L14" s="142">
        <f t="shared" si="3"/>
        <v>79.139143368716645</v>
      </c>
      <c r="M14" s="142">
        <f t="shared" si="3"/>
        <v>80.238228311349459</v>
      </c>
      <c r="N14" s="142">
        <f t="shared" si="3"/>
        <v>80.433488996159468</v>
      </c>
      <c r="R14" s="354">
        <v>0.13969999999999999</v>
      </c>
      <c r="S14" s="332">
        <v>258.29242227785056</v>
      </c>
    </row>
    <row r="15" spans="2:21" x14ac:dyDescent="0.3">
      <c r="D15" s="292"/>
      <c r="E15" s="292"/>
      <c r="F15" s="292"/>
      <c r="G15" s="292"/>
      <c r="H15" s="292"/>
      <c r="I15" s="292"/>
      <c r="J15" s="292"/>
      <c r="K15" s="292"/>
      <c r="L15" s="292"/>
      <c r="M15" s="292"/>
      <c r="N15" s="292"/>
    </row>
    <row r="16" spans="2:21" ht="23.25" customHeight="1" x14ac:dyDescent="0.3">
      <c r="B16" s="143" t="s">
        <v>200</v>
      </c>
      <c r="C16" s="631">
        <f>WACC!D24</f>
        <v>0.13</v>
      </c>
      <c r="D16" s="136"/>
      <c r="E16" s="136"/>
      <c r="F16" s="136"/>
      <c r="G16" s="136"/>
      <c r="K16" s="661" t="s">
        <v>450</v>
      </c>
      <c r="L16" s="662"/>
      <c r="M16" s="662"/>
      <c r="N16" s="325">
        <f>(N14*(1+5%)/(C16-5%))</f>
        <v>1055.6895430745931</v>
      </c>
      <c r="O16" s="648" t="s">
        <v>455</v>
      </c>
      <c r="P16" s="649"/>
    </row>
    <row r="17" spans="2:20" x14ac:dyDescent="0.3">
      <c r="B17" s="143" t="s">
        <v>343</v>
      </c>
      <c r="C17" s="266">
        <v>0.5</v>
      </c>
      <c r="D17" s="136"/>
      <c r="E17" s="136"/>
      <c r="F17" s="136"/>
      <c r="G17" s="136"/>
      <c r="O17" s="340" t="s">
        <v>2</v>
      </c>
      <c r="P17" s="340" t="s">
        <v>110</v>
      </c>
    </row>
    <row r="18" spans="2:20" x14ac:dyDescent="0.3">
      <c r="B18" s="143" t="s">
        <v>202</v>
      </c>
      <c r="C18" s="148">
        <f>WACC!C6</f>
        <v>45199</v>
      </c>
      <c r="D18" s="136"/>
      <c r="E18" s="136"/>
      <c r="F18" s="136"/>
      <c r="G18" s="136"/>
      <c r="O18" s="335" t="s">
        <v>145</v>
      </c>
      <c r="P18" s="336">
        <f>'FV FA @ 2035'!J19</f>
        <v>18.076770783888321</v>
      </c>
      <c r="R18" s="648" t="s">
        <v>461</v>
      </c>
      <c r="S18" s="649"/>
    </row>
    <row r="19" spans="2:20" x14ac:dyDescent="0.3">
      <c r="B19" s="143"/>
      <c r="C19" s="246"/>
      <c r="D19" s="136"/>
      <c r="E19" s="136"/>
      <c r="F19" s="136"/>
      <c r="G19" s="136"/>
      <c r="O19" s="335" t="s">
        <v>351</v>
      </c>
      <c r="P19" s="336">
        <f>'FV FA @ 2035'!J20</f>
        <v>50.139886686990458</v>
      </c>
      <c r="R19" s="340" t="str">
        <f>Assumptions!C114</f>
        <v>Current Rate</v>
      </c>
      <c r="S19" s="350">
        <f>Assumptions!D114</f>
        <v>4.2000000000000003E-2</v>
      </c>
    </row>
    <row r="20" spans="2:20" x14ac:dyDescent="0.3">
      <c r="B20" s="136" t="s">
        <v>203</v>
      </c>
      <c r="C20" s="149">
        <f>(C6-C18)/365</f>
        <v>0.50136986301369868</v>
      </c>
      <c r="D20" s="137">
        <f>C20+1</f>
        <v>1.5013698630136987</v>
      </c>
      <c r="E20" s="137">
        <f t="shared" ref="E20:N20" si="4">D20+1</f>
        <v>2.5013698630136987</v>
      </c>
      <c r="F20" s="137">
        <f t="shared" si="4"/>
        <v>3.5013698630136987</v>
      </c>
      <c r="G20" s="137">
        <f t="shared" si="4"/>
        <v>4.5013698630136982</v>
      </c>
      <c r="H20" s="137">
        <f t="shared" si="4"/>
        <v>5.5013698630136982</v>
      </c>
      <c r="I20" s="137">
        <f t="shared" si="4"/>
        <v>6.5013698630136982</v>
      </c>
      <c r="J20" s="137">
        <f t="shared" si="4"/>
        <v>7.5013698630136982</v>
      </c>
      <c r="K20" s="137">
        <f t="shared" si="4"/>
        <v>8.5013698630136982</v>
      </c>
      <c r="L20" s="137">
        <f t="shared" si="4"/>
        <v>9.5013698630136982</v>
      </c>
      <c r="M20" s="137">
        <f t="shared" si="4"/>
        <v>10.501369863013698</v>
      </c>
      <c r="N20" s="137">
        <f t="shared" si="4"/>
        <v>11.501369863013698</v>
      </c>
      <c r="O20" s="335" t="s">
        <v>156</v>
      </c>
      <c r="P20" s="337">
        <f>BS!T14</f>
        <v>260.20832174923032</v>
      </c>
      <c r="R20" s="333"/>
      <c r="S20" s="328" t="str">
        <f>Assumptions!D115</f>
        <v>EV</v>
      </c>
      <c r="T20" s="334" t="s">
        <v>464</v>
      </c>
    </row>
    <row r="21" spans="2:20" x14ac:dyDescent="0.3">
      <c r="B21" s="136" t="s">
        <v>204</v>
      </c>
      <c r="C21" s="137">
        <f t="shared" ref="C21:N21" si="5">1/(1+$C$16)^C20</f>
        <v>0.94056338474841772</v>
      </c>
      <c r="D21" s="137">
        <f t="shared" si="5"/>
        <v>0.83235697765346717</v>
      </c>
      <c r="E21" s="137">
        <f t="shared" si="5"/>
        <v>0.73659909526855505</v>
      </c>
      <c r="F21" s="137">
        <f t="shared" si="5"/>
        <v>0.65185760643234958</v>
      </c>
      <c r="G21" s="137">
        <f t="shared" si="5"/>
        <v>0.57686513843570775</v>
      </c>
      <c r="H21" s="137">
        <f t="shared" si="5"/>
        <v>0.51050012250947585</v>
      </c>
      <c r="I21" s="137">
        <f t="shared" si="5"/>
        <v>0.45177001991989024</v>
      </c>
      <c r="J21" s="137">
        <f t="shared" si="5"/>
        <v>0.39979647780521271</v>
      </c>
      <c r="K21" s="137">
        <f t="shared" si="5"/>
        <v>0.35380219274797581</v>
      </c>
      <c r="L21" s="137">
        <f t="shared" si="5"/>
        <v>0.31309928561767775</v>
      </c>
      <c r="M21" s="137">
        <f t="shared" si="5"/>
        <v>0.27707901382095379</v>
      </c>
      <c r="N21" s="137">
        <f t="shared" si="5"/>
        <v>0.24520266709818922</v>
      </c>
      <c r="O21" s="335" t="s">
        <v>378</v>
      </c>
      <c r="P21" s="337">
        <f>BS!T17</f>
        <v>176.18169287391001</v>
      </c>
      <c r="R21" s="331" t="str">
        <f>Assumptions!C116</f>
        <v>Rate</v>
      </c>
      <c r="S21" s="332">
        <f>Assumptions!D116</f>
        <v>279.30193619169677</v>
      </c>
    </row>
    <row r="22" spans="2:20" x14ac:dyDescent="0.3">
      <c r="B22" s="136" t="s">
        <v>205</v>
      </c>
      <c r="C22" s="137"/>
      <c r="D22" s="137"/>
      <c r="E22" s="137"/>
      <c r="F22" s="137"/>
      <c r="N22" s="283">
        <f>P34</f>
        <v>354.06780416495496</v>
      </c>
      <c r="O22" s="335" t="s">
        <v>379</v>
      </c>
      <c r="P22" s="337">
        <f>BS!T46</f>
        <v>131.94997025520354</v>
      </c>
      <c r="R22" s="346">
        <f>Assumptions!C117</f>
        <v>3.2000000000000001E-2</v>
      </c>
      <c r="S22" s="332">
        <f>Assumptions!D117</f>
        <v>266.55138666572179</v>
      </c>
      <c r="T22" s="351">
        <f>S22-$S$21</f>
        <v>-12.750549525974975</v>
      </c>
    </row>
    <row r="23" spans="2:20" x14ac:dyDescent="0.3">
      <c r="B23" s="143" t="s">
        <v>206</v>
      </c>
      <c r="C23" s="150">
        <f t="shared" ref="C23:N23" si="6">C21*C14</f>
        <v>6.7416393225065709</v>
      </c>
      <c r="D23" s="150">
        <f t="shared" si="6"/>
        <v>-5.6975080106080513</v>
      </c>
      <c r="E23" s="150">
        <f t="shared" si="6"/>
        <v>-12.188596289738847</v>
      </c>
      <c r="F23" s="150">
        <f t="shared" si="6"/>
        <v>6.7023875473957215</v>
      </c>
      <c r="G23" s="150">
        <f t="shared" si="6"/>
        <v>13.561084328938302</v>
      </c>
      <c r="H23" s="150">
        <f t="shared" si="6"/>
        <v>25.477950950083681</v>
      </c>
      <c r="I23" s="150">
        <f t="shared" si="6"/>
        <v>33.077822213087437</v>
      </c>
      <c r="J23" s="150">
        <f t="shared" si="6"/>
        <v>30.538093681082426</v>
      </c>
      <c r="K23" s="150">
        <f t="shared" si="6"/>
        <v>27.537448083842662</v>
      </c>
      <c r="L23" s="150">
        <f t="shared" si="6"/>
        <v>24.778409253140161</v>
      </c>
      <c r="M23" s="150">
        <f t="shared" si="6"/>
        <v>22.232329171249244</v>
      </c>
      <c r="N23" s="150">
        <f t="shared" si="6"/>
        <v>19.722506025871155</v>
      </c>
      <c r="O23" s="236"/>
      <c r="P23" s="336">
        <f>SUM(P18:P21)-P22</f>
        <v>372.65670183881559</v>
      </c>
      <c r="R23" s="345">
        <f>Assumptions!C118</f>
        <v>4.2000000000000003E-2</v>
      </c>
      <c r="S23" s="332">
        <f>Assumptions!D118</f>
        <v>279.30193619169677</v>
      </c>
      <c r="T23" s="351">
        <f t="shared" ref="T23:T24" si="7">S23-$S$21</f>
        <v>0</v>
      </c>
    </row>
    <row r="24" spans="2:20" x14ac:dyDescent="0.3">
      <c r="B24" s="143" t="s">
        <v>342</v>
      </c>
      <c r="C24" s="150"/>
      <c r="D24" s="150"/>
      <c r="E24" s="150"/>
      <c r="F24" s="150"/>
      <c r="J24" s="150"/>
      <c r="K24" s="150"/>
      <c r="L24" s="150"/>
      <c r="M24" s="150"/>
      <c r="N24" s="150">
        <f>N22*N21</f>
        <v>86.818369914846301</v>
      </c>
      <c r="O24" s="335" t="s">
        <v>456</v>
      </c>
      <c r="P24" s="338">
        <f>C17</f>
        <v>0.5</v>
      </c>
      <c r="R24" s="345">
        <f>Assumptions!C119</f>
        <v>5.1999999999999998E-2</v>
      </c>
      <c r="S24" s="332">
        <f>Assumptions!D119</f>
        <v>292.63582274132966</v>
      </c>
      <c r="T24" s="351">
        <f t="shared" si="7"/>
        <v>13.333886549632894</v>
      </c>
    </row>
    <row r="25" spans="2:20" x14ac:dyDescent="0.3">
      <c r="B25" s="143" t="s">
        <v>208</v>
      </c>
      <c r="C25" s="150">
        <f t="shared" ref="C25:N25" si="8">C23+C24</f>
        <v>6.7416393225065709</v>
      </c>
      <c r="D25" s="150">
        <f t="shared" si="8"/>
        <v>-5.6975080106080513</v>
      </c>
      <c r="E25" s="150">
        <f t="shared" si="8"/>
        <v>-12.188596289738847</v>
      </c>
      <c r="F25" s="150">
        <f t="shared" si="8"/>
        <v>6.7023875473957215</v>
      </c>
      <c r="G25" s="150">
        <f t="shared" si="8"/>
        <v>13.561084328938302</v>
      </c>
      <c r="H25" s="150">
        <f t="shared" si="8"/>
        <v>25.477950950083681</v>
      </c>
      <c r="I25" s="150">
        <f t="shared" si="8"/>
        <v>33.077822213087437</v>
      </c>
      <c r="J25" s="150">
        <f t="shared" si="8"/>
        <v>30.538093681082426</v>
      </c>
      <c r="K25" s="150">
        <f t="shared" si="8"/>
        <v>27.537448083842662</v>
      </c>
      <c r="L25" s="150">
        <f t="shared" si="8"/>
        <v>24.778409253140161</v>
      </c>
      <c r="M25" s="150">
        <f t="shared" si="8"/>
        <v>22.232329171249244</v>
      </c>
      <c r="N25" s="150">
        <f t="shared" si="8"/>
        <v>106.54087594071746</v>
      </c>
      <c r="O25" s="340" t="s">
        <v>457</v>
      </c>
      <c r="P25" s="341">
        <f>P23*P24</f>
        <v>186.3283509194078</v>
      </c>
    </row>
    <row r="26" spans="2:20" x14ac:dyDescent="0.3">
      <c r="B26" s="136"/>
      <c r="C26" s="136"/>
      <c r="D26" s="136"/>
      <c r="E26" s="136"/>
      <c r="F26" s="136"/>
      <c r="G26" s="136"/>
      <c r="O26" s="335" t="s">
        <v>360</v>
      </c>
      <c r="P26" s="336">
        <f>'FV FA @ 2035'!F21</f>
        <v>213.79012385600001</v>
      </c>
      <c r="R26" s="648" t="s">
        <v>465</v>
      </c>
      <c r="S26" s="649"/>
    </row>
    <row r="27" spans="2:20" x14ac:dyDescent="0.3">
      <c r="B27" s="136"/>
      <c r="C27" s="136"/>
      <c r="D27" s="136"/>
      <c r="E27" s="136"/>
      <c r="F27" s="136"/>
      <c r="G27" s="136"/>
      <c r="O27" s="335" t="s">
        <v>456</v>
      </c>
      <c r="P27" s="339">
        <v>0.75</v>
      </c>
      <c r="R27" s="340" t="str">
        <f>Assumptions!F114</f>
        <v>Current Rate</v>
      </c>
      <c r="S27" s="350">
        <f>Assumptions!G114</f>
        <v>6.2E-2</v>
      </c>
    </row>
    <row r="28" spans="2:20" ht="15.6" x14ac:dyDescent="0.3">
      <c r="B28" s="151" t="s">
        <v>209</v>
      </c>
      <c r="C28" s="284">
        <f>SUM(C25:N25)</f>
        <v>279.30193619169677</v>
      </c>
      <c r="D28" s="153" t="s">
        <v>210</v>
      </c>
      <c r="E28" s="154"/>
      <c r="F28" s="154"/>
      <c r="G28" s="154"/>
      <c r="H28" s="154"/>
      <c r="I28" s="154"/>
      <c r="J28" s="154"/>
      <c r="O28" s="340" t="s">
        <v>457</v>
      </c>
      <c r="P28" s="341">
        <f>P26*P27</f>
        <v>160.342592892</v>
      </c>
      <c r="R28" s="333"/>
      <c r="S28" s="328" t="str">
        <f>Assumptions!G115</f>
        <v>EV</v>
      </c>
      <c r="T28" s="334" t="s">
        <v>464</v>
      </c>
    </row>
    <row r="29" spans="2:20" x14ac:dyDescent="0.3">
      <c r="O29" s="236"/>
      <c r="P29" s="236"/>
      <c r="R29" s="331" t="str">
        <f>Assumptions!F116</f>
        <v>Rate</v>
      </c>
      <c r="S29" s="332">
        <f>Assumptions!G116</f>
        <v>279.30193619169677</v>
      </c>
    </row>
    <row r="30" spans="2:20" ht="15.6" x14ac:dyDescent="0.3">
      <c r="B30" s="151" t="s">
        <v>211</v>
      </c>
      <c r="C30" s="151"/>
      <c r="D30" s="151"/>
      <c r="E30" s="151"/>
      <c r="F30" s="151"/>
      <c r="G30" s="151"/>
      <c r="H30" s="151"/>
      <c r="I30" s="151"/>
      <c r="J30" s="151"/>
      <c r="O30" s="335" t="s">
        <v>458</v>
      </c>
      <c r="P30" s="337">
        <f>BS!T20</f>
        <v>235.72689362949973</v>
      </c>
      <c r="R30" s="348">
        <f>Assumptions!F117</f>
        <v>5.1999999999999998E-2</v>
      </c>
      <c r="S30" s="332">
        <f>Assumptions!G117</f>
        <v>265.10542452978427</v>
      </c>
      <c r="T30" s="351">
        <f>S30-$S$29</f>
        <v>-14.196511661912496</v>
      </c>
    </row>
    <row r="31" spans="2:20" x14ac:dyDescent="0.3">
      <c r="O31" s="335" t="s">
        <v>459</v>
      </c>
      <c r="P31" s="337">
        <f>BS!T43</f>
        <v>228.33003327595262</v>
      </c>
      <c r="R31" s="349">
        <f>Assumptions!F118</f>
        <v>6.2E-2</v>
      </c>
      <c r="S31" s="332">
        <f>Assumptions!G118</f>
        <v>279.30193619169677</v>
      </c>
      <c r="T31" s="351">
        <f t="shared" ref="T31:T32" si="9">S31-$S$29</f>
        <v>0</v>
      </c>
    </row>
    <row r="32" spans="2:20" ht="15" thickBot="1" x14ac:dyDescent="0.35">
      <c r="B32" s="155" t="s">
        <v>453</v>
      </c>
      <c r="D32" s="155" t="s">
        <v>454</v>
      </c>
      <c r="F32" s="156"/>
      <c r="G32" s="155" t="s">
        <v>213</v>
      </c>
      <c r="H32" s="155"/>
      <c r="I32" s="155" t="s">
        <v>214</v>
      </c>
      <c r="J32" s="136"/>
      <c r="O32" s="340" t="s">
        <v>457</v>
      </c>
      <c r="P32" s="342">
        <f>P30-P31</f>
        <v>7.3968603535471118</v>
      </c>
      <c r="R32" s="349">
        <f>Assumptions!F119</f>
        <v>7.1999999999999995E-2</v>
      </c>
      <c r="S32" s="332">
        <f>Assumptions!G119</f>
        <v>294.46225204763624</v>
      </c>
      <c r="T32" s="351">
        <f t="shared" si="9"/>
        <v>15.160315855939473</v>
      </c>
    </row>
    <row r="33" spans="2:20" ht="15" thickBot="1" x14ac:dyDescent="0.35">
      <c r="B33" s="157">
        <f>SUM(C23:H23)</f>
        <v>34.596957848577375</v>
      </c>
      <c r="C33" s="209" t="s">
        <v>215</v>
      </c>
      <c r="D33" s="157">
        <f>SUM(I23:N23)</f>
        <v>157.88660842827306</v>
      </c>
      <c r="F33" s="158" t="s">
        <v>215</v>
      </c>
      <c r="G33" s="157">
        <f>N24</f>
        <v>86.818369914846301</v>
      </c>
      <c r="H33" s="157" t="s">
        <v>216</v>
      </c>
      <c r="I33" s="159">
        <f>B33+D33+G33</f>
        <v>279.30193619169677</v>
      </c>
      <c r="J33" s="136"/>
      <c r="O33" s="236"/>
      <c r="P33" s="236"/>
    </row>
    <row r="34" spans="2:20" x14ac:dyDescent="0.3">
      <c r="B34" s="156"/>
      <c r="C34" s="156"/>
      <c r="D34" s="156"/>
      <c r="E34" s="155"/>
      <c r="F34" s="155"/>
      <c r="G34" s="155"/>
      <c r="H34" s="155"/>
      <c r="I34" s="155"/>
      <c r="J34" s="155"/>
      <c r="O34" s="340" t="s">
        <v>460</v>
      </c>
      <c r="P34" s="341">
        <f>P25+P28+P32</f>
        <v>354.06780416495496</v>
      </c>
      <c r="R34" s="648" t="str">
        <f>Assumptions!C121</f>
        <v>Sensitivity wrt Rice COGS</v>
      </c>
      <c r="S34" s="649"/>
    </row>
    <row r="35" spans="2:20" ht="23.4" x14ac:dyDescent="0.45">
      <c r="B35" s="618" t="s">
        <v>536</v>
      </c>
      <c r="C35" s="574"/>
      <c r="D35" s="574"/>
      <c r="E35" s="574"/>
      <c r="F35" s="574"/>
      <c r="G35" s="574"/>
      <c r="H35" s="574"/>
      <c r="I35" s="574"/>
      <c r="J35" s="574"/>
      <c r="K35" s="574"/>
      <c r="L35" s="574"/>
      <c r="M35" s="574"/>
      <c r="N35" s="574"/>
      <c r="O35" s="574"/>
      <c r="P35" s="574"/>
      <c r="R35" s="340" t="str">
        <f>Assumptions!C122</f>
        <v>Current Rate</v>
      </c>
      <c r="S35" s="350">
        <f>Assumptions!D122</f>
        <v>0.8</v>
      </c>
    </row>
    <row r="36" spans="2:20" x14ac:dyDescent="0.3">
      <c r="B36" s="612" t="s">
        <v>2</v>
      </c>
      <c r="C36" s="613">
        <v>45382</v>
      </c>
      <c r="D36" s="613">
        <f>EDATE(C36,12)</f>
        <v>45747</v>
      </c>
      <c r="E36" s="613">
        <f t="shared" ref="E36" si="10">EDATE(D36,12)</f>
        <v>46112</v>
      </c>
      <c r="F36" s="613">
        <f t="shared" ref="F36" si="11">EDATE(E36,12)</f>
        <v>46477</v>
      </c>
      <c r="G36" s="613">
        <f t="shared" ref="G36" si="12">EDATE(F36,12)</f>
        <v>46843</v>
      </c>
      <c r="H36" s="613">
        <f t="shared" ref="H36" si="13">EDATE(G36,12)</f>
        <v>47208</v>
      </c>
      <c r="I36" s="613">
        <f t="shared" ref="I36" si="14">EDATE(H36,12)</f>
        <v>47573</v>
      </c>
      <c r="J36" s="613">
        <f t="shared" ref="J36" si="15">EDATE(I36,12)</f>
        <v>47938</v>
      </c>
      <c r="K36" s="613">
        <f t="shared" ref="K36" si="16">EDATE(J36,12)</f>
        <v>48304</v>
      </c>
      <c r="L36" s="613">
        <f t="shared" ref="L36" si="17">EDATE(K36,12)</f>
        <v>48669</v>
      </c>
      <c r="M36" s="613">
        <f t="shared" ref="M36" si="18">EDATE(L36,12)</f>
        <v>49034</v>
      </c>
      <c r="N36" s="613">
        <f t="shared" ref="N36" si="19">EDATE(M36,12)</f>
        <v>49399</v>
      </c>
      <c r="O36" s="574"/>
      <c r="P36" s="574"/>
      <c r="R36" s="333"/>
      <c r="S36" s="328" t="str">
        <f>Assumptions!D123</f>
        <v>EV</v>
      </c>
      <c r="T36" s="352" t="s">
        <v>464</v>
      </c>
    </row>
    <row r="37" spans="2:20" x14ac:dyDescent="0.3">
      <c r="B37" s="602" t="s">
        <v>14</v>
      </c>
      <c r="C37" s="603">
        <f>'P &amp; L'!I54</f>
        <v>-9.9569976152937301</v>
      </c>
      <c r="D37" s="603">
        <f>'P &amp; L'!J54</f>
        <v>1.3663912287398148</v>
      </c>
      <c r="E37" s="603">
        <f>'P &amp; L'!K54</f>
        <v>25.005363614545445</v>
      </c>
      <c r="F37" s="603">
        <f>'P &amp; L'!L54</f>
        <v>42.101926447891969</v>
      </c>
      <c r="G37" s="603">
        <f>'P &amp; L'!M54</f>
        <v>60.537761222819199</v>
      </c>
      <c r="H37" s="603">
        <f>'P &amp; L'!N54</f>
        <v>71.185114181688959</v>
      </c>
      <c r="I37" s="603">
        <f>'P &amp; L'!O54</f>
        <v>72.964829259549788</v>
      </c>
      <c r="J37" s="603">
        <f>'P &amp; L'!P54</f>
        <v>74.698286398903974</v>
      </c>
      <c r="K37" s="603">
        <f>'P &amp; L'!Q54</f>
        <v>76.371442169156353</v>
      </c>
      <c r="L37" s="603">
        <f>'P &amp; L'!R54</f>
        <v>77.968453255909026</v>
      </c>
      <c r="M37" s="603">
        <f>'P &amp; L'!S54</f>
        <v>79.471479859870215</v>
      </c>
      <c r="N37" s="603">
        <f>'P &amp; L'!T54</f>
        <v>80.860468737919064</v>
      </c>
      <c r="O37" s="574"/>
      <c r="P37" s="574"/>
      <c r="R37" s="331" t="str">
        <f>Assumptions!C124</f>
        <v>Rate</v>
      </c>
      <c r="S37" s="332">
        <f>Assumptions!D124</f>
        <v>279.30193619169677</v>
      </c>
    </row>
    <row r="38" spans="2:20" x14ac:dyDescent="0.3">
      <c r="B38" s="602" t="s">
        <v>15</v>
      </c>
      <c r="C38" s="603">
        <f>'P &amp; L'!I56*Assumptions!$C$149</f>
        <v>5.2596039870000029</v>
      </c>
      <c r="D38" s="603">
        <f>'P &amp; L'!J56*Assumptions!$C$149</f>
        <v>4.6208637576891016</v>
      </c>
      <c r="E38" s="603">
        <f>'P &amp; L'!K56*Assumptions!$C$149</f>
        <v>4.0736809596991028</v>
      </c>
      <c r="F38" s="603">
        <f>'P &amp; L'!L56*Assumptions!$C$149</f>
        <v>3.6018097036765919</v>
      </c>
      <c r="G38" s="603">
        <f>'P &amp; L'!M56*Assumptions!$C$149</f>
        <v>3.1925989199792189</v>
      </c>
      <c r="H38" s="603">
        <f>'P &amp; L'!N56*Assumptions!$C$149</f>
        <v>2.8360357428757257</v>
      </c>
      <c r="I38" s="603">
        <f>'P &amp; L'!O56*Assumptions!$C$149</f>
        <v>2.5240791860033327</v>
      </c>
      <c r="J38" s="603">
        <f>'P &amp; L'!P56*Assumptions!$C$149</f>
        <v>2.2501881762101132</v>
      </c>
      <c r="K38" s="603">
        <f>'P &amp; L'!Q56*Assumptions!$C$149</f>
        <v>2.0089814586383046</v>
      </c>
      <c r="L38" s="603">
        <f>'P &amp; L'!R56*Assumptions!$C$149</f>
        <v>1.7959882703663721</v>
      </c>
      <c r="M38" s="603">
        <f>'P &amp; L'!S56*Assumptions!$C$149</f>
        <v>1.6074624497398415</v>
      </c>
      <c r="N38" s="603">
        <f>'P &amp; L'!T56*Assumptions!$C$149</f>
        <v>1.4402415860383264</v>
      </c>
      <c r="O38" s="574"/>
      <c r="P38" s="574"/>
      <c r="R38" s="348">
        <f>Assumptions!C125</f>
        <v>0.7</v>
      </c>
      <c r="S38" s="332">
        <f>Assumptions!D125</f>
        <v>1066.3191683663024</v>
      </c>
      <c r="T38" s="351">
        <f>$S$37-S38</f>
        <v>-787.01723217460562</v>
      </c>
    </row>
    <row r="39" spans="2:20" x14ac:dyDescent="0.3">
      <c r="B39" s="602" t="s">
        <v>16</v>
      </c>
      <c r="C39" s="603">
        <f>C37-C38</f>
        <v>-15.216601602293732</v>
      </c>
      <c r="D39" s="603">
        <f t="shared" ref="D39:N39" si="20">D37-D38</f>
        <v>-3.2544725289492868</v>
      </c>
      <c r="E39" s="603">
        <f t="shared" si="20"/>
        <v>20.931682654846341</v>
      </c>
      <c r="F39" s="603">
        <f t="shared" si="20"/>
        <v>38.500116744215376</v>
      </c>
      <c r="G39" s="603">
        <f t="shared" si="20"/>
        <v>57.345162302839981</v>
      </c>
      <c r="H39" s="603">
        <f t="shared" si="20"/>
        <v>68.349078438813237</v>
      </c>
      <c r="I39" s="603">
        <f t="shared" si="20"/>
        <v>70.440750073546454</v>
      </c>
      <c r="J39" s="603">
        <f t="shared" si="20"/>
        <v>72.448098222693858</v>
      </c>
      <c r="K39" s="603">
        <f t="shared" si="20"/>
        <v>74.36246071051805</v>
      </c>
      <c r="L39" s="603">
        <f t="shared" si="20"/>
        <v>76.172464985542661</v>
      </c>
      <c r="M39" s="603">
        <f t="shared" si="20"/>
        <v>77.864017410130373</v>
      </c>
      <c r="N39" s="603">
        <f t="shared" si="20"/>
        <v>79.420227151880738</v>
      </c>
      <c r="O39" s="574"/>
      <c r="P39" s="574"/>
      <c r="R39" s="349">
        <f>Assumptions!C126</f>
        <v>0.75</v>
      </c>
      <c r="S39" s="332">
        <f>Assumptions!D126</f>
        <v>673.789558736353</v>
      </c>
      <c r="T39" s="351">
        <f>$S$37-S39</f>
        <v>-394.48762254465623</v>
      </c>
    </row>
    <row r="40" spans="2:20" x14ac:dyDescent="0.3">
      <c r="B40" s="602" t="s">
        <v>340</v>
      </c>
      <c r="C40" s="604">
        <f>'P &amp; L'!I64*Assumptions!$C$149</f>
        <v>0.5441511975419564</v>
      </c>
      <c r="D40" s="604">
        <f>'P &amp; L'!J64*Assumptions!$C$149</f>
        <v>0</v>
      </c>
      <c r="E40" s="604">
        <f>'P &amp; L'!K64*Assumptions!$C$149</f>
        <v>3.4692291595925022</v>
      </c>
      <c r="F40" s="604">
        <f>'P &amp; L'!L64*Assumptions!$C$149</f>
        <v>6.7440490908534114</v>
      </c>
      <c r="G40" s="604">
        <f>'P &amp; L'!M64*Assumptions!$C$149</f>
        <v>10.301552631796381</v>
      </c>
      <c r="H40" s="604">
        <f>'P &amp; L'!N64*Assumptions!$C$149</f>
        <v>12.476928869251545</v>
      </c>
      <c r="I40" s="604">
        <f>'P &amp; L'!O64*Assumptions!$C$149</f>
        <v>13.130685920479452</v>
      </c>
      <c r="J40" s="604">
        <f>'P &amp; L'!P64*Assumptions!$C$149</f>
        <v>13.874457798981044</v>
      </c>
      <c r="K40" s="604">
        <f>'P &amp; L'!Q64*Assumptions!$C$149</f>
        <v>14.672724559113492</v>
      </c>
      <c r="L40" s="604">
        <f>'P &amp; L'!R64*Assumptions!$C$149</f>
        <v>15.521589072107759</v>
      </c>
      <c r="M40" s="604">
        <f>'P &amp; L'!S64*Assumptions!$C$149</f>
        <v>16.457540350461716</v>
      </c>
      <c r="N40" s="604">
        <f>'P &amp; L'!T64*Assumptions!$C$149</f>
        <v>18.083036304255454</v>
      </c>
      <c r="O40" s="574"/>
      <c r="P40" s="574"/>
      <c r="R40" s="349">
        <f>Assumptions!C127</f>
        <v>0.8</v>
      </c>
      <c r="S40" s="332">
        <f>Assumptions!D127</f>
        <v>279.30193619169677</v>
      </c>
      <c r="T40" s="351">
        <f>$S$37-S40</f>
        <v>0</v>
      </c>
    </row>
    <row r="41" spans="2:20" x14ac:dyDescent="0.3">
      <c r="B41" s="602" t="s">
        <v>346</v>
      </c>
      <c r="C41" s="604">
        <f>C39-C40</f>
        <v>-15.760752799835689</v>
      </c>
      <c r="D41" s="604">
        <f t="shared" ref="D41:N41" si="21">D39-D40</f>
        <v>-3.2544725289492868</v>
      </c>
      <c r="E41" s="604">
        <f t="shared" si="21"/>
        <v>17.46245349525384</v>
      </c>
      <c r="F41" s="604">
        <f t="shared" si="21"/>
        <v>31.756067653361963</v>
      </c>
      <c r="G41" s="604">
        <f t="shared" si="21"/>
        <v>47.043609671043598</v>
      </c>
      <c r="H41" s="604">
        <f t="shared" si="21"/>
        <v>55.872149569561692</v>
      </c>
      <c r="I41" s="604">
        <f t="shared" si="21"/>
        <v>57.310064153067003</v>
      </c>
      <c r="J41" s="604">
        <f t="shared" si="21"/>
        <v>58.573640423712817</v>
      </c>
      <c r="K41" s="604">
        <f t="shared" si="21"/>
        <v>59.68973615140456</v>
      </c>
      <c r="L41" s="604">
        <f t="shared" si="21"/>
        <v>60.650875913434902</v>
      </c>
      <c r="M41" s="604">
        <f t="shared" si="21"/>
        <v>61.40647705966866</v>
      </c>
      <c r="N41" s="604">
        <f t="shared" si="21"/>
        <v>61.33719084762528</v>
      </c>
      <c r="O41" s="663" t="s">
        <v>455</v>
      </c>
      <c r="P41" s="664"/>
      <c r="R41" s="348">
        <f>Assumptions!C128</f>
        <v>0.85</v>
      </c>
      <c r="S41" s="332">
        <f>Assumptions!D128</f>
        <v>-154.11032372424208</v>
      </c>
      <c r="T41" s="351">
        <f>$S$37-S41</f>
        <v>433.41225991593888</v>
      </c>
    </row>
    <row r="42" spans="2:20" x14ac:dyDescent="0.3">
      <c r="B42" s="602" t="s">
        <v>347</v>
      </c>
      <c r="C42" s="604">
        <f>C38</f>
        <v>5.2596039870000029</v>
      </c>
      <c r="D42" s="604">
        <f t="shared" ref="D42:N42" si="22">D38</f>
        <v>4.6208637576891016</v>
      </c>
      <c r="E42" s="604">
        <f t="shared" si="22"/>
        <v>4.0736809596991028</v>
      </c>
      <c r="F42" s="604">
        <f t="shared" si="22"/>
        <v>3.6018097036765919</v>
      </c>
      <c r="G42" s="604">
        <f t="shared" si="22"/>
        <v>3.1925989199792189</v>
      </c>
      <c r="H42" s="604">
        <f t="shared" si="22"/>
        <v>2.8360357428757257</v>
      </c>
      <c r="I42" s="604">
        <f t="shared" si="22"/>
        <v>2.5240791860033327</v>
      </c>
      <c r="J42" s="604">
        <f t="shared" si="22"/>
        <v>2.2501881762101132</v>
      </c>
      <c r="K42" s="604">
        <f t="shared" si="22"/>
        <v>2.0089814586383046</v>
      </c>
      <c r="L42" s="604">
        <f t="shared" si="22"/>
        <v>1.7959882703663721</v>
      </c>
      <c r="M42" s="604">
        <f t="shared" si="22"/>
        <v>1.6074624497398415</v>
      </c>
      <c r="N42" s="604">
        <f t="shared" si="22"/>
        <v>1.4402415860383264</v>
      </c>
      <c r="O42" s="600" t="s">
        <v>2</v>
      </c>
      <c r="P42" s="577" t="s">
        <v>110</v>
      </c>
      <c r="R42" s="349">
        <f>Assumptions!C129</f>
        <v>0.9</v>
      </c>
      <c r="S42" s="332">
        <f>Assumptions!D129</f>
        <v>-677.54210978594483</v>
      </c>
      <c r="T42" s="351">
        <f>$S$37-S42</f>
        <v>956.8440459776416</v>
      </c>
    </row>
    <row r="43" spans="2:20" x14ac:dyDescent="0.3">
      <c r="B43" s="602" t="s">
        <v>348</v>
      </c>
      <c r="C43" s="603">
        <f>BS!I67</f>
        <v>5.6448932450296674</v>
      </c>
      <c r="D43" s="603">
        <f>BS!J67</f>
        <v>29.381632008473783</v>
      </c>
      <c r="E43" s="603">
        <f>BS!K67</f>
        <v>59.55957633804465</v>
      </c>
      <c r="F43" s="603">
        <f>BS!L67</f>
        <v>47.173837247550097</v>
      </c>
      <c r="G43" s="603">
        <f>BS!M67</f>
        <v>49.440229078523856</v>
      </c>
      <c r="H43" s="603">
        <f>BS!N67</f>
        <v>32.302412195884926</v>
      </c>
      <c r="I43" s="603">
        <f>BS!O67</f>
        <v>11.095969614310718</v>
      </c>
      <c r="J43" s="603">
        <f>BS!P67</f>
        <v>9.9037852085684221</v>
      </c>
      <c r="K43" s="603">
        <f>BS!Q67</f>
        <v>10.31974418732824</v>
      </c>
      <c r="L43" s="603">
        <f>BS!R67</f>
        <v>10.753173443195863</v>
      </c>
      <c r="M43" s="603">
        <f>BS!S67</f>
        <v>11.204806727810421</v>
      </c>
      <c r="N43" s="603">
        <f>BS!T67</f>
        <v>11.675408610378099</v>
      </c>
      <c r="O43" s="601" t="s">
        <v>145</v>
      </c>
      <c r="P43" s="579">
        <f>'FV FA @ 2035'!I25</f>
        <v>16.806228542775571</v>
      </c>
    </row>
    <row r="44" spans="2:20" x14ac:dyDescent="0.3">
      <c r="B44" s="605" t="s">
        <v>199</v>
      </c>
      <c r="C44" s="606">
        <f t="shared" ref="C44:N44" si="23">C41+C42-C43</f>
        <v>-16.146042057865355</v>
      </c>
      <c r="D44" s="606">
        <f t="shared" si="23"/>
        <v>-28.015240779733968</v>
      </c>
      <c r="E44" s="606">
        <f t="shared" si="23"/>
        <v>-38.023441883091706</v>
      </c>
      <c r="F44" s="606">
        <f t="shared" si="23"/>
        <v>-11.815959890511543</v>
      </c>
      <c r="G44" s="606">
        <f t="shared" si="23"/>
        <v>0.79597951249895971</v>
      </c>
      <c r="H44" s="606">
        <f t="shared" si="23"/>
        <v>26.405773116552488</v>
      </c>
      <c r="I44" s="606">
        <f t="shared" si="23"/>
        <v>48.738173724759619</v>
      </c>
      <c r="J44" s="606">
        <f t="shared" si="23"/>
        <v>50.920043391354511</v>
      </c>
      <c r="K44" s="606">
        <f t="shared" si="23"/>
        <v>51.378973422714623</v>
      </c>
      <c r="L44" s="606">
        <f t="shared" si="23"/>
        <v>51.693690740605412</v>
      </c>
      <c r="M44" s="606">
        <f t="shared" si="23"/>
        <v>51.80913278159808</v>
      </c>
      <c r="N44" s="606">
        <f t="shared" si="23"/>
        <v>51.102023823285506</v>
      </c>
      <c r="O44" s="601" t="s">
        <v>351</v>
      </c>
      <c r="P44" s="579">
        <f>'FV FA @ 2035'!I26</f>
        <v>9.9243225900519985</v>
      </c>
      <c r="R44" s="648" t="str">
        <f>Assumptions!F121</f>
        <v>Sensitivity wrt Food COGS</v>
      </c>
      <c r="S44" s="649">
        <f>Assumptions!G121</f>
        <v>0</v>
      </c>
    </row>
    <row r="45" spans="2:20" x14ac:dyDescent="0.3">
      <c r="B45" s="574"/>
      <c r="C45" s="574"/>
      <c r="D45" s="580"/>
      <c r="E45" s="580"/>
      <c r="F45" s="580"/>
      <c r="G45" s="580"/>
      <c r="H45" s="580"/>
      <c r="I45" s="580"/>
      <c r="J45" s="580"/>
      <c r="K45" s="580"/>
      <c r="L45" s="580"/>
      <c r="M45" s="580"/>
      <c r="N45" s="580"/>
      <c r="O45" s="578" t="s">
        <v>156</v>
      </c>
      <c r="P45" s="581">
        <f>BS!T15</f>
        <v>258.2371956720462</v>
      </c>
      <c r="R45" s="340" t="str">
        <f>Assumptions!F122</f>
        <v>Current Rate</v>
      </c>
      <c r="S45" s="350">
        <f>Assumptions!G122</f>
        <v>0.4</v>
      </c>
    </row>
    <row r="46" spans="2:20" x14ac:dyDescent="0.3">
      <c r="B46" s="582" t="s">
        <v>200</v>
      </c>
      <c r="C46" s="583">
        <f>C16</f>
        <v>0.13</v>
      </c>
      <c r="D46" s="575"/>
      <c r="E46" s="575"/>
      <c r="F46" s="575"/>
      <c r="G46" s="575"/>
      <c r="H46" s="574"/>
      <c r="I46" s="574"/>
      <c r="J46" s="574"/>
      <c r="K46" s="659" t="s">
        <v>450</v>
      </c>
      <c r="L46" s="660"/>
      <c r="M46" s="660"/>
      <c r="N46" s="584">
        <f>(N44*(1+5%)/(C46-5%))</f>
        <v>670.71406268062231</v>
      </c>
      <c r="O46" s="578" t="s">
        <v>378</v>
      </c>
      <c r="P46" s="581">
        <f>BS!T18</f>
        <v>161.39824729502888</v>
      </c>
      <c r="R46" s="333">
        <f>Assumptions!F123</f>
        <v>0</v>
      </c>
      <c r="S46" s="328" t="str">
        <f>Assumptions!G123</f>
        <v>EV</v>
      </c>
    </row>
    <row r="47" spans="2:20" x14ac:dyDescent="0.3">
      <c r="B47" s="582" t="s">
        <v>343</v>
      </c>
      <c r="C47" s="583">
        <v>0.5</v>
      </c>
      <c r="D47" s="575"/>
      <c r="E47" s="575"/>
      <c r="F47" s="575"/>
      <c r="G47" s="575"/>
      <c r="H47" s="574"/>
      <c r="I47" s="574"/>
      <c r="J47" s="574"/>
      <c r="K47" s="574"/>
      <c r="L47" s="574"/>
      <c r="M47" s="574"/>
      <c r="N47" s="574"/>
      <c r="O47" s="578" t="s">
        <v>379</v>
      </c>
      <c r="P47" s="581">
        <f>BS!T47</f>
        <v>129.97411506197631</v>
      </c>
      <c r="R47" s="331" t="str">
        <f>Assumptions!F124</f>
        <v>Rate</v>
      </c>
      <c r="S47" s="332">
        <f>Assumptions!G124</f>
        <v>279.30193619169677</v>
      </c>
    </row>
    <row r="48" spans="2:20" x14ac:dyDescent="0.3">
      <c r="B48" s="582" t="s">
        <v>202</v>
      </c>
      <c r="C48" s="585">
        <f>C18</f>
        <v>45199</v>
      </c>
      <c r="D48" s="575"/>
      <c r="E48" s="575"/>
      <c r="F48" s="575"/>
      <c r="G48" s="575"/>
      <c r="H48" s="574"/>
      <c r="I48" s="574"/>
      <c r="J48" s="574"/>
      <c r="K48" s="574"/>
      <c r="L48" s="574"/>
      <c r="M48" s="574"/>
      <c r="N48" s="574"/>
      <c r="O48" s="608" t="s">
        <v>530</v>
      </c>
      <c r="P48" s="581">
        <f>'FV FA @ 2035'!L26*Assumptions!C141</f>
        <v>36.883561328745657</v>
      </c>
      <c r="R48" s="348">
        <f>Assumptions!F125</f>
        <v>0.3</v>
      </c>
      <c r="S48" s="332">
        <f>Assumptions!G125</f>
        <v>338.4619198853195</v>
      </c>
      <c r="T48" s="351">
        <f>$S$47-S48</f>
        <v>-59.159983693622735</v>
      </c>
    </row>
    <row r="49" spans="2:20" x14ac:dyDescent="0.3">
      <c r="B49" s="582"/>
      <c r="C49" s="587"/>
      <c r="D49" s="575"/>
      <c r="E49" s="575"/>
      <c r="F49" s="575"/>
      <c r="G49" s="575"/>
      <c r="H49" s="574"/>
      <c r="I49" s="574"/>
      <c r="J49" s="574"/>
      <c r="K49" s="574"/>
      <c r="L49" s="574"/>
      <c r="M49" s="574"/>
      <c r="N49" s="574"/>
      <c r="O49" s="586"/>
      <c r="P49" s="579">
        <f>SUM(P43:P46)-P47+P48</f>
        <v>353.275440366672</v>
      </c>
      <c r="R49" s="349">
        <f>Assumptions!F126</f>
        <v>0.35</v>
      </c>
      <c r="S49" s="332">
        <f>Assumptions!G126</f>
        <v>308.88192803850825</v>
      </c>
      <c r="T49" s="351">
        <f t="shared" ref="T49:T52" si="24">$S$47-S49</f>
        <v>-29.579991846811481</v>
      </c>
    </row>
    <row r="50" spans="2:20" x14ac:dyDescent="0.3">
      <c r="B50" s="575" t="s">
        <v>203</v>
      </c>
      <c r="C50" s="589">
        <f>(C36-C48)/365</f>
        <v>0.50136986301369868</v>
      </c>
      <c r="D50" s="576">
        <f>C50+1</f>
        <v>1.5013698630136987</v>
      </c>
      <c r="E50" s="576">
        <f t="shared" ref="E50" si="25">D50+1</f>
        <v>2.5013698630136987</v>
      </c>
      <c r="F50" s="576">
        <f t="shared" ref="F50" si="26">E50+1</f>
        <v>3.5013698630136987</v>
      </c>
      <c r="G50" s="576">
        <f t="shared" ref="G50" si="27">F50+1</f>
        <v>4.5013698630136982</v>
      </c>
      <c r="H50" s="576">
        <f t="shared" ref="H50" si="28">G50+1</f>
        <v>5.5013698630136982</v>
      </c>
      <c r="I50" s="576">
        <f t="shared" ref="I50" si="29">H50+1</f>
        <v>6.5013698630136982</v>
      </c>
      <c r="J50" s="576">
        <f t="shared" ref="J50" si="30">I50+1</f>
        <v>7.5013698630136982</v>
      </c>
      <c r="K50" s="576">
        <f t="shared" ref="K50" si="31">J50+1</f>
        <v>8.5013698630136982</v>
      </c>
      <c r="L50" s="576">
        <f t="shared" ref="L50" si="32">K50+1</f>
        <v>9.5013698630136982</v>
      </c>
      <c r="M50" s="576">
        <f t="shared" ref="M50" si="33">L50+1</f>
        <v>10.501369863013698</v>
      </c>
      <c r="N50" s="576">
        <f t="shared" ref="N50" si="34">M50+1</f>
        <v>11.501369863013698</v>
      </c>
      <c r="O50" s="578" t="s">
        <v>456</v>
      </c>
      <c r="P50" s="588">
        <f>C17</f>
        <v>0.5</v>
      </c>
      <c r="R50" s="349">
        <f>Assumptions!F127</f>
        <v>0.4</v>
      </c>
      <c r="S50" s="332">
        <f>Assumptions!G127</f>
        <v>279.30193619169677</v>
      </c>
      <c r="T50" s="351">
        <f t="shared" si="24"/>
        <v>0</v>
      </c>
    </row>
    <row r="51" spans="2:20" x14ac:dyDescent="0.3">
      <c r="B51" s="575" t="s">
        <v>204</v>
      </c>
      <c r="C51" s="576">
        <f t="shared" ref="C51:N51" si="35">1/(1+$C$16)^C50</f>
        <v>0.94056338474841772</v>
      </c>
      <c r="D51" s="576">
        <f t="shared" si="35"/>
        <v>0.83235697765346717</v>
      </c>
      <c r="E51" s="576">
        <f t="shared" si="35"/>
        <v>0.73659909526855505</v>
      </c>
      <c r="F51" s="576">
        <f t="shared" si="35"/>
        <v>0.65185760643234958</v>
      </c>
      <c r="G51" s="576">
        <f t="shared" si="35"/>
        <v>0.57686513843570775</v>
      </c>
      <c r="H51" s="576">
        <f t="shared" si="35"/>
        <v>0.51050012250947585</v>
      </c>
      <c r="I51" s="576">
        <f t="shared" si="35"/>
        <v>0.45177001991989024</v>
      </c>
      <c r="J51" s="576">
        <f t="shared" si="35"/>
        <v>0.39979647780521271</v>
      </c>
      <c r="K51" s="576">
        <f t="shared" si="35"/>
        <v>0.35380219274797581</v>
      </c>
      <c r="L51" s="576">
        <f t="shared" si="35"/>
        <v>0.31309928561767775</v>
      </c>
      <c r="M51" s="576">
        <f t="shared" si="35"/>
        <v>0.27707901382095379</v>
      </c>
      <c r="N51" s="576">
        <f t="shared" si="35"/>
        <v>0.24520266709818922</v>
      </c>
      <c r="O51" s="577" t="s">
        <v>457</v>
      </c>
      <c r="P51" s="590">
        <f>P49*P50</f>
        <v>176.637720183336</v>
      </c>
      <c r="R51" s="348">
        <f>Assumptions!F128</f>
        <v>0.45</v>
      </c>
      <c r="S51" s="332">
        <f>Assumptions!G128</f>
        <v>249.5158895741792</v>
      </c>
      <c r="T51" s="351">
        <f t="shared" si="24"/>
        <v>29.78604661751757</v>
      </c>
    </row>
    <row r="52" spans="2:20" x14ac:dyDescent="0.3">
      <c r="B52" s="575" t="s">
        <v>205</v>
      </c>
      <c r="C52" s="576"/>
      <c r="D52" s="576"/>
      <c r="E52" s="576"/>
      <c r="F52" s="576"/>
      <c r="G52" s="574"/>
      <c r="H52" s="574"/>
      <c r="I52" s="574"/>
      <c r="J52" s="574"/>
      <c r="K52" s="574"/>
      <c r="L52" s="574"/>
      <c r="M52" s="574"/>
      <c r="N52" s="576">
        <f>P60</f>
        <v>329.78941067090716</v>
      </c>
      <c r="O52" s="578" t="s">
        <v>360</v>
      </c>
      <c r="P52" s="579">
        <f>'FV FA @ 2035'!I27</f>
        <v>198.41920853955403</v>
      </c>
      <c r="R52" s="349">
        <f>Assumptions!F129</f>
        <v>0.5</v>
      </c>
      <c r="S52" s="332">
        <f>Assumptions!G129</f>
        <v>219.01291404875383</v>
      </c>
      <c r="T52" s="351">
        <f t="shared" si="24"/>
        <v>60.28902214294294</v>
      </c>
    </row>
    <row r="53" spans="2:20" x14ac:dyDescent="0.3">
      <c r="B53" s="582" t="s">
        <v>206</v>
      </c>
      <c r="C53" s="592">
        <f t="shared" ref="C53:N53" si="36">C51*C44</f>
        <v>-15.186375968236145</v>
      </c>
      <c r="D53" s="592">
        <f t="shared" si="36"/>
        <v>-23.318681143653528</v>
      </c>
      <c r="E53" s="592">
        <f t="shared" si="36"/>
        <v>-28.008032890081836</v>
      </c>
      <c r="F53" s="592">
        <f t="shared" si="36"/>
        <v>-7.7023233319295015</v>
      </c>
      <c r="G53" s="592">
        <f t="shared" si="36"/>
        <v>0.45917283166969958</v>
      </c>
      <c r="H53" s="592">
        <f t="shared" si="36"/>
        <v>13.480150410957469</v>
      </c>
      <c r="I53" s="592">
        <f t="shared" si="36"/>
        <v>22.018445714493723</v>
      </c>
      <c r="J53" s="592">
        <f t="shared" si="36"/>
        <v>20.357653997552131</v>
      </c>
      <c r="K53" s="592">
        <f t="shared" si="36"/>
        <v>18.177993458096406</v>
      </c>
      <c r="L53" s="592">
        <f t="shared" si="36"/>
        <v>16.185257641824716</v>
      </c>
      <c r="M53" s="592">
        <f t="shared" si="36"/>
        <v>14.355223418044044</v>
      </c>
      <c r="N53" s="592">
        <f t="shared" si="36"/>
        <v>12.530352535584811</v>
      </c>
      <c r="O53" s="578" t="s">
        <v>456</v>
      </c>
      <c r="P53" s="591">
        <v>0.75</v>
      </c>
      <c r="R53" s="648"/>
      <c r="S53" s="649"/>
    </row>
    <row r="54" spans="2:20" x14ac:dyDescent="0.3">
      <c r="B54" s="582" t="s">
        <v>342</v>
      </c>
      <c r="C54" s="592"/>
      <c r="D54" s="592"/>
      <c r="E54" s="592"/>
      <c r="F54" s="592"/>
      <c r="G54" s="574"/>
      <c r="H54" s="574"/>
      <c r="I54" s="574"/>
      <c r="J54" s="592"/>
      <c r="K54" s="592"/>
      <c r="L54" s="592"/>
      <c r="M54" s="592"/>
      <c r="N54" s="592">
        <f>N52*N51</f>
        <v>80.865243077246461</v>
      </c>
      <c r="O54" s="577" t="s">
        <v>457</v>
      </c>
      <c r="P54" s="590">
        <f>P52*P53</f>
        <v>148.81440640466553</v>
      </c>
      <c r="R54" s="132">
        <f>P54/(P54+P85)</f>
        <v>0.92810278117864287</v>
      </c>
    </row>
    <row r="55" spans="2:20" x14ac:dyDescent="0.3">
      <c r="B55" s="582" t="s">
        <v>208</v>
      </c>
      <c r="C55" s="592">
        <f t="shared" ref="C55:N55" si="37">C53+C54</f>
        <v>-15.186375968236145</v>
      </c>
      <c r="D55" s="592">
        <f t="shared" si="37"/>
        <v>-23.318681143653528</v>
      </c>
      <c r="E55" s="592">
        <f t="shared" si="37"/>
        <v>-28.008032890081836</v>
      </c>
      <c r="F55" s="592">
        <f t="shared" si="37"/>
        <v>-7.7023233319295015</v>
      </c>
      <c r="G55" s="592">
        <f t="shared" si="37"/>
        <v>0.45917283166969958</v>
      </c>
      <c r="H55" s="592">
        <f t="shared" si="37"/>
        <v>13.480150410957469</v>
      </c>
      <c r="I55" s="592">
        <f t="shared" si="37"/>
        <v>22.018445714493723</v>
      </c>
      <c r="J55" s="592">
        <f t="shared" si="37"/>
        <v>20.357653997552131</v>
      </c>
      <c r="K55" s="592">
        <f t="shared" si="37"/>
        <v>18.177993458096406</v>
      </c>
      <c r="L55" s="592">
        <f t="shared" si="37"/>
        <v>16.185257641824716</v>
      </c>
      <c r="M55" s="592">
        <f t="shared" si="37"/>
        <v>14.355223418044044</v>
      </c>
      <c r="N55" s="592">
        <f t="shared" si="37"/>
        <v>93.395595612831272</v>
      </c>
      <c r="O55" s="586"/>
      <c r="P55" s="586"/>
    </row>
    <row r="56" spans="2:20" x14ac:dyDescent="0.3">
      <c r="B56" s="575"/>
      <c r="C56" s="575"/>
      <c r="D56" s="575"/>
      <c r="E56" s="575"/>
      <c r="F56" s="575"/>
      <c r="G56" s="575"/>
      <c r="H56" s="574"/>
      <c r="I56" s="574"/>
      <c r="J56" s="574"/>
      <c r="K56" s="574"/>
      <c r="L56" s="574"/>
      <c r="M56" s="574"/>
      <c r="N56" s="574"/>
      <c r="O56" s="578" t="s">
        <v>458</v>
      </c>
      <c r="P56" s="581">
        <f>BS!T20*Assumptions!C145</f>
        <v>221.58328001172973</v>
      </c>
    </row>
    <row r="57" spans="2:20" x14ac:dyDescent="0.3">
      <c r="B57" s="575"/>
      <c r="C57" s="575"/>
      <c r="D57" s="575"/>
      <c r="E57" s="575"/>
      <c r="F57" s="575"/>
      <c r="G57" s="575"/>
      <c r="H57" s="574"/>
      <c r="I57" s="574"/>
      <c r="J57" s="574"/>
      <c r="K57" s="574"/>
      <c r="L57" s="574"/>
      <c r="M57" s="574"/>
      <c r="N57" s="574"/>
      <c r="O57" s="578" t="s">
        <v>459</v>
      </c>
      <c r="P57" s="581">
        <f>BS!T44</f>
        <v>217.24599592882407</v>
      </c>
    </row>
    <row r="58" spans="2:20" ht="15.6" x14ac:dyDescent="0.3">
      <c r="B58" s="617" t="s">
        <v>209</v>
      </c>
      <c r="C58" s="620">
        <f>SUM(C55:N55)</f>
        <v>124.21407975156845</v>
      </c>
      <c r="D58" s="620" t="s">
        <v>210</v>
      </c>
      <c r="E58" s="615"/>
      <c r="F58" s="615"/>
      <c r="G58" s="615"/>
      <c r="H58" s="615"/>
      <c r="I58" s="615"/>
      <c r="J58" s="615"/>
      <c r="K58" s="616"/>
      <c r="L58" s="616"/>
      <c r="M58" s="616"/>
      <c r="N58" s="616"/>
      <c r="O58" s="577" t="s">
        <v>457</v>
      </c>
      <c r="P58" s="593">
        <f>P56-P57</f>
        <v>4.3372840829056543</v>
      </c>
    </row>
    <row r="59" spans="2:20" x14ac:dyDescent="0.3">
      <c r="B59" s="599"/>
      <c r="C59" s="599"/>
      <c r="D59" s="599"/>
      <c r="E59" s="574"/>
      <c r="F59" s="574"/>
      <c r="G59" s="574"/>
      <c r="H59" s="574"/>
      <c r="I59" s="574"/>
      <c r="J59" s="574"/>
      <c r="K59" s="574"/>
      <c r="L59" s="574"/>
      <c r="M59" s="574"/>
      <c r="N59" s="574"/>
      <c r="O59" s="586"/>
      <c r="P59" s="586"/>
    </row>
    <row r="60" spans="2:20" ht="15.6" x14ac:dyDescent="0.3">
      <c r="B60" s="617" t="s">
        <v>211</v>
      </c>
      <c r="C60" s="614"/>
      <c r="D60" s="614"/>
      <c r="E60" s="617"/>
      <c r="F60" s="617"/>
      <c r="G60" s="617"/>
      <c r="H60" s="617"/>
      <c r="I60" s="617"/>
      <c r="J60" s="617"/>
      <c r="K60" s="616"/>
      <c r="L60" s="616"/>
      <c r="M60" s="616"/>
      <c r="N60" s="616"/>
      <c r="O60" s="577" t="s">
        <v>460</v>
      </c>
      <c r="P60" s="590">
        <f>P51+P54+P58</f>
        <v>329.78941067090716</v>
      </c>
    </row>
    <row r="61" spans="2:20" x14ac:dyDescent="0.3">
      <c r="B61" s="574"/>
      <c r="C61" s="574"/>
      <c r="D61" s="574"/>
      <c r="E61" s="574"/>
      <c r="F61" s="574"/>
      <c r="G61" s="574"/>
      <c r="H61" s="574"/>
      <c r="I61" s="574"/>
      <c r="J61" s="574"/>
      <c r="K61" s="574"/>
      <c r="L61" s="574"/>
      <c r="M61" s="574"/>
      <c r="N61" s="574"/>
      <c r="O61" s="574"/>
      <c r="P61" s="574"/>
    </row>
    <row r="62" spans="2:20" ht="15" thickBot="1" x14ac:dyDescent="0.35">
      <c r="B62" s="594" t="s">
        <v>453</v>
      </c>
      <c r="C62" s="574"/>
      <c r="D62" s="594" t="s">
        <v>454</v>
      </c>
      <c r="E62" s="574"/>
      <c r="F62" s="595"/>
      <c r="G62" s="594" t="s">
        <v>213</v>
      </c>
      <c r="H62" s="594"/>
      <c r="I62" s="594" t="s">
        <v>214</v>
      </c>
      <c r="J62" s="575"/>
      <c r="K62" s="574"/>
      <c r="L62" s="574"/>
      <c r="M62" s="574"/>
      <c r="N62" s="574"/>
      <c r="O62" s="574"/>
      <c r="P62" s="574"/>
    </row>
    <row r="63" spans="2:20" ht="15" thickBot="1" x14ac:dyDescent="0.35">
      <c r="B63" s="596">
        <f>SUM(C53:H53)</f>
        <v>-60.276090091273836</v>
      </c>
      <c r="C63" s="573" t="s">
        <v>215</v>
      </c>
      <c r="D63" s="596">
        <f>SUM(I53:N53)</f>
        <v>103.62492676559584</v>
      </c>
      <c r="E63" s="574"/>
      <c r="F63" s="597" t="s">
        <v>215</v>
      </c>
      <c r="G63" s="596">
        <f>N54</f>
        <v>80.865243077246461</v>
      </c>
      <c r="H63" s="596" t="s">
        <v>216</v>
      </c>
      <c r="I63" s="598">
        <f>B63+D63+G63</f>
        <v>124.21407975156848</v>
      </c>
      <c r="J63" s="575"/>
      <c r="K63" s="574"/>
      <c r="L63" s="574"/>
      <c r="M63" s="574"/>
      <c r="N63" s="574"/>
      <c r="O63" s="574"/>
      <c r="P63" s="574"/>
    </row>
    <row r="66" spans="2:18" ht="25.8" x14ac:dyDescent="0.5">
      <c r="B66" s="619" t="s">
        <v>537</v>
      </c>
    </row>
    <row r="67" spans="2:18" x14ac:dyDescent="0.3">
      <c r="B67" s="4" t="s">
        <v>2</v>
      </c>
      <c r="C67" s="6">
        <v>45382</v>
      </c>
      <c r="D67" s="6">
        <f>EDATE(C67,12)</f>
        <v>45747</v>
      </c>
      <c r="E67" s="6">
        <f t="shared" ref="E67" si="38">EDATE(D67,12)</f>
        <v>46112</v>
      </c>
      <c r="F67" s="6">
        <f t="shared" ref="F67" si="39">EDATE(E67,12)</f>
        <v>46477</v>
      </c>
      <c r="G67" s="6">
        <f t="shared" ref="G67" si="40">EDATE(F67,12)</f>
        <v>46843</v>
      </c>
      <c r="H67" s="6">
        <f t="shared" ref="H67" si="41">EDATE(G67,12)</f>
        <v>47208</v>
      </c>
      <c r="I67" s="6">
        <f t="shared" ref="I67" si="42">EDATE(H67,12)</f>
        <v>47573</v>
      </c>
      <c r="J67" s="6">
        <f t="shared" ref="J67" si="43">EDATE(I67,12)</f>
        <v>47938</v>
      </c>
      <c r="K67" s="6">
        <f t="shared" ref="K67" si="44">EDATE(J67,12)</f>
        <v>48304</v>
      </c>
      <c r="L67" s="6">
        <f t="shared" ref="L67" si="45">EDATE(K67,12)</f>
        <v>48669</v>
      </c>
      <c r="M67" s="6">
        <f t="shared" ref="M67" si="46">EDATE(L67,12)</f>
        <v>49034</v>
      </c>
      <c r="N67" s="6">
        <f t="shared" ref="N67" si="47">EDATE(M67,12)</f>
        <v>49399</v>
      </c>
    </row>
    <row r="68" spans="2:18" x14ac:dyDescent="0.3">
      <c r="B68" s="136" t="s">
        <v>14</v>
      </c>
      <c r="C68" s="137">
        <f>'P &amp; L'!I55</f>
        <v>20.414950214498205</v>
      </c>
      <c r="D68" s="137">
        <f>'P &amp; L'!J55</f>
        <v>21.374942153239424</v>
      </c>
      <c r="E68" s="137">
        <f>'P &amp; L'!K55</f>
        <v>22.363880094726824</v>
      </c>
      <c r="F68" s="137">
        <f>'P &amp; L'!L55</f>
        <v>23.380501341385099</v>
      </c>
      <c r="G68" s="137">
        <f>'P &amp; L'!M55</f>
        <v>24.423159173414724</v>
      </c>
      <c r="H68" s="137">
        <f>'P &amp; L'!N55</f>
        <v>25.489768465916541</v>
      </c>
      <c r="I68" s="137">
        <f>'P &amp; L'!O55</f>
        <v>26.577744876928492</v>
      </c>
      <c r="J68" s="137">
        <f>'P &amp; L'!P55</f>
        <v>27.683936902035697</v>
      </c>
      <c r="K68" s="137">
        <f>'P &amp; L'!Q55</f>
        <v>28.804550016973309</v>
      </c>
      <c r="L68" s="137">
        <f>'P &amp; L'!R55</f>
        <v>29.935062047738185</v>
      </c>
      <c r="M68" s="137">
        <f>'P &amp; L'!S55</f>
        <v>31.070128817381757</v>
      </c>
      <c r="N68" s="137">
        <f>'P &amp; L'!T55</f>
        <v>32.203479019011596</v>
      </c>
    </row>
    <row r="69" spans="2:18" x14ac:dyDescent="0.3">
      <c r="B69" s="136" t="s">
        <v>15</v>
      </c>
      <c r="C69" s="137">
        <f>'P &amp; L'!I56*Assumptions!$C$150</f>
        <v>0.58440044300000027</v>
      </c>
      <c r="D69" s="137">
        <f>'P &amp; L'!J56*Assumptions!$C$150</f>
        <v>0.51342930640990025</v>
      </c>
      <c r="E69" s="137">
        <f>'P &amp; L'!K56*Assumptions!$C$150</f>
        <v>0.45263121774434478</v>
      </c>
      <c r="F69" s="137">
        <f>'P &amp; L'!L56*Assumptions!$C$150</f>
        <v>0.40020107818628797</v>
      </c>
      <c r="G69" s="137">
        <f>'P &amp; L'!M56*Assumptions!$C$150</f>
        <v>0.35473321333102437</v>
      </c>
      <c r="H69" s="137">
        <f>'P &amp; L'!N56*Assumptions!$C$150</f>
        <v>0.3151150825417473</v>
      </c>
      <c r="I69" s="137">
        <f>'P &amp; L'!O56*Assumptions!$C$150</f>
        <v>0.28045324288925916</v>
      </c>
      <c r="J69" s="137">
        <f>'P &amp; L'!P56*Assumptions!$C$150</f>
        <v>0.2500209084677904</v>
      </c>
      <c r="K69" s="137">
        <f>'P &amp; L'!Q56*Assumptions!$C$150</f>
        <v>0.22322016207092271</v>
      </c>
      <c r="L69" s="137">
        <f>'P &amp; L'!R56*Assumptions!$C$150</f>
        <v>0.19955425226293022</v>
      </c>
      <c r="M69" s="137">
        <f>'P &amp; L'!S56*Assumptions!$C$150</f>
        <v>0.17860693885998241</v>
      </c>
      <c r="N69" s="137">
        <f>'P &amp; L'!T56*Assumptions!$C$150</f>
        <v>0.16002684289314739</v>
      </c>
    </row>
    <row r="70" spans="2:18" x14ac:dyDescent="0.3">
      <c r="B70" s="136" t="s">
        <v>16</v>
      </c>
      <c r="C70" s="137">
        <f>C68-C69</f>
        <v>19.830549771498205</v>
      </c>
      <c r="D70" s="137">
        <f t="shared" ref="D70:N70" si="48">D68-D69</f>
        <v>20.861512846829523</v>
      </c>
      <c r="E70" s="137">
        <f t="shared" si="48"/>
        <v>21.91124887698248</v>
      </c>
      <c r="F70" s="137">
        <f t="shared" si="48"/>
        <v>22.98030026319881</v>
      </c>
      <c r="G70" s="137">
        <f t="shared" si="48"/>
        <v>24.068425960083701</v>
      </c>
      <c r="H70" s="137">
        <f t="shared" si="48"/>
        <v>25.174653383374793</v>
      </c>
      <c r="I70" s="137">
        <f t="shared" si="48"/>
        <v>26.297291634039233</v>
      </c>
      <c r="J70" s="137">
        <f t="shared" si="48"/>
        <v>27.433915993567908</v>
      </c>
      <c r="K70" s="137">
        <f t="shared" si="48"/>
        <v>28.581329854902386</v>
      </c>
      <c r="L70" s="137">
        <f t="shared" si="48"/>
        <v>29.735507795475254</v>
      </c>
      <c r="M70" s="137">
        <f t="shared" si="48"/>
        <v>30.891521878521775</v>
      </c>
      <c r="N70" s="137">
        <f t="shared" si="48"/>
        <v>32.04345217611845</v>
      </c>
    </row>
    <row r="71" spans="2:18" x14ac:dyDescent="0.3">
      <c r="B71" s="136" t="s">
        <v>340</v>
      </c>
      <c r="C71" s="265">
        <f>'P &amp; L'!I64*Assumptions!$C$150</f>
        <v>6.046124417132849E-2</v>
      </c>
      <c r="D71" s="265">
        <f>'P &amp; L'!J64*Assumptions!$C$150</f>
        <v>0</v>
      </c>
      <c r="E71" s="265">
        <f>'P &amp; L'!K64*Assumptions!$C$150</f>
        <v>0.38546990662138914</v>
      </c>
      <c r="F71" s="265">
        <f>'P &amp; L'!L64*Assumptions!$C$150</f>
        <v>0.74933878787260122</v>
      </c>
      <c r="G71" s="265">
        <f>'P &amp; L'!M64*Assumptions!$C$150</f>
        <v>1.1446169590884867</v>
      </c>
      <c r="H71" s="265">
        <f>'P &amp; L'!N64*Assumptions!$C$150</f>
        <v>1.3863254299168384</v>
      </c>
      <c r="I71" s="265">
        <f>'P &amp; L'!O64*Assumptions!$C$150</f>
        <v>1.4589651022754948</v>
      </c>
      <c r="J71" s="265">
        <f>'P &amp; L'!P64*Assumptions!$C$150</f>
        <v>1.5416064221090051</v>
      </c>
      <c r="K71" s="265">
        <f>'P &amp; L'!Q64*Assumptions!$C$150</f>
        <v>1.6303027287903882</v>
      </c>
      <c r="L71" s="265">
        <f>'P &amp; L'!R64*Assumptions!$C$150</f>
        <v>1.7246210080119733</v>
      </c>
      <c r="M71" s="265">
        <f>'P &amp; L'!S64*Assumptions!$C$150</f>
        <v>1.8286155944957461</v>
      </c>
      <c r="N71" s="265">
        <f>'P &amp; L'!T64*Assumptions!$C$150</f>
        <v>2.0092262560283838</v>
      </c>
    </row>
    <row r="72" spans="2:18" x14ac:dyDescent="0.3">
      <c r="B72" s="136" t="s">
        <v>346</v>
      </c>
      <c r="C72" s="265">
        <f>C70-C71</f>
        <v>19.770088527326877</v>
      </c>
      <c r="D72" s="265">
        <f t="shared" ref="D72:N72" si="49">D70-D71</f>
        <v>20.861512846829523</v>
      </c>
      <c r="E72" s="265">
        <f t="shared" si="49"/>
        <v>21.525778970361092</v>
      </c>
      <c r="F72" s="265">
        <f t="shared" si="49"/>
        <v>22.230961475326207</v>
      </c>
      <c r="G72" s="265">
        <f t="shared" si="49"/>
        <v>22.923809000995213</v>
      </c>
      <c r="H72" s="265">
        <f t="shared" si="49"/>
        <v>23.788327953457955</v>
      </c>
      <c r="I72" s="265">
        <f t="shared" si="49"/>
        <v>24.838326531763737</v>
      </c>
      <c r="J72" s="265">
        <f t="shared" si="49"/>
        <v>25.892309571458902</v>
      </c>
      <c r="K72" s="265">
        <f t="shared" si="49"/>
        <v>26.951027126111999</v>
      </c>
      <c r="L72" s="265">
        <f t="shared" si="49"/>
        <v>28.010886787463281</v>
      </c>
      <c r="M72" s="265">
        <f t="shared" si="49"/>
        <v>29.062906284026027</v>
      </c>
      <c r="N72" s="265">
        <f t="shared" si="49"/>
        <v>30.034225920090066</v>
      </c>
      <c r="O72" s="648" t="s">
        <v>455</v>
      </c>
      <c r="P72" s="649"/>
    </row>
    <row r="73" spans="2:18" x14ac:dyDescent="0.3">
      <c r="B73" s="136" t="s">
        <v>347</v>
      </c>
      <c r="C73" s="265">
        <f>C69</f>
        <v>0.58440044300000027</v>
      </c>
      <c r="D73" s="265">
        <f t="shared" ref="D73:N73" si="50">D69</f>
        <v>0.51342930640990025</v>
      </c>
      <c r="E73" s="265">
        <f t="shared" si="50"/>
        <v>0.45263121774434478</v>
      </c>
      <c r="F73" s="265">
        <f t="shared" si="50"/>
        <v>0.40020107818628797</v>
      </c>
      <c r="G73" s="265">
        <f t="shared" si="50"/>
        <v>0.35473321333102437</v>
      </c>
      <c r="H73" s="265">
        <f t="shared" si="50"/>
        <v>0.3151150825417473</v>
      </c>
      <c r="I73" s="265">
        <f t="shared" si="50"/>
        <v>0.28045324288925916</v>
      </c>
      <c r="J73" s="265">
        <f t="shared" si="50"/>
        <v>0.2500209084677904</v>
      </c>
      <c r="K73" s="265">
        <f t="shared" si="50"/>
        <v>0.22322016207092271</v>
      </c>
      <c r="L73" s="265">
        <f t="shared" si="50"/>
        <v>0.19955425226293022</v>
      </c>
      <c r="M73" s="265">
        <f t="shared" si="50"/>
        <v>0.17860693885998241</v>
      </c>
      <c r="N73" s="265">
        <f t="shared" si="50"/>
        <v>0.16002684289314739</v>
      </c>
      <c r="O73" s="340" t="s">
        <v>2</v>
      </c>
      <c r="P73" s="340" t="s">
        <v>110</v>
      </c>
    </row>
    <row r="74" spans="2:18" x14ac:dyDescent="0.3">
      <c r="B74" s="136" t="s">
        <v>348</v>
      </c>
      <c r="C74" s="137">
        <f>BS!I73</f>
        <v>-2.9592139085153173</v>
      </c>
      <c r="D74" s="137">
        <f>BS!J73</f>
        <v>0.20473080627376117</v>
      </c>
      <c r="E74" s="137">
        <f>BS!K73</f>
        <v>0.50209192766102539</v>
      </c>
      <c r="F74" s="137">
        <f>BS!L73</f>
        <v>0.53322162717600641</v>
      </c>
      <c r="G74" s="137">
        <f>BS!M73</f>
        <v>0.56628136806092044</v>
      </c>
      <c r="H74" s="137">
        <f>BS!N73</f>
        <v>0.60139081288069818</v>
      </c>
      <c r="I74" s="137">
        <f>BS!O73</f>
        <v>0.63867704327929786</v>
      </c>
      <c r="J74" s="137">
        <f>BS!P73</f>
        <v>0.6782750199626193</v>
      </c>
      <c r="K74" s="137">
        <f>BS!Q73</f>
        <v>0.72032807120029929</v>
      </c>
      <c r="L74" s="137">
        <f>BS!R73</f>
        <v>0.76498841161471809</v>
      </c>
      <c r="M74" s="137">
        <f>BS!S73</f>
        <v>0.81241769313482948</v>
      </c>
      <c r="N74" s="137">
        <f>BS!T73</f>
        <v>0.86278759010919082</v>
      </c>
      <c r="O74" s="335" t="s">
        <v>145</v>
      </c>
      <c r="P74" s="336">
        <f>'FV FA @ 2035'!J25</f>
        <v>1.2705422411127223</v>
      </c>
    </row>
    <row r="75" spans="2:18" x14ac:dyDescent="0.3">
      <c r="B75" s="141" t="s">
        <v>199</v>
      </c>
      <c r="C75" s="142">
        <f t="shared" ref="C75:N75" si="51">C72+C73-C74</f>
        <v>23.313702878842193</v>
      </c>
      <c r="D75" s="142">
        <f t="shared" si="51"/>
        <v>21.170211346965662</v>
      </c>
      <c r="E75" s="142">
        <f t="shared" si="51"/>
        <v>21.476318260444408</v>
      </c>
      <c r="F75" s="142">
        <f t="shared" si="51"/>
        <v>22.097940926336491</v>
      </c>
      <c r="G75" s="142">
        <f t="shared" si="51"/>
        <v>22.712260846265316</v>
      </c>
      <c r="H75" s="142">
        <f t="shared" si="51"/>
        <v>23.502052223119005</v>
      </c>
      <c r="I75" s="142">
        <f t="shared" si="51"/>
        <v>24.480102731373698</v>
      </c>
      <c r="J75" s="142">
        <f t="shared" si="51"/>
        <v>25.464055459964072</v>
      </c>
      <c r="K75" s="142">
        <f t="shared" si="51"/>
        <v>26.453919216982623</v>
      </c>
      <c r="L75" s="142">
        <f t="shared" si="51"/>
        <v>27.445452628111497</v>
      </c>
      <c r="M75" s="142">
        <f t="shared" si="51"/>
        <v>28.42909552975118</v>
      </c>
      <c r="N75" s="142">
        <f t="shared" si="51"/>
        <v>29.331465172874019</v>
      </c>
      <c r="O75" s="335" t="s">
        <v>351</v>
      </c>
      <c r="P75" s="336">
        <f>'FV FA @ 2035'!J26</f>
        <v>3.3320027681928011</v>
      </c>
    </row>
    <row r="76" spans="2:18" x14ac:dyDescent="0.3"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335" t="s">
        <v>156</v>
      </c>
      <c r="P76" s="337">
        <f>BS!T16</f>
        <v>1.9711260771841512</v>
      </c>
    </row>
    <row r="77" spans="2:18" x14ac:dyDescent="0.3">
      <c r="B77" s="143" t="s">
        <v>200</v>
      </c>
      <c r="C77" s="266">
        <f>C46</f>
        <v>0.13</v>
      </c>
      <c r="D77" s="136"/>
      <c r="E77" s="136"/>
      <c r="F77" s="136"/>
      <c r="G77" s="136"/>
      <c r="K77" s="656" t="s">
        <v>450</v>
      </c>
      <c r="L77" s="657"/>
      <c r="M77" s="657"/>
      <c r="N77" s="325">
        <f>(N75*(1+5%)/(C77-5%))</f>
        <v>384.97548039397151</v>
      </c>
      <c r="O77" s="335" t="s">
        <v>378</v>
      </c>
      <c r="P77" s="337">
        <f>BS!T19</f>
        <v>14.783445578881134</v>
      </c>
    </row>
    <row r="78" spans="2:18" x14ac:dyDescent="0.3">
      <c r="B78" s="143" t="s">
        <v>343</v>
      </c>
      <c r="C78" s="266">
        <v>0.5</v>
      </c>
      <c r="D78" s="136"/>
      <c r="E78" s="136"/>
      <c r="F78" s="136"/>
      <c r="G78" s="136"/>
      <c r="O78" s="335" t="s">
        <v>379</v>
      </c>
      <c r="P78" s="337">
        <f>BS!T48</f>
        <v>1.975855193227237</v>
      </c>
    </row>
    <row r="79" spans="2:18" x14ac:dyDescent="0.3">
      <c r="B79" s="143" t="s">
        <v>202</v>
      </c>
      <c r="C79" s="148">
        <f>C18</f>
        <v>45199</v>
      </c>
      <c r="D79" s="136"/>
      <c r="E79" s="136"/>
      <c r="F79" s="136"/>
      <c r="G79" s="136"/>
      <c r="O79" s="607" t="s">
        <v>530</v>
      </c>
      <c r="P79" s="337">
        <f>'FV FA @ 2035'!$L$26*Assumptions!C142</f>
        <v>0</v>
      </c>
    </row>
    <row r="80" spans="2:18" x14ac:dyDescent="0.3">
      <c r="B80" s="143"/>
      <c r="C80" s="246"/>
      <c r="D80" s="136"/>
      <c r="E80" s="136"/>
      <c r="F80" s="136"/>
      <c r="G80" s="136"/>
      <c r="O80" s="236"/>
      <c r="P80" s="336">
        <f>SUM(P74:P77)-P78+P79</f>
        <v>19.381261472143574</v>
      </c>
      <c r="R80" s="132">
        <f>P80/(P51+P80)</f>
        <v>9.8874411592484598E-2</v>
      </c>
    </row>
    <row r="81" spans="2:16" x14ac:dyDescent="0.3">
      <c r="B81" s="136" t="s">
        <v>203</v>
      </c>
      <c r="C81" s="149">
        <f>(C67-C79)/365</f>
        <v>0.50136986301369868</v>
      </c>
      <c r="D81" s="137">
        <f>C81+1</f>
        <v>1.5013698630136987</v>
      </c>
      <c r="E81" s="137">
        <f t="shared" ref="E81" si="52">D81+1</f>
        <v>2.5013698630136987</v>
      </c>
      <c r="F81" s="137">
        <f t="shared" ref="F81" si="53">E81+1</f>
        <v>3.5013698630136987</v>
      </c>
      <c r="G81" s="137">
        <f t="shared" ref="G81" si="54">F81+1</f>
        <v>4.5013698630136982</v>
      </c>
      <c r="H81" s="137">
        <f t="shared" ref="H81" si="55">G81+1</f>
        <v>5.5013698630136982</v>
      </c>
      <c r="I81" s="137">
        <f t="shared" ref="I81" si="56">H81+1</f>
        <v>6.5013698630136982</v>
      </c>
      <c r="J81" s="137">
        <f t="shared" ref="J81" si="57">I81+1</f>
        <v>7.5013698630136982</v>
      </c>
      <c r="K81" s="137">
        <f t="shared" ref="K81" si="58">J81+1</f>
        <v>8.5013698630136982</v>
      </c>
      <c r="L81" s="137">
        <f t="shared" ref="L81" si="59">K81+1</f>
        <v>9.5013698630136982</v>
      </c>
      <c r="M81" s="137">
        <f t="shared" ref="M81" si="60">L81+1</f>
        <v>10.501369863013698</v>
      </c>
      <c r="N81" s="137">
        <f t="shared" ref="N81" si="61">M81+1</f>
        <v>11.501369863013698</v>
      </c>
      <c r="O81" s="335" t="s">
        <v>456</v>
      </c>
      <c r="P81" s="338">
        <f>C17</f>
        <v>0.5</v>
      </c>
    </row>
    <row r="82" spans="2:16" x14ac:dyDescent="0.3">
      <c r="B82" s="136" t="s">
        <v>204</v>
      </c>
      <c r="C82" s="137">
        <f t="shared" ref="C82:N82" si="62">1/(1+$C$16)^C81</f>
        <v>0.94056338474841772</v>
      </c>
      <c r="D82" s="137">
        <f t="shared" si="62"/>
        <v>0.83235697765346717</v>
      </c>
      <c r="E82" s="137">
        <f t="shared" si="62"/>
        <v>0.73659909526855505</v>
      </c>
      <c r="F82" s="137">
        <f t="shared" si="62"/>
        <v>0.65185760643234958</v>
      </c>
      <c r="G82" s="137">
        <f t="shared" si="62"/>
        <v>0.57686513843570775</v>
      </c>
      <c r="H82" s="137">
        <f t="shared" si="62"/>
        <v>0.51050012250947585</v>
      </c>
      <c r="I82" s="137">
        <f t="shared" si="62"/>
        <v>0.45177001991989024</v>
      </c>
      <c r="J82" s="137">
        <f t="shared" si="62"/>
        <v>0.39979647780521271</v>
      </c>
      <c r="K82" s="137">
        <f t="shared" si="62"/>
        <v>0.35380219274797581</v>
      </c>
      <c r="L82" s="137">
        <f t="shared" si="62"/>
        <v>0.31309928561767775</v>
      </c>
      <c r="M82" s="137">
        <f t="shared" si="62"/>
        <v>0.27707901382095379</v>
      </c>
      <c r="N82" s="137">
        <f t="shared" si="62"/>
        <v>0.24520266709818922</v>
      </c>
      <c r="O82" s="340" t="s">
        <v>457</v>
      </c>
      <c r="P82" s="341">
        <f>P80*P81</f>
        <v>9.6906307360717872</v>
      </c>
    </row>
    <row r="83" spans="2:16" x14ac:dyDescent="0.3">
      <c r="B83" s="136" t="s">
        <v>205</v>
      </c>
      <c r="C83" s="137"/>
      <c r="D83" s="137"/>
      <c r="E83" s="137"/>
      <c r="F83" s="137"/>
      <c r="N83" s="283">
        <f>P91</f>
        <v>24.278393494269036</v>
      </c>
      <c r="O83" s="335" t="s">
        <v>360</v>
      </c>
      <c r="P83" s="336">
        <f>'FV FA @ 2035'!J27</f>
        <v>15.370915316741073</v>
      </c>
    </row>
    <row r="84" spans="2:16" x14ac:dyDescent="0.3">
      <c r="B84" s="143" t="s">
        <v>206</v>
      </c>
      <c r="C84" s="150">
        <f t="shared" ref="C84:N84" si="63">C82*C75</f>
        <v>21.928015290742742</v>
      </c>
      <c r="D84" s="150">
        <f t="shared" si="63"/>
        <v>17.621173133045474</v>
      </c>
      <c r="E84" s="150">
        <f t="shared" si="63"/>
        <v>15.819436600342899</v>
      </c>
      <c r="F84" s="150">
        <f t="shared" si="63"/>
        <v>14.404710879325163</v>
      </c>
      <c r="G84" s="150">
        <f t="shared" si="63"/>
        <v>13.101911497268746</v>
      </c>
      <c r="H84" s="150">
        <f t="shared" si="63"/>
        <v>11.99780053912635</v>
      </c>
      <c r="I84" s="150">
        <f t="shared" si="63"/>
        <v>11.059376498593656</v>
      </c>
      <c r="J84" s="150">
        <f t="shared" si="63"/>
        <v>10.180439683530231</v>
      </c>
      <c r="K84" s="150">
        <f t="shared" si="63"/>
        <v>9.3594546257462667</v>
      </c>
      <c r="L84" s="150">
        <f t="shared" si="63"/>
        <v>8.5931516113155251</v>
      </c>
      <c r="M84" s="150">
        <f t="shared" si="63"/>
        <v>7.8771057532051429</v>
      </c>
      <c r="N84" s="150">
        <f t="shared" si="63"/>
        <v>7.1921534902863593</v>
      </c>
      <c r="O84" s="335" t="s">
        <v>456</v>
      </c>
      <c r="P84" s="339">
        <v>0.75</v>
      </c>
    </row>
    <row r="85" spans="2:16" x14ac:dyDescent="0.3">
      <c r="B85" s="143" t="s">
        <v>342</v>
      </c>
      <c r="C85" s="150"/>
      <c r="D85" s="150"/>
      <c r="E85" s="150"/>
      <c r="F85" s="150"/>
      <c r="J85" s="150"/>
      <c r="K85" s="150"/>
      <c r="L85" s="150"/>
      <c r="M85" s="150"/>
      <c r="N85" s="150">
        <f>N83*N82</f>
        <v>5.9531268376540929</v>
      </c>
      <c r="O85" s="340" t="s">
        <v>457</v>
      </c>
      <c r="P85" s="341">
        <f>P83*P84</f>
        <v>11.528186487555804</v>
      </c>
    </row>
    <row r="86" spans="2:16" x14ac:dyDescent="0.3">
      <c r="B86" s="143" t="s">
        <v>208</v>
      </c>
      <c r="C86" s="150">
        <f t="shared" ref="C86:N86" si="64">C84+C85</f>
        <v>21.928015290742742</v>
      </c>
      <c r="D86" s="150">
        <f t="shared" si="64"/>
        <v>17.621173133045474</v>
      </c>
      <c r="E86" s="150">
        <f t="shared" si="64"/>
        <v>15.819436600342899</v>
      </c>
      <c r="F86" s="150">
        <f t="shared" si="64"/>
        <v>14.404710879325163</v>
      </c>
      <c r="G86" s="150">
        <f t="shared" si="64"/>
        <v>13.101911497268746</v>
      </c>
      <c r="H86" s="150">
        <f t="shared" si="64"/>
        <v>11.99780053912635</v>
      </c>
      <c r="I86" s="150">
        <f t="shared" si="64"/>
        <v>11.059376498593656</v>
      </c>
      <c r="J86" s="150">
        <f t="shared" si="64"/>
        <v>10.180439683530231</v>
      </c>
      <c r="K86" s="150">
        <f t="shared" si="64"/>
        <v>9.3594546257462667</v>
      </c>
      <c r="L86" s="150">
        <f t="shared" si="64"/>
        <v>8.5931516113155251</v>
      </c>
      <c r="M86" s="150">
        <f t="shared" si="64"/>
        <v>7.8771057532051429</v>
      </c>
      <c r="N86" s="150">
        <f t="shared" si="64"/>
        <v>13.145280327940451</v>
      </c>
      <c r="O86" s="236"/>
      <c r="P86" s="236"/>
    </row>
    <row r="87" spans="2:16" x14ac:dyDescent="0.3">
      <c r="B87" s="136"/>
      <c r="C87" s="136"/>
      <c r="D87" s="136"/>
      <c r="E87" s="136"/>
      <c r="F87" s="136"/>
      <c r="G87" s="136"/>
      <c r="O87" s="335" t="s">
        <v>458</v>
      </c>
      <c r="P87" s="337">
        <f>BS!T20*Assumptions!C146</f>
        <v>14.143613617769983</v>
      </c>
    </row>
    <row r="88" spans="2:16" x14ac:dyDescent="0.3">
      <c r="B88" s="136"/>
      <c r="C88" s="136"/>
      <c r="D88" s="136"/>
      <c r="E88" s="136"/>
      <c r="F88" s="136"/>
      <c r="G88" s="136"/>
      <c r="O88" s="335" t="s">
        <v>459</v>
      </c>
      <c r="P88" s="337">
        <f>BS!T45</f>
        <v>11.084037347128536</v>
      </c>
    </row>
    <row r="89" spans="2:16" ht="15.6" x14ac:dyDescent="0.3">
      <c r="B89" s="151" t="s">
        <v>209</v>
      </c>
      <c r="C89" s="284">
        <f>SUM(C86:N86)</f>
        <v>155.08785644018261</v>
      </c>
      <c r="D89" s="153" t="s">
        <v>210</v>
      </c>
      <c r="E89" s="154"/>
      <c r="F89" s="154"/>
      <c r="G89" s="154"/>
      <c r="H89" s="154"/>
      <c r="I89" s="154"/>
      <c r="J89" s="154"/>
      <c r="O89" s="340" t="s">
        <v>457</v>
      </c>
      <c r="P89" s="342">
        <f>P87-P88</f>
        <v>3.0595762706414469</v>
      </c>
    </row>
    <row r="90" spans="2:16" x14ac:dyDescent="0.3">
      <c r="O90" s="236"/>
      <c r="P90" s="236"/>
    </row>
    <row r="91" spans="2:16" ht="15.6" x14ac:dyDescent="0.3">
      <c r="B91" s="151" t="s">
        <v>211</v>
      </c>
      <c r="C91" s="151"/>
      <c r="D91" s="151"/>
      <c r="E91" s="151"/>
      <c r="F91" s="151"/>
      <c r="G91" s="151"/>
      <c r="H91" s="151"/>
      <c r="I91" s="151"/>
      <c r="J91" s="151"/>
      <c r="O91" s="340" t="s">
        <v>460</v>
      </c>
      <c r="P91" s="341">
        <f>P82+P85+P89</f>
        <v>24.278393494269036</v>
      </c>
    </row>
    <row r="93" spans="2:16" ht="15" thickBot="1" x14ac:dyDescent="0.35">
      <c r="B93" s="155" t="s">
        <v>453</v>
      </c>
      <c r="D93" s="155" t="s">
        <v>454</v>
      </c>
      <c r="F93" s="156"/>
      <c r="G93" s="155" t="s">
        <v>213</v>
      </c>
      <c r="H93" s="155"/>
      <c r="I93" s="155" t="s">
        <v>214</v>
      </c>
      <c r="J93" s="136"/>
    </row>
    <row r="94" spans="2:16" ht="15" thickBot="1" x14ac:dyDescent="0.35">
      <c r="B94" s="157">
        <f>SUM(C84:H84)</f>
        <v>94.873047939851361</v>
      </c>
      <c r="C94" s="636" t="s">
        <v>215</v>
      </c>
      <c r="D94" s="609">
        <f>SUM(I84:N84)</f>
        <v>54.261681662677184</v>
      </c>
      <c r="F94" s="158" t="s">
        <v>215</v>
      </c>
      <c r="G94" s="157">
        <f>N85</f>
        <v>5.9531268376540929</v>
      </c>
      <c r="H94" s="157" t="s">
        <v>216</v>
      </c>
      <c r="I94" s="159">
        <f>B94+D94+G94</f>
        <v>155.08785644018263</v>
      </c>
      <c r="J94" s="136"/>
    </row>
    <row r="96" spans="2:16" s="611" customFormat="1" x14ac:dyDescent="0.3"/>
    <row r="97" spans="2:2" x14ac:dyDescent="0.3">
      <c r="B97" s="610"/>
    </row>
  </sheetData>
  <mergeCells count="12">
    <mergeCell ref="R44:S44"/>
    <mergeCell ref="R53:S53"/>
    <mergeCell ref="K46:M46"/>
    <mergeCell ref="K77:M77"/>
    <mergeCell ref="R8:S8"/>
    <mergeCell ref="K16:M16"/>
    <mergeCell ref="O16:P16"/>
    <mergeCell ref="R18:S18"/>
    <mergeCell ref="R26:S26"/>
    <mergeCell ref="R34:S34"/>
    <mergeCell ref="O41:P41"/>
    <mergeCell ref="O72:P72"/>
  </mergeCells>
  <conditionalFormatting sqref="C14:N14">
    <cfRule type="cellIs" dxfId="4" priority="3" operator="lessThan">
      <formula>0</formula>
    </cfRule>
  </conditionalFormatting>
  <conditionalFormatting sqref="C44:N44">
    <cfRule type="cellIs" dxfId="3" priority="2" operator="lessThan">
      <formula>0</formula>
    </cfRule>
  </conditionalFormatting>
  <conditionalFormatting sqref="C75:N75">
    <cfRule type="cellIs" dxfId="2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60BBF-A2E4-4C28-ADDF-7E23A5EA848C}">
  <dimension ref="B2:M27"/>
  <sheetViews>
    <sheetView zoomScaleNormal="100" workbookViewId="0">
      <selection activeCell="L26" sqref="L26"/>
    </sheetView>
  </sheetViews>
  <sheetFormatPr defaultColWidth="9.109375" defaultRowHeight="14.4" x14ac:dyDescent="0.3"/>
  <cols>
    <col min="1" max="2" width="9.109375" style="9"/>
    <col min="3" max="3" width="22" style="9" customWidth="1"/>
    <col min="4" max="4" width="18.5546875" style="9" bestFit="1" customWidth="1"/>
    <col min="5" max="5" width="15.33203125" style="9" bestFit="1" customWidth="1"/>
    <col min="6" max="6" width="9.33203125" style="9" bestFit="1" customWidth="1"/>
    <col min="7" max="7" width="9.109375" style="9"/>
    <col min="8" max="8" width="22" style="9" customWidth="1"/>
    <col min="9" max="9" width="15.6640625" style="9" bestFit="1" customWidth="1"/>
    <col min="10" max="10" width="17.5546875" style="9" bestFit="1" customWidth="1"/>
    <col min="11" max="11" width="9.33203125" style="9" bestFit="1" customWidth="1"/>
    <col min="12" max="16384" width="9.109375" style="9"/>
  </cols>
  <sheetData>
    <row r="2" spans="2:11" x14ac:dyDescent="0.3">
      <c r="B2" s="666" t="s">
        <v>361</v>
      </c>
      <c r="C2" s="666"/>
      <c r="D2" s="666"/>
      <c r="E2" s="666"/>
      <c r="H2" s="666" t="s">
        <v>362</v>
      </c>
      <c r="I2" s="666"/>
      <c r="J2" s="666"/>
      <c r="K2" s="666"/>
    </row>
    <row r="3" spans="2:11" x14ac:dyDescent="0.3">
      <c r="B3" s="665" t="s">
        <v>357</v>
      </c>
      <c r="C3" s="665"/>
      <c r="D3" s="665"/>
      <c r="E3" s="665"/>
      <c r="H3" s="665" t="s">
        <v>357</v>
      </c>
      <c r="I3" s="665"/>
      <c r="J3" s="665"/>
      <c r="K3" s="665"/>
    </row>
    <row r="5" spans="2:11" x14ac:dyDescent="0.3">
      <c r="C5" s="51" t="s">
        <v>356</v>
      </c>
      <c r="D5" s="51" t="s">
        <v>355</v>
      </c>
      <c r="I5" s="4" t="s">
        <v>359</v>
      </c>
      <c r="J5" s="51" t="s">
        <v>110</v>
      </c>
    </row>
    <row r="6" spans="2:11" x14ac:dyDescent="0.3">
      <c r="C6" s="277" t="s">
        <v>352</v>
      </c>
      <c r="D6" s="278">
        <v>227</v>
      </c>
      <c r="E6" s="40"/>
      <c r="I6" s="9" t="s">
        <v>145</v>
      </c>
      <c r="J6" s="250">
        <v>209190475.44298521</v>
      </c>
      <c r="K6" s="40">
        <f>J6/10000000</f>
        <v>20.919047544298522</v>
      </c>
    </row>
    <row r="7" spans="2:11" x14ac:dyDescent="0.3">
      <c r="C7" s="277" t="s">
        <v>353</v>
      </c>
      <c r="D7" s="278">
        <v>2018648</v>
      </c>
      <c r="E7" s="40"/>
      <c r="I7" s="285" t="s">
        <v>351</v>
      </c>
      <c r="J7" s="286">
        <v>481456271.35560334</v>
      </c>
      <c r="K7" s="40">
        <f>J7/10000000</f>
        <v>48.145627135560332</v>
      </c>
    </row>
    <row r="8" spans="2:11" x14ac:dyDescent="0.3">
      <c r="C8" s="277" t="s">
        <v>354</v>
      </c>
      <c r="D8" s="278">
        <v>6330314</v>
      </c>
      <c r="E8" s="40"/>
      <c r="I8" s="285" t="s">
        <v>360</v>
      </c>
      <c r="J8" s="286">
        <v>1197072518.9083483</v>
      </c>
      <c r="K8" s="40">
        <f>J8/10000000</f>
        <v>119.70725189083483</v>
      </c>
    </row>
    <row r="9" spans="2:11" x14ac:dyDescent="0.3">
      <c r="C9" s="277" t="s">
        <v>145</v>
      </c>
      <c r="D9" s="278">
        <v>209194923</v>
      </c>
      <c r="E9" s="40"/>
      <c r="I9" s="285"/>
      <c r="J9" s="287">
        <v>1887719265.7069368</v>
      </c>
      <c r="K9" s="40">
        <f>SUM(K6:K8)</f>
        <v>188.77192657069367</v>
      </c>
    </row>
    <row r="10" spans="2:11" x14ac:dyDescent="0.3">
      <c r="C10" s="277" t="s">
        <v>349</v>
      </c>
      <c r="D10" s="278">
        <v>11952983</v>
      </c>
      <c r="E10" s="40"/>
      <c r="I10" s="285"/>
      <c r="J10" s="288">
        <v>188.77192657069369</v>
      </c>
      <c r="K10" s="15"/>
    </row>
    <row r="11" spans="2:11" x14ac:dyDescent="0.3">
      <c r="C11" s="277" t="s">
        <v>350</v>
      </c>
      <c r="D11" s="278">
        <v>1197034401</v>
      </c>
      <c r="E11" s="40"/>
    </row>
    <row r="12" spans="2:11" x14ac:dyDescent="0.3">
      <c r="C12" s="277" t="s">
        <v>351</v>
      </c>
      <c r="D12" s="278">
        <v>189303919</v>
      </c>
      <c r="E12" s="40"/>
    </row>
    <row r="13" spans="2:11" x14ac:dyDescent="0.3">
      <c r="C13" s="279" t="s">
        <v>101</v>
      </c>
      <c r="D13" s="280">
        <f>SUM(D6:D12)</f>
        <v>1615835415</v>
      </c>
    </row>
    <row r="14" spans="2:11" x14ac:dyDescent="0.3">
      <c r="D14" s="113">
        <f>D13/10^7</f>
        <v>161.5835415</v>
      </c>
      <c r="E14" s="15" t="s">
        <v>358</v>
      </c>
    </row>
    <row r="16" spans="2:11" ht="33" customHeight="1" x14ac:dyDescent="0.3">
      <c r="H16" s="672" t="s">
        <v>521</v>
      </c>
      <c r="I16" s="672"/>
      <c r="J16" s="533"/>
      <c r="K16" s="15"/>
    </row>
    <row r="17" spans="3:13" x14ac:dyDescent="0.3">
      <c r="C17" s="667" t="s">
        <v>359</v>
      </c>
      <c r="D17" s="669">
        <v>2035</v>
      </c>
      <c r="E17" s="670"/>
      <c r="H17" s="671" t="s">
        <v>359</v>
      </c>
      <c r="I17" s="532">
        <v>2035</v>
      </c>
    </row>
    <row r="18" spans="3:13" x14ac:dyDescent="0.3">
      <c r="C18" s="668"/>
      <c r="D18" s="293" t="s">
        <v>363</v>
      </c>
      <c r="E18" s="293" t="s">
        <v>364</v>
      </c>
      <c r="F18" s="9" t="s">
        <v>365</v>
      </c>
      <c r="H18" s="668"/>
      <c r="I18" s="293" t="s">
        <v>364</v>
      </c>
      <c r="J18" s="9" t="s">
        <v>365</v>
      </c>
    </row>
    <row r="19" spans="3:13" x14ac:dyDescent="0.3">
      <c r="C19" s="409" t="s">
        <v>145</v>
      </c>
      <c r="D19" s="410">
        <v>1796388442.6981614</v>
      </c>
      <c r="E19" s="410">
        <v>180767707.83888322</v>
      </c>
      <c r="F19" s="40">
        <f>E19/10^7</f>
        <v>18.076770783888321</v>
      </c>
      <c r="H19" s="409" t="s">
        <v>145</v>
      </c>
      <c r="I19" s="471">
        <v>180767707.83888322</v>
      </c>
      <c r="J19" s="40">
        <f>I19/10^7</f>
        <v>18.076770783888321</v>
      </c>
    </row>
    <row r="20" spans="3:13" x14ac:dyDescent="0.3">
      <c r="C20" s="290" t="s">
        <v>351</v>
      </c>
      <c r="D20" s="294">
        <v>1149806936.0242567</v>
      </c>
      <c r="E20" s="294">
        <v>501398866.86990458</v>
      </c>
      <c r="F20" s="40">
        <f t="shared" ref="F20:F21" si="0">E20/10^7</f>
        <v>50.139886686990458</v>
      </c>
      <c r="H20" s="290" t="s">
        <v>351</v>
      </c>
      <c r="I20" s="530">
        <v>501398866.86990458</v>
      </c>
      <c r="J20" s="40">
        <f t="shared" ref="J20:J21" si="1">I20/10^7</f>
        <v>50.139886686990458</v>
      </c>
    </row>
    <row r="21" spans="3:13" x14ac:dyDescent="0.3">
      <c r="C21" s="290" t="s">
        <v>360</v>
      </c>
      <c r="D21" s="294">
        <v>2137901238.5599999</v>
      </c>
      <c r="E21" s="294">
        <v>2137901238.5599999</v>
      </c>
      <c r="F21" s="40">
        <f t="shared" si="0"/>
        <v>213.79012385600001</v>
      </c>
      <c r="H21" s="290" t="s">
        <v>360</v>
      </c>
      <c r="I21" s="530">
        <v>2389321124.2060494</v>
      </c>
      <c r="J21" s="40">
        <f t="shared" si="1"/>
        <v>238.93211242060494</v>
      </c>
    </row>
    <row r="22" spans="3:13" x14ac:dyDescent="0.3">
      <c r="C22" s="291" t="s">
        <v>101</v>
      </c>
      <c r="D22" s="295">
        <f>SUM(D19:D21)</f>
        <v>5084096617.2824173</v>
      </c>
      <c r="E22" s="295">
        <f>SUM(E19:E21)</f>
        <v>2820067813.2687879</v>
      </c>
      <c r="F22" s="40">
        <f>SUM(F19:F21)</f>
        <v>282.00678132687881</v>
      </c>
      <c r="H22" s="291" t="s">
        <v>101</v>
      </c>
      <c r="I22" s="531">
        <f t="shared" ref="I22" si="2">SUM(I19:I21)</f>
        <v>3071487698.9148374</v>
      </c>
      <c r="J22" s="40">
        <f>SUM(J19:J21)</f>
        <v>307.14876989148371</v>
      </c>
    </row>
    <row r="24" spans="3:13" x14ac:dyDescent="0.3">
      <c r="I24" s="9" t="s">
        <v>527</v>
      </c>
      <c r="J24" s="9" t="s">
        <v>528</v>
      </c>
      <c r="K24" s="9" t="s">
        <v>529</v>
      </c>
      <c r="L24" s="9" t="s">
        <v>530</v>
      </c>
      <c r="M24" s="9" t="s">
        <v>101</v>
      </c>
    </row>
    <row r="25" spans="3:13" x14ac:dyDescent="0.3">
      <c r="H25" s="409" t="s">
        <v>145</v>
      </c>
      <c r="I25" s="250">
        <v>16.806228542775571</v>
      </c>
      <c r="J25" s="250">
        <v>1.2705422411127223</v>
      </c>
      <c r="K25" s="250">
        <v>0</v>
      </c>
      <c r="L25" s="250">
        <v>0</v>
      </c>
      <c r="M25" s="9">
        <f>SUM(I25:L25)</f>
        <v>18.076770783888293</v>
      </c>
    </row>
    <row r="26" spans="3:13" x14ac:dyDescent="0.3">
      <c r="H26" s="290" t="s">
        <v>351</v>
      </c>
      <c r="I26" s="250">
        <v>9.9243225900519985</v>
      </c>
      <c r="J26" s="250">
        <v>3.3320027681928011</v>
      </c>
      <c r="K26" s="250">
        <v>0</v>
      </c>
      <c r="L26" s="250">
        <v>36.883561328745657</v>
      </c>
      <c r="M26" s="9">
        <f>SUM(I26:L26)</f>
        <v>50.139886686990458</v>
      </c>
    </row>
    <row r="27" spans="3:13" x14ac:dyDescent="0.3">
      <c r="H27" s="290" t="s">
        <v>360</v>
      </c>
      <c r="I27" s="250">
        <v>198.41920853955403</v>
      </c>
      <c r="J27" s="250">
        <v>15.370915316741073</v>
      </c>
      <c r="K27" s="250">
        <v>25.141988564309816</v>
      </c>
      <c r="L27" s="250">
        <v>0</v>
      </c>
      <c r="M27" s="9">
        <f>SUM(I27:L27)</f>
        <v>238.93211242060494</v>
      </c>
    </row>
  </sheetData>
  <mergeCells count="8">
    <mergeCell ref="B3:E3"/>
    <mergeCell ref="H3:K3"/>
    <mergeCell ref="H2:K2"/>
    <mergeCell ref="B2:E2"/>
    <mergeCell ref="C17:C18"/>
    <mergeCell ref="D17:E17"/>
    <mergeCell ref="H17:H18"/>
    <mergeCell ref="H16:I16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E184D-0CC3-45CA-A113-D45E38C30B36}">
  <sheetPr>
    <tabColor theme="9" tint="-0.499984740745262"/>
  </sheetPr>
  <dimension ref="B2:K36"/>
  <sheetViews>
    <sheetView workbookViewId="0"/>
  </sheetViews>
  <sheetFormatPr defaultColWidth="9.109375" defaultRowHeight="14.4" x14ac:dyDescent="0.3"/>
  <cols>
    <col min="1" max="1" width="4.6640625" style="132" customWidth="1"/>
    <col min="2" max="2" width="44.44140625" style="132" customWidth="1"/>
    <col min="3" max="9" width="18.5546875" style="132" customWidth="1"/>
    <col min="10" max="10" width="9.109375" style="132"/>
    <col min="11" max="11" width="16" style="132" customWidth="1"/>
    <col min="12" max="16384" width="9.109375" style="132"/>
  </cols>
  <sheetData>
    <row r="2" spans="2:10" customFormat="1" ht="18" customHeight="1" x14ac:dyDescent="0.25">
      <c r="B2" s="25" t="s">
        <v>1</v>
      </c>
      <c r="C2" s="50"/>
      <c r="D2" s="50"/>
      <c r="E2" s="50"/>
      <c r="F2" s="50"/>
      <c r="G2" s="50"/>
      <c r="H2" s="50"/>
      <c r="I2" s="50"/>
      <c r="J2" s="50"/>
    </row>
    <row r="3" spans="2:10" ht="6.75" customHeight="1" x14ac:dyDescent="0.3"/>
    <row r="4" spans="2:10" ht="16.5" customHeight="1" x14ac:dyDescent="0.3">
      <c r="B4" s="133" t="s">
        <v>193</v>
      </c>
      <c r="C4" s="134"/>
      <c r="D4" s="134"/>
      <c r="E4" s="134"/>
      <c r="F4" s="134"/>
      <c r="G4" s="134"/>
      <c r="H4" s="134"/>
      <c r="I4" s="134"/>
      <c r="J4" s="134"/>
    </row>
    <row r="5" spans="2:10" ht="9" customHeight="1" x14ac:dyDescent="0.3">
      <c r="B5" s="135"/>
    </row>
    <row r="6" spans="2:10" ht="16.5" customHeight="1" x14ac:dyDescent="0.3">
      <c r="B6" s="4" t="s">
        <v>2</v>
      </c>
      <c r="C6" s="6">
        <v>45382</v>
      </c>
      <c r="D6" s="6">
        <f>EDATE(C6,12)</f>
        <v>45747</v>
      </c>
      <c r="E6" s="6">
        <f t="shared" ref="E6:J6" si="0">EDATE(D6,12)</f>
        <v>46112</v>
      </c>
      <c r="F6" s="6">
        <f t="shared" si="0"/>
        <v>46477</v>
      </c>
      <c r="G6" s="6">
        <f t="shared" si="0"/>
        <v>46843</v>
      </c>
      <c r="H6" s="6">
        <f t="shared" si="0"/>
        <v>47208</v>
      </c>
      <c r="I6" s="6">
        <f t="shared" si="0"/>
        <v>47573</v>
      </c>
      <c r="J6" s="6">
        <f t="shared" si="0"/>
        <v>47938</v>
      </c>
    </row>
    <row r="7" spans="2:10" x14ac:dyDescent="0.3">
      <c r="B7" s="136" t="s">
        <v>14</v>
      </c>
      <c r="C7" s="137">
        <f>'P &amp; L'!I53</f>
        <v>10.457952599204447</v>
      </c>
      <c r="D7" s="137">
        <f>'P &amp; L'!J53</f>
        <v>22.741333381979246</v>
      </c>
      <c r="E7" s="137">
        <f>'P &amp; L'!K53</f>
        <v>47.369243709272382</v>
      </c>
      <c r="F7" s="137">
        <f>'P &amp; L'!L53</f>
        <v>65.482427789277153</v>
      </c>
      <c r="G7" s="137">
        <f>'P &amp; L'!M53</f>
        <v>84.960920396233632</v>
      </c>
      <c r="H7" s="137">
        <f>'P &amp; L'!N53</f>
        <v>96.674882647605273</v>
      </c>
      <c r="I7" s="137">
        <f>'P &amp; L'!O53</f>
        <v>99.542574136478379</v>
      </c>
      <c r="J7" s="137">
        <f>'P &amp; L'!P53</f>
        <v>102.38222330093981</v>
      </c>
    </row>
    <row r="8" spans="2:10" x14ac:dyDescent="0.3">
      <c r="B8" s="136" t="s">
        <v>340</v>
      </c>
      <c r="C8" s="265">
        <f>'P &amp; L'!I64</f>
        <v>0.60461244171328488</v>
      </c>
      <c r="D8" s="265">
        <f>'P &amp; L'!J64</f>
        <v>0</v>
      </c>
      <c r="E8" s="265">
        <f>'P &amp; L'!K64</f>
        <v>3.8546990662138914</v>
      </c>
      <c r="F8" s="265">
        <f>'P &amp; L'!L64</f>
        <v>7.4933878787260122</v>
      </c>
      <c r="G8" s="265">
        <f>'P &amp; L'!M64</f>
        <v>11.446169590884868</v>
      </c>
      <c r="H8" s="265">
        <f>'P &amp; L'!N64</f>
        <v>13.863254299168382</v>
      </c>
      <c r="I8" s="265">
        <f>'P &amp; L'!O64</f>
        <v>14.589651022754946</v>
      </c>
      <c r="J8" s="265">
        <f>'P &amp; L'!P64</f>
        <v>15.41606422109005</v>
      </c>
    </row>
    <row r="9" spans="2:10" x14ac:dyDescent="0.3">
      <c r="B9" s="136" t="s">
        <v>341</v>
      </c>
      <c r="C9" s="137">
        <f>C7-C8</f>
        <v>9.8533401574911625</v>
      </c>
      <c r="D9" s="137">
        <f t="shared" ref="D9:J9" si="1">D7-D8</f>
        <v>22.741333381979246</v>
      </c>
      <c r="E9" s="137">
        <f t="shared" si="1"/>
        <v>43.514544643058493</v>
      </c>
      <c r="F9" s="137">
        <f t="shared" si="1"/>
        <v>57.989039910551142</v>
      </c>
      <c r="G9" s="137">
        <f t="shared" si="1"/>
        <v>73.514750805348768</v>
      </c>
      <c r="H9" s="137">
        <f t="shared" si="1"/>
        <v>82.811628348436898</v>
      </c>
      <c r="I9" s="137">
        <f t="shared" si="1"/>
        <v>84.952923113723429</v>
      </c>
      <c r="J9" s="137">
        <f t="shared" si="1"/>
        <v>86.96615907984976</v>
      </c>
    </row>
    <row r="10" spans="2:10" x14ac:dyDescent="0.3">
      <c r="B10" s="136"/>
      <c r="C10" s="138"/>
      <c r="D10" s="138"/>
      <c r="E10" s="138"/>
      <c r="F10" s="138"/>
      <c r="G10" s="138"/>
      <c r="H10" s="139"/>
    </row>
    <row r="11" spans="2:10" x14ac:dyDescent="0.3">
      <c r="B11" s="141" t="s">
        <v>199</v>
      </c>
      <c r="C11" s="142">
        <f>C9</f>
        <v>9.8533401574911625</v>
      </c>
      <c r="D11" s="142">
        <f t="shared" ref="D11:J11" si="2">D9</f>
        <v>22.741333381979246</v>
      </c>
      <c r="E11" s="142">
        <f t="shared" si="2"/>
        <v>43.514544643058493</v>
      </c>
      <c r="F11" s="142">
        <f t="shared" si="2"/>
        <v>57.989039910551142</v>
      </c>
      <c r="G11" s="142">
        <f t="shared" si="2"/>
        <v>73.514750805348768</v>
      </c>
      <c r="H11" s="142">
        <f t="shared" si="2"/>
        <v>82.811628348436898</v>
      </c>
      <c r="I11" s="142">
        <f t="shared" si="2"/>
        <v>84.952923113723429</v>
      </c>
      <c r="J11" s="142">
        <f t="shared" si="2"/>
        <v>86.96615907984976</v>
      </c>
    </row>
    <row r="13" spans="2:10" x14ac:dyDescent="0.3">
      <c r="B13" s="143" t="s">
        <v>200</v>
      </c>
      <c r="C13" s="266">
        <v>0.12</v>
      </c>
      <c r="D13" s="136"/>
      <c r="E13" s="136"/>
      <c r="F13" s="136"/>
      <c r="G13" s="136"/>
    </row>
    <row r="14" spans="2:10" x14ac:dyDescent="0.3">
      <c r="B14" s="143" t="s">
        <v>343</v>
      </c>
      <c r="C14" s="266">
        <v>0.6</v>
      </c>
      <c r="D14" s="136"/>
      <c r="E14" s="136"/>
      <c r="F14" s="136"/>
      <c r="G14" s="136"/>
    </row>
    <row r="15" spans="2:10" x14ac:dyDescent="0.3">
      <c r="B15" s="143" t="s">
        <v>202</v>
      </c>
      <c r="C15" s="148">
        <f>WACC!C6</f>
        <v>45199</v>
      </c>
      <c r="D15" s="136"/>
      <c r="E15" s="136"/>
      <c r="F15" s="136"/>
      <c r="G15" s="136"/>
    </row>
    <row r="16" spans="2:10" x14ac:dyDescent="0.3">
      <c r="B16" s="143"/>
      <c r="C16" s="246"/>
      <c r="D16" s="136"/>
      <c r="E16" s="136"/>
      <c r="F16" s="136"/>
      <c r="G16" s="136"/>
    </row>
    <row r="17" spans="2:11" x14ac:dyDescent="0.3">
      <c r="B17" s="136" t="s">
        <v>203</v>
      </c>
      <c r="C17" s="149">
        <f>(C6-C15)/365</f>
        <v>0.50136986301369868</v>
      </c>
      <c r="D17" s="137">
        <f>C17+1</f>
        <v>1.5013698630136987</v>
      </c>
      <c r="E17" s="137">
        <f t="shared" ref="E17:J17" si="3">D17+1</f>
        <v>2.5013698630136987</v>
      </c>
      <c r="F17" s="137">
        <f t="shared" si="3"/>
        <v>3.5013698630136987</v>
      </c>
      <c r="G17" s="137">
        <f t="shared" si="3"/>
        <v>4.5013698630136982</v>
      </c>
      <c r="H17" s="137">
        <f t="shared" si="3"/>
        <v>5.5013698630136982</v>
      </c>
      <c r="I17" s="137">
        <f t="shared" si="3"/>
        <v>6.5013698630136982</v>
      </c>
      <c r="J17" s="137">
        <f t="shared" si="3"/>
        <v>7.5013698630136982</v>
      </c>
    </row>
    <row r="18" spans="2:11" x14ac:dyDescent="0.3">
      <c r="B18" s="136"/>
      <c r="C18" s="136"/>
      <c r="D18" s="136"/>
      <c r="E18" s="136"/>
      <c r="F18" s="136"/>
      <c r="G18" s="136"/>
    </row>
    <row r="19" spans="2:11" x14ac:dyDescent="0.3">
      <c r="B19" s="136" t="s">
        <v>204</v>
      </c>
      <c r="C19" s="137">
        <f>1/(1+$C$13)^C17</f>
        <v>0.9447645013857503</v>
      </c>
      <c r="D19" s="137">
        <f t="shared" ref="D19:J19" si="4">1/(1+$C$13)^D17</f>
        <v>0.8435397333801341</v>
      </c>
      <c r="E19" s="137">
        <f t="shared" si="4"/>
        <v>0.75316047623226257</v>
      </c>
      <c r="F19" s="137">
        <f t="shared" si="4"/>
        <v>0.67246471092166293</v>
      </c>
      <c r="G19" s="137">
        <f t="shared" si="4"/>
        <v>0.60041492046577039</v>
      </c>
      <c r="H19" s="137">
        <f t="shared" si="4"/>
        <v>0.53608475041586645</v>
      </c>
      <c r="I19" s="137">
        <f t="shared" si="4"/>
        <v>0.47864709858559495</v>
      </c>
      <c r="J19" s="137">
        <f t="shared" si="4"/>
        <v>0.42736348087999543</v>
      </c>
    </row>
    <row r="20" spans="2:11" x14ac:dyDescent="0.3">
      <c r="B20" s="136"/>
      <c r="C20" s="137"/>
      <c r="D20" s="137"/>
      <c r="E20" s="137"/>
      <c r="F20" s="137"/>
      <c r="G20" s="137"/>
    </row>
    <row r="21" spans="2:11" x14ac:dyDescent="0.3">
      <c r="B21" s="136" t="s">
        <v>205</v>
      </c>
      <c r="C21" s="137"/>
      <c r="D21" s="137"/>
      <c r="E21" s="137"/>
      <c r="F21" s="137"/>
      <c r="J21" s="137">
        <f>(BS!P7+BS!P14+BS!P17-BS!P46)*(1-C14)+(BS!P20-BS!P43)</f>
        <v>101.09655295623156</v>
      </c>
    </row>
    <row r="22" spans="2:11" x14ac:dyDescent="0.3">
      <c r="B22" s="136"/>
      <c r="C22" s="137"/>
      <c r="D22" s="137"/>
      <c r="E22" s="137"/>
      <c r="F22" s="137"/>
      <c r="G22" s="137"/>
    </row>
    <row r="23" spans="2:11" x14ac:dyDescent="0.3">
      <c r="B23" s="143" t="s">
        <v>206</v>
      </c>
      <c r="C23" s="150">
        <f t="shared" ref="C23:J23" si="5">C19*C11</f>
        <v>9.309086000876329</v>
      </c>
      <c r="D23" s="150">
        <f t="shared" si="5"/>
        <v>19.183218297743515</v>
      </c>
      <c r="E23" s="150">
        <f t="shared" si="5"/>
        <v>32.773435166395984</v>
      </c>
      <c r="F23" s="150">
        <f t="shared" si="5"/>
        <v>38.995582960073548</v>
      </c>
      <c r="G23" s="150">
        <f t="shared" si="5"/>
        <v>44.13935325785441</v>
      </c>
      <c r="H23" s="150">
        <f t="shared" si="5"/>
        <v>44.394051114703288</v>
      </c>
      <c r="I23" s="150">
        <f t="shared" si="5"/>
        <v>40.662470164748846</v>
      </c>
      <c r="J23" s="150">
        <f t="shared" si="5"/>
        <v>37.166160463128016</v>
      </c>
      <c r="K23" s="267"/>
    </row>
    <row r="24" spans="2:11" x14ac:dyDescent="0.3">
      <c r="B24" s="143"/>
      <c r="C24" s="150"/>
      <c r="D24" s="150"/>
      <c r="E24" s="150"/>
      <c r="F24" s="150"/>
      <c r="G24" s="150"/>
      <c r="H24" s="150"/>
    </row>
    <row r="25" spans="2:11" x14ac:dyDescent="0.3">
      <c r="B25" s="143" t="s">
        <v>342</v>
      </c>
      <c r="C25" s="150"/>
      <c r="D25" s="150"/>
      <c r="E25" s="150"/>
      <c r="F25" s="150"/>
      <c r="J25" s="150">
        <f>J21*J19</f>
        <v>43.20497477634391</v>
      </c>
      <c r="K25" s="267"/>
    </row>
    <row r="26" spans="2:11" x14ac:dyDescent="0.3">
      <c r="B26" s="136"/>
      <c r="C26" s="137"/>
      <c r="D26" s="137"/>
      <c r="E26" s="137"/>
      <c r="F26" s="137"/>
      <c r="G26" s="137"/>
      <c r="H26" s="137"/>
    </row>
    <row r="27" spans="2:11" x14ac:dyDescent="0.3">
      <c r="B27" s="143" t="s">
        <v>208</v>
      </c>
      <c r="C27" s="150">
        <f>C23+C25</f>
        <v>9.309086000876329</v>
      </c>
      <c r="D27" s="150">
        <f t="shared" ref="D27:F27" si="6">D23+D25</f>
        <v>19.183218297743515</v>
      </c>
      <c r="E27" s="150">
        <f t="shared" si="6"/>
        <v>32.773435166395984</v>
      </c>
      <c r="F27" s="150">
        <f t="shared" si="6"/>
        <v>38.995582960073548</v>
      </c>
      <c r="G27" s="150">
        <f>G23+G25</f>
        <v>44.13935325785441</v>
      </c>
      <c r="H27" s="150">
        <f>H23+H25</f>
        <v>44.394051114703288</v>
      </c>
      <c r="I27" s="150">
        <f>I23+I25</f>
        <v>40.662470164748846</v>
      </c>
      <c r="J27" s="150">
        <f>J23+J25</f>
        <v>80.371135239471926</v>
      </c>
    </row>
    <row r="28" spans="2:11" x14ac:dyDescent="0.3">
      <c r="B28" s="136"/>
      <c r="C28" s="136"/>
      <c r="D28" s="136"/>
      <c r="E28" s="136"/>
      <c r="F28" s="136"/>
      <c r="G28" s="136"/>
    </row>
    <row r="29" spans="2:11" x14ac:dyDescent="0.3">
      <c r="B29" s="136"/>
      <c r="C29" s="136"/>
      <c r="D29" s="136"/>
      <c r="E29" s="136"/>
      <c r="F29" s="136"/>
      <c r="G29" s="136"/>
    </row>
    <row r="30" spans="2:11" ht="15.6" x14ac:dyDescent="0.3">
      <c r="B30" s="151" t="s">
        <v>209</v>
      </c>
      <c r="C30" s="152">
        <f>SUM(C27:J27)</f>
        <v>309.82833220186785</v>
      </c>
      <c r="D30" s="153" t="s">
        <v>210</v>
      </c>
      <c r="E30" s="154"/>
      <c r="F30" s="154"/>
      <c r="G30" s="154"/>
      <c r="H30" s="154"/>
      <c r="I30" s="154"/>
      <c r="J30" s="154"/>
    </row>
    <row r="32" spans="2:11" ht="15.6" x14ac:dyDescent="0.3">
      <c r="B32" s="151" t="s">
        <v>211</v>
      </c>
      <c r="C32" s="151"/>
      <c r="D32" s="151"/>
      <c r="E32" s="151"/>
      <c r="F32" s="151"/>
      <c r="G32" s="151"/>
      <c r="H32" s="151"/>
      <c r="I32" s="151"/>
      <c r="J32" s="151"/>
    </row>
    <row r="34" spans="2:10" ht="15" thickBot="1" x14ac:dyDescent="0.35">
      <c r="B34" s="155" t="s">
        <v>212</v>
      </c>
      <c r="C34" s="156"/>
      <c r="D34" s="155" t="s">
        <v>213</v>
      </c>
      <c r="E34" s="155"/>
      <c r="F34" s="155" t="s">
        <v>214</v>
      </c>
      <c r="G34" s="136"/>
      <c r="H34" s="155"/>
      <c r="I34" s="155"/>
      <c r="J34" s="155"/>
    </row>
    <row r="35" spans="2:10" ht="15" thickBot="1" x14ac:dyDescent="0.35">
      <c r="B35" s="157">
        <f>SUM(C23:J23)</f>
        <v>266.62335742552392</v>
      </c>
      <c r="C35" s="158" t="s">
        <v>215</v>
      </c>
      <c r="D35" s="157">
        <f>J25</f>
        <v>43.20497477634391</v>
      </c>
      <c r="E35" s="157" t="s">
        <v>216</v>
      </c>
      <c r="F35" s="159">
        <f>B35+D35</f>
        <v>309.82833220186785</v>
      </c>
      <c r="G35" s="136"/>
      <c r="H35" s="157"/>
      <c r="I35" s="157"/>
      <c r="J35" s="157"/>
    </row>
    <row r="36" spans="2:10" x14ac:dyDescent="0.3">
      <c r="B36" s="156"/>
      <c r="C36" s="156"/>
      <c r="D36" s="156"/>
      <c r="E36" s="155"/>
      <c r="F36" s="155"/>
      <c r="G36" s="155"/>
      <c r="H36" s="155"/>
      <c r="I36" s="155"/>
      <c r="J36" s="155"/>
    </row>
  </sheetData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BF020-E5E1-43C9-A96C-B1F444DBB019}">
  <sheetPr>
    <tabColor theme="9" tint="-0.499984740745262"/>
  </sheetPr>
  <dimension ref="B2:M108"/>
  <sheetViews>
    <sheetView workbookViewId="0"/>
  </sheetViews>
  <sheetFormatPr defaultColWidth="9.109375" defaultRowHeight="14.4" x14ac:dyDescent="0.3"/>
  <cols>
    <col min="1" max="1" width="4.6640625" style="132" customWidth="1"/>
    <col min="2" max="2" width="44.44140625" style="132" customWidth="1"/>
    <col min="3" max="9" width="18.5546875" style="132" customWidth="1"/>
    <col min="10" max="10" width="9.109375" style="132"/>
    <col min="11" max="11" width="16" style="132" customWidth="1"/>
    <col min="12" max="16384" width="9.109375" style="132"/>
  </cols>
  <sheetData>
    <row r="2" spans="2:10" customFormat="1" ht="18" customHeight="1" x14ac:dyDescent="0.25">
      <c r="B2" s="25" t="s">
        <v>1</v>
      </c>
      <c r="C2" s="50"/>
      <c r="D2" s="50"/>
      <c r="E2" s="50"/>
      <c r="F2" s="50"/>
      <c r="G2" s="50"/>
      <c r="H2" s="50"/>
      <c r="I2" s="50"/>
      <c r="J2" s="50"/>
    </row>
    <row r="3" spans="2:10" ht="6.75" customHeight="1" x14ac:dyDescent="0.3"/>
    <row r="4" spans="2:10" ht="16.5" customHeight="1" x14ac:dyDescent="0.3">
      <c r="B4" s="133" t="s">
        <v>193</v>
      </c>
      <c r="C4" s="134"/>
      <c r="D4" s="134"/>
      <c r="E4" s="134"/>
      <c r="F4" s="134"/>
      <c r="G4" s="134"/>
      <c r="H4" s="134"/>
      <c r="I4" s="134"/>
      <c r="J4" s="134"/>
    </row>
    <row r="5" spans="2:10" ht="9" customHeight="1" x14ac:dyDescent="0.3">
      <c r="B5" s="135"/>
    </row>
    <row r="6" spans="2:10" ht="16.5" customHeight="1" x14ac:dyDescent="0.3">
      <c r="B6" s="4" t="s">
        <v>2</v>
      </c>
      <c r="C6" s="6">
        <v>45382</v>
      </c>
      <c r="D6" s="6">
        <f>EDATE(C6,12)</f>
        <v>45747</v>
      </c>
      <c r="E6" s="6">
        <f t="shared" ref="E6:J6" si="0">EDATE(D6,12)</f>
        <v>46112</v>
      </c>
      <c r="F6" s="6">
        <f t="shared" si="0"/>
        <v>46477</v>
      </c>
      <c r="G6" s="6">
        <f t="shared" si="0"/>
        <v>46843</v>
      </c>
      <c r="H6" s="6">
        <f t="shared" si="0"/>
        <v>47208</v>
      </c>
      <c r="I6" s="6">
        <f t="shared" si="0"/>
        <v>47573</v>
      </c>
      <c r="J6" s="6">
        <f t="shared" si="0"/>
        <v>47938</v>
      </c>
    </row>
    <row r="7" spans="2:10" x14ac:dyDescent="0.3">
      <c r="B7" s="136" t="s">
        <v>14</v>
      </c>
      <c r="C7" s="137">
        <f>'P &amp; L'!I53</f>
        <v>10.457952599204447</v>
      </c>
      <c r="D7" s="137">
        <f>'P &amp; L'!J53</f>
        <v>22.741333381979246</v>
      </c>
      <c r="E7" s="137">
        <f>'P &amp; L'!K53</f>
        <v>47.369243709272382</v>
      </c>
      <c r="F7" s="137">
        <f>'P &amp; L'!L53</f>
        <v>65.482427789277153</v>
      </c>
      <c r="G7" s="137">
        <f>'P &amp; L'!M53</f>
        <v>84.960920396233632</v>
      </c>
      <c r="H7" s="137">
        <f>'P &amp; L'!N53</f>
        <v>96.674882647605273</v>
      </c>
      <c r="I7" s="137">
        <f>'P &amp; L'!O53</f>
        <v>99.542574136478379</v>
      </c>
      <c r="J7" s="137">
        <f>'P &amp; L'!P53</f>
        <v>102.38222330093981</v>
      </c>
    </row>
    <row r="8" spans="2:10" x14ac:dyDescent="0.3">
      <c r="B8" s="136" t="s">
        <v>194</v>
      </c>
      <c r="C8" s="137">
        <f>'P &amp; L'!I56</f>
        <v>5.8440044300000027</v>
      </c>
      <c r="D8" s="137">
        <f>'P &amp; L'!J56</f>
        <v>5.1342930640990021</v>
      </c>
      <c r="E8" s="137">
        <f>'P &amp; L'!K56</f>
        <v>4.5263121774434474</v>
      </c>
      <c r="F8" s="137">
        <f>'P &amp; L'!L56</f>
        <v>4.0020107818628796</v>
      </c>
      <c r="G8" s="137">
        <f>'P &amp; L'!M56</f>
        <v>3.5473321333102432</v>
      </c>
      <c r="H8" s="137">
        <f>'P &amp; L'!N56</f>
        <v>3.1511508254174729</v>
      </c>
      <c r="I8" s="137">
        <f>'P &amp; L'!O56</f>
        <v>2.8045324288925917</v>
      </c>
      <c r="J8" s="137">
        <f>'P &amp; L'!P56</f>
        <v>2.5002090846779037</v>
      </c>
    </row>
    <row r="9" spans="2:10" x14ac:dyDescent="0.3">
      <c r="B9" s="136"/>
      <c r="C9" s="138"/>
      <c r="D9" s="138"/>
      <c r="E9" s="138"/>
      <c r="F9" s="138"/>
      <c r="G9" s="138"/>
      <c r="H9" s="139"/>
    </row>
    <row r="10" spans="2:10" x14ac:dyDescent="0.3">
      <c r="B10" s="136" t="s">
        <v>16</v>
      </c>
      <c r="C10" s="137">
        <f>C7-C8</f>
        <v>4.6139481692044439</v>
      </c>
      <c r="D10" s="137">
        <f t="shared" ref="D10:G10" si="1">D7-D8</f>
        <v>17.607040317880244</v>
      </c>
      <c r="E10" s="137">
        <f t="shared" si="1"/>
        <v>42.842931531828938</v>
      </c>
      <c r="F10" s="137">
        <f t="shared" si="1"/>
        <v>61.480417007414275</v>
      </c>
      <c r="G10" s="137">
        <f t="shared" si="1"/>
        <v>81.413588262923383</v>
      </c>
      <c r="H10" s="140">
        <f>H7-H8</f>
        <v>93.523731822187798</v>
      </c>
      <c r="I10" s="140">
        <f t="shared" ref="I10:J10" si="2">I7-I8</f>
        <v>96.738041707585793</v>
      </c>
      <c r="J10" s="140">
        <f t="shared" si="2"/>
        <v>99.882014216261908</v>
      </c>
    </row>
    <row r="11" spans="2:10" x14ac:dyDescent="0.3">
      <c r="B11" s="136" t="s">
        <v>195</v>
      </c>
      <c r="C11" s="137">
        <f>C10*(1-$C$22)</f>
        <v>3.4527096939790693</v>
      </c>
      <c r="D11" s="137">
        <f t="shared" ref="D11:H11" si="3">D10*(1-$C$22)</f>
        <v>13.175700410676145</v>
      </c>
      <c r="E11" s="137">
        <f t="shared" si="3"/>
        <v>32.060222523898233</v>
      </c>
      <c r="F11" s="137">
        <f t="shared" si="3"/>
        <v>46.007025654988247</v>
      </c>
      <c r="G11" s="137">
        <f t="shared" si="3"/>
        <v>60.923416368910829</v>
      </c>
      <c r="H11" s="137">
        <f t="shared" si="3"/>
        <v>69.985678997179576</v>
      </c>
      <c r="I11" s="137">
        <f t="shared" ref="I11:J11" si="4">I10*(1-$C$22)</f>
        <v>72.391011370620603</v>
      </c>
      <c r="J11" s="137">
        <f t="shared" si="4"/>
        <v>74.743708878313114</v>
      </c>
    </row>
    <row r="12" spans="2:10" x14ac:dyDescent="0.3">
      <c r="B12" s="136"/>
      <c r="C12" s="138"/>
      <c r="D12" s="138"/>
      <c r="E12" s="138"/>
      <c r="F12" s="138"/>
      <c r="G12" s="138"/>
    </row>
    <row r="13" spans="2:10" x14ac:dyDescent="0.3">
      <c r="B13" s="136" t="s">
        <v>196</v>
      </c>
      <c r="C13" s="137">
        <f>C8</f>
        <v>5.8440044300000027</v>
      </c>
      <c r="D13" s="137">
        <f t="shared" ref="D13:J13" si="5">D8</f>
        <v>5.1342930640990021</v>
      </c>
      <c r="E13" s="137">
        <f t="shared" si="5"/>
        <v>4.5263121774434474</v>
      </c>
      <c r="F13" s="137">
        <f t="shared" si="5"/>
        <v>4.0020107818628796</v>
      </c>
      <c r="G13" s="137">
        <f t="shared" si="5"/>
        <v>3.5473321333102432</v>
      </c>
      <c r="H13" s="137">
        <f t="shared" si="5"/>
        <v>3.1511508254174729</v>
      </c>
      <c r="I13" s="137">
        <f t="shared" si="5"/>
        <v>2.8045324288925917</v>
      </c>
      <c r="J13" s="137">
        <f t="shared" si="5"/>
        <v>2.5002090846779037</v>
      </c>
    </row>
    <row r="14" spans="2:10" x14ac:dyDescent="0.3">
      <c r="B14" s="136"/>
      <c r="C14" s="137"/>
      <c r="D14" s="138"/>
      <c r="E14" s="138"/>
      <c r="F14" s="138"/>
      <c r="G14" s="138"/>
      <c r="H14" s="139"/>
    </row>
    <row r="15" spans="2:10" x14ac:dyDescent="0.3">
      <c r="B15" s="136" t="s">
        <v>197</v>
      </c>
      <c r="C15" s="137" t="e">
        <f>BS!#REF!</f>
        <v>#REF!</v>
      </c>
      <c r="D15" s="137" t="e">
        <f>BS!#REF!</f>
        <v>#REF!</v>
      </c>
      <c r="E15" s="137" t="e">
        <f>BS!#REF!</f>
        <v>#REF!</v>
      </c>
      <c r="F15" s="137" t="e">
        <f>BS!#REF!</f>
        <v>#REF!</v>
      </c>
      <c r="G15" s="137" t="e">
        <f>BS!#REF!</f>
        <v>#REF!</v>
      </c>
      <c r="H15" s="137" t="e">
        <f>BS!#REF!</f>
        <v>#REF!</v>
      </c>
      <c r="I15" s="137" t="e">
        <f>BS!#REF!</f>
        <v>#REF!</v>
      </c>
      <c r="J15" s="137" t="e">
        <f>BS!#REF!</f>
        <v>#REF!</v>
      </c>
    </row>
    <row r="16" spans="2:10" x14ac:dyDescent="0.3">
      <c r="B16" s="136"/>
      <c r="C16" s="138"/>
      <c r="D16" s="138"/>
      <c r="E16" s="138"/>
      <c r="F16" s="138"/>
      <c r="G16" s="138"/>
      <c r="H16" s="139"/>
    </row>
    <row r="17" spans="2:10" x14ac:dyDescent="0.3">
      <c r="B17" s="136" t="s">
        <v>198</v>
      </c>
      <c r="C17" s="137">
        <f>-CFS!C29</f>
        <v>0</v>
      </c>
      <c r="D17" s="137">
        <f>-CFS!D29</f>
        <v>0</v>
      </c>
      <c r="E17" s="137">
        <f>-CFS!E29</f>
        <v>0</v>
      </c>
      <c r="F17" s="137">
        <f>-CFS!F29</f>
        <v>0</v>
      </c>
      <c r="G17" s="137">
        <f>-CFS!G29</f>
        <v>0</v>
      </c>
      <c r="H17" s="137">
        <f>-CFS!H29</f>
        <v>0</v>
      </c>
      <c r="I17" s="137">
        <f>-CFS!I29</f>
        <v>0</v>
      </c>
      <c r="J17" s="137">
        <f>-CFS!J29</f>
        <v>0</v>
      </c>
    </row>
    <row r="18" spans="2:10" x14ac:dyDescent="0.3">
      <c r="B18" s="136"/>
      <c r="C18" s="138"/>
      <c r="D18" s="138"/>
      <c r="E18" s="138"/>
      <c r="F18" s="138"/>
      <c r="G18" s="138"/>
      <c r="H18" s="139"/>
    </row>
    <row r="19" spans="2:10" x14ac:dyDescent="0.3">
      <c r="B19" s="141" t="s">
        <v>199</v>
      </c>
      <c r="C19" s="142" t="e">
        <f>C11+C13-C15-C17</f>
        <v>#REF!</v>
      </c>
      <c r="D19" s="142" t="e">
        <f t="shared" ref="D19:J19" si="6">D11+D13-D15-D17</f>
        <v>#REF!</v>
      </c>
      <c r="E19" s="142" t="e">
        <f t="shared" si="6"/>
        <v>#REF!</v>
      </c>
      <c r="F19" s="142" t="e">
        <f t="shared" si="6"/>
        <v>#REF!</v>
      </c>
      <c r="G19" s="142" t="e">
        <f t="shared" si="6"/>
        <v>#REF!</v>
      </c>
      <c r="H19" s="142" t="e">
        <f t="shared" si="6"/>
        <v>#REF!</v>
      </c>
      <c r="I19" s="142" t="e">
        <f t="shared" si="6"/>
        <v>#REF!</v>
      </c>
      <c r="J19" s="142" t="e">
        <f t="shared" si="6"/>
        <v>#REF!</v>
      </c>
    </row>
    <row r="21" spans="2:10" x14ac:dyDescent="0.3">
      <c r="B21" s="143" t="s">
        <v>200</v>
      </c>
      <c r="C21" s="144">
        <f>C65</f>
        <v>0.13690076267230161</v>
      </c>
      <c r="D21" s="136"/>
      <c r="E21" s="136"/>
      <c r="F21" s="136"/>
      <c r="G21" s="136"/>
    </row>
    <row r="22" spans="2:10" x14ac:dyDescent="0.3">
      <c r="B22" s="143" t="s">
        <v>60</v>
      </c>
      <c r="C22" s="145">
        <f>'Projected P&amp;L'!C33</f>
        <v>0.25168000000000001</v>
      </c>
      <c r="D22" s="136"/>
      <c r="E22" s="136"/>
      <c r="F22" s="136"/>
      <c r="G22" s="136"/>
    </row>
    <row r="23" spans="2:10" x14ac:dyDescent="0.3">
      <c r="B23" s="143" t="s">
        <v>201</v>
      </c>
      <c r="C23" s="146">
        <f>C63</f>
        <v>0.01</v>
      </c>
      <c r="D23" s="147"/>
      <c r="E23" s="136"/>
      <c r="F23" s="136"/>
      <c r="G23" s="136"/>
    </row>
    <row r="24" spans="2:10" x14ac:dyDescent="0.3">
      <c r="B24" s="143" t="s">
        <v>202</v>
      </c>
      <c r="C24" s="148">
        <f>WACC!C6</f>
        <v>45199</v>
      </c>
      <c r="D24" s="136"/>
      <c r="E24" s="136"/>
      <c r="F24" s="136"/>
      <c r="G24" s="136"/>
    </row>
    <row r="25" spans="2:10" x14ac:dyDescent="0.3">
      <c r="B25" s="143"/>
      <c r="C25" s="246"/>
      <c r="D25" s="136"/>
      <c r="E25" s="136"/>
      <c r="F25" s="136"/>
      <c r="G25" s="136"/>
    </row>
    <row r="26" spans="2:10" x14ac:dyDescent="0.3">
      <c r="B26" s="136" t="s">
        <v>203</v>
      </c>
      <c r="C26" s="149">
        <f>(C6-C24)/365</f>
        <v>0.50136986301369868</v>
      </c>
      <c r="D26" s="137">
        <f>C26+1</f>
        <v>1.5013698630136987</v>
      </c>
      <c r="E26" s="137">
        <f t="shared" ref="E26:H26" si="7">D26+1</f>
        <v>2.5013698630136987</v>
      </c>
      <c r="F26" s="137">
        <f t="shared" si="7"/>
        <v>3.5013698630136987</v>
      </c>
      <c r="G26" s="137">
        <f t="shared" si="7"/>
        <v>4.5013698630136982</v>
      </c>
      <c r="H26" s="137">
        <f t="shared" si="7"/>
        <v>5.5013698630136982</v>
      </c>
      <c r="I26" s="137">
        <f t="shared" ref="I26" si="8">H26+1</f>
        <v>6.5013698630136982</v>
      </c>
      <c r="J26" s="137">
        <f t="shared" ref="J26" si="9">I26+1</f>
        <v>7.5013698630136982</v>
      </c>
    </row>
    <row r="27" spans="2:10" x14ac:dyDescent="0.3">
      <c r="B27" s="136"/>
      <c r="C27" s="136"/>
      <c r="D27" s="136"/>
      <c r="E27" s="136"/>
      <c r="F27" s="136"/>
      <c r="G27" s="136"/>
    </row>
    <row r="28" spans="2:10" x14ac:dyDescent="0.3">
      <c r="B28" s="136" t="s">
        <v>204</v>
      </c>
      <c r="C28" s="137">
        <f>1/(1+$C$21)^C26</f>
        <v>0.93769670259632631</v>
      </c>
      <c r="D28" s="137">
        <f t="shared" ref="D28:J28" si="10">1/(1+$C$21)^D26</f>
        <v>0.82478324703754857</v>
      </c>
      <c r="E28" s="137">
        <f t="shared" si="10"/>
        <v>0.72546635037774421</v>
      </c>
      <c r="F28" s="137">
        <f t="shared" si="10"/>
        <v>0.63810877272394917</v>
      </c>
      <c r="G28" s="137">
        <f t="shared" si="10"/>
        <v>0.56127042365955093</v>
      </c>
      <c r="H28" s="137">
        <f t="shared" si="10"/>
        <v>0.49368462234142302</v>
      </c>
      <c r="I28" s="137">
        <f t="shared" si="10"/>
        <v>0.43423721625536621</v>
      </c>
      <c r="J28" s="137">
        <f t="shared" si="10"/>
        <v>0.38194821440235943</v>
      </c>
    </row>
    <row r="29" spans="2:10" x14ac:dyDescent="0.3">
      <c r="B29" s="136"/>
      <c r="C29" s="137"/>
      <c r="D29" s="137"/>
      <c r="E29" s="137"/>
      <c r="F29" s="137"/>
      <c r="G29" s="137"/>
    </row>
    <row r="30" spans="2:10" x14ac:dyDescent="0.3">
      <c r="B30" s="136" t="s">
        <v>205</v>
      </c>
      <c r="C30" s="137"/>
      <c r="D30" s="137"/>
      <c r="E30" s="137"/>
      <c r="F30" s="137"/>
      <c r="J30" s="137">
        <f>BS!P7+BS!P23</f>
        <v>658.68999545922861</v>
      </c>
    </row>
    <row r="31" spans="2:10" x14ac:dyDescent="0.3">
      <c r="B31" s="136"/>
      <c r="C31" s="137"/>
      <c r="D31" s="137"/>
      <c r="E31" s="137"/>
      <c r="F31" s="137"/>
      <c r="G31" s="137"/>
    </row>
    <row r="32" spans="2:10" x14ac:dyDescent="0.3">
      <c r="B32" s="143" t="s">
        <v>206</v>
      </c>
      <c r="C32" s="150" t="e">
        <f>C28*C19</f>
        <v>#REF!</v>
      </c>
      <c r="D32" s="150" t="e">
        <f t="shared" ref="D32:J32" si="11">D28*D19</f>
        <v>#REF!</v>
      </c>
      <c r="E32" s="150" t="e">
        <f t="shared" si="11"/>
        <v>#REF!</v>
      </c>
      <c r="F32" s="150" t="e">
        <f t="shared" si="11"/>
        <v>#REF!</v>
      </c>
      <c r="G32" s="150" t="e">
        <f t="shared" si="11"/>
        <v>#REF!</v>
      </c>
      <c r="H32" s="150" t="e">
        <f t="shared" si="11"/>
        <v>#REF!</v>
      </c>
      <c r="I32" s="150" t="e">
        <f t="shared" si="11"/>
        <v>#REF!</v>
      </c>
      <c r="J32" s="150" t="e">
        <f t="shared" si="11"/>
        <v>#REF!</v>
      </c>
    </row>
    <row r="33" spans="2:10" x14ac:dyDescent="0.3">
      <c r="B33" s="143"/>
      <c r="C33" s="150"/>
      <c r="D33" s="150"/>
      <c r="E33" s="150"/>
      <c r="F33" s="150"/>
      <c r="G33" s="150"/>
      <c r="H33" s="150"/>
    </row>
    <row r="34" spans="2:10" x14ac:dyDescent="0.3">
      <c r="B34" s="143" t="s">
        <v>207</v>
      </c>
      <c r="C34" s="150"/>
      <c r="D34" s="150"/>
      <c r="E34" s="150"/>
      <c r="F34" s="150"/>
      <c r="J34" s="150">
        <f>J30*J28</f>
        <v>251.58546761035061</v>
      </c>
    </row>
    <row r="35" spans="2:10" x14ac:dyDescent="0.3">
      <c r="B35" s="136"/>
      <c r="C35" s="137"/>
      <c r="D35" s="137"/>
      <c r="E35" s="137"/>
      <c r="F35" s="137"/>
      <c r="G35" s="137"/>
      <c r="H35" s="137"/>
    </row>
    <row r="36" spans="2:10" x14ac:dyDescent="0.3">
      <c r="B36" s="143" t="s">
        <v>208</v>
      </c>
      <c r="C36" s="150" t="e">
        <f>C32+C34</f>
        <v>#REF!</v>
      </c>
      <c r="D36" s="150" t="e">
        <f t="shared" ref="D36:F36" si="12">D32+D34</f>
        <v>#REF!</v>
      </c>
      <c r="E36" s="150" t="e">
        <f t="shared" si="12"/>
        <v>#REF!</v>
      </c>
      <c r="F36" s="150" t="e">
        <f t="shared" si="12"/>
        <v>#REF!</v>
      </c>
      <c r="G36" s="150" t="e">
        <f>G32+G34</f>
        <v>#REF!</v>
      </c>
      <c r="H36" s="150" t="e">
        <f>H32+H34</f>
        <v>#REF!</v>
      </c>
      <c r="I36" s="150" t="e">
        <f>I32+I34</f>
        <v>#REF!</v>
      </c>
      <c r="J36" s="150" t="e">
        <f>J32+J34</f>
        <v>#REF!</v>
      </c>
    </row>
    <row r="37" spans="2:10" x14ac:dyDescent="0.3">
      <c r="B37" s="136"/>
      <c r="C37" s="136"/>
      <c r="D37" s="136"/>
      <c r="E37" s="136"/>
      <c r="F37" s="136"/>
      <c r="G37" s="136"/>
    </row>
    <row r="38" spans="2:10" x14ac:dyDescent="0.3">
      <c r="B38" s="136"/>
      <c r="C38" s="136"/>
      <c r="D38" s="136"/>
      <c r="E38" s="136"/>
      <c r="F38" s="136"/>
      <c r="G38" s="136"/>
    </row>
    <row r="39" spans="2:10" ht="15.6" x14ac:dyDescent="0.3">
      <c r="B39" s="151" t="s">
        <v>209</v>
      </c>
      <c r="C39" s="152" t="e">
        <f>SUM(C36:J36)</f>
        <v>#REF!</v>
      </c>
      <c r="D39" s="153" t="s">
        <v>210</v>
      </c>
      <c r="E39" s="154"/>
      <c r="F39" s="154"/>
      <c r="G39" s="154"/>
      <c r="H39" s="154"/>
      <c r="I39" s="154"/>
      <c r="J39" s="154"/>
    </row>
    <row r="41" spans="2:10" ht="15.6" x14ac:dyDescent="0.3">
      <c r="B41" s="151" t="s">
        <v>211</v>
      </c>
      <c r="C41" s="151"/>
      <c r="D41" s="151"/>
      <c r="E41" s="151"/>
      <c r="F41" s="151"/>
      <c r="G41" s="151"/>
      <c r="H41" s="151"/>
      <c r="I41" s="151"/>
      <c r="J41" s="151"/>
    </row>
    <row r="43" spans="2:10" ht="15" thickBot="1" x14ac:dyDescent="0.35">
      <c r="B43" s="155" t="s">
        <v>212</v>
      </c>
      <c r="C43" s="156"/>
      <c r="D43" s="155" t="s">
        <v>213</v>
      </c>
      <c r="E43" s="155"/>
      <c r="F43" s="155" t="s">
        <v>214</v>
      </c>
      <c r="G43" s="136"/>
      <c r="H43" s="155"/>
      <c r="I43" s="155"/>
      <c r="J43" s="155"/>
    </row>
    <row r="44" spans="2:10" ht="15" thickBot="1" x14ac:dyDescent="0.35">
      <c r="B44" s="157" t="e">
        <f>SUM(C32:J32)</f>
        <v>#REF!</v>
      </c>
      <c r="C44" s="158" t="s">
        <v>215</v>
      </c>
      <c r="D44" s="157">
        <f>J34</f>
        <v>251.58546761035061</v>
      </c>
      <c r="E44" s="157" t="s">
        <v>216</v>
      </c>
      <c r="F44" s="159" t="e">
        <f>B44+D44</f>
        <v>#REF!</v>
      </c>
      <c r="G44" s="136"/>
      <c r="H44" s="157"/>
      <c r="I44" s="157"/>
      <c r="J44" s="157"/>
    </row>
    <row r="45" spans="2:10" x14ac:dyDescent="0.3">
      <c r="B45" s="156"/>
      <c r="C45" s="156"/>
      <c r="D45" s="156"/>
      <c r="E45" s="155"/>
      <c r="F45" s="155"/>
      <c r="G45" s="155"/>
      <c r="H45" s="155"/>
      <c r="I45" s="155"/>
      <c r="J45" s="155"/>
    </row>
    <row r="46" spans="2:10" x14ac:dyDescent="0.3">
      <c r="B46" s="136"/>
      <c r="C46" s="136"/>
      <c r="D46" s="136"/>
      <c r="E46" s="136"/>
      <c r="F46" s="136"/>
      <c r="G46" s="136"/>
    </row>
    <row r="47" spans="2:10" ht="15.6" x14ac:dyDescent="0.3">
      <c r="B47" s="151" t="s">
        <v>217</v>
      </c>
      <c r="C47" s="151"/>
      <c r="D47" s="151"/>
      <c r="E47" s="151"/>
      <c r="F47" s="151"/>
      <c r="G47" s="151"/>
      <c r="H47" s="151"/>
      <c r="I47" s="151"/>
      <c r="J47" s="151"/>
    </row>
    <row r="49" spans="2:13" x14ac:dyDescent="0.3">
      <c r="B49" s="156" t="s">
        <v>218</v>
      </c>
      <c r="D49" s="156"/>
      <c r="E49" s="156"/>
      <c r="F49" s="156"/>
      <c r="G49" s="156"/>
    </row>
    <row r="50" spans="2:13" x14ac:dyDescent="0.3">
      <c r="B50" s="136"/>
      <c r="C50" s="136"/>
      <c r="D50" s="136"/>
      <c r="E50" s="136"/>
      <c r="F50" s="136"/>
      <c r="G50" s="136"/>
      <c r="J50" s="136"/>
      <c r="K50" s="136"/>
      <c r="L50" s="136"/>
      <c r="M50" s="136"/>
    </row>
    <row r="51" spans="2:13" ht="15" thickBot="1" x14ac:dyDescent="0.35">
      <c r="B51" s="155" t="s">
        <v>219</v>
      </c>
      <c r="C51" s="156"/>
      <c r="D51" s="155" t="s">
        <v>220</v>
      </c>
      <c r="E51" s="155"/>
      <c r="F51" s="155" t="s">
        <v>218</v>
      </c>
      <c r="G51" s="155"/>
      <c r="H51" s="155" t="s">
        <v>214</v>
      </c>
      <c r="I51" s="136"/>
      <c r="L51" s="136"/>
      <c r="M51" s="136"/>
    </row>
    <row r="52" spans="2:13" ht="15" thickBot="1" x14ac:dyDescent="0.35">
      <c r="B52" s="157">
        <f>C7</f>
        <v>10.457952599204447</v>
      </c>
      <c r="C52" s="158" t="s">
        <v>221</v>
      </c>
      <c r="D52" s="157">
        <f>C28</f>
        <v>0.93769670259632631</v>
      </c>
      <c r="E52" s="157" t="s">
        <v>221</v>
      </c>
      <c r="F52" s="160">
        <f>C67</f>
        <v>14.168749999999999</v>
      </c>
      <c r="G52" s="157" t="s">
        <v>216</v>
      </c>
      <c r="H52" s="159">
        <f>B52*D52*F52</f>
        <v>138.9442552735635</v>
      </c>
      <c r="I52" s="136"/>
      <c r="L52" s="136"/>
      <c r="M52" s="136"/>
    </row>
    <row r="53" spans="2:13" x14ac:dyDescent="0.3">
      <c r="B53" s="136"/>
      <c r="C53" s="136"/>
      <c r="D53" s="136"/>
      <c r="E53" s="136"/>
      <c r="F53" s="136"/>
      <c r="G53" s="136"/>
      <c r="J53" s="136"/>
      <c r="K53" s="136"/>
      <c r="L53" s="136"/>
      <c r="M53" s="136"/>
    </row>
    <row r="54" spans="2:13" x14ac:dyDescent="0.3"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</row>
    <row r="55" spans="2:13" x14ac:dyDescent="0.3">
      <c r="B55" s="136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</row>
    <row r="56" spans="2:13" ht="18" x14ac:dyDescent="0.35">
      <c r="B56" s="161" t="s">
        <v>209</v>
      </c>
      <c r="C56" s="162" t="e">
        <f>AVERAGE(F44,H52)</f>
        <v>#REF!</v>
      </c>
      <c r="D56" s="163" t="s">
        <v>210</v>
      </c>
      <c r="E56" s="161" t="s">
        <v>222</v>
      </c>
      <c r="F56" s="164"/>
      <c r="G56" s="164"/>
      <c r="H56" s="164"/>
      <c r="I56" s="165">
        <f>C24</f>
        <v>45199</v>
      </c>
      <c r="J56" s="136"/>
      <c r="K56" s="136"/>
      <c r="L56" s="136"/>
      <c r="M56" s="136"/>
    </row>
    <row r="57" spans="2:13" x14ac:dyDescent="0.3"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</row>
    <row r="58" spans="2:13" x14ac:dyDescent="0.3"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</row>
    <row r="59" spans="2:13" ht="15.6" x14ac:dyDescent="0.3">
      <c r="B59" s="151" t="s">
        <v>223</v>
      </c>
      <c r="C59" s="166"/>
      <c r="D59" s="166"/>
      <c r="E59" s="166"/>
      <c r="F59" s="166"/>
      <c r="G59" s="166"/>
      <c r="H59" s="166"/>
      <c r="I59" s="166"/>
      <c r="J59" s="136"/>
      <c r="K59" s="136"/>
      <c r="L59" s="136"/>
      <c r="M59" s="136"/>
    </row>
    <row r="60" spans="2:13" x14ac:dyDescent="0.3">
      <c r="B60" s="136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</row>
    <row r="61" spans="2:13" ht="18" x14ac:dyDescent="0.35">
      <c r="B61" s="167" t="s">
        <v>224</v>
      </c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</row>
    <row r="62" spans="2:13" ht="17.25" customHeight="1" x14ac:dyDescent="0.3">
      <c r="B62" s="136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</row>
    <row r="63" spans="2:13" ht="16.5" customHeight="1" x14ac:dyDescent="0.3">
      <c r="B63" s="143" t="s">
        <v>201</v>
      </c>
      <c r="C63" s="168">
        <v>0.01</v>
      </c>
      <c r="D63" s="136"/>
      <c r="E63" s="136"/>
      <c r="G63" s="675" t="str">
        <f>B63</f>
        <v>Perpetual Growth Rate</v>
      </c>
      <c r="H63" s="169" t="s">
        <v>225</v>
      </c>
      <c r="I63" s="170">
        <f>I64-0.5%</f>
        <v>5.0000000000000001E-3</v>
      </c>
      <c r="M63" s="136"/>
    </row>
    <row r="64" spans="2:13" ht="15.6" x14ac:dyDescent="0.3">
      <c r="B64" s="143"/>
      <c r="C64" s="171"/>
      <c r="D64" s="136"/>
      <c r="E64" s="136"/>
      <c r="G64" s="676"/>
      <c r="H64" s="143" t="s">
        <v>226</v>
      </c>
      <c r="I64" s="172">
        <v>0.01</v>
      </c>
      <c r="M64" s="136"/>
    </row>
    <row r="65" spans="2:13" ht="15.6" x14ac:dyDescent="0.3">
      <c r="B65" s="143" t="s">
        <v>227</v>
      </c>
      <c r="C65" s="168">
        <v>0.13690076267230161</v>
      </c>
      <c r="D65" s="136"/>
      <c r="E65" s="136"/>
      <c r="G65" s="677"/>
      <c r="H65" s="173" t="s">
        <v>228</v>
      </c>
      <c r="I65" s="174">
        <f>I64+0.5%</f>
        <v>1.4999999999999999E-2</v>
      </c>
      <c r="M65" s="136"/>
    </row>
    <row r="66" spans="2:13" ht="15.6" x14ac:dyDescent="0.3">
      <c r="B66" s="143"/>
      <c r="C66" s="171"/>
      <c r="D66" s="136"/>
      <c r="E66" s="136"/>
      <c r="G66" s="136"/>
      <c r="H66" s="136"/>
      <c r="I66" s="136"/>
      <c r="J66" s="136"/>
      <c r="K66" s="136"/>
      <c r="L66" s="136"/>
      <c r="M66" s="136"/>
    </row>
    <row r="67" spans="2:13" ht="15.6" x14ac:dyDescent="0.3">
      <c r="B67" s="143" t="s">
        <v>218</v>
      </c>
      <c r="C67" s="175">
        <v>14.168749999999999</v>
      </c>
      <c r="D67" s="136"/>
      <c r="E67" s="136"/>
      <c r="G67" s="675" t="str">
        <f>B67</f>
        <v>EBITDA Multiple</v>
      </c>
      <c r="H67" s="169" t="s">
        <v>225</v>
      </c>
      <c r="I67" s="176">
        <f>'CCA RK'!E21</f>
        <v>14.5275</v>
      </c>
      <c r="J67" s="136"/>
      <c r="K67" s="136"/>
      <c r="L67" s="136"/>
      <c r="M67" s="136"/>
    </row>
    <row r="68" spans="2:13" x14ac:dyDescent="0.3">
      <c r="B68" s="136"/>
      <c r="C68" s="136"/>
      <c r="D68" s="136"/>
      <c r="E68" s="136"/>
      <c r="G68" s="676"/>
      <c r="H68" s="143" t="s">
        <v>226</v>
      </c>
      <c r="I68" s="177">
        <f>'CCA RK'!E22</f>
        <v>14.168749999999999</v>
      </c>
      <c r="J68" s="136"/>
      <c r="K68" s="136"/>
      <c r="L68" s="136"/>
      <c r="M68" s="136"/>
    </row>
    <row r="69" spans="2:13" x14ac:dyDescent="0.3">
      <c r="B69" s="136"/>
      <c r="C69" s="136"/>
      <c r="D69" s="136"/>
      <c r="E69" s="136"/>
      <c r="G69" s="677"/>
      <c r="H69" s="173" t="s">
        <v>228</v>
      </c>
      <c r="I69" s="178">
        <f>'CCA RK'!E23</f>
        <v>13.809999999999999</v>
      </c>
      <c r="J69" s="136"/>
      <c r="K69" s="136"/>
      <c r="L69" s="136"/>
      <c r="M69" s="136"/>
    </row>
    <row r="71" spans="2:13" x14ac:dyDescent="0.3">
      <c r="B71" s="136"/>
      <c r="C71" s="136"/>
      <c r="D71" s="136"/>
      <c r="E71" s="136"/>
      <c r="G71" s="675" t="str">
        <f>B65</f>
        <v>Discount Rate</v>
      </c>
      <c r="H71" s="169" t="s">
        <v>228</v>
      </c>
      <c r="I71" s="170">
        <f>I72-2%</f>
        <v>0.12964381506879988</v>
      </c>
      <c r="J71" s="136"/>
      <c r="K71" s="136"/>
      <c r="L71" s="136"/>
      <c r="M71" s="136"/>
    </row>
    <row r="72" spans="2:13" x14ac:dyDescent="0.3">
      <c r="B72" s="136"/>
      <c r="C72" s="136"/>
      <c r="D72" s="136"/>
      <c r="E72" s="136"/>
      <c r="G72" s="676"/>
      <c r="H72" s="143" t="s">
        <v>226</v>
      </c>
      <c r="I72" s="172">
        <f>WACC!C23</f>
        <v>0.14964381506879987</v>
      </c>
      <c r="J72" s="136"/>
      <c r="K72" s="136"/>
      <c r="L72" s="136"/>
      <c r="M72" s="136"/>
    </row>
    <row r="73" spans="2:13" x14ac:dyDescent="0.3">
      <c r="B73" s="136"/>
      <c r="C73" s="136"/>
      <c r="D73" s="136"/>
      <c r="E73" s="136"/>
      <c r="G73" s="677"/>
      <c r="H73" s="173" t="s">
        <v>225</v>
      </c>
      <c r="I73" s="174">
        <f>I72+2%</f>
        <v>0.16964381506879986</v>
      </c>
      <c r="J73" s="136"/>
      <c r="K73" s="136"/>
      <c r="L73" s="136"/>
      <c r="M73" s="136"/>
    </row>
    <row r="74" spans="2:13" x14ac:dyDescent="0.3"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</row>
    <row r="75" spans="2:13" x14ac:dyDescent="0.3">
      <c r="B75" s="136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6"/>
    </row>
    <row r="76" spans="2:13" x14ac:dyDescent="0.3">
      <c r="B76" s="179" t="s">
        <v>229</v>
      </c>
      <c r="C76" s="180"/>
      <c r="D76" s="180"/>
      <c r="E76" s="180"/>
      <c r="F76" s="180"/>
      <c r="G76" s="180"/>
      <c r="H76" s="180"/>
      <c r="I76" s="180"/>
      <c r="J76" s="136"/>
      <c r="K76" s="136"/>
      <c r="L76" s="136"/>
      <c r="M76" s="136"/>
    </row>
    <row r="77" spans="2:13" x14ac:dyDescent="0.3"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6"/>
    </row>
    <row r="78" spans="2:13" ht="15.6" x14ac:dyDescent="0.3">
      <c r="B78" s="179" t="str">
        <f>B67</f>
        <v>EBITDA Multiple</v>
      </c>
      <c r="C78" s="175">
        <f>I68</f>
        <v>14.168749999999999</v>
      </c>
      <c r="D78" s="136"/>
      <c r="E78" s="136"/>
      <c r="F78" s="136"/>
      <c r="G78" s="136"/>
      <c r="H78" s="136"/>
      <c r="I78" s="136"/>
      <c r="J78" s="136"/>
      <c r="K78" s="136"/>
      <c r="L78" s="136"/>
      <c r="M78" s="136"/>
    </row>
    <row r="79" spans="2:13" x14ac:dyDescent="0.3">
      <c r="B79" s="136"/>
      <c r="C79" s="136"/>
      <c r="D79" s="136"/>
      <c r="E79" s="136"/>
      <c r="F79" s="136"/>
      <c r="G79" s="136"/>
      <c r="H79" s="136"/>
      <c r="I79" s="136"/>
      <c r="J79" s="136"/>
      <c r="K79" s="136"/>
      <c r="L79" s="136"/>
      <c r="M79" s="136"/>
    </row>
    <row r="80" spans="2:13" x14ac:dyDescent="0.3">
      <c r="B80" s="136"/>
      <c r="C80" s="136"/>
      <c r="D80" s="136"/>
      <c r="E80" s="674" t="str">
        <f>G63</f>
        <v>Perpetual Growth Rate</v>
      </c>
      <c r="F80" s="674"/>
      <c r="G80" s="674"/>
      <c r="H80" s="136"/>
      <c r="I80" s="136"/>
      <c r="J80" s="136"/>
      <c r="K80" s="136"/>
      <c r="L80" s="136"/>
      <c r="M80" s="136"/>
    </row>
    <row r="81" spans="2:13" x14ac:dyDescent="0.3">
      <c r="B81" s="136"/>
      <c r="C81" s="136"/>
      <c r="D81" s="181" t="e">
        <f>(F44+(B52*D52*C78))/2</f>
        <v>#REF!</v>
      </c>
      <c r="E81" s="182">
        <f>I63</f>
        <v>5.0000000000000001E-3</v>
      </c>
      <c r="F81" s="182">
        <f>I64</f>
        <v>0.01</v>
      </c>
      <c r="G81" s="182">
        <f>I65</f>
        <v>1.4999999999999999E-2</v>
      </c>
      <c r="H81" s="136"/>
      <c r="I81" s="183" t="s">
        <v>230</v>
      </c>
      <c r="J81" s="136"/>
      <c r="K81" s="136"/>
      <c r="L81" s="136"/>
      <c r="M81" s="136"/>
    </row>
    <row r="82" spans="2:13" x14ac:dyDescent="0.3">
      <c r="B82" s="136"/>
      <c r="C82" s="673" t="str">
        <f>G71</f>
        <v>Discount Rate</v>
      </c>
      <c r="D82" s="182">
        <f>I71</f>
        <v>0.12964381506879988</v>
      </c>
      <c r="E82" s="184" t="e">
        <f t="dataTable" ref="E82:G84" dt2D="1" dtr="1" r1="C23" r2="C21" ca="1"/>
        <v>#REF!</v>
      </c>
      <c r="F82" s="184" t="e">
        <v>#REF!</v>
      </c>
      <c r="G82" s="185" t="e">
        <v>#REF!</v>
      </c>
      <c r="H82" s="136"/>
      <c r="I82" s="186" t="e">
        <f>MIN(E82:G84,E94:G96,E106:G108)</f>
        <v>#REF!</v>
      </c>
      <c r="J82" s="136"/>
      <c r="K82" s="136"/>
      <c r="L82" s="136"/>
      <c r="M82" s="136"/>
    </row>
    <row r="83" spans="2:13" ht="18" x14ac:dyDescent="0.3">
      <c r="B83" s="187" t="str">
        <f>B56</f>
        <v>Enterprise Value Of the Firm</v>
      </c>
      <c r="C83" s="673"/>
      <c r="D83" s="182">
        <f>I72</f>
        <v>0.14964381506879987</v>
      </c>
      <c r="E83" s="184" t="e">
        <v>#REF!</v>
      </c>
      <c r="F83" s="188" t="e">
        <v>#REF!</v>
      </c>
      <c r="G83" s="185" t="e">
        <v>#REF!</v>
      </c>
      <c r="H83" s="136"/>
      <c r="I83" s="137"/>
      <c r="J83" s="136"/>
      <c r="K83" s="136"/>
      <c r="L83" s="136"/>
      <c r="M83" s="136"/>
    </row>
    <row r="84" spans="2:13" x14ac:dyDescent="0.3">
      <c r="B84" s="136"/>
      <c r="C84" s="673"/>
      <c r="D84" s="182">
        <f>I73</f>
        <v>0.16964381506879986</v>
      </c>
      <c r="E84" s="189" t="e">
        <v>#REF!</v>
      </c>
      <c r="F84" s="189" t="e">
        <v>#REF!</v>
      </c>
      <c r="G84" s="190" t="e">
        <v>#REF!</v>
      </c>
      <c r="H84" s="136"/>
      <c r="I84" s="183" t="s">
        <v>231</v>
      </c>
      <c r="J84" s="136"/>
      <c r="K84" s="136"/>
      <c r="L84" s="136"/>
      <c r="M84" s="136"/>
    </row>
    <row r="85" spans="2:13" x14ac:dyDescent="0.3">
      <c r="B85" s="136"/>
      <c r="C85" s="136"/>
      <c r="D85" s="136"/>
      <c r="E85" s="136"/>
      <c r="F85" s="136"/>
      <c r="G85" s="136"/>
      <c r="H85" s="136"/>
      <c r="I85" s="186" t="e">
        <f>MAX(E82:G84,E94:G96,E106:G108)</f>
        <v>#REF!</v>
      </c>
      <c r="J85" s="136"/>
      <c r="K85" s="136"/>
      <c r="L85" s="136"/>
      <c r="M85" s="136"/>
    </row>
    <row r="86" spans="2:13" x14ac:dyDescent="0.3">
      <c r="B86" s="136"/>
      <c r="C86" s="136"/>
      <c r="D86" s="136"/>
      <c r="E86" s="136"/>
      <c r="F86" s="136"/>
      <c r="G86" s="136"/>
      <c r="H86" s="136"/>
      <c r="J86" s="136"/>
      <c r="K86" s="136"/>
      <c r="L86" s="136"/>
      <c r="M86" s="136"/>
    </row>
    <row r="87" spans="2:13" x14ac:dyDescent="0.3">
      <c r="B87" s="136"/>
      <c r="C87" s="136"/>
      <c r="D87" s="136"/>
      <c r="E87" s="136"/>
      <c r="F87" s="136"/>
      <c r="G87" s="136"/>
      <c r="H87" s="136"/>
      <c r="J87" s="136"/>
      <c r="K87" s="136"/>
      <c r="L87" s="136"/>
      <c r="M87" s="136"/>
    </row>
    <row r="88" spans="2:13" x14ac:dyDescent="0.3">
      <c r="B88" s="179" t="s">
        <v>232</v>
      </c>
      <c r="C88" s="180"/>
      <c r="D88" s="180"/>
      <c r="E88" s="180"/>
      <c r="F88" s="180"/>
      <c r="G88" s="180"/>
      <c r="H88" s="180"/>
      <c r="I88" s="180"/>
      <c r="J88" s="136"/>
      <c r="K88" s="136"/>
      <c r="L88" s="136"/>
      <c r="M88" s="136"/>
    </row>
    <row r="89" spans="2:13" x14ac:dyDescent="0.3"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</row>
    <row r="90" spans="2:13" ht="15.6" x14ac:dyDescent="0.3">
      <c r="B90" s="179" t="str">
        <f>B78</f>
        <v>EBITDA Multiple</v>
      </c>
      <c r="C90" s="175">
        <f>I67</f>
        <v>14.5275</v>
      </c>
      <c r="D90" s="136"/>
      <c r="E90" s="136"/>
      <c r="F90" s="136"/>
      <c r="G90" s="136"/>
      <c r="H90" s="136"/>
      <c r="I90" s="136"/>
      <c r="J90" s="136"/>
      <c r="K90" s="136"/>
      <c r="L90" s="136"/>
      <c r="M90" s="136"/>
    </row>
    <row r="91" spans="2:13" x14ac:dyDescent="0.3"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</row>
    <row r="92" spans="2:13" x14ac:dyDescent="0.3">
      <c r="B92" s="136"/>
      <c r="C92" s="136"/>
      <c r="D92" s="136"/>
      <c r="E92" s="674" t="str">
        <f>E80</f>
        <v>Perpetual Growth Rate</v>
      </c>
      <c r="F92" s="674"/>
      <c r="G92" s="674"/>
      <c r="H92" s="136"/>
      <c r="I92" s="136"/>
      <c r="J92" s="136"/>
      <c r="K92" s="136"/>
      <c r="L92" s="136"/>
      <c r="M92" s="136"/>
    </row>
    <row r="93" spans="2:13" x14ac:dyDescent="0.3">
      <c r="B93" s="136"/>
      <c r="C93" s="136"/>
      <c r="D93" s="181" t="e">
        <f>(F44+(B52*D52*C90))/2</f>
        <v>#REF!</v>
      </c>
      <c r="E93" s="182">
        <f>E81</f>
        <v>5.0000000000000001E-3</v>
      </c>
      <c r="F93" s="182">
        <f t="shared" ref="F93:G93" si="13">F81</f>
        <v>0.01</v>
      </c>
      <c r="G93" s="182">
        <f t="shared" si="13"/>
        <v>1.4999999999999999E-2</v>
      </c>
      <c r="H93" s="136"/>
      <c r="I93" s="136"/>
      <c r="J93" s="136"/>
      <c r="K93" s="136"/>
      <c r="L93" s="136"/>
      <c r="M93" s="136"/>
    </row>
    <row r="94" spans="2:13" ht="15" customHeight="1" x14ac:dyDescent="0.3">
      <c r="B94" s="136"/>
      <c r="C94" s="673" t="s">
        <v>227</v>
      </c>
      <c r="D94" s="182">
        <f>D82</f>
        <v>0.12964381506879988</v>
      </c>
      <c r="E94" s="184" t="e">
        <f t="dataTable" ref="E94:G96" dt2D="1" dtr="1" r1="C23" r2="C21"/>
        <v>#REF!</v>
      </c>
      <c r="F94" s="184" t="e">
        <v>#REF!</v>
      </c>
      <c r="G94" s="185" t="e">
        <v>#REF!</v>
      </c>
      <c r="H94" s="136"/>
      <c r="I94" s="136"/>
      <c r="J94" s="136"/>
      <c r="K94" s="136"/>
      <c r="L94" s="136"/>
      <c r="M94" s="136"/>
    </row>
    <row r="95" spans="2:13" ht="18" x14ac:dyDescent="0.3">
      <c r="B95" s="187" t="str">
        <f>B83</f>
        <v>Enterprise Value Of the Firm</v>
      </c>
      <c r="C95" s="673"/>
      <c r="D95" s="182">
        <f t="shared" ref="D95:D96" si="14">D83</f>
        <v>0.14964381506879987</v>
      </c>
      <c r="E95" s="184" t="e">
        <v>#REF!</v>
      </c>
      <c r="F95" s="188" t="e">
        <v>#REF!</v>
      </c>
      <c r="G95" s="185" t="e">
        <v>#REF!</v>
      </c>
      <c r="H95" s="136"/>
      <c r="I95" s="136"/>
      <c r="J95" s="136"/>
      <c r="K95" s="136"/>
      <c r="L95" s="136"/>
      <c r="M95" s="136"/>
    </row>
    <row r="96" spans="2:13" x14ac:dyDescent="0.3">
      <c r="B96" s="136"/>
      <c r="C96" s="673"/>
      <c r="D96" s="182">
        <f t="shared" si="14"/>
        <v>0.16964381506879986</v>
      </c>
      <c r="E96" s="189" t="e">
        <v>#REF!</v>
      </c>
      <c r="F96" s="189" t="e">
        <v>#REF!</v>
      </c>
      <c r="G96" s="190" t="e">
        <v>#REF!</v>
      </c>
      <c r="H96" s="136"/>
      <c r="I96" s="136"/>
      <c r="J96" s="136"/>
      <c r="K96" s="136"/>
      <c r="L96" s="136"/>
      <c r="M96" s="136"/>
    </row>
    <row r="97" spans="2:13" x14ac:dyDescent="0.3"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</row>
    <row r="98" spans="2:13" x14ac:dyDescent="0.3"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</row>
    <row r="99" spans="2:13" ht="15" customHeight="1" x14ac:dyDescent="0.3"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</row>
    <row r="100" spans="2:13" x14ac:dyDescent="0.3">
      <c r="B100" s="179" t="s">
        <v>233</v>
      </c>
      <c r="C100" s="180"/>
      <c r="D100" s="180"/>
      <c r="E100" s="180"/>
      <c r="F100" s="180"/>
      <c r="G100" s="180"/>
      <c r="H100" s="180"/>
      <c r="I100" s="180"/>
      <c r="J100" s="136"/>
      <c r="K100" s="136"/>
      <c r="L100" s="136"/>
      <c r="M100" s="136"/>
    </row>
    <row r="101" spans="2:13" x14ac:dyDescent="0.3"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</row>
    <row r="102" spans="2:13" ht="15.6" x14ac:dyDescent="0.3">
      <c r="B102" s="179" t="str">
        <f>B90</f>
        <v>EBITDA Multiple</v>
      </c>
      <c r="C102" s="175">
        <f>I69</f>
        <v>13.809999999999999</v>
      </c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</row>
    <row r="103" spans="2:13" x14ac:dyDescent="0.3"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</row>
    <row r="104" spans="2:13" x14ac:dyDescent="0.3">
      <c r="B104" s="136"/>
      <c r="C104" s="136"/>
      <c r="D104" s="136"/>
      <c r="E104" s="674" t="str">
        <f>E92</f>
        <v>Perpetual Growth Rate</v>
      </c>
      <c r="F104" s="674"/>
      <c r="G104" s="674"/>
      <c r="H104" s="136"/>
      <c r="I104" s="136"/>
      <c r="J104" s="136"/>
      <c r="K104" s="136"/>
      <c r="L104" s="136"/>
      <c r="M104" s="136"/>
    </row>
    <row r="105" spans="2:13" x14ac:dyDescent="0.3">
      <c r="B105" s="136"/>
      <c r="C105" s="136"/>
      <c r="D105" s="181" t="e">
        <f>(F44+(B52*D52*C102))/2</f>
        <v>#REF!</v>
      </c>
      <c r="E105" s="182">
        <f>E93</f>
        <v>5.0000000000000001E-3</v>
      </c>
      <c r="F105" s="182">
        <f t="shared" ref="F105:G105" si="15">F93</f>
        <v>0.01</v>
      </c>
      <c r="G105" s="182">
        <f t="shared" si="15"/>
        <v>1.4999999999999999E-2</v>
      </c>
      <c r="H105" s="136"/>
      <c r="I105" s="136"/>
      <c r="J105" s="136"/>
      <c r="K105" s="136"/>
      <c r="L105" s="136"/>
      <c r="M105" s="136"/>
    </row>
    <row r="106" spans="2:13" ht="15" customHeight="1" x14ac:dyDescent="0.3">
      <c r="B106" s="136"/>
      <c r="C106" s="673" t="s">
        <v>227</v>
      </c>
      <c r="D106" s="182">
        <f>D94</f>
        <v>0.12964381506879988</v>
      </c>
      <c r="E106" s="184" t="e">
        <f t="dataTable" ref="E106:G108" dt2D="1" dtr="1" r1="C23" r2="C21" ca="1"/>
        <v>#REF!</v>
      </c>
      <c r="F106" s="184" t="e">
        <v>#REF!</v>
      </c>
      <c r="G106" s="185" t="e">
        <v>#REF!</v>
      </c>
      <c r="H106" s="136"/>
      <c r="I106" s="136"/>
      <c r="J106" s="136"/>
      <c r="K106" s="136"/>
      <c r="L106" s="136"/>
      <c r="M106" s="136"/>
    </row>
    <row r="107" spans="2:13" ht="18" x14ac:dyDescent="0.3">
      <c r="B107" s="187" t="str">
        <f>B83</f>
        <v>Enterprise Value Of the Firm</v>
      </c>
      <c r="C107" s="673"/>
      <c r="D107" s="182">
        <f t="shared" ref="D107:D108" si="16">D95</f>
        <v>0.14964381506879987</v>
      </c>
      <c r="E107" s="184" t="e">
        <v>#REF!</v>
      </c>
      <c r="F107" s="188" t="e">
        <v>#REF!</v>
      </c>
      <c r="G107" s="185" t="e">
        <v>#REF!</v>
      </c>
      <c r="H107" s="136"/>
      <c r="I107" s="136"/>
      <c r="J107" s="136"/>
      <c r="K107" s="136"/>
      <c r="L107" s="136"/>
      <c r="M107" s="136"/>
    </row>
    <row r="108" spans="2:13" x14ac:dyDescent="0.3">
      <c r="B108" s="136"/>
      <c r="C108" s="673"/>
      <c r="D108" s="182">
        <f t="shared" si="16"/>
        <v>0.16964381506879986</v>
      </c>
      <c r="E108" s="189" t="e">
        <v>#REF!</v>
      </c>
      <c r="F108" s="189" t="e">
        <v>#REF!</v>
      </c>
      <c r="G108" s="190" t="e">
        <v>#REF!</v>
      </c>
      <c r="H108" s="136"/>
      <c r="I108" s="136"/>
      <c r="J108" s="136"/>
      <c r="K108" s="136"/>
      <c r="L108" s="136"/>
      <c r="M108" s="136"/>
    </row>
  </sheetData>
  <mergeCells count="9">
    <mergeCell ref="C94:C96"/>
    <mergeCell ref="E104:G104"/>
    <mergeCell ref="C106:C108"/>
    <mergeCell ref="G63:G65"/>
    <mergeCell ref="G67:G69"/>
    <mergeCell ref="G71:G73"/>
    <mergeCell ref="E80:G80"/>
    <mergeCell ref="C82:C84"/>
    <mergeCell ref="E92:G92"/>
  </mergeCells>
  <conditionalFormatting sqref="C15:J15">
    <cfRule type="cellIs" dxfId="1" priority="1" operator="lessThan">
      <formula>0</formula>
    </cfRule>
  </conditionalFormatting>
  <dataValidations disablePrompts="1" count="3">
    <dataValidation type="list" allowBlank="1" showInputMessage="1" showErrorMessage="1" sqref="C65" xr:uid="{6F2CC09D-20D4-4014-BEE9-1D72FD6A8ECC}">
      <formula1>$I$71:$I$73</formula1>
    </dataValidation>
    <dataValidation type="list" allowBlank="1" showInputMessage="1" showErrorMessage="1" sqref="C67" xr:uid="{729DD54F-9C28-40EB-BF74-A057A0545247}">
      <formula1>$I$67:$I$69</formula1>
    </dataValidation>
    <dataValidation type="list" allowBlank="1" showInputMessage="1" showErrorMessage="1" sqref="C63" xr:uid="{E9F8E91B-4D2B-4BC3-84EC-B01C2AA96C67}">
      <formula1>$I$63:$I$65</formula1>
    </dataValidation>
  </dataValidation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0F092-D826-42BA-8238-D0743921A7CA}">
  <sheetPr>
    <tabColor theme="5" tint="0.39997558519241921"/>
  </sheetPr>
  <dimension ref="A2:H23"/>
  <sheetViews>
    <sheetView workbookViewId="0"/>
  </sheetViews>
  <sheetFormatPr defaultColWidth="9.109375" defaultRowHeight="14.4" x14ac:dyDescent="0.3"/>
  <cols>
    <col min="1" max="1" width="9.109375" style="132"/>
    <col min="2" max="2" width="6.88671875" style="132" customWidth="1"/>
    <col min="3" max="3" width="26.6640625" style="132" customWidth="1"/>
    <col min="4" max="5" width="18.5546875" style="132" customWidth="1"/>
    <col min="6" max="6" width="13" style="132" bestFit="1" customWidth="1"/>
    <col min="7" max="16384" width="9.109375" style="132"/>
  </cols>
  <sheetData>
    <row r="2" spans="1:8" customFormat="1" x14ac:dyDescent="0.25">
      <c r="B2" s="25" t="s">
        <v>1</v>
      </c>
      <c r="C2" s="50"/>
      <c r="D2" s="50"/>
      <c r="E2" s="50"/>
      <c r="F2" s="50"/>
      <c r="G2" s="50"/>
      <c r="H2" s="50"/>
    </row>
    <row r="3" spans="1:8" ht="7.5" customHeight="1" x14ac:dyDescent="0.3">
      <c r="A3" s="136"/>
      <c r="B3" s="136"/>
      <c r="C3" s="136"/>
      <c r="D3" s="136"/>
      <c r="E3" s="136"/>
      <c r="F3" s="136"/>
      <c r="G3" s="136"/>
      <c r="H3" s="136"/>
    </row>
    <row r="4" spans="1:8" x14ac:dyDescent="0.3">
      <c r="A4" s="136"/>
      <c r="B4" s="191" t="s">
        <v>234</v>
      </c>
      <c r="C4" s="192"/>
      <c r="D4" s="192"/>
      <c r="E4" s="192"/>
      <c r="F4" s="192"/>
      <c r="G4" s="192"/>
      <c r="H4" s="192"/>
    </row>
    <row r="5" spans="1:8" s="136" customFormat="1" x14ac:dyDescent="0.3"/>
    <row r="6" spans="1:8" ht="15" customHeight="1" x14ac:dyDescent="0.3">
      <c r="B6" s="51" t="s">
        <v>235</v>
      </c>
      <c r="C6" s="193" t="s">
        <v>236</v>
      </c>
      <c r="D6" s="194" t="s">
        <v>237</v>
      </c>
      <c r="E6" s="195" t="s">
        <v>238</v>
      </c>
      <c r="F6" s="195" t="s">
        <v>239</v>
      </c>
    </row>
    <row r="7" spans="1:8" x14ac:dyDescent="0.3">
      <c r="B7" s="24">
        <v>1</v>
      </c>
      <c r="C7" s="196" t="s">
        <v>240</v>
      </c>
      <c r="D7" s="197" t="s">
        <v>241</v>
      </c>
      <c r="E7" s="198">
        <v>1318.2</v>
      </c>
      <c r="F7" s="199">
        <v>17.5</v>
      </c>
      <c r="G7" s="196"/>
      <c r="H7" s="196"/>
    </row>
    <row r="8" spans="1:8" ht="14.25" customHeight="1" x14ac:dyDescent="0.3">
      <c r="B8" s="24">
        <v>2</v>
      </c>
      <c r="C8" s="196" t="s">
        <v>242</v>
      </c>
      <c r="D8" s="197" t="s">
        <v>243</v>
      </c>
      <c r="E8" s="198">
        <v>1108.3900000000001</v>
      </c>
      <c r="F8" s="199">
        <v>6.82</v>
      </c>
      <c r="G8" s="196"/>
      <c r="H8" s="196"/>
    </row>
    <row r="9" spans="1:8" x14ac:dyDescent="0.3">
      <c r="B9" s="24">
        <v>3</v>
      </c>
      <c r="C9" s="196" t="s">
        <v>244</v>
      </c>
      <c r="D9" s="197" t="s">
        <v>245</v>
      </c>
      <c r="E9" s="198">
        <v>10596.08</v>
      </c>
      <c r="F9" s="199">
        <v>10.119999999999999</v>
      </c>
      <c r="G9" s="200"/>
    </row>
    <row r="10" spans="1:8" x14ac:dyDescent="0.3">
      <c r="B10" s="24">
        <v>4</v>
      </c>
      <c r="C10" s="196" t="s">
        <v>246</v>
      </c>
      <c r="D10" s="197" t="s">
        <v>247</v>
      </c>
      <c r="E10" s="198">
        <v>6076.93</v>
      </c>
      <c r="F10" s="199">
        <v>23.67</v>
      </c>
      <c r="G10" s="200"/>
    </row>
    <row r="11" spans="1:8" x14ac:dyDescent="0.3">
      <c r="B11" s="156"/>
      <c r="C11" s="200"/>
      <c r="D11" s="200"/>
      <c r="E11" s="200"/>
    </row>
    <row r="12" spans="1:8" x14ac:dyDescent="0.3">
      <c r="B12" s="156"/>
      <c r="C12" s="201"/>
      <c r="D12" s="201"/>
      <c r="E12" s="202"/>
    </row>
    <row r="13" spans="1:8" x14ac:dyDescent="0.3">
      <c r="B13" s="203" t="s">
        <v>248</v>
      </c>
      <c r="C13" s="203"/>
      <c r="D13" s="203"/>
      <c r="E13" s="204">
        <f>AVERAGE(F7:F10)</f>
        <v>14.5275</v>
      </c>
    </row>
    <row r="14" spans="1:8" x14ac:dyDescent="0.3">
      <c r="B14" s="203" t="s">
        <v>249</v>
      </c>
      <c r="C14" s="205"/>
      <c r="D14" s="205"/>
      <c r="E14" s="204">
        <f>MEDIAN(F7:F10)</f>
        <v>13.809999999999999</v>
      </c>
    </row>
    <row r="16" spans="1:8" x14ac:dyDescent="0.3">
      <c r="B16" s="206" t="s">
        <v>90</v>
      </c>
      <c r="C16" s="207"/>
      <c r="D16" s="207"/>
      <c r="E16" s="208" t="s">
        <v>239</v>
      </c>
    </row>
    <row r="17" spans="2:5" x14ac:dyDescent="0.3">
      <c r="B17" s="209" t="s">
        <v>249</v>
      </c>
      <c r="E17" s="210">
        <f>E14</f>
        <v>13.809999999999999</v>
      </c>
    </row>
    <row r="18" spans="2:5" x14ac:dyDescent="0.3">
      <c r="B18" s="209" t="s">
        <v>248</v>
      </c>
      <c r="E18" s="210">
        <f>E13</f>
        <v>14.5275</v>
      </c>
    </row>
    <row r="20" spans="2:5" x14ac:dyDescent="0.3">
      <c r="B20" s="678" t="s">
        <v>223</v>
      </c>
      <c r="C20" s="678"/>
      <c r="D20" s="678"/>
      <c r="E20" s="678"/>
    </row>
    <row r="21" spans="2:5" x14ac:dyDescent="0.3">
      <c r="B21" s="209" t="s">
        <v>250</v>
      </c>
      <c r="E21" s="210">
        <f>E18</f>
        <v>14.5275</v>
      </c>
    </row>
    <row r="22" spans="2:5" x14ac:dyDescent="0.3">
      <c r="B22" s="209" t="s">
        <v>226</v>
      </c>
      <c r="E22" s="210">
        <f>AVERAGE(E21,E23)</f>
        <v>14.168749999999999</v>
      </c>
    </row>
    <row r="23" spans="2:5" x14ac:dyDescent="0.3">
      <c r="B23" s="209" t="s">
        <v>225</v>
      </c>
      <c r="E23" s="210">
        <f>E17</f>
        <v>13.809999999999999</v>
      </c>
    </row>
  </sheetData>
  <mergeCells count="1">
    <mergeCell ref="B20:E2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CCE32-DF9E-489C-90EE-9E33BDD4183C}">
  <sheetPr>
    <tabColor theme="9" tint="-0.499984740745262"/>
  </sheetPr>
  <dimension ref="B2:U53"/>
  <sheetViews>
    <sheetView topLeftCell="A7" workbookViewId="0">
      <selection activeCell="P29" sqref="P29"/>
    </sheetView>
  </sheetViews>
  <sheetFormatPr defaultColWidth="9.109375" defaultRowHeight="14.4" x14ac:dyDescent="0.3"/>
  <cols>
    <col min="1" max="1" width="4.6640625" style="132" customWidth="1"/>
    <col min="2" max="2" width="44.44140625" style="132" customWidth="1"/>
    <col min="3" max="9" width="18.5546875" style="132" customWidth="1"/>
    <col min="10" max="10" width="9.109375" style="132"/>
    <col min="11" max="11" width="16" style="132" customWidth="1"/>
    <col min="12" max="14" width="9.109375" style="132"/>
    <col min="15" max="15" width="16" style="132" customWidth="1"/>
    <col min="16" max="16" width="9.109375" style="132"/>
    <col min="17" max="17" width="7.44140625" style="132" customWidth="1"/>
    <col min="18" max="18" width="16.88671875" style="132" customWidth="1"/>
    <col min="19" max="19" width="17.6640625" style="132" customWidth="1"/>
    <col min="20" max="16384" width="9.109375" style="132"/>
  </cols>
  <sheetData>
    <row r="2" spans="2:21" customFormat="1" ht="18" customHeight="1" x14ac:dyDescent="0.25">
      <c r="B2" s="25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</row>
    <row r="3" spans="2:21" ht="6.75" customHeight="1" x14ac:dyDescent="0.3"/>
    <row r="4" spans="2:21" ht="16.5" customHeight="1" x14ac:dyDescent="0.3">
      <c r="B4" s="133" t="s">
        <v>193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</row>
    <row r="5" spans="2:21" ht="9" customHeight="1" x14ac:dyDescent="0.3">
      <c r="B5" s="135"/>
    </row>
    <row r="6" spans="2:21" ht="16.5" customHeight="1" x14ac:dyDescent="0.3">
      <c r="B6" s="4" t="s">
        <v>2</v>
      </c>
      <c r="C6" s="6">
        <v>45382</v>
      </c>
      <c r="D6" s="6">
        <f>EDATE(C6,12)</f>
        <v>45747</v>
      </c>
      <c r="E6" s="6">
        <f t="shared" ref="E6:N6" si="0">EDATE(D6,12)</f>
        <v>46112</v>
      </c>
      <c r="F6" s="6">
        <f t="shared" si="0"/>
        <v>46477</v>
      </c>
      <c r="G6" s="6">
        <f t="shared" si="0"/>
        <v>46843</v>
      </c>
      <c r="H6" s="6">
        <f t="shared" si="0"/>
        <v>47208</v>
      </c>
      <c r="I6" s="6">
        <f t="shared" si="0"/>
        <v>47573</v>
      </c>
      <c r="J6" s="6">
        <f t="shared" si="0"/>
        <v>47938</v>
      </c>
      <c r="K6" s="6">
        <f t="shared" si="0"/>
        <v>48304</v>
      </c>
      <c r="L6" s="6">
        <f t="shared" si="0"/>
        <v>48669</v>
      </c>
      <c r="M6" s="6">
        <f t="shared" si="0"/>
        <v>49034</v>
      </c>
      <c r="N6" s="6">
        <f t="shared" si="0"/>
        <v>49399</v>
      </c>
    </row>
    <row r="7" spans="2:21" x14ac:dyDescent="0.3">
      <c r="B7" s="136" t="s">
        <v>14</v>
      </c>
      <c r="C7" s="137">
        <f>'P &amp; L'!I53</f>
        <v>10.457952599204447</v>
      </c>
      <c r="D7" s="137">
        <f>'P &amp; L'!J53</f>
        <v>22.741333381979246</v>
      </c>
      <c r="E7" s="137">
        <f>'P &amp; L'!K53</f>
        <v>47.369243709272382</v>
      </c>
      <c r="F7" s="137">
        <f>'P &amp; L'!L53</f>
        <v>65.482427789277153</v>
      </c>
      <c r="G7" s="137">
        <f>'P &amp; L'!M53</f>
        <v>84.960920396233632</v>
      </c>
      <c r="H7" s="137">
        <f>'P &amp; L'!N53</f>
        <v>96.674882647605273</v>
      </c>
      <c r="I7" s="137">
        <f>'P &amp; L'!O53</f>
        <v>99.542574136478379</v>
      </c>
      <c r="J7" s="137">
        <f>'P &amp; L'!P53</f>
        <v>102.38222330093981</v>
      </c>
      <c r="K7" s="137">
        <f>'P &amp; L'!Q53</f>
        <v>105.17599218612963</v>
      </c>
      <c r="L7" s="137">
        <f>'P &amp; L'!R53</f>
        <v>107.90351530364705</v>
      </c>
      <c r="M7" s="137">
        <f>'P &amp; L'!S53</f>
        <v>110.54160867725204</v>
      </c>
      <c r="N7" s="137">
        <f>'P &amp; L'!T53</f>
        <v>113.0639477569307</v>
      </c>
    </row>
    <row r="8" spans="2:21" x14ac:dyDescent="0.3">
      <c r="B8" s="136" t="s">
        <v>15</v>
      </c>
      <c r="C8" s="137">
        <f>'P &amp; L'!I56</f>
        <v>5.8440044300000027</v>
      </c>
      <c r="D8" s="137">
        <f>'P &amp; L'!J56</f>
        <v>5.1342930640990021</v>
      </c>
      <c r="E8" s="137">
        <f>'P &amp; L'!K56</f>
        <v>4.5263121774434474</v>
      </c>
      <c r="F8" s="137">
        <f>'P &amp; L'!L56</f>
        <v>4.0020107818628796</v>
      </c>
      <c r="G8" s="137">
        <f>'P &amp; L'!M56</f>
        <v>3.5473321333102432</v>
      </c>
      <c r="H8" s="137">
        <f>'P &amp; L'!N56</f>
        <v>3.1511508254174729</v>
      </c>
      <c r="I8" s="137">
        <f>'P &amp; L'!O56</f>
        <v>2.8045324288925917</v>
      </c>
      <c r="J8" s="137">
        <f>'P &amp; L'!P56</f>
        <v>2.5002090846779037</v>
      </c>
      <c r="K8" s="137">
        <f>'P &amp; L'!Q56</f>
        <v>2.232201620709227</v>
      </c>
      <c r="L8" s="137">
        <f>'P &amp; L'!R56</f>
        <v>1.9955425226293022</v>
      </c>
      <c r="M8" s="137">
        <f>'P &amp; L'!S56</f>
        <v>1.786069388599824</v>
      </c>
      <c r="N8" s="137">
        <f>'P &amp; L'!T56</f>
        <v>1.6002684289314737</v>
      </c>
      <c r="R8" s="658" t="s">
        <v>452</v>
      </c>
      <c r="S8" s="658"/>
    </row>
    <row r="9" spans="2:21" x14ac:dyDescent="0.3">
      <c r="B9" s="136" t="s">
        <v>16</v>
      </c>
      <c r="C9" s="137">
        <f>'P &amp; L'!I57</f>
        <v>4.6139481692044439</v>
      </c>
      <c r="D9" s="137">
        <f>'P &amp; L'!J57</f>
        <v>17.607040317880244</v>
      </c>
      <c r="E9" s="137">
        <f>'P &amp; L'!K57</f>
        <v>42.842931531828938</v>
      </c>
      <c r="F9" s="137">
        <f>'P &amp; L'!L57</f>
        <v>61.480417007414275</v>
      </c>
      <c r="G9" s="137">
        <f>'P &amp; L'!M57</f>
        <v>81.413588262923383</v>
      </c>
      <c r="H9" s="137">
        <f>'P &amp; L'!N57</f>
        <v>93.523731822187798</v>
      </c>
      <c r="I9" s="137">
        <f>'P &amp; L'!O57</f>
        <v>96.738041707585793</v>
      </c>
      <c r="J9" s="137">
        <f>'P &amp; L'!P57</f>
        <v>99.882014216261908</v>
      </c>
      <c r="K9" s="137">
        <f>'P &amp; L'!Q57</f>
        <v>102.9437905654204</v>
      </c>
      <c r="L9" s="137">
        <f>'P &amp; L'!R57</f>
        <v>105.90797278101775</v>
      </c>
      <c r="M9" s="137">
        <f>'P &amp; L'!S57</f>
        <v>108.75553928865222</v>
      </c>
      <c r="N9" s="137">
        <f>'P &amp; L'!T57</f>
        <v>111.46367932799923</v>
      </c>
      <c r="R9" s="236"/>
      <c r="S9" s="333" t="s">
        <v>451</v>
      </c>
    </row>
    <row r="10" spans="2:21" x14ac:dyDescent="0.3">
      <c r="B10" s="136" t="s">
        <v>340</v>
      </c>
      <c r="C10" s="265">
        <f>'P &amp; L'!I64</f>
        <v>0.60461244171328488</v>
      </c>
      <c r="D10" s="265">
        <f>'P &amp; L'!J64</f>
        <v>0</v>
      </c>
      <c r="E10" s="265">
        <f>'P &amp; L'!K64</f>
        <v>3.8546990662138914</v>
      </c>
      <c r="F10" s="265">
        <f>'P &amp; L'!L64</f>
        <v>7.4933878787260122</v>
      </c>
      <c r="G10" s="265">
        <f>'P &amp; L'!M64</f>
        <v>11.446169590884868</v>
      </c>
      <c r="H10" s="265">
        <f>'P &amp; L'!N64</f>
        <v>13.863254299168382</v>
      </c>
      <c r="I10" s="265">
        <f>'P &amp; L'!O64</f>
        <v>14.589651022754946</v>
      </c>
      <c r="J10" s="265">
        <f>'P &amp; L'!P64</f>
        <v>15.41606422109005</v>
      </c>
      <c r="K10" s="265">
        <f>'P &amp; L'!Q64</f>
        <v>16.30302728790388</v>
      </c>
      <c r="L10" s="265">
        <f>'P &amp; L'!R64</f>
        <v>17.246210080119731</v>
      </c>
      <c r="M10" s="265">
        <f>'P &amp; L'!S64</f>
        <v>18.286155944957461</v>
      </c>
      <c r="N10" s="265">
        <f>'P &amp; L'!T64</f>
        <v>20.092262560283839</v>
      </c>
      <c r="R10" s="333" t="s">
        <v>227</v>
      </c>
      <c r="S10" s="328">
        <f>C28</f>
        <v>284.60253881924018</v>
      </c>
    </row>
    <row r="11" spans="2:21" x14ac:dyDescent="0.3">
      <c r="B11" s="136" t="s">
        <v>346</v>
      </c>
      <c r="C11" s="265">
        <f>C9-C10</f>
        <v>4.009335727491159</v>
      </c>
      <c r="D11" s="265">
        <f t="shared" ref="D11:N11" si="1">D9-D10</f>
        <v>17.607040317880244</v>
      </c>
      <c r="E11" s="265">
        <f t="shared" si="1"/>
        <v>38.988232465615049</v>
      </c>
      <c r="F11" s="265">
        <f t="shared" si="1"/>
        <v>53.987029128688263</v>
      </c>
      <c r="G11" s="265">
        <f t="shared" si="1"/>
        <v>69.967418672038519</v>
      </c>
      <c r="H11" s="265">
        <f t="shared" si="1"/>
        <v>79.660477523019409</v>
      </c>
      <c r="I11" s="265">
        <f t="shared" si="1"/>
        <v>82.148390684830844</v>
      </c>
      <c r="J11" s="265">
        <f t="shared" si="1"/>
        <v>84.465949995171854</v>
      </c>
      <c r="K11" s="265">
        <f t="shared" si="1"/>
        <v>86.640763277516527</v>
      </c>
      <c r="L11" s="265">
        <f t="shared" si="1"/>
        <v>88.661762700898009</v>
      </c>
      <c r="M11" s="265">
        <f t="shared" si="1"/>
        <v>90.469383343694759</v>
      </c>
      <c r="N11" s="265">
        <f t="shared" si="1"/>
        <v>91.371416767715388</v>
      </c>
      <c r="R11" s="329">
        <v>0.11</v>
      </c>
      <c r="S11" s="330">
        <f t="dataTable" ref="S11:S14" dt2D="0" dtr="0" r1="C16"/>
        <v>334.94961300234718</v>
      </c>
    </row>
    <row r="12" spans="2:21" x14ac:dyDescent="0.3">
      <c r="B12" s="136" t="s">
        <v>347</v>
      </c>
      <c r="C12" s="265">
        <f>C8</f>
        <v>5.8440044300000027</v>
      </c>
      <c r="D12" s="265">
        <f t="shared" ref="D12:N12" si="2">D8</f>
        <v>5.1342930640990021</v>
      </c>
      <c r="E12" s="265">
        <f t="shared" si="2"/>
        <v>4.5263121774434474</v>
      </c>
      <c r="F12" s="265">
        <f t="shared" si="2"/>
        <v>4.0020107818628796</v>
      </c>
      <c r="G12" s="265">
        <f t="shared" si="2"/>
        <v>3.5473321333102432</v>
      </c>
      <c r="H12" s="265">
        <f t="shared" si="2"/>
        <v>3.1511508254174729</v>
      </c>
      <c r="I12" s="265">
        <f t="shared" si="2"/>
        <v>2.8045324288925917</v>
      </c>
      <c r="J12" s="265">
        <f t="shared" si="2"/>
        <v>2.5002090846779037</v>
      </c>
      <c r="K12" s="265">
        <f t="shared" si="2"/>
        <v>2.232201620709227</v>
      </c>
      <c r="L12" s="265">
        <f t="shared" si="2"/>
        <v>1.9955425226293022</v>
      </c>
      <c r="M12" s="265">
        <f t="shared" si="2"/>
        <v>1.786069388599824</v>
      </c>
      <c r="N12" s="265">
        <f t="shared" si="2"/>
        <v>1.6002684289314737</v>
      </c>
      <c r="Q12" s="326"/>
      <c r="R12" s="353">
        <v>0.1197</v>
      </c>
      <c r="S12" s="332">
        <v>308.97284562175616</v>
      </c>
      <c r="T12" s="327"/>
      <c r="U12" s="327"/>
    </row>
    <row r="13" spans="2:21" x14ac:dyDescent="0.3">
      <c r="B13" s="136" t="s">
        <v>348</v>
      </c>
      <c r="C13" s="137">
        <f>BS!I61</f>
        <v>2.685679336514351</v>
      </c>
      <c r="D13" s="137">
        <f>BS!J61</f>
        <v>29.586362814747549</v>
      </c>
      <c r="E13" s="137">
        <f>BS!K61</f>
        <v>60.061668265705677</v>
      </c>
      <c r="F13" s="137">
        <f>BS!L61</f>
        <v>47.707058874726101</v>
      </c>
      <c r="G13" s="137">
        <f>BS!M61</f>
        <v>50.006510446584741</v>
      </c>
      <c r="H13" s="137">
        <f>BS!N61</f>
        <v>32.903803008765664</v>
      </c>
      <c r="I13" s="137">
        <f>BS!O61</f>
        <v>11.734646657589991</v>
      </c>
      <c r="J13" s="137">
        <f>BS!P61</f>
        <v>10.58206022853102</v>
      </c>
      <c r="K13" s="137">
        <f>BS!Q61</f>
        <v>11.040072258528539</v>
      </c>
      <c r="L13" s="137">
        <f>BS!R61</f>
        <v>11.518161854810671</v>
      </c>
      <c r="M13" s="137">
        <f>BS!S61</f>
        <v>12.017224420945126</v>
      </c>
      <c r="N13" s="137">
        <f>BS!T61</f>
        <v>12.538196200487391</v>
      </c>
      <c r="Q13" s="326"/>
      <c r="R13" s="353">
        <v>0.12970000000000001</v>
      </c>
      <c r="S13" s="332">
        <v>284.62075708451448</v>
      </c>
    </row>
    <row r="14" spans="2:21" x14ac:dyDescent="0.3">
      <c r="B14" s="141" t="s">
        <v>199</v>
      </c>
      <c r="C14" s="142">
        <f t="shared" ref="C14:N14" si="3">C11+C12-C13</f>
        <v>7.1676608209768098</v>
      </c>
      <c r="D14" s="142">
        <f t="shared" si="3"/>
        <v>-6.8450294327683032</v>
      </c>
      <c r="E14" s="142">
        <f t="shared" si="3"/>
        <v>-16.547123622647177</v>
      </c>
      <c r="F14" s="142">
        <f t="shared" si="3"/>
        <v>10.281981035825041</v>
      </c>
      <c r="G14" s="142">
        <f t="shared" si="3"/>
        <v>23.508240358764027</v>
      </c>
      <c r="H14" s="142">
        <f t="shared" si="3"/>
        <v>49.90782533967122</v>
      </c>
      <c r="I14" s="142">
        <f t="shared" si="3"/>
        <v>73.218276456133438</v>
      </c>
      <c r="J14" s="142">
        <f t="shared" si="3"/>
        <v>76.38409885131874</v>
      </c>
      <c r="K14" s="142">
        <f t="shared" si="3"/>
        <v>77.832892639697221</v>
      </c>
      <c r="L14" s="142">
        <f t="shared" si="3"/>
        <v>79.139143368716645</v>
      </c>
      <c r="M14" s="142">
        <f t="shared" si="3"/>
        <v>80.238228311349459</v>
      </c>
      <c r="N14" s="142">
        <f t="shared" si="3"/>
        <v>80.433488996159468</v>
      </c>
      <c r="R14" s="354">
        <v>0.13969999999999999</v>
      </c>
      <c r="S14" s="332">
        <v>262.48317260402325</v>
      </c>
    </row>
    <row r="15" spans="2:21" x14ac:dyDescent="0.3">
      <c r="D15" s="292"/>
      <c r="E15" s="292"/>
      <c r="F15" s="292"/>
      <c r="G15" s="292"/>
      <c r="H15" s="292"/>
      <c r="I15" s="292"/>
      <c r="J15" s="292"/>
      <c r="K15" s="292"/>
      <c r="L15" s="292"/>
      <c r="M15" s="292"/>
      <c r="N15" s="292"/>
    </row>
    <row r="16" spans="2:21" x14ac:dyDescent="0.3">
      <c r="B16" s="143" t="s">
        <v>200</v>
      </c>
      <c r="C16" s="266">
        <f>WACC!D23</f>
        <v>0.12970785126516687</v>
      </c>
      <c r="D16" s="136"/>
      <c r="E16" s="136"/>
      <c r="F16" s="136"/>
      <c r="G16" s="136"/>
      <c r="K16" s="656" t="s">
        <v>450</v>
      </c>
      <c r="L16" s="657"/>
      <c r="M16" s="657"/>
      <c r="N16" s="325">
        <f>(N14*(1+5%)/(C16-5%))</f>
        <v>1059.5589029869532</v>
      </c>
    </row>
    <row r="17" spans="2:20" x14ac:dyDescent="0.3">
      <c r="B17" s="143" t="s">
        <v>343</v>
      </c>
      <c r="C17" s="266">
        <v>0.5</v>
      </c>
      <c r="D17" s="136"/>
      <c r="E17" s="136"/>
      <c r="F17" s="136"/>
      <c r="G17" s="136"/>
    </row>
    <row r="18" spans="2:20" x14ac:dyDescent="0.3">
      <c r="B18" s="143" t="s">
        <v>202</v>
      </c>
      <c r="C18" s="148">
        <f>WACC!C6</f>
        <v>45199</v>
      </c>
      <c r="D18" s="136"/>
      <c r="E18" s="136"/>
      <c r="F18" s="136"/>
      <c r="G18" s="136"/>
      <c r="O18" s="648" t="s">
        <v>455</v>
      </c>
      <c r="P18" s="649"/>
      <c r="R18" s="648" t="s">
        <v>461</v>
      </c>
      <c r="S18" s="649"/>
    </row>
    <row r="19" spans="2:20" x14ac:dyDescent="0.3">
      <c r="B19" s="143"/>
      <c r="C19" s="246"/>
      <c r="D19" s="136"/>
      <c r="E19" s="136"/>
      <c r="F19" s="136"/>
      <c r="G19" s="136"/>
      <c r="O19" s="340" t="s">
        <v>2</v>
      </c>
      <c r="P19" s="340" t="s">
        <v>110</v>
      </c>
      <c r="R19" s="340" t="str">
        <f>Assumptions!C114</f>
        <v>Current Rate</v>
      </c>
      <c r="S19" s="350">
        <f>Assumptions!D114</f>
        <v>4.2000000000000003E-2</v>
      </c>
    </row>
    <row r="20" spans="2:20" x14ac:dyDescent="0.3">
      <c r="B20" s="136" t="s">
        <v>203</v>
      </c>
      <c r="C20" s="149">
        <f>(C6-C18)/365</f>
        <v>0.50136986301369868</v>
      </c>
      <c r="D20" s="137">
        <f>C20+1</f>
        <v>1.5013698630136987</v>
      </c>
      <c r="E20" s="137">
        <f t="shared" ref="E20:N20" si="4">D20+1</f>
        <v>2.5013698630136987</v>
      </c>
      <c r="F20" s="137">
        <f t="shared" si="4"/>
        <v>3.5013698630136987</v>
      </c>
      <c r="G20" s="137">
        <f t="shared" si="4"/>
        <v>4.5013698630136982</v>
      </c>
      <c r="H20" s="137">
        <f t="shared" si="4"/>
        <v>5.5013698630136982</v>
      </c>
      <c r="I20" s="137">
        <f t="shared" si="4"/>
        <v>6.5013698630136982</v>
      </c>
      <c r="J20" s="137">
        <f t="shared" si="4"/>
        <v>7.5013698630136982</v>
      </c>
      <c r="K20" s="137">
        <f t="shared" si="4"/>
        <v>8.5013698630136982</v>
      </c>
      <c r="L20" s="137">
        <f t="shared" si="4"/>
        <v>9.5013698630136982</v>
      </c>
      <c r="M20" s="137">
        <f t="shared" si="4"/>
        <v>10.501369863013698</v>
      </c>
      <c r="N20" s="137">
        <f t="shared" si="4"/>
        <v>11.501369863013698</v>
      </c>
      <c r="O20" s="335" t="s">
        <v>145</v>
      </c>
      <c r="P20" s="336">
        <f>'FV FA @ 2035'!J19</f>
        <v>18.076770783888321</v>
      </c>
      <c r="R20" s="333"/>
      <c r="S20" s="328" t="str">
        <f>Assumptions!D115</f>
        <v>EV</v>
      </c>
      <c r="T20" s="334" t="s">
        <v>464</v>
      </c>
    </row>
    <row r="21" spans="2:20" x14ac:dyDescent="0.3">
      <c r="B21" s="136" t="s">
        <v>204</v>
      </c>
      <c r="C21" s="137">
        <f t="shared" ref="C21:N21" si="5">1/(1+$C$16)^C20</f>
        <v>0.94068532754707612</v>
      </c>
      <c r="D21" s="137">
        <f t="shared" si="5"/>
        <v>0.83268017168650887</v>
      </c>
      <c r="E21" s="137">
        <f t="shared" si="5"/>
        <v>0.73707567027527099</v>
      </c>
      <c r="F21" s="137">
        <f t="shared" si="5"/>
        <v>0.65244803729549661</v>
      </c>
      <c r="G21" s="137">
        <f t="shared" si="5"/>
        <v>0.57753695928094695</v>
      </c>
      <c r="H21" s="137">
        <f t="shared" si="5"/>
        <v>0.51122682615169901</v>
      </c>
      <c r="I21" s="137">
        <f t="shared" si="5"/>
        <v>0.45253011703793417</v>
      </c>
      <c r="J21" s="137">
        <f t="shared" si="5"/>
        <v>0.40057269366690057</v>
      </c>
      <c r="K21" s="137">
        <f t="shared" si="5"/>
        <v>0.35458078229543744</v>
      </c>
      <c r="L21" s="137">
        <f t="shared" si="5"/>
        <v>0.31386945031703573</v>
      </c>
      <c r="M21" s="137">
        <f t="shared" si="5"/>
        <v>0.27783240593179143</v>
      </c>
      <c r="N21" s="137">
        <f t="shared" si="5"/>
        <v>0.24593296897126565</v>
      </c>
      <c r="O21" s="335" t="s">
        <v>351</v>
      </c>
      <c r="P21" s="336">
        <f>'FV FA @ 2035'!J20</f>
        <v>50.139886686990458</v>
      </c>
      <c r="R21" s="331" t="str">
        <f>Assumptions!C116</f>
        <v>Rate</v>
      </c>
      <c r="S21" s="332">
        <f>Assumptions!D116</f>
        <v>279.30193619169677</v>
      </c>
    </row>
    <row r="22" spans="2:20" x14ac:dyDescent="0.3">
      <c r="B22" s="136" t="s">
        <v>205</v>
      </c>
      <c r="C22" s="137"/>
      <c r="D22" s="137"/>
      <c r="E22" s="137"/>
      <c r="F22" s="137"/>
      <c r="N22" s="283">
        <f>P36</f>
        <v>372.92429558840865</v>
      </c>
      <c r="O22" s="335" t="s">
        <v>156</v>
      </c>
      <c r="P22" s="337">
        <f>BS!T14</f>
        <v>260.20832174923032</v>
      </c>
      <c r="R22" s="346">
        <f>Assumptions!C117</f>
        <v>3.2000000000000001E-2</v>
      </c>
      <c r="S22" s="332">
        <f>Assumptions!D117</f>
        <v>266.55138666572179</v>
      </c>
      <c r="T22" s="351">
        <f>S22-$S$21</f>
        <v>-12.750549525974975</v>
      </c>
    </row>
    <row r="23" spans="2:20" x14ac:dyDescent="0.3">
      <c r="B23" s="143" t="s">
        <v>206</v>
      </c>
      <c r="C23" s="150">
        <f t="shared" ref="C23:N23" si="6">C21*C14</f>
        <v>6.7425133671269153</v>
      </c>
      <c r="D23" s="150">
        <f t="shared" si="6"/>
        <v>-5.6997202832767169</v>
      </c>
      <c r="E23" s="150">
        <f t="shared" si="6"/>
        <v>-12.196482235290439</v>
      </c>
      <c r="F23" s="150">
        <f t="shared" si="6"/>
        <v>6.7084583463335647</v>
      </c>
      <c r="G23" s="150">
        <f t="shared" si="6"/>
        <v>13.576877654846214</v>
      </c>
      <c r="H23" s="150">
        <f t="shared" si="6"/>
        <v>25.514219148533456</v>
      </c>
      <c r="I23" s="150">
        <f t="shared" si="6"/>
        <v>33.133475214009884</v>
      </c>
      <c r="J23" s="150">
        <f t="shared" si="6"/>
        <v>30.597384230191555</v>
      </c>
      <c r="K23" s="150">
        <f t="shared" si="6"/>
        <v>27.598047960500637</v>
      </c>
      <c r="L23" s="150">
        <f t="shared" si="6"/>
        <v>24.839359427700177</v>
      </c>
      <c r="M23" s="150">
        <f t="shared" si="6"/>
        <v>22.292780019446603</v>
      </c>
      <c r="N23" s="150">
        <f t="shared" si="6"/>
        <v>19.781246753543122</v>
      </c>
      <c r="O23" s="335" t="s">
        <v>378</v>
      </c>
      <c r="P23" s="337">
        <f>BS!T17</f>
        <v>176.18169287391001</v>
      </c>
      <c r="R23" s="345">
        <f>Assumptions!C118</f>
        <v>4.2000000000000003E-2</v>
      </c>
      <c r="S23" s="332">
        <f>Assumptions!D118</f>
        <v>279.30193619169677</v>
      </c>
      <c r="T23" s="351">
        <f t="shared" ref="T23:T24" si="7">S23-$S$21</f>
        <v>0</v>
      </c>
    </row>
    <row r="24" spans="2:20" x14ac:dyDescent="0.3">
      <c r="B24" s="143" t="s">
        <v>342</v>
      </c>
      <c r="C24" s="150"/>
      <c r="D24" s="150"/>
      <c r="E24" s="150"/>
      <c r="F24" s="150"/>
      <c r="J24" s="150"/>
      <c r="K24" s="150"/>
      <c r="L24" s="150"/>
      <c r="M24" s="150"/>
      <c r="N24" s="150">
        <f>N22*N21</f>
        <v>91.714379215575207</v>
      </c>
      <c r="O24" s="335" t="s">
        <v>379</v>
      </c>
      <c r="P24" s="337">
        <f>BS!T46</f>
        <v>131.94997025520354</v>
      </c>
      <c r="R24" s="345">
        <f>Assumptions!C119</f>
        <v>5.1999999999999998E-2</v>
      </c>
      <c r="S24" s="332">
        <f>Assumptions!D119</f>
        <v>292.63582274132966</v>
      </c>
      <c r="T24" s="351">
        <f t="shared" si="7"/>
        <v>13.333886549632894</v>
      </c>
    </row>
    <row r="25" spans="2:20" x14ac:dyDescent="0.3">
      <c r="B25" s="143" t="s">
        <v>208</v>
      </c>
      <c r="C25" s="150">
        <f t="shared" ref="C25:N25" si="8">C23+C24</f>
        <v>6.7425133671269153</v>
      </c>
      <c r="D25" s="150">
        <f t="shared" si="8"/>
        <v>-5.6997202832767169</v>
      </c>
      <c r="E25" s="150">
        <f t="shared" si="8"/>
        <v>-12.196482235290439</v>
      </c>
      <c r="F25" s="150">
        <f t="shared" si="8"/>
        <v>6.7084583463335647</v>
      </c>
      <c r="G25" s="150">
        <f t="shared" si="8"/>
        <v>13.576877654846214</v>
      </c>
      <c r="H25" s="150">
        <f t="shared" si="8"/>
        <v>25.514219148533456</v>
      </c>
      <c r="I25" s="150">
        <f t="shared" si="8"/>
        <v>33.133475214009884</v>
      </c>
      <c r="J25" s="150">
        <f t="shared" si="8"/>
        <v>30.597384230191555</v>
      </c>
      <c r="K25" s="150">
        <f t="shared" si="8"/>
        <v>27.598047960500637</v>
      </c>
      <c r="L25" s="150">
        <f t="shared" si="8"/>
        <v>24.839359427700177</v>
      </c>
      <c r="M25" s="150">
        <f t="shared" si="8"/>
        <v>22.292780019446603</v>
      </c>
      <c r="N25" s="150">
        <f t="shared" si="8"/>
        <v>111.49562596911832</v>
      </c>
      <c r="O25" s="236"/>
      <c r="P25" s="336">
        <f>SUM(P20:P23)-P24</f>
        <v>372.65670183881559</v>
      </c>
    </row>
    <row r="26" spans="2:20" x14ac:dyDescent="0.3">
      <c r="B26" s="136"/>
      <c r="C26" s="136"/>
      <c r="D26" s="136"/>
      <c r="E26" s="136"/>
      <c r="F26" s="136"/>
      <c r="G26" s="136"/>
      <c r="O26" s="335" t="s">
        <v>456</v>
      </c>
      <c r="P26" s="338">
        <f>C17</f>
        <v>0.5</v>
      </c>
      <c r="R26" s="648" t="s">
        <v>465</v>
      </c>
      <c r="S26" s="649"/>
    </row>
    <row r="27" spans="2:20" x14ac:dyDescent="0.3">
      <c r="B27" s="136"/>
      <c r="C27" s="136"/>
      <c r="D27" s="136"/>
      <c r="E27" s="136"/>
      <c r="F27" s="136"/>
      <c r="G27" s="136"/>
      <c r="O27" s="340" t="s">
        <v>457</v>
      </c>
      <c r="P27" s="341">
        <f>P25*P26</f>
        <v>186.3283509194078</v>
      </c>
      <c r="R27" s="340" t="str">
        <f>Assumptions!F114</f>
        <v>Current Rate</v>
      </c>
      <c r="S27" s="350">
        <f>Assumptions!G114</f>
        <v>6.2E-2</v>
      </c>
    </row>
    <row r="28" spans="2:20" ht="15.6" x14ac:dyDescent="0.3">
      <c r="B28" s="151" t="s">
        <v>209</v>
      </c>
      <c r="C28" s="284">
        <f>SUM(C25:N25)</f>
        <v>284.60253881924018</v>
      </c>
      <c r="D28" s="153" t="s">
        <v>210</v>
      </c>
      <c r="E28" s="154"/>
      <c r="F28" s="154"/>
      <c r="G28" s="154"/>
      <c r="H28" s="154"/>
      <c r="I28" s="154"/>
      <c r="J28" s="154"/>
      <c r="O28" s="335" t="s">
        <v>360</v>
      </c>
      <c r="P28" s="336">
        <f>'FV FA @ 2035'!M27</f>
        <v>238.93211242060494</v>
      </c>
      <c r="R28" s="333"/>
      <c r="S28" s="328" t="str">
        <f>Assumptions!G115</f>
        <v>EV</v>
      </c>
      <c r="T28" s="334" t="s">
        <v>464</v>
      </c>
    </row>
    <row r="29" spans="2:20" x14ac:dyDescent="0.3">
      <c r="O29" s="335" t="s">
        <v>456</v>
      </c>
      <c r="P29" s="339">
        <v>0.75</v>
      </c>
      <c r="R29" s="331" t="str">
        <f>Assumptions!F116</f>
        <v>Rate</v>
      </c>
      <c r="S29" s="332">
        <f>Assumptions!G116</f>
        <v>279.30193619169677</v>
      </c>
    </row>
    <row r="30" spans="2:20" ht="15.6" x14ac:dyDescent="0.3">
      <c r="B30" s="151" t="s">
        <v>211</v>
      </c>
      <c r="C30" s="151"/>
      <c r="D30" s="151"/>
      <c r="E30" s="151"/>
      <c r="F30" s="151"/>
      <c r="G30" s="151"/>
      <c r="H30" s="151"/>
      <c r="I30" s="151"/>
      <c r="J30" s="151"/>
      <c r="O30" s="340" t="s">
        <v>457</v>
      </c>
      <c r="P30" s="341">
        <f>P28*P29</f>
        <v>179.19908431545372</v>
      </c>
      <c r="R30" s="348">
        <f>Assumptions!F117</f>
        <v>5.1999999999999998E-2</v>
      </c>
      <c r="S30" s="332">
        <f>Assumptions!G117</f>
        <v>265.10542452978427</v>
      </c>
      <c r="T30" s="351">
        <f>S30-$S$29</f>
        <v>-14.196511661912496</v>
      </c>
    </row>
    <row r="31" spans="2:20" x14ac:dyDescent="0.3">
      <c r="O31" s="236"/>
      <c r="P31" s="236"/>
      <c r="R31" s="349">
        <f>Assumptions!F118</f>
        <v>6.2E-2</v>
      </c>
      <c r="S31" s="332">
        <f>Assumptions!G118</f>
        <v>279.30193619169677</v>
      </c>
      <c r="T31" s="351">
        <f t="shared" ref="T31:T32" si="9">S31-$S$29</f>
        <v>0</v>
      </c>
    </row>
    <row r="32" spans="2:20" ht="15" thickBot="1" x14ac:dyDescent="0.35">
      <c r="B32" s="155" t="s">
        <v>453</v>
      </c>
      <c r="D32" s="155" t="s">
        <v>454</v>
      </c>
      <c r="F32" s="156"/>
      <c r="G32" s="155" t="s">
        <v>213</v>
      </c>
      <c r="H32" s="155"/>
      <c r="I32" s="155" t="s">
        <v>214</v>
      </c>
      <c r="J32" s="136"/>
      <c r="O32" s="335" t="s">
        <v>458</v>
      </c>
      <c r="P32" s="337">
        <f>BS!T20</f>
        <v>235.72689362949973</v>
      </c>
      <c r="R32" s="349">
        <f>Assumptions!F119</f>
        <v>7.1999999999999995E-2</v>
      </c>
      <c r="S32" s="332">
        <f>Assumptions!G119</f>
        <v>294.46225204763624</v>
      </c>
      <c r="T32" s="351">
        <f t="shared" si="9"/>
        <v>15.160315855939473</v>
      </c>
    </row>
    <row r="33" spans="2:20" ht="15" thickBot="1" x14ac:dyDescent="0.35">
      <c r="B33" s="157">
        <f>SUM(C23:H23)</f>
        <v>34.645865998272996</v>
      </c>
      <c r="C33" s="209" t="s">
        <v>215</v>
      </c>
      <c r="D33" s="157">
        <f>SUM(I23:N23)</f>
        <v>158.24229360539198</v>
      </c>
      <c r="F33" s="158" t="s">
        <v>215</v>
      </c>
      <c r="G33" s="157">
        <f>N24</f>
        <v>91.714379215575207</v>
      </c>
      <c r="H33" s="157" t="s">
        <v>216</v>
      </c>
      <c r="I33" s="159">
        <f>B33+D33+G33</f>
        <v>284.60253881924018</v>
      </c>
      <c r="J33" s="136"/>
      <c r="O33" s="335" t="s">
        <v>459</v>
      </c>
      <c r="P33" s="337">
        <f>BS!T43</f>
        <v>228.33003327595262</v>
      </c>
    </row>
    <row r="34" spans="2:20" x14ac:dyDescent="0.3">
      <c r="B34" s="156"/>
      <c r="C34" s="156"/>
      <c r="D34" s="156"/>
      <c r="E34" s="155"/>
      <c r="F34" s="155"/>
      <c r="G34" s="155"/>
      <c r="H34" s="155"/>
      <c r="I34" s="155"/>
      <c r="J34" s="155"/>
      <c r="O34" s="340" t="s">
        <v>457</v>
      </c>
      <c r="P34" s="342">
        <f>P32-P33</f>
        <v>7.3968603535471118</v>
      </c>
      <c r="R34" s="648" t="str">
        <f>Assumptions!C121</f>
        <v>Sensitivity wrt Rice COGS</v>
      </c>
      <c r="S34" s="649"/>
    </row>
    <row r="35" spans="2:20" x14ac:dyDescent="0.3">
      <c r="O35" s="236"/>
      <c r="P35" s="236"/>
      <c r="R35" s="340" t="str">
        <f>Assumptions!C122</f>
        <v>Current Rate</v>
      </c>
      <c r="S35" s="350">
        <f>Assumptions!D122</f>
        <v>0.8</v>
      </c>
    </row>
    <row r="36" spans="2:20" x14ac:dyDescent="0.3">
      <c r="O36" s="340" t="s">
        <v>460</v>
      </c>
      <c r="P36" s="341">
        <f>P27+P30+P34</f>
        <v>372.92429558840865</v>
      </c>
      <c r="R36" s="333"/>
      <c r="S36" s="328" t="str">
        <f>Assumptions!D123</f>
        <v>EV</v>
      </c>
      <c r="T36" s="352" t="s">
        <v>464</v>
      </c>
    </row>
    <row r="37" spans="2:20" x14ac:dyDescent="0.3">
      <c r="R37" s="331" t="str">
        <f>Assumptions!C124</f>
        <v>Rate</v>
      </c>
      <c r="S37" s="332">
        <f>Assumptions!D124</f>
        <v>279.30193619169677</v>
      </c>
    </row>
    <row r="38" spans="2:20" x14ac:dyDescent="0.3">
      <c r="R38" s="348">
        <f>Assumptions!C125</f>
        <v>0.7</v>
      </c>
      <c r="S38" s="332">
        <f>Assumptions!D125</f>
        <v>1066.3191683663024</v>
      </c>
      <c r="T38" s="351">
        <f>$S$37-S38</f>
        <v>-787.01723217460562</v>
      </c>
    </row>
    <row r="39" spans="2:20" x14ac:dyDescent="0.3">
      <c r="R39" s="349">
        <f>Assumptions!C126</f>
        <v>0.75</v>
      </c>
      <c r="S39" s="332">
        <f>Assumptions!D126</f>
        <v>673.789558736353</v>
      </c>
      <c r="T39" s="351">
        <f>$S$37-S39</f>
        <v>-394.48762254465623</v>
      </c>
    </row>
    <row r="40" spans="2:20" x14ac:dyDescent="0.3">
      <c r="R40" s="349">
        <f>Assumptions!C127</f>
        <v>0.8</v>
      </c>
      <c r="S40" s="332">
        <f>Assumptions!D127</f>
        <v>279.30193619169677</v>
      </c>
      <c r="T40" s="351">
        <f>$S$37-S40</f>
        <v>0</v>
      </c>
    </row>
    <row r="41" spans="2:20" x14ac:dyDescent="0.3">
      <c r="R41" s="348">
        <f>Assumptions!C128</f>
        <v>0.85</v>
      </c>
      <c r="S41" s="332">
        <f>Assumptions!D128</f>
        <v>-154.11032372424208</v>
      </c>
      <c r="T41" s="351">
        <f>$S$37-S41</f>
        <v>433.41225991593888</v>
      </c>
    </row>
    <row r="42" spans="2:20" x14ac:dyDescent="0.3">
      <c r="R42" s="349">
        <f>Assumptions!C129</f>
        <v>0.9</v>
      </c>
      <c r="S42" s="332">
        <f>Assumptions!D129</f>
        <v>-677.54210978594483</v>
      </c>
      <c r="T42" s="351">
        <f>$S$37-S42</f>
        <v>956.8440459776416</v>
      </c>
    </row>
    <row r="44" spans="2:20" x14ac:dyDescent="0.3">
      <c r="R44" s="648" t="str">
        <f>Assumptions!F121</f>
        <v>Sensitivity wrt Food COGS</v>
      </c>
      <c r="S44" s="649">
        <f>Assumptions!G121</f>
        <v>0</v>
      </c>
    </row>
    <row r="45" spans="2:20" x14ac:dyDescent="0.3">
      <c r="R45" s="340" t="str">
        <f>Assumptions!F122</f>
        <v>Current Rate</v>
      </c>
      <c r="S45" s="350">
        <f>Assumptions!G122</f>
        <v>0.4</v>
      </c>
    </row>
    <row r="46" spans="2:20" x14ac:dyDescent="0.3">
      <c r="R46" s="333">
        <f>Assumptions!F123</f>
        <v>0</v>
      </c>
      <c r="S46" s="328" t="str">
        <f>Assumptions!G123</f>
        <v>EV</v>
      </c>
    </row>
    <row r="47" spans="2:20" x14ac:dyDescent="0.3">
      <c r="R47" s="331" t="str">
        <f>Assumptions!F124</f>
        <v>Rate</v>
      </c>
      <c r="S47" s="332">
        <f>Assumptions!G124</f>
        <v>279.30193619169677</v>
      </c>
    </row>
    <row r="48" spans="2:20" x14ac:dyDescent="0.3">
      <c r="R48" s="348">
        <f>Assumptions!F125</f>
        <v>0.3</v>
      </c>
      <c r="S48" s="332">
        <f>Assumptions!G125</f>
        <v>338.4619198853195</v>
      </c>
      <c r="T48" s="351">
        <f>$S$47-S48</f>
        <v>-59.159983693622735</v>
      </c>
    </row>
    <row r="49" spans="18:20" x14ac:dyDescent="0.3">
      <c r="R49" s="349">
        <f>Assumptions!F126</f>
        <v>0.35</v>
      </c>
      <c r="S49" s="332">
        <f>Assumptions!G126</f>
        <v>308.88192803850825</v>
      </c>
      <c r="T49" s="351">
        <f t="shared" ref="T49:T52" si="10">$S$47-S49</f>
        <v>-29.579991846811481</v>
      </c>
    </row>
    <row r="50" spans="18:20" x14ac:dyDescent="0.3">
      <c r="R50" s="349">
        <f>Assumptions!F127</f>
        <v>0.4</v>
      </c>
      <c r="S50" s="332">
        <f>Assumptions!G127</f>
        <v>279.30193619169677</v>
      </c>
      <c r="T50" s="351">
        <f t="shared" si="10"/>
        <v>0</v>
      </c>
    </row>
    <row r="51" spans="18:20" x14ac:dyDescent="0.3">
      <c r="R51" s="348">
        <f>Assumptions!F128</f>
        <v>0.45</v>
      </c>
      <c r="S51" s="332">
        <f>Assumptions!G128</f>
        <v>249.5158895741792</v>
      </c>
      <c r="T51" s="351">
        <f t="shared" si="10"/>
        <v>29.78604661751757</v>
      </c>
    </row>
    <row r="52" spans="18:20" x14ac:dyDescent="0.3">
      <c r="R52" s="349">
        <f>Assumptions!F129</f>
        <v>0.5</v>
      </c>
      <c r="S52" s="332">
        <f>Assumptions!G129</f>
        <v>219.01291404875383</v>
      </c>
      <c r="T52" s="351">
        <f t="shared" si="10"/>
        <v>60.28902214294294</v>
      </c>
    </row>
    <row r="53" spans="18:20" x14ac:dyDescent="0.3">
      <c r="R53" s="648"/>
      <c r="S53" s="649"/>
    </row>
  </sheetData>
  <mergeCells count="8">
    <mergeCell ref="R44:S44"/>
    <mergeCell ref="R53:S53"/>
    <mergeCell ref="R8:S8"/>
    <mergeCell ref="K16:M16"/>
    <mergeCell ref="O18:P18"/>
    <mergeCell ref="R18:S18"/>
    <mergeCell ref="R26:S26"/>
    <mergeCell ref="R34:S34"/>
  </mergeCells>
  <conditionalFormatting sqref="C14:N14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4C59C-C0E2-4FA1-929D-1DD04509B363}">
  <sheetPr>
    <pageSetUpPr fitToPage="1"/>
  </sheetPr>
  <dimension ref="A5:Q65"/>
  <sheetViews>
    <sheetView topLeftCell="A43" zoomScaleNormal="100" workbookViewId="0">
      <selection activeCell="E64" sqref="E64"/>
    </sheetView>
  </sheetViews>
  <sheetFormatPr defaultColWidth="8.88671875" defaultRowHeight="14.4" x14ac:dyDescent="0.3"/>
  <cols>
    <col min="1" max="1" width="48" style="357" customWidth="1"/>
    <col min="2" max="2" width="20.44140625" style="357" bestFit="1" customWidth="1"/>
    <col min="3" max="3" width="18.33203125" style="357" bestFit="1" customWidth="1"/>
    <col min="4" max="4" width="17.6640625" style="357" bestFit="1" customWidth="1"/>
    <col min="5" max="5" width="16" style="357" customWidth="1"/>
    <col min="6" max="6" width="18.33203125" style="357" bestFit="1" customWidth="1"/>
    <col min="7" max="7" width="20.44140625" style="357" bestFit="1" customWidth="1"/>
    <col min="8" max="8" width="10" style="356" hidden="1" customWidth="1"/>
    <col min="9" max="9" width="51.5546875" style="357" hidden="1" customWidth="1"/>
    <col min="10" max="10" width="10.6640625" style="357" hidden="1" customWidth="1"/>
    <col min="11" max="15" width="13.44140625" style="357" hidden="1" customWidth="1"/>
    <col min="16" max="16384" width="8.88671875" style="357"/>
  </cols>
  <sheetData>
    <row r="5" spans="1:15" x14ac:dyDescent="0.3">
      <c r="A5" s="679" t="s">
        <v>466</v>
      </c>
      <c r="B5" s="680"/>
      <c r="C5" s="680"/>
      <c r="D5" s="680"/>
      <c r="E5" s="680"/>
      <c r="F5" s="680"/>
      <c r="G5" s="680"/>
      <c r="I5" s="681" t="s">
        <v>467</v>
      </c>
      <c r="J5" s="681"/>
      <c r="K5" s="681"/>
      <c r="L5" s="681"/>
      <c r="M5" s="681"/>
      <c r="N5" s="681"/>
      <c r="O5" s="681"/>
    </row>
    <row r="6" spans="1:15" ht="16.5" customHeight="1" x14ac:dyDescent="0.3">
      <c r="A6" s="370" t="s">
        <v>468</v>
      </c>
      <c r="B6" s="371"/>
      <c r="C6" s="371"/>
      <c r="D6" s="371"/>
      <c r="E6" s="371"/>
      <c r="F6" s="371"/>
      <c r="G6" s="371"/>
    </row>
    <row r="7" spans="1:15" ht="18.75" customHeight="1" thickBot="1" x14ac:dyDescent="0.35">
      <c r="A7" s="372" t="s">
        <v>469</v>
      </c>
      <c r="B7" s="372" t="s">
        <v>91</v>
      </c>
      <c r="C7" s="372" t="s">
        <v>92</v>
      </c>
      <c r="D7" s="372" t="s">
        <v>93</v>
      </c>
      <c r="E7" s="372" t="s">
        <v>94</v>
      </c>
      <c r="F7" s="372" t="s">
        <v>95</v>
      </c>
      <c r="G7" s="372" t="s">
        <v>96</v>
      </c>
      <c r="I7" s="358" t="s">
        <v>469</v>
      </c>
      <c r="J7" s="359" t="s">
        <v>91</v>
      </c>
      <c r="K7" s="359" t="s">
        <v>92</v>
      </c>
      <c r="L7" s="359" t="s">
        <v>93</v>
      </c>
      <c r="M7" s="359" t="s">
        <v>94</v>
      </c>
      <c r="N7" s="359" t="s">
        <v>95</v>
      </c>
      <c r="O7" s="359" t="s">
        <v>96</v>
      </c>
    </row>
    <row r="8" spans="1:15" x14ac:dyDescent="0.3">
      <c r="A8" s="373"/>
      <c r="B8" s="373"/>
      <c r="C8" s="373"/>
      <c r="D8" s="373"/>
      <c r="E8" s="373"/>
      <c r="F8" s="373"/>
      <c r="G8" s="373"/>
    </row>
    <row r="9" spans="1:15" x14ac:dyDescent="0.3">
      <c r="A9" s="374" t="s">
        <v>470</v>
      </c>
      <c r="B9" s="374"/>
      <c r="C9" s="374"/>
      <c r="D9" s="374"/>
      <c r="E9" s="374"/>
      <c r="F9" s="374"/>
      <c r="G9" s="374"/>
    </row>
    <row r="10" spans="1:15" x14ac:dyDescent="0.3">
      <c r="A10" s="373" t="s">
        <v>471</v>
      </c>
      <c r="B10" s="637">
        <v>18006.38</v>
      </c>
      <c r="C10" s="637">
        <v>132.76</v>
      </c>
      <c r="D10" s="637">
        <v>0</v>
      </c>
      <c r="E10" s="637">
        <v>0</v>
      </c>
      <c r="F10" s="637">
        <v>1948.27</v>
      </c>
      <c r="G10" s="637">
        <v>270.24200000000002</v>
      </c>
    </row>
    <row r="11" spans="1:15" x14ac:dyDescent="0.3">
      <c r="A11" s="373" t="s">
        <v>472</v>
      </c>
      <c r="B11" s="637">
        <v>44715.44</v>
      </c>
      <c r="C11" s="637">
        <v>2127.0100000000002</v>
      </c>
      <c r="D11" s="637">
        <v>0</v>
      </c>
      <c r="E11" s="637">
        <v>0</v>
      </c>
      <c r="F11" s="637">
        <v>3153.87</v>
      </c>
      <c r="G11" s="637"/>
    </row>
    <row r="12" spans="1:15" x14ac:dyDescent="0.3">
      <c r="A12" s="373" t="s">
        <v>473</v>
      </c>
      <c r="B12" s="637">
        <f>SUM(B10:B11)</f>
        <v>62721.820000000007</v>
      </c>
      <c r="C12" s="637">
        <f t="shared" ref="C12:G12" si="0">SUM(C10:C11)</f>
        <v>2259.7700000000004</v>
      </c>
      <c r="D12" s="638">
        <f t="shared" si="0"/>
        <v>0</v>
      </c>
      <c r="E12" s="638">
        <f t="shared" si="0"/>
        <v>0</v>
      </c>
      <c r="F12" s="637">
        <f t="shared" si="0"/>
        <v>5102.1399999999994</v>
      </c>
      <c r="G12" s="637">
        <f t="shared" si="0"/>
        <v>270.24200000000002</v>
      </c>
    </row>
    <row r="13" spans="1:15" x14ac:dyDescent="0.3">
      <c r="A13" s="373"/>
      <c r="B13" s="637"/>
      <c r="C13" s="637"/>
      <c r="D13" s="637"/>
      <c r="E13" s="637"/>
      <c r="F13" s="637"/>
      <c r="G13" s="637"/>
    </row>
    <row r="14" spans="1:15" x14ac:dyDescent="0.3">
      <c r="A14" s="373" t="s">
        <v>474</v>
      </c>
      <c r="B14" s="637">
        <v>41543</v>
      </c>
      <c r="C14" s="637">
        <v>91280</v>
      </c>
      <c r="D14" s="637">
        <v>1989.25</v>
      </c>
      <c r="E14" s="637">
        <v>1254.95</v>
      </c>
      <c r="F14" s="637">
        <v>3644.55</v>
      </c>
      <c r="G14" s="637">
        <v>782.08299999999997</v>
      </c>
    </row>
    <row r="15" spans="1:15" x14ac:dyDescent="0.3">
      <c r="A15" s="373" t="s">
        <v>475</v>
      </c>
      <c r="B15" s="637"/>
      <c r="C15" s="637"/>
      <c r="D15" s="637"/>
      <c r="E15" s="637"/>
      <c r="F15" s="637"/>
      <c r="G15" s="637"/>
    </row>
    <row r="16" spans="1:15" x14ac:dyDescent="0.3">
      <c r="A16" s="373"/>
      <c r="B16" s="637"/>
      <c r="C16" s="637"/>
      <c r="D16" s="637"/>
      <c r="E16" s="637"/>
      <c r="F16" s="637"/>
      <c r="G16" s="637"/>
    </row>
    <row r="17" spans="1:15" x14ac:dyDescent="0.3">
      <c r="A17" s="370" t="s">
        <v>476</v>
      </c>
      <c r="B17" s="637">
        <f t="shared" ref="B17:G17" si="1">B12+B14+B15</f>
        <v>104264.82</v>
      </c>
      <c r="C17" s="637">
        <f t="shared" si="1"/>
        <v>93539.77</v>
      </c>
      <c r="D17" s="637">
        <f t="shared" si="1"/>
        <v>1989.25</v>
      </c>
      <c r="E17" s="637">
        <f t="shared" si="1"/>
        <v>1254.95</v>
      </c>
      <c r="F17" s="637">
        <f t="shared" si="1"/>
        <v>8746.6899999999987</v>
      </c>
      <c r="G17" s="637">
        <f t="shared" si="1"/>
        <v>1052.325</v>
      </c>
    </row>
    <row r="18" spans="1:15" x14ac:dyDescent="0.3">
      <c r="A18" s="373"/>
      <c r="B18" s="637"/>
      <c r="C18" s="637"/>
      <c r="D18" s="637"/>
      <c r="E18" s="637"/>
      <c r="F18" s="637"/>
      <c r="G18" s="637"/>
    </row>
    <row r="19" spans="1:15" x14ac:dyDescent="0.3">
      <c r="A19" s="373" t="s">
        <v>477</v>
      </c>
      <c r="B19" s="637">
        <v>250000</v>
      </c>
      <c r="C19" s="637">
        <v>250000</v>
      </c>
      <c r="D19" s="637">
        <v>250000</v>
      </c>
      <c r="E19" s="637">
        <v>250000</v>
      </c>
      <c r="F19" s="637">
        <v>250000</v>
      </c>
      <c r="G19" s="637">
        <v>250000</v>
      </c>
    </row>
    <row r="20" spans="1:15" x14ac:dyDescent="0.3">
      <c r="A20" s="378" t="s">
        <v>508</v>
      </c>
      <c r="B20" s="639">
        <v>122714.82</v>
      </c>
      <c r="C20" s="639">
        <v>122739.77</v>
      </c>
      <c r="D20" s="639">
        <v>2561.25</v>
      </c>
      <c r="E20" s="639">
        <v>23232.95</v>
      </c>
      <c r="F20" s="639">
        <v>27919.688000000002</v>
      </c>
      <c r="G20" s="639">
        <v>59374.324999999997</v>
      </c>
    </row>
    <row r="21" spans="1:15" x14ac:dyDescent="0.3">
      <c r="A21" s="373" t="s">
        <v>478</v>
      </c>
      <c r="B21" s="379">
        <f>B20/B19</f>
        <v>0.49085928000000001</v>
      </c>
      <c r="C21" s="379">
        <f t="shared" ref="C21:G21" si="2">C20/C19</f>
        <v>0.49095907999999999</v>
      </c>
      <c r="D21" s="379">
        <f t="shared" si="2"/>
        <v>1.0245000000000001E-2</v>
      </c>
      <c r="E21" s="379">
        <f t="shared" si="2"/>
        <v>9.2931800000000009E-2</v>
      </c>
      <c r="F21" s="379">
        <f t="shared" si="2"/>
        <v>0.11167875200000001</v>
      </c>
      <c r="G21" s="379">
        <f t="shared" si="2"/>
        <v>0.23749729999999999</v>
      </c>
    </row>
    <row r="22" spans="1:15" x14ac:dyDescent="0.3">
      <c r="A22" s="373"/>
      <c r="B22" s="373"/>
      <c r="C22" s="373"/>
      <c r="D22" s="373"/>
      <c r="E22" s="373"/>
      <c r="F22" s="373"/>
      <c r="G22" s="373"/>
    </row>
    <row r="23" spans="1:15" ht="15" thickBot="1" x14ac:dyDescent="0.35">
      <c r="A23" s="380" t="s">
        <v>479</v>
      </c>
      <c r="B23" s="637">
        <v>46087.3</v>
      </c>
      <c r="C23" s="637">
        <v>1712.39</v>
      </c>
      <c r="D23" s="638">
        <v>0</v>
      </c>
      <c r="E23" s="638">
        <v>0</v>
      </c>
      <c r="F23" s="637">
        <v>4988.5600000000004</v>
      </c>
      <c r="G23" s="637">
        <v>1269.5899999999999</v>
      </c>
      <c r="I23" s="360" t="s">
        <v>480</v>
      </c>
      <c r="J23" s="361">
        <v>44524.75</v>
      </c>
      <c r="K23" s="362">
        <v>1712.39</v>
      </c>
      <c r="L23" s="363" t="s">
        <v>481</v>
      </c>
      <c r="M23" s="363" t="s">
        <v>481</v>
      </c>
      <c r="N23" s="361">
        <v>4085.9</v>
      </c>
      <c r="O23" s="364">
        <v>274.55</v>
      </c>
    </row>
    <row r="24" spans="1:15" ht="15" thickBot="1" x14ac:dyDescent="0.35">
      <c r="A24" s="373" t="s">
        <v>503</v>
      </c>
      <c r="B24" s="637">
        <v>44136.57</v>
      </c>
      <c r="C24" s="637">
        <v>1712.39</v>
      </c>
      <c r="D24" s="638">
        <v>0</v>
      </c>
      <c r="E24" s="638">
        <v>0</v>
      </c>
      <c r="F24" s="637">
        <v>4085.9</v>
      </c>
      <c r="G24" s="637">
        <v>274.55</v>
      </c>
      <c r="I24" s="360"/>
      <c r="J24" s="361"/>
      <c r="K24" s="362"/>
      <c r="L24" s="363"/>
      <c r="M24" s="363"/>
      <c r="N24" s="361"/>
      <c r="O24" s="364"/>
    </row>
    <row r="25" spans="1:15" ht="15" thickBot="1" x14ac:dyDescent="0.35">
      <c r="A25" s="373" t="s">
        <v>504</v>
      </c>
      <c r="B25" s="637">
        <f t="shared" ref="B25:G25" si="3">B23-B24</f>
        <v>1950.7300000000032</v>
      </c>
      <c r="C25" s="637">
        <f t="shared" si="3"/>
        <v>0</v>
      </c>
      <c r="D25" s="637">
        <f t="shared" si="3"/>
        <v>0</v>
      </c>
      <c r="E25" s="637">
        <f t="shared" si="3"/>
        <v>0</v>
      </c>
      <c r="F25" s="637">
        <f t="shared" si="3"/>
        <v>902.66000000000031</v>
      </c>
      <c r="G25" s="637">
        <f t="shared" si="3"/>
        <v>995.04</v>
      </c>
      <c r="I25" s="360"/>
      <c r="J25" s="361"/>
      <c r="K25" s="362"/>
      <c r="L25" s="363"/>
      <c r="M25" s="363"/>
      <c r="N25" s="361"/>
      <c r="O25" s="364"/>
    </row>
    <row r="26" spans="1:15" ht="15" thickBot="1" x14ac:dyDescent="0.35">
      <c r="A26" s="373" t="s">
        <v>482</v>
      </c>
      <c r="B26" s="637">
        <f>28681.49+411.11+44.72+78.51+0.04</f>
        <v>29215.870000000003</v>
      </c>
      <c r="C26" s="637">
        <f>36303.33+9.54+2.3+0.38+0.04</f>
        <v>36315.590000000004</v>
      </c>
      <c r="D26" s="637">
        <v>1165.6300000000001</v>
      </c>
      <c r="E26" s="637">
        <v>733.4</v>
      </c>
      <c r="F26" s="637">
        <v>2220.1</v>
      </c>
      <c r="G26" s="637">
        <v>615.92999999999995</v>
      </c>
      <c r="I26" s="360" t="s">
        <v>483</v>
      </c>
      <c r="J26" s="361">
        <v>28681.49</v>
      </c>
      <c r="K26" s="361">
        <v>36303.33</v>
      </c>
      <c r="L26" s="362">
        <v>1165.6300000000001</v>
      </c>
      <c r="M26" s="363">
        <v>733.4</v>
      </c>
      <c r="N26" s="362">
        <v>2220.1</v>
      </c>
      <c r="O26" s="363">
        <v>615.92999999999995</v>
      </c>
    </row>
    <row r="27" spans="1:15" x14ac:dyDescent="0.3">
      <c r="A27" s="370" t="s">
        <v>484</v>
      </c>
      <c r="B27" s="637">
        <f>B23+B26</f>
        <v>75303.170000000013</v>
      </c>
      <c r="C27" s="637">
        <f t="shared" ref="C27:G27" si="4">C23+C26</f>
        <v>38027.980000000003</v>
      </c>
      <c r="D27" s="637">
        <f t="shared" si="4"/>
        <v>1165.6300000000001</v>
      </c>
      <c r="E27" s="637">
        <f t="shared" si="4"/>
        <v>733.4</v>
      </c>
      <c r="F27" s="637">
        <f t="shared" si="4"/>
        <v>7208.66</v>
      </c>
      <c r="G27" s="637">
        <f t="shared" si="4"/>
        <v>1885.52</v>
      </c>
    </row>
    <row r="28" spans="1:15" x14ac:dyDescent="0.3">
      <c r="A28" s="373"/>
      <c r="B28" s="637"/>
      <c r="C28" s="637"/>
      <c r="D28" s="637"/>
      <c r="E28" s="637"/>
      <c r="F28" s="637"/>
      <c r="G28" s="637"/>
    </row>
    <row r="29" spans="1:15" x14ac:dyDescent="0.3">
      <c r="A29" s="370" t="s">
        <v>485</v>
      </c>
      <c r="B29" s="637">
        <v>75303.179999999993</v>
      </c>
      <c r="C29" s="637">
        <v>38028</v>
      </c>
      <c r="D29" s="637">
        <v>1165.6300000000001</v>
      </c>
      <c r="E29" s="637">
        <v>733.4</v>
      </c>
      <c r="F29" s="637">
        <v>7208.66</v>
      </c>
      <c r="G29" s="637">
        <v>1885.51</v>
      </c>
    </row>
    <row r="30" spans="1:15" x14ac:dyDescent="0.3">
      <c r="A30" s="370" t="s">
        <v>486</v>
      </c>
      <c r="B30" s="637">
        <v>0</v>
      </c>
      <c r="C30" s="637">
        <v>291.98</v>
      </c>
      <c r="D30" s="637">
        <v>5.72</v>
      </c>
      <c r="E30" s="637">
        <v>223.93</v>
      </c>
      <c r="F30" s="637">
        <v>192.8</v>
      </c>
      <c r="G30" s="637">
        <v>572.54</v>
      </c>
    </row>
    <row r="31" spans="1:15" ht="15" thickBot="1" x14ac:dyDescent="0.35">
      <c r="A31" s="381"/>
      <c r="B31" s="381"/>
      <c r="C31" s="381"/>
      <c r="D31" s="381"/>
      <c r="E31" s="381"/>
      <c r="F31" s="381"/>
      <c r="G31" s="381"/>
    </row>
    <row r="32" spans="1:15" x14ac:dyDescent="0.3">
      <c r="A32" s="382" t="s">
        <v>487</v>
      </c>
      <c r="B32" s="383"/>
      <c r="C32" s="383"/>
      <c r="D32" s="383"/>
      <c r="E32" s="383"/>
      <c r="F32" s="383"/>
      <c r="G32" s="384"/>
    </row>
    <row r="33" spans="1:15" x14ac:dyDescent="0.3">
      <c r="A33" s="385" t="s">
        <v>488</v>
      </c>
      <c r="B33" s="640">
        <f>IFERROR(B24*10^5/B12,"-")</f>
        <v>70368.764809439512</v>
      </c>
      <c r="C33" s="640">
        <f>IFERROR(C24*10^5/C12,"-")</f>
        <v>75777.180863539194</v>
      </c>
      <c r="D33" s="643" t="str">
        <f>IFERROR(D24*10^5/D12,"-")</f>
        <v>-</v>
      </c>
      <c r="E33" s="643" t="str">
        <f>IFERROR(E24*10^5/E12,"-")</f>
        <v>-</v>
      </c>
      <c r="F33" s="640">
        <f>IFERROR(F24*10^5/F12,"-")</f>
        <v>80082.083204302515</v>
      </c>
      <c r="G33" s="640">
        <f>IFERROR(G24*10^5/G10,"-")</f>
        <v>101594.12674565759</v>
      </c>
      <c r="I33" s="386"/>
    </row>
    <row r="34" spans="1:15" ht="15" thickBot="1" x14ac:dyDescent="0.35">
      <c r="A34" s="387" t="s">
        <v>98</v>
      </c>
      <c r="B34" s="641">
        <f t="shared" ref="B34:G34" si="5">B26*10^5/B14</f>
        <v>70326.81799581158</v>
      </c>
      <c r="C34" s="641">
        <f t="shared" si="5"/>
        <v>39784.826906222617</v>
      </c>
      <c r="D34" s="641">
        <f t="shared" si="5"/>
        <v>58596.45595073521</v>
      </c>
      <c r="E34" s="641">
        <f t="shared" si="5"/>
        <v>58440.575321725963</v>
      </c>
      <c r="F34" s="641">
        <f t="shared" si="5"/>
        <v>60915.613724602488</v>
      </c>
      <c r="G34" s="642">
        <f t="shared" si="5"/>
        <v>78755.068196086591</v>
      </c>
    </row>
    <row r="35" spans="1:15" x14ac:dyDescent="0.3">
      <c r="A35" s="388"/>
      <c r="B35" s="388"/>
      <c r="C35" s="388"/>
      <c r="D35" s="388"/>
      <c r="E35" s="388"/>
      <c r="F35" s="388"/>
      <c r="G35" s="388"/>
    </row>
    <row r="36" spans="1:15" x14ac:dyDescent="0.3">
      <c r="A36" s="370" t="s">
        <v>489</v>
      </c>
      <c r="B36" s="371"/>
      <c r="C36" s="371"/>
      <c r="D36" s="371"/>
      <c r="E36" s="371"/>
      <c r="F36" s="371"/>
      <c r="G36" s="371"/>
    </row>
    <row r="37" spans="1:15" x14ac:dyDescent="0.3">
      <c r="A37" s="372" t="s">
        <v>490</v>
      </c>
      <c r="B37" s="372" t="s">
        <v>91</v>
      </c>
      <c r="C37" s="372" t="s">
        <v>92</v>
      </c>
      <c r="D37" s="372" t="s">
        <v>93</v>
      </c>
      <c r="E37" s="372" t="s">
        <v>94</v>
      </c>
      <c r="F37" s="372" t="s">
        <v>95</v>
      </c>
      <c r="G37" s="372" t="s">
        <v>96</v>
      </c>
    </row>
    <row r="38" spans="1:15" x14ac:dyDescent="0.3">
      <c r="A38" s="389" t="s">
        <v>511</v>
      </c>
      <c r="B38" s="373"/>
      <c r="C38" s="373"/>
      <c r="D38" s="373"/>
      <c r="E38" s="373"/>
      <c r="F38" s="373"/>
      <c r="G38" s="373"/>
    </row>
    <row r="39" spans="1:15" x14ac:dyDescent="0.3">
      <c r="A39" s="390" t="s">
        <v>491</v>
      </c>
      <c r="B39" s="375">
        <v>5196807</v>
      </c>
      <c r="C39" s="375">
        <v>4750433</v>
      </c>
      <c r="D39" s="375">
        <v>6143830</v>
      </c>
      <c r="E39" s="375">
        <v>8405088</v>
      </c>
      <c r="F39" s="375">
        <v>5595973</v>
      </c>
      <c r="G39" s="375">
        <v>12968335</v>
      </c>
    </row>
    <row r="40" spans="1:15" x14ac:dyDescent="0.3">
      <c r="A40" s="390" t="s">
        <v>492</v>
      </c>
      <c r="B40" s="373"/>
      <c r="C40" s="373"/>
      <c r="D40" s="373"/>
      <c r="E40" s="373"/>
      <c r="F40" s="373"/>
      <c r="G40" s="373"/>
      <c r="H40" s="357"/>
    </row>
    <row r="41" spans="1:15" ht="15" thickBot="1" x14ac:dyDescent="0.35">
      <c r="A41" s="390" t="s">
        <v>493</v>
      </c>
      <c r="B41" s="377">
        <v>7982217</v>
      </c>
      <c r="C41" s="377">
        <v>19600</v>
      </c>
      <c r="D41" s="373"/>
      <c r="E41" s="373"/>
      <c r="F41" s="373"/>
      <c r="G41" s="373"/>
      <c r="I41" s="391" t="s">
        <v>493</v>
      </c>
      <c r="J41" s="365">
        <v>7982217</v>
      </c>
      <c r="K41" s="365">
        <v>19600</v>
      </c>
      <c r="L41" s="360"/>
      <c r="M41" s="360"/>
      <c r="N41" s="360"/>
      <c r="O41" s="360"/>
    </row>
    <row r="42" spans="1:15" x14ac:dyDescent="0.3">
      <c r="A42" s="373"/>
      <c r="B42" s="373"/>
      <c r="C42" s="373"/>
      <c r="D42" s="373"/>
      <c r="E42" s="373"/>
      <c r="F42" s="373"/>
      <c r="G42" s="373"/>
    </row>
    <row r="43" spans="1:15" x14ac:dyDescent="0.3">
      <c r="A43" s="370" t="s">
        <v>494</v>
      </c>
      <c r="B43" s="392">
        <f>B39+B40+B41</f>
        <v>13179024</v>
      </c>
      <c r="C43" s="392">
        <f t="shared" ref="C43:G43" si="6">C39+C40+C41</f>
        <v>4770033</v>
      </c>
      <c r="D43" s="392">
        <f t="shared" si="6"/>
        <v>6143830</v>
      </c>
      <c r="E43" s="392">
        <f t="shared" si="6"/>
        <v>8405088</v>
      </c>
      <c r="F43" s="392">
        <f t="shared" si="6"/>
        <v>5595973</v>
      </c>
      <c r="G43" s="392">
        <f t="shared" si="6"/>
        <v>12968335</v>
      </c>
    </row>
    <row r="44" spans="1:15" x14ac:dyDescent="0.3">
      <c r="A44" s="373"/>
      <c r="B44" s="373"/>
      <c r="C44" s="373"/>
      <c r="D44" s="373"/>
      <c r="E44" s="373"/>
      <c r="F44" s="373"/>
      <c r="G44" s="373"/>
    </row>
    <row r="45" spans="1:15" x14ac:dyDescent="0.3">
      <c r="A45" s="389" t="s">
        <v>510</v>
      </c>
      <c r="B45" s="393"/>
      <c r="C45" s="393"/>
      <c r="D45" s="393"/>
      <c r="E45" s="393"/>
      <c r="F45" s="393"/>
      <c r="G45" s="393"/>
    </row>
    <row r="46" spans="1:15" ht="15" thickBot="1" x14ac:dyDescent="0.35">
      <c r="A46" s="390" t="s">
        <v>506</v>
      </c>
      <c r="B46" s="394">
        <f>5124048+7982217</f>
        <v>13106265</v>
      </c>
      <c r="C46" s="394">
        <f>1790846+19600</f>
        <v>1810446</v>
      </c>
      <c r="D46" s="394">
        <v>3078</v>
      </c>
      <c r="E46" s="394">
        <v>0</v>
      </c>
      <c r="F46" s="394">
        <v>3400450</v>
      </c>
      <c r="G46" s="394">
        <v>11285660</v>
      </c>
    </row>
    <row r="47" spans="1:15" ht="15" thickBot="1" x14ac:dyDescent="0.35">
      <c r="A47" s="390" t="s">
        <v>495</v>
      </c>
      <c r="B47" s="376">
        <v>46297</v>
      </c>
      <c r="C47" s="376">
        <v>2543739</v>
      </c>
      <c r="D47" s="376">
        <v>5780118</v>
      </c>
      <c r="E47" s="376">
        <v>8317308</v>
      </c>
      <c r="F47" s="376">
        <v>2396302</v>
      </c>
      <c r="G47" s="376">
        <v>1031062</v>
      </c>
      <c r="H47" s="357"/>
      <c r="I47" s="395" t="s">
        <v>495</v>
      </c>
      <c r="J47" s="366">
        <v>46297</v>
      </c>
      <c r="K47" s="366">
        <v>2543739</v>
      </c>
      <c r="L47" s="366">
        <v>5780118</v>
      </c>
      <c r="M47" s="366">
        <v>8317308</v>
      </c>
      <c r="N47" s="366">
        <v>2195302</v>
      </c>
      <c r="O47" s="366">
        <v>1031062</v>
      </c>
    </row>
    <row r="48" spans="1:15" x14ac:dyDescent="0.3">
      <c r="A48" s="390" t="s">
        <v>505</v>
      </c>
      <c r="B48" s="376">
        <v>26462</v>
      </c>
      <c r="C48" s="376">
        <v>415848</v>
      </c>
      <c r="D48" s="376">
        <v>360634</v>
      </c>
      <c r="E48" s="376">
        <v>87780</v>
      </c>
      <c r="F48" s="376">
        <v>221</v>
      </c>
      <c r="G48" s="376">
        <v>651613</v>
      </c>
      <c r="H48" s="357"/>
      <c r="I48" s="396"/>
      <c r="J48" s="367"/>
      <c r="K48" s="367"/>
      <c r="L48" s="367"/>
      <c r="M48" s="367"/>
      <c r="N48" s="367"/>
      <c r="O48" s="367"/>
    </row>
    <row r="49" spans="1:17" x14ac:dyDescent="0.3">
      <c r="A49" s="370" t="s">
        <v>509</v>
      </c>
      <c r="B49" s="397">
        <f t="shared" ref="B49:G49" si="7">SUM(B46:B48)</f>
        <v>13179024</v>
      </c>
      <c r="C49" s="397">
        <f t="shared" si="7"/>
        <v>4770033</v>
      </c>
      <c r="D49" s="397">
        <f t="shared" si="7"/>
        <v>6143830</v>
      </c>
      <c r="E49" s="397">
        <f t="shared" si="7"/>
        <v>8405088</v>
      </c>
      <c r="F49" s="397">
        <f t="shared" si="7"/>
        <v>5796973</v>
      </c>
      <c r="G49" s="397">
        <f t="shared" si="7"/>
        <v>12968335</v>
      </c>
    </row>
    <row r="50" spans="1:17" x14ac:dyDescent="0.3">
      <c r="A50" s="373"/>
      <c r="B50" s="392"/>
      <c r="C50" s="392"/>
      <c r="D50" s="392"/>
      <c r="E50" s="392"/>
      <c r="F50" s="392"/>
      <c r="G50" s="392"/>
    </row>
    <row r="51" spans="1:17" x14ac:dyDescent="0.3">
      <c r="A51" s="370" t="s">
        <v>512</v>
      </c>
      <c r="B51" s="370">
        <v>5666.36</v>
      </c>
      <c r="C51" s="370">
        <v>866.57</v>
      </c>
      <c r="D51" s="370">
        <v>1.83</v>
      </c>
      <c r="E51" s="398">
        <v>0</v>
      </c>
      <c r="F51" s="370">
        <v>1466.93</v>
      </c>
      <c r="G51" s="370">
        <v>5366.89</v>
      </c>
    </row>
    <row r="52" spans="1:17" x14ac:dyDescent="0.3">
      <c r="A52" s="370" t="s">
        <v>513</v>
      </c>
      <c r="B52" s="370">
        <v>16.690000000000001</v>
      </c>
      <c r="C52" s="370">
        <v>982.23</v>
      </c>
      <c r="D52" s="370">
        <v>1983.01</v>
      </c>
      <c r="E52" s="370">
        <v>3048.44</v>
      </c>
      <c r="F52" s="370">
        <v>902.41</v>
      </c>
      <c r="G52" s="370">
        <v>354.45</v>
      </c>
    </row>
    <row r="53" spans="1:17" x14ac:dyDescent="0.3">
      <c r="A53" s="378" t="s">
        <v>496</v>
      </c>
      <c r="B53" s="378">
        <v>1463.73</v>
      </c>
      <c r="C53" s="378">
        <f>50.98+21.04</f>
        <v>72.02</v>
      </c>
      <c r="D53" s="399">
        <v>0</v>
      </c>
      <c r="E53" s="399">
        <v>0</v>
      </c>
      <c r="F53" s="399">
        <v>0</v>
      </c>
      <c r="G53" s="378">
        <f>18.37+12.11</f>
        <v>30.48</v>
      </c>
      <c r="Q53" s="357" t="s">
        <v>507</v>
      </c>
    </row>
    <row r="54" spans="1:17" x14ac:dyDescent="0.3">
      <c r="A54" s="378" t="s">
        <v>497</v>
      </c>
      <c r="B54" s="378">
        <v>3385.78</v>
      </c>
      <c r="C54" s="378">
        <f>10.06+4.32+3.93</f>
        <v>18.310000000000002</v>
      </c>
      <c r="D54" s="399">
        <v>0</v>
      </c>
      <c r="E54" s="399">
        <v>0</v>
      </c>
      <c r="F54" s="399">
        <v>0</v>
      </c>
      <c r="G54" s="399">
        <v>0</v>
      </c>
      <c r="Q54" s="357" t="s">
        <v>507</v>
      </c>
    </row>
    <row r="55" spans="1:17" x14ac:dyDescent="0.3">
      <c r="A55" s="370" t="s">
        <v>498</v>
      </c>
      <c r="B55" s="370">
        <f>SUM(B51:B54)</f>
        <v>10532.56</v>
      </c>
      <c r="C55" s="370">
        <f t="shared" ref="C55:G55" si="8">SUM(C51:C54)</f>
        <v>1939.13</v>
      </c>
      <c r="D55" s="370">
        <f t="shared" si="8"/>
        <v>1984.84</v>
      </c>
      <c r="E55" s="370">
        <f t="shared" si="8"/>
        <v>3048.44</v>
      </c>
      <c r="F55" s="370">
        <f t="shared" si="8"/>
        <v>2369.34</v>
      </c>
      <c r="G55" s="370">
        <f t="shared" si="8"/>
        <v>5751.82</v>
      </c>
    </row>
    <row r="56" spans="1:17" x14ac:dyDescent="0.3">
      <c r="A56" s="373"/>
      <c r="B56" s="373"/>
      <c r="C56" s="373"/>
      <c r="D56" s="373"/>
      <c r="E56" s="373"/>
      <c r="F56" s="373"/>
      <c r="G56" s="373"/>
    </row>
    <row r="57" spans="1:17" ht="15" thickBot="1" x14ac:dyDescent="0.35">
      <c r="A57" s="373" t="s">
        <v>477</v>
      </c>
      <c r="B57" s="373">
        <v>18000000</v>
      </c>
      <c r="C57" s="373">
        <v>18000000</v>
      </c>
      <c r="D57" s="373">
        <v>18000000</v>
      </c>
      <c r="E57" s="373">
        <v>18000000</v>
      </c>
      <c r="F57" s="373">
        <v>18000000</v>
      </c>
      <c r="G57" s="373">
        <v>18000000</v>
      </c>
      <c r="H57" s="357"/>
      <c r="I57" s="395" t="s">
        <v>477</v>
      </c>
      <c r="J57" s="400">
        <v>18000000</v>
      </c>
      <c r="K57" s="400">
        <v>18000000</v>
      </c>
      <c r="L57" s="400">
        <v>18000000</v>
      </c>
      <c r="M57" s="400">
        <v>18000000</v>
      </c>
      <c r="N57" s="400">
        <v>18000000</v>
      </c>
      <c r="O57" s="400">
        <v>18000000</v>
      </c>
    </row>
    <row r="58" spans="1:17" x14ac:dyDescent="0.3">
      <c r="A58" s="373" t="s">
        <v>478</v>
      </c>
      <c r="B58" s="401">
        <f>B39/B57</f>
        <v>0.28871150000000001</v>
      </c>
      <c r="C58" s="401">
        <f t="shared" ref="C58:G58" si="9">C39/C57</f>
        <v>0.26391294444444446</v>
      </c>
      <c r="D58" s="401">
        <f t="shared" si="9"/>
        <v>0.34132388888888887</v>
      </c>
      <c r="E58" s="401">
        <f t="shared" si="9"/>
        <v>0.46694933333333333</v>
      </c>
      <c r="F58" s="401">
        <f t="shared" si="9"/>
        <v>0.31088738888888889</v>
      </c>
      <c r="G58" s="401">
        <f t="shared" si="9"/>
        <v>0.72046305555555556</v>
      </c>
    </row>
    <row r="59" spans="1:17" x14ac:dyDescent="0.3">
      <c r="A59" s="373"/>
      <c r="B59" s="373"/>
      <c r="C59" s="373"/>
      <c r="D59" s="373"/>
      <c r="E59" s="373"/>
      <c r="F59" s="373"/>
      <c r="G59" s="373"/>
    </row>
    <row r="60" spans="1:17" x14ac:dyDescent="0.3">
      <c r="A60" s="370" t="s">
        <v>499</v>
      </c>
      <c r="B60" s="373">
        <f>7267.57+3253.15+11.84</f>
        <v>10532.56</v>
      </c>
      <c r="C60" s="373">
        <v>1939.12</v>
      </c>
      <c r="D60" s="373">
        <v>1984.84</v>
      </c>
      <c r="E60" s="373">
        <v>3048.44</v>
      </c>
      <c r="F60" s="373">
        <v>2369.33</v>
      </c>
      <c r="G60" s="373">
        <v>5751.82</v>
      </c>
    </row>
    <row r="61" spans="1:17" x14ac:dyDescent="0.3">
      <c r="A61" s="370" t="s">
        <v>500</v>
      </c>
      <c r="B61" s="373"/>
      <c r="C61" s="373"/>
      <c r="D61" s="373"/>
      <c r="E61" s="373"/>
      <c r="F61" s="373"/>
      <c r="G61" s="373"/>
    </row>
    <row r="62" spans="1:17" ht="15" thickBot="1" x14ac:dyDescent="0.35"/>
    <row r="63" spans="1:17" x14ac:dyDescent="0.3">
      <c r="A63" s="402" t="s">
        <v>501</v>
      </c>
      <c r="B63" s="368"/>
      <c r="C63" s="368"/>
      <c r="D63" s="368"/>
      <c r="E63" s="368"/>
      <c r="F63" s="368"/>
      <c r="G63" s="369"/>
    </row>
    <row r="64" spans="1:17" x14ac:dyDescent="0.3">
      <c r="A64" s="403" t="s">
        <v>99</v>
      </c>
      <c r="B64" s="404">
        <f t="shared" ref="B64:G64" si="10">IFERROR(B51*10^5/B46,"-")</f>
        <v>43.233980085096711</v>
      </c>
      <c r="C64" s="404">
        <f t="shared" si="10"/>
        <v>47.865001220693685</v>
      </c>
      <c r="D64" s="404">
        <f t="shared" si="10"/>
        <v>59.4541910331384</v>
      </c>
      <c r="E64" s="644" t="str">
        <f t="shared" si="10"/>
        <v>-</v>
      </c>
      <c r="F64" s="404">
        <f t="shared" si="10"/>
        <v>43.139290388036876</v>
      </c>
      <c r="G64" s="405">
        <f t="shared" si="10"/>
        <v>47.554950264317732</v>
      </c>
    </row>
    <row r="65" spans="1:7" ht="15" thickBot="1" x14ac:dyDescent="0.35">
      <c r="A65" s="406" t="s">
        <v>98</v>
      </c>
      <c r="B65" s="407">
        <f t="shared" ref="B65:G65" si="11">B52*10^5/B47</f>
        <v>36.049852042248965</v>
      </c>
      <c r="C65" s="407">
        <f t="shared" si="11"/>
        <v>38.61363135132968</v>
      </c>
      <c r="D65" s="407">
        <f t="shared" si="11"/>
        <v>34.307431093967288</v>
      </c>
      <c r="E65" s="407">
        <f t="shared" si="11"/>
        <v>36.651762805946348</v>
      </c>
      <c r="F65" s="407">
        <f t="shared" si="11"/>
        <v>37.658442049457875</v>
      </c>
      <c r="G65" s="408">
        <f t="shared" si="11"/>
        <v>34.377176154295277</v>
      </c>
    </row>
  </sheetData>
  <mergeCells count="2">
    <mergeCell ref="A5:G5"/>
    <mergeCell ref="I5:O5"/>
  </mergeCells>
  <pageMargins left="0.70866141732283472" right="0.70866141732283472" top="0.74803149606299213" bottom="0.74803149606299213" header="0.31496062992125984" footer="0.31496062992125984"/>
  <pageSetup paperSize="9" scale="66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4D091-8F96-4F82-B386-288DDE989D35}">
  <dimension ref="A2:T55"/>
  <sheetViews>
    <sheetView topLeftCell="A22" workbookViewId="0">
      <selection activeCell="I14" sqref="I14"/>
    </sheetView>
  </sheetViews>
  <sheetFormatPr defaultColWidth="8.88671875" defaultRowHeight="14.4" x14ac:dyDescent="0.3"/>
  <cols>
    <col min="1" max="1" width="10.44140625" style="308" bestFit="1" customWidth="1"/>
    <col min="2" max="2" width="8.88671875" style="308"/>
    <col min="3" max="3" width="25.5546875" style="308" bestFit="1" customWidth="1"/>
    <col min="4" max="9" width="8.88671875" style="308"/>
    <col min="10" max="10" width="9.88671875" style="308" customWidth="1"/>
    <col min="11" max="11" width="8.88671875" style="308"/>
    <col min="12" max="12" width="24.109375" style="308" bestFit="1" customWidth="1"/>
    <col min="13" max="16384" width="8.88671875" style="308"/>
  </cols>
  <sheetData>
    <row r="2" spans="1:19" x14ac:dyDescent="0.3">
      <c r="A2" s="307"/>
    </row>
    <row r="3" spans="1:19" x14ac:dyDescent="0.3">
      <c r="A3" s="307"/>
      <c r="C3" s="309" t="s">
        <v>435</v>
      </c>
      <c r="L3" s="309" t="s">
        <v>436</v>
      </c>
    </row>
    <row r="5" spans="1:19" x14ac:dyDescent="0.3">
      <c r="A5" s="307"/>
      <c r="C5" s="310" t="s">
        <v>437</v>
      </c>
      <c r="L5" s="310" t="s">
        <v>437</v>
      </c>
    </row>
    <row r="6" spans="1:19" x14ac:dyDescent="0.3">
      <c r="A6" s="307"/>
      <c r="C6" s="311" t="s">
        <v>2</v>
      </c>
      <c r="D6" s="312" t="s">
        <v>91</v>
      </c>
      <c r="E6" s="312" t="s">
        <v>92</v>
      </c>
      <c r="F6" s="312" t="s">
        <v>93</v>
      </c>
      <c r="G6" s="312" t="s">
        <v>94</v>
      </c>
      <c r="H6" s="312" t="s">
        <v>95</v>
      </c>
      <c r="I6" s="312" t="s">
        <v>96</v>
      </c>
      <c r="J6" s="312" t="s">
        <v>438</v>
      </c>
      <c r="L6" s="311" t="s">
        <v>2</v>
      </c>
      <c r="M6" s="312" t="s">
        <v>91</v>
      </c>
      <c r="N6" s="312" t="s">
        <v>92</v>
      </c>
      <c r="O6" s="312" t="s">
        <v>93</v>
      </c>
      <c r="P6" s="312" t="s">
        <v>94</v>
      </c>
      <c r="Q6" s="312" t="s">
        <v>95</v>
      </c>
      <c r="R6" s="312" t="s">
        <v>96</v>
      </c>
      <c r="S6" s="312" t="s">
        <v>438</v>
      </c>
    </row>
    <row r="7" spans="1:19" x14ac:dyDescent="0.3">
      <c r="C7" s="311" t="s">
        <v>439</v>
      </c>
      <c r="L7" s="311" t="s">
        <v>440</v>
      </c>
    </row>
    <row r="8" spans="1:19" x14ac:dyDescent="0.3">
      <c r="C8" s="313" t="s">
        <v>441</v>
      </c>
      <c r="D8" s="314">
        <v>3246</v>
      </c>
      <c r="E8" s="314">
        <v>4120</v>
      </c>
      <c r="F8" s="314">
        <v>4499</v>
      </c>
      <c r="G8" s="314">
        <v>3992</v>
      </c>
      <c r="H8" s="314">
        <v>4211</v>
      </c>
      <c r="I8" s="314">
        <v>5363</v>
      </c>
      <c r="J8" s="315">
        <f>AVERAGE(D8:I8)</f>
        <v>4238.5</v>
      </c>
      <c r="L8" s="313" t="s">
        <v>441</v>
      </c>
      <c r="M8" s="314">
        <v>296</v>
      </c>
      <c r="N8" s="314">
        <v>337</v>
      </c>
      <c r="O8" s="314">
        <v>426</v>
      </c>
      <c r="P8" s="314">
        <v>385</v>
      </c>
      <c r="Q8" s="314">
        <v>372</v>
      </c>
      <c r="R8" s="314">
        <v>476</v>
      </c>
      <c r="S8" s="315">
        <f>AVERAGE(M8:R8)</f>
        <v>382</v>
      </c>
    </row>
    <row r="9" spans="1:19" x14ac:dyDescent="0.3">
      <c r="C9" s="316" t="s">
        <v>442</v>
      </c>
      <c r="D9" s="317"/>
      <c r="E9" s="318">
        <f>(E8-D8)/D8</f>
        <v>0.26925446703635242</v>
      </c>
      <c r="F9" s="318">
        <f t="shared" ref="F9:I9" si="0">(F8-E8)/E8</f>
        <v>9.1990291262135926E-2</v>
      </c>
      <c r="G9" s="318">
        <f t="shared" si="0"/>
        <v>-0.11269170926872639</v>
      </c>
      <c r="H9" s="318">
        <f t="shared" si="0"/>
        <v>5.4859719438877755E-2</v>
      </c>
      <c r="I9" s="318">
        <f t="shared" si="0"/>
        <v>0.27356922346236051</v>
      </c>
      <c r="J9" s="318">
        <f>AVERAGE(E9:I9)</f>
        <v>0.11539639838620004</v>
      </c>
      <c r="L9" s="316" t="s">
        <v>442</v>
      </c>
      <c r="N9" s="318">
        <f>(N8-M8)/M8</f>
        <v>0.13851351351351351</v>
      </c>
      <c r="O9" s="318">
        <f t="shared" ref="O9:R9" si="1">(O8-N8)/N8</f>
        <v>0.26409495548961426</v>
      </c>
      <c r="P9" s="318">
        <f t="shared" si="1"/>
        <v>-9.6244131455399062E-2</v>
      </c>
      <c r="Q9" s="318">
        <f t="shared" si="1"/>
        <v>-3.3766233766233764E-2</v>
      </c>
      <c r="R9" s="318">
        <f t="shared" si="1"/>
        <v>0.27956989247311825</v>
      </c>
      <c r="S9" s="318">
        <f>AVERAGE(N9:R9)</f>
        <v>0.11043359925092262</v>
      </c>
    </row>
    <row r="11" spans="1:19" x14ac:dyDescent="0.3">
      <c r="C11" s="313" t="s">
        <v>14</v>
      </c>
      <c r="D11" s="308">
        <v>779</v>
      </c>
      <c r="E11" s="308">
        <v>850</v>
      </c>
      <c r="F11" s="308">
        <v>872</v>
      </c>
      <c r="G11" s="308">
        <v>824</v>
      </c>
      <c r="H11" s="308">
        <v>663</v>
      </c>
      <c r="I11" s="308">
        <v>939</v>
      </c>
      <c r="J11" s="315">
        <f>AVERAGE(D11:I11)</f>
        <v>821.16666666666663</v>
      </c>
      <c r="L11" s="313" t="s">
        <v>14</v>
      </c>
      <c r="M11" s="314">
        <v>48</v>
      </c>
      <c r="N11" s="314">
        <v>46</v>
      </c>
      <c r="O11" s="314">
        <v>45</v>
      </c>
      <c r="P11" s="314">
        <v>54</v>
      </c>
      <c r="Q11" s="314">
        <v>34</v>
      </c>
      <c r="R11" s="314">
        <v>65</v>
      </c>
      <c r="S11" s="314">
        <f>AVERAGE(M11:R11)</f>
        <v>48.666666666666664</v>
      </c>
    </row>
    <row r="12" spans="1:19" x14ac:dyDescent="0.3">
      <c r="C12" s="316" t="s">
        <v>442</v>
      </c>
      <c r="D12" s="317"/>
      <c r="E12" s="318">
        <f>(E11/D11)-1</f>
        <v>9.1142490372272178E-2</v>
      </c>
      <c r="F12" s="318">
        <f t="shared" ref="F12:I12" si="2">(F11/E11)-1</f>
        <v>2.5882352941176467E-2</v>
      </c>
      <c r="G12" s="318">
        <f t="shared" si="2"/>
        <v>-5.5045871559633031E-2</v>
      </c>
      <c r="H12" s="318">
        <f t="shared" si="2"/>
        <v>-0.19538834951456308</v>
      </c>
      <c r="I12" s="318">
        <f t="shared" si="2"/>
        <v>0.41628959276018107</v>
      </c>
      <c r="J12" s="318">
        <f>AVERAGE(E12:I12)</f>
        <v>5.6576042999886722E-2</v>
      </c>
      <c r="L12" s="316" t="s">
        <v>442</v>
      </c>
      <c r="N12" s="318">
        <f>(N11/M11)-1</f>
        <v>-4.166666666666663E-2</v>
      </c>
      <c r="O12" s="318">
        <f t="shared" ref="O12:R12" si="3">(O11/N11)-1</f>
        <v>-2.1739130434782594E-2</v>
      </c>
      <c r="P12" s="318">
        <f t="shared" si="3"/>
        <v>0.19999999999999996</v>
      </c>
      <c r="Q12" s="318">
        <f t="shared" si="3"/>
        <v>-0.37037037037037035</v>
      </c>
      <c r="R12" s="318">
        <f t="shared" si="3"/>
        <v>0.91176470588235303</v>
      </c>
      <c r="S12" s="318">
        <f>AVERAGE(N12:R12)</f>
        <v>0.13559770768210669</v>
      </c>
    </row>
    <row r="13" spans="1:19" x14ac:dyDescent="0.3">
      <c r="C13" s="313"/>
    </row>
    <row r="14" spans="1:19" x14ac:dyDescent="0.3">
      <c r="C14" s="311" t="s">
        <v>246</v>
      </c>
      <c r="L14" s="311" t="s">
        <v>443</v>
      </c>
    </row>
    <row r="15" spans="1:19" x14ac:dyDescent="0.3">
      <c r="C15" s="313" t="s">
        <v>441</v>
      </c>
      <c r="D15" s="314">
        <v>2139</v>
      </c>
      <c r="E15" s="314">
        <v>2193</v>
      </c>
      <c r="F15" s="314">
        <v>2350</v>
      </c>
      <c r="G15" s="314">
        <v>2383</v>
      </c>
      <c r="H15" s="314">
        <v>2840</v>
      </c>
      <c r="I15" s="314">
        <v>3915</v>
      </c>
      <c r="J15" s="315">
        <f>AVERAGE(D15:I15)</f>
        <v>2636.6666666666665</v>
      </c>
      <c r="L15" s="313" t="s">
        <v>441</v>
      </c>
      <c r="M15" s="314">
        <v>164</v>
      </c>
      <c r="N15" s="314">
        <v>188</v>
      </c>
      <c r="O15" s="314">
        <v>194</v>
      </c>
      <c r="P15" s="314">
        <v>237</v>
      </c>
      <c r="Q15" s="314">
        <v>302</v>
      </c>
      <c r="R15" s="314">
        <v>353</v>
      </c>
      <c r="S15" s="314">
        <f>AVERAGE(M15:R15)</f>
        <v>239.66666666666666</v>
      </c>
    </row>
    <row r="16" spans="1:19" x14ac:dyDescent="0.3">
      <c r="C16" s="316" t="s">
        <v>442</v>
      </c>
      <c r="D16" s="317"/>
      <c r="E16" s="318">
        <f>(E15-D15)/D15</f>
        <v>2.5245441795231416E-2</v>
      </c>
      <c r="F16" s="318">
        <f t="shared" ref="F16:I16" si="4">(F15-E15)/E15</f>
        <v>7.159142726858185E-2</v>
      </c>
      <c r="G16" s="318">
        <f t="shared" si="4"/>
        <v>1.4042553191489362E-2</v>
      </c>
      <c r="H16" s="318">
        <f t="shared" si="4"/>
        <v>0.1917750734368443</v>
      </c>
      <c r="I16" s="318">
        <f t="shared" si="4"/>
        <v>0.37852112676056338</v>
      </c>
      <c r="J16" s="318">
        <f>AVERAGE(E16:I16)</f>
        <v>0.13623512449054206</v>
      </c>
      <c r="L16" s="316" t="s">
        <v>442</v>
      </c>
      <c r="N16" s="318">
        <f>(N15/M15)-1</f>
        <v>0.14634146341463405</v>
      </c>
      <c r="O16" s="318">
        <f t="shared" ref="O16:R16" si="5">(O15/N15)-1</f>
        <v>3.1914893617021267E-2</v>
      </c>
      <c r="P16" s="318">
        <f t="shared" si="5"/>
        <v>0.22164948453608257</v>
      </c>
      <c r="Q16" s="318">
        <f t="shared" si="5"/>
        <v>0.27426160337552741</v>
      </c>
      <c r="R16" s="318">
        <f t="shared" si="5"/>
        <v>0.16887417218543055</v>
      </c>
      <c r="S16" s="318">
        <f>AVERAGE(N16:R16)</f>
        <v>0.16860832342573917</v>
      </c>
    </row>
    <row r="17" spans="3:20" x14ac:dyDescent="0.3">
      <c r="C17" s="313"/>
      <c r="E17" s="319"/>
      <c r="F17" s="319"/>
      <c r="G17" s="319"/>
      <c r="H17" s="319"/>
      <c r="I17" s="319"/>
      <c r="J17" s="319"/>
    </row>
    <row r="18" spans="3:20" x14ac:dyDescent="0.3">
      <c r="C18" s="313" t="s">
        <v>14</v>
      </c>
      <c r="D18" s="308">
        <v>140</v>
      </c>
      <c r="E18" s="308">
        <v>168</v>
      </c>
      <c r="F18" s="308">
        <v>172</v>
      </c>
      <c r="G18" s="308">
        <v>184</v>
      </c>
      <c r="H18" s="308">
        <v>180</v>
      </c>
      <c r="I18" s="308">
        <v>227</v>
      </c>
      <c r="J18" s="315">
        <f>AVERAGE(D18:I18)</f>
        <v>178.5</v>
      </c>
      <c r="L18" s="313" t="s">
        <v>14</v>
      </c>
      <c r="M18" s="314">
        <v>18</v>
      </c>
      <c r="N18" s="314">
        <v>36</v>
      </c>
      <c r="O18" s="314">
        <v>39</v>
      </c>
      <c r="P18" s="314">
        <v>52</v>
      </c>
      <c r="Q18" s="314">
        <v>54</v>
      </c>
      <c r="R18" s="314">
        <v>77</v>
      </c>
      <c r="S18" s="314">
        <f>AVERAGE(M18:R18)</f>
        <v>46</v>
      </c>
    </row>
    <row r="19" spans="3:20" x14ac:dyDescent="0.3">
      <c r="C19" s="316" t="s">
        <v>442</v>
      </c>
      <c r="D19" s="317"/>
      <c r="E19" s="318">
        <f>(E18-D18)/D18</f>
        <v>0.2</v>
      </c>
      <c r="F19" s="318">
        <f t="shared" ref="F19:I19" si="6">(F18-E18)/E18</f>
        <v>2.3809523809523808E-2</v>
      </c>
      <c r="G19" s="318">
        <f t="shared" si="6"/>
        <v>6.9767441860465115E-2</v>
      </c>
      <c r="H19" s="318">
        <f t="shared" si="6"/>
        <v>-2.1739130434782608E-2</v>
      </c>
      <c r="I19" s="318">
        <f t="shared" si="6"/>
        <v>0.26111111111111113</v>
      </c>
      <c r="J19" s="318">
        <f>AVERAGE(E19:I19)</f>
        <v>0.1065897892692635</v>
      </c>
      <c r="L19" s="316" t="s">
        <v>442</v>
      </c>
      <c r="N19" s="318">
        <f>(N18/M18)-1</f>
        <v>1</v>
      </c>
      <c r="O19" s="318">
        <f t="shared" ref="O19:R19" si="7">(O18/N18)-1</f>
        <v>8.3333333333333259E-2</v>
      </c>
      <c r="P19" s="318">
        <f t="shared" si="7"/>
        <v>0.33333333333333326</v>
      </c>
      <c r="Q19" s="318">
        <f t="shared" si="7"/>
        <v>3.8461538461538547E-2</v>
      </c>
      <c r="R19" s="318">
        <f t="shared" si="7"/>
        <v>0.42592592592592582</v>
      </c>
      <c r="S19" s="318">
        <f>AVERAGE(N19:R19)</f>
        <v>0.37621082621082619</v>
      </c>
    </row>
    <row r="21" spans="3:20" x14ac:dyDescent="0.3">
      <c r="C21" s="311" t="s">
        <v>444</v>
      </c>
    </row>
    <row r="22" spans="3:20" x14ac:dyDescent="0.3">
      <c r="C22" s="313" t="s">
        <v>441</v>
      </c>
      <c r="D22" s="314">
        <v>747</v>
      </c>
      <c r="E22" s="314">
        <v>765</v>
      </c>
      <c r="F22" s="314">
        <v>798</v>
      </c>
      <c r="G22" s="314">
        <v>851</v>
      </c>
      <c r="H22" s="314">
        <v>932</v>
      </c>
      <c r="I22" s="314">
        <v>1387</v>
      </c>
      <c r="J22" s="314">
        <f>SUM(D22:I22)</f>
        <v>5480</v>
      </c>
    </row>
    <row r="23" spans="3:20" x14ac:dyDescent="0.3">
      <c r="C23" s="316" t="s">
        <v>442</v>
      </c>
      <c r="D23" s="317"/>
      <c r="E23" s="318">
        <f>E22/D22-1</f>
        <v>2.4096385542168752E-2</v>
      </c>
      <c r="F23" s="318">
        <f t="shared" ref="F23:I23" si="8">F22/E22-1</f>
        <v>4.3137254901960853E-2</v>
      </c>
      <c r="G23" s="318">
        <f t="shared" si="8"/>
        <v>6.6416040100250706E-2</v>
      </c>
      <c r="H23" s="318">
        <f t="shared" si="8"/>
        <v>9.5182138660399485E-2</v>
      </c>
      <c r="I23" s="318">
        <f t="shared" si="8"/>
        <v>0.4881974248927039</v>
      </c>
      <c r="J23" s="318">
        <f>AVERAGE(E23:I23)</f>
        <v>0.14340584881949675</v>
      </c>
    </row>
    <row r="24" spans="3:20" x14ac:dyDescent="0.3">
      <c r="C24" s="313"/>
      <c r="E24" s="319"/>
      <c r="F24" s="319"/>
      <c r="G24" s="319"/>
      <c r="H24" s="319"/>
      <c r="I24" s="319"/>
      <c r="J24" s="319"/>
    </row>
    <row r="25" spans="3:20" x14ac:dyDescent="0.3">
      <c r="C25" s="313" t="s">
        <v>14</v>
      </c>
      <c r="D25" s="315">
        <v>70</v>
      </c>
      <c r="E25" s="315">
        <v>63</v>
      </c>
      <c r="F25" s="315">
        <v>79</v>
      </c>
      <c r="G25" s="315">
        <v>118</v>
      </c>
      <c r="H25" s="315">
        <v>95</v>
      </c>
      <c r="I25" s="315">
        <v>159</v>
      </c>
      <c r="J25" s="314">
        <f>SUM(D25:I25)</f>
        <v>584</v>
      </c>
    </row>
    <row r="26" spans="3:20" x14ac:dyDescent="0.3">
      <c r="C26" s="316" t="s">
        <v>442</v>
      </c>
      <c r="D26" s="317"/>
      <c r="E26" s="318">
        <f>E25/D25-1</f>
        <v>-9.9999999999999978E-2</v>
      </c>
      <c r="F26" s="318">
        <f t="shared" ref="F26:I26" si="9">F25/E25-1</f>
        <v>0.25396825396825395</v>
      </c>
      <c r="G26" s="318">
        <f t="shared" si="9"/>
        <v>0.49367088607594933</v>
      </c>
      <c r="H26" s="318">
        <f t="shared" si="9"/>
        <v>-0.19491525423728817</v>
      </c>
      <c r="I26" s="318">
        <f t="shared" si="9"/>
        <v>0.67368421052631589</v>
      </c>
      <c r="J26" s="318">
        <f>AVERAGE(E26:I26)</f>
        <v>0.22528161926664619</v>
      </c>
    </row>
    <row r="28" spans="3:20" x14ac:dyDescent="0.3">
      <c r="C28" s="310" t="s">
        <v>163</v>
      </c>
      <c r="L28" s="310" t="s">
        <v>163</v>
      </c>
    </row>
    <row r="29" spans="3:20" x14ac:dyDescent="0.3">
      <c r="C29" s="311" t="s">
        <v>2</v>
      </c>
      <c r="D29" s="312" t="s">
        <v>91</v>
      </c>
      <c r="E29" s="312" t="s">
        <v>92</v>
      </c>
      <c r="F29" s="312" t="s">
        <v>93</v>
      </c>
      <c r="G29" s="312" t="s">
        <v>94</v>
      </c>
      <c r="H29" s="312" t="s">
        <v>95</v>
      </c>
      <c r="I29" s="312" t="s">
        <v>96</v>
      </c>
      <c r="J29" s="312" t="s">
        <v>438</v>
      </c>
      <c r="L29" s="311" t="s">
        <v>2</v>
      </c>
      <c r="M29" s="312" t="s">
        <v>91</v>
      </c>
      <c r="N29" s="312" t="s">
        <v>92</v>
      </c>
      <c r="O29" s="312" t="s">
        <v>93</v>
      </c>
      <c r="P29" s="312" t="s">
        <v>94</v>
      </c>
      <c r="Q29" s="312" t="s">
        <v>95</v>
      </c>
      <c r="R29" s="312" t="s">
        <v>96</v>
      </c>
      <c r="S29" s="312" t="s">
        <v>438</v>
      </c>
    </row>
    <row r="30" spans="3:20" x14ac:dyDescent="0.3">
      <c r="C30" s="308" t="s">
        <v>439</v>
      </c>
      <c r="D30" s="320">
        <v>0.67</v>
      </c>
      <c r="E30" s="320">
        <v>0.7</v>
      </c>
      <c r="F30" s="320">
        <v>0.72</v>
      </c>
      <c r="G30" s="320">
        <v>0.69</v>
      </c>
      <c r="H30" s="320">
        <v>0.73</v>
      </c>
      <c r="I30" s="320">
        <v>0.71</v>
      </c>
      <c r="J30" s="320">
        <f>AVERAGE(D30:I30)</f>
        <v>0.70333333333333325</v>
      </c>
      <c r="L30" s="308" t="s">
        <v>440</v>
      </c>
      <c r="M30" s="320">
        <v>0.57999999999999996</v>
      </c>
      <c r="N30" s="320">
        <v>0.61</v>
      </c>
      <c r="O30" s="320">
        <v>0.67</v>
      </c>
      <c r="P30" s="320">
        <v>0.63</v>
      </c>
      <c r="Q30" s="320">
        <v>0.66</v>
      </c>
      <c r="R30" s="320">
        <v>0.63</v>
      </c>
      <c r="S30" s="320">
        <f>AVERAGE(M30:R30)</f>
        <v>0.63</v>
      </c>
    </row>
    <row r="31" spans="3:20" x14ac:dyDescent="0.3">
      <c r="C31" s="308" t="s">
        <v>246</v>
      </c>
      <c r="D31" s="320">
        <v>0.7</v>
      </c>
      <c r="E31" s="320">
        <v>0.72</v>
      </c>
      <c r="F31" s="320">
        <v>0.7</v>
      </c>
      <c r="G31" s="320">
        <v>0.64</v>
      </c>
      <c r="H31" s="320">
        <v>0.64</v>
      </c>
      <c r="I31" s="320">
        <v>0.64</v>
      </c>
      <c r="J31" s="320">
        <f t="shared" ref="J31:J32" si="10">AVERAGE(D31:I31)</f>
        <v>0.67333333333333334</v>
      </c>
      <c r="K31" s="321"/>
      <c r="L31" s="308" t="s">
        <v>445</v>
      </c>
      <c r="M31" s="320">
        <v>0.45710000000000001</v>
      </c>
      <c r="N31" s="320">
        <v>0.41660000000000003</v>
      </c>
      <c r="O31" s="320">
        <v>0.44219999999999998</v>
      </c>
      <c r="P31" s="320">
        <v>0.50349999999999995</v>
      </c>
      <c r="Q31" s="320">
        <v>0.42349999999999999</v>
      </c>
      <c r="R31" s="320">
        <v>0.38750000000000001</v>
      </c>
      <c r="S31" s="320">
        <f>AVERAGE(M31:R31)</f>
        <v>0.43839999999999996</v>
      </c>
      <c r="T31" s="321"/>
    </row>
    <row r="32" spans="3:20" x14ac:dyDescent="0.3">
      <c r="C32" s="308" t="s">
        <v>444</v>
      </c>
      <c r="D32" s="320">
        <v>0.78</v>
      </c>
      <c r="E32" s="320">
        <v>0.77</v>
      </c>
      <c r="F32" s="320">
        <v>0.74</v>
      </c>
      <c r="G32" s="320">
        <v>0.69</v>
      </c>
      <c r="H32" s="320">
        <v>0.7</v>
      </c>
      <c r="I32" s="320">
        <v>0.73</v>
      </c>
      <c r="J32" s="320">
        <f t="shared" si="10"/>
        <v>0.73499999999999999</v>
      </c>
    </row>
    <row r="34" spans="3:20" x14ac:dyDescent="0.3">
      <c r="C34" s="310" t="s">
        <v>10</v>
      </c>
      <c r="L34" s="310" t="s">
        <v>10</v>
      </c>
    </row>
    <row r="35" spans="3:20" x14ac:dyDescent="0.3">
      <c r="C35" s="311" t="s">
        <v>2</v>
      </c>
      <c r="D35" s="312" t="s">
        <v>91</v>
      </c>
      <c r="E35" s="312" t="s">
        <v>92</v>
      </c>
      <c r="F35" s="312" t="s">
        <v>93</v>
      </c>
      <c r="G35" s="312" t="s">
        <v>94</v>
      </c>
      <c r="H35" s="312" t="s">
        <v>95</v>
      </c>
      <c r="I35" s="312" t="s">
        <v>96</v>
      </c>
      <c r="J35" s="312" t="s">
        <v>438</v>
      </c>
      <c r="L35" s="311" t="s">
        <v>2</v>
      </c>
      <c r="M35" s="312" t="s">
        <v>91</v>
      </c>
      <c r="N35" s="312" t="s">
        <v>92</v>
      </c>
      <c r="O35" s="312" t="s">
        <v>93</v>
      </c>
      <c r="P35" s="312" t="s">
        <v>94</v>
      </c>
      <c r="Q35" s="312" t="s">
        <v>95</v>
      </c>
      <c r="R35" s="312" t="s">
        <v>96</v>
      </c>
      <c r="S35" s="312" t="s">
        <v>438</v>
      </c>
    </row>
    <row r="36" spans="3:20" x14ac:dyDescent="0.3">
      <c r="C36" s="308" t="s">
        <v>439</v>
      </c>
      <c r="D36" s="320">
        <v>0.02</v>
      </c>
      <c r="E36" s="320">
        <v>0.02</v>
      </c>
      <c r="F36" s="320">
        <v>0.04</v>
      </c>
      <c r="G36" s="320">
        <v>0.05</v>
      </c>
      <c r="H36" s="320">
        <v>0.06</v>
      </c>
      <c r="I36" s="320">
        <v>0.05</v>
      </c>
      <c r="J36" s="320">
        <f t="shared" ref="J36:J38" si="11">AVERAGE(D36:I36)</f>
        <v>0.04</v>
      </c>
      <c r="K36" s="321"/>
      <c r="L36" s="308" t="s">
        <v>440</v>
      </c>
      <c r="M36" s="320">
        <v>0.1</v>
      </c>
      <c r="N36" s="320">
        <v>0.1</v>
      </c>
      <c r="O36" s="320">
        <v>0.1</v>
      </c>
      <c r="P36" s="320">
        <v>0.09</v>
      </c>
      <c r="Q36" s="320">
        <v>0.1</v>
      </c>
      <c r="R36" s="320">
        <v>0.11</v>
      </c>
      <c r="S36" s="320">
        <f>AVERAGE(M36:R36)</f>
        <v>9.9999999999999992E-2</v>
      </c>
      <c r="T36" s="321"/>
    </row>
    <row r="37" spans="3:20" x14ac:dyDescent="0.3">
      <c r="C37" s="308" t="s">
        <v>246</v>
      </c>
      <c r="D37" s="320">
        <v>7.0000000000000007E-2</v>
      </c>
      <c r="E37" s="320">
        <v>7.0000000000000007E-2</v>
      </c>
      <c r="F37" s="320">
        <v>0.05</v>
      </c>
      <c r="G37" s="320">
        <v>0.06</v>
      </c>
      <c r="H37" s="320">
        <v>0.05</v>
      </c>
      <c r="I37" s="320">
        <v>0.05</v>
      </c>
      <c r="J37" s="320">
        <f t="shared" si="11"/>
        <v>5.8333333333333327E-2</v>
      </c>
      <c r="L37" s="308" t="s">
        <v>445</v>
      </c>
      <c r="M37" s="320">
        <v>0.14130000000000001</v>
      </c>
      <c r="N37" s="320">
        <v>0.13600000000000001</v>
      </c>
      <c r="O37" s="320">
        <v>0.11070000000000001</v>
      </c>
      <c r="P37" s="320">
        <v>0.1012</v>
      </c>
      <c r="Q37" s="320">
        <v>0.1011</v>
      </c>
      <c r="R37" s="320">
        <v>0.1263</v>
      </c>
      <c r="S37" s="320">
        <f>AVERAGE(M37:R37)</f>
        <v>0.11943333333333334</v>
      </c>
    </row>
    <row r="38" spans="3:20" x14ac:dyDescent="0.3">
      <c r="C38" s="308" t="s">
        <v>444</v>
      </c>
      <c r="D38" s="320">
        <v>0.05</v>
      </c>
      <c r="E38" s="320">
        <v>0.06</v>
      </c>
      <c r="F38" s="320">
        <v>0.06</v>
      </c>
      <c r="G38" s="320">
        <v>0.06</v>
      </c>
      <c r="H38" s="320">
        <v>0.04</v>
      </c>
      <c r="I38" s="320">
        <v>0.04</v>
      </c>
      <c r="J38" s="320">
        <f t="shared" si="11"/>
        <v>5.1666666666666659E-2</v>
      </c>
    </row>
    <row r="40" spans="3:20" x14ac:dyDescent="0.3">
      <c r="C40" s="310" t="s">
        <v>446</v>
      </c>
      <c r="L40" s="310" t="s">
        <v>446</v>
      </c>
    </row>
    <row r="41" spans="3:20" x14ac:dyDescent="0.3">
      <c r="C41" s="311" t="s">
        <v>2</v>
      </c>
      <c r="D41" s="312" t="s">
        <v>91</v>
      </c>
      <c r="E41" s="312" t="s">
        <v>92</v>
      </c>
      <c r="F41" s="312" t="s">
        <v>93</v>
      </c>
      <c r="G41" s="312" t="s">
        <v>94</v>
      </c>
      <c r="H41" s="312" t="s">
        <v>95</v>
      </c>
      <c r="I41" s="312" t="s">
        <v>96</v>
      </c>
      <c r="J41" s="312" t="s">
        <v>438</v>
      </c>
      <c r="K41" s="321"/>
      <c r="L41" s="311" t="s">
        <v>2</v>
      </c>
      <c r="M41" s="312" t="s">
        <v>91</v>
      </c>
      <c r="N41" s="312" t="s">
        <v>92</v>
      </c>
      <c r="O41" s="312" t="s">
        <v>93</v>
      </c>
      <c r="P41" s="312" t="s">
        <v>94</v>
      </c>
      <c r="Q41" s="312" t="s">
        <v>95</v>
      </c>
      <c r="R41" s="312" t="s">
        <v>96</v>
      </c>
      <c r="S41" s="312" t="s">
        <v>438</v>
      </c>
    </row>
    <row r="42" spans="3:20" x14ac:dyDescent="0.3">
      <c r="C42" s="308" t="s">
        <v>439</v>
      </c>
      <c r="D42" s="315"/>
      <c r="E42" s="315"/>
      <c r="F42" s="315"/>
      <c r="G42" s="315"/>
      <c r="H42" s="315"/>
      <c r="I42" s="315"/>
      <c r="L42" s="308" t="s">
        <v>440</v>
      </c>
    </row>
    <row r="43" spans="3:20" x14ac:dyDescent="0.3">
      <c r="C43" s="313" t="s">
        <v>447</v>
      </c>
      <c r="D43" s="321">
        <v>28</v>
      </c>
      <c r="E43" s="321">
        <v>35</v>
      </c>
      <c r="F43" s="321">
        <v>19</v>
      </c>
      <c r="G43" s="321">
        <v>18</v>
      </c>
      <c r="H43" s="321">
        <v>25</v>
      </c>
      <c r="I43" s="321">
        <v>19</v>
      </c>
      <c r="J43" s="321">
        <f>AVERAGE(D43:I43)</f>
        <v>24</v>
      </c>
      <c r="L43" s="313" t="s">
        <v>447</v>
      </c>
      <c r="M43" s="308">
        <v>45</v>
      </c>
      <c r="N43" s="308">
        <v>42</v>
      </c>
      <c r="O43" s="308">
        <v>49</v>
      </c>
      <c r="P43" s="308">
        <v>51</v>
      </c>
      <c r="Q43" s="308">
        <v>53</v>
      </c>
      <c r="R43" s="308">
        <v>44</v>
      </c>
      <c r="S43" s="322">
        <f>AVERAGE(M43:R43)</f>
        <v>47.333333333333336</v>
      </c>
    </row>
    <row r="44" spans="3:20" x14ac:dyDescent="0.3">
      <c r="C44" s="313" t="s">
        <v>448</v>
      </c>
      <c r="D44" s="321">
        <v>415</v>
      </c>
      <c r="E44" s="321">
        <v>395</v>
      </c>
      <c r="F44" s="321">
        <v>323</v>
      </c>
      <c r="G44" s="321">
        <v>392</v>
      </c>
      <c r="H44" s="321">
        <v>336</v>
      </c>
      <c r="I44" s="321">
        <v>404</v>
      </c>
      <c r="J44" s="321">
        <f t="shared" ref="J44:J45" si="12">AVERAGE(D44:I44)</f>
        <v>377.5</v>
      </c>
      <c r="L44" s="313" t="s">
        <v>448</v>
      </c>
      <c r="M44" s="308">
        <v>72</v>
      </c>
      <c r="N44" s="308">
        <v>87</v>
      </c>
      <c r="O44" s="308">
        <v>77</v>
      </c>
      <c r="P44" s="308">
        <v>104</v>
      </c>
      <c r="Q44" s="308">
        <v>98</v>
      </c>
      <c r="R44" s="308">
        <v>106</v>
      </c>
      <c r="S44" s="322">
        <f t="shared" ref="S44:S45" si="13">AVERAGE(M44:R44)</f>
        <v>90.666666666666671</v>
      </c>
    </row>
    <row r="45" spans="3:20" x14ac:dyDescent="0.3">
      <c r="C45" s="313" t="s">
        <v>449</v>
      </c>
      <c r="D45" s="308">
        <v>19</v>
      </c>
      <c r="E45" s="308">
        <v>28</v>
      </c>
      <c r="F45" s="308">
        <v>43</v>
      </c>
      <c r="G45" s="308">
        <v>29</v>
      </c>
      <c r="H45" s="308">
        <v>22</v>
      </c>
      <c r="I45" s="308">
        <v>12</v>
      </c>
      <c r="J45" s="321">
        <f t="shared" si="12"/>
        <v>25.5</v>
      </c>
      <c r="L45" s="313" t="s">
        <v>449</v>
      </c>
      <c r="M45" s="308">
        <v>55</v>
      </c>
      <c r="N45" s="308">
        <v>68</v>
      </c>
      <c r="O45" s="308">
        <v>62</v>
      </c>
      <c r="P45" s="308">
        <v>74</v>
      </c>
      <c r="Q45" s="308">
        <v>91</v>
      </c>
      <c r="R45" s="308">
        <v>83</v>
      </c>
      <c r="S45" s="323">
        <f t="shared" si="13"/>
        <v>72.166666666666671</v>
      </c>
    </row>
    <row r="47" spans="3:20" x14ac:dyDescent="0.3">
      <c r="C47" s="308" t="s">
        <v>246</v>
      </c>
      <c r="L47" s="308" t="s">
        <v>445</v>
      </c>
    </row>
    <row r="48" spans="3:20" x14ac:dyDescent="0.3">
      <c r="C48" s="313" t="s">
        <v>447</v>
      </c>
      <c r="D48" s="308">
        <v>47</v>
      </c>
      <c r="E48" s="308">
        <v>50</v>
      </c>
      <c r="F48" s="308">
        <v>55</v>
      </c>
      <c r="G48" s="308">
        <v>37</v>
      </c>
      <c r="H48" s="308">
        <v>41</v>
      </c>
      <c r="I48" s="308">
        <v>35</v>
      </c>
      <c r="J48" s="321">
        <f t="shared" ref="J48:J50" si="14">AVERAGE(D48:I48)</f>
        <v>44.166666666666664</v>
      </c>
      <c r="L48" s="313" t="s">
        <v>447</v>
      </c>
      <c r="M48" s="308">
        <v>78</v>
      </c>
      <c r="N48" s="308">
        <v>69</v>
      </c>
      <c r="O48" s="308">
        <v>68</v>
      </c>
      <c r="P48" s="308">
        <v>64</v>
      </c>
      <c r="Q48" s="308">
        <v>61</v>
      </c>
      <c r="R48" s="308">
        <v>76</v>
      </c>
      <c r="S48" s="322">
        <f t="shared" ref="S48:S50" si="15">AVERAGE(M48:R48)</f>
        <v>69.333333333333329</v>
      </c>
    </row>
    <row r="49" spans="3:19" x14ac:dyDescent="0.3">
      <c r="C49" s="313" t="s">
        <v>448</v>
      </c>
      <c r="D49" s="308">
        <v>251</v>
      </c>
      <c r="E49" s="308">
        <v>247</v>
      </c>
      <c r="F49" s="308">
        <v>222</v>
      </c>
      <c r="G49" s="308">
        <v>267</v>
      </c>
      <c r="H49" s="308">
        <v>247</v>
      </c>
      <c r="I49" s="308">
        <v>254</v>
      </c>
      <c r="J49" s="321">
        <f t="shared" si="14"/>
        <v>248</v>
      </c>
      <c r="L49" s="313" t="s">
        <v>448</v>
      </c>
      <c r="M49" s="308">
        <v>94</v>
      </c>
      <c r="N49" s="308">
        <v>131</v>
      </c>
      <c r="O49" s="308">
        <v>158</v>
      </c>
      <c r="P49" s="308">
        <v>143</v>
      </c>
      <c r="Q49" s="308">
        <v>156</v>
      </c>
      <c r="R49" s="308">
        <v>132</v>
      </c>
      <c r="S49" s="322">
        <f t="shared" si="15"/>
        <v>135.66666666666666</v>
      </c>
    </row>
    <row r="50" spans="3:19" x14ac:dyDescent="0.3">
      <c r="C50" s="313" t="s">
        <v>449</v>
      </c>
      <c r="D50" s="308">
        <v>50</v>
      </c>
      <c r="E50" s="308">
        <v>37</v>
      </c>
      <c r="F50" s="308">
        <v>33</v>
      </c>
      <c r="G50" s="308">
        <v>60</v>
      </c>
      <c r="H50" s="308">
        <v>74</v>
      </c>
      <c r="I50" s="308">
        <v>90</v>
      </c>
      <c r="J50" s="324">
        <f t="shared" si="14"/>
        <v>57.333333333333336</v>
      </c>
      <c r="L50" s="313" t="s">
        <v>449</v>
      </c>
      <c r="M50" s="308">
        <v>55</v>
      </c>
      <c r="N50" s="308">
        <v>52</v>
      </c>
      <c r="O50" s="308">
        <v>62</v>
      </c>
      <c r="P50" s="308">
        <v>68</v>
      </c>
      <c r="Q50" s="308">
        <v>65</v>
      </c>
      <c r="R50" s="308">
        <v>47</v>
      </c>
      <c r="S50" s="323">
        <f t="shared" si="15"/>
        <v>58.166666666666664</v>
      </c>
    </row>
    <row r="52" spans="3:19" x14ac:dyDescent="0.3">
      <c r="C52" s="308" t="s">
        <v>444</v>
      </c>
    </row>
    <row r="53" spans="3:19" x14ac:dyDescent="0.3">
      <c r="C53" s="313" t="s">
        <v>447</v>
      </c>
      <c r="D53" s="308">
        <v>40</v>
      </c>
      <c r="E53" s="308">
        <v>54</v>
      </c>
      <c r="F53" s="308">
        <v>46</v>
      </c>
      <c r="G53" s="308">
        <v>51</v>
      </c>
      <c r="H53" s="308">
        <v>68</v>
      </c>
      <c r="I53" s="308">
        <v>40</v>
      </c>
      <c r="J53" s="321">
        <f t="shared" ref="J53:J55" si="16">AVERAGE(D53:I53)</f>
        <v>49.833333333333336</v>
      </c>
    </row>
    <row r="54" spans="3:19" x14ac:dyDescent="0.3">
      <c r="C54" s="313" t="s">
        <v>448</v>
      </c>
      <c r="D54" s="308">
        <v>96</v>
      </c>
      <c r="E54" s="308">
        <v>113</v>
      </c>
      <c r="F54" s="308">
        <v>131</v>
      </c>
      <c r="G54" s="308">
        <v>145</v>
      </c>
      <c r="H54" s="308">
        <v>184</v>
      </c>
      <c r="I54" s="308">
        <v>149</v>
      </c>
      <c r="J54" s="321">
        <f t="shared" si="16"/>
        <v>136.33333333333334</v>
      </c>
    </row>
    <row r="55" spans="3:19" x14ac:dyDescent="0.3">
      <c r="C55" s="313" t="s">
        <v>449</v>
      </c>
      <c r="D55" s="308">
        <v>5</v>
      </c>
      <c r="E55" s="308">
        <v>7</v>
      </c>
      <c r="F55" s="308">
        <v>14</v>
      </c>
      <c r="G55" s="308">
        <v>9</v>
      </c>
      <c r="H55" s="308">
        <v>15</v>
      </c>
      <c r="I55" s="308">
        <v>3</v>
      </c>
      <c r="J55" s="321">
        <f t="shared" si="16"/>
        <v>8.8333333333333339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6A7B7-4E63-44FF-87AA-8CA7D6A67FAC}">
  <dimension ref="B1:Y71"/>
  <sheetViews>
    <sheetView topLeftCell="B1" zoomScale="90" zoomScaleNormal="90" workbookViewId="0">
      <pane ySplit="22" topLeftCell="A35" activePane="bottomLeft" state="frozen"/>
      <selection activeCell="E1" sqref="E1"/>
      <selection pane="bottomLeft" activeCell="J44" sqref="J44"/>
    </sheetView>
  </sheetViews>
  <sheetFormatPr defaultRowHeight="12.6" x14ac:dyDescent="0.25"/>
  <cols>
    <col min="2" max="2" width="29.109375" bestFit="1" customWidth="1"/>
    <col min="3" max="3" width="15.44140625" bestFit="1" customWidth="1"/>
    <col min="6" max="8" width="10" bestFit="1" customWidth="1"/>
    <col min="9" max="11" width="10" style="622" bestFit="1" customWidth="1"/>
    <col min="12" max="12" width="10.88671875" style="622" customWidth="1"/>
    <col min="13" max="13" width="10.5546875" style="622" customWidth="1"/>
    <col min="14" max="20" width="9.88671875" style="622" bestFit="1" customWidth="1"/>
  </cols>
  <sheetData>
    <row r="1" spans="2:25" ht="15.6" x14ac:dyDescent="0.3">
      <c r="B1" s="1" t="s">
        <v>1</v>
      </c>
      <c r="C1" s="2"/>
      <c r="D1" s="2"/>
      <c r="E1" s="2"/>
      <c r="F1" s="2"/>
      <c r="G1" s="2"/>
      <c r="H1" s="2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</row>
    <row r="3" spans="2:25" ht="14.4" hidden="1" x14ac:dyDescent="0.25">
      <c r="B3" s="4" t="s">
        <v>2</v>
      </c>
      <c r="C3" s="6">
        <v>43190</v>
      </c>
      <c r="D3" s="6">
        <f>EDATE(C3,12)</f>
        <v>43555</v>
      </c>
      <c r="E3" s="6">
        <f t="shared" ref="E3" si="0">EDATE(D3,12)</f>
        <v>43921</v>
      </c>
      <c r="F3" s="6">
        <f t="shared" ref="F3" si="1">EDATE(E3,12)</f>
        <v>44286</v>
      </c>
      <c r="G3" s="6">
        <f t="shared" ref="G3" si="2">EDATE(F3,12)</f>
        <v>44651</v>
      </c>
      <c r="H3" s="6">
        <f t="shared" ref="H3:I3" si="3">EDATE(G3,12)</f>
        <v>45016</v>
      </c>
      <c r="I3" s="6">
        <f t="shared" si="3"/>
        <v>45382</v>
      </c>
      <c r="J3" s="6">
        <f t="shared" ref="J3" si="4">EDATE(I3,12)</f>
        <v>45747</v>
      </c>
      <c r="K3" s="6">
        <f t="shared" ref="K3" si="5">EDATE(J3,12)</f>
        <v>46112</v>
      </c>
      <c r="L3" s="6">
        <f t="shared" ref="L3" si="6">EDATE(K3,12)</f>
        <v>46477</v>
      </c>
      <c r="M3" s="6">
        <f t="shared" ref="M3" si="7">EDATE(L3,12)</f>
        <v>46843</v>
      </c>
      <c r="N3" s="6">
        <f t="shared" ref="N3" si="8">EDATE(M3,12)</f>
        <v>47208</v>
      </c>
      <c r="O3" s="6">
        <f t="shared" ref="O3" si="9">EDATE(N3,12)</f>
        <v>47573</v>
      </c>
      <c r="P3" s="6">
        <f t="shared" ref="P3" si="10">EDATE(O3,12)</f>
        <v>47938</v>
      </c>
      <c r="Q3" s="6">
        <f t="shared" ref="Q3" si="11">EDATE(P3,12)</f>
        <v>48304</v>
      </c>
      <c r="R3" s="6">
        <f t="shared" ref="R3" si="12">EDATE(Q3,12)</f>
        <v>48669</v>
      </c>
      <c r="S3" s="6">
        <f t="shared" ref="S3" si="13">EDATE(R3,12)</f>
        <v>49034</v>
      </c>
      <c r="T3" s="6">
        <f t="shared" ref="T3" si="14">EDATE(S3,12)</f>
        <v>49399</v>
      </c>
    </row>
    <row r="4" spans="2:25" hidden="1" x14ac:dyDescent="0.25"/>
    <row r="5" spans="2:25" ht="28.8" hidden="1" x14ac:dyDescent="0.3">
      <c r="X5" s="249" t="s">
        <v>297</v>
      </c>
      <c r="Y5" s="9" t="s">
        <v>296</v>
      </c>
    </row>
    <row r="6" spans="2:25" ht="14.4" hidden="1" x14ac:dyDescent="0.3">
      <c r="B6" s="248" t="s">
        <v>286</v>
      </c>
      <c r="C6" s="10">
        <f t="shared" ref="C6:H6" si="15">C29/C24</f>
        <v>3.778855148658132E-3</v>
      </c>
      <c r="D6" s="10">
        <f t="shared" si="15"/>
        <v>4.060109675561651E-3</v>
      </c>
      <c r="E6" s="10">
        <f t="shared" si="15"/>
        <v>1.5052444528313754E-2</v>
      </c>
      <c r="F6" s="10">
        <f t="shared" si="15"/>
        <v>0.10352806528662423</v>
      </c>
      <c r="G6" s="10">
        <f t="shared" si="15"/>
        <v>4.9895805221710665E-2</v>
      </c>
      <c r="H6" s="10">
        <f t="shared" si="15"/>
        <v>2.0708245499260987E-2</v>
      </c>
      <c r="I6" s="623">
        <v>2.5000000000000001E-2</v>
      </c>
      <c r="J6" s="624"/>
      <c r="K6" s="624"/>
      <c r="L6" s="624"/>
      <c r="M6" s="624"/>
      <c r="N6" s="624"/>
      <c r="O6" s="624"/>
      <c r="P6" s="624"/>
      <c r="Q6" s="624"/>
      <c r="R6" s="624"/>
      <c r="S6" s="624"/>
      <c r="T6" s="624"/>
      <c r="X6" s="11">
        <f>AVERAGE(C6:H6)</f>
        <v>3.2837254226688234E-2</v>
      </c>
      <c r="Y6" s="12">
        <v>2.5000000000000001E-2</v>
      </c>
    </row>
    <row r="7" spans="2:25" ht="14.4" hidden="1" x14ac:dyDescent="0.3">
      <c r="B7" s="16" t="s">
        <v>285</v>
      </c>
      <c r="I7" s="624"/>
      <c r="J7" s="624"/>
      <c r="K7" s="624"/>
      <c r="L7" s="624"/>
      <c r="M7" s="624"/>
      <c r="N7" s="624"/>
      <c r="O7" s="624"/>
      <c r="P7" s="624"/>
      <c r="Q7" s="624"/>
      <c r="R7" s="624"/>
      <c r="S7" s="624"/>
      <c r="T7" s="624"/>
      <c r="X7" s="15"/>
      <c r="Y7" s="9"/>
    </row>
    <row r="8" spans="2:25" ht="14.4" hidden="1" x14ac:dyDescent="0.3">
      <c r="B8" s="247" t="s">
        <v>307</v>
      </c>
      <c r="C8" s="10">
        <f t="shared" ref="C8:H8" si="16">C33/C24</f>
        <v>0.82979438609666256</v>
      </c>
      <c r="D8" s="10">
        <f t="shared" si="16"/>
        <v>1.2312123925581038</v>
      </c>
      <c r="E8" s="10">
        <f t="shared" si="16"/>
        <v>0.62521111478039348</v>
      </c>
      <c r="F8" s="10">
        <f t="shared" si="16"/>
        <v>0.44480244824840764</v>
      </c>
      <c r="G8" s="10">
        <f t="shared" si="16"/>
        <v>0.66055301961946078</v>
      </c>
      <c r="H8" s="10">
        <f t="shared" si="16"/>
        <v>0.37564169449492379</v>
      </c>
      <c r="I8" s="625">
        <f>AVERAGE(C8:H8)</f>
        <v>0.69453584263299195</v>
      </c>
      <c r="J8" s="624"/>
      <c r="K8" s="624"/>
      <c r="L8" s="624"/>
      <c r="M8" s="624"/>
      <c r="N8" s="624"/>
      <c r="O8" s="624"/>
      <c r="P8" s="624"/>
      <c r="Q8" s="624"/>
      <c r="R8" s="624"/>
      <c r="S8" s="624"/>
      <c r="T8" s="624"/>
      <c r="X8" s="11">
        <f>AVERAGE(C8:H8)</f>
        <v>0.69453584263299195</v>
      </c>
      <c r="Y8" s="12">
        <v>0.7</v>
      </c>
    </row>
    <row r="9" spans="2:25" ht="14.4" hidden="1" x14ac:dyDescent="0.3">
      <c r="B9" s="7" t="s">
        <v>309</v>
      </c>
      <c r="C9" s="10">
        <f>C34/C25</f>
        <v>0.82420203061544017</v>
      </c>
      <c r="D9" s="10">
        <f t="shared" ref="D9:H9" si="17">D34/D25</f>
        <v>1.2965246586725572</v>
      </c>
      <c r="E9" s="10">
        <f t="shared" si="17"/>
        <v>1.0986967648396144</v>
      </c>
      <c r="F9" s="10">
        <f t="shared" si="17"/>
        <v>0.98460687210253617</v>
      </c>
      <c r="G9" s="10">
        <f t="shared" si="17"/>
        <v>0.80618493918425893</v>
      </c>
      <c r="H9" s="10">
        <f t="shared" si="17"/>
        <v>0.88000303949594527</v>
      </c>
      <c r="I9" s="625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X9" s="11"/>
      <c r="Y9" s="12"/>
    </row>
    <row r="10" spans="2:25" ht="14.4" hidden="1" x14ac:dyDescent="0.3">
      <c r="B10" s="7" t="s">
        <v>310</v>
      </c>
      <c r="C10" s="10">
        <f>C35/C26</f>
        <v>0.67474293154383114</v>
      </c>
      <c r="D10" s="10">
        <f t="shared" ref="D10:H10" si="18">D35/D26</f>
        <v>0.28489477118486739</v>
      </c>
      <c r="E10" s="10">
        <f t="shared" si="18"/>
        <v>0.3563114457588521</v>
      </c>
      <c r="F10" s="10">
        <f t="shared" si="18"/>
        <v>0.34956743449108396</v>
      </c>
      <c r="G10" s="10">
        <f t="shared" si="18"/>
        <v>0.2951273719996792</v>
      </c>
      <c r="H10" s="10">
        <f t="shared" si="18"/>
        <v>0.25059322852592741</v>
      </c>
      <c r="I10" s="625"/>
      <c r="J10" s="624"/>
      <c r="K10" s="624"/>
      <c r="L10" s="624"/>
      <c r="M10" s="624"/>
      <c r="N10" s="624"/>
      <c r="O10" s="624"/>
      <c r="P10" s="624"/>
      <c r="Q10" s="624"/>
      <c r="R10" s="624"/>
      <c r="S10" s="624"/>
      <c r="T10" s="624"/>
      <c r="X10" s="11"/>
      <c r="Y10" s="12"/>
    </row>
    <row r="11" spans="2:25" ht="14.4" hidden="1" x14ac:dyDescent="0.3">
      <c r="B11" s="7" t="s">
        <v>519</v>
      </c>
      <c r="C11" s="10"/>
      <c r="D11" s="10"/>
      <c r="E11" s="10"/>
      <c r="F11" s="10"/>
      <c r="G11" s="10"/>
      <c r="H11" s="10"/>
      <c r="I11" s="625"/>
      <c r="J11" s="624"/>
      <c r="K11" s="624"/>
      <c r="L11" s="624"/>
      <c r="M11" s="624"/>
      <c r="N11" s="624"/>
      <c r="O11" s="624"/>
      <c r="P11" s="624"/>
      <c r="Q11" s="624"/>
      <c r="R11" s="624"/>
      <c r="S11" s="624"/>
      <c r="T11" s="624"/>
      <c r="X11" s="11"/>
      <c r="Y11" s="12"/>
    </row>
    <row r="12" spans="2:25" ht="14.4" hidden="1" x14ac:dyDescent="0.3">
      <c r="B12" s="7" t="s">
        <v>9</v>
      </c>
      <c r="C12" s="10">
        <f t="shared" ref="C12:H12" si="19">C37/C$24</f>
        <v>2.4527174619632379E-2</v>
      </c>
      <c r="D12" s="10">
        <f t="shared" si="19"/>
        <v>2.5412913228089706E-2</v>
      </c>
      <c r="E12" s="10">
        <f t="shared" si="19"/>
        <v>0.22438709880328978</v>
      </c>
      <c r="F12" s="10">
        <f t="shared" si="19"/>
        <v>0.13619625796178347</v>
      </c>
      <c r="G12" s="10">
        <f t="shared" si="19"/>
        <v>6.0309195721825304E-2</v>
      </c>
      <c r="H12" s="10">
        <f t="shared" si="19"/>
        <v>7.1129849046546012E-2</v>
      </c>
      <c r="I12" s="625">
        <f t="shared" ref="I12:I15" si="20">AVERAGE(C12:H12)</f>
        <v>9.032708156352777E-2</v>
      </c>
      <c r="J12" s="624"/>
      <c r="K12" s="624"/>
      <c r="L12" s="624"/>
      <c r="M12" s="624"/>
      <c r="N12" s="624"/>
      <c r="O12" s="624"/>
      <c r="P12" s="624"/>
      <c r="Q12" s="624"/>
      <c r="R12" s="624"/>
      <c r="S12" s="624"/>
      <c r="T12" s="624"/>
      <c r="X12" s="11">
        <f>AVERAGE(C12:H12)</f>
        <v>9.032708156352777E-2</v>
      </c>
      <c r="Y12" s="10">
        <v>0.06</v>
      </c>
    </row>
    <row r="13" spans="2:25" ht="14.4" hidden="1" x14ac:dyDescent="0.3">
      <c r="B13" s="17" t="s">
        <v>10</v>
      </c>
      <c r="C13" s="10">
        <f t="shared" ref="C13:H13" si="21">C40/C$24</f>
        <v>4.4149030709570672E-2</v>
      </c>
      <c r="D13" s="10">
        <f t="shared" si="21"/>
        <v>3.5412424266520602E-2</v>
      </c>
      <c r="E13" s="10">
        <f t="shared" si="21"/>
        <v>0.37330125332201103</v>
      </c>
      <c r="F13" s="10">
        <f t="shared" si="21"/>
        <v>0.33605195063694282</v>
      </c>
      <c r="G13" s="10">
        <f t="shared" si="21"/>
        <v>0.13650733421667238</v>
      </c>
      <c r="H13" s="10">
        <f t="shared" si="21"/>
        <v>0.26708221269172056</v>
      </c>
      <c r="I13" s="625">
        <f t="shared" si="20"/>
        <v>0.19875070097390635</v>
      </c>
      <c r="J13" s="624"/>
      <c r="K13" s="624"/>
      <c r="L13" s="624"/>
      <c r="M13" s="624"/>
      <c r="N13" s="624"/>
      <c r="O13" s="624"/>
      <c r="P13" s="624"/>
      <c r="Q13" s="624"/>
      <c r="R13" s="624"/>
      <c r="S13" s="624"/>
      <c r="T13" s="624"/>
      <c r="X13" s="11">
        <f>AVERAGE(C13:H13)</f>
        <v>0.19875070097390635</v>
      </c>
      <c r="Y13" s="12">
        <v>0.1</v>
      </c>
    </row>
    <row r="14" spans="2:25" ht="14.4" hidden="1" x14ac:dyDescent="0.3">
      <c r="B14" s="17" t="s">
        <v>11</v>
      </c>
      <c r="C14" s="10">
        <f t="shared" ref="C14:H14" si="22">C43/C$24</f>
        <v>2.5562850499406913E-2</v>
      </c>
      <c r="D14" s="10">
        <f t="shared" si="22"/>
        <v>3.5033602525609976E-2</v>
      </c>
      <c r="E14" s="10">
        <f t="shared" si="22"/>
        <v>0.12826972370303971</v>
      </c>
      <c r="F14" s="10">
        <f t="shared" si="22"/>
        <v>0.110875298566879</v>
      </c>
      <c r="G14" s="10">
        <f t="shared" si="22"/>
        <v>6.1520574156854232E-2</v>
      </c>
      <c r="H14" s="10">
        <f t="shared" si="22"/>
        <v>9.5743984880424529E-2</v>
      </c>
      <c r="I14" s="625">
        <f t="shared" si="20"/>
        <v>7.6167672388702395E-2</v>
      </c>
      <c r="J14" s="624"/>
      <c r="K14" s="624"/>
      <c r="L14" s="624"/>
      <c r="M14" s="624"/>
      <c r="N14" s="624"/>
      <c r="O14" s="624"/>
      <c r="P14" s="624"/>
      <c r="Q14" s="624"/>
      <c r="R14" s="624"/>
      <c r="S14" s="624"/>
      <c r="T14" s="624"/>
      <c r="X14" s="11">
        <f>AVERAGE(C14:H14)</f>
        <v>7.6167672388702395E-2</v>
      </c>
      <c r="Y14" s="12">
        <v>0.08</v>
      </c>
    </row>
    <row r="15" spans="2:25" ht="14.4" hidden="1" x14ac:dyDescent="0.3">
      <c r="B15" s="17" t="s">
        <v>12</v>
      </c>
      <c r="C15" s="10">
        <f t="shared" ref="C15:H15" si="23">C46/C$24</f>
        <v>4.6922588873107129E-2</v>
      </c>
      <c r="D15" s="10">
        <f t="shared" si="23"/>
        <v>2.6519991366617955E-3</v>
      </c>
      <c r="E15" s="10">
        <f t="shared" si="23"/>
        <v>1.7250868833639979E-2</v>
      </c>
      <c r="F15" s="10">
        <f t="shared" si="23"/>
        <v>6.5435907643312105E-3</v>
      </c>
      <c r="G15" s="10">
        <f t="shared" si="23"/>
        <v>8.2906374853650461E-2</v>
      </c>
      <c r="H15" s="10">
        <f t="shared" si="23"/>
        <v>5.2112863754209982E-2</v>
      </c>
      <c r="I15" s="625">
        <f t="shared" si="20"/>
        <v>3.4731381035933429E-2</v>
      </c>
      <c r="J15" s="624"/>
      <c r="K15" s="624"/>
      <c r="L15" s="624"/>
      <c r="M15" s="624"/>
      <c r="N15" s="624"/>
      <c r="O15" s="624"/>
      <c r="P15" s="624"/>
      <c r="Q15" s="624"/>
      <c r="R15" s="624"/>
      <c r="S15" s="624"/>
      <c r="T15" s="624"/>
      <c r="X15" s="11">
        <f>AVERAGE(C15:H15)</f>
        <v>3.4731381035933429E-2</v>
      </c>
      <c r="Y15" s="12">
        <v>0.05</v>
      </c>
    </row>
    <row r="16" spans="2:25" hidden="1" x14ac:dyDescent="0.25"/>
    <row r="17" spans="2:20" hidden="1" x14ac:dyDescent="0.25"/>
    <row r="18" spans="2:20" hidden="1" x14ac:dyDescent="0.25"/>
    <row r="19" spans="2:20" ht="9.75" hidden="1" customHeight="1" x14ac:dyDescent="0.25">
      <c r="B19" s="3"/>
      <c r="P19" s="626" t="s">
        <v>0</v>
      </c>
      <c r="Q19" s="626" t="s">
        <v>0</v>
      </c>
      <c r="R19" s="626" t="s">
        <v>0</v>
      </c>
      <c r="S19" s="626" t="s">
        <v>0</v>
      </c>
      <c r="T19" s="626" t="s">
        <v>0</v>
      </c>
    </row>
    <row r="20" spans="2:20" ht="15.6" x14ac:dyDescent="0.35">
      <c r="B20" s="4" t="s">
        <v>287</v>
      </c>
      <c r="C20" s="5"/>
      <c r="D20" s="5"/>
      <c r="E20" s="5"/>
      <c r="F20" s="5"/>
      <c r="G20" s="5"/>
      <c r="H20" s="5"/>
      <c r="I20" s="627"/>
      <c r="J20" s="627"/>
      <c r="K20" s="627"/>
      <c r="L20" s="627"/>
      <c r="M20" s="627"/>
      <c r="N20" s="627"/>
      <c r="O20" s="627"/>
      <c r="P20" s="627"/>
      <c r="Q20" s="627"/>
      <c r="R20" s="627"/>
      <c r="S20" s="627"/>
      <c r="T20" s="627"/>
    </row>
    <row r="21" spans="2:20" ht="14.25" customHeight="1" x14ac:dyDescent="0.25"/>
    <row r="22" spans="2:20" ht="14.4" x14ac:dyDescent="0.25">
      <c r="B22" s="4" t="s">
        <v>2</v>
      </c>
      <c r="C22" s="6">
        <v>43190</v>
      </c>
      <c r="D22" s="6">
        <f>EDATE(C22,12)</f>
        <v>43555</v>
      </c>
      <c r="E22" s="6">
        <f t="shared" ref="E22:H22" si="24">EDATE(D22,12)</f>
        <v>43921</v>
      </c>
      <c r="F22" s="6">
        <f t="shared" si="24"/>
        <v>44286</v>
      </c>
      <c r="G22" s="6">
        <f t="shared" si="24"/>
        <v>44651</v>
      </c>
      <c r="H22" s="6">
        <f t="shared" si="24"/>
        <v>45016</v>
      </c>
      <c r="I22" s="6">
        <f t="shared" ref="I22" si="25">EDATE(H22,12)</f>
        <v>45382</v>
      </c>
      <c r="J22" s="6">
        <f t="shared" ref="J22" si="26">EDATE(I22,12)</f>
        <v>45747</v>
      </c>
      <c r="K22" s="6">
        <f t="shared" ref="K22" si="27">EDATE(J22,12)</f>
        <v>46112</v>
      </c>
      <c r="L22" s="6">
        <f t="shared" ref="L22" si="28">EDATE(K22,12)</f>
        <v>46477</v>
      </c>
      <c r="M22" s="6">
        <f t="shared" ref="M22" si="29">EDATE(L22,12)</f>
        <v>46843</v>
      </c>
      <c r="N22" s="6">
        <f t="shared" ref="N22" si="30">EDATE(M22,12)</f>
        <v>47208</v>
      </c>
      <c r="O22" s="6">
        <f t="shared" ref="O22" si="31">EDATE(N22,12)</f>
        <v>47573</v>
      </c>
      <c r="P22" s="6">
        <f t="shared" ref="P22" si="32">EDATE(O22,12)</f>
        <v>47938</v>
      </c>
      <c r="Q22" s="6">
        <f t="shared" ref="Q22" si="33">EDATE(P22,12)</f>
        <v>48304</v>
      </c>
      <c r="R22" s="6">
        <f t="shared" ref="R22" si="34">EDATE(Q22,12)</f>
        <v>48669</v>
      </c>
      <c r="S22" s="6">
        <f t="shared" ref="S22" si="35">EDATE(R22,12)</f>
        <v>49034</v>
      </c>
      <c r="T22" s="6">
        <f t="shared" ref="T22" si="36">EDATE(S22,12)</f>
        <v>49399</v>
      </c>
    </row>
    <row r="23" spans="2:20" x14ac:dyDescent="0.25">
      <c r="I23" s="628">
        <f>I25/I24</f>
        <v>0.44672497872204442</v>
      </c>
      <c r="J23" s="628">
        <f t="shared" ref="J23:L23" si="37">J25/J24</f>
        <v>0.79843052954545257</v>
      </c>
      <c r="K23" s="628">
        <f t="shared" si="37"/>
        <v>0.90668317265196419</v>
      </c>
      <c r="L23" s="628">
        <f t="shared" si="37"/>
        <v>0.93029650407708486</v>
      </c>
      <c r="M23" s="628"/>
      <c r="N23" s="628"/>
      <c r="O23" s="628"/>
      <c r="P23" s="628"/>
      <c r="Q23" s="628"/>
      <c r="R23" s="628"/>
      <c r="S23" s="628"/>
      <c r="T23" s="628"/>
    </row>
    <row r="24" spans="2:20" ht="14.4" x14ac:dyDescent="0.3">
      <c r="B24" s="247" t="s">
        <v>289</v>
      </c>
      <c r="C24" s="272">
        <v>859.14909999999998</v>
      </c>
      <c r="D24" s="272">
        <v>404.93979999999999</v>
      </c>
      <c r="E24" s="272">
        <v>31.795500000000001</v>
      </c>
      <c r="F24" s="272">
        <v>40.191999999999993</v>
      </c>
      <c r="G24" s="272">
        <v>98.565399999999997</v>
      </c>
      <c r="H24" s="272">
        <v>82.541999999999987</v>
      </c>
      <c r="I24" s="629">
        <f>I25+I26+I27+I28</f>
        <v>111.8266383968845</v>
      </c>
      <c r="J24" s="629">
        <f t="shared" ref="J24:P24" si="38">J25+J26+J27+J28</f>
        <v>325.97635200455937</v>
      </c>
      <c r="K24" s="629">
        <f t="shared" si="38"/>
        <v>747.78268012234753</v>
      </c>
      <c r="L24" s="629">
        <f t="shared" si="38"/>
        <v>1063.1763891237647</v>
      </c>
      <c r="M24" s="629">
        <f t="shared" si="38"/>
        <v>1403.7719933164667</v>
      </c>
      <c r="N24" s="629">
        <f t="shared" si="38"/>
        <v>1617.7181400155025</v>
      </c>
      <c r="O24" s="629">
        <f t="shared" si="38"/>
        <v>1687.3339271084872</v>
      </c>
      <c r="P24" s="629">
        <f t="shared" si="38"/>
        <v>1759.9772180225425</v>
      </c>
      <c r="Q24" s="629">
        <f t="shared" ref="Q24:T24" si="39">Q25+Q26+Q27+Q28</f>
        <v>1835.7815936454685</v>
      </c>
      <c r="R24" s="629">
        <f t="shared" si="39"/>
        <v>1914.8866436574481</v>
      </c>
      <c r="S24" s="629">
        <f t="shared" si="39"/>
        <v>1997.4382436008214</v>
      </c>
      <c r="T24" s="629">
        <f t="shared" si="39"/>
        <v>2083.5888451182209</v>
      </c>
    </row>
    <row r="25" spans="2:20" ht="14.4" x14ac:dyDescent="0.3">
      <c r="B25" s="7" t="s">
        <v>303</v>
      </c>
      <c r="C25" s="8">
        <v>753.03179999999998</v>
      </c>
      <c r="D25" s="8">
        <v>380.28</v>
      </c>
      <c r="E25" s="8">
        <v>11.656300000000002</v>
      </c>
      <c r="F25" s="8">
        <v>7.3339999999999996</v>
      </c>
      <c r="G25" s="8">
        <v>72.086600000000004</v>
      </c>
      <c r="H25" s="8">
        <v>18.8551</v>
      </c>
      <c r="I25" s="630">
        <f>Assumptions!I22</f>
        <v>49.955752658405984</v>
      </c>
      <c r="J25" s="630">
        <f>Assumptions!J22</f>
        <v>260.26947135029519</v>
      </c>
      <c r="K25" s="630">
        <f>Assumptions!K22</f>
        <v>678.00197286751893</v>
      </c>
      <c r="L25" s="630">
        <f>Assumptions!L22</f>
        <v>989.06927801913673</v>
      </c>
      <c r="M25" s="630">
        <f>Assumptions!M22</f>
        <v>1325.0702413233519</v>
      </c>
      <c r="N25" s="630">
        <f>Assumptions!N22</f>
        <v>1534.1368793988145</v>
      </c>
      <c r="O25" s="630">
        <f>Assumptions!O22</f>
        <v>1598.5706283335644</v>
      </c>
      <c r="P25" s="630">
        <f>Assumptions!P22</f>
        <v>1665.7105947235746</v>
      </c>
      <c r="Q25" s="630">
        <f>Assumptions!Q22</f>
        <v>1735.6704397019646</v>
      </c>
      <c r="R25" s="630">
        <f>Assumptions!R22</f>
        <v>1808.5685981694469</v>
      </c>
      <c r="S25" s="630">
        <f>Assumptions!S22</f>
        <v>1884.528479292564</v>
      </c>
      <c r="T25" s="630">
        <f>Assumptions!T22</f>
        <v>1963.6786754228515</v>
      </c>
    </row>
    <row r="26" spans="2:20" ht="14.4" x14ac:dyDescent="0.3">
      <c r="B26" s="7" t="s">
        <v>304</v>
      </c>
      <c r="C26" s="8">
        <v>72.675699999999992</v>
      </c>
      <c r="D26" s="8">
        <v>19.391199999999998</v>
      </c>
      <c r="E26" s="8">
        <v>19.848399999999998</v>
      </c>
      <c r="F26" s="8">
        <v>30.484400000000001</v>
      </c>
      <c r="G26" s="8">
        <v>23.693300000000001</v>
      </c>
      <c r="H26" s="8">
        <v>57.5182</v>
      </c>
      <c r="I26" s="630">
        <f>Assumptions!I77</f>
        <v>61.870885738478528</v>
      </c>
      <c r="J26" s="630">
        <f>Assumptions!J77</f>
        <v>65.706880654264197</v>
      </c>
      <c r="K26" s="630">
        <f>Assumptions!K77</f>
        <v>69.780707254828584</v>
      </c>
      <c r="L26" s="630">
        <f>Assumptions!L77</f>
        <v>74.107111104627947</v>
      </c>
      <c r="M26" s="630">
        <f>Assumptions!M77</f>
        <v>78.701751993114897</v>
      </c>
      <c r="N26" s="630">
        <f>Assumptions!N77</f>
        <v>83.581260616688027</v>
      </c>
      <c r="O26" s="630">
        <f>Assumptions!O77</f>
        <v>88.763298774922674</v>
      </c>
      <c r="P26" s="630">
        <f>Assumptions!P77</f>
        <v>94.266623298967886</v>
      </c>
      <c r="Q26" s="630">
        <f>Assumptions!Q77</f>
        <v>100.11115394350391</v>
      </c>
      <c r="R26" s="630">
        <f>Assumptions!R77</f>
        <v>106.31804548800116</v>
      </c>
      <c r="S26" s="630">
        <f>Assumptions!S77</f>
        <v>112.90976430825724</v>
      </c>
      <c r="T26" s="630">
        <f>Assumptions!T77</f>
        <v>119.91016969536919</v>
      </c>
    </row>
    <row r="27" spans="2:20" ht="14.4" x14ac:dyDescent="0.3">
      <c r="B27" s="7" t="s">
        <v>305</v>
      </c>
      <c r="C27" s="8">
        <v>32.531500000000001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630">
        <v>0</v>
      </c>
      <c r="J27" s="630">
        <v>0</v>
      </c>
      <c r="K27" s="630">
        <v>0</v>
      </c>
      <c r="L27" s="630">
        <v>0</v>
      </c>
      <c r="M27" s="630">
        <v>0</v>
      </c>
      <c r="N27" s="630">
        <v>0</v>
      </c>
      <c r="O27" s="630">
        <v>0</v>
      </c>
      <c r="P27" s="630">
        <v>0</v>
      </c>
      <c r="Q27" s="630">
        <v>0</v>
      </c>
      <c r="R27" s="630">
        <v>0</v>
      </c>
      <c r="S27" s="630">
        <v>0</v>
      </c>
      <c r="T27" s="630">
        <v>0</v>
      </c>
    </row>
    <row r="28" spans="2:20" ht="14.4" x14ac:dyDescent="0.3">
      <c r="B28" s="7" t="s">
        <v>306</v>
      </c>
      <c r="C28" s="8">
        <v>0.91</v>
      </c>
      <c r="D28" s="8">
        <v>5.2690000000000001</v>
      </c>
      <c r="E28" s="8">
        <v>0.29099999999999998</v>
      </c>
      <c r="F28" s="8">
        <v>2.3740000000000001</v>
      </c>
      <c r="G28" s="8">
        <v>2.786</v>
      </c>
      <c r="H28" s="8">
        <v>6.1689999999999996</v>
      </c>
      <c r="I28" s="630">
        <v>0</v>
      </c>
      <c r="J28" s="630">
        <v>0</v>
      </c>
      <c r="K28" s="630">
        <v>0</v>
      </c>
      <c r="L28" s="630">
        <v>0</v>
      </c>
      <c r="M28" s="630">
        <v>0</v>
      </c>
      <c r="N28" s="630">
        <v>0</v>
      </c>
      <c r="O28" s="630">
        <v>0</v>
      </c>
      <c r="P28" s="630">
        <v>0</v>
      </c>
      <c r="Q28" s="630">
        <v>0</v>
      </c>
      <c r="R28" s="630">
        <v>0</v>
      </c>
      <c r="S28" s="630">
        <v>0</v>
      </c>
      <c r="T28" s="630">
        <v>0</v>
      </c>
    </row>
    <row r="29" spans="2:20" ht="14.4" x14ac:dyDescent="0.3">
      <c r="B29" s="7" t="s">
        <v>5</v>
      </c>
      <c r="C29" s="8">
        <v>3.2466000000000004</v>
      </c>
      <c r="D29" s="8">
        <v>1.6440999999999999</v>
      </c>
      <c r="E29" s="8">
        <v>0.47859999999999997</v>
      </c>
      <c r="F29" s="8">
        <v>4.1610000000000005</v>
      </c>
      <c r="G29" s="8">
        <v>4.9180000000000001</v>
      </c>
      <c r="H29" s="8">
        <v>1.7093</v>
      </c>
      <c r="I29" s="630">
        <f>I24*Assumptions!C88</f>
        <v>0</v>
      </c>
      <c r="J29" s="630">
        <f>J24*Assumptions!D88</f>
        <v>0</v>
      </c>
      <c r="K29" s="630">
        <f>K24*Assumptions!E88</f>
        <v>0</v>
      </c>
      <c r="L29" s="630">
        <f>L24*Assumptions!F88</f>
        <v>0</v>
      </c>
      <c r="M29" s="630">
        <f>M24*Assumptions!G88</f>
        <v>0</v>
      </c>
      <c r="N29" s="630">
        <f>N24*Assumptions!H88</f>
        <v>0</v>
      </c>
      <c r="O29" s="630">
        <f>O24*Assumptions!I88</f>
        <v>0</v>
      </c>
      <c r="P29" s="630">
        <f>P24*Assumptions!J88</f>
        <v>0</v>
      </c>
      <c r="Q29" s="630">
        <f>Q24*Assumptions!K88</f>
        <v>0</v>
      </c>
      <c r="R29" s="630">
        <f>R24*Assumptions!L88</f>
        <v>0</v>
      </c>
      <c r="S29" s="630">
        <f>S24*Assumptions!M88</f>
        <v>0</v>
      </c>
      <c r="T29" s="630">
        <f>T24*Assumptions!N88</f>
        <v>0</v>
      </c>
    </row>
    <row r="30" spans="2:20" ht="14.4" x14ac:dyDescent="0.3">
      <c r="B30" s="13" t="s">
        <v>6</v>
      </c>
      <c r="C30" s="14">
        <f>C24+C29</f>
        <v>862.39569999999992</v>
      </c>
      <c r="D30" s="14">
        <f t="shared" ref="D30:P30" si="40">D24+D29</f>
        <v>406.58389999999997</v>
      </c>
      <c r="E30" s="14">
        <f t="shared" si="40"/>
        <v>32.274099999999997</v>
      </c>
      <c r="F30" s="14">
        <f t="shared" si="40"/>
        <v>44.352999999999994</v>
      </c>
      <c r="G30" s="14">
        <f t="shared" si="40"/>
        <v>103.4834</v>
      </c>
      <c r="H30" s="14">
        <f t="shared" si="40"/>
        <v>84.251299999999986</v>
      </c>
      <c r="I30" s="14">
        <f t="shared" si="40"/>
        <v>111.8266383968845</v>
      </c>
      <c r="J30" s="14">
        <f t="shared" si="40"/>
        <v>325.97635200455937</v>
      </c>
      <c r="K30" s="14">
        <f t="shared" si="40"/>
        <v>747.78268012234753</v>
      </c>
      <c r="L30" s="14">
        <f t="shared" si="40"/>
        <v>1063.1763891237647</v>
      </c>
      <c r="M30" s="14">
        <f t="shared" si="40"/>
        <v>1403.7719933164667</v>
      </c>
      <c r="N30" s="14">
        <f t="shared" si="40"/>
        <v>1617.7181400155025</v>
      </c>
      <c r="O30" s="14">
        <f t="shared" si="40"/>
        <v>1687.3339271084872</v>
      </c>
      <c r="P30" s="14">
        <f t="shared" si="40"/>
        <v>1759.9772180225425</v>
      </c>
      <c r="Q30" s="14">
        <f t="shared" ref="Q30:T30" si="41">Q24+Q29</f>
        <v>1835.7815936454685</v>
      </c>
      <c r="R30" s="14">
        <f t="shared" si="41"/>
        <v>1914.8866436574481</v>
      </c>
      <c r="S30" s="14">
        <f t="shared" si="41"/>
        <v>1997.4382436008214</v>
      </c>
      <c r="T30" s="14">
        <f t="shared" si="41"/>
        <v>2083.5888451182209</v>
      </c>
    </row>
    <row r="31" spans="2:20" ht="14.4" x14ac:dyDescent="0.3">
      <c r="B31" s="16"/>
      <c r="C31" s="268">
        <f>C35/C26</f>
        <v>0.67474293154383114</v>
      </c>
      <c r="D31" s="268">
        <f t="shared" ref="D31:H31" si="42">D35/D26</f>
        <v>0.28489477118486739</v>
      </c>
      <c r="E31" s="268">
        <f t="shared" si="42"/>
        <v>0.3563114457588521</v>
      </c>
      <c r="F31" s="268">
        <f t="shared" si="42"/>
        <v>0.34956743449108396</v>
      </c>
      <c r="G31" s="268">
        <f t="shared" si="42"/>
        <v>0.2951273719996792</v>
      </c>
      <c r="H31" s="268">
        <f t="shared" si="42"/>
        <v>0.25059322852592741</v>
      </c>
      <c r="I31" s="24"/>
      <c r="J31" s="22">
        <f>J30/I30-1</f>
        <v>1.9150152117390404</v>
      </c>
      <c r="K31" s="22">
        <f t="shared" ref="K31:P31" si="43">K30/J30-1</f>
        <v>1.2939783070886333</v>
      </c>
      <c r="L31" s="22">
        <f t="shared" si="43"/>
        <v>0.42177188290829948</v>
      </c>
      <c r="M31" s="22">
        <f t="shared" si="43"/>
        <v>0.32035662913226459</v>
      </c>
      <c r="N31" s="22">
        <f t="shared" si="43"/>
        <v>0.15240804611978298</v>
      </c>
      <c r="O31" s="22">
        <f t="shared" si="43"/>
        <v>4.3033322907733096E-2</v>
      </c>
      <c r="P31" s="22">
        <f t="shared" si="43"/>
        <v>4.3052113009154569E-2</v>
      </c>
      <c r="Q31" s="22">
        <f t="shared" ref="Q31" si="44">Q30/P30-1</f>
        <v>4.3071225494667242E-2</v>
      </c>
      <c r="R31" s="22">
        <f t="shared" ref="R31" si="45">R30/Q30-1</f>
        <v>4.3090665189040145E-2</v>
      </c>
      <c r="S31" s="22">
        <f t="shared" ref="S31" si="46">S30/R30-1</f>
        <v>4.3110436963359478E-2</v>
      </c>
      <c r="T31" s="22">
        <f t="shared" ref="T31" si="47">T30/S30-1</f>
        <v>4.3130545734467507E-2</v>
      </c>
    </row>
    <row r="32" spans="2:20" ht="14.4" x14ac:dyDescent="0.3">
      <c r="B32" s="16" t="s">
        <v>7</v>
      </c>
      <c r="C32" s="268">
        <f>C34/C25</f>
        <v>0.82420203061544017</v>
      </c>
      <c r="D32" s="268">
        <f t="shared" ref="D32:H32" si="48">D34/D25</f>
        <v>1.2965246586725572</v>
      </c>
      <c r="E32" s="268">
        <f t="shared" si="48"/>
        <v>1.0986967648396144</v>
      </c>
      <c r="F32" s="268">
        <f t="shared" si="48"/>
        <v>0.98460687210253617</v>
      </c>
      <c r="G32" s="268">
        <f t="shared" si="48"/>
        <v>0.80618493918425893</v>
      </c>
      <c r="H32" s="268">
        <f t="shared" si="48"/>
        <v>0.88000303949594527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</row>
    <row r="33" spans="2:20" ht="14.4" x14ac:dyDescent="0.3">
      <c r="B33" s="247" t="s">
        <v>290</v>
      </c>
      <c r="C33" s="8">
        <f>607.5809+67.6127+37.7235</f>
        <v>712.91710000000012</v>
      </c>
      <c r="D33" s="8">
        <f>497.7103+0.7875+0.0691</f>
        <v>498.56690000000003</v>
      </c>
      <c r="E33" s="8">
        <f>7.8122+8.4148+3.6519</f>
        <v>19.878900000000002</v>
      </c>
      <c r="F33" s="8">
        <f>10.7524+7.0512+0.0739</f>
        <v>17.877499999999998</v>
      </c>
      <c r="G33" s="8">
        <f>SUM(G34:G35)</f>
        <v>65.107672600000001</v>
      </c>
      <c r="H33" s="8">
        <f>SUM(H34:H35)</f>
        <v>31.006216746999996</v>
      </c>
      <c r="I33" s="630">
        <f>I34+I35</f>
        <v>64.712956422116207</v>
      </c>
      <c r="J33" s="630">
        <f t="shared" ref="J33:P33" si="49">J34+J35</f>
        <v>234.49832934194183</v>
      </c>
      <c r="K33" s="630">
        <f t="shared" si="49"/>
        <v>570.31386119594663</v>
      </c>
      <c r="L33" s="630">
        <f t="shared" si="49"/>
        <v>820.89826685716059</v>
      </c>
      <c r="M33" s="630">
        <f t="shared" si="49"/>
        <v>1091.5368938559277</v>
      </c>
      <c r="N33" s="630">
        <f t="shared" si="49"/>
        <v>1260.7420077657268</v>
      </c>
      <c r="O33" s="630">
        <f t="shared" si="49"/>
        <v>1314.3618221768206</v>
      </c>
      <c r="P33" s="630">
        <f t="shared" si="49"/>
        <v>1370.2751250984468</v>
      </c>
      <c r="Q33" s="630">
        <f t="shared" ref="Q33:T33" si="50">Q34+Q35</f>
        <v>1428.5808133389733</v>
      </c>
      <c r="R33" s="630">
        <f t="shared" si="50"/>
        <v>1489.3820967307581</v>
      </c>
      <c r="S33" s="630">
        <f t="shared" si="50"/>
        <v>1552.7866891573542</v>
      </c>
      <c r="T33" s="630">
        <f t="shared" si="50"/>
        <v>1618.9070082164289</v>
      </c>
    </row>
    <row r="34" spans="2:20" ht="14.4" x14ac:dyDescent="0.3">
      <c r="B34" s="7" t="s">
        <v>301</v>
      </c>
      <c r="C34" s="8">
        <f>6206503386.78/10000000</f>
        <v>620.65033867800003</v>
      </c>
      <c r="D34" s="8">
        <f>4930423972/10000000</f>
        <v>493.04239719999998</v>
      </c>
      <c r="E34" s="8">
        <f>128067391/10000000</f>
        <v>12.8067391</v>
      </c>
      <c r="F34" s="8">
        <f>72211068/10000000</f>
        <v>7.2211068000000003</v>
      </c>
      <c r="G34" s="8">
        <f>(574381634.1+6769678.27)/10000000</f>
        <v>58.115131237</v>
      </c>
      <c r="H34" s="8">
        <f>(164151410.53+1774042.57)/10000000</f>
        <v>16.592545309999998</v>
      </c>
      <c r="I34" s="630">
        <f>I25*Assumptions!C90</f>
        <v>39.964602126724792</v>
      </c>
      <c r="J34" s="630">
        <f>J25*Assumptions!D90</f>
        <v>208.21557708023616</v>
      </c>
      <c r="K34" s="630">
        <f>K25*Assumptions!E90</f>
        <v>542.40157829401517</v>
      </c>
      <c r="L34" s="630">
        <f>L25*Assumptions!F90</f>
        <v>791.25542241530945</v>
      </c>
      <c r="M34" s="630">
        <f>M25*Assumptions!G90</f>
        <v>1060.0561930586816</v>
      </c>
      <c r="N34" s="630">
        <f>N25*Assumptions!H90</f>
        <v>1227.3095035190515</v>
      </c>
      <c r="O34" s="630">
        <f>O25*Assumptions!I90</f>
        <v>1278.8565026668516</v>
      </c>
      <c r="P34" s="630">
        <f>P25*Assumptions!J90</f>
        <v>1332.5684757788597</v>
      </c>
      <c r="Q34" s="630">
        <f>Q25*Assumptions!K90</f>
        <v>1388.5363517615717</v>
      </c>
      <c r="R34" s="630">
        <f>R25*Assumptions!L90</f>
        <v>1446.8548785355576</v>
      </c>
      <c r="S34" s="630">
        <f>S25*Assumptions!M90</f>
        <v>1507.6227834340514</v>
      </c>
      <c r="T34" s="630">
        <f>T25*Assumptions!N90</f>
        <v>1570.9429403382812</v>
      </c>
    </row>
    <row r="35" spans="2:20" ht="14.4" x14ac:dyDescent="0.3">
      <c r="B35" s="7" t="s">
        <v>302</v>
      </c>
      <c r="C35" s="8">
        <f>490374148.7/10000000</f>
        <v>49.037414869999999</v>
      </c>
      <c r="D35" s="8">
        <f>55244514.87/10000000</f>
        <v>5.5244514869999994</v>
      </c>
      <c r="E35" s="8">
        <f>70722121/10000000</f>
        <v>7.0722120999999998</v>
      </c>
      <c r="F35" s="8">
        <f>106563535/10000000</f>
        <v>10.6563535</v>
      </c>
      <c r="G35" s="8">
        <f>(69901361+24052.63)/10000000</f>
        <v>6.992541363</v>
      </c>
      <c r="H35" s="8">
        <f>(143948928.94+187785.43)/10000000</f>
        <v>14.413671437</v>
      </c>
      <c r="I35" s="630">
        <f>I26*Assumptions!C91</f>
        <v>24.748354295391412</v>
      </c>
      <c r="J35" s="630">
        <f>J26*Assumptions!D91</f>
        <v>26.282752261705681</v>
      </c>
      <c r="K35" s="630">
        <f>K26*Assumptions!E91</f>
        <v>27.912282901931434</v>
      </c>
      <c r="L35" s="630">
        <f>L26*Assumptions!F91</f>
        <v>29.642844441851182</v>
      </c>
      <c r="M35" s="630">
        <f>M26*Assumptions!G91</f>
        <v>31.480700797245959</v>
      </c>
      <c r="N35" s="630">
        <f>N26*Assumptions!H91</f>
        <v>33.432504246675215</v>
      </c>
      <c r="O35" s="630">
        <f>O26*Assumptions!I91</f>
        <v>35.50531950996907</v>
      </c>
      <c r="P35" s="630">
        <f>P26*Assumptions!J91</f>
        <v>37.706649319587157</v>
      </c>
      <c r="Q35" s="630">
        <f>Q26*Assumptions!K91</f>
        <v>40.044461577401563</v>
      </c>
      <c r="R35" s="630">
        <f>R26*Assumptions!L91</f>
        <v>42.527218195200469</v>
      </c>
      <c r="S35" s="630">
        <f>S26*Assumptions!M91</f>
        <v>45.163905723302896</v>
      </c>
      <c r="T35" s="630">
        <f>T26*Assumptions!N91</f>
        <v>47.964067878147681</v>
      </c>
    </row>
    <row r="36" spans="2:20" ht="14.4" x14ac:dyDescent="0.3">
      <c r="B36" s="7" t="s">
        <v>308</v>
      </c>
      <c r="C36" s="8">
        <f>432293282.82/10000000</f>
        <v>43.229328281999997</v>
      </c>
      <c r="D36" s="252">
        <v>0</v>
      </c>
      <c r="E36" s="252">
        <v>0</v>
      </c>
      <c r="F36" s="252">
        <v>0</v>
      </c>
      <c r="G36" s="252">
        <v>0</v>
      </c>
      <c r="H36" s="252">
        <v>0</v>
      </c>
      <c r="I36" s="252">
        <v>0</v>
      </c>
      <c r="J36" s="252">
        <v>0</v>
      </c>
      <c r="K36" s="252">
        <v>0</v>
      </c>
      <c r="L36" s="252">
        <v>0</v>
      </c>
      <c r="M36" s="252">
        <v>0</v>
      </c>
      <c r="N36" s="252">
        <v>0</v>
      </c>
      <c r="O36" s="252">
        <v>0</v>
      </c>
      <c r="P36" s="252">
        <v>0</v>
      </c>
      <c r="Q36" s="252">
        <v>0</v>
      </c>
      <c r="R36" s="252">
        <v>0</v>
      </c>
      <c r="S36" s="252">
        <v>0</v>
      </c>
      <c r="T36" s="252">
        <v>0</v>
      </c>
    </row>
    <row r="37" spans="2:20" ht="14.4" x14ac:dyDescent="0.3">
      <c r="B37" s="7" t="s">
        <v>9</v>
      </c>
      <c r="C37" s="8">
        <v>21.072500000000002</v>
      </c>
      <c r="D37" s="8">
        <v>10.290699999999999</v>
      </c>
      <c r="E37" s="8">
        <v>7.1345000000000001</v>
      </c>
      <c r="F37" s="8">
        <v>5.4740000000000002</v>
      </c>
      <c r="G37" s="8">
        <v>5.9443999999999999</v>
      </c>
      <c r="H37" s="8">
        <v>5.8712</v>
      </c>
      <c r="I37" s="630">
        <f>Assumptions!C92</f>
        <v>11</v>
      </c>
      <c r="J37" s="630">
        <f>Assumptions!D92</f>
        <v>12.100000000000001</v>
      </c>
      <c r="K37" s="630">
        <f>Assumptions!E92</f>
        <v>13.310000000000002</v>
      </c>
      <c r="L37" s="630">
        <f>Assumptions!F92</f>
        <v>14.641000000000004</v>
      </c>
      <c r="M37" s="630">
        <f>Assumptions!G92</f>
        <v>16.105100000000004</v>
      </c>
      <c r="N37" s="630">
        <f>Assumptions!H92</f>
        <v>17.715610000000005</v>
      </c>
      <c r="O37" s="630">
        <f>Assumptions!I92</f>
        <v>19.487171000000007</v>
      </c>
      <c r="P37" s="630">
        <f>Assumptions!J92</f>
        <v>21.43588810000001</v>
      </c>
      <c r="Q37" s="630">
        <f>Assumptions!K92</f>
        <v>23.579476910000015</v>
      </c>
      <c r="R37" s="630">
        <f>Assumptions!L92</f>
        <v>25.937424601000018</v>
      </c>
      <c r="S37" s="630">
        <f>Assumptions!M92</f>
        <v>28.531167061100021</v>
      </c>
      <c r="T37" s="630">
        <f>Assumptions!N92</f>
        <v>31.384283767210025</v>
      </c>
    </row>
    <row r="38" spans="2:20" ht="14.4" x14ac:dyDescent="0.3">
      <c r="B38" s="534" t="s">
        <v>89</v>
      </c>
      <c r="C38" s="8"/>
      <c r="D38" s="8"/>
      <c r="E38" s="8"/>
      <c r="F38" s="8"/>
      <c r="G38" s="8"/>
      <c r="H38" s="8"/>
      <c r="I38" s="630">
        <f>I37*Assumptions!C$133</f>
        <v>7.2809000000000008</v>
      </c>
      <c r="J38" s="630">
        <f>J37*Assumptions!D$133</f>
        <v>8.0089900000000007</v>
      </c>
      <c r="K38" s="630">
        <f>K37*Assumptions!E$133</f>
        <v>8.8098890000000019</v>
      </c>
      <c r="L38" s="630">
        <f>L37*Assumptions!F$133</f>
        <v>9.6908779000000038</v>
      </c>
      <c r="M38" s="630">
        <f>M37*Assumptions!G$133</f>
        <v>10.659965690000003</v>
      </c>
      <c r="N38" s="630">
        <f>N37*Assumptions!H$133</f>
        <v>11.725962259000005</v>
      </c>
      <c r="O38" s="630">
        <f>O37*Assumptions!I$133</f>
        <v>12.898558484900006</v>
      </c>
      <c r="P38" s="630">
        <f>P37*Assumptions!J$133</f>
        <v>14.188414333390007</v>
      </c>
      <c r="Q38" s="630">
        <f>Q37*Assumptions!K$133</f>
        <v>15.607255766729011</v>
      </c>
      <c r="R38" s="630">
        <f>R37*Assumptions!L$133</f>
        <v>17.167981343401912</v>
      </c>
      <c r="S38" s="630">
        <f>S37*Assumptions!M$133</f>
        <v>18.884779477742104</v>
      </c>
      <c r="T38" s="630">
        <f>T37*Assumptions!N$133</f>
        <v>20.773257425516316</v>
      </c>
    </row>
    <row r="39" spans="2:20" ht="14.4" x14ac:dyDescent="0.3">
      <c r="B39" s="534" t="s">
        <v>105</v>
      </c>
      <c r="C39" s="8"/>
      <c r="D39" s="8"/>
      <c r="E39" s="8"/>
      <c r="F39" s="8"/>
      <c r="G39" s="8"/>
      <c r="H39" s="8"/>
      <c r="I39" s="630">
        <f>I37*Assumptions!C$134</f>
        <v>3.7191000000000001</v>
      </c>
      <c r="J39" s="630">
        <f>J37*Assumptions!D$134</f>
        <v>4.0910100000000007</v>
      </c>
      <c r="K39" s="630">
        <f>K37*Assumptions!E$134</f>
        <v>4.5001110000000013</v>
      </c>
      <c r="L39" s="630">
        <f>L37*Assumptions!F$134</f>
        <v>4.9501221000000015</v>
      </c>
      <c r="M39" s="630">
        <f>M37*Assumptions!G$134</f>
        <v>5.4451343100000011</v>
      </c>
      <c r="N39" s="630">
        <f>N37*Assumptions!H$134</f>
        <v>5.9896477410000015</v>
      </c>
      <c r="O39" s="630">
        <f>O37*Assumptions!I$134</f>
        <v>6.588612515100003</v>
      </c>
      <c r="P39" s="630">
        <f>P37*Assumptions!J$134</f>
        <v>7.2474737666100033</v>
      </c>
      <c r="Q39" s="630">
        <f>Q37*Assumptions!K$134</f>
        <v>7.9722211432710051</v>
      </c>
      <c r="R39" s="630">
        <f>R37*Assumptions!L$134</f>
        <v>8.7694432575981072</v>
      </c>
      <c r="S39" s="630">
        <f>S37*Assumptions!M$134</f>
        <v>9.6463875833579174</v>
      </c>
      <c r="T39" s="630">
        <f>T37*Assumptions!N$134</f>
        <v>10.611026341693711</v>
      </c>
    </row>
    <row r="40" spans="2:20" ht="14.4" x14ac:dyDescent="0.3">
      <c r="B40" s="17" t="s">
        <v>10</v>
      </c>
      <c r="C40" s="8">
        <v>37.930600000000005</v>
      </c>
      <c r="D40" s="8">
        <v>14.3399</v>
      </c>
      <c r="E40" s="8">
        <v>11.869300000000003</v>
      </c>
      <c r="F40" s="8">
        <v>13.506600000000002</v>
      </c>
      <c r="G40" s="8">
        <v>13.4549</v>
      </c>
      <c r="H40" s="8">
        <v>22.045499999999997</v>
      </c>
      <c r="I40" s="630">
        <f>I$24*Assumptions!C93</f>
        <v>11.182663839688452</v>
      </c>
      <c r="J40" s="630">
        <f>J$24*Assumptions!D93</f>
        <v>32.59763520045594</v>
      </c>
      <c r="K40" s="630">
        <f>K$24*Assumptions!E93</f>
        <v>74.778268012234761</v>
      </c>
      <c r="L40" s="630">
        <f>L$24*Assumptions!F93</f>
        <v>106.31763891237648</v>
      </c>
      <c r="M40" s="630">
        <f>M$24*Assumptions!G93</f>
        <v>140.37719933164666</v>
      </c>
      <c r="N40" s="630">
        <f>N$24*Assumptions!H93</f>
        <v>161.77181400155027</v>
      </c>
      <c r="O40" s="630">
        <f>O$24*Assumptions!I93</f>
        <v>168.73339271084873</v>
      </c>
      <c r="P40" s="630">
        <f>P$24*Assumptions!J93</f>
        <v>175.99772180225426</v>
      </c>
      <c r="Q40" s="630">
        <f>Q$24*Assumptions!K93</f>
        <v>183.57815936454688</v>
      </c>
      <c r="R40" s="630">
        <f>R$24*Assumptions!L93</f>
        <v>191.48866436574482</v>
      </c>
      <c r="S40" s="630">
        <f>S$24*Assumptions!M93</f>
        <v>199.74382436008216</v>
      </c>
      <c r="T40" s="630">
        <f>T$24*Assumptions!N93</f>
        <v>208.35888451182211</v>
      </c>
    </row>
    <row r="41" spans="2:20" ht="14.4" x14ac:dyDescent="0.3">
      <c r="B41" s="534" t="s">
        <v>89</v>
      </c>
      <c r="C41" s="8"/>
      <c r="D41" s="8"/>
      <c r="E41" s="8"/>
      <c r="F41" s="8"/>
      <c r="G41" s="8"/>
      <c r="H41" s="8"/>
      <c r="I41" s="630">
        <f>I40*(I25/I24)</f>
        <v>4.995575265840599</v>
      </c>
      <c r="J41" s="630">
        <f t="shared" ref="J41:T41" si="51">J40*(J25/J24)</f>
        <v>26.02694713502952</v>
      </c>
      <c r="K41" s="630">
        <f t="shared" si="51"/>
        <v>67.800197286751896</v>
      </c>
      <c r="L41" s="630">
        <f t="shared" si="51"/>
        <v>98.906927801913682</v>
      </c>
      <c r="M41" s="630">
        <f t="shared" si="51"/>
        <v>132.50702413233518</v>
      </c>
      <c r="N41" s="630">
        <f t="shared" si="51"/>
        <v>153.41368793988147</v>
      </c>
      <c r="O41" s="630">
        <f t="shared" si="51"/>
        <v>159.85706283335645</v>
      </c>
      <c r="P41" s="630">
        <f t="shared" si="51"/>
        <v>166.57105947235746</v>
      </c>
      <c r="Q41" s="630">
        <f t="shared" si="51"/>
        <v>173.56704397019647</v>
      </c>
      <c r="R41" s="630">
        <f t="shared" si="51"/>
        <v>180.85685981694471</v>
      </c>
      <c r="S41" s="630">
        <f t="shared" si="51"/>
        <v>188.45284792925642</v>
      </c>
      <c r="T41" s="630">
        <f t="shared" si="51"/>
        <v>196.36786754228518</v>
      </c>
    </row>
    <row r="42" spans="2:20" ht="14.4" x14ac:dyDescent="0.3">
      <c r="B42" s="534" t="s">
        <v>105</v>
      </c>
      <c r="C42" s="8"/>
      <c r="D42" s="8"/>
      <c r="E42" s="8"/>
      <c r="F42" s="8"/>
      <c r="G42" s="8"/>
      <c r="H42" s="8"/>
      <c r="I42" s="630">
        <f>I40*(I26/I24)</f>
        <v>6.1870885738478538</v>
      </c>
      <c r="J42" s="630">
        <f t="shared" ref="J42:T42" si="52">J40*(J26/J24)</f>
        <v>6.5706880654264204</v>
      </c>
      <c r="K42" s="630">
        <f t="shared" si="52"/>
        <v>6.9780707254828593</v>
      </c>
      <c r="L42" s="630">
        <f t="shared" si="52"/>
        <v>7.4107111104627945</v>
      </c>
      <c r="M42" s="630">
        <f t="shared" si="52"/>
        <v>7.8701751993114897</v>
      </c>
      <c r="N42" s="630">
        <f t="shared" si="52"/>
        <v>8.3581260616688038</v>
      </c>
      <c r="O42" s="630">
        <f t="shared" si="52"/>
        <v>8.8763298774922674</v>
      </c>
      <c r="P42" s="630">
        <f t="shared" si="52"/>
        <v>9.4266623298967893</v>
      </c>
      <c r="Q42" s="630">
        <f t="shared" si="52"/>
        <v>10.011115394350393</v>
      </c>
      <c r="R42" s="630">
        <f t="shared" si="52"/>
        <v>10.631804548800117</v>
      </c>
      <c r="S42" s="630">
        <f t="shared" si="52"/>
        <v>11.290976430825724</v>
      </c>
      <c r="T42" s="630">
        <f t="shared" si="52"/>
        <v>11.99101696953692</v>
      </c>
    </row>
    <row r="43" spans="2:20" ht="14.4" x14ac:dyDescent="0.3">
      <c r="B43" s="17" t="s">
        <v>11</v>
      </c>
      <c r="C43" s="8">
        <v>21.962299999999999</v>
      </c>
      <c r="D43" s="8">
        <v>14.186499999999999</v>
      </c>
      <c r="E43" s="8">
        <v>4.0783999999999994</v>
      </c>
      <c r="F43" s="8">
        <v>4.4562999999999997</v>
      </c>
      <c r="G43" s="8">
        <f>5.8438+0.22</f>
        <v>6.0637999999999996</v>
      </c>
      <c r="H43" s="8">
        <v>7.9028999999999998</v>
      </c>
      <c r="I43" s="8">
        <f>Assumptions!C94</f>
        <v>10</v>
      </c>
      <c r="J43" s="8">
        <f>Assumptions!D94</f>
        <v>11</v>
      </c>
      <c r="K43" s="8">
        <f>Assumptions!E94</f>
        <v>12.100000000000001</v>
      </c>
      <c r="L43" s="8">
        <f>Assumptions!F94</f>
        <v>13.310000000000002</v>
      </c>
      <c r="M43" s="8">
        <f>Assumptions!G94</f>
        <v>14.641000000000004</v>
      </c>
      <c r="N43" s="8">
        <f>Assumptions!H94</f>
        <v>16.105100000000004</v>
      </c>
      <c r="O43" s="8">
        <f>Assumptions!I94</f>
        <v>17.715610000000005</v>
      </c>
      <c r="P43" s="8">
        <f>Assumptions!J94</f>
        <v>19.487171000000007</v>
      </c>
      <c r="Q43" s="8">
        <f>Assumptions!K94</f>
        <v>21.43588810000001</v>
      </c>
      <c r="R43" s="8">
        <f>Assumptions!L94</f>
        <v>23.579476910000015</v>
      </c>
      <c r="S43" s="8">
        <f>Assumptions!M94</f>
        <v>25.937424601000018</v>
      </c>
      <c r="T43" s="8">
        <f>Assumptions!N94</f>
        <v>28.531167061100021</v>
      </c>
    </row>
    <row r="44" spans="2:20" ht="14.4" x14ac:dyDescent="0.3">
      <c r="B44" s="534" t="s">
        <v>89</v>
      </c>
      <c r="C44" s="8"/>
      <c r="D44" s="8"/>
      <c r="E44" s="8"/>
      <c r="F44" s="8"/>
      <c r="G44" s="8"/>
      <c r="H44" s="8"/>
      <c r="I44" s="8">
        <f>I43*Assumptions!C137</f>
        <v>5.6734427747980831</v>
      </c>
      <c r="J44" s="8">
        <f>J43*Assumptions!D137</f>
        <v>6.2407870522778914</v>
      </c>
      <c r="K44" s="8">
        <f>K43*Assumptions!E137</f>
        <v>6.8648657575056813</v>
      </c>
      <c r="L44" s="8">
        <f>L43*Assumptions!F137</f>
        <v>7.5513523332562498</v>
      </c>
      <c r="M44" s="8">
        <f>M43*Assumptions!G137</f>
        <v>8.3064875665818754</v>
      </c>
      <c r="N44" s="8">
        <f>N43*Assumptions!H137</f>
        <v>9.1371363232400622</v>
      </c>
      <c r="O44" s="8">
        <f>O43*Assumptions!I137</f>
        <v>10.05084995556407</v>
      </c>
      <c r="P44" s="8">
        <f>P43*Assumptions!J137</f>
        <v>11.055934951120477</v>
      </c>
      <c r="Q44" s="8">
        <f>Q43*Assumptions!K137</f>
        <v>12.161528446232527</v>
      </c>
      <c r="R44" s="8">
        <f>R43*Assumptions!L137</f>
        <v>13.377681290855781</v>
      </c>
      <c r="S44" s="8">
        <f>S43*Assumptions!M137</f>
        <v>14.715449419941361</v>
      </c>
      <c r="T44" s="8">
        <f>T43*Assumptions!N137</f>
        <v>16.186994361935497</v>
      </c>
    </row>
    <row r="45" spans="2:20" ht="14.4" x14ac:dyDescent="0.3">
      <c r="B45" s="534" t="s">
        <v>105</v>
      </c>
      <c r="C45" s="8"/>
      <c r="D45" s="8"/>
      <c r="E45" s="8"/>
      <c r="F45" s="8"/>
      <c r="G45" s="8"/>
      <c r="H45" s="8"/>
      <c r="I45" s="8">
        <f>I43*Assumptions!C138</f>
        <v>4.3265572252019169</v>
      </c>
      <c r="J45" s="8">
        <f>J43*Assumptions!D138</f>
        <v>4.7592129477221086</v>
      </c>
      <c r="K45" s="8">
        <f>K43*Assumptions!E138</f>
        <v>5.2351342424943201</v>
      </c>
      <c r="L45" s="8">
        <f>L43*Assumptions!F138</f>
        <v>5.7586476667437525</v>
      </c>
      <c r="M45" s="8">
        <f>M43*Assumptions!G138</f>
        <v>6.3345124334181282</v>
      </c>
      <c r="N45" s="8">
        <f>N43*Assumptions!H138</f>
        <v>6.9679636767599407</v>
      </c>
      <c r="O45" s="8">
        <f>O43*Assumptions!I138</f>
        <v>7.6647600444359352</v>
      </c>
      <c r="P45" s="8">
        <f>P43*Assumptions!J138</f>
        <v>8.4312360488795299</v>
      </c>
      <c r="Q45" s="8">
        <f>Q43*Assumptions!K138</f>
        <v>9.2743596537674833</v>
      </c>
      <c r="R45" s="8">
        <f>R43*Assumptions!L138</f>
        <v>10.201795619144233</v>
      </c>
      <c r="S45" s="8">
        <f>S43*Assumptions!M138</f>
        <v>11.221975181058657</v>
      </c>
      <c r="T45" s="8">
        <f>T43*Assumptions!N138</f>
        <v>12.344172699164524</v>
      </c>
    </row>
    <row r="46" spans="2:20" ht="14.4" x14ac:dyDescent="0.3">
      <c r="B46" s="17" t="s">
        <v>12</v>
      </c>
      <c r="C46" s="8">
        <v>40.313500000000005</v>
      </c>
      <c r="D46" s="8">
        <v>1.0739000000000001</v>
      </c>
      <c r="E46" s="8">
        <v>0.54849999999999999</v>
      </c>
      <c r="F46" s="8">
        <v>0.26299999999999996</v>
      </c>
      <c r="G46" s="8">
        <v>8.1716999999999995</v>
      </c>
      <c r="H46" s="8">
        <v>4.3014999999999999</v>
      </c>
      <c r="I46" s="630">
        <f>I$24*Assumptions!C95</f>
        <v>4.4730655358753806</v>
      </c>
      <c r="J46" s="630">
        <f>J$24*Assumptions!D95</f>
        <v>13.039054080182375</v>
      </c>
      <c r="K46" s="630">
        <f>K$24*Assumptions!E95</f>
        <v>29.911307204893902</v>
      </c>
      <c r="L46" s="630">
        <f>L$24*Assumptions!F95</f>
        <v>42.527055564950587</v>
      </c>
      <c r="M46" s="630">
        <f>M$24*Assumptions!G95</f>
        <v>56.150879732658666</v>
      </c>
      <c r="N46" s="630">
        <f>N$24*Assumptions!H95</f>
        <v>64.708725600620099</v>
      </c>
      <c r="O46" s="630">
        <f>O$24*Assumptions!I95</f>
        <v>67.493357084339493</v>
      </c>
      <c r="P46" s="630">
        <f>P$24*Assumptions!J95</f>
        <v>70.399088720901702</v>
      </c>
      <c r="Q46" s="630">
        <f>Q$24*Assumptions!K95</f>
        <v>73.43126374581874</v>
      </c>
      <c r="R46" s="630">
        <f>R$24*Assumptions!L95</f>
        <v>76.595465746297918</v>
      </c>
      <c r="S46" s="630">
        <f>S$24*Assumptions!M95</f>
        <v>79.897529744032852</v>
      </c>
      <c r="T46" s="630">
        <f>T$24*Assumptions!N95</f>
        <v>83.343553804728842</v>
      </c>
    </row>
    <row r="47" spans="2:20" ht="14.4" x14ac:dyDescent="0.3">
      <c r="B47" s="534" t="s">
        <v>89</v>
      </c>
      <c r="C47" s="8"/>
      <c r="D47" s="8"/>
      <c r="E47" s="8"/>
      <c r="F47" s="8"/>
      <c r="G47" s="8"/>
      <c r="H47" s="8"/>
      <c r="I47" s="630">
        <f>I25*Assumptions!C95</f>
        <v>1.9982301063362393</v>
      </c>
      <c r="J47" s="630">
        <f>J25*Assumptions!D95</f>
        <v>10.410778854011808</v>
      </c>
      <c r="K47" s="630">
        <f>K25*Assumptions!E95</f>
        <v>27.120078914700759</v>
      </c>
      <c r="L47" s="630">
        <f>L25*Assumptions!F95</f>
        <v>39.562771120765468</v>
      </c>
      <c r="M47" s="630">
        <f>M25*Assumptions!G95</f>
        <v>53.002809652934076</v>
      </c>
      <c r="N47" s="630">
        <f>N25*Assumptions!H95</f>
        <v>61.365475175952582</v>
      </c>
      <c r="O47" s="630">
        <f>O25*Assumptions!I95</f>
        <v>63.942825133342581</v>
      </c>
      <c r="P47" s="630">
        <f>P25*Assumptions!J95</f>
        <v>66.628423788942982</v>
      </c>
      <c r="Q47" s="630">
        <f>Q25*Assumptions!K95</f>
        <v>69.426817588078592</v>
      </c>
      <c r="R47" s="630">
        <f>R25*Assumptions!L95</f>
        <v>72.342743926777871</v>
      </c>
      <c r="S47" s="630">
        <f>S25*Assumptions!M95</f>
        <v>75.381139171702557</v>
      </c>
      <c r="T47" s="630">
        <f>T25*Assumptions!N95</f>
        <v>78.547147016914067</v>
      </c>
    </row>
    <row r="48" spans="2:20" ht="14.4" x14ac:dyDescent="0.3">
      <c r="B48" s="534" t="s">
        <v>105</v>
      </c>
      <c r="C48" s="8"/>
      <c r="D48" s="8"/>
      <c r="E48" s="8"/>
      <c r="F48" s="8"/>
      <c r="G48" s="8"/>
      <c r="H48" s="8"/>
      <c r="I48" s="630">
        <f>I26*Assumptions!C95</f>
        <v>2.4748354295391413</v>
      </c>
      <c r="J48" s="630">
        <f>J26*Assumptions!D95</f>
        <v>2.628275226170568</v>
      </c>
      <c r="K48" s="630">
        <f>K26*Assumptions!E95</f>
        <v>2.7912282901931436</v>
      </c>
      <c r="L48" s="630">
        <f>L26*Assumptions!F95</f>
        <v>2.9642844441851177</v>
      </c>
      <c r="M48" s="630">
        <f>M26*Assumptions!G95</f>
        <v>3.148070079724596</v>
      </c>
      <c r="N48" s="630">
        <f>N26*Assumptions!H95</f>
        <v>3.343250424667521</v>
      </c>
      <c r="O48" s="630">
        <f>O26*Assumptions!I95</f>
        <v>3.5505319509969069</v>
      </c>
      <c r="P48" s="630">
        <f>P26*Assumptions!J95</f>
        <v>3.7706649319587155</v>
      </c>
      <c r="Q48" s="630">
        <f>Q26*Assumptions!K95</f>
        <v>4.0044461577401567</v>
      </c>
      <c r="R48" s="630">
        <f>R26*Assumptions!L95</f>
        <v>4.2527218195200467</v>
      </c>
      <c r="S48" s="630">
        <f>S26*Assumptions!M95</f>
        <v>4.5163905723302893</v>
      </c>
      <c r="T48" s="630">
        <f>T26*Assumptions!N95</f>
        <v>4.7964067878147674</v>
      </c>
    </row>
    <row r="49" spans="2:20" ht="14.4" x14ac:dyDescent="0.3">
      <c r="B49" s="17" t="s">
        <v>291</v>
      </c>
      <c r="C49" s="8">
        <v>0.71340000000000003</v>
      </c>
      <c r="D49" s="8">
        <v>39.784500000000001</v>
      </c>
      <c r="E49" s="8">
        <v>0</v>
      </c>
      <c r="F49" s="8">
        <v>4.4154</v>
      </c>
      <c r="G49" s="8">
        <v>1.849</v>
      </c>
      <c r="H49" s="8">
        <v>0</v>
      </c>
      <c r="I49" s="252">
        <v>0</v>
      </c>
      <c r="J49" s="252">
        <v>0</v>
      </c>
      <c r="K49" s="252">
        <v>0</v>
      </c>
      <c r="L49" s="252">
        <v>0</v>
      </c>
      <c r="M49" s="252">
        <v>0</v>
      </c>
      <c r="N49" s="252">
        <v>0</v>
      </c>
      <c r="O49" s="252">
        <v>0</v>
      </c>
      <c r="P49" s="252">
        <v>0</v>
      </c>
      <c r="Q49" s="252">
        <v>0</v>
      </c>
      <c r="R49" s="252">
        <v>0</v>
      </c>
      <c r="S49" s="252">
        <v>0</v>
      </c>
      <c r="T49" s="252">
        <v>0</v>
      </c>
    </row>
    <row r="50" spans="2:20" ht="14.4" x14ac:dyDescent="0.3">
      <c r="B50" s="13" t="s">
        <v>13</v>
      </c>
      <c r="C50" s="14">
        <f t="shared" ref="C50:H50" si="53">C33+SUM(C37:C49)</f>
        <v>834.90940000000012</v>
      </c>
      <c r="D50" s="14">
        <f t="shared" si="53"/>
        <v>578.24240000000009</v>
      </c>
      <c r="E50" s="14">
        <f t="shared" si="53"/>
        <v>43.509600000000006</v>
      </c>
      <c r="F50" s="14">
        <f t="shared" si="53"/>
        <v>45.992800000000003</v>
      </c>
      <c r="G50" s="14">
        <f t="shared" si="53"/>
        <v>100.5914726</v>
      </c>
      <c r="H50" s="14">
        <f t="shared" si="53"/>
        <v>71.127316746999995</v>
      </c>
      <c r="I50" s="14">
        <f>I33+I38+I39+I41+I42+I44+I45+I47+I48</f>
        <v>101.36868579768006</v>
      </c>
      <c r="J50" s="14">
        <f t="shared" ref="J50:T50" si="54">J33+J38+J39+J41+J42+J44+J45+J47+J48</f>
        <v>303.23501862258013</v>
      </c>
      <c r="K50" s="14">
        <f t="shared" si="54"/>
        <v>700.41343641307515</v>
      </c>
      <c r="L50" s="14">
        <f t="shared" si="54"/>
        <v>997.69396133448754</v>
      </c>
      <c r="M50" s="14">
        <f t="shared" si="54"/>
        <v>1318.8110729202331</v>
      </c>
      <c r="N50" s="14">
        <f t="shared" si="54"/>
        <v>1521.0432573678972</v>
      </c>
      <c r="O50" s="14">
        <f t="shared" si="54"/>
        <v>1587.7913529720088</v>
      </c>
      <c r="P50" s="14">
        <f t="shared" si="54"/>
        <v>1657.5949947216027</v>
      </c>
      <c r="Q50" s="14">
        <f t="shared" si="54"/>
        <v>1730.6056014593389</v>
      </c>
      <c r="R50" s="14">
        <f t="shared" si="54"/>
        <v>1806.983128353801</v>
      </c>
      <c r="S50" s="14">
        <f t="shared" si="54"/>
        <v>1886.8966349235693</v>
      </c>
      <c r="T50" s="14">
        <f t="shared" si="54"/>
        <v>1970.5248973612902</v>
      </c>
    </row>
    <row r="51" spans="2:20" ht="14.4" x14ac:dyDescent="0.3">
      <c r="B51" s="7"/>
      <c r="C51" s="253">
        <f t="shared" ref="C51:T51" si="55">C53/C30</f>
        <v>3.1872028118878383E-2</v>
      </c>
      <c r="D51" s="253">
        <f t="shared" si="55"/>
        <v>-0.42219699304374847</v>
      </c>
      <c r="E51" s="253">
        <f t="shared" si="55"/>
        <v>-0.34812744584666994</v>
      </c>
      <c r="F51" s="253">
        <f t="shared" si="55"/>
        <v>-3.6971569003224319E-2</v>
      </c>
      <c r="G51" s="253">
        <f t="shared" si="55"/>
        <v>2.7945809666091375E-2</v>
      </c>
      <c r="H51" s="253">
        <f t="shared" si="55"/>
        <v>0.15577187833303455</v>
      </c>
      <c r="I51" s="253">
        <f t="shared" si="55"/>
        <v>9.3519332684293632E-2</v>
      </c>
      <c r="J51" s="253">
        <f t="shared" si="55"/>
        <v>6.9763752008799598E-2</v>
      </c>
      <c r="K51" s="253">
        <f t="shared" si="55"/>
        <v>6.3346270204495944E-2</v>
      </c>
      <c r="L51" s="253">
        <f t="shared" si="55"/>
        <v>6.1591311149456242E-2</v>
      </c>
      <c r="M51" s="253">
        <f t="shared" si="55"/>
        <v>6.0523304924690872E-2</v>
      </c>
      <c r="N51" s="253">
        <f t="shared" si="55"/>
        <v>5.9760028806179324E-2</v>
      </c>
      <c r="O51" s="253">
        <f t="shared" si="55"/>
        <v>5.8993997890542202E-2</v>
      </c>
      <c r="P51" s="253">
        <f t="shared" si="55"/>
        <v>5.8172470786851095E-2</v>
      </c>
      <c r="Q51" s="253">
        <f t="shared" si="55"/>
        <v>5.7292214144751649E-2</v>
      </c>
      <c r="R51" s="253">
        <f t="shared" si="55"/>
        <v>5.6349818753527112E-2</v>
      </c>
      <c r="S51" s="253">
        <f t="shared" si="55"/>
        <v>5.5341690303263899E-2</v>
      </c>
      <c r="T51" s="253">
        <f t="shared" si="55"/>
        <v>5.4264039674543157E-2</v>
      </c>
    </row>
    <row r="52" spans="2:20" ht="14.4" x14ac:dyDescent="0.3">
      <c r="B52" s="7"/>
      <c r="C52" s="253"/>
      <c r="D52" s="253"/>
      <c r="E52" s="253"/>
      <c r="F52" s="253"/>
      <c r="G52" s="253"/>
      <c r="H52" s="253"/>
      <c r="I52" s="253"/>
      <c r="J52" s="22">
        <f>J53/I53-1</f>
        <v>1.1745492883290765</v>
      </c>
      <c r="K52" s="22">
        <f t="shared" ref="K52:P52" si="56">K53/J53-1</f>
        <v>1.0829580620285379</v>
      </c>
      <c r="L52" s="22">
        <f t="shared" si="56"/>
        <v>0.38238280077203712</v>
      </c>
      <c r="M52" s="22">
        <f t="shared" si="56"/>
        <v>0.29746136886736063</v>
      </c>
      <c r="N52" s="22">
        <f t="shared" si="56"/>
        <v>0.13787470988709916</v>
      </c>
      <c r="O52" s="22">
        <f t="shared" si="56"/>
        <v>2.9663252856755751E-2</v>
      </c>
      <c r="P52" s="22">
        <f t="shared" si="56"/>
        <v>2.8526981435783583E-2</v>
      </c>
      <c r="Q52" s="22">
        <f t="shared" ref="Q52" si="57">Q53/P53-1</f>
        <v>2.7287636418852568E-2</v>
      </c>
      <c r="R52" s="22">
        <f t="shared" ref="R52" si="58">R53/Q53-1</f>
        <v>2.5932944019111615E-2</v>
      </c>
      <c r="S52" s="22">
        <f t="shared" ref="S52" si="59">S53/R53-1</f>
        <v>2.4448632337706888E-2</v>
      </c>
      <c r="T52" s="22">
        <f t="shared" ref="T52" si="60">T53/S53-1</f>
        <v>2.2818005906202421E-2</v>
      </c>
    </row>
    <row r="53" spans="2:20" ht="14.4" x14ac:dyDescent="0.3">
      <c r="B53" s="13" t="s">
        <v>14</v>
      </c>
      <c r="C53" s="14">
        <f t="shared" ref="C53:T53" si="61">C30-C50</f>
        <v>27.486299999999801</v>
      </c>
      <c r="D53" s="14">
        <f t="shared" si="61"/>
        <v>-171.65850000000012</v>
      </c>
      <c r="E53" s="14">
        <f t="shared" si="61"/>
        <v>-11.235500000000009</v>
      </c>
      <c r="F53" s="14">
        <f t="shared" si="61"/>
        <v>-1.6398000000000081</v>
      </c>
      <c r="G53" s="14">
        <f t="shared" si="61"/>
        <v>2.8919274000000001</v>
      </c>
      <c r="H53" s="14">
        <f t="shared" si="61"/>
        <v>13.123983252999992</v>
      </c>
      <c r="I53" s="14">
        <f t="shared" si="61"/>
        <v>10.457952599204447</v>
      </c>
      <c r="J53" s="14">
        <f t="shared" si="61"/>
        <v>22.741333381979246</v>
      </c>
      <c r="K53" s="14">
        <f t="shared" si="61"/>
        <v>47.369243709272382</v>
      </c>
      <c r="L53" s="14">
        <f t="shared" si="61"/>
        <v>65.482427789277153</v>
      </c>
      <c r="M53" s="14">
        <f t="shared" si="61"/>
        <v>84.960920396233632</v>
      </c>
      <c r="N53" s="14">
        <f t="shared" si="61"/>
        <v>96.674882647605273</v>
      </c>
      <c r="O53" s="14">
        <f t="shared" si="61"/>
        <v>99.542574136478379</v>
      </c>
      <c r="P53" s="14">
        <f t="shared" si="61"/>
        <v>102.38222330093981</v>
      </c>
      <c r="Q53" s="14">
        <f t="shared" si="61"/>
        <v>105.17599218612963</v>
      </c>
      <c r="R53" s="14">
        <f t="shared" si="61"/>
        <v>107.90351530364705</v>
      </c>
      <c r="S53" s="14">
        <f t="shared" si="61"/>
        <v>110.54160867725204</v>
      </c>
      <c r="T53" s="14">
        <f t="shared" si="61"/>
        <v>113.0639477569307</v>
      </c>
    </row>
    <row r="54" spans="2:20" ht="14.4" x14ac:dyDescent="0.3">
      <c r="B54" s="535" t="s">
        <v>89</v>
      </c>
      <c r="C54" s="14"/>
      <c r="D54" s="14"/>
      <c r="E54" s="14"/>
      <c r="F54" s="14"/>
      <c r="G54" s="14"/>
      <c r="H54" s="14"/>
      <c r="I54" s="14">
        <f>I25-(I34+I38+I41+I44+I47)</f>
        <v>-9.9569976152937301</v>
      </c>
      <c r="J54" s="14">
        <f t="shared" ref="J54:T54" si="62">J25-(J34+J38+J41+J44+J47)</f>
        <v>1.3663912287398148</v>
      </c>
      <c r="K54" s="14">
        <f t="shared" si="62"/>
        <v>25.005363614545445</v>
      </c>
      <c r="L54" s="14">
        <f t="shared" si="62"/>
        <v>42.101926447891969</v>
      </c>
      <c r="M54" s="14">
        <f t="shared" si="62"/>
        <v>60.537761222819199</v>
      </c>
      <c r="N54" s="14">
        <f t="shared" si="62"/>
        <v>71.185114181688959</v>
      </c>
      <c r="O54" s="14">
        <f t="shared" si="62"/>
        <v>72.964829259549788</v>
      </c>
      <c r="P54" s="14">
        <f t="shared" si="62"/>
        <v>74.698286398903974</v>
      </c>
      <c r="Q54" s="14">
        <f t="shared" si="62"/>
        <v>76.371442169156353</v>
      </c>
      <c r="R54" s="14">
        <f t="shared" si="62"/>
        <v>77.968453255909026</v>
      </c>
      <c r="S54" s="14">
        <f t="shared" si="62"/>
        <v>79.471479859870215</v>
      </c>
      <c r="T54" s="14">
        <f t="shared" si="62"/>
        <v>80.860468737919064</v>
      </c>
    </row>
    <row r="55" spans="2:20" ht="14.4" x14ac:dyDescent="0.3">
      <c r="B55" s="535" t="s">
        <v>105</v>
      </c>
      <c r="C55" s="14"/>
      <c r="D55" s="14"/>
      <c r="E55" s="14"/>
      <c r="F55" s="14"/>
      <c r="G55" s="14"/>
      <c r="H55" s="14"/>
      <c r="I55" s="14">
        <f>I26-(I35+I39+I42+I45+I48)</f>
        <v>20.414950214498205</v>
      </c>
      <c r="J55" s="14">
        <f t="shared" ref="J55:T55" si="63">J26-(J35+J39+J42+J45+J48)</f>
        <v>21.374942153239424</v>
      </c>
      <c r="K55" s="14">
        <f t="shared" si="63"/>
        <v>22.363880094726824</v>
      </c>
      <c r="L55" s="14">
        <f t="shared" si="63"/>
        <v>23.380501341385099</v>
      </c>
      <c r="M55" s="14">
        <f t="shared" si="63"/>
        <v>24.423159173414724</v>
      </c>
      <c r="N55" s="14">
        <f t="shared" si="63"/>
        <v>25.489768465916541</v>
      </c>
      <c r="O55" s="14">
        <f t="shared" si="63"/>
        <v>26.577744876928492</v>
      </c>
      <c r="P55" s="14">
        <f t="shared" si="63"/>
        <v>27.683936902035697</v>
      </c>
      <c r="Q55" s="14">
        <f t="shared" si="63"/>
        <v>28.804550016973309</v>
      </c>
      <c r="R55" s="14">
        <f t="shared" si="63"/>
        <v>29.935062047738185</v>
      </c>
      <c r="S55" s="14">
        <f t="shared" si="63"/>
        <v>31.070128817381757</v>
      </c>
      <c r="T55" s="14">
        <f t="shared" si="63"/>
        <v>32.203479019011596</v>
      </c>
    </row>
    <row r="56" spans="2:20" ht="14.4" x14ac:dyDescent="0.3">
      <c r="B56" s="7" t="s">
        <v>15</v>
      </c>
      <c r="C56" s="8">
        <v>15.367599999999999</v>
      </c>
      <c r="D56" s="8">
        <v>12.9695</v>
      </c>
      <c r="E56" s="8">
        <v>10.832799999999999</v>
      </c>
      <c r="F56" s="8">
        <v>9.0434999999999999</v>
      </c>
      <c r="G56" s="8">
        <v>7.7259000000000002</v>
      </c>
      <c r="H56" s="8">
        <v>6.7140000000000004</v>
      </c>
      <c r="I56" s="8">
        <f>'Dep-WDV'!E65</f>
        <v>5.8440044300000027</v>
      </c>
      <c r="J56" s="8">
        <f>'Dep-WDV'!F65</f>
        <v>5.1342930640990021</v>
      </c>
      <c r="K56" s="8">
        <f>'Dep-WDV'!G65</f>
        <v>4.5263121774434474</v>
      </c>
      <c r="L56" s="8">
        <f>'Dep-WDV'!H65</f>
        <v>4.0020107818628796</v>
      </c>
      <c r="M56" s="8">
        <f>'Dep-WDV'!I65</f>
        <v>3.5473321333102432</v>
      </c>
      <c r="N56" s="8">
        <f>'Dep-WDV'!J65</f>
        <v>3.1511508254174729</v>
      </c>
      <c r="O56" s="8">
        <f>'Dep-WDV'!K65</f>
        <v>2.8045324288925917</v>
      </c>
      <c r="P56" s="8">
        <f>'Dep-WDV'!L65</f>
        <v>2.5002090846779037</v>
      </c>
      <c r="Q56" s="8">
        <f>'Dep-WDV'!M65</f>
        <v>2.232201620709227</v>
      </c>
      <c r="R56" s="8">
        <f>'Dep-WDV'!N65</f>
        <v>1.9955425226293022</v>
      </c>
      <c r="S56" s="8">
        <f>'Dep-WDV'!O65</f>
        <v>1.786069388599824</v>
      </c>
      <c r="T56" s="8">
        <f>'Dep-WDV'!P65</f>
        <v>1.6002684289314737</v>
      </c>
    </row>
    <row r="57" spans="2:20" ht="14.4" x14ac:dyDescent="0.3">
      <c r="B57" s="13" t="s">
        <v>16</v>
      </c>
      <c r="C57" s="14">
        <f t="shared" ref="C57:P57" si="64">C53-C56</f>
        <v>12.118699999999802</v>
      </c>
      <c r="D57" s="14">
        <f t="shared" si="64"/>
        <v>-184.62800000000013</v>
      </c>
      <c r="E57" s="14">
        <f t="shared" si="64"/>
        <v>-22.068300000000008</v>
      </c>
      <c r="F57" s="14">
        <f t="shared" si="64"/>
        <v>-10.683300000000008</v>
      </c>
      <c r="G57" s="14">
        <f t="shared" si="64"/>
        <v>-4.8339726000000001</v>
      </c>
      <c r="H57" s="14">
        <f t="shared" si="64"/>
        <v>6.4099832529999912</v>
      </c>
      <c r="I57" s="14">
        <f t="shared" si="64"/>
        <v>4.6139481692044439</v>
      </c>
      <c r="J57" s="14">
        <f t="shared" si="64"/>
        <v>17.607040317880244</v>
      </c>
      <c r="K57" s="14">
        <f t="shared" si="64"/>
        <v>42.842931531828938</v>
      </c>
      <c r="L57" s="14">
        <f t="shared" si="64"/>
        <v>61.480417007414275</v>
      </c>
      <c r="M57" s="14">
        <f t="shared" si="64"/>
        <v>81.413588262923383</v>
      </c>
      <c r="N57" s="14">
        <f t="shared" si="64"/>
        <v>93.523731822187798</v>
      </c>
      <c r="O57" s="14">
        <f t="shared" si="64"/>
        <v>96.738041707585793</v>
      </c>
      <c r="P57" s="14">
        <f t="shared" si="64"/>
        <v>99.882014216261908</v>
      </c>
      <c r="Q57" s="14">
        <f t="shared" ref="Q57" si="65">Q53-Q56</f>
        <v>102.9437905654204</v>
      </c>
      <c r="R57" s="14">
        <f t="shared" ref="R57" si="66">R53-R56</f>
        <v>105.90797278101775</v>
      </c>
      <c r="S57" s="14">
        <f t="shared" ref="S57" si="67">S53-S56</f>
        <v>108.75553928865222</v>
      </c>
      <c r="T57" s="14">
        <f t="shared" ref="T57" si="68">T53-T56</f>
        <v>111.46367932799923</v>
      </c>
    </row>
    <row r="58" spans="2:20" ht="14.4" x14ac:dyDescent="0.3">
      <c r="B58" s="7" t="s">
        <v>17</v>
      </c>
      <c r="C58" s="8">
        <v>81.699200000000005</v>
      </c>
      <c r="D58" s="8">
        <v>22.975099999999998</v>
      </c>
      <c r="E58" s="8">
        <v>2.8313000000000001</v>
      </c>
      <c r="F58" s="8">
        <v>1.1063999999999998</v>
      </c>
      <c r="G58" s="8">
        <v>0.67269999999999996</v>
      </c>
      <c r="H58" s="8">
        <v>17.990399999999998</v>
      </c>
      <c r="I58" s="8">
        <f>'WC Rice + Food'!S49+'Debt Schedule'!M40</f>
        <v>2.2116419004771521</v>
      </c>
      <c r="J58" s="8">
        <f>'WC Rice + Food'!T49+'Debt Schedule'!N40</f>
        <v>24.826846322689285</v>
      </c>
      <c r="K58" s="8">
        <f>'WC Rice + Food'!U49+'Debt Schedule'!O40</f>
        <v>27.527057937527083</v>
      </c>
      <c r="L58" s="8">
        <f>'WC Rice + Food'!V49+'Debt Schedule'!P40</f>
        <v>31.706943236252435</v>
      </c>
      <c r="M58" s="8">
        <f>'WC Rice + Food'!W49+'Debt Schedule'!Q40</f>
        <v>35.934529176445054</v>
      </c>
      <c r="N58" s="8">
        <f>'WC Rice + Food'!X49+'Debt Schedule'!R40</f>
        <v>38.440871447233967</v>
      </c>
      <c r="O58" s="8">
        <f>'WC Rice + Food'!Y49+'Debt Schedule'!S40</f>
        <v>38.768989646417069</v>
      </c>
      <c r="P58" s="8">
        <f>'WC Rice + Food'!Z49+'Debt Schedule'!T40</f>
        <v>38.629375066984856</v>
      </c>
      <c r="Q58" s="8">
        <f>'WC Rice + Food'!AA49+'Debt Schedule'!U40</f>
        <v>38.166981570252425</v>
      </c>
      <c r="R58" s="8">
        <f>'WC Rice + Food'!AB49+'Debt Schedule'!V40</f>
        <v>37.383616137185385</v>
      </c>
      <c r="S58" s="8">
        <f>'WC Rice + Food'!AC49+'Debt Schedule'!W40</f>
        <v>36.09916633507045</v>
      </c>
      <c r="T58" s="8">
        <f>'WC Rice + Food'!AD49+'Debt Schedule'!X40</f>
        <v>31.631103993114312</v>
      </c>
    </row>
    <row r="59" spans="2:20" ht="14.4" x14ac:dyDescent="0.3">
      <c r="B59" s="7"/>
      <c r="C59" s="8"/>
      <c r="D59" s="8"/>
      <c r="E59" s="8"/>
      <c r="F59" s="8"/>
      <c r="G59" s="8"/>
      <c r="H59" s="8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</row>
    <row r="60" spans="2:20" ht="28.8" x14ac:dyDescent="0.25">
      <c r="B60" s="18" t="s">
        <v>18</v>
      </c>
      <c r="C60" s="14">
        <f>C57-C58</f>
        <v>-69.5805000000002</v>
      </c>
      <c r="D60" s="14">
        <f t="shared" ref="D60:P60" si="69">D57-D58</f>
        <v>-207.60310000000013</v>
      </c>
      <c r="E60" s="14">
        <f t="shared" si="69"/>
        <v>-24.899600000000007</v>
      </c>
      <c r="F60" s="14">
        <f t="shared" si="69"/>
        <v>-11.789700000000007</v>
      </c>
      <c r="G60" s="14">
        <f t="shared" si="69"/>
        <v>-5.5066725999999999</v>
      </c>
      <c r="H60" s="14">
        <f t="shared" si="69"/>
        <v>-11.580416747000006</v>
      </c>
      <c r="I60" s="14">
        <f>I57-I58</f>
        <v>2.4023062687272918</v>
      </c>
      <c r="J60" s="14">
        <f t="shared" si="69"/>
        <v>-7.2198060048090404</v>
      </c>
      <c r="K60" s="14">
        <f t="shared" si="69"/>
        <v>15.315873594301856</v>
      </c>
      <c r="L60" s="14">
        <f t="shared" si="69"/>
        <v>29.773473771161839</v>
      </c>
      <c r="M60" s="14">
        <f t="shared" si="69"/>
        <v>45.47905908647833</v>
      </c>
      <c r="N60" s="14">
        <f t="shared" si="69"/>
        <v>55.082860374953832</v>
      </c>
      <c r="O60" s="14">
        <f t="shared" si="69"/>
        <v>57.969052061168725</v>
      </c>
      <c r="P60" s="14">
        <f t="shared" si="69"/>
        <v>61.252639149277051</v>
      </c>
      <c r="Q60" s="14">
        <f t="shared" ref="Q60:T60" si="70">Q57-Q58</f>
        <v>64.776808995167983</v>
      </c>
      <c r="R60" s="14">
        <f t="shared" si="70"/>
        <v>68.524356643832363</v>
      </c>
      <c r="S60" s="14">
        <f t="shared" si="70"/>
        <v>72.656372953581766</v>
      </c>
      <c r="T60" s="14">
        <f t="shared" si="70"/>
        <v>79.832575334884922</v>
      </c>
    </row>
    <row r="61" spans="2:20" ht="14.4" x14ac:dyDescent="0.3">
      <c r="B61" s="19" t="s">
        <v>19</v>
      </c>
      <c r="C61" s="8">
        <v>0</v>
      </c>
      <c r="D61" s="8">
        <v>83.785300000000007</v>
      </c>
      <c r="E61" s="8">
        <v>193.95790000000002</v>
      </c>
      <c r="F61" s="8">
        <v>-8.5285000000000011</v>
      </c>
      <c r="G61" s="8">
        <v>0</v>
      </c>
      <c r="H61" s="8">
        <v>-7.8079999999999998</v>
      </c>
      <c r="I61" s="252">
        <v>0</v>
      </c>
      <c r="J61" s="252">
        <v>0</v>
      </c>
      <c r="K61" s="252">
        <v>0</v>
      </c>
      <c r="L61" s="252">
        <v>0</v>
      </c>
      <c r="M61" s="252">
        <v>0</v>
      </c>
      <c r="N61" s="252">
        <v>0</v>
      </c>
      <c r="O61" s="252">
        <v>0</v>
      </c>
      <c r="P61" s="252">
        <v>0</v>
      </c>
      <c r="Q61" s="252">
        <v>0</v>
      </c>
      <c r="R61" s="252">
        <v>0</v>
      </c>
      <c r="S61" s="252">
        <v>0</v>
      </c>
      <c r="T61" s="252">
        <v>0</v>
      </c>
    </row>
    <row r="62" spans="2:20" ht="14.4" x14ac:dyDescent="0.3">
      <c r="B62" s="19" t="s">
        <v>288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1.0707</v>
      </c>
      <c r="I62" s="252">
        <v>0</v>
      </c>
      <c r="J62" s="252">
        <v>0</v>
      </c>
      <c r="K62" s="252">
        <v>0</v>
      </c>
      <c r="L62" s="252">
        <v>0</v>
      </c>
      <c r="M62" s="252">
        <v>0</v>
      </c>
      <c r="N62" s="252">
        <v>0</v>
      </c>
      <c r="O62" s="252">
        <v>0</v>
      </c>
      <c r="P62" s="252">
        <v>0</v>
      </c>
      <c r="Q62" s="252">
        <v>0</v>
      </c>
      <c r="R62" s="252">
        <v>0</v>
      </c>
      <c r="S62" s="252">
        <v>0</v>
      </c>
      <c r="T62" s="252">
        <v>0</v>
      </c>
    </row>
    <row r="63" spans="2:20" ht="14.4" x14ac:dyDescent="0.3">
      <c r="B63" s="20" t="s">
        <v>20</v>
      </c>
      <c r="C63" s="14">
        <f>C60-C61</f>
        <v>-69.5805000000002</v>
      </c>
      <c r="D63" s="14">
        <f t="shared" ref="D63:G63" si="71">D60-D61</f>
        <v>-291.38840000000016</v>
      </c>
      <c r="E63" s="14">
        <f t="shared" si="71"/>
        <v>-218.85750000000002</v>
      </c>
      <c r="F63" s="14">
        <f t="shared" si="71"/>
        <v>-3.2612000000000059</v>
      </c>
      <c r="G63" s="14">
        <f t="shared" si="71"/>
        <v>-5.5066725999999999</v>
      </c>
      <c r="H63" s="14">
        <f>H60-H61-H62</f>
        <v>-4.8431167470000069</v>
      </c>
      <c r="I63" s="14">
        <f t="shared" ref="I63:P63" si="72">I60-I61-I62</f>
        <v>2.4023062687272918</v>
      </c>
      <c r="J63" s="14">
        <f t="shared" si="72"/>
        <v>-7.2198060048090404</v>
      </c>
      <c r="K63" s="14">
        <f t="shared" si="72"/>
        <v>15.315873594301856</v>
      </c>
      <c r="L63" s="14">
        <f t="shared" si="72"/>
        <v>29.773473771161839</v>
      </c>
      <c r="M63" s="14">
        <f t="shared" si="72"/>
        <v>45.47905908647833</v>
      </c>
      <c r="N63" s="14">
        <f t="shared" si="72"/>
        <v>55.082860374953832</v>
      </c>
      <c r="O63" s="14">
        <f t="shared" si="72"/>
        <v>57.969052061168725</v>
      </c>
      <c r="P63" s="14">
        <f t="shared" si="72"/>
        <v>61.252639149277051</v>
      </c>
      <c r="Q63" s="14">
        <f t="shared" ref="Q63:T63" si="73">Q60-Q61-Q62</f>
        <v>64.776808995167983</v>
      </c>
      <c r="R63" s="14">
        <f t="shared" si="73"/>
        <v>68.524356643832363</v>
      </c>
      <c r="S63" s="14">
        <f t="shared" si="73"/>
        <v>72.656372953581766</v>
      </c>
      <c r="T63" s="14">
        <f t="shared" si="73"/>
        <v>79.832575334884922</v>
      </c>
    </row>
    <row r="64" spans="2:20" ht="14.4" x14ac:dyDescent="0.3">
      <c r="B64" s="19" t="s">
        <v>21</v>
      </c>
      <c r="C64" s="8">
        <v>1.4476</v>
      </c>
      <c r="D64" s="8">
        <v>94.18610000000001</v>
      </c>
      <c r="E64" s="8">
        <v>6.9153000000000002</v>
      </c>
      <c r="F64" s="8">
        <v>1.8862000000000001</v>
      </c>
      <c r="G64" s="8">
        <v>0.79810000000000003</v>
      </c>
      <c r="H64" s="8">
        <v>-0.72560000000000002</v>
      </c>
      <c r="I64" s="8">
        <f>IF(I63&gt;0,I63*Assumptions!$C$98,0)</f>
        <v>0.60461244171328488</v>
      </c>
      <c r="J64" s="8">
        <f>IF(J63&gt;0,J63*Assumptions!$C$98,0)</f>
        <v>0</v>
      </c>
      <c r="K64" s="8">
        <f>IF(K63&gt;0,K63*Assumptions!$C$98,0)</f>
        <v>3.8546990662138914</v>
      </c>
      <c r="L64" s="8">
        <f>IF(L63&gt;0,L63*Assumptions!$C$98,0)</f>
        <v>7.4933878787260122</v>
      </c>
      <c r="M64" s="8">
        <f>IF(M63&gt;0,M63*Assumptions!$C$98,0)</f>
        <v>11.446169590884868</v>
      </c>
      <c r="N64" s="8">
        <f>IF(N63&gt;0,N63*Assumptions!$C$98,0)</f>
        <v>13.863254299168382</v>
      </c>
      <c r="O64" s="8">
        <f>IF(O63&gt;0,O63*Assumptions!$C$98,0)</f>
        <v>14.589651022754946</v>
      </c>
      <c r="P64" s="8">
        <f>IF(P63&gt;0,P63*Assumptions!$C$98,0)</f>
        <v>15.41606422109005</v>
      </c>
      <c r="Q64" s="8">
        <f>IF(Q63&gt;0,Q63*Assumptions!$C$98,0)</f>
        <v>16.30302728790388</v>
      </c>
      <c r="R64" s="8">
        <f>IF(R63&gt;0,R63*Assumptions!$C$98,0)</f>
        <v>17.246210080119731</v>
      </c>
      <c r="S64" s="8">
        <f>IF(S63&gt;0,S63*Assumptions!$C$98,0)</f>
        <v>18.286155944957461</v>
      </c>
      <c r="T64" s="8">
        <f>IF(T63&gt;0,T63*Assumptions!$C$98,0)</f>
        <v>20.092262560283839</v>
      </c>
    </row>
    <row r="65" spans="2:20" ht="14.4" x14ac:dyDescent="0.3">
      <c r="B65" s="20" t="s">
        <v>22</v>
      </c>
      <c r="C65" s="14">
        <f>C63-C64</f>
        <v>-71.028100000000194</v>
      </c>
      <c r="D65" s="14">
        <f t="shared" ref="D65:G65" si="74">D63-D64</f>
        <v>-385.57450000000017</v>
      </c>
      <c r="E65" s="14">
        <f t="shared" si="74"/>
        <v>-225.77280000000002</v>
      </c>
      <c r="F65" s="14">
        <f t="shared" si="74"/>
        <v>-5.1474000000000064</v>
      </c>
      <c r="G65" s="14">
        <f t="shared" si="74"/>
        <v>-6.3047725999999997</v>
      </c>
      <c r="H65" s="14">
        <f>H63-H64</f>
        <v>-4.1175167470000069</v>
      </c>
      <c r="I65" s="14">
        <f>I63-I64</f>
        <v>1.7976938270140068</v>
      </c>
      <c r="J65" s="14">
        <f t="shared" ref="J65:P65" si="75">J63-J64</f>
        <v>-7.2198060048090404</v>
      </c>
      <c r="K65" s="14">
        <f t="shared" si="75"/>
        <v>11.461174528087964</v>
      </c>
      <c r="L65" s="14">
        <f t="shared" si="75"/>
        <v>22.280085892435828</v>
      </c>
      <c r="M65" s="14">
        <f t="shared" si="75"/>
        <v>34.032889495593466</v>
      </c>
      <c r="N65" s="14">
        <f t="shared" si="75"/>
        <v>41.21960607578545</v>
      </c>
      <c r="O65" s="14">
        <f t="shared" si="75"/>
        <v>43.379401038413775</v>
      </c>
      <c r="P65" s="14">
        <f t="shared" si="75"/>
        <v>45.836574928187005</v>
      </c>
      <c r="Q65" s="14">
        <f t="shared" ref="Q65:T65" si="76">Q63-Q64</f>
        <v>48.473781707264102</v>
      </c>
      <c r="R65" s="14">
        <f t="shared" si="76"/>
        <v>51.278146563712632</v>
      </c>
      <c r="S65" s="14">
        <f t="shared" si="76"/>
        <v>54.370217008624309</v>
      </c>
      <c r="T65" s="14">
        <f t="shared" si="76"/>
        <v>59.74031277460108</v>
      </c>
    </row>
    <row r="66" spans="2:20" ht="14.4" x14ac:dyDescent="0.25"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</row>
    <row r="67" spans="2:20" ht="14.4" x14ac:dyDescent="0.25"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</row>
    <row r="68" spans="2:20" ht="14.4" x14ac:dyDescent="0.3">
      <c r="B68" s="21" t="s">
        <v>23</v>
      </c>
      <c r="C68" s="22">
        <f t="shared" ref="C68:T68" si="77">C53/C24</f>
        <v>3.1992467896433577E-2</v>
      </c>
      <c r="D68" s="22">
        <f t="shared" si="77"/>
        <v>-0.42391115914019845</v>
      </c>
      <c r="E68" s="22">
        <f t="shared" si="77"/>
        <v>-0.35336761491406044</v>
      </c>
      <c r="F68" s="22">
        <f t="shared" si="77"/>
        <v>-4.0799164012739066E-2</v>
      </c>
      <c r="G68" s="22">
        <f t="shared" si="77"/>
        <v>2.934018834195367E-2</v>
      </c>
      <c r="H68" s="23">
        <f t="shared" si="77"/>
        <v>0.15899764063143604</v>
      </c>
      <c r="I68" s="23">
        <f t="shared" si="77"/>
        <v>9.3519332684293632E-2</v>
      </c>
      <c r="J68" s="23">
        <f t="shared" si="77"/>
        <v>6.9763752008799598E-2</v>
      </c>
      <c r="K68" s="23">
        <f t="shared" si="77"/>
        <v>6.3346270204495944E-2</v>
      </c>
      <c r="L68" s="23">
        <f t="shared" si="77"/>
        <v>6.1591311149456242E-2</v>
      </c>
      <c r="M68" s="23">
        <f t="shared" si="77"/>
        <v>6.0523304924690872E-2</v>
      </c>
      <c r="N68" s="23">
        <f t="shared" si="77"/>
        <v>5.9760028806179324E-2</v>
      </c>
      <c r="O68" s="23">
        <f t="shared" si="77"/>
        <v>5.8993997890542202E-2</v>
      </c>
      <c r="P68" s="23">
        <f t="shared" si="77"/>
        <v>5.8172470786851095E-2</v>
      </c>
      <c r="Q68" s="23">
        <f t="shared" si="77"/>
        <v>5.7292214144751649E-2</v>
      </c>
      <c r="R68" s="23">
        <f t="shared" si="77"/>
        <v>5.6349818753527112E-2</v>
      </c>
      <c r="S68" s="23">
        <f t="shared" si="77"/>
        <v>5.5341690303263899E-2</v>
      </c>
      <c r="T68" s="23">
        <f t="shared" si="77"/>
        <v>5.4264039674543157E-2</v>
      </c>
    </row>
    <row r="69" spans="2:20" ht="14.4" x14ac:dyDescent="0.3">
      <c r="B69" s="21" t="s">
        <v>24</v>
      </c>
      <c r="C69" s="22">
        <f t="shared" ref="C69:T69" si="78">C57/C24</f>
        <v>1.4105467840215163E-2</v>
      </c>
      <c r="D69" s="22">
        <f t="shared" si="78"/>
        <v>-0.45593937666784085</v>
      </c>
      <c r="E69" s="22">
        <f t="shared" si="78"/>
        <v>-0.69406991555408803</v>
      </c>
      <c r="F69" s="22">
        <f t="shared" si="78"/>
        <v>-0.26580662818471362</v>
      </c>
      <c r="G69" s="22">
        <f t="shared" si="78"/>
        <v>-4.9043301199000869E-2</v>
      </c>
      <c r="H69" s="23">
        <f t="shared" si="78"/>
        <v>7.7657232112136751E-2</v>
      </c>
      <c r="I69" s="23">
        <f t="shared" si="78"/>
        <v>4.1259830710720792E-2</v>
      </c>
      <c r="J69" s="23">
        <f t="shared" si="78"/>
        <v>5.4013244241821495E-2</v>
      </c>
      <c r="K69" s="23">
        <f t="shared" si="78"/>
        <v>5.7293292116393023E-2</v>
      </c>
      <c r="L69" s="23">
        <f t="shared" si="78"/>
        <v>5.7827109063327137E-2</v>
      </c>
      <c r="M69" s="23">
        <f t="shared" si="78"/>
        <v>5.7996304706564611E-2</v>
      </c>
      <c r="N69" s="23">
        <f t="shared" si="78"/>
        <v>5.7812130252363716E-2</v>
      </c>
      <c r="O69" s="23">
        <f t="shared" si="78"/>
        <v>5.7331889173449911E-2</v>
      </c>
      <c r="P69" s="23">
        <f t="shared" si="78"/>
        <v>5.6751879054710908E-2</v>
      </c>
      <c r="Q69" s="23">
        <f t="shared" si="78"/>
        <v>5.6076273409516056E-2</v>
      </c>
      <c r="R69" s="23">
        <f t="shared" si="78"/>
        <v>5.5307698307787409E-2</v>
      </c>
      <c r="S69" s="23">
        <f t="shared" si="78"/>
        <v>5.444751027325704E-2</v>
      </c>
      <c r="T69" s="23">
        <f t="shared" si="78"/>
        <v>5.3496005024770081E-2</v>
      </c>
    </row>
    <row r="70" spans="2:20" ht="14.4" x14ac:dyDescent="0.3">
      <c r="B70" s="21" t="s">
        <v>25</v>
      </c>
      <c r="C70" s="22">
        <f t="shared" ref="C70:T70" si="79">C65/C24</f>
        <v>-8.2672611773672577E-2</v>
      </c>
      <c r="D70" s="22">
        <f t="shared" si="79"/>
        <v>-0.95217733598920185</v>
      </c>
      <c r="E70" s="22">
        <f t="shared" si="79"/>
        <v>-7.1007784120394399</v>
      </c>
      <c r="F70" s="22">
        <f t="shared" si="79"/>
        <v>-0.12807026273885369</v>
      </c>
      <c r="G70" s="22">
        <f t="shared" si="79"/>
        <v>-6.3965373244566553E-2</v>
      </c>
      <c r="H70" s="23">
        <f t="shared" si="79"/>
        <v>-4.9883898463812457E-2</v>
      </c>
      <c r="I70" s="23">
        <f t="shared" si="79"/>
        <v>1.6075720890704075E-2</v>
      </c>
      <c r="J70" s="23">
        <f t="shared" si="79"/>
        <v>-2.214825081761777E-2</v>
      </c>
      <c r="K70" s="23">
        <f t="shared" si="79"/>
        <v>1.5326878828234906E-2</v>
      </c>
      <c r="L70" s="23">
        <f t="shared" si="79"/>
        <v>2.0956151886328427E-2</v>
      </c>
      <c r="M70" s="23">
        <f t="shared" si="79"/>
        <v>2.424388694006455E-2</v>
      </c>
      <c r="N70" s="23">
        <f t="shared" si="79"/>
        <v>2.5480091405410368E-2</v>
      </c>
      <c r="O70" s="23">
        <f t="shared" si="79"/>
        <v>2.5708841825252231E-2</v>
      </c>
      <c r="P70" s="23">
        <f t="shared" si="79"/>
        <v>2.6043845601415001E-2</v>
      </c>
      <c r="Q70" s="23">
        <f t="shared" si="79"/>
        <v>2.6404982964779361E-2</v>
      </c>
      <c r="R70" s="23">
        <f t="shared" si="79"/>
        <v>2.677868516841863E-2</v>
      </c>
      <c r="S70" s="23">
        <f t="shared" si="79"/>
        <v>2.7219973975570851E-2</v>
      </c>
      <c r="T70" s="23">
        <f t="shared" si="79"/>
        <v>2.8671833655939671E-2</v>
      </c>
    </row>
    <row r="71" spans="2:20" ht="14.4" x14ac:dyDescent="0.3">
      <c r="B71" s="21" t="s">
        <v>26</v>
      </c>
      <c r="C71" s="24"/>
      <c r="D71" s="22">
        <f>D24/C24-1</f>
        <v>-0.52867342816281826</v>
      </c>
      <c r="E71" s="22">
        <f t="shared" ref="E71:H71" si="80">E24/D24-1</f>
        <v>-0.92148092136164439</v>
      </c>
      <c r="F71" s="22">
        <f t="shared" si="80"/>
        <v>0.26407825006683305</v>
      </c>
      <c r="G71" s="22">
        <f t="shared" si="80"/>
        <v>1.4523636544585989</v>
      </c>
      <c r="H71" s="23">
        <f t="shared" si="80"/>
        <v>-0.16256617433703924</v>
      </c>
      <c r="I71" s="23">
        <f t="shared" ref="I71" si="81">I24/H24-1</f>
        <v>0.35478469623809117</v>
      </c>
      <c r="J71" s="23">
        <f t="shared" ref="J71" si="82">J24/I24-1</f>
        <v>1.9150152117390404</v>
      </c>
      <c r="K71" s="23">
        <f t="shared" ref="K71" si="83">K24/J24-1</f>
        <v>1.2939783070886333</v>
      </c>
      <c r="L71" s="23">
        <f t="shared" ref="L71" si="84">L24/K24-1</f>
        <v>0.42177188290829948</v>
      </c>
      <c r="M71" s="23">
        <f t="shared" ref="M71" si="85">M24/L24-1</f>
        <v>0.32035662913226459</v>
      </c>
      <c r="N71" s="23">
        <f t="shared" ref="N71" si="86">N24/M24-1</f>
        <v>0.15240804611978298</v>
      </c>
      <c r="O71" s="23">
        <f t="shared" ref="O71" si="87">O24/N24-1</f>
        <v>4.3033322907733096E-2</v>
      </c>
      <c r="P71" s="23">
        <f t="shared" ref="P71" si="88">P24/O24-1</f>
        <v>4.3052113009154569E-2</v>
      </c>
      <c r="Q71" s="23">
        <f t="shared" ref="Q71" si="89">Q24/P24-1</f>
        <v>4.3071225494667242E-2</v>
      </c>
      <c r="R71" s="23">
        <f t="shared" ref="R71" si="90">R24/Q24-1</f>
        <v>4.3090665189040145E-2</v>
      </c>
      <c r="S71" s="23">
        <f t="shared" ref="S71" si="91">S24/R24-1</f>
        <v>4.3110436963359478E-2</v>
      </c>
      <c r="T71" s="23">
        <f t="shared" ref="T71" si="92">T24/S24-1</f>
        <v>4.3130545734467507E-2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EF32A-DEA9-4A88-A89D-36863B7C7C33}">
  <sheetPr>
    <tabColor theme="6" tint="-0.249977111117893"/>
  </sheetPr>
  <dimension ref="A1:I24"/>
  <sheetViews>
    <sheetView workbookViewId="0">
      <selection activeCell="D21" sqref="D21"/>
    </sheetView>
  </sheetViews>
  <sheetFormatPr defaultColWidth="9.109375" defaultRowHeight="14.4" x14ac:dyDescent="0.3"/>
  <cols>
    <col min="1" max="1" width="4.6640625" style="132" customWidth="1"/>
    <col min="2" max="2" width="43.5546875" style="132" customWidth="1"/>
    <col min="3" max="8" width="18.5546875" style="132" customWidth="1"/>
    <col min="9" max="16384" width="9.109375" style="132"/>
  </cols>
  <sheetData>
    <row r="1" spans="1:9" x14ac:dyDescent="0.3">
      <c r="A1" s="136"/>
      <c r="B1" s="136"/>
      <c r="C1" s="136"/>
      <c r="D1" s="136"/>
      <c r="E1" s="136"/>
      <c r="F1" s="136"/>
      <c r="G1" s="136"/>
      <c r="H1" s="136"/>
    </row>
    <row r="2" spans="1:9" customFormat="1" x14ac:dyDescent="0.25">
      <c r="B2" s="25" t="s">
        <v>1</v>
      </c>
      <c r="C2" s="50"/>
      <c r="D2" s="50"/>
      <c r="E2" s="50"/>
      <c r="F2" s="50"/>
      <c r="G2" s="50"/>
      <c r="H2" s="50"/>
    </row>
    <row r="3" spans="1:9" ht="7.5" customHeight="1" x14ac:dyDescent="0.3">
      <c r="A3" s="136"/>
      <c r="B3" s="136"/>
      <c r="C3" s="136"/>
      <c r="D3" s="136"/>
      <c r="E3" s="136"/>
      <c r="F3" s="136"/>
      <c r="G3" s="136"/>
      <c r="H3" s="136"/>
    </row>
    <row r="4" spans="1:9" x14ac:dyDescent="0.3">
      <c r="A4" s="136"/>
      <c r="B4" s="191" t="s">
        <v>251</v>
      </c>
      <c r="C4" s="192"/>
      <c r="D4" s="192"/>
      <c r="E4" s="192"/>
      <c r="F4" s="192"/>
      <c r="G4" s="192"/>
      <c r="H4" s="192"/>
    </row>
    <row r="5" spans="1:9" ht="7.5" customHeight="1" x14ac:dyDescent="0.3">
      <c r="A5" s="136"/>
      <c r="B5" s="136"/>
      <c r="C5" s="136"/>
      <c r="D5" s="136"/>
      <c r="E5" s="136"/>
      <c r="F5" s="136"/>
      <c r="G5" s="136"/>
      <c r="H5" s="136"/>
    </row>
    <row r="6" spans="1:9" ht="15" thickBot="1" x14ac:dyDescent="0.35">
      <c r="A6" s="136"/>
      <c r="B6" s="136" t="s">
        <v>202</v>
      </c>
      <c r="C6" s="211">
        <v>45199</v>
      </c>
      <c r="D6" s="136"/>
      <c r="E6" s="136"/>
      <c r="F6" s="136"/>
      <c r="G6" s="136"/>
      <c r="H6" s="136"/>
    </row>
    <row r="7" spans="1:9" ht="15" thickBot="1" x14ac:dyDescent="0.35">
      <c r="A7" s="136"/>
      <c r="B7" s="212" t="s">
        <v>252</v>
      </c>
      <c r="C7" s="213">
        <f>C15*C17+H13*H17</f>
        <v>9.9643815068799865E-2</v>
      </c>
      <c r="D7" s="213">
        <f>D15*D17+I13*I17</f>
        <v>0.10720785126516688</v>
      </c>
    </row>
    <row r="8" spans="1:9" x14ac:dyDescent="0.3">
      <c r="A8" s="136"/>
    </row>
    <row r="9" spans="1:9" x14ac:dyDescent="0.3">
      <c r="A9" s="136"/>
      <c r="B9" s="682" t="s">
        <v>253</v>
      </c>
      <c r="C9" s="682"/>
      <c r="E9" s="682" t="s">
        <v>254</v>
      </c>
      <c r="F9" s="682"/>
      <c r="G9" s="682"/>
      <c r="H9" s="682"/>
    </row>
    <row r="10" spans="1:9" ht="17.25" customHeight="1" x14ac:dyDescent="0.3">
      <c r="A10" s="214" t="s">
        <v>255</v>
      </c>
      <c r="B10" s="215" t="s">
        <v>256</v>
      </c>
      <c r="C10" s="216">
        <v>7.1580000000000005E-2</v>
      </c>
      <c r="D10" s="136"/>
      <c r="E10" s="215" t="s">
        <v>257</v>
      </c>
      <c r="F10" s="217"/>
      <c r="G10" s="217"/>
      <c r="H10" s="216">
        <v>0.13</v>
      </c>
    </row>
    <row r="11" spans="1:9" ht="45" customHeight="1" x14ac:dyDescent="0.3">
      <c r="A11" s="632" t="s">
        <v>258</v>
      </c>
      <c r="B11" s="218" t="s">
        <v>520</v>
      </c>
      <c r="C11" s="219">
        <v>0.12</v>
      </c>
      <c r="D11" s="136"/>
      <c r="E11" s="220" t="s">
        <v>259</v>
      </c>
      <c r="F11" s="136"/>
      <c r="G11" s="136"/>
      <c r="H11" s="221">
        <f>'Projected P&amp;L'!C33</f>
        <v>0.25168000000000001</v>
      </c>
    </row>
    <row r="12" spans="1:9" x14ac:dyDescent="0.3">
      <c r="A12" s="136"/>
      <c r="B12" s="220"/>
      <c r="C12" s="222"/>
      <c r="D12" s="136"/>
      <c r="E12" s="220"/>
      <c r="F12" s="136"/>
      <c r="G12" s="136"/>
      <c r="H12" s="222"/>
    </row>
    <row r="13" spans="1:9" x14ac:dyDescent="0.3">
      <c r="A13" s="633" t="s">
        <v>260</v>
      </c>
      <c r="B13" s="220" t="s">
        <v>261</v>
      </c>
      <c r="C13" s="223">
        <v>1.51</v>
      </c>
      <c r="D13" s="136"/>
      <c r="E13" s="220" t="s">
        <v>262</v>
      </c>
      <c r="F13" s="136"/>
      <c r="G13" s="136"/>
      <c r="H13" s="221">
        <f>H10*(1-H11)</f>
        <v>9.7281599999999996E-2</v>
      </c>
      <c r="I13" s="275">
        <f>H13</f>
        <v>9.7281599999999996E-2</v>
      </c>
    </row>
    <row r="14" spans="1:9" x14ac:dyDescent="0.3">
      <c r="A14" s="136"/>
      <c r="B14" s="220"/>
      <c r="C14" s="222"/>
      <c r="D14" s="136"/>
      <c r="E14" s="220"/>
      <c r="F14" s="136"/>
      <c r="G14" s="136"/>
      <c r="H14" s="222"/>
    </row>
    <row r="15" spans="1:9" x14ac:dyDescent="0.3">
      <c r="A15" s="136"/>
      <c r="B15" s="220" t="s">
        <v>263</v>
      </c>
      <c r="C15" s="221">
        <f>C10+(C11-C10)*C13</f>
        <v>0.1446942</v>
      </c>
      <c r="D15" s="274">
        <f>C15</f>
        <v>0.1446942</v>
      </c>
      <c r="E15" s="220"/>
      <c r="F15" s="136"/>
      <c r="G15" s="136"/>
      <c r="H15" s="222"/>
    </row>
    <row r="16" spans="1:9" x14ac:dyDescent="0.3">
      <c r="A16" s="136"/>
      <c r="B16" s="220"/>
      <c r="C16" s="222"/>
      <c r="D16" s="136"/>
      <c r="E16" s="220"/>
      <c r="F16" s="136"/>
      <c r="G16" s="136"/>
      <c r="H16" s="222"/>
    </row>
    <row r="17" spans="1:9" x14ac:dyDescent="0.3">
      <c r="A17" s="136"/>
      <c r="B17" s="224" t="s">
        <v>264</v>
      </c>
      <c r="C17" s="225">
        <f>F19/F21</f>
        <v>4.9822516984933694E-2</v>
      </c>
      <c r="D17" s="225">
        <f>G19/G21</f>
        <v>0.20935893127917252</v>
      </c>
      <c r="E17" s="224" t="s">
        <v>265</v>
      </c>
      <c r="F17" s="226"/>
      <c r="G17" s="226"/>
      <c r="H17" s="225">
        <f>F20/F21</f>
        <v>0.95017748301506633</v>
      </c>
      <c r="I17" s="225">
        <f>G20/G21</f>
        <v>0.7906410687208274</v>
      </c>
    </row>
    <row r="18" spans="1:9" x14ac:dyDescent="0.3">
      <c r="A18" s="136"/>
      <c r="B18" s="136"/>
      <c r="C18" s="136"/>
      <c r="D18" s="136"/>
      <c r="E18" s="136"/>
      <c r="F18" s="136"/>
      <c r="G18" s="136"/>
      <c r="H18" s="136"/>
    </row>
    <row r="19" spans="1:9" x14ac:dyDescent="0.3">
      <c r="A19" s="136"/>
      <c r="B19" s="136"/>
      <c r="C19" s="136"/>
      <c r="D19" s="136"/>
      <c r="E19" s="136" t="s">
        <v>42</v>
      </c>
      <c r="F19" s="227">
        <f>BS!H30</f>
        <v>37.0715</v>
      </c>
      <c r="G19" s="227">
        <f>F19</f>
        <v>37.0715</v>
      </c>
      <c r="H19" s="136"/>
    </row>
    <row r="20" spans="1:9" x14ac:dyDescent="0.3">
      <c r="A20" s="136"/>
      <c r="B20" s="136" t="s">
        <v>266</v>
      </c>
      <c r="C20" s="228">
        <v>0.05</v>
      </c>
      <c r="D20" s="228">
        <v>2.2499999999999999E-2</v>
      </c>
      <c r="E20" s="181" t="s">
        <v>267</v>
      </c>
      <c r="F20" s="181">
        <f>'Debt Schedule'!D8</f>
        <v>706.99970000000008</v>
      </c>
      <c r="G20" s="181">
        <v>140</v>
      </c>
      <c r="H20" s="181"/>
    </row>
    <row r="21" spans="1:9" x14ac:dyDescent="0.3">
      <c r="A21" s="136"/>
      <c r="B21" s="136"/>
      <c r="C21" s="136"/>
      <c r="D21" s="136"/>
      <c r="E21" s="136"/>
      <c r="F21" s="227">
        <f>SUM(F19:F20)</f>
        <v>744.07120000000009</v>
      </c>
      <c r="G21" s="227">
        <f>SUM(G19:G20)</f>
        <v>177.07150000000001</v>
      </c>
      <c r="H21" s="136"/>
    </row>
    <row r="22" spans="1:9" x14ac:dyDescent="0.3">
      <c r="A22" s="136"/>
      <c r="B22" s="136"/>
      <c r="C22" s="181"/>
      <c r="D22" s="181"/>
      <c r="E22" s="181"/>
      <c r="F22" s="181"/>
      <c r="G22" s="181"/>
      <c r="H22" s="181"/>
    </row>
    <row r="23" spans="1:9" x14ac:dyDescent="0.3">
      <c r="A23" s="136"/>
      <c r="B23" s="229" t="s">
        <v>227</v>
      </c>
      <c r="C23" s="230">
        <f>C7+C20</f>
        <v>0.14964381506879987</v>
      </c>
      <c r="D23" s="230">
        <f>D7+D20</f>
        <v>0.12970785126516687</v>
      </c>
      <c r="E23" s="136"/>
      <c r="F23" s="136"/>
      <c r="G23" s="136"/>
      <c r="H23" s="136"/>
    </row>
    <row r="24" spans="1:9" x14ac:dyDescent="0.3">
      <c r="D24" s="230">
        <f>ROUND(D23,2)</f>
        <v>0.13</v>
      </c>
    </row>
  </sheetData>
  <mergeCells count="2">
    <mergeCell ref="B9:C9"/>
    <mergeCell ref="E9:H9"/>
  </mergeCells>
  <hyperlinks>
    <hyperlink ref="A11" r:id="rId1" xr:uid="{2D7F87CD-0512-46BA-86DD-1295F53039C9}"/>
    <hyperlink ref="A10" r:id="rId2" xr:uid="{1379C028-DF78-41B5-A24E-2AE73F582AD0}"/>
    <hyperlink ref="A13" r:id="rId3" xr:uid="{B57FBA98-3D5F-4D20-A85C-766202D0F8DC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EC56F-E942-459F-9A73-C21B2EB3416D}">
  <dimension ref="B3:O21"/>
  <sheetViews>
    <sheetView topLeftCell="A4" workbookViewId="0">
      <selection activeCell="I27" sqref="I27"/>
    </sheetView>
  </sheetViews>
  <sheetFormatPr defaultRowHeight="12.6" x14ac:dyDescent="0.25"/>
  <cols>
    <col min="2" max="2" width="22" bestFit="1" customWidth="1"/>
  </cols>
  <sheetData>
    <row r="3" spans="2:15" ht="14.4" x14ac:dyDescent="0.25">
      <c r="B3" s="25" t="s">
        <v>1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2:15" ht="15.6" x14ac:dyDescent="0.25">
      <c r="B4" s="28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2:15" ht="14.4" x14ac:dyDescent="0.25">
      <c r="B5" s="4" t="s">
        <v>183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</row>
    <row r="6" spans="2:15" ht="14.4" x14ac:dyDescent="0.25">
      <c r="C6" s="24"/>
      <c r="D6" s="24"/>
      <c r="E6" s="24"/>
      <c r="F6" s="24"/>
      <c r="G6" s="24"/>
      <c r="H6" s="24"/>
    </row>
    <row r="7" spans="2:15" ht="14.4" x14ac:dyDescent="0.25">
      <c r="B7" s="4" t="s">
        <v>2</v>
      </c>
      <c r="C7" s="6">
        <v>45382</v>
      </c>
      <c r="D7" s="6">
        <f>EDATE(C7,12)</f>
        <v>45747</v>
      </c>
      <c r="E7" s="6">
        <f t="shared" ref="E7:H7" si="0">EDATE(D7,12)</f>
        <v>46112</v>
      </c>
      <c r="F7" s="6">
        <f t="shared" si="0"/>
        <v>46477</v>
      </c>
      <c r="G7" s="6">
        <f t="shared" si="0"/>
        <v>46843</v>
      </c>
      <c r="H7" s="6">
        <f t="shared" si="0"/>
        <v>47208</v>
      </c>
      <c r="I7" s="6">
        <f t="shared" ref="I7" si="1">EDATE(H7,12)</f>
        <v>47573</v>
      </c>
      <c r="J7" s="6">
        <f t="shared" ref="J7" si="2">EDATE(I7,12)</f>
        <v>47938</v>
      </c>
      <c r="K7" s="6">
        <f t="shared" ref="K7" si="3">EDATE(J7,12)</f>
        <v>48304</v>
      </c>
      <c r="L7" s="6">
        <f t="shared" ref="L7" si="4">EDATE(K7,12)</f>
        <v>48669</v>
      </c>
      <c r="M7" s="6">
        <f t="shared" ref="M7:N7" si="5">EDATE(L7,12)</f>
        <v>49034</v>
      </c>
      <c r="N7" s="6">
        <f t="shared" si="5"/>
        <v>49399</v>
      </c>
      <c r="O7" s="6" t="s">
        <v>101</v>
      </c>
    </row>
    <row r="9" spans="2:15" ht="14.4" x14ac:dyDescent="0.3">
      <c r="B9" s="17" t="s">
        <v>184</v>
      </c>
      <c r="C9" s="54"/>
      <c r="D9" s="54">
        <f>'P &amp; L'!J65+'P &amp; L'!J56</f>
        <v>-2.0855129407100383</v>
      </c>
      <c r="E9" s="54">
        <f>'P &amp; L'!K65+'P &amp; L'!K56</f>
        <v>15.987486705531412</v>
      </c>
      <c r="F9" s="54">
        <f>'P &amp; L'!L65+'P &amp; L'!L56</f>
        <v>26.282096674298707</v>
      </c>
      <c r="G9" s="54">
        <f>'P &amp; L'!M65+'P &amp; L'!M56</f>
        <v>37.580221628903708</v>
      </c>
      <c r="H9" s="54">
        <f>'P &amp; L'!N65+'P &amp; L'!N56</f>
        <v>44.370756901202924</v>
      </c>
      <c r="I9" s="54">
        <f>'P &amp; L'!O65+'P &amp; L'!O56</f>
        <v>46.183933467306368</v>
      </c>
      <c r="J9" s="54">
        <f>'P &amp; L'!P65+'P &amp; L'!P56</f>
        <v>48.336784012864911</v>
      </c>
      <c r="K9" s="54">
        <f>'P &amp; L'!Q65+'P &amp; L'!Q56</f>
        <v>50.705983327973328</v>
      </c>
      <c r="L9" s="54">
        <f>'P &amp; L'!R65+'P &amp; L'!R56</f>
        <v>53.273689086341932</v>
      </c>
      <c r="M9" s="54">
        <f>'P &amp; L'!S65+'P &amp; L'!S56</f>
        <v>56.156286397224136</v>
      </c>
      <c r="N9" s="54">
        <f>'P &amp; L'!T65+'P &amp; L'!T56</f>
        <v>61.340581203532551</v>
      </c>
      <c r="O9" s="54">
        <f>SUM(D9:N9)</f>
        <v>438.13230646446993</v>
      </c>
    </row>
    <row r="10" spans="2:15" ht="14.4" x14ac:dyDescent="0.3">
      <c r="B10" s="17" t="s">
        <v>185</v>
      </c>
      <c r="C10" s="24"/>
      <c r="D10" s="54">
        <f>'P &amp; L'!J58</f>
        <v>24.826846322689285</v>
      </c>
      <c r="E10" s="54">
        <f>'P &amp; L'!K58</f>
        <v>27.527057937527083</v>
      </c>
      <c r="F10" s="54">
        <f>'P &amp; L'!L58</f>
        <v>31.706943236252435</v>
      </c>
      <c r="G10" s="54">
        <f>'P &amp; L'!M58</f>
        <v>35.934529176445054</v>
      </c>
      <c r="H10" s="54">
        <f>'P &amp; L'!N58</f>
        <v>38.440871447233967</v>
      </c>
      <c r="I10" s="54">
        <f>'P &amp; L'!O58</f>
        <v>38.768989646417069</v>
      </c>
      <c r="J10" s="54">
        <f>'P &amp; L'!P58</f>
        <v>38.629375066984856</v>
      </c>
      <c r="K10" s="54">
        <f>'P &amp; L'!Q58</f>
        <v>38.166981570252425</v>
      </c>
      <c r="L10" s="54">
        <f>'P &amp; L'!R58</f>
        <v>37.383616137185385</v>
      </c>
      <c r="M10" s="54">
        <f>'P &amp; L'!S58</f>
        <v>36.09916633507045</v>
      </c>
      <c r="N10" s="54">
        <f>'P &amp; L'!T58</f>
        <v>31.631103993114312</v>
      </c>
      <c r="O10" s="54">
        <f>SUM(D10:N10)</f>
        <v>379.11548086917236</v>
      </c>
    </row>
    <row r="11" spans="2:15" ht="14.4" x14ac:dyDescent="0.3">
      <c r="B11" s="29" t="s">
        <v>186</v>
      </c>
      <c r="C11" s="54"/>
      <c r="D11" s="56">
        <f>SUM(D9:D10)</f>
        <v>22.741333381979246</v>
      </c>
      <c r="E11" s="56">
        <f t="shared" ref="E11:J11" si="6">SUM(E9:E10)</f>
        <v>43.514544643058493</v>
      </c>
      <c r="F11" s="56">
        <f t="shared" si="6"/>
        <v>57.989039910551142</v>
      </c>
      <c r="G11" s="56">
        <f t="shared" si="6"/>
        <v>73.514750805348768</v>
      </c>
      <c r="H11" s="56">
        <f t="shared" si="6"/>
        <v>82.811628348436898</v>
      </c>
      <c r="I11" s="56">
        <f t="shared" si="6"/>
        <v>84.952923113723443</v>
      </c>
      <c r="J11" s="56">
        <f t="shared" si="6"/>
        <v>86.966159079849774</v>
      </c>
      <c r="K11" s="56">
        <f t="shared" ref="K11:N11" si="7">SUM(K9:K10)</f>
        <v>88.872964898225746</v>
      </c>
      <c r="L11" s="56">
        <f t="shared" si="7"/>
        <v>90.657305223527317</v>
      </c>
      <c r="M11" s="56">
        <f t="shared" si="7"/>
        <v>92.255452732294586</v>
      </c>
      <c r="N11" s="56">
        <f t="shared" si="7"/>
        <v>92.97168519664686</v>
      </c>
      <c r="O11" s="56">
        <f>SUM(D11:N11)</f>
        <v>817.24778733364224</v>
      </c>
    </row>
    <row r="12" spans="2:15" ht="14.4" x14ac:dyDescent="0.3">
      <c r="B12" s="17"/>
      <c r="C12" s="24"/>
      <c r="D12" s="54"/>
      <c r="E12" s="54"/>
      <c r="F12" s="54"/>
      <c r="G12" s="54"/>
      <c r="H12" s="54"/>
      <c r="O12" s="24"/>
    </row>
    <row r="13" spans="2:15" ht="14.4" x14ac:dyDescent="0.3">
      <c r="B13" s="17" t="s">
        <v>187</v>
      </c>
      <c r="C13" s="24"/>
      <c r="D13" s="54">
        <f>-CFS!D24</f>
        <v>0.35000000000000003</v>
      </c>
      <c r="E13" s="54">
        <f>-CFS!E24</f>
        <v>0.35000000000000003</v>
      </c>
      <c r="F13" s="54">
        <f>-CFS!F24</f>
        <v>1.4000000000000001</v>
      </c>
      <c r="G13" s="54">
        <f>-CFS!G24</f>
        <v>2.8000000000000003</v>
      </c>
      <c r="H13" s="54">
        <f>-CFS!H24</f>
        <v>4.2</v>
      </c>
      <c r="I13" s="54">
        <f>-CFS!I24</f>
        <v>7</v>
      </c>
      <c r="J13" s="54">
        <f>-CFS!J24</f>
        <v>9.8000000000000007</v>
      </c>
      <c r="K13" s="54">
        <f>-CFS!K24</f>
        <v>12.6</v>
      </c>
      <c r="L13" s="54">
        <f>-CFS!L24</f>
        <v>15.4</v>
      </c>
      <c r="M13" s="54">
        <f>-CFS!M24</f>
        <v>21</v>
      </c>
      <c r="N13" s="54">
        <f>-CFS!N24</f>
        <v>65.099999999999994</v>
      </c>
      <c r="O13" s="54">
        <f>SUM(D13:N13)</f>
        <v>140</v>
      </c>
    </row>
    <row r="14" spans="2:15" ht="14.4" x14ac:dyDescent="0.3">
      <c r="B14" s="17" t="s">
        <v>185</v>
      </c>
      <c r="C14" s="24"/>
      <c r="D14" s="54">
        <f>D10</f>
        <v>24.826846322689285</v>
      </c>
      <c r="E14" s="54">
        <f t="shared" ref="E14:N14" si="8">E10</f>
        <v>27.527057937527083</v>
      </c>
      <c r="F14" s="54">
        <f t="shared" si="8"/>
        <v>31.706943236252435</v>
      </c>
      <c r="G14" s="54">
        <f t="shared" si="8"/>
        <v>35.934529176445054</v>
      </c>
      <c r="H14" s="54">
        <f t="shared" si="8"/>
        <v>38.440871447233967</v>
      </c>
      <c r="I14" s="54">
        <f t="shared" si="8"/>
        <v>38.768989646417069</v>
      </c>
      <c r="J14" s="54">
        <f t="shared" si="8"/>
        <v>38.629375066984856</v>
      </c>
      <c r="K14" s="54">
        <f t="shared" si="8"/>
        <v>38.166981570252425</v>
      </c>
      <c r="L14" s="54">
        <f t="shared" si="8"/>
        <v>37.383616137185385</v>
      </c>
      <c r="M14" s="54">
        <f t="shared" si="8"/>
        <v>36.09916633507045</v>
      </c>
      <c r="N14" s="54">
        <f t="shared" si="8"/>
        <v>31.631103993114312</v>
      </c>
      <c r="O14" s="54">
        <f>SUM(D14:N14)</f>
        <v>379.11548086917236</v>
      </c>
    </row>
    <row r="15" spans="2:15" ht="14.4" x14ac:dyDescent="0.3">
      <c r="B15" s="29" t="s">
        <v>188</v>
      </c>
      <c r="C15" s="24"/>
      <c r="D15" s="56">
        <f t="shared" ref="D15:J15" si="9">SUM(D13:D14)</f>
        <v>25.176846322689286</v>
      </c>
      <c r="E15" s="56">
        <f t="shared" si="9"/>
        <v>27.877057937527084</v>
      </c>
      <c r="F15" s="56">
        <f t="shared" si="9"/>
        <v>33.106943236252434</v>
      </c>
      <c r="G15" s="56">
        <f t="shared" si="9"/>
        <v>38.734529176445051</v>
      </c>
      <c r="H15" s="56">
        <f t="shared" si="9"/>
        <v>42.64087144723397</v>
      </c>
      <c r="I15" s="56">
        <f t="shared" si="9"/>
        <v>45.768989646417069</v>
      </c>
      <c r="J15" s="56">
        <f t="shared" si="9"/>
        <v>48.429375066984861</v>
      </c>
      <c r="K15" s="56">
        <f t="shared" ref="K15:N15" si="10">SUM(K13:K14)</f>
        <v>50.766981570252426</v>
      </c>
      <c r="L15" s="56">
        <f t="shared" si="10"/>
        <v>52.783616137185383</v>
      </c>
      <c r="M15" s="56">
        <f t="shared" si="10"/>
        <v>57.09916633507045</v>
      </c>
      <c r="N15" s="56">
        <f t="shared" si="10"/>
        <v>96.731103993114303</v>
      </c>
      <c r="O15" s="56">
        <f>SUM(D15:N15)</f>
        <v>519.1154808691723</v>
      </c>
    </row>
    <row r="16" spans="2:15" ht="14.4" x14ac:dyDescent="0.3">
      <c r="B16" s="17"/>
      <c r="C16" s="24"/>
      <c r="D16" s="54"/>
      <c r="E16" s="54"/>
      <c r="F16" s="54"/>
      <c r="G16" s="54"/>
      <c r="H16" s="54"/>
    </row>
    <row r="17" spans="2:15" ht="14.4" x14ac:dyDescent="0.3">
      <c r="B17" s="29" t="s">
        <v>189</v>
      </c>
      <c r="C17" s="24"/>
      <c r="D17" s="56">
        <f t="shared" ref="D17:J17" si="11">D11/D15</f>
        <v>0.90326378016156994</v>
      </c>
      <c r="E17" s="56">
        <f t="shared" si="11"/>
        <v>1.5609446570931287</v>
      </c>
      <c r="F17" s="56">
        <f t="shared" si="11"/>
        <v>1.7515673222000321</v>
      </c>
      <c r="G17" s="56">
        <f t="shared" si="11"/>
        <v>1.8979125955157861</v>
      </c>
      <c r="H17" s="56">
        <f t="shared" si="11"/>
        <v>1.942071668279864</v>
      </c>
      <c r="I17" s="56">
        <f t="shared" si="11"/>
        <v>1.8561240650059621</v>
      </c>
      <c r="J17" s="56">
        <f t="shared" si="11"/>
        <v>1.7957315980138695</v>
      </c>
      <c r="K17" s="56">
        <f t="shared" ref="K17:N17" si="12">K11/K15</f>
        <v>1.7506056525192748</v>
      </c>
      <c r="L17" s="56">
        <f t="shared" si="12"/>
        <v>1.7175273665962496</v>
      </c>
      <c r="M17" s="56">
        <f t="shared" si="12"/>
        <v>1.6157057738972811</v>
      </c>
      <c r="N17" s="56">
        <f t="shared" si="12"/>
        <v>0.96113536761934348</v>
      </c>
      <c r="O17" s="56">
        <f>O11/O15</f>
        <v>1.5743082559689745</v>
      </c>
    </row>
    <row r="18" spans="2:15" ht="14.4" x14ac:dyDescent="0.3">
      <c r="B18" s="17"/>
      <c r="C18" s="24"/>
      <c r="D18" s="54"/>
      <c r="E18" s="54"/>
      <c r="F18" s="54"/>
      <c r="G18" s="54"/>
      <c r="H18" s="54"/>
    </row>
    <row r="19" spans="2:15" ht="14.4" x14ac:dyDescent="0.3">
      <c r="B19" s="29" t="s">
        <v>190</v>
      </c>
      <c r="C19" s="24"/>
      <c r="D19" s="56">
        <f>O11/O15</f>
        <v>1.5743082559689745</v>
      </c>
      <c r="E19" s="54"/>
      <c r="F19" s="54"/>
      <c r="G19" s="54"/>
      <c r="H19" s="54"/>
    </row>
    <row r="20" spans="2:15" ht="14.4" x14ac:dyDescent="0.3">
      <c r="B20" s="29" t="s">
        <v>191</v>
      </c>
      <c r="C20" s="24"/>
      <c r="D20" s="56">
        <f>MIN(D17:J17)</f>
        <v>0.90326378016156994</v>
      </c>
      <c r="E20" s="24"/>
      <c r="F20" s="24"/>
      <c r="G20" s="24"/>
      <c r="H20" s="24"/>
    </row>
    <row r="21" spans="2:15" ht="14.4" x14ac:dyDescent="0.3">
      <c r="B21" s="29" t="s">
        <v>192</v>
      </c>
      <c r="D21" s="56">
        <f>MAX(D17:J17)</f>
        <v>1.942071668279864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04A83-79E0-4A18-BFEC-15FC75422A5C}">
  <sheetPr>
    <tabColor theme="9" tint="-0.249977111117893"/>
  </sheetPr>
  <dimension ref="B2:R37"/>
  <sheetViews>
    <sheetView topLeftCell="D10" workbookViewId="0">
      <selection activeCell="F27" sqref="F27"/>
    </sheetView>
  </sheetViews>
  <sheetFormatPr defaultColWidth="9.109375" defaultRowHeight="14.4" x14ac:dyDescent="0.3"/>
  <cols>
    <col min="1" max="1" width="3" style="132" customWidth="1"/>
    <col min="2" max="2" width="28" style="132" customWidth="1"/>
    <col min="3" max="3" width="16.5546875" style="132" customWidth="1"/>
    <col min="4" max="12" width="14" style="132" customWidth="1"/>
    <col min="13" max="15" width="12.6640625" style="132" customWidth="1"/>
    <col min="16" max="16384" width="9.109375" style="132"/>
  </cols>
  <sheetData>
    <row r="2" spans="2:18" customFormat="1" ht="18" customHeight="1" x14ac:dyDescent="0.25">
      <c r="B2" s="25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</row>
    <row r="3" spans="2:18" s="232" customFormat="1" ht="5.25" customHeight="1" x14ac:dyDescent="0.3"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2:18" ht="13.5" customHeight="1" x14ac:dyDescent="0.3">
      <c r="B4" s="206" t="s">
        <v>268</v>
      </c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</row>
    <row r="5" spans="2:18" s="232" customFormat="1" ht="10.5" customHeight="1" x14ac:dyDescent="0.3">
      <c r="B5" s="234"/>
      <c r="C5" s="234"/>
    </row>
    <row r="6" spans="2:18" ht="18" customHeight="1" x14ac:dyDescent="0.3">
      <c r="B6" s="235" t="s">
        <v>2</v>
      </c>
      <c r="C6" s="6">
        <v>45016</v>
      </c>
      <c r="D6" s="6">
        <v>45382</v>
      </c>
      <c r="E6" s="6">
        <f>EDATE(D6,12)</f>
        <v>45747</v>
      </c>
      <c r="F6" s="6">
        <f t="shared" ref="F6:I6" si="0">EDATE(E6,12)</f>
        <v>46112</v>
      </c>
      <c r="G6" s="6">
        <f t="shared" si="0"/>
        <v>46477</v>
      </c>
      <c r="H6" s="6">
        <f t="shared" si="0"/>
        <v>46843</v>
      </c>
      <c r="I6" s="6">
        <f t="shared" si="0"/>
        <v>47208</v>
      </c>
      <c r="J6" s="6">
        <f t="shared" ref="J6" si="1">EDATE(I6,12)</f>
        <v>47573</v>
      </c>
      <c r="K6" s="6">
        <f t="shared" ref="K6" si="2">EDATE(J6,12)</f>
        <v>47938</v>
      </c>
      <c r="L6" s="6">
        <f t="shared" ref="L6" si="3">EDATE(K6,12)</f>
        <v>48304</v>
      </c>
      <c r="M6" s="6">
        <f t="shared" ref="M6" si="4">EDATE(L6,12)</f>
        <v>48669</v>
      </c>
      <c r="N6" s="6">
        <f t="shared" ref="N6" si="5">EDATE(M6,12)</f>
        <v>49034</v>
      </c>
      <c r="O6" s="6">
        <f t="shared" ref="O6" si="6">EDATE(N6,12)</f>
        <v>49399</v>
      </c>
    </row>
    <row r="7" spans="2:18" ht="18.75" customHeight="1" x14ac:dyDescent="0.3">
      <c r="B7" s="236" t="s">
        <v>269</v>
      </c>
      <c r="C7" s="237">
        <f>'P &amp; L'!H24</f>
        <v>82.541999999999987</v>
      </c>
      <c r="D7" s="237">
        <f>'P &amp; L'!I24</f>
        <v>111.8266383968845</v>
      </c>
      <c r="E7" s="237">
        <f>'P &amp; L'!J24</f>
        <v>325.97635200455937</v>
      </c>
      <c r="F7" s="237">
        <f>'P &amp; L'!K24</f>
        <v>747.78268012234753</v>
      </c>
      <c r="G7" s="237">
        <f>'P &amp; L'!L24</f>
        <v>1063.1763891237647</v>
      </c>
      <c r="H7" s="237">
        <f>'P &amp; L'!M24</f>
        <v>1403.7719933164667</v>
      </c>
      <c r="I7" s="237">
        <f>'P &amp; L'!N24</f>
        <v>1617.7181400155025</v>
      </c>
      <c r="J7" s="237">
        <f>'P &amp; L'!O24</f>
        <v>1687.3339271084872</v>
      </c>
      <c r="K7" s="237">
        <f>'P &amp; L'!P24</f>
        <v>1759.9772180225425</v>
      </c>
      <c r="L7" s="237">
        <f>'P &amp; L'!Q24</f>
        <v>1835.7815936454685</v>
      </c>
      <c r="M7" s="237">
        <f>'P &amp; L'!R24</f>
        <v>1914.8866436574481</v>
      </c>
      <c r="N7" s="237">
        <f>'P &amp; L'!S24</f>
        <v>1997.4382436008214</v>
      </c>
      <c r="O7" s="237">
        <f>'P &amp; L'!T24</f>
        <v>2083.5888451182209</v>
      </c>
    </row>
    <row r="8" spans="2:18" ht="18.75" customHeight="1" x14ac:dyDescent="0.3">
      <c r="B8" s="236" t="s">
        <v>270</v>
      </c>
      <c r="C8" s="237">
        <f>SUM('P &amp; L'!H34:H40)</f>
        <v>58.922916746999995</v>
      </c>
      <c r="D8" s="237">
        <f>SUM('P &amp; L'!I34:I40)</f>
        <v>97.895620261804652</v>
      </c>
      <c r="E8" s="237">
        <f>SUM('P &amp; L'!J34:J40)</f>
        <v>291.29596454239777</v>
      </c>
      <c r="F8" s="237">
        <f>SUM('P &amp; L'!K34:K40)</f>
        <v>671.7121292081813</v>
      </c>
      <c r="G8" s="237">
        <f>SUM('P &amp; L'!L34:L40)</f>
        <v>956.49790576953706</v>
      </c>
      <c r="H8" s="237">
        <f>SUM('P &amp; L'!M34:M40)</f>
        <v>1264.1242931875743</v>
      </c>
      <c r="I8" s="237">
        <f>SUM('P &amp; L'!N34:N40)</f>
        <v>1457.945041767277</v>
      </c>
      <c r="J8" s="237">
        <f>SUM('P &amp; L'!O34:O40)</f>
        <v>1522.0695568876693</v>
      </c>
      <c r="K8" s="237">
        <f>SUM('P &amp; L'!P34:P40)</f>
        <v>1589.1446231007012</v>
      </c>
      <c r="L8" s="237">
        <f>SUM('P &amp; L'!Q34:Q40)</f>
        <v>1659.3179265235203</v>
      </c>
      <c r="M8" s="237">
        <f>SUM('P &amp; L'!R34:R40)</f>
        <v>1732.7456102985029</v>
      </c>
      <c r="N8" s="237">
        <f>SUM('P &amp; L'!S34:S40)</f>
        <v>1809.5928476396361</v>
      </c>
      <c r="O8" s="237">
        <f>SUM('P &amp; L'!T34:T40)</f>
        <v>1890.034460262671</v>
      </c>
    </row>
    <row r="9" spans="2:18" ht="18" customHeight="1" x14ac:dyDescent="0.3">
      <c r="B9" s="236" t="s">
        <v>34</v>
      </c>
      <c r="C9" s="237">
        <f>SUM(BS!H14:H21)</f>
        <v>43.547600000000003</v>
      </c>
      <c r="D9" s="237">
        <f>SUM(BS!I14:I21)</f>
        <v>70.509026395587199</v>
      </c>
      <c r="E9" s="237">
        <f>SUM(BS!J14:J21)</f>
        <v>151.63640657953232</v>
      </c>
      <c r="F9" s="237">
        <f>SUM(BS!K14:K21)</f>
        <v>331.93464210889613</v>
      </c>
      <c r="G9" s="237">
        <f>SUM(BS!L14:L21)</f>
        <v>479.04831049281995</v>
      </c>
      <c r="H9" s="237">
        <f>SUM(BS!M14:M21)</f>
        <v>646.21677751304526</v>
      </c>
      <c r="I9" s="237">
        <f>SUM(BS!N14:N21)</f>
        <v>768.87968070144461</v>
      </c>
      <c r="J9" s="237">
        <f>SUM(BS!O14:O21)</f>
        <v>834.11689147958896</v>
      </c>
      <c r="K9" s="237">
        <f>SUM(BS!P14:P21)</f>
        <v>900.24151347174347</v>
      </c>
      <c r="L9" s="237">
        <f>SUM(BS!Q14:Q21)</f>
        <v>967.12139090596577</v>
      </c>
      <c r="M9" s="237">
        <f>SUM(BS!R14:R21)</f>
        <v>1035.0065413326213</v>
      </c>
      <c r="N9" s="237">
        <f>SUM(BS!S14:S21)</f>
        <v>1101.4656360763142</v>
      </c>
      <c r="O9" s="237">
        <f>SUM(BS!T14:T21)</f>
        <v>1130.3565228757805</v>
      </c>
    </row>
    <row r="10" spans="2:18" ht="18" customHeight="1" x14ac:dyDescent="0.3">
      <c r="B10" s="236" t="s">
        <v>51</v>
      </c>
      <c r="C10" s="237">
        <f>SUM(BS!H46:H51)</f>
        <v>22.700900000000001</v>
      </c>
      <c r="D10" s="237">
        <f>SUM(BS!I46:I51)</f>
        <v>16.568139299673067</v>
      </c>
      <c r="E10" s="237">
        <f>SUM(BS!J46:J51)</f>
        <v>48.354897498520032</v>
      </c>
      <c r="F10" s="237">
        <f>SUM(BS!K46:K51)</f>
        <v>108.9577268573675</v>
      </c>
      <c r="G10" s="237">
        <f>SUM(BS!L46:L51)</f>
        <v>149.10194553622196</v>
      </c>
      <c r="H10" s="237">
        <f>SUM(BS!M46:M51)</f>
        <v>195.37879764602019</v>
      </c>
      <c r="I10" s="237">
        <f>SUM(BS!N46:N51)</f>
        <v>223.08928866787684</v>
      </c>
      <c r="J10" s="237">
        <f>SUM(BS!O46:O51)</f>
        <v>231.40693432793225</v>
      </c>
      <c r="K10" s="237">
        <f>SUM(BS!P46:P51)</f>
        <v>243.27616690729272</v>
      </c>
      <c r="L10" s="237">
        <f>SUM(BS!Q46:Q51)</f>
        <v>255.52993456111651</v>
      </c>
      <c r="M10" s="237">
        <f>SUM(BS!R46:R51)</f>
        <v>270.98461265551157</v>
      </c>
      <c r="N10" s="237">
        <f>SUM(BS!S46:S51)</f>
        <v>325.3572782653265</v>
      </c>
      <c r="O10" s="237">
        <f>SUM(BS!T46:T51)</f>
        <v>270.9657405104071</v>
      </c>
    </row>
    <row r="11" spans="2:18" ht="18" customHeight="1" x14ac:dyDescent="0.3">
      <c r="B11" s="236" t="s">
        <v>40</v>
      </c>
      <c r="C11" s="237">
        <f>BS!H25</f>
        <v>213.08709999999996</v>
      </c>
      <c r="D11" s="237">
        <f>BS!I25</f>
        <v>214.88367297923631</v>
      </c>
      <c r="E11" s="237">
        <f>BS!J25</f>
        <v>245.39701818491139</v>
      </c>
      <c r="F11" s="237">
        <f>BS!K25</f>
        <v>331.33085859170239</v>
      </c>
      <c r="G11" s="237">
        <f>BS!L25</f>
        <v>407.36334797961001</v>
      </c>
      <c r="H11" s="237">
        <f>BS!M25</f>
        <v>498.53954636504113</v>
      </c>
      <c r="I11" s="237">
        <f>BS!N25</f>
        <v>572.69225020832914</v>
      </c>
      <c r="J11" s="237">
        <f>BS!O25</f>
        <v>620.63145906996328</v>
      </c>
      <c r="K11" s="237">
        <f>BS!P25</f>
        <v>669.13919545922863</v>
      </c>
      <c r="L11" s="237">
        <f>BS!Q25</f>
        <v>718.01991518730097</v>
      </c>
      <c r="M11" s="237">
        <f>BS!R25</f>
        <v>767.46402218931917</v>
      </c>
      <c r="N11" s="237">
        <f>BS!S25</f>
        <v>814.9834903185598</v>
      </c>
      <c r="O11" s="237">
        <f>BS!T25</f>
        <v>824.38168136606669</v>
      </c>
    </row>
    <row r="12" spans="2:18" ht="18" customHeight="1" x14ac:dyDescent="0.3">
      <c r="B12" s="236" t="s">
        <v>16</v>
      </c>
      <c r="C12" s="237">
        <f>'P &amp; L'!H57</f>
        <v>6.4099832529999912</v>
      </c>
      <c r="D12" s="237">
        <f>'P &amp; L'!I57</f>
        <v>4.6139481692044439</v>
      </c>
      <c r="E12" s="237">
        <f>'P &amp; L'!J57</f>
        <v>17.607040317880244</v>
      </c>
      <c r="F12" s="237">
        <f>'P &amp; L'!K57</f>
        <v>42.842931531828938</v>
      </c>
      <c r="G12" s="237">
        <f>'P &amp; L'!L57</f>
        <v>61.480417007414275</v>
      </c>
      <c r="H12" s="237">
        <f>'P &amp; L'!M57</f>
        <v>81.413588262923383</v>
      </c>
      <c r="I12" s="237">
        <f>'P &amp; L'!N57</f>
        <v>93.523731822187798</v>
      </c>
      <c r="J12" s="237">
        <f>'P &amp; L'!O57</f>
        <v>96.738041707585793</v>
      </c>
      <c r="K12" s="237">
        <f>'P &amp; L'!P57</f>
        <v>99.882014216261908</v>
      </c>
      <c r="L12" s="237">
        <f>'P &amp; L'!Q57</f>
        <v>102.9437905654204</v>
      </c>
      <c r="M12" s="237">
        <f>'P &amp; L'!R57</f>
        <v>105.90797278101775</v>
      </c>
      <c r="N12" s="237">
        <f>'P &amp; L'!S57</f>
        <v>108.75553928865222</v>
      </c>
      <c r="O12" s="237">
        <f>'P &amp; L'!T57</f>
        <v>111.46367932799923</v>
      </c>
    </row>
    <row r="13" spans="2:18" ht="18" customHeight="1" x14ac:dyDescent="0.3">
      <c r="B13" s="236" t="s">
        <v>271</v>
      </c>
      <c r="C13" s="237">
        <f>'P &amp; L'!H58</f>
        <v>17.990399999999998</v>
      </c>
      <c r="D13" s="237">
        <f>'P &amp; L'!I58</f>
        <v>2.2116419004771521</v>
      </c>
      <c r="E13" s="237">
        <f>'P &amp; L'!J58</f>
        <v>24.826846322689285</v>
      </c>
      <c r="F13" s="237">
        <f>'P &amp; L'!K58</f>
        <v>27.527057937527083</v>
      </c>
      <c r="G13" s="237">
        <f>'P &amp; L'!L58</f>
        <v>31.706943236252435</v>
      </c>
      <c r="H13" s="237">
        <f>'P &amp; L'!M58</f>
        <v>35.934529176445054</v>
      </c>
      <c r="I13" s="237">
        <f>'P &amp; L'!N58</f>
        <v>38.440871447233967</v>
      </c>
      <c r="J13" s="237">
        <f>'P &amp; L'!O58</f>
        <v>38.768989646417069</v>
      </c>
      <c r="K13" s="237">
        <f>'P &amp; L'!P58</f>
        <v>38.629375066984856</v>
      </c>
      <c r="L13" s="237">
        <f>'P &amp; L'!Q58</f>
        <v>38.166981570252425</v>
      </c>
      <c r="M13" s="237">
        <f>'P &amp; L'!R58</f>
        <v>37.383616137185385</v>
      </c>
      <c r="N13" s="237">
        <f>'P &amp; L'!S58</f>
        <v>36.09916633507045</v>
      </c>
      <c r="O13" s="237">
        <f>'P &amp; L'!T58</f>
        <v>31.631103993114312</v>
      </c>
    </row>
    <row r="14" spans="2:18" ht="18" customHeight="1" x14ac:dyDescent="0.3">
      <c r="B14" s="236" t="s">
        <v>14</v>
      </c>
      <c r="C14" s="237">
        <f>'P &amp; L'!H53</f>
        <v>13.123983252999992</v>
      </c>
      <c r="D14" s="237">
        <f>'P &amp; L'!I53</f>
        <v>10.457952599204447</v>
      </c>
      <c r="E14" s="237">
        <f>'P &amp; L'!J53</f>
        <v>22.741333381979246</v>
      </c>
      <c r="F14" s="237">
        <f>'P &amp; L'!K53</f>
        <v>47.369243709272382</v>
      </c>
      <c r="G14" s="237">
        <f>'P &amp; L'!L53</f>
        <v>65.482427789277153</v>
      </c>
      <c r="H14" s="237">
        <f>'P &amp; L'!M53</f>
        <v>84.960920396233632</v>
      </c>
      <c r="I14" s="237">
        <f>'P &amp; L'!N53</f>
        <v>96.674882647605273</v>
      </c>
      <c r="J14" s="237">
        <f>'P &amp; L'!O53</f>
        <v>99.542574136478379</v>
      </c>
      <c r="K14" s="237">
        <f>'P &amp; L'!P53</f>
        <v>102.38222330093981</v>
      </c>
      <c r="L14" s="237">
        <f>'P &amp; L'!Q53</f>
        <v>105.17599218612963</v>
      </c>
      <c r="M14" s="237">
        <f>'P &amp; L'!R53</f>
        <v>107.90351530364705</v>
      </c>
      <c r="N14" s="237">
        <f>'P &amp; L'!S53</f>
        <v>110.54160867725204</v>
      </c>
      <c r="O14" s="237">
        <f>'P &amp; L'!T53</f>
        <v>113.0639477569307</v>
      </c>
    </row>
    <row r="15" spans="2:18" ht="18" customHeight="1" x14ac:dyDescent="0.3">
      <c r="B15" s="236" t="s">
        <v>272</v>
      </c>
      <c r="C15" s="237">
        <f>'P &amp; L'!H65</f>
        <v>-4.1175167470000069</v>
      </c>
      <c r="D15" s="237">
        <f>'P &amp; L'!I65</f>
        <v>1.7976938270140068</v>
      </c>
      <c r="E15" s="237">
        <f>'P &amp; L'!J65</f>
        <v>-7.2198060048090404</v>
      </c>
      <c r="F15" s="237">
        <f>'P &amp; L'!K65</f>
        <v>11.461174528087964</v>
      </c>
      <c r="G15" s="237">
        <f>'P &amp; L'!L65</f>
        <v>22.280085892435828</v>
      </c>
      <c r="H15" s="237">
        <f>'P &amp; L'!M65</f>
        <v>34.032889495593466</v>
      </c>
      <c r="I15" s="237">
        <f>'P &amp; L'!N65</f>
        <v>41.21960607578545</v>
      </c>
      <c r="J15" s="237">
        <f>'P &amp; L'!O65</f>
        <v>43.379401038413775</v>
      </c>
      <c r="K15" s="237">
        <f>'P &amp; L'!P65</f>
        <v>45.836574928187005</v>
      </c>
      <c r="L15" s="237">
        <f>'P &amp; L'!Q65</f>
        <v>48.473781707264102</v>
      </c>
      <c r="M15" s="237">
        <f>'P &amp; L'!R65</f>
        <v>51.278146563712632</v>
      </c>
      <c r="N15" s="237">
        <f>'P &amp; L'!S65</f>
        <v>54.370217008624309</v>
      </c>
      <c r="O15" s="237">
        <f>'P &amp; L'!T65</f>
        <v>59.74031277460108</v>
      </c>
    </row>
    <row r="16" spans="2:18" ht="18" customHeight="1" x14ac:dyDescent="0.3">
      <c r="B16" s="236" t="s">
        <v>156</v>
      </c>
      <c r="C16" s="237">
        <f>BS!H14</f>
        <v>7.4802</v>
      </c>
      <c r="D16" s="237">
        <f>BS!I14</f>
        <v>7.5865792932448191</v>
      </c>
      <c r="E16" s="237">
        <f>BS!J14</f>
        <v>35.307331256821243</v>
      </c>
      <c r="F16" s="237">
        <f>BS!K14</f>
        <v>90.308983400465422</v>
      </c>
      <c r="G16" s="237">
        <f>BS!L14</f>
        <v>131.28758359327765</v>
      </c>
      <c r="H16" s="237">
        <f>BS!M14</f>
        <v>175.5495399876153</v>
      </c>
      <c r="I16" s="237">
        <f>BS!N14</f>
        <v>203.12344595847458</v>
      </c>
      <c r="J16" s="237">
        <f>BS!O14</f>
        <v>211.68210945934422</v>
      </c>
      <c r="K16" s="237">
        <f>BS!P14</f>
        <v>220.60194051102846</v>
      </c>
      <c r="L16" s="237">
        <f>BS!Q14</f>
        <v>229.89821377905568</v>
      </c>
      <c r="M16" s="237">
        <f>BS!R14</f>
        <v>239.586852013867</v>
      </c>
      <c r="N16" s="237">
        <f>BS!S14</f>
        <v>249.68445367641817</v>
      </c>
      <c r="O16" s="237">
        <f>BS!T14</f>
        <v>260.20832174923032</v>
      </c>
    </row>
    <row r="17" spans="2:18" ht="18" customHeight="1" x14ac:dyDescent="0.3">
      <c r="B17" s="236" t="s">
        <v>273</v>
      </c>
      <c r="C17" s="237">
        <f>BS!H17</f>
        <v>12.422800000000001</v>
      </c>
      <c r="D17" s="237">
        <f>BS!I17</f>
        <v>11.733869693106064</v>
      </c>
      <c r="E17" s="237">
        <f>BS!J17</f>
        <v>29.492859643700672</v>
      </c>
      <c r="F17" s="237">
        <f>BS!K17</f>
        <v>64.329290445185904</v>
      </c>
      <c r="G17" s="237">
        <f>BS!L17</f>
        <v>90.429858466527008</v>
      </c>
      <c r="H17" s="237">
        <f>BS!M17</f>
        <v>118.61283857367323</v>
      </c>
      <c r="I17" s="237">
        <f>BS!N17</f>
        <v>136.39798112250793</v>
      </c>
      <c r="J17" s="237">
        <f>BS!O17</f>
        <v>142.332787109256</v>
      </c>
      <c r="K17" s="237">
        <f>BS!P17</f>
        <v>148.52963257578298</v>
      </c>
      <c r="L17" s="237">
        <f>BS!Q17</f>
        <v>155.00031539319622</v>
      </c>
      <c r="M17" s="237">
        <f>BS!R17</f>
        <v>161.75717806039304</v>
      </c>
      <c r="N17" s="237">
        <f>BS!S17</f>
        <v>168.81313362369451</v>
      </c>
      <c r="O17" s="237">
        <f>BS!T17</f>
        <v>176.18169287391001</v>
      </c>
    </row>
    <row r="18" spans="2:18" ht="18" customHeight="1" x14ac:dyDescent="0.3">
      <c r="B18" s="236" t="s">
        <v>274</v>
      </c>
      <c r="C18" s="237">
        <f>BS!H46</f>
        <v>7.8444000000000003</v>
      </c>
      <c r="D18" s="237">
        <f>BS!I46</f>
        <v>4.5761696498365332</v>
      </c>
      <c r="E18" s="237">
        <f>BS!J46</f>
        <v>20.469548749260017</v>
      </c>
      <c r="F18" s="237">
        <f>BS!K46</f>
        <v>50.245963428683758</v>
      </c>
      <c r="G18" s="237">
        <f>BS!L46</f>
        <v>69.618072768110977</v>
      </c>
      <c r="H18" s="237">
        <f>BS!M46</f>
        <v>92.056498823010088</v>
      </c>
      <c r="I18" s="237">
        <f>BS!N46</f>
        <v>104.51174433393842</v>
      </c>
      <c r="J18" s="237">
        <f>BS!O46</f>
        <v>107.27056716396612</v>
      </c>
      <c r="K18" s="237">
        <f>BS!P46</f>
        <v>111.80518345364634</v>
      </c>
      <c r="L18" s="237">
        <f>BS!Q46</f>
        <v>116.53206728055825</v>
      </c>
      <c r="M18" s="237">
        <f>BS!R46</f>
        <v>121.45940632775576</v>
      </c>
      <c r="N18" s="237">
        <f>BS!S46</f>
        <v>126.59573913266323</v>
      </c>
      <c r="O18" s="237">
        <f>BS!T46</f>
        <v>131.94997025520354</v>
      </c>
    </row>
    <row r="19" spans="2:18" ht="18" customHeight="1" x14ac:dyDescent="0.3">
      <c r="B19" s="236" t="s">
        <v>275</v>
      </c>
      <c r="C19" s="237">
        <f>C11-C10</f>
        <v>190.38619999999997</v>
      </c>
      <c r="D19" s="237">
        <f t="shared" ref="D19:I19" si="7">D11-D10</f>
        <v>198.31553367956323</v>
      </c>
      <c r="E19" s="237">
        <f t="shared" si="7"/>
        <v>197.04212068639134</v>
      </c>
      <c r="F19" s="237">
        <f t="shared" si="7"/>
        <v>222.37313173433489</v>
      </c>
      <c r="G19" s="237">
        <f t="shared" si="7"/>
        <v>258.26140244338808</v>
      </c>
      <c r="H19" s="237">
        <f t="shared" si="7"/>
        <v>303.16074871902094</v>
      </c>
      <c r="I19" s="237">
        <f t="shared" si="7"/>
        <v>349.60296154045227</v>
      </c>
      <c r="J19" s="237">
        <f t="shared" ref="J19:O19" si="8">J11-J10</f>
        <v>389.22452474203101</v>
      </c>
      <c r="K19" s="237">
        <f t="shared" si="8"/>
        <v>425.86302855193594</v>
      </c>
      <c r="L19" s="237">
        <f t="shared" si="8"/>
        <v>462.48998062618443</v>
      </c>
      <c r="M19" s="237">
        <f t="shared" si="8"/>
        <v>496.4794095338076</v>
      </c>
      <c r="N19" s="237">
        <f t="shared" si="8"/>
        <v>489.6262120532333</v>
      </c>
      <c r="O19" s="237">
        <f t="shared" si="8"/>
        <v>553.41594085565953</v>
      </c>
    </row>
    <row r="20" spans="2:18" ht="18" customHeight="1" x14ac:dyDescent="0.3">
      <c r="C20" s="200"/>
      <c r="D20" s="200"/>
      <c r="E20" s="200"/>
      <c r="F20" s="200"/>
      <c r="G20" s="200"/>
      <c r="H20" s="200"/>
    </row>
    <row r="21" spans="2:18" ht="18" customHeight="1" x14ac:dyDescent="0.3">
      <c r="C21" s="200"/>
      <c r="D21" s="200"/>
      <c r="E21" s="200"/>
      <c r="F21" s="200"/>
      <c r="G21" s="200"/>
      <c r="H21" s="200"/>
    </row>
    <row r="22" spans="2:18" x14ac:dyDescent="0.3">
      <c r="D22" s="238"/>
      <c r="E22" s="238"/>
      <c r="F22" s="238"/>
      <c r="G22" s="238"/>
      <c r="H22" s="238"/>
    </row>
    <row r="23" spans="2:18" x14ac:dyDescent="0.3">
      <c r="B23" s="239" t="s">
        <v>2</v>
      </c>
      <c r="C23" s="239"/>
      <c r="D23" s="6">
        <v>45382</v>
      </c>
      <c r="E23" s="6">
        <f>EDATE(D23,12)</f>
        <v>45747</v>
      </c>
      <c r="F23" s="6">
        <f t="shared" ref="F23:I23" si="9">EDATE(E23,12)</f>
        <v>46112</v>
      </c>
      <c r="G23" s="6">
        <f t="shared" si="9"/>
        <v>46477</v>
      </c>
      <c r="H23" s="6">
        <f t="shared" si="9"/>
        <v>46843</v>
      </c>
      <c r="I23" s="6">
        <f t="shared" si="9"/>
        <v>47208</v>
      </c>
      <c r="J23" s="6">
        <f t="shared" ref="J23" si="10">EDATE(I23,12)</f>
        <v>47573</v>
      </c>
      <c r="K23" s="6">
        <f t="shared" ref="K23" si="11">EDATE(J23,12)</f>
        <v>47938</v>
      </c>
      <c r="L23" s="6">
        <f t="shared" ref="L23" si="12">EDATE(K23,12)</f>
        <v>48304</v>
      </c>
      <c r="M23" s="6">
        <f t="shared" ref="M23" si="13">EDATE(L23,12)</f>
        <v>48669</v>
      </c>
      <c r="N23" s="6">
        <f t="shared" ref="N23" si="14">EDATE(M23,12)</f>
        <v>49034</v>
      </c>
      <c r="O23" s="6">
        <f t="shared" ref="O23" si="15">EDATE(N23,12)</f>
        <v>49399</v>
      </c>
      <c r="P23" s="235" t="s">
        <v>4</v>
      </c>
      <c r="Q23" s="235" t="s">
        <v>276</v>
      </c>
      <c r="R23" s="235" t="s">
        <v>277</v>
      </c>
    </row>
    <row r="24" spans="2:18" x14ac:dyDescent="0.3">
      <c r="B24" s="240" t="s">
        <v>278</v>
      </c>
      <c r="C24" s="236"/>
      <c r="D24" s="241">
        <f>D9/D10</f>
        <v>4.2556997572430193</v>
      </c>
      <c r="E24" s="241">
        <f t="shared" ref="E24:I24" si="16">E9/E10</f>
        <v>3.1359058631894188</v>
      </c>
      <c r="F24" s="241">
        <f t="shared" si="16"/>
        <v>3.0464534428422811</v>
      </c>
      <c r="G24" s="241">
        <f t="shared" si="16"/>
        <v>3.2128910777790134</v>
      </c>
      <c r="H24" s="241">
        <f t="shared" si="16"/>
        <v>3.3075071875702502</v>
      </c>
      <c r="I24" s="241">
        <f t="shared" si="16"/>
        <v>3.4465109700811798</v>
      </c>
      <c r="J24" s="241">
        <f t="shared" ref="J24:K24" si="17">J9/J10</f>
        <v>3.6045457924676629</v>
      </c>
      <c r="K24" s="241">
        <f t="shared" si="17"/>
        <v>3.7004920166092803</v>
      </c>
      <c r="L24" s="241">
        <f t="shared" ref="L24:O24" si="18">L9/L10</f>
        <v>3.7847674972681293</v>
      </c>
      <c r="M24" s="241">
        <f t="shared" si="18"/>
        <v>3.8194291963299425</v>
      </c>
      <c r="N24" s="241">
        <f t="shared" si="18"/>
        <v>3.3854034000680229</v>
      </c>
      <c r="O24" s="241">
        <f t="shared" si="18"/>
        <v>4.1715846466294009</v>
      </c>
      <c r="P24" s="242">
        <f>AVERAGE(D24:O24)</f>
        <v>3.5725992373397997</v>
      </c>
      <c r="Q24" s="242">
        <f>MAX(D24:O24)</f>
        <v>4.2556997572430193</v>
      </c>
      <c r="R24" s="242">
        <f>MIN(D24:O24)</f>
        <v>3.0464534428422811</v>
      </c>
    </row>
    <row r="25" spans="2:18" x14ac:dyDescent="0.3">
      <c r="B25" s="240" t="s">
        <v>279</v>
      </c>
      <c r="C25" s="236"/>
      <c r="D25" s="241">
        <f>D8/((C16+D16)/2)</f>
        <v>12.994896700411095</v>
      </c>
      <c r="E25" s="241">
        <f t="shared" ref="E25:I25" si="19">E8/((D16+E16)/2)</f>
        <v>13.582159369796566</v>
      </c>
      <c r="F25" s="241">
        <f t="shared" si="19"/>
        <v>10.694663842682907</v>
      </c>
      <c r="G25" s="241">
        <f t="shared" si="19"/>
        <v>8.6327863174572048</v>
      </c>
      <c r="H25" s="241">
        <f t="shared" si="19"/>
        <v>8.2397089272302946</v>
      </c>
      <c r="I25" s="241">
        <f t="shared" si="19"/>
        <v>7.7002854488006109</v>
      </c>
      <c r="J25" s="241">
        <f t="shared" ref="J25" si="20">J8/((I16+J16)/2)</f>
        <v>7.3387134622849635</v>
      </c>
      <c r="K25" s="241">
        <f t="shared" ref="K25" si="21">K8/((J16+K16)/2)</f>
        <v>7.3523167149452586</v>
      </c>
      <c r="L25" s="241">
        <f t="shared" ref="L25" si="22">L8/((K16+L16)/2)</f>
        <v>7.3665587490789601</v>
      </c>
      <c r="M25" s="241">
        <f t="shared" ref="M25" si="23">M8/((L16+M16)/2)</f>
        <v>7.3814727519480705</v>
      </c>
      <c r="N25" s="241">
        <f t="shared" ref="N25" si="24">N8/((M16+N16)/2)</f>
        <v>7.3970937048375811</v>
      </c>
      <c r="O25" s="241">
        <f t="shared" ref="O25" si="25">O8/((N16+O16)/2)</f>
        <v>7.413458481285236</v>
      </c>
      <c r="P25" s="242">
        <f t="shared" ref="P25:P30" si="26">AVERAGE(D25:O25)</f>
        <v>8.8411762058965628</v>
      </c>
      <c r="Q25" s="242">
        <f t="shared" ref="Q25:Q30" si="27">MAX(D25:O25)</f>
        <v>13.582159369796566</v>
      </c>
      <c r="R25" s="242">
        <f t="shared" ref="R25:R30" si="28">MIN(D25:O25)</f>
        <v>7.3387134622849635</v>
      </c>
    </row>
    <row r="26" spans="2:18" x14ac:dyDescent="0.3">
      <c r="B26" s="240" t="s">
        <v>280</v>
      </c>
      <c r="C26" s="236"/>
      <c r="D26" s="241">
        <f>D7/((D17+C17)/2)</f>
        <v>9.2584482726770965</v>
      </c>
      <c r="E26" s="241">
        <f t="shared" ref="E26:I27" si="29">E7/((E17+D17)/2)</f>
        <v>15.813835210717604</v>
      </c>
      <c r="F26" s="241">
        <f t="shared" si="29"/>
        <v>15.940429406358785</v>
      </c>
      <c r="G26" s="241">
        <f t="shared" si="29"/>
        <v>13.739754923701295</v>
      </c>
      <c r="H26" s="241">
        <f t="shared" si="29"/>
        <v>13.430481075801586</v>
      </c>
      <c r="I26" s="241">
        <f t="shared" si="29"/>
        <v>12.687447081208909</v>
      </c>
      <c r="J26" s="241">
        <f t="shared" ref="J26:J27" si="30">J7/((J17+I17)/2)</f>
        <v>12.107267079359342</v>
      </c>
      <c r="K26" s="241">
        <f t="shared" ref="K26:K27" si="31">K7/((K17+J17)/2)</f>
        <v>12.101784891484694</v>
      </c>
      <c r="L26" s="241">
        <f t="shared" ref="L26:L27" si="32">L7/((L17+K17)/2)</f>
        <v>12.096213938224546</v>
      </c>
      <c r="M26" s="241">
        <f t="shared" ref="M26:M27" si="33">M7/((M17+L17)/2)</f>
        <v>12.090553077558139</v>
      </c>
      <c r="N26" s="241">
        <f t="shared" ref="N26:N27" si="34">N7/((N17+M17)/2)</f>
        <v>12.084801163328249</v>
      </c>
      <c r="O26" s="241">
        <f t="shared" ref="O26:O27" si="35">O7/((O17+N17)/2)</f>
        <v>12.078957045651165</v>
      </c>
      <c r="P26" s="242">
        <f t="shared" si="26"/>
        <v>12.785831097172618</v>
      </c>
      <c r="Q26" s="242">
        <f t="shared" si="27"/>
        <v>15.940429406358785</v>
      </c>
      <c r="R26" s="242">
        <f t="shared" si="28"/>
        <v>9.2584482726770965</v>
      </c>
    </row>
    <row r="27" spans="2:18" x14ac:dyDescent="0.3">
      <c r="B27" s="240" t="s">
        <v>281</v>
      </c>
      <c r="C27" s="236"/>
      <c r="D27" s="241">
        <f>D8/((D18+C18)/2)</f>
        <v>15.763467058548809</v>
      </c>
      <c r="E27" s="241">
        <f t="shared" si="29"/>
        <v>23.261138682522709</v>
      </c>
      <c r="F27" s="241">
        <f t="shared" si="29"/>
        <v>18.997589313018899</v>
      </c>
      <c r="G27" s="241">
        <f t="shared" si="29"/>
        <v>15.959714625313355</v>
      </c>
      <c r="H27" s="241">
        <f t="shared" si="29"/>
        <v>15.637886412769666</v>
      </c>
      <c r="I27" s="241">
        <f t="shared" si="29"/>
        <v>14.833983540293344</v>
      </c>
      <c r="J27" s="241">
        <f t="shared" si="30"/>
        <v>14.373906358111775</v>
      </c>
      <c r="K27" s="241">
        <f t="shared" si="31"/>
        <v>14.507718162513445</v>
      </c>
      <c r="L27" s="241">
        <f t="shared" si="32"/>
        <v>14.533922267944316</v>
      </c>
      <c r="M27" s="241">
        <f t="shared" si="33"/>
        <v>14.561409146533148</v>
      </c>
      <c r="N27" s="241">
        <f t="shared" si="34"/>
        <v>14.590246408965417</v>
      </c>
      <c r="O27" s="241">
        <f t="shared" si="35"/>
        <v>14.620505323700941</v>
      </c>
      <c r="P27" s="242">
        <f t="shared" si="26"/>
        <v>15.970123941686317</v>
      </c>
      <c r="Q27" s="242">
        <f t="shared" si="27"/>
        <v>23.261138682522709</v>
      </c>
      <c r="R27" s="242">
        <f t="shared" si="28"/>
        <v>14.373906358111775</v>
      </c>
    </row>
    <row r="28" spans="2:18" x14ac:dyDescent="0.3">
      <c r="B28" s="240" t="s">
        <v>282</v>
      </c>
      <c r="C28" s="236"/>
      <c r="D28" s="241">
        <f>D7/((D11+C11)/2)</f>
        <v>0.52259007136597135</v>
      </c>
      <c r="E28" s="241">
        <f t="shared" ref="E28:I28" si="36">E7/((E11+D11)/2)</f>
        <v>1.4164241875108683</v>
      </c>
      <c r="F28" s="241">
        <f t="shared" si="36"/>
        <v>2.59319068917485</v>
      </c>
      <c r="G28" s="241">
        <f t="shared" si="36"/>
        <v>2.8785291116835836</v>
      </c>
      <c r="H28" s="241">
        <f t="shared" si="36"/>
        <v>3.0991665929756951</v>
      </c>
      <c r="I28" s="241">
        <f t="shared" si="36"/>
        <v>3.0202952249741264</v>
      </c>
      <c r="J28" s="241">
        <f t="shared" ref="J28" si="37">J7/((J11+I11)/2)</f>
        <v>2.8279567630965214</v>
      </c>
      <c r="K28" s="241">
        <f t="shared" ref="K28" si="38">K7/((K11+J11)/2)</f>
        <v>2.7291320543573558</v>
      </c>
      <c r="L28" s="241">
        <f t="shared" ref="L28" si="39">L7/((L11+K11)/2)</f>
        <v>2.6468219536688107</v>
      </c>
      <c r="M28" s="241">
        <f t="shared" ref="M28" si="40">M7/((M11+L11)/2)</f>
        <v>2.5781317393968695</v>
      </c>
      <c r="N28" s="241">
        <f t="shared" ref="N28" si="41">N7/((N11+M11)/2)</f>
        <v>2.5244922536928396</v>
      </c>
      <c r="O28" s="241">
        <f t="shared" ref="O28" si="42">O7/((O11+N11)/2)</f>
        <v>2.5419459692157615</v>
      </c>
      <c r="P28" s="242">
        <f t="shared" si="26"/>
        <v>2.4482230509261047</v>
      </c>
      <c r="Q28" s="242">
        <f t="shared" si="27"/>
        <v>3.0991665929756951</v>
      </c>
      <c r="R28" s="242">
        <f t="shared" si="28"/>
        <v>0.52259007136597135</v>
      </c>
    </row>
    <row r="29" spans="2:18" x14ac:dyDescent="0.3">
      <c r="B29" s="240" t="s">
        <v>283</v>
      </c>
      <c r="C29" s="236"/>
      <c r="D29" s="243">
        <f>D12/D19</f>
        <v>2.3265692220860657E-2</v>
      </c>
      <c r="E29" s="243">
        <f t="shared" ref="E29:I29" si="43">E12/E19</f>
        <v>8.9356733761017978E-2</v>
      </c>
      <c r="F29" s="243">
        <f t="shared" si="43"/>
        <v>0.1926623562733856</v>
      </c>
      <c r="G29" s="243">
        <f t="shared" si="43"/>
        <v>0.23805499554232082</v>
      </c>
      <c r="H29" s="243">
        <f t="shared" si="43"/>
        <v>0.2685492386693506</v>
      </c>
      <c r="I29" s="243">
        <f t="shared" si="43"/>
        <v>0.26751412919986445</v>
      </c>
      <c r="J29" s="243">
        <f t="shared" ref="J29:K29" si="44">J12/J19</f>
        <v>0.24854045816280854</v>
      </c>
      <c r="K29" s="243">
        <f t="shared" si="44"/>
        <v>0.23454023364247231</v>
      </c>
      <c r="L29" s="243">
        <f t="shared" ref="L29:O29" si="45">L12/L19</f>
        <v>0.2225859907841474</v>
      </c>
      <c r="M29" s="243">
        <f t="shared" si="45"/>
        <v>0.21331795588555214</v>
      </c>
      <c r="N29" s="243">
        <f t="shared" si="45"/>
        <v>0.2221195201796673</v>
      </c>
      <c r="O29" s="243">
        <f t="shared" si="45"/>
        <v>0.20141031564009626</v>
      </c>
      <c r="P29" s="276">
        <f t="shared" si="26"/>
        <v>0.20182646833012866</v>
      </c>
      <c r="Q29" s="276">
        <f t="shared" si="27"/>
        <v>0.2685492386693506</v>
      </c>
      <c r="R29" s="276">
        <f t="shared" si="28"/>
        <v>2.3265692220860657E-2</v>
      </c>
    </row>
    <row r="30" spans="2:18" x14ac:dyDescent="0.3">
      <c r="B30" s="244" t="s">
        <v>284</v>
      </c>
      <c r="C30" s="236"/>
      <c r="D30" s="237">
        <f>D14/D13</f>
        <v>4.7285921816493843</v>
      </c>
      <c r="E30" s="237">
        <f>E14/E13</f>
        <v>0.91599766987706022</v>
      </c>
      <c r="F30" s="237">
        <f t="shared" ref="F30:I30" si="46">F14/F13</f>
        <v>1.7208247905307326</v>
      </c>
      <c r="G30" s="237">
        <f t="shared" si="46"/>
        <v>2.0652393799477711</v>
      </c>
      <c r="H30" s="237">
        <f t="shared" si="46"/>
        <v>2.3643254091088854</v>
      </c>
      <c r="I30" s="237">
        <f t="shared" si="46"/>
        <v>2.5148983102609024</v>
      </c>
      <c r="J30" s="237">
        <f t="shared" ref="J30:K30" si="47">J14/J13</f>
        <v>2.5675823652958636</v>
      </c>
      <c r="K30" s="237">
        <f t="shared" si="47"/>
        <v>2.6503722393490707</v>
      </c>
      <c r="L30" s="237">
        <f t="shared" ref="L30:O30" si="48">L14/L13</f>
        <v>2.7556801156134503</v>
      </c>
      <c r="M30" s="237">
        <f t="shared" si="48"/>
        <v>2.8863851722550646</v>
      </c>
      <c r="N30" s="237">
        <f t="shared" si="48"/>
        <v>3.0621651384192918</v>
      </c>
      <c r="O30" s="237">
        <f t="shared" si="48"/>
        <v>3.5744546817443767</v>
      </c>
      <c r="P30" s="242">
        <f t="shared" si="26"/>
        <v>2.6505431211709882</v>
      </c>
      <c r="Q30" s="242">
        <f t="shared" si="27"/>
        <v>4.7285921816493843</v>
      </c>
      <c r="R30" s="242">
        <f t="shared" si="28"/>
        <v>0.91599766987706022</v>
      </c>
    </row>
    <row r="31" spans="2:18" x14ac:dyDescent="0.3">
      <c r="C31" s="200"/>
      <c r="D31" s="200"/>
      <c r="E31" s="200"/>
      <c r="F31" s="200"/>
      <c r="G31" s="200"/>
    </row>
    <row r="33" spans="3:7" x14ac:dyDescent="0.3">
      <c r="C33" s="200"/>
      <c r="D33" s="200"/>
      <c r="E33" s="200"/>
      <c r="F33" s="200"/>
      <c r="G33" s="200"/>
    </row>
    <row r="34" spans="3:7" x14ac:dyDescent="0.3">
      <c r="C34" s="200"/>
      <c r="D34" s="200"/>
      <c r="E34" s="200"/>
      <c r="F34" s="200"/>
      <c r="G34" s="200"/>
    </row>
    <row r="35" spans="3:7" x14ac:dyDescent="0.3">
      <c r="C35" s="200"/>
      <c r="D35" s="200"/>
      <c r="E35" s="200"/>
      <c r="F35" s="200"/>
      <c r="G35" s="200"/>
    </row>
    <row r="36" spans="3:7" x14ac:dyDescent="0.3">
      <c r="C36" s="200"/>
      <c r="D36" s="200"/>
      <c r="E36" s="200"/>
      <c r="F36" s="200"/>
      <c r="G36" s="200"/>
    </row>
    <row r="37" spans="3:7" x14ac:dyDescent="0.3">
      <c r="C37" s="200"/>
      <c r="D37" s="200"/>
      <c r="E37" s="200"/>
      <c r="F37" s="200"/>
      <c r="G37" s="200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BE4CF-8ECA-43FD-B2A5-D959FC66A422}">
  <dimension ref="B1:T73"/>
  <sheetViews>
    <sheetView topLeftCell="B1" workbookViewId="0">
      <pane xSplit="1" ySplit="3" topLeftCell="E46" activePane="bottomRight" state="frozen"/>
      <selection activeCell="B1" sqref="B1"/>
      <selection pane="topRight" activeCell="C1" sqref="C1"/>
      <selection pane="bottomLeft" activeCell="B4" sqref="B4"/>
      <selection pane="bottomRight" activeCell="O54" sqref="O54:T54"/>
    </sheetView>
  </sheetViews>
  <sheetFormatPr defaultColWidth="9.109375" defaultRowHeight="15.6" x14ac:dyDescent="0.35"/>
  <cols>
    <col min="1" max="1" width="9.109375" style="27"/>
    <col min="2" max="2" width="40.88671875" style="27" bestFit="1" customWidth="1"/>
    <col min="3" max="8" width="9.109375" style="27"/>
    <col min="9" max="9" width="9.5546875" style="27" customWidth="1"/>
    <col min="10" max="16384" width="9.109375" style="27"/>
  </cols>
  <sheetData>
    <row r="1" spans="2:20" x14ac:dyDescent="0.35">
      <c r="B1" s="25" t="s">
        <v>1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2:20" x14ac:dyDescent="0.35">
      <c r="B2" s="4" t="s">
        <v>300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2:20" x14ac:dyDescent="0.35">
      <c r="B3" s="4" t="s">
        <v>2</v>
      </c>
      <c r="C3" s="6">
        <v>43190</v>
      </c>
      <c r="D3" s="6">
        <f>EDATE(C3,12)</f>
        <v>43555</v>
      </c>
      <c r="E3" s="6">
        <f t="shared" ref="E3:H3" si="0">EDATE(D3,12)</f>
        <v>43921</v>
      </c>
      <c r="F3" s="6">
        <f t="shared" si="0"/>
        <v>44286</v>
      </c>
      <c r="G3" s="6">
        <f t="shared" si="0"/>
        <v>44651</v>
      </c>
      <c r="H3" s="6">
        <f t="shared" si="0"/>
        <v>45016</v>
      </c>
      <c r="I3" s="6">
        <f t="shared" ref="I3" si="1">EDATE(H3,12)</f>
        <v>45382</v>
      </c>
      <c r="J3" s="6">
        <f t="shared" ref="J3" si="2">EDATE(I3,12)</f>
        <v>45747</v>
      </c>
      <c r="K3" s="6">
        <f t="shared" ref="K3" si="3">EDATE(J3,12)</f>
        <v>46112</v>
      </c>
      <c r="L3" s="6">
        <f t="shared" ref="L3" si="4">EDATE(K3,12)</f>
        <v>46477</v>
      </c>
      <c r="M3" s="6">
        <f t="shared" ref="M3" si="5">EDATE(L3,12)</f>
        <v>46843</v>
      </c>
      <c r="N3" s="6">
        <f t="shared" ref="N3" si="6">EDATE(M3,12)</f>
        <v>47208</v>
      </c>
      <c r="O3" s="6">
        <f t="shared" ref="O3" si="7">EDATE(N3,12)</f>
        <v>47573</v>
      </c>
      <c r="P3" s="6">
        <f t="shared" ref="P3" si="8">EDATE(O3,12)</f>
        <v>47938</v>
      </c>
      <c r="Q3" s="6">
        <f t="shared" ref="Q3" si="9">EDATE(P3,12)</f>
        <v>48304</v>
      </c>
      <c r="R3" s="6">
        <f t="shared" ref="R3" si="10">EDATE(Q3,12)</f>
        <v>48669</v>
      </c>
      <c r="S3" s="6">
        <f t="shared" ref="S3" si="11">EDATE(R3,12)</f>
        <v>49034</v>
      </c>
      <c r="T3" s="6">
        <f t="shared" ref="T3" si="12">EDATE(S3,12)</f>
        <v>49399</v>
      </c>
    </row>
    <row r="4" spans="2:20" x14ac:dyDescent="0.35">
      <c r="B4" s="29" t="s">
        <v>27</v>
      </c>
      <c r="C4" s="30"/>
      <c r="D4" s="30"/>
      <c r="E4" s="30"/>
      <c r="F4" s="30"/>
      <c r="G4" s="30"/>
      <c r="H4" s="30"/>
    </row>
    <row r="5" spans="2:20" x14ac:dyDescent="0.35">
      <c r="B5" s="29"/>
      <c r="C5" s="30"/>
      <c r="D5" s="30"/>
      <c r="E5" s="30"/>
      <c r="F5" s="30"/>
      <c r="G5" s="30"/>
      <c r="H5" s="30"/>
    </row>
    <row r="6" spans="2:20" x14ac:dyDescent="0.35">
      <c r="B6" s="29" t="s">
        <v>28</v>
      </c>
      <c r="C6" s="30"/>
      <c r="D6" s="30"/>
      <c r="E6" s="30"/>
      <c r="F6" s="30"/>
      <c r="G6" s="30"/>
      <c r="H6" s="30"/>
    </row>
    <row r="7" spans="2:20" x14ac:dyDescent="0.35">
      <c r="B7" s="17" t="s">
        <v>29</v>
      </c>
      <c r="C7" s="31">
        <f>205.6074+0.013</f>
        <v>205.62040000000002</v>
      </c>
      <c r="D7" s="31">
        <v>192.67819999999998</v>
      </c>
      <c r="E7" s="31">
        <v>181.84450000000001</v>
      </c>
      <c r="F7" s="31">
        <f>172.5496+0.025</f>
        <v>172.5746</v>
      </c>
      <c r="G7" s="31">
        <v>165.12650000000002</v>
      </c>
      <c r="H7" s="31">
        <f>159.09+0.083</f>
        <v>159.173</v>
      </c>
      <c r="I7" s="31">
        <f>'Dep-WDV'!E68</f>
        <v>153.24589557000002</v>
      </c>
      <c r="J7" s="31">
        <f>'Dep-WDV'!F68</f>
        <v>148.11160250590098</v>
      </c>
      <c r="K7" s="31">
        <f>'Dep-WDV'!G68</f>
        <v>143.58529032845757</v>
      </c>
      <c r="L7" s="31">
        <f>'Dep-WDV'!H68</f>
        <v>139.5832795465947</v>
      </c>
      <c r="M7" s="31">
        <f>'Dep-WDV'!I68</f>
        <v>136.03594741328445</v>
      </c>
      <c r="N7" s="31">
        <f>'Dep-WDV'!J68</f>
        <v>132.88479658786699</v>
      </c>
      <c r="O7" s="31">
        <f>'Dep-WDV'!K68</f>
        <v>130.08026415897439</v>
      </c>
      <c r="P7" s="31">
        <f>'Dep-WDV'!L68</f>
        <v>127.58005507429647</v>
      </c>
      <c r="Q7" s="31">
        <f>'Dep-WDV'!M68</f>
        <v>125.34785345358723</v>
      </c>
      <c r="R7" s="31">
        <f>'Dep-WDV'!N68</f>
        <v>123.35231093095794</v>
      </c>
      <c r="S7" s="31">
        <f>'Dep-WDV'!O68</f>
        <v>121.56624154235811</v>
      </c>
      <c r="T7" s="31">
        <f>'Dep-WDV'!P68</f>
        <v>119.96597311342664</v>
      </c>
    </row>
    <row r="8" spans="2:20" x14ac:dyDescent="0.35">
      <c r="B8" s="17" t="s">
        <v>30</v>
      </c>
      <c r="C8" s="31">
        <f>89.6775+0.043</f>
        <v>89.720500000000001</v>
      </c>
      <c r="D8" s="31">
        <f>49.6918</f>
        <v>49.691800000000001</v>
      </c>
      <c r="E8" s="31">
        <f>49.6918</f>
        <v>49.691800000000001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</row>
    <row r="9" spans="2:20" x14ac:dyDescent="0.35">
      <c r="B9" s="17" t="s">
        <v>292</v>
      </c>
      <c r="C9" s="31">
        <v>1.1499999999999999</v>
      </c>
      <c r="D9" s="31">
        <v>0.89670000000000005</v>
      </c>
      <c r="E9" s="31">
        <v>0.8962</v>
      </c>
      <c r="F9" s="31">
        <v>0.70200000000000007</v>
      </c>
      <c r="G9" s="31">
        <v>6.2972000000000001</v>
      </c>
      <c r="H9" s="31">
        <v>7.3317999999999994</v>
      </c>
      <c r="I9" s="31">
        <f>H9+0.0827</f>
        <v>7.4144999999999994</v>
      </c>
      <c r="J9" s="31">
        <f t="shared" ref="J9:P9" si="13">I9</f>
        <v>7.4144999999999994</v>
      </c>
      <c r="K9" s="31">
        <f t="shared" si="13"/>
        <v>7.4144999999999994</v>
      </c>
      <c r="L9" s="31">
        <f t="shared" si="13"/>
        <v>7.4144999999999994</v>
      </c>
      <c r="M9" s="31">
        <f t="shared" si="13"/>
        <v>7.4144999999999994</v>
      </c>
      <c r="N9" s="31">
        <f t="shared" si="13"/>
        <v>7.4144999999999994</v>
      </c>
      <c r="O9" s="31">
        <f t="shared" si="13"/>
        <v>7.4144999999999994</v>
      </c>
      <c r="P9" s="31">
        <f t="shared" si="13"/>
        <v>7.4144999999999994</v>
      </c>
      <c r="Q9" s="31">
        <f t="shared" ref="Q9:Q10" si="14">P9</f>
        <v>7.4144999999999994</v>
      </c>
      <c r="R9" s="31">
        <f t="shared" ref="R9:R10" si="15">Q9</f>
        <v>7.4144999999999994</v>
      </c>
      <c r="S9" s="31">
        <f t="shared" ref="S9:S10" si="16">R9</f>
        <v>7.4144999999999994</v>
      </c>
      <c r="T9" s="31">
        <f t="shared" ref="T9:T10" si="17">S9</f>
        <v>7.4144999999999994</v>
      </c>
    </row>
    <row r="10" spans="2:20" x14ac:dyDescent="0.35">
      <c r="B10" s="17" t="s">
        <v>32</v>
      </c>
      <c r="C10" s="31">
        <v>97.74260000000001</v>
      </c>
      <c r="D10" s="31">
        <v>3.5565000000000002</v>
      </c>
      <c r="E10" s="31">
        <v>4.9934000000000003</v>
      </c>
      <c r="F10" s="31">
        <v>3.1071999999999997</v>
      </c>
      <c r="G10" s="31">
        <v>2.3090999999999999</v>
      </c>
      <c r="H10" s="31">
        <v>3.0347</v>
      </c>
      <c r="I10" s="31">
        <f>H10</f>
        <v>3.0347</v>
      </c>
      <c r="J10" s="31">
        <f t="shared" ref="J10:P10" si="18">I10</f>
        <v>3.0347</v>
      </c>
      <c r="K10" s="31">
        <f t="shared" si="18"/>
        <v>3.0347</v>
      </c>
      <c r="L10" s="31">
        <f t="shared" si="18"/>
        <v>3.0347</v>
      </c>
      <c r="M10" s="31">
        <f t="shared" si="18"/>
        <v>3.0347</v>
      </c>
      <c r="N10" s="31">
        <f t="shared" si="18"/>
        <v>3.0347</v>
      </c>
      <c r="O10" s="31">
        <f t="shared" si="18"/>
        <v>3.0347</v>
      </c>
      <c r="P10" s="31">
        <f t="shared" si="18"/>
        <v>3.0347</v>
      </c>
      <c r="Q10" s="31">
        <f t="shared" si="14"/>
        <v>3.0347</v>
      </c>
      <c r="R10" s="31">
        <f t="shared" si="15"/>
        <v>3.0347</v>
      </c>
      <c r="S10" s="31">
        <f t="shared" si="16"/>
        <v>3.0347</v>
      </c>
      <c r="T10" s="31">
        <f t="shared" si="17"/>
        <v>3.0347</v>
      </c>
    </row>
    <row r="11" spans="2:20" x14ac:dyDescent="0.35">
      <c r="B11" s="29" t="s">
        <v>33</v>
      </c>
      <c r="C11" s="32">
        <f t="shared" ref="C11:P11" si="19">SUM(C7:C10)</f>
        <v>394.23350000000005</v>
      </c>
      <c r="D11" s="32">
        <f t="shared" si="19"/>
        <v>246.82319999999999</v>
      </c>
      <c r="E11" s="32">
        <f t="shared" si="19"/>
        <v>237.42590000000001</v>
      </c>
      <c r="F11" s="32">
        <f t="shared" si="19"/>
        <v>176.38380000000001</v>
      </c>
      <c r="G11" s="32">
        <f t="shared" si="19"/>
        <v>173.73280000000003</v>
      </c>
      <c r="H11" s="32">
        <f t="shared" si="19"/>
        <v>169.53949999999998</v>
      </c>
      <c r="I11" s="32">
        <f t="shared" si="19"/>
        <v>163.69509557000001</v>
      </c>
      <c r="J11" s="32">
        <f t="shared" si="19"/>
        <v>158.56080250590097</v>
      </c>
      <c r="K11" s="32">
        <f t="shared" si="19"/>
        <v>154.03449032845757</v>
      </c>
      <c r="L11" s="32">
        <f t="shared" si="19"/>
        <v>150.03247954659469</v>
      </c>
      <c r="M11" s="32">
        <f t="shared" si="19"/>
        <v>146.48514741328444</v>
      </c>
      <c r="N11" s="32">
        <f t="shared" si="19"/>
        <v>143.33399658786698</v>
      </c>
      <c r="O11" s="32">
        <f t="shared" si="19"/>
        <v>140.52946415897438</v>
      </c>
      <c r="P11" s="32">
        <f t="shared" si="19"/>
        <v>138.02925507429646</v>
      </c>
      <c r="Q11" s="32">
        <f t="shared" ref="Q11:T11" si="20">SUM(Q7:Q10)</f>
        <v>135.79705345358721</v>
      </c>
      <c r="R11" s="32">
        <f t="shared" si="20"/>
        <v>133.80151093095793</v>
      </c>
      <c r="S11" s="32">
        <f t="shared" si="20"/>
        <v>132.0154415423581</v>
      </c>
      <c r="T11" s="32">
        <f t="shared" si="20"/>
        <v>130.41517311342665</v>
      </c>
    </row>
    <row r="12" spans="2:20" x14ac:dyDescent="0.35">
      <c r="B12" s="29"/>
      <c r="C12" s="32"/>
      <c r="D12" s="32"/>
      <c r="E12" s="32"/>
      <c r="F12" s="32"/>
      <c r="G12" s="32"/>
      <c r="H12" s="32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</row>
    <row r="13" spans="2:20" x14ac:dyDescent="0.35">
      <c r="B13" s="29" t="s">
        <v>34</v>
      </c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</row>
    <row r="14" spans="2:20" x14ac:dyDescent="0.35">
      <c r="B14" s="17" t="s">
        <v>35</v>
      </c>
      <c r="C14" s="31">
        <v>464.22950000000003</v>
      </c>
      <c r="D14" s="31">
        <v>10.243600000000001</v>
      </c>
      <c r="E14" s="31">
        <v>5.0513999999999992</v>
      </c>
      <c r="F14" s="31">
        <v>5.4169</v>
      </c>
      <c r="G14" s="31">
        <v>7.0898000000000003</v>
      </c>
      <c r="H14" s="31">
        <v>7.4802</v>
      </c>
      <c r="I14" s="31">
        <f>'WC Rice + Food'!D40</f>
        <v>7.5865792932448191</v>
      </c>
      <c r="J14" s="31">
        <f>'WC Rice + Food'!E40</f>
        <v>35.307331256821243</v>
      </c>
      <c r="K14" s="31">
        <f>'WC Rice + Food'!F40</f>
        <v>90.308983400465422</v>
      </c>
      <c r="L14" s="31">
        <f>'WC Rice + Food'!G40</f>
        <v>131.28758359327765</v>
      </c>
      <c r="M14" s="31">
        <f>'WC Rice + Food'!H40</f>
        <v>175.5495399876153</v>
      </c>
      <c r="N14" s="31">
        <f>'WC Rice + Food'!I40</f>
        <v>203.12344595847458</v>
      </c>
      <c r="O14" s="31">
        <f>'WC Rice + Food'!J40</f>
        <v>211.68210945934422</v>
      </c>
      <c r="P14" s="31">
        <f>'WC Rice + Food'!K40</f>
        <v>220.60194051102846</v>
      </c>
      <c r="Q14" s="31">
        <f>'WC Rice + Food'!L40</f>
        <v>229.89821377905568</v>
      </c>
      <c r="R14" s="31">
        <f>'WC Rice + Food'!M40</f>
        <v>239.586852013867</v>
      </c>
      <c r="S14" s="31">
        <f>'WC Rice + Food'!N40</f>
        <v>249.68445367641817</v>
      </c>
      <c r="T14" s="31">
        <f>'WC Rice + Food'!O40</f>
        <v>260.20832174923032</v>
      </c>
    </row>
    <row r="15" spans="2:20" x14ac:dyDescent="0.35">
      <c r="B15" s="534" t="s">
        <v>89</v>
      </c>
      <c r="C15" s="31"/>
      <c r="D15" s="31"/>
      <c r="E15" s="31"/>
      <c r="F15" s="31"/>
      <c r="G15" s="31"/>
      <c r="H15" s="31"/>
      <c r="I15" s="31">
        <f>'WC Rice + Food'!D38</f>
        <v>6.5695236372698291</v>
      </c>
      <c r="J15" s="31">
        <f>'WC Rice + Food'!E38</f>
        <v>34.227218150175801</v>
      </c>
      <c r="K15" s="31">
        <f>'WC Rice + Food'!F38</f>
        <v>89.161903281207969</v>
      </c>
      <c r="L15" s="31">
        <f>'WC Rice + Food'!G38</f>
        <v>130.06938450662622</v>
      </c>
      <c r="M15" s="31">
        <f>'WC Rice + Food'!H38</f>
        <v>174.2558125575915</v>
      </c>
      <c r="N15" s="31">
        <f>'WC Rice + Food'!I38</f>
        <v>201.7495074277893</v>
      </c>
      <c r="O15" s="31">
        <f>'WC Rice + Food'!J38</f>
        <v>210.22298673975644</v>
      </c>
      <c r="P15" s="31">
        <f>'WC Rice + Food'!K38</f>
        <v>219.05235218282624</v>
      </c>
      <c r="Q15" s="31">
        <f>'WC Rice + Food'!L38</f>
        <v>228.25255097450494</v>
      </c>
      <c r="R15" s="31">
        <f>'WC Rice + Food'!M38</f>
        <v>237.83915811543412</v>
      </c>
      <c r="S15" s="31">
        <f>'WC Rice + Food'!N38</f>
        <v>247.82840275628243</v>
      </c>
      <c r="T15" s="31">
        <f>'WC Rice + Food'!O38</f>
        <v>258.2371956720462</v>
      </c>
    </row>
    <row r="16" spans="2:20" x14ac:dyDescent="0.35">
      <c r="B16" s="534" t="s">
        <v>105</v>
      </c>
      <c r="C16" s="31"/>
      <c r="D16" s="31"/>
      <c r="E16" s="31"/>
      <c r="F16" s="31"/>
      <c r="G16" s="31"/>
      <c r="H16" s="31"/>
      <c r="I16" s="31">
        <f>'WC Rice + Food'!D39</f>
        <v>1.0170556559749895</v>
      </c>
      <c r="J16" s="31">
        <f>'WC Rice + Food'!E39</f>
        <v>1.080113106645439</v>
      </c>
      <c r="K16" s="31">
        <f>'WC Rice + Food'!F39</f>
        <v>1.1470801192574562</v>
      </c>
      <c r="L16" s="31">
        <f>'WC Rice + Food'!G39</f>
        <v>1.2181990866514185</v>
      </c>
      <c r="M16" s="31">
        <f>'WC Rice + Food'!H39</f>
        <v>1.2937274300238064</v>
      </c>
      <c r="N16" s="31">
        <f>'WC Rice + Food'!I39</f>
        <v>1.3739385306852827</v>
      </c>
      <c r="O16" s="31">
        <f>'WC Rice + Food'!J39</f>
        <v>1.4591227195877698</v>
      </c>
      <c r="P16" s="31">
        <f>'WC Rice + Food'!K39</f>
        <v>1.549588328202212</v>
      </c>
      <c r="Q16" s="31">
        <f>'WC Rice + Food'!L39</f>
        <v>1.6456628045507491</v>
      </c>
      <c r="R16" s="31">
        <f>'WC Rice + Food'!M39</f>
        <v>1.7476938984328958</v>
      </c>
      <c r="S16" s="31">
        <f>'WC Rice + Food'!N39</f>
        <v>1.8560509201357354</v>
      </c>
      <c r="T16" s="31">
        <f>'WC Rice + Food'!O39</f>
        <v>1.9711260771841512</v>
      </c>
    </row>
    <row r="17" spans="2:20" x14ac:dyDescent="0.35">
      <c r="B17" s="17" t="s">
        <v>36</v>
      </c>
      <c r="C17" s="31">
        <v>83.28779999999999</v>
      </c>
      <c r="D17" s="31">
        <v>211.95300000000003</v>
      </c>
      <c r="E17" s="31">
        <v>46.354700000000001</v>
      </c>
      <c r="F17" s="31">
        <v>32.992400000000004</v>
      </c>
      <c r="G17" s="31">
        <v>11.2624</v>
      </c>
      <c r="H17" s="31">
        <v>12.422800000000001</v>
      </c>
      <c r="I17" s="31">
        <f>'WC Rice + Food'!D48</f>
        <v>11.733869693106064</v>
      </c>
      <c r="J17" s="31">
        <f>'WC Rice + Food'!E48</f>
        <v>29.492859643700672</v>
      </c>
      <c r="K17" s="31">
        <f>'WC Rice + Food'!F48</f>
        <v>64.329290445185904</v>
      </c>
      <c r="L17" s="31">
        <f>'WC Rice + Food'!G48</f>
        <v>90.429858466527008</v>
      </c>
      <c r="M17" s="31">
        <f>'WC Rice + Food'!H48</f>
        <v>118.61283857367323</v>
      </c>
      <c r="N17" s="31">
        <f>'WC Rice + Food'!I48</f>
        <v>136.39798112250793</v>
      </c>
      <c r="O17" s="31">
        <f>'WC Rice + Food'!J48</f>
        <v>142.332787109256</v>
      </c>
      <c r="P17" s="31">
        <f>'WC Rice + Food'!K48</f>
        <v>148.52963257578298</v>
      </c>
      <c r="Q17" s="31">
        <f>'WC Rice + Food'!L48</f>
        <v>155.00031539319622</v>
      </c>
      <c r="R17" s="31">
        <f>'WC Rice + Food'!M48</f>
        <v>161.75717806039304</v>
      </c>
      <c r="S17" s="31">
        <f>'WC Rice + Food'!N48</f>
        <v>168.81313362369451</v>
      </c>
      <c r="T17" s="31">
        <f>'WC Rice + Food'!O48</f>
        <v>176.18169287391001</v>
      </c>
    </row>
    <row r="18" spans="2:20" x14ac:dyDescent="0.35">
      <c r="B18" s="534" t="s">
        <v>89</v>
      </c>
      <c r="C18" s="31"/>
      <c r="D18" s="31"/>
      <c r="E18" s="31"/>
      <c r="F18" s="31"/>
      <c r="G18" s="31"/>
      <c r="H18" s="31"/>
      <c r="I18" s="31">
        <f>'WC Rice + Food'!D46</f>
        <v>4.1059522732936431</v>
      </c>
      <c r="J18" s="31">
        <f>'WC Rice + Food'!E46</f>
        <v>21.392011343859881</v>
      </c>
      <c r="K18" s="31">
        <f>'WC Rice + Food'!F46</f>
        <v>55.726189550754981</v>
      </c>
      <c r="L18" s="31">
        <f>'WC Rice + Food'!G46</f>
        <v>81.293365316641371</v>
      </c>
      <c r="M18" s="31">
        <f>'WC Rice + Food'!H46</f>
        <v>108.90988284849468</v>
      </c>
      <c r="N18" s="31">
        <f>'WC Rice + Food'!I46</f>
        <v>126.09344214236832</v>
      </c>
      <c r="O18" s="31">
        <f>'WC Rice + Food'!J46</f>
        <v>131.38936671234774</v>
      </c>
      <c r="P18" s="31">
        <f>'WC Rice + Food'!K46</f>
        <v>136.9077201142664</v>
      </c>
      <c r="Q18" s="31">
        <f>'WC Rice + Food'!L46</f>
        <v>142.65784435906559</v>
      </c>
      <c r="R18" s="31">
        <f>'WC Rice + Food'!M46</f>
        <v>148.64947382214632</v>
      </c>
      <c r="S18" s="31">
        <f>'WC Rice + Food'!N46</f>
        <v>154.89275172267651</v>
      </c>
      <c r="T18" s="31">
        <f>'WC Rice + Food'!O46</f>
        <v>161.39824729502888</v>
      </c>
    </row>
    <row r="19" spans="2:20" x14ac:dyDescent="0.35">
      <c r="B19" s="534" t="s">
        <v>105</v>
      </c>
      <c r="C19" s="31"/>
      <c r="D19" s="31"/>
      <c r="E19" s="31"/>
      <c r="F19" s="31"/>
      <c r="G19" s="31"/>
      <c r="H19" s="31"/>
      <c r="I19" s="31">
        <f>'WC Rice + Food'!D47</f>
        <v>7.6279174198124204</v>
      </c>
      <c r="J19" s="31">
        <f>'WC Rice + Food'!E47</f>
        <v>8.1008482998407914</v>
      </c>
      <c r="K19" s="31">
        <f>'WC Rice + Food'!F47</f>
        <v>8.6031008944309217</v>
      </c>
      <c r="L19" s="31">
        <f>'WC Rice + Food'!G47</f>
        <v>9.1364931498856379</v>
      </c>
      <c r="M19" s="31">
        <f>'WC Rice + Food'!H47</f>
        <v>9.7029557251785494</v>
      </c>
      <c r="N19" s="31">
        <f>'WC Rice + Food'!I47</f>
        <v>10.30453898013962</v>
      </c>
      <c r="O19" s="31">
        <f>'WC Rice + Food'!J47</f>
        <v>10.943420396908275</v>
      </c>
      <c r="P19" s="31">
        <f>'WC Rice + Food'!K47</f>
        <v>11.62191246151659</v>
      </c>
      <c r="Q19" s="31">
        <f>'WC Rice + Food'!L47</f>
        <v>12.34247103413062</v>
      </c>
      <c r="R19" s="31">
        <f>'WC Rice + Food'!M47</f>
        <v>13.107704238246718</v>
      </c>
      <c r="S19" s="31">
        <f>'WC Rice + Food'!N47</f>
        <v>13.920381901018015</v>
      </c>
      <c r="T19" s="31">
        <f>'WC Rice + Food'!O47</f>
        <v>14.783445578881134</v>
      </c>
    </row>
    <row r="20" spans="2:20" x14ac:dyDescent="0.35">
      <c r="B20" s="17" t="s">
        <v>294</v>
      </c>
      <c r="C20" s="31">
        <v>7.9123999999999999</v>
      </c>
      <c r="D20" s="31">
        <v>1.0219</v>
      </c>
      <c r="E20" s="31">
        <v>0.42009999999999997</v>
      </c>
      <c r="F20" s="31">
        <v>0.69000000000000006</v>
      </c>
      <c r="G20" s="31">
        <v>1.4293</v>
      </c>
      <c r="H20" s="31">
        <v>1.7949999999999999</v>
      </c>
      <c r="I20" s="31">
        <f>CFS!C36</f>
        <v>10.018528422885421</v>
      </c>
      <c r="J20" s="31">
        <f>CFS!D36</f>
        <v>0.18642477848849737</v>
      </c>
      <c r="K20" s="31">
        <f>CFS!E36</f>
        <v>0.80849441759348295</v>
      </c>
      <c r="L20" s="31">
        <f>CFS!F36</f>
        <v>13.763826373210666</v>
      </c>
      <c r="M20" s="31">
        <f>CFS!G36</f>
        <v>36.042420390468195</v>
      </c>
      <c r="N20" s="31">
        <f>CFS!H36</f>
        <v>67.987226539479721</v>
      </c>
      <c r="O20" s="31">
        <f>CFS!I36</f>
        <v>104.23749834238859</v>
      </c>
      <c r="P20" s="31">
        <f>CFS!J36</f>
        <v>140.12876729812075</v>
      </c>
      <c r="Q20" s="31">
        <f>CFS!K36</f>
        <v>175.47473256146191</v>
      </c>
      <c r="R20" s="31">
        <f>CFS!L36</f>
        <v>210.46888118410118</v>
      </c>
      <c r="S20" s="31">
        <f>CFS!M36</f>
        <v>242.62086147608903</v>
      </c>
      <c r="T20" s="31">
        <f>CFS!N36</f>
        <v>235.72689362949973</v>
      </c>
    </row>
    <row r="21" spans="2:20" x14ac:dyDescent="0.35">
      <c r="B21" s="17" t="s">
        <v>293</v>
      </c>
      <c r="C21" s="31">
        <v>41.504300000000001</v>
      </c>
      <c r="D21" s="31">
        <v>28.093199999999996</v>
      </c>
      <c r="E21" s="31">
        <v>24.723800000000001</v>
      </c>
      <c r="F21" s="31">
        <v>20.254800000000003</v>
      </c>
      <c r="G21" s="31">
        <f>21.6362+0.0552</f>
        <v>21.691399999999998</v>
      </c>
      <c r="H21" s="31">
        <v>21.849600000000002</v>
      </c>
      <c r="I21" s="31">
        <f>H21</f>
        <v>21.849600000000002</v>
      </c>
      <c r="J21" s="31">
        <f t="shared" ref="J21:P21" si="21">I21</f>
        <v>21.849600000000002</v>
      </c>
      <c r="K21" s="31">
        <f t="shared" si="21"/>
        <v>21.849600000000002</v>
      </c>
      <c r="L21" s="31">
        <f t="shared" si="21"/>
        <v>21.849600000000002</v>
      </c>
      <c r="M21" s="31">
        <f t="shared" si="21"/>
        <v>21.849600000000002</v>
      </c>
      <c r="N21" s="31">
        <f t="shared" si="21"/>
        <v>21.849600000000002</v>
      </c>
      <c r="O21" s="31">
        <f t="shared" si="21"/>
        <v>21.849600000000002</v>
      </c>
      <c r="P21" s="31">
        <f t="shared" si="21"/>
        <v>21.849600000000002</v>
      </c>
      <c r="Q21" s="31">
        <f t="shared" ref="Q21" si="22">P21</f>
        <v>21.849600000000002</v>
      </c>
      <c r="R21" s="31">
        <f t="shared" ref="R21" si="23">Q21</f>
        <v>21.849600000000002</v>
      </c>
      <c r="S21" s="31">
        <f t="shared" ref="S21" si="24">R21</f>
        <v>21.849600000000002</v>
      </c>
      <c r="T21" s="31">
        <f t="shared" ref="T21" si="25">S21</f>
        <v>21.849600000000002</v>
      </c>
    </row>
    <row r="22" spans="2:20" x14ac:dyDescent="0.35">
      <c r="B22" s="17" t="s">
        <v>30</v>
      </c>
      <c r="C22" s="31">
        <v>0</v>
      </c>
      <c r="D22" s="31">
        <v>0</v>
      </c>
      <c r="E22" s="31">
        <v>0</v>
      </c>
      <c r="F22" s="31">
        <v>45.276399999999995</v>
      </c>
      <c r="G22" s="31">
        <v>0.11259999999999999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</row>
    <row r="23" spans="2:20" x14ac:dyDescent="0.35">
      <c r="B23" s="29" t="s">
        <v>39</v>
      </c>
      <c r="C23" s="33">
        <f t="shared" ref="C23:G23" si="26">SUM(C14:C22)</f>
        <v>596.93399999999997</v>
      </c>
      <c r="D23" s="33">
        <f t="shared" si="26"/>
        <v>251.31170000000003</v>
      </c>
      <c r="E23" s="33">
        <f t="shared" si="26"/>
        <v>76.55</v>
      </c>
      <c r="F23" s="33">
        <f t="shared" si="26"/>
        <v>104.6305</v>
      </c>
      <c r="G23" s="33">
        <f t="shared" si="26"/>
        <v>41.585499999999996</v>
      </c>
      <c r="H23" s="33">
        <f>SUM(H14:H22)</f>
        <v>43.547600000000003</v>
      </c>
      <c r="I23" s="33">
        <f>I15+I16+I18+I19+I20+I21+I22</f>
        <v>51.188577409236302</v>
      </c>
      <c r="J23" s="33">
        <f t="shared" ref="J23:T23" si="27">J15+J16+J18+J19+J20+J21+J22</f>
        <v>86.836215679010422</v>
      </c>
      <c r="K23" s="33">
        <f t="shared" si="27"/>
        <v>177.29636826324483</v>
      </c>
      <c r="L23" s="33">
        <f t="shared" si="27"/>
        <v>257.33086843301533</v>
      </c>
      <c r="M23" s="33">
        <f t="shared" si="27"/>
        <v>352.0543989517567</v>
      </c>
      <c r="N23" s="33">
        <f t="shared" si="27"/>
        <v>429.35825362046222</v>
      </c>
      <c r="O23" s="33">
        <f t="shared" si="27"/>
        <v>480.10199491098888</v>
      </c>
      <c r="P23" s="33">
        <f t="shared" si="27"/>
        <v>531.1099403849322</v>
      </c>
      <c r="Q23" s="33">
        <f t="shared" si="27"/>
        <v>582.22286173371378</v>
      </c>
      <c r="R23" s="33">
        <f t="shared" si="27"/>
        <v>633.66251125836118</v>
      </c>
      <c r="S23" s="33">
        <f t="shared" si="27"/>
        <v>682.96804877620173</v>
      </c>
      <c r="T23" s="33">
        <f t="shared" si="27"/>
        <v>693.9665082526401</v>
      </c>
    </row>
    <row r="24" spans="2:20" x14ac:dyDescent="0.35">
      <c r="B24" s="17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</row>
    <row r="25" spans="2:20" x14ac:dyDescent="0.35">
      <c r="B25" s="34" t="s">
        <v>40</v>
      </c>
      <c r="C25" s="35">
        <f t="shared" ref="C25:P25" si="28">C23+C11</f>
        <v>991.16750000000002</v>
      </c>
      <c r="D25" s="35">
        <f t="shared" si="28"/>
        <v>498.13490000000002</v>
      </c>
      <c r="E25" s="35">
        <f t="shared" si="28"/>
        <v>313.97590000000002</v>
      </c>
      <c r="F25" s="35">
        <f t="shared" si="28"/>
        <v>281.01429999999999</v>
      </c>
      <c r="G25" s="35">
        <f t="shared" si="28"/>
        <v>215.31830000000002</v>
      </c>
      <c r="H25" s="35">
        <f t="shared" si="28"/>
        <v>213.08709999999996</v>
      </c>
      <c r="I25" s="35">
        <f t="shared" si="28"/>
        <v>214.88367297923631</v>
      </c>
      <c r="J25" s="35">
        <f t="shared" si="28"/>
        <v>245.39701818491139</v>
      </c>
      <c r="K25" s="35">
        <f t="shared" si="28"/>
        <v>331.33085859170239</v>
      </c>
      <c r="L25" s="35">
        <f t="shared" si="28"/>
        <v>407.36334797961001</v>
      </c>
      <c r="M25" s="35">
        <f t="shared" si="28"/>
        <v>498.53954636504113</v>
      </c>
      <c r="N25" s="35">
        <f t="shared" si="28"/>
        <v>572.69225020832914</v>
      </c>
      <c r="O25" s="35">
        <f t="shared" si="28"/>
        <v>620.63145906996328</v>
      </c>
      <c r="P25" s="35">
        <f t="shared" si="28"/>
        <v>669.13919545922863</v>
      </c>
      <c r="Q25" s="35">
        <f t="shared" ref="Q25:T25" si="29">Q23+Q11</f>
        <v>718.01991518730097</v>
      </c>
      <c r="R25" s="35">
        <f t="shared" si="29"/>
        <v>767.46402218931917</v>
      </c>
      <c r="S25" s="35">
        <f t="shared" si="29"/>
        <v>814.9834903185598</v>
      </c>
      <c r="T25" s="35">
        <f t="shared" si="29"/>
        <v>824.38168136606669</v>
      </c>
    </row>
    <row r="26" spans="2:20" x14ac:dyDescent="0.35">
      <c r="B26" s="29"/>
      <c r="C26" s="36"/>
      <c r="D26" s="36"/>
      <c r="E26" s="36"/>
      <c r="F26" s="36"/>
      <c r="G26" s="36"/>
      <c r="H26" s="36"/>
    </row>
    <row r="27" spans="2:20" x14ac:dyDescent="0.35">
      <c r="B27" s="29" t="s">
        <v>41</v>
      </c>
      <c r="C27" s="36"/>
      <c r="D27" s="36"/>
      <c r="E27" s="36"/>
      <c r="F27" s="36"/>
      <c r="G27" s="36"/>
      <c r="H27" s="36"/>
      <c r="I27" s="39"/>
    </row>
    <row r="28" spans="2:20" x14ac:dyDescent="0.35">
      <c r="B28" s="29"/>
      <c r="C28" s="36"/>
      <c r="D28" s="36"/>
      <c r="E28" s="36"/>
      <c r="F28" s="36"/>
      <c r="G28" s="36"/>
      <c r="H28" s="36"/>
    </row>
    <row r="29" spans="2:20" x14ac:dyDescent="0.35">
      <c r="B29" s="29" t="s">
        <v>42</v>
      </c>
      <c r="C29" s="36"/>
      <c r="D29" s="36"/>
      <c r="E29" s="36"/>
      <c r="F29" s="36"/>
      <c r="G29" s="36"/>
      <c r="H29" s="36"/>
    </row>
    <row r="30" spans="2:20" x14ac:dyDescent="0.35">
      <c r="B30" s="17" t="s">
        <v>43</v>
      </c>
      <c r="C30" s="37">
        <v>35.241500000000002</v>
      </c>
      <c r="D30" s="37">
        <v>37.0715</v>
      </c>
      <c r="E30" s="37">
        <v>37.0715</v>
      </c>
      <c r="F30" s="37">
        <v>37.0715</v>
      </c>
      <c r="G30" s="37">
        <v>37.0715</v>
      </c>
      <c r="H30" s="37">
        <v>37.0715</v>
      </c>
      <c r="I30" s="37">
        <f>H30</f>
        <v>37.0715</v>
      </c>
      <c r="J30" s="37">
        <f t="shared" ref="J30:P30" si="30">I30</f>
        <v>37.0715</v>
      </c>
      <c r="K30" s="37">
        <f t="shared" si="30"/>
        <v>37.0715</v>
      </c>
      <c r="L30" s="37">
        <f t="shared" si="30"/>
        <v>37.0715</v>
      </c>
      <c r="M30" s="37">
        <f t="shared" si="30"/>
        <v>37.0715</v>
      </c>
      <c r="N30" s="37">
        <f t="shared" si="30"/>
        <v>37.0715</v>
      </c>
      <c r="O30" s="37">
        <f t="shared" si="30"/>
        <v>37.0715</v>
      </c>
      <c r="P30" s="37">
        <f t="shared" si="30"/>
        <v>37.0715</v>
      </c>
      <c r="Q30" s="37">
        <f t="shared" ref="Q30" si="31">P30</f>
        <v>37.0715</v>
      </c>
      <c r="R30" s="37">
        <f t="shared" ref="R30" si="32">Q30</f>
        <v>37.0715</v>
      </c>
      <c r="S30" s="37">
        <f t="shared" ref="S30" si="33">R30</f>
        <v>37.0715</v>
      </c>
      <c r="T30" s="37">
        <f t="shared" ref="T30" si="34">S30</f>
        <v>37.0715</v>
      </c>
    </row>
    <row r="31" spans="2:20" x14ac:dyDescent="0.35">
      <c r="B31" s="17" t="s">
        <v>295</v>
      </c>
      <c r="C31" s="37">
        <v>52.321900000000092</v>
      </c>
      <c r="D31" s="37">
        <v>-313.48039999999997</v>
      </c>
      <c r="E31" s="37">
        <v>-539.13260000000002</v>
      </c>
      <c r="F31" s="37">
        <v>-544.23239999999998</v>
      </c>
      <c r="G31" s="37">
        <v>-550.42259999999999</v>
      </c>
      <c r="H31" s="37">
        <v>-554.4819</v>
      </c>
      <c r="I31" s="37">
        <f>H31+'P &amp; L'!I65</f>
        <v>-552.68420617298602</v>
      </c>
      <c r="J31" s="37">
        <f>I31+'P &amp; L'!J65</f>
        <v>-559.90401217779504</v>
      </c>
      <c r="K31" s="37">
        <f>J31+'P &amp; L'!K65</f>
        <v>-548.44283764970703</v>
      </c>
      <c r="L31" s="37">
        <f>K31+'P &amp; L'!L65</f>
        <v>-526.16275175727117</v>
      </c>
      <c r="M31" s="37">
        <f>L31+'P &amp; L'!M65</f>
        <v>-492.12986226167772</v>
      </c>
      <c r="N31" s="37">
        <f>M31+'P &amp; L'!N65</f>
        <v>-450.91025618589225</v>
      </c>
      <c r="O31" s="37">
        <f>N31+'P &amp; L'!O65</f>
        <v>-407.53085514747846</v>
      </c>
      <c r="P31" s="37">
        <f>O31+'P &amp; L'!P65</f>
        <v>-361.69428021929144</v>
      </c>
      <c r="Q31" s="37">
        <f>P31+'P &amp; L'!Q65</f>
        <v>-313.22049851202735</v>
      </c>
      <c r="R31" s="37">
        <f>Q31+'P &amp; L'!R65</f>
        <v>-261.94235194831469</v>
      </c>
      <c r="S31" s="37">
        <f>R31+'P &amp; L'!S65</f>
        <v>-207.57213493969039</v>
      </c>
      <c r="T31" s="37">
        <f>S31+'P &amp; L'!T65</f>
        <v>-147.83182216508931</v>
      </c>
    </row>
    <row r="32" spans="2:20" x14ac:dyDescent="0.35">
      <c r="B32" s="17" t="s">
        <v>338</v>
      </c>
      <c r="C32" s="37"/>
      <c r="D32" s="37"/>
      <c r="E32" s="37"/>
      <c r="F32" s="37"/>
      <c r="G32" s="37"/>
      <c r="H32" s="37"/>
      <c r="I32" s="37"/>
      <c r="J32" s="37">
        <f>'Debt Schedule'!N28</f>
        <v>502.95000000000005</v>
      </c>
      <c r="K32" s="37">
        <f>'Debt Schedule'!O28</f>
        <v>502.95000000000005</v>
      </c>
      <c r="L32" s="37">
        <f>'Debt Schedule'!P28</f>
        <v>502.95000000000005</v>
      </c>
      <c r="M32" s="37">
        <f>'Debt Schedule'!Q28</f>
        <v>502.95000000000005</v>
      </c>
      <c r="N32" s="37">
        <f>'Debt Schedule'!R28</f>
        <v>502.95000000000005</v>
      </c>
      <c r="O32" s="37">
        <f>'Debt Schedule'!S28</f>
        <v>502.95000000000005</v>
      </c>
      <c r="P32" s="37">
        <f>'Debt Schedule'!T28</f>
        <v>502.95000000000005</v>
      </c>
      <c r="Q32" s="37">
        <f>'Debt Schedule'!U28</f>
        <v>502.95000000000005</v>
      </c>
      <c r="R32" s="37">
        <f>'Debt Schedule'!V28</f>
        <v>502.95000000000005</v>
      </c>
      <c r="S32" s="37">
        <f>'Debt Schedule'!W28</f>
        <v>502.95000000000005</v>
      </c>
      <c r="T32" s="37">
        <f>'Debt Schedule'!X28</f>
        <v>502.95000000000005</v>
      </c>
    </row>
    <row r="33" spans="2:20" x14ac:dyDescent="0.35">
      <c r="B33" s="29" t="s">
        <v>45</v>
      </c>
      <c r="C33" s="36">
        <f t="shared" ref="C33:I33" si="35">SUM(C30:C31)</f>
        <v>87.563400000000087</v>
      </c>
      <c r="D33" s="36">
        <f t="shared" si="35"/>
        <v>-276.40889999999996</v>
      </c>
      <c r="E33" s="36">
        <f t="shared" si="35"/>
        <v>-502.06110000000001</v>
      </c>
      <c r="F33" s="36">
        <f t="shared" si="35"/>
        <v>-507.16089999999997</v>
      </c>
      <c r="G33" s="36">
        <f t="shared" si="35"/>
        <v>-513.35109999999997</v>
      </c>
      <c r="H33" s="36">
        <f t="shared" si="35"/>
        <v>-517.41039999999998</v>
      </c>
      <c r="I33" s="36">
        <f t="shared" si="35"/>
        <v>-515.61270617298601</v>
      </c>
      <c r="J33" s="36">
        <f>SUM(J30:J32)</f>
        <v>-19.882512177794979</v>
      </c>
      <c r="K33" s="36">
        <f t="shared" ref="K33:P33" si="36">SUM(K30:K32)</f>
        <v>-8.4213376497069703</v>
      </c>
      <c r="L33" s="36">
        <f t="shared" si="36"/>
        <v>13.858748242728893</v>
      </c>
      <c r="M33" s="36">
        <f t="shared" si="36"/>
        <v>47.891637738322345</v>
      </c>
      <c r="N33" s="36">
        <f t="shared" si="36"/>
        <v>89.111243814107809</v>
      </c>
      <c r="O33" s="36">
        <f t="shared" si="36"/>
        <v>132.4906448525216</v>
      </c>
      <c r="P33" s="36">
        <f t="shared" si="36"/>
        <v>178.32721978070862</v>
      </c>
      <c r="Q33" s="36">
        <f t="shared" ref="Q33:T33" si="37">SUM(Q30:Q32)</f>
        <v>226.80100148797271</v>
      </c>
      <c r="R33" s="36">
        <f t="shared" si="37"/>
        <v>278.07914805168537</v>
      </c>
      <c r="S33" s="36">
        <f t="shared" si="37"/>
        <v>332.44936506030967</v>
      </c>
      <c r="T33" s="36">
        <f t="shared" si="37"/>
        <v>392.18967783491075</v>
      </c>
    </row>
    <row r="34" spans="2:20" x14ac:dyDescent="0.35">
      <c r="B34" s="29"/>
      <c r="C34" s="36"/>
      <c r="D34" s="36"/>
      <c r="E34" s="36"/>
      <c r="F34" s="36"/>
      <c r="G34" s="36"/>
      <c r="H34" s="36"/>
      <c r="I34" s="39"/>
    </row>
    <row r="35" spans="2:20" x14ac:dyDescent="0.35">
      <c r="B35" s="29" t="s">
        <v>46</v>
      </c>
      <c r="C35" s="36"/>
      <c r="D35" s="36"/>
      <c r="E35" s="36"/>
      <c r="F35" s="36"/>
      <c r="G35" s="36"/>
      <c r="H35" s="36"/>
      <c r="I35" s="39"/>
    </row>
    <row r="36" spans="2:20" x14ac:dyDescent="0.35">
      <c r="B36" s="29" t="s">
        <v>47</v>
      </c>
      <c r="C36" s="31"/>
      <c r="D36" s="31"/>
      <c r="E36" s="31"/>
      <c r="F36" s="31"/>
      <c r="G36" s="31"/>
      <c r="H36" s="31"/>
      <c r="I36" s="39"/>
    </row>
    <row r="37" spans="2:20" x14ac:dyDescent="0.35">
      <c r="B37" s="17" t="s">
        <v>48</v>
      </c>
      <c r="C37" s="31">
        <v>15.2225</v>
      </c>
      <c r="D37" s="31">
        <v>15</v>
      </c>
      <c r="E37" s="31">
        <v>18.422699999999999</v>
      </c>
      <c r="F37" s="31">
        <v>3.2833999999999999</v>
      </c>
      <c r="G37" s="31">
        <v>2.9511000000000003</v>
      </c>
      <c r="H37" s="31">
        <v>2.6173000000000002</v>
      </c>
      <c r="I37" s="37">
        <f>H37</f>
        <v>2.6173000000000002</v>
      </c>
      <c r="J37" s="37">
        <f t="shared" ref="J37:P37" si="38">I37</f>
        <v>2.6173000000000002</v>
      </c>
      <c r="K37" s="37">
        <f t="shared" si="38"/>
        <v>2.6173000000000002</v>
      </c>
      <c r="L37" s="37">
        <f t="shared" si="38"/>
        <v>2.6173000000000002</v>
      </c>
      <c r="M37" s="37">
        <f t="shared" si="38"/>
        <v>2.6173000000000002</v>
      </c>
      <c r="N37" s="37">
        <f t="shared" si="38"/>
        <v>2.6173000000000002</v>
      </c>
      <c r="O37" s="37">
        <f t="shared" si="38"/>
        <v>2.6173000000000002</v>
      </c>
      <c r="P37" s="37">
        <f t="shared" si="38"/>
        <v>2.6173000000000002</v>
      </c>
      <c r="Q37" s="37">
        <f t="shared" ref="Q37:Q38" si="39">P37</f>
        <v>2.6173000000000002</v>
      </c>
      <c r="R37" s="37">
        <f t="shared" ref="R37:R38" si="40">Q37</f>
        <v>2.6173000000000002</v>
      </c>
      <c r="S37" s="37">
        <f t="shared" ref="S37:S38" si="41">R37</f>
        <v>2.6173000000000002</v>
      </c>
      <c r="T37" s="37">
        <f t="shared" ref="T37:T38" si="42">S37</f>
        <v>2.6173000000000002</v>
      </c>
    </row>
    <row r="38" spans="2:20" x14ac:dyDescent="0.35">
      <c r="B38" s="17" t="s">
        <v>49</v>
      </c>
      <c r="C38" s="31">
        <v>2.2488000000000001</v>
      </c>
      <c r="D38" s="31">
        <v>1.6006</v>
      </c>
      <c r="E38" s="31">
        <v>1.3385</v>
      </c>
      <c r="F38" s="31">
        <v>1.0131999999999999</v>
      </c>
      <c r="G38" s="31">
        <v>0.87419999999999998</v>
      </c>
      <c r="H38" s="31">
        <v>0.79600000000000004</v>
      </c>
      <c r="I38" s="37">
        <f>H38</f>
        <v>0.79600000000000004</v>
      </c>
      <c r="J38" s="37">
        <f t="shared" ref="J38:P38" si="43">I38</f>
        <v>0.79600000000000004</v>
      </c>
      <c r="K38" s="37">
        <f t="shared" si="43"/>
        <v>0.79600000000000004</v>
      </c>
      <c r="L38" s="37">
        <f t="shared" si="43"/>
        <v>0.79600000000000004</v>
      </c>
      <c r="M38" s="37">
        <f t="shared" si="43"/>
        <v>0.79600000000000004</v>
      </c>
      <c r="N38" s="37">
        <f t="shared" si="43"/>
        <v>0.79600000000000004</v>
      </c>
      <c r="O38" s="37">
        <f t="shared" si="43"/>
        <v>0.79600000000000004</v>
      </c>
      <c r="P38" s="37">
        <f t="shared" si="43"/>
        <v>0.79600000000000004</v>
      </c>
      <c r="Q38" s="37">
        <f t="shared" si="39"/>
        <v>0.79600000000000004</v>
      </c>
      <c r="R38" s="37">
        <f t="shared" si="40"/>
        <v>0.79600000000000004</v>
      </c>
      <c r="S38" s="37">
        <f t="shared" si="41"/>
        <v>0.79600000000000004</v>
      </c>
      <c r="T38" s="37">
        <f t="shared" si="42"/>
        <v>0.79600000000000004</v>
      </c>
    </row>
    <row r="39" spans="2:20" x14ac:dyDescent="0.35">
      <c r="B39" s="29" t="s">
        <v>50</v>
      </c>
      <c r="C39" s="32">
        <f t="shared" ref="C39:P39" si="44">SUM(C37:C38)</f>
        <v>17.471299999999999</v>
      </c>
      <c r="D39" s="32">
        <f t="shared" si="44"/>
        <v>16.6006</v>
      </c>
      <c r="E39" s="32">
        <f t="shared" si="44"/>
        <v>19.761199999999999</v>
      </c>
      <c r="F39" s="32">
        <f t="shared" si="44"/>
        <v>4.2965999999999998</v>
      </c>
      <c r="G39" s="32">
        <f t="shared" si="44"/>
        <v>3.8253000000000004</v>
      </c>
      <c r="H39" s="32">
        <f t="shared" si="44"/>
        <v>3.4133000000000004</v>
      </c>
      <c r="I39" s="32">
        <f t="shared" si="44"/>
        <v>3.4133000000000004</v>
      </c>
      <c r="J39" s="32">
        <f t="shared" si="44"/>
        <v>3.4133000000000004</v>
      </c>
      <c r="K39" s="32">
        <f t="shared" si="44"/>
        <v>3.4133000000000004</v>
      </c>
      <c r="L39" s="32">
        <f t="shared" si="44"/>
        <v>3.4133000000000004</v>
      </c>
      <c r="M39" s="32">
        <f t="shared" si="44"/>
        <v>3.4133000000000004</v>
      </c>
      <c r="N39" s="32">
        <f t="shared" si="44"/>
        <v>3.4133000000000004</v>
      </c>
      <c r="O39" s="32">
        <f t="shared" si="44"/>
        <v>3.4133000000000004</v>
      </c>
      <c r="P39" s="32">
        <f t="shared" si="44"/>
        <v>3.4133000000000004</v>
      </c>
      <c r="Q39" s="32">
        <f t="shared" ref="Q39:T39" si="45">SUM(Q37:Q38)</f>
        <v>3.4133000000000004</v>
      </c>
      <c r="R39" s="32">
        <f t="shared" si="45"/>
        <v>3.4133000000000004</v>
      </c>
      <c r="S39" s="32">
        <f t="shared" si="45"/>
        <v>3.4133000000000004</v>
      </c>
      <c r="T39" s="32">
        <f t="shared" si="45"/>
        <v>3.4133000000000004</v>
      </c>
    </row>
    <row r="40" spans="2:20" x14ac:dyDescent="0.35">
      <c r="B40" s="29"/>
      <c r="C40" s="31"/>
      <c r="D40" s="31"/>
      <c r="E40" s="31"/>
      <c r="F40" s="31"/>
      <c r="G40" s="31"/>
      <c r="H40" s="31"/>
    </row>
    <row r="41" spans="2:20" x14ac:dyDescent="0.35">
      <c r="B41" s="29" t="s">
        <v>51</v>
      </c>
      <c r="C41" s="31"/>
      <c r="D41" s="31"/>
      <c r="E41" s="31"/>
      <c r="F41" s="31"/>
      <c r="G41" s="31"/>
      <c r="H41" s="31"/>
      <c r="I41" s="39"/>
    </row>
    <row r="42" spans="2:20" x14ac:dyDescent="0.35">
      <c r="B42" s="17" t="s">
        <v>52</v>
      </c>
      <c r="C42" s="31">
        <v>701.43700000000001</v>
      </c>
      <c r="D42" s="31">
        <v>684.80920000000015</v>
      </c>
      <c r="E42" s="31">
        <v>728.60119999999995</v>
      </c>
      <c r="F42" s="31">
        <v>728.32830000000001</v>
      </c>
      <c r="G42" s="31">
        <v>707.07389999999998</v>
      </c>
      <c r="H42" s="31">
        <v>704.38400000000001</v>
      </c>
      <c r="I42" s="37">
        <f>'Debt Schedule'!M46</f>
        <v>704.03</v>
      </c>
      <c r="J42" s="37">
        <f>'Debt Schedule'!N46</f>
        <v>200.73000000000002</v>
      </c>
      <c r="K42" s="37">
        <f>'Debt Schedule'!O46</f>
        <v>199.33</v>
      </c>
      <c r="L42" s="37">
        <f>'Debt Schedule'!P46</f>
        <v>196.53</v>
      </c>
      <c r="M42" s="37">
        <f>'Debt Schedule'!Q46</f>
        <v>192.33</v>
      </c>
      <c r="N42" s="37">
        <f>'Debt Schedule'!R46</f>
        <v>185.33</v>
      </c>
      <c r="O42" s="37">
        <f>'Debt Schedule'!S46</f>
        <v>175.53</v>
      </c>
      <c r="P42" s="37">
        <f>'Debt Schedule'!T46</f>
        <v>162.93</v>
      </c>
      <c r="Q42" s="37">
        <f>'Debt Schedule'!U46</f>
        <v>147.53</v>
      </c>
      <c r="R42" s="37">
        <f>'Debt Schedule'!V46</f>
        <v>126.53</v>
      </c>
      <c r="S42" s="37">
        <f>'Debt Schedule'!W46</f>
        <v>61.43</v>
      </c>
      <c r="T42" s="37">
        <f>'Debt Schedule'!X46</f>
        <v>61.43</v>
      </c>
    </row>
    <row r="43" spans="2:20" x14ac:dyDescent="0.35">
      <c r="B43" s="17" t="s">
        <v>62</v>
      </c>
      <c r="C43" s="31"/>
      <c r="D43" s="31"/>
      <c r="E43" s="31"/>
      <c r="F43" s="31"/>
      <c r="G43" s="31"/>
      <c r="H43" s="31"/>
      <c r="I43" s="37">
        <f>'WC Rice + Food'!S40</f>
        <v>11.058209502385761</v>
      </c>
      <c r="J43" s="37">
        <f>'WC Rice + Food'!T40</f>
        <v>33.247981613446427</v>
      </c>
      <c r="K43" s="37">
        <f>'WC Rice + Food'!U40</f>
        <v>78.294232812725681</v>
      </c>
      <c r="L43" s="37">
        <f>'WC Rice + Food'!V40</f>
        <v>114.07452696877026</v>
      </c>
      <c r="M43" s="37">
        <f>'WC Rice + Food'!W40</f>
        <v>151.57940980370881</v>
      </c>
      <c r="N43" s="37">
        <f>'WC Rice + Food'!X40</f>
        <v>176.25726206028307</v>
      </c>
      <c r="O43" s="37">
        <f>'WC Rice + Food'!Y40</f>
        <v>185.05824705347555</v>
      </c>
      <c r="P43" s="37">
        <f>'WC Rice + Food'!Z40</f>
        <v>192.99479222487383</v>
      </c>
      <c r="Q43" s="37">
        <f>'WC Rice + Food'!AA40</f>
        <v>201.27484641877021</v>
      </c>
      <c r="R43" s="37">
        <f>'WC Rice + Food'!AB40</f>
        <v>209.91346780987823</v>
      </c>
      <c r="S43" s="37">
        <f>'WC Rice + Food'!AC40</f>
        <v>218.92638612558707</v>
      </c>
      <c r="T43" s="37">
        <f>'WC Rice + Food'!AD40</f>
        <v>228.33003327595262</v>
      </c>
    </row>
    <row r="44" spans="2:20" x14ac:dyDescent="0.35">
      <c r="B44" s="534" t="s">
        <v>89</v>
      </c>
      <c r="C44" s="31"/>
      <c r="D44" s="31"/>
      <c r="E44" s="31"/>
      <c r="F44" s="31"/>
      <c r="G44" s="31"/>
      <c r="H44" s="31"/>
      <c r="I44" s="37">
        <f>'WC Rice + Food'!S69</f>
        <v>5.1380649337722506</v>
      </c>
      <c r="J44" s="37">
        <f>'WC Rice + Food'!T69</f>
        <v>27.174288940127589</v>
      </c>
      <c r="K44" s="37">
        <f>'WC Rice + Food'!U69</f>
        <v>71.843971193661076</v>
      </c>
      <c r="L44" s="37">
        <f>'WC Rice + Food'!V69</f>
        <v>107.22434912932366</v>
      </c>
      <c r="M44" s="37">
        <f>'WC Rice + Food'!W69</f>
        <v>144.30452093821654</v>
      </c>
      <c r="N44" s="37">
        <f>'WC Rice + Food'!X69</f>
        <v>168.53133008513024</v>
      </c>
      <c r="O44" s="37">
        <f>'WC Rice + Food'!Y69</f>
        <v>176.85330729586326</v>
      </c>
      <c r="P44" s="37">
        <f>'WC Rice + Food'!Z69</f>
        <v>184.28114620228959</v>
      </c>
      <c r="Q44" s="37">
        <f>'WC Rice + Food'!AA69</f>
        <v>192.02095434278579</v>
      </c>
      <c r="R44" s="37">
        <f>'WC Rice + Food'!AB69</f>
        <v>200.08583442518267</v>
      </c>
      <c r="S44" s="37">
        <f>'WC Rice + Food'!AC69</f>
        <v>208.4894394710405</v>
      </c>
      <c r="T44" s="37">
        <f>'WC Rice + Food'!AD69</f>
        <v>217.24599592882407</v>
      </c>
    </row>
    <row r="45" spans="2:20" x14ac:dyDescent="0.35">
      <c r="B45" s="534" t="s">
        <v>105</v>
      </c>
      <c r="C45" s="31"/>
      <c r="D45" s="31"/>
      <c r="E45" s="31"/>
      <c r="F45" s="31"/>
      <c r="G45" s="31"/>
      <c r="H45" s="31"/>
      <c r="I45" s="37">
        <f>'WC Rice + Food'!S91</f>
        <v>5.9201445686135115</v>
      </c>
      <c r="J45" s="37">
        <f>'WC Rice + Food'!T91</f>
        <v>6.0736926733188321</v>
      </c>
      <c r="K45" s="37">
        <f>'WC Rice + Food'!U91</f>
        <v>6.4502616190646016</v>
      </c>
      <c r="L45" s="37">
        <f>'WC Rice + Food'!V91</f>
        <v>6.850177839446606</v>
      </c>
      <c r="M45" s="37">
        <f>'WC Rice + Food'!W91</f>
        <v>7.2748888654922963</v>
      </c>
      <c r="N45" s="37">
        <f>'WC Rice + Food'!X91</f>
        <v>7.7259319751528199</v>
      </c>
      <c r="O45" s="37">
        <f>'WC Rice + Food'!Y91</f>
        <v>8.2049397576122942</v>
      </c>
      <c r="P45" s="37">
        <f>'WC Rice + Food'!Z91</f>
        <v>8.7136460225842569</v>
      </c>
      <c r="Q45" s="37">
        <f>'WC Rice + Food'!AA91</f>
        <v>9.2538920759844814</v>
      </c>
      <c r="R45" s="37">
        <f>'WC Rice + Food'!AB91</f>
        <v>9.8276333846955204</v>
      </c>
      <c r="S45" s="37">
        <f>'WC Rice + Food'!AC91</f>
        <v>10.436946654546643</v>
      </c>
      <c r="T45" s="37">
        <f>'WC Rice + Food'!AD91</f>
        <v>11.084037347128536</v>
      </c>
    </row>
    <row r="46" spans="2:20" x14ac:dyDescent="0.35">
      <c r="B46" s="17" t="s">
        <v>53</v>
      </c>
      <c r="C46" s="31">
        <v>132.0976</v>
      </c>
      <c r="D46" s="31">
        <v>41.872600000000006</v>
      </c>
      <c r="E46" s="31">
        <v>33.364000000000004</v>
      </c>
      <c r="F46" s="31">
        <v>23.357700000000001</v>
      </c>
      <c r="G46" s="31">
        <v>8.3267999999999986</v>
      </c>
      <c r="H46" s="31">
        <v>7.8444000000000003</v>
      </c>
      <c r="I46" s="37">
        <f>'WC Rice + Food'!D63</f>
        <v>4.5761696498365332</v>
      </c>
      <c r="J46" s="37">
        <f>'WC Rice + Food'!E63</f>
        <v>20.469548749260017</v>
      </c>
      <c r="K46" s="37">
        <f>'WC Rice + Food'!F63</f>
        <v>50.245963428683758</v>
      </c>
      <c r="L46" s="37">
        <f>'WC Rice + Food'!G63</f>
        <v>69.618072768110977</v>
      </c>
      <c r="M46" s="37">
        <f>'WC Rice + Food'!H63</f>
        <v>92.056498823010088</v>
      </c>
      <c r="N46" s="37">
        <f>'WC Rice + Food'!I63</f>
        <v>104.51174433393842</v>
      </c>
      <c r="O46" s="37">
        <f>'WC Rice + Food'!J63</f>
        <v>107.27056716396612</v>
      </c>
      <c r="P46" s="37">
        <f>'WC Rice + Food'!K63</f>
        <v>111.80518345364634</v>
      </c>
      <c r="Q46" s="37">
        <f>'WC Rice + Food'!L63</f>
        <v>116.53206728055825</v>
      </c>
      <c r="R46" s="37">
        <f>'WC Rice + Food'!M63</f>
        <v>121.45940632775576</v>
      </c>
      <c r="S46" s="37">
        <f>'WC Rice + Food'!N63</f>
        <v>126.59573913266323</v>
      </c>
      <c r="T46" s="37">
        <f>'WC Rice + Food'!O63</f>
        <v>131.94997025520354</v>
      </c>
    </row>
    <row r="47" spans="2:20" x14ac:dyDescent="0.35">
      <c r="B47" s="534" t="s">
        <v>89</v>
      </c>
      <c r="C47" s="31"/>
      <c r="D47" s="31"/>
      <c r="E47" s="31"/>
      <c r="F47" s="31"/>
      <c r="G47" s="31"/>
      <c r="H47" s="31"/>
      <c r="I47" s="37">
        <f>'WC Rice + Food'!D55</f>
        <v>3.8247226655338045</v>
      </c>
      <c r="J47" s="37">
        <f>'WC Rice + Food'!E55</f>
        <v>19.386844240532231</v>
      </c>
      <c r="K47" s="37">
        <f>'WC Rice + Food'!F55</f>
        <v>49.096131240414849</v>
      </c>
      <c r="L47" s="37">
        <f>'WC Rice + Food'!G55</f>
        <v>68.396950984169393</v>
      </c>
      <c r="M47" s="37">
        <f>'WC Rice + Food'!H55</f>
        <v>90.759667488464132</v>
      </c>
      <c r="N47" s="37">
        <f>'WC Rice + Food'!I55</f>
        <v>103.13450945665062</v>
      </c>
      <c r="O47" s="37">
        <f>'WC Rice + Food'!J55</f>
        <v>105.80794372428647</v>
      </c>
      <c r="P47" s="37">
        <f>'WC Rice + Food'!K55</f>
        <v>110.25187736070654</v>
      </c>
      <c r="Q47" s="37">
        <f>'WC Rice + Food'!L55</f>
        <v>114.88245620985619</v>
      </c>
      <c r="R47" s="37">
        <f>'WC Rice + Food'!M55</f>
        <v>119.70751937067017</v>
      </c>
      <c r="S47" s="37">
        <f>'WC Rice + Food'!N55</f>
        <v>124.73523518423833</v>
      </c>
      <c r="T47" s="37">
        <f>'WC Rice + Food'!O55</f>
        <v>129.97411506197631</v>
      </c>
    </row>
    <row r="48" spans="2:20" x14ac:dyDescent="0.35">
      <c r="B48" s="534" t="s">
        <v>105</v>
      </c>
      <c r="C48" s="31"/>
      <c r="D48" s="31"/>
      <c r="E48" s="31"/>
      <c r="F48" s="31"/>
      <c r="G48" s="31"/>
      <c r="H48" s="31"/>
      <c r="I48" s="37">
        <f>'WC Rice + Food'!D62</f>
        <v>0.75144698430272883</v>
      </c>
      <c r="J48" s="37">
        <f>'WC Rice + Food'!E62</f>
        <v>1.0827045087277862</v>
      </c>
      <c r="K48" s="37">
        <f>'WC Rice + Food'!F62</f>
        <v>1.1498321882689091</v>
      </c>
      <c r="L48" s="37">
        <f>'WC Rice + Food'!G62</f>
        <v>1.2211217839415813</v>
      </c>
      <c r="M48" s="37">
        <f>'WC Rice + Food'!H62</f>
        <v>1.2968313345459594</v>
      </c>
      <c r="N48" s="37">
        <f>'WC Rice + Food'!I62</f>
        <v>1.3772348772878091</v>
      </c>
      <c r="O48" s="37">
        <f>'WC Rice + Food'!J62</f>
        <v>1.4626234396796531</v>
      </c>
      <c r="P48" s="37">
        <f>'WC Rice + Food'!K62</f>
        <v>1.5533060929397919</v>
      </c>
      <c r="Q48" s="37">
        <f>'WC Rice + Food'!L62</f>
        <v>1.6496110707020588</v>
      </c>
      <c r="R48" s="37">
        <f>'WC Rice + Food'!M62</f>
        <v>1.7518869570855868</v>
      </c>
      <c r="S48" s="37">
        <f>'WC Rice + Food'!N62</f>
        <v>1.8605039484248935</v>
      </c>
      <c r="T48" s="37">
        <f>'WC Rice + Food'!O62</f>
        <v>1.975855193227237</v>
      </c>
    </row>
    <row r="49" spans="2:20" x14ac:dyDescent="0.35">
      <c r="B49" s="17" t="s">
        <v>54</v>
      </c>
      <c r="C49" s="31">
        <v>14.932200000000002</v>
      </c>
      <c r="D49" s="31">
        <v>14.4161</v>
      </c>
      <c r="E49" s="31">
        <v>15.215300000000001</v>
      </c>
      <c r="F49" s="31">
        <v>11.373200000000001</v>
      </c>
      <c r="G49" s="31">
        <v>4.2394000000000007</v>
      </c>
      <c r="H49" s="31">
        <v>8.1920000000000002</v>
      </c>
      <c r="I49" s="37">
        <f>'Working Capital'!D45</f>
        <v>0.75130000000000008</v>
      </c>
      <c r="J49" s="37">
        <f>'Working Capital'!E45</f>
        <v>0.75130000000000008</v>
      </c>
      <c r="K49" s="37">
        <f>'Working Capital'!F45</f>
        <v>1.8013000000000001</v>
      </c>
      <c r="L49" s="37">
        <f>'Working Capital'!G45</f>
        <v>3.2013000000000003</v>
      </c>
      <c r="M49" s="37">
        <f>'Working Capital'!H45</f>
        <v>4.6013000000000002</v>
      </c>
      <c r="N49" s="37">
        <f>'Working Capital'!I45</f>
        <v>7.4013</v>
      </c>
      <c r="O49" s="37">
        <f>'Working Capital'!J45</f>
        <v>10.2013</v>
      </c>
      <c r="P49" s="37">
        <f>'Working Capital'!K45</f>
        <v>13.001300000000001</v>
      </c>
      <c r="Q49" s="37">
        <f>'Working Capital'!L45</f>
        <v>15.801300000000001</v>
      </c>
      <c r="R49" s="37">
        <f>'Working Capital'!M45</f>
        <v>21.401299999999999</v>
      </c>
      <c r="S49" s="37">
        <f>'Working Capital'!N45</f>
        <v>65.501300000000001</v>
      </c>
      <c r="T49" s="37">
        <f>'Working Capital'!O45</f>
        <v>0.40129999999999999</v>
      </c>
    </row>
    <row r="50" spans="2:20" x14ac:dyDescent="0.35">
      <c r="B50" s="17" t="s">
        <v>55</v>
      </c>
      <c r="C50" s="31">
        <v>37.458100000000002</v>
      </c>
      <c r="D50" s="31">
        <v>16.680199999999999</v>
      </c>
      <c r="E50" s="31">
        <v>18.968199999999996</v>
      </c>
      <c r="F50" s="31">
        <v>20.660499999999999</v>
      </c>
      <c r="G50" s="31">
        <v>4.9879999999999995</v>
      </c>
      <c r="H50" s="31">
        <v>6.4523999999999999</v>
      </c>
      <c r="I50" s="37">
        <f>H50</f>
        <v>6.4523999999999999</v>
      </c>
      <c r="J50" s="37">
        <f t="shared" ref="J50:P50" si="46">I50</f>
        <v>6.4523999999999999</v>
      </c>
      <c r="K50" s="37">
        <f t="shared" si="46"/>
        <v>6.4523999999999999</v>
      </c>
      <c r="L50" s="37">
        <f t="shared" si="46"/>
        <v>6.4523999999999999</v>
      </c>
      <c r="M50" s="37">
        <f t="shared" si="46"/>
        <v>6.4523999999999999</v>
      </c>
      <c r="N50" s="37">
        <f t="shared" si="46"/>
        <v>6.4523999999999999</v>
      </c>
      <c r="O50" s="37">
        <f t="shared" si="46"/>
        <v>6.4523999999999999</v>
      </c>
      <c r="P50" s="37">
        <f t="shared" si="46"/>
        <v>6.4523999999999999</v>
      </c>
      <c r="Q50" s="37">
        <f t="shared" ref="Q50:Q51" si="47">P50</f>
        <v>6.4523999999999999</v>
      </c>
      <c r="R50" s="37">
        <f t="shared" ref="R50:R51" si="48">Q50</f>
        <v>6.4523999999999999</v>
      </c>
      <c r="S50" s="37">
        <f t="shared" ref="S50:S51" si="49">R50</f>
        <v>6.4523999999999999</v>
      </c>
      <c r="T50" s="37">
        <f t="shared" ref="T50:T51" si="50">S50</f>
        <v>6.4523999999999999</v>
      </c>
    </row>
    <row r="51" spans="2:20" x14ac:dyDescent="0.35">
      <c r="B51" s="17" t="s">
        <v>49</v>
      </c>
      <c r="C51" s="31">
        <v>0.20760000000000001</v>
      </c>
      <c r="D51" s="31">
        <v>0.16500000000000001</v>
      </c>
      <c r="E51" s="31">
        <v>0.12740000000000001</v>
      </c>
      <c r="F51" s="31">
        <v>0.15920000000000001</v>
      </c>
      <c r="G51" s="31">
        <v>0.21559999999999999</v>
      </c>
      <c r="H51" s="31">
        <v>0.21210000000000001</v>
      </c>
      <c r="I51" s="37">
        <f>H51</f>
        <v>0.21210000000000001</v>
      </c>
      <c r="J51" s="37">
        <f t="shared" ref="J51:P51" si="51">I51</f>
        <v>0.21210000000000001</v>
      </c>
      <c r="K51" s="37">
        <f t="shared" si="51"/>
        <v>0.21210000000000001</v>
      </c>
      <c r="L51" s="37">
        <f t="shared" si="51"/>
        <v>0.21210000000000001</v>
      </c>
      <c r="M51" s="37">
        <f t="shared" si="51"/>
        <v>0.21210000000000001</v>
      </c>
      <c r="N51" s="37">
        <f t="shared" si="51"/>
        <v>0.21210000000000001</v>
      </c>
      <c r="O51" s="37">
        <f t="shared" si="51"/>
        <v>0.21210000000000001</v>
      </c>
      <c r="P51" s="37">
        <f t="shared" si="51"/>
        <v>0.21210000000000001</v>
      </c>
      <c r="Q51" s="37">
        <f t="shared" si="47"/>
        <v>0.21210000000000001</v>
      </c>
      <c r="R51" s="37">
        <f t="shared" si="48"/>
        <v>0.21210000000000001</v>
      </c>
      <c r="S51" s="37">
        <f t="shared" si="49"/>
        <v>0.21210000000000001</v>
      </c>
      <c r="T51" s="37">
        <f t="shared" si="50"/>
        <v>0.21210000000000001</v>
      </c>
    </row>
    <row r="52" spans="2:20" x14ac:dyDescent="0.35">
      <c r="B52" s="29" t="s">
        <v>56</v>
      </c>
      <c r="C52" s="32">
        <f t="shared" ref="C52:H52" si="52">SUM(C42:C51)</f>
        <v>886.13249999999994</v>
      </c>
      <c r="D52" s="32">
        <f t="shared" si="52"/>
        <v>757.94310000000019</v>
      </c>
      <c r="E52" s="32">
        <f t="shared" si="52"/>
        <v>796.27609999999993</v>
      </c>
      <c r="F52" s="32">
        <f t="shared" si="52"/>
        <v>783.87890000000004</v>
      </c>
      <c r="G52" s="32">
        <f t="shared" si="52"/>
        <v>724.84370000000013</v>
      </c>
      <c r="H52" s="32">
        <f t="shared" si="52"/>
        <v>727.08489999999995</v>
      </c>
      <c r="I52" s="32">
        <f>I42+I44+I45+I47+I48+I49+I50+I51</f>
        <v>727.08017915222229</v>
      </c>
      <c r="J52" s="32">
        <f t="shared" ref="J52:T52" si="53">J42+J44+J45+J47+J48+J49+J50+J51</f>
        <v>261.86333036270645</v>
      </c>
      <c r="K52" s="32">
        <f t="shared" si="53"/>
        <v>336.33599624140953</v>
      </c>
      <c r="L52" s="32">
        <f t="shared" si="53"/>
        <v>390.08839973688123</v>
      </c>
      <c r="M52" s="32">
        <f t="shared" si="53"/>
        <v>447.23170862671896</v>
      </c>
      <c r="N52" s="32">
        <f t="shared" si="53"/>
        <v>480.16480639422156</v>
      </c>
      <c r="O52" s="32">
        <f t="shared" si="53"/>
        <v>484.72461421744168</v>
      </c>
      <c r="P52" s="32">
        <f t="shared" si="53"/>
        <v>487.39577567852024</v>
      </c>
      <c r="Q52" s="32">
        <f t="shared" si="53"/>
        <v>487.80271369932854</v>
      </c>
      <c r="R52" s="32">
        <f t="shared" si="53"/>
        <v>485.96867413763397</v>
      </c>
      <c r="S52" s="32">
        <f t="shared" si="53"/>
        <v>479.11792525825041</v>
      </c>
      <c r="T52" s="32">
        <f t="shared" si="53"/>
        <v>428.77580353115616</v>
      </c>
    </row>
    <row r="53" spans="2:20" x14ac:dyDescent="0.35">
      <c r="B53" s="17"/>
      <c r="C53" s="31"/>
      <c r="D53" s="31"/>
      <c r="E53" s="31"/>
      <c r="F53" s="31"/>
      <c r="G53" s="31"/>
      <c r="H53" s="31"/>
    </row>
    <row r="54" spans="2:20" x14ac:dyDescent="0.35">
      <c r="B54" s="34" t="s">
        <v>57</v>
      </c>
      <c r="C54" s="38">
        <f t="shared" ref="C54:P54" si="54">C52+C39+C33</f>
        <v>991.16720000000009</v>
      </c>
      <c r="D54" s="38">
        <f t="shared" si="54"/>
        <v>498.13480000000021</v>
      </c>
      <c r="E54" s="38">
        <f t="shared" si="54"/>
        <v>313.97619999999995</v>
      </c>
      <c r="F54" s="38">
        <f t="shared" si="54"/>
        <v>281.01460000000009</v>
      </c>
      <c r="G54" s="38">
        <f t="shared" si="54"/>
        <v>215.31790000000012</v>
      </c>
      <c r="H54" s="38">
        <f t="shared" si="54"/>
        <v>213.08780000000002</v>
      </c>
      <c r="I54" s="38">
        <f t="shared" si="54"/>
        <v>214.88077297923633</v>
      </c>
      <c r="J54" s="38">
        <f>J52+J39+J33</f>
        <v>245.39411818491146</v>
      </c>
      <c r="K54" s="38">
        <f t="shared" si="54"/>
        <v>331.32795859170255</v>
      </c>
      <c r="L54" s="38">
        <f t="shared" si="54"/>
        <v>407.36044797961011</v>
      </c>
      <c r="M54" s="38">
        <f t="shared" si="54"/>
        <v>498.53664636504129</v>
      </c>
      <c r="N54" s="38">
        <f t="shared" si="54"/>
        <v>572.68935020832942</v>
      </c>
      <c r="O54" s="38">
        <f t="shared" si="54"/>
        <v>620.62855906996333</v>
      </c>
      <c r="P54" s="38">
        <f t="shared" si="54"/>
        <v>669.1362954592289</v>
      </c>
      <c r="Q54" s="38">
        <f t="shared" ref="Q54:T54" si="55">Q52+Q39+Q33</f>
        <v>718.01701518730124</v>
      </c>
      <c r="R54" s="38">
        <f t="shared" si="55"/>
        <v>767.46112218931933</v>
      </c>
      <c r="S54" s="38">
        <f t="shared" si="55"/>
        <v>814.98059031856008</v>
      </c>
      <c r="T54" s="38">
        <f t="shared" si="55"/>
        <v>824.37878136606696</v>
      </c>
    </row>
    <row r="55" spans="2:20" x14ac:dyDescent="0.35">
      <c r="C55" s="17"/>
      <c r="D55" s="17"/>
    </row>
    <row r="56" spans="2:20" x14ac:dyDescent="0.35">
      <c r="C56" s="264">
        <f>C54-C25</f>
        <v>-2.9999999992469384E-4</v>
      </c>
      <c r="D56" s="264">
        <f t="shared" ref="D56:H56" si="56">D54-D25</f>
        <v>-9.999999980436769E-5</v>
      </c>
      <c r="E56" s="264">
        <f t="shared" si="56"/>
        <v>2.9999999992469384E-4</v>
      </c>
      <c r="F56" s="264">
        <f t="shared" si="56"/>
        <v>3.000000000952241E-4</v>
      </c>
      <c r="G56" s="264">
        <f t="shared" si="56"/>
        <v>-3.9999999989959178E-4</v>
      </c>
      <c r="H56" s="264">
        <f t="shared" si="56"/>
        <v>7.000000000516593E-4</v>
      </c>
      <c r="I56" s="264">
        <f t="shared" ref="I56:P56" si="57">I54-I25</f>
        <v>-2.8999999999825832E-3</v>
      </c>
      <c r="J56" s="264">
        <f t="shared" si="57"/>
        <v>-2.8999999999257398E-3</v>
      </c>
      <c r="K56" s="264">
        <f t="shared" si="57"/>
        <v>-2.8999999998404746E-3</v>
      </c>
      <c r="L56" s="264">
        <f t="shared" si="57"/>
        <v>-2.899999999897318E-3</v>
      </c>
      <c r="M56" s="264">
        <f t="shared" si="57"/>
        <v>-2.8999999998404746E-3</v>
      </c>
      <c r="N56" s="264">
        <f t="shared" si="57"/>
        <v>-2.8999999997267878E-3</v>
      </c>
      <c r="O56" s="264">
        <f t="shared" si="57"/>
        <v>-2.8999999999541615E-3</v>
      </c>
      <c r="P56" s="264">
        <f t="shared" si="57"/>
        <v>-2.8999999997267878E-3</v>
      </c>
      <c r="Q56" s="264">
        <f t="shared" ref="Q56:T56" si="58">Q54-Q25</f>
        <v>-2.8999999997267878E-3</v>
      </c>
      <c r="R56" s="264">
        <f t="shared" si="58"/>
        <v>-2.8999999998404746E-3</v>
      </c>
      <c r="S56" s="264">
        <f t="shared" si="58"/>
        <v>-2.8999999997267878E-3</v>
      </c>
      <c r="T56" s="264">
        <f t="shared" si="58"/>
        <v>-2.8999999997267878E-3</v>
      </c>
    </row>
    <row r="58" spans="2:20" x14ac:dyDescent="0.35">
      <c r="B58" s="27" t="s">
        <v>366</v>
      </c>
      <c r="C58" s="39">
        <f t="shared" ref="C58:T58" si="59">C14+C17</f>
        <v>547.51729999999998</v>
      </c>
      <c r="D58" s="39">
        <f t="shared" si="59"/>
        <v>222.19660000000005</v>
      </c>
      <c r="E58" s="39">
        <f t="shared" si="59"/>
        <v>51.406100000000002</v>
      </c>
      <c r="F58" s="39">
        <f t="shared" si="59"/>
        <v>38.409300000000002</v>
      </c>
      <c r="G58" s="39">
        <f t="shared" si="59"/>
        <v>18.3522</v>
      </c>
      <c r="H58" s="39">
        <f t="shared" si="59"/>
        <v>19.902999999999999</v>
      </c>
      <c r="I58" s="39">
        <f t="shared" si="59"/>
        <v>19.320448986350883</v>
      </c>
      <c r="J58" s="39">
        <f>J14+J17</f>
        <v>64.800190900521912</v>
      </c>
      <c r="K58" s="39">
        <f t="shared" si="59"/>
        <v>154.63827384565133</v>
      </c>
      <c r="L58" s="39">
        <f t="shared" si="59"/>
        <v>221.71744205980465</v>
      </c>
      <c r="M58" s="39">
        <f t="shared" si="59"/>
        <v>294.16237856128851</v>
      </c>
      <c r="N58" s="39">
        <f t="shared" si="59"/>
        <v>339.52142708098251</v>
      </c>
      <c r="O58" s="39">
        <f t="shared" si="59"/>
        <v>354.01489656860019</v>
      </c>
      <c r="P58" s="39">
        <f t="shared" si="59"/>
        <v>369.13157308681144</v>
      </c>
      <c r="Q58" s="39">
        <f t="shared" si="59"/>
        <v>384.89852917225187</v>
      </c>
      <c r="R58" s="39">
        <f t="shared" si="59"/>
        <v>401.34403007426005</v>
      </c>
      <c r="S58" s="39">
        <f t="shared" si="59"/>
        <v>418.49758730011268</v>
      </c>
      <c r="T58" s="39">
        <f t="shared" si="59"/>
        <v>436.39001462314036</v>
      </c>
    </row>
    <row r="59" spans="2:20" x14ac:dyDescent="0.35">
      <c r="B59" s="27" t="s">
        <v>367</v>
      </c>
      <c r="C59" s="39">
        <f>C46</f>
        <v>132.0976</v>
      </c>
      <c r="D59" s="39">
        <f t="shared" ref="D59:T59" si="60">D46</f>
        <v>41.872600000000006</v>
      </c>
      <c r="E59" s="39">
        <f t="shared" si="60"/>
        <v>33.364000000000004</v>
      </c>
      <c r="F59" s="39">
        <f t="shared" si="60"/>
        <v>23.357700000000001</v>
      </c>
      <c r="G59" s="39">
        <f t="shared" si="60"/>
        <v>8.3267999999999986</v>
      </c>
      <c r="H59" s="39">
        <f t="shared" si="60"/>
        <v>7.8444000000000003</v>
      </c>
      <c r="I59" s="39">
        <f t="shared" si="60"/>
        <v>4.5761696498365332</v>
      </c>
      <c r="J59" s="39">
        <f t="shared" si="60"/>
        <v>20.469548749260017</v>
      </c>
      <c r="K59" s="39">
        <f t="shared" si="60"/>
        <v>50.245963428683758</v>
      </c>
      <c r="L59" s="39">
        <f t="shared" si="60"/>
        <v>69.618072768110977</v>
      </c>
      <c r="M59" s="39">
        <f t="shared" si="60"/>
        <v>92.056498823010088</v>
      </c>
      <c r="N59" s="39">
        <f t="shared" si="60"/>
        <v>104.51174433393842</v>
      </c>
      <c r="O59" s="39">
        <f t="shared" si="60"/>
        <v>107.27056716396612</v>
      </c>
      <c r="P59" s="39">
        <f t="shared" si="60"/>
        <v>111.80518345364634</v>
      </c>
      <c r="Q59" s="39">
        <f t="shared" si="60"/>
        <v>116.53206728055825</v>
      </c>
      <c r="R59" s="39">
        <f t="shared" si="60"/>
        <v>121.45940632775576</v>
      </c>
      <c r="S59" s="39">
        <f t="shared" si="60"/>
        <v>126.59573913266323</v>
      </c>
      <c r="T59" s="39">
        <f t="shared" si="60"/>
        <v>131.94997025520354</v>
      </c>
    </row>
    <row r="60" spans="2:20" x14ac:dyDescent="0.35">
      <c r="B60" s="27" t="s">
        <v>368</v>
      </c>
      <c r="C60" s="39">
        <f>C58-C59</f>
        <v>415.41969999999998</v>
      </c>
      <c r="D60" s="39">
        <f t="shared" ref="D60:T60" si="61">D58-D59</f>
        <v>180.32400000000004</v>
      </c>
      <c r="E60" s="39">
        <f t="shared" si="61"/>
        <v>18.042099999999998</v>
      </c>
      <c r="F60" s="39">
        <f t="shared" si="61"/>
        <v>15.051600000000001</v>
      </c>
      <c r="G60" s="39">
        <f t="shared" si="61"/>
        <v>10.025400000000001</v>
      </c>
      <c r="H60" s="39">
        <f t="shared" si="61"/>
        <v>12.058599999999998</v>
      </c>
      <c r="I60" s="39">
        <f t="shared" si="61"/>
        <v>14.744279336514349</v>
      </c>
      <c r="J60" s="39">
        <f t="shared" si="61"/>
        <v>44.330642151261898</v>
      </c>
      <c r="K60" s="39">
        <f t="shared" si="61"/>
        <v>104.39231041696758</v>
      </c>
      <c r="L60" s="39">
        <f t="shared" si="61"/>
        <v>152.09936929169368</v>
      </c>
      <c r="M60" s="39">
        <f t="shared" si="61"/>
        <v>202.10587973827842</v>
      </c>
      <c r="N60" s="39">
        <f t="shared" si="61"/>
        <v>235.00968274704408</v>
      </c>
      <c r="O60" s="39">
        <f t="shared" si="61"/>
        <v>246.74432940463407</v>
      </c>
      <c r="P60" s="39">
        <f t="shared" si="61"/>
        <v>257.32638963316509</v>
      </c>
      <c r="Q60" s="39">
        <f t="shared" si="61"/>
        <v>268.36646189169363</v>
      </c>
      <c r="R60" s="39">
        <f t="shared" si="61"/>
        <v>279.8846237465043</v>
      </c>
      <c r="S60" s="39">
        <f t="shared" si="61"/>
        <v>291.90184816744943</v>
      </c>
      <c r="T60" s="39">
        <f t="shared" si="61"/>
        <v>304.44004436793682</v>
      </c>
    </row>
    <row r="61" spans="2:20" x14ac:dyDescent="0.35">
      <c r="B61" s="27" t="s">
        <v>369</v>
      </c>
      <c r="D61" s="39">
        <f>D60-C60</f>
        <v>-235.09569999999994</v>
      </c>
      <c r="E61" s="39">
        <f t="shared" ref="E61:T61" si="62">E60-D60</f>
        <v>-162.28190000000004</v>
      </c>
      <c r="F61" s="39">
        <f t="shared" si="62"/>
        <v>-2.9904999999999973</v>
      </c>
      <c r="G61" s="39">
        <f t="shared" si="62"/>
        <v>-5.0261999999999993</v>
      </c>
      <c r="H61" s="39">
        <f t="shared" si="62"/>
        <v>2.0331999999999972</v>
      </c>
      <c r="I61" s="39">
        <f t="shared" si="62"/>
        <v>2.685679336514351</v>
      </c>
      <c r="J61" s="39">
        <f t="shared" si="62"/>
        <v>29.586362814747549</v>
      </c>
      <c r="K61" s="39">
        <f t="shared" si="62"/>
        <v>60.061668265705677</v>
      </c>
      <c r="L61" s="39">
        <f t="shared" si="62"/>
        <v>47.707058874726101</v>
      </c>
      <c r="M61" s="39">
        <f t="shared" si="62"/>
        <v>50.006510446584741</v>
      </c>
      <c r="N61" s="39">
        <f t="shared" si="62"/>
        <v>32.903803008765664</v>
      </c>
      <c r="O61" s="39">
        <f t="shared" si="62"/>
        <v>11.734646657589991</v>
      </c>
      <c r="P61" s="39">
        <f t="shared" si="62"/>
        <v>10.58206022853102</v>
      </c>
      <c r="Q61" s="39">
        <f t="shared" si="62"/>
        <v>11.040072258528539</v>
      </c>
      <c r="R61" s="39">
        <f t="shared" si="62"/>
        <v>11.518161854810671</v>
      </c>
      <c r="S61" s="39">
        <f t="shared" si="62"/>
        <v>12.017224420945126</v>
      </c>
      <c r="T61" s="39">
        <f t="shared" si="62"/>
        <v>12.538196200487391</v>
      </c>
    </row>
    <row r="63" spans="2:20" x14ac:dyDescent="0.35">
      <c r="B63" s="569" t="s">
        <v>89</v>
      </c>
    </row>
    <row r="64" spans="2:20" x14ac:dyDescent="0.35">
      <c r="B64" s="27" t="s">
        <v>366</v>
      </c>
      <c r="H64" s="570">
        <f>H58*10%</f>
        <v>1.9903</v>
      </c>
      <c r="I64" s="39">
        <f>I15+I18</f>
        <v>10.675475910563472</v>
      </c>
      <c r="J64" s="39">
        <f t="shared" ref="J64:T64" si="63">J15+J18</f>
        <v>55.619229494035679</v>
      </c>
      <c r="K64" s="39">
        <f t="shared" si="63"/>
        <v>144.88809283196295</v>
      </c>
      <c r="L64" s="39">
        <f t="shared" si="63"/>
        <v>211.36274982326759</v>
      </c>
      <c r="M64" s="39">
        <f t="shared" si="63"/>
        <v>283.16569540608617</v>
      </c>
      <c r="N64" s="39">
        <f t="shared" si="63"/>
        <v>327.8429495701576</v>
      </c>
      <c r="O64" s="39">
        <f t="shared" si="63"/>
        <v>341.61235345210417</v>
      </c>
      <c r="P64" s="39">
        <f t="shared" si="63"/>
        <v>355.96007229709267</v>
      </c>
      <c r="Q64" s="39">
        <f t="shared" si="63"/>
        <v>370.91039533357053</v>
      </c>
      <c r="R64" s="39">
        <f t="shared" si="63"/>
        <v>386.48863193758041</v>
      </c>
      <c r="S64" s="39">
        <f t="shared" si="63"/>
        <v>402.72115447895897</v>
      </c>
      <c r="T64" s="39">
        <f t="shared" si="63"/>
        <v>419.63544296707505</v>
      </c>
    </row>
    <row r="65" spans="2:20" x14ac:dyDescent="0.35">
      <c r="B65" s="27" t="s">
        <v>367</v>
      </c>
      <c r="H65" s="570">
        <f>H59*10%</f>
        <v>0.78444000000000003</v>
      </c>
      <c r="I65" s="39">
        <f>I47</f>
        <v>3.8247226655338045</v>
      </c>
      <c r="J65" s="39">
        <f t="shared" ref="J65:T65" si="64">J47</f>
        <v>19.386844240532231</v>
      </c>
      <c r="K65" s="39">
        <f t="shared" si="64"/>
        <v>49.096131240414849</v>
      </c>
      <c r="L65" s="39">
        <f t="shared" si="64"/>
        <v>68.396950984169393</v>
      </c>
      <c r="M65" s="39">
        <f t="shared" si="64"/>
        <v>90.759667488464132</v>
      </c>
      <c r="N65" s="39">
        <f t="shared" si="64"/>
        <v>103.13450945665062</v>
      </c>
      <c r="O65" s="39">
        <f t="shared" si="64"/>
        <v>105.80794372428647</v>
      </c>
      <c r="P65" s="39">
        <f t="shared" si="64"/>
        <v>110.25187736070654</v>
      </c>
      <c r="Q65" s="39">
        <f t="shared" si="64"/>
        <v>114.88245620985619</v>
      </c>
      <c r="R65" s="39">
        <f t="shared" si="64"/>
        <v>119.70751937067017</v>
      </c>
      <c r="S65" s="39">
        <f t="shared" si="64"/>
        <v>124.73523518423833</v>
      </c>
      <c r="T65" s="39">
        <f t="shared" si="64"/>
        <v>129.97411506197631</v>
      </c>
    </row>
    <row r="66" spans="2:20" x14ac:dyDescent="0.35">
      <c r="B66" s="27" t="s">
        <v>368</v>
      </c>
      <c r="H66" s="570">
        <f>H60*10%</f>
        <v>1.2058599999999999</v>
      </c>
      <c r="I66" s="39">
        <f>I64-I65</f>
        <v>6.8507532450296678</v>
      </c>
      <c r="J66" s="39">
        <f t="shared" ref="J66:T66" si="65">J64-J65</f>
        <v>36.232385253503452</v>
      </c>
      <c r="K66" s="39">
        <f t="shared" si="65"/>
        <v>95.791961591548102</v>
      </c>
      <c r="L66" s="39">
        <f t="shared" si="65"/>
        <v>142.9657988390982</v>
      </c>
      <c r="M66" s="39">
        <f t="shared" si="65"/>
        <v>192.40602791762205</v>
      </c>
      <c r="N66" s="39">
        <f t="shared" si="65"/>
        <v>224.70844011350698</v>
      </c>
      <c r="O66" s="39">
        <f t="shared" si="65"/>
        <v>235.8044097278177</v>
      </c>
      <c r="P66" s="39">
        <f t="shared" si="65"/>
        <v>245.70819493638612</v>
      </c>
      <c r="Q66" s="39">
        <f t="shared" si="65"/>
        <v>256.02793912371436</v>
      </c>
      <c r="R66" s="39">
        <f t="shared" si="65"/>
        <v>266.78111256691022</v>
      </c>
      <c r="S66" s="39">
        <f t="shared" si="65"/>
        <v>277.98591929472065</v>
      </c>
      <c r="T66" s="39">
        <f t="shared" si="65"/>
        <v>289.66132790509874</v>
      </c>
    </row>
    <row r="67" spans="2:20" x14ac:dyDescent="0.35">
      <c r="B67" s="27" t="s">
        <v>369</v>
      </c>
      <c r="H67" s="570">
        <f>H61*10%</f>
        <v>0.20331999999999972</v>
      </c>
      <c r="I67" s="39">
        <f t="shared" ref="I67" si="66">I66-H66</f>
        <v>5.6448932450296674</v>
      </c>
      <c r="J67" s="39">
        <f t="shared" ref="J67" si="67">J66-I66</f>
        <v>29.381632008473783</v>
      </c>
      <c r="K67" s="39">
        <f t="shared" ref="K67" si="68">K66-J66</f>
        <v>59.55957633804465</v>
      </c>
      <c r="L67" s="39">
        <f t="shared" ref="L67" si="69">L66-K66</f>
        <v>47.173837247550097</v>
      </c>
      <c r="M67" s="39">
        <f t="shared" ref="M67" si="70">M66-L66</f>
        <v>49.440229078523856</v>
      </c>
      <c r="N67" s="39">
        <f t="shared" ref="N67" si="71">N66-M66</f>
        <v>32.302412195884926</v>
      </c>
      <c r="O67" s="39">
        <f t="shared" ref="O67" si="72">O66-N66</f>
        <v>11.095969614310718</v>
      </c>
      <c r="P67" s="39">
        <f t="shared" ref="P67" si="73">P66-O66</f>
        <v>9.9037852085684221</v>
      </c>
      <c r="Q67" s="39">
        <f t="shared" ref="Q67" si="74">Q66-P66</f>
        <v>10.31974418732824</v>
      </c>
      <c r="R67" s="39">
        <f t="shared" ref="R67" si="75">R66-Q66</f>
        <v>10.753173443195863</v>
      </c>
      <c r="S67" s="39">
        <f t="shared" ref="S67" si="76">S66-R66</f>
        <v>11.204806727810421</v>
      </c>
      <c r="T67" s="39">
        <f t="shared" ref="T67" si="77">T66-S66</f>
        <v>11.675408610378099</v>
      </c>
    </row>
    <row r="68" spans="2:20" x14ac:dyDescent="0.35">
      <c r="H68" s="570"/>
    </row>
    <row r="69" spans="2:20" x14ac:dyDescent="0.35">
      <c r="B69" s="569" t="s">
        <v>526</v>
      </c>
      <c r="H69" s="570"/>
    </row>
    <row r="70" spans="2:20" x14ac:dyDescent="0.35">
      <c r="B70" s="27" t="s">
        <v>366</v>
      </c>
      <c r="H70" s="571">
        <f>H58-H64</f>
        <v>17.912699999999997</v>
      </c>
      <c r="I70" s="39">
        <f>I16+I19</f>
        <v>8.6449730757874104</v>
      </c>
      <c r="J70" s="39">
        <f t="shared" ref="J70:T70" si="78">J16+J19</f>
        <v>9.1809614064862295</v>
      </c>
      <c r="K70" s="39">
        <f t="shared" si="78"/>
        <v>9.750181013688378</v>
      </c>
      <c r="L70" s="39">
        <f t="shared" si="78"/>
        <v>10.354692236537057</v>
      </c>
      <c r="M70" s="39">
        <f t="shared" si="78"/>
        <v>10.996683155202355</v>
      </c>
      <c r="N70" s="39">
        <f t="shared" si="78"/>
        <v>11.678477510824903</v>
      </c>
      <c r="O70" s="39">
        <f t="shared" si="78"/>
        <v>12.402543116496044</v>
      </c>
      <c r="P70" s="39">
        <f t="shared" si="78"/>
        <v>13.171500789718802</v>
      </c>
      <c r="Q70" s="39">
        <f t="shared" si="78"/>
        <v>13.988133838681369</v>
      </c>
      <c r="R70" s="39">
        <f t="shared" si="78"/>
        <v>14.855398136679614</v>
      </c>
      <c r="S70" s="39">
        <f t="shared" si="78"/>
        <v>15.776432821153751</v>
      </c>
      <c r="T70" s="39">
        <f t="shared" si="78"/>
        <v>16.754571656065284</v>
      </c>
    </row>
    <row r="71" spans="2:20" x14ac:dyDescent="0.35">
      <c r="B71" s="27" t="s">
        <v>367</v>
      </c>
      <c r="H71" s="571">
        <f>H59-H65</f>
        <v>7.0599600000000002</v>
      </c>
      <c r="I71" s="39">
        <f>I48</f>
        <v>0.75144698430272883</v>
      </c>
      <c r="J71" s="39">
        <f t="shared" ref="J71:T71" si="79">J48</f>
        <v>1.0827045087277862</v>
      </c>
      <c r="K71" s="39">
        <f t="shared" si="79"/>
        <v>1.1498321882689091</v>
      </c>
      <c r="L71" s="39">
        <f t="shared" si="79"/>
        <v>1.2211217839415813</v>
      </c>
      <c r="M71" s="39">
        <f t="shared" si="79"/>
        <v>1.2968313345459594</v>
      </c>
      <c r="N71" s="39">
        <f t="shared" si="79"/>
        <v>1.3772348772878091</v>
      </c>
      <c r="O71" s="39">
        <f t="shared" si="79"/>
        <v>1.4626234396796531</v>
      </c>
      <c r="P71" s="39">
        <f t="shared" si="79"/>
        <v>1.5533060929397919</v>
      </c>
      <c r="Q71" s="39">
        <f t="shared" si="79"/>
        <v>1.6496110707020588</v>
      </c>
      <c r="R71" s="39">
        <f t="shared" si="79"/>
        <v>1.7518869570855868</v>
      </c>
      <c r="S71" s="39">
        <f t="shared" si="79"/>
        <v>1.8605039484248935</v>
      </c>
      <c r="T71" s="39">
        <f t="shared" si="79"/>
        <v>1.975855193227237</v>
      </c>
    </row>
    <row r="72" spans="2:20" x14ac:dyDescent="0.35">
      <c r="B72" s="27" t="s">
        <v>368</v>
      </c>
      <c r="H72" s="571">
        <f>H60-H66</f>
        <v>10.852739999999999</v>
      </c>
      <c r="I72" s="39">
        <f>I70-I71</f>
        <v>7.8935260914846817</v>
      </c>
      <c r="J72" s="39">
        <f t="shared" ref="J72:T72" si="80">J70-J71</f>
        <v>8.0982568977584428</v>
      </c>
      <c r="K72" s="39">
        <f t="shared" si="80"/>
        <v>8.6003488254194682</v>
      </c>
      <c r="L72" s="39">
        <f t="shared" si="80"/>
        <v>9.1335704525954746</v>
      </c>
      <c r="M72" s="39">
        <f t="shared" si="80"/>
        <v>9.6998518206563951</v>
      </c>
      <c r="N72" s="39">
        <f t="shared" si="80"/>
        <v>10.301242633537093</v>
      </c>
      <c r="O72" s="39">
        <f t="shared" si="80"/>
        <v>10.939919676816391</v>
      </c>
      <c r="P72" s="39">
        <f t="shared" si="80"/>
        <v>11.61819469677901</v>
      </c>
      <c r="Q72" s="39">
        <f t="shared" si="80"/>
        <v>12.33852276797931</v>
      </c>
      <c r="R72" s="39">
        <f t="shared" si="80"/>
        <v>13.103511179594028</v>
      </c>
      <c r="S72" s="39">
        <f t="shared" si="80"/>
        <v>13.915928872728857</v>
      </c>
      <c r="T72" s="39">
        <f t="shared" si="80"/>
        <v>14.778716462838048</v>
      </c>
    </row>
    <row r="73" spans="2:20" x14ac:dyDescent="0.35">
      <c r="B73" s="27" t="s">
        <v>369</v>
      </c>
      <c r="H73" s="571">
        <f>H61-H67</f>
        <v>1.8298799999999975</v>
      </c>
      <c r="I73" s="39">
        <f t="shared" ref="I73" si="81">I72-H72</f>
        <v>-2.9592139085153173</v>
      </c>
      <c r="J73" s="39">
        <f t="shared" ref="J73" si="82">J72-I72</f>
        <v>0.20473080627376117</v>
      </c>
      <c r="K73" s="39">
        <f t="shared" ref="K73" si="83">K72-J72</f>
        <v>0.50209192766102539</v>
      </c>
      <c r="L73" s="39">
        <f t="shared" ref="L73" si="84">L72-K72</f>
        <v>0.53322162717600641</v>
      </c>
      <c r="M73" s="39">
        <f t="shared" ref="M73" si="85">M72-L72</f>
        <v>0.56628136806092044</v>
      </c>
      <c r="N73" s="39">
        <f t="shared" ref="N73" si="86">N72-M72</f>
        <v>0.60139081288069818</v>
      </c>
      <c r="O73" s="39">
        <f t="shared" ref="O73" si="87">O72-N72</f>
        <v>0.63867704327929786</v>
      </c>
      <c r="P73" s="39">
        <f t="shared" ref="P73" si="88">P72-O72</f>
        <v>0.6782750199626193</v>
      </c>
      <c r="Q73" s="39">
        <f t="shared" ref="Q73" si="89">Q72-P72</f>
        <v>0.72032807120029929</v>
      </c>
      <c r="R73" s="39">
        <f t="shared" ref="R73" si="90">R72-Q72</f>
        <v>0.76498841161471809</v>
      </c>
      <c r="S73" s="39">
        <f t="shared" ref="S73" si="91">S72-R72</f>
        <v>0.81241769313482948</v>
      </c>
      <c r="T73" s="39">
        <f t="shared" ref="T73" si="92">T72-S72</f>
        <v>0.86278759010919082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1FDFD-A99C-412F-908A-424FAEC63227}">
  <dimension ref="B2:N36"/>
  <sheetViews>
    <sheetView topLeftCell="A4" workbookViewId="0">
      <selection activeCell="D24" sqref="D24"/>
    </sheetView>
  </sheetViews>
  <sheetFormatPr defaultRowHeight="12.6" x14ac:dyDescent="0.25"/>
  <cols>
    <col min="2" max="2" width="44.44140625" bestFit="1" customWidth="1"/>
  </cols>
  <sheetData>
    <row r="2" spans="2:14" ht="14.4" x14ac:dyDescent="0.25">
      <c r="B2" s="25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</row>
    <row r="3" spans="2:14" ht="15.6" x14ac:dyDescent="0.25">
      <c r="B3" s="28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</row>
    <row r="4" spans="2:14" ht="14.4" x14ac:dyDescent="0.25">
      <c r="B4" s="4" t="s">
        <v>66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6" spans="2:14" ht="14.4" x14ac:dyDescent="0.25">
      <c r="B6" s="4" t="s">
        <v>2</v>
      </c>
      <c r="C6" s="6">
        <v>45382</v>
      </c>
      <c r="D6" s="6">
        <f>EDATE(C6,12)</f>
        <v>45747</v>
      </c>
      <c r="E6" s="6">
        <f t="shared" ref="E6:J6" si="0">EDATE(D6,12)</f>
        <v>46112</v>
      </c>
      <c r="F6" s="6">
        <f t="shared" si="0"/>
        <v>46477</v>
      </c>
      <c r="G6" s="6">
        <f t="shared" si="0"/>
        <v>46843</v>
      </c>
      <c r="H6" s="6">
        <f t="shared" si="0"/>
        <v>47208</v>
      </c>
      <c r="I6" s="6">
        <f t="shared" si="0"/>
        <v>47573</v>
      </c>
      <c r="J6" s="6">
        <f t="shared" si="0"/>
        <v>47938</v>
      </c>
      <c r="K6" s="6">
        <f t="shared" ref="K6" si="1">EDATE(J6,12)</f>
        <v>48304</v>
      </c>
      <c r="L6" s="6">
        <f t="shared" ref="L6" si="2">EDATE(K6,12)</f>
        <v>48669</v>
      </c>
      <c r="M6" s="6">
        <f t="shared" ref="M6:N6" si="3">EDATE(L6,12)</f>
        <v>49034</v>
      </c>
      <c r="N6" s="6">
        <f t="shared" si="3"/>
        <v>49399</v>
      </c>
    </row>
    <row r="8" spans="2:14" ht="14.4" x14ac:dyDescent="0.25">
      <c r="B8" s="52" t="s">
        <v>67</v>
      </c>
    </row>
    <row r="9" spans="2:14" ht="14.4" x14ac:dyDescent="0.25">
      <c r="B9" s="53" t="s">
        <v>68</v>
      </c>
      <c r="C9" s="54">
        <f>'P &amp; L'!I65</f>
        <v>1.7976938270140068</v>
      </c>
      <c r="D9" s="54">
        <f>'P &amp; L'!J65</f>
        <v>-7.2198060048090404</v>
      </c>
      <c r="E9" s="54">
        <f>'P &amp; L'!K65</f>
        <v>11.461174528087964</v>
      </c>
      <c r="F9" s="54">
        <f>'P &amp; L'!L65</f>
        <v>22.280085892435828</v>
      </c>
      <c r="G9" s="54">
        <f>'P &amp; L'!M65</f>
        <v>34.032889495593466</v>
      </c>
      <c r="H9" s="54">
        <f>'P &amp; L'!N65</f>
        <v>41.21960607578545</v>
      </c>
      <c r="I9" s="54">
        <f>'P &amp; L'!O65</f>
        <v>43.379401038413775</v>
      </c>
      <c r="J9" s="54">
        <f>'P &amp; L'!P65</f>
        <v>45.836574928187005</v>
      </c>
      <c r="K9" s="54">
        <f>'P &amp; L'!Q65</f>
        <v>48.473781707264102</v>
      </c>
      <c r="L9" s="54">
        <f>'P &amp; L'!R65</f>
        <v>51.278146563712632</v>
      </c>
      <c r="M9" s="54">
        <f>'P &amp; L'!S65</f>
        <v>54.370217008624309</v>
      </c>
      <c r="N9" s="54">
        <f>'P &amp; L'!T65</f>
        <v>59.74031277460108</v>
      </c>
    </row>
    <row r="10" spans="2:14" ht="14.4" x14ac:dyDescent="0.25">
      <c r="B10" s="53" t="s">
        <v>15</v>
      </c>
      <c r="C10" s="54">
        <f>'P &amp; L'!I56</f>
        <v>5.8440044300000027</v>
      </c>
      <c r="D10" s="54">
        <f>'P &amp; L'!J56</f>
        <v>5.1342930640990021</v>
      </c>
      <c r="E10" s="54">
        <f>'P &amp; L'!K56</f>
        <v>4.5263121774434474</v>
      </c>
      <c r="F10" s="54">
        <f>'P &amp; L'!L56</f>
        <v>4.0020107818628796</v>
      </c>
      <c r="G10" s="54">
        <f>'P &amp; L'!M56</f>
        <v>3.5473321333102432</v>
      </c>
      <c r="H10" s="54">
        <f>'P &amp; L'!N56</f>
        <v>3.1511508254174729</v>
      </c>
      <c r="I10" s="54">
        <f>'P &amp; L'!O56</f>
        <v>2.8045324288925917</v>
      </c>
      <c r="J10" s="54">
        <f>'P &amp; L'!P56</f>
        <v>2.5002090846779037</v>
      </c>
      <c r="K10" s="54">
        <f>'P &amp; L'!Q56</f>
        <v>2.232201620709227</v>
      </c>
      <c r="L10" s="54">
        <f>'P &amp; L'!R56</f>
        <v>1.9955425226293022</v>
      </c>
      <c r="M10" s="54">
        <f>'P &amp; L'!S56</f>
        <v>1.786069388599824</v>
      </c>
      <c r="N10" s="54">
        <f>'P &amp; L'!T56</f>
        <v>1.6002684289314737</v>
      </c>
    </row>
    <row r="11" spans="2:14" ht="14.4" x14ac:dyDescent="0.25">
      <c r="B11" s="53" t="s">
        <v>69</v>
      </c>
      <c r="C11" s="54">
        <f>'P &amp; L'!I58</f>
        <v>2.2116419004771521</v>
      </c>
      <c r="D11" s="54">
        <f>'P &amp; L'!J58</f>
        <v>24.826846322689285</v>
      </c>
      <c r="E11" s="54">
        <f>'P &amp; L'!K58</f>
        <v>27.527057937527083</v>
      </c>
      <c r="F11" s="54">
        <f>'P &amp; L'!L58</f>
        <v>31.706943236252435</v>
      </c>
      <c r="G11" s="54">
        <f>'P &amp; L'!M58</f>
        <v>35.934529176445054</v>
      </c>
      <c r="H11" s="54">
        <f>'P &amp; L'!N58</f>
        <v>38.440871447233967</v>
      </c>
      <c r="I11" s="54">
        <f>'P &amp; L'!O58</f>
        <v>38.768989646417069</v>
      </c>
      <c r="J11" s="54">
        <f>'P &amp; L'!P58</f>
        <v>38.629375066984856</v>
      </c>
      <c r="K11" s="54">
        <f>'P &amp; L'!Q58</f>
        <v>38.166981570252425</v>
      </c>
      <c r="L11" s="54">
        <f>'P &amp; L'!R58</f>
        <v>37.383616137185385</v>
      </c>
      <c r="M11" s="54">
        <f>'P &amp; L'!S58</f>
        <v>36.09916633507045</v>
      </c>
      <c r="N11" s="54">
        <f>'P &amp; L'!T58</f>
        <v>31.631103993114312</v>
      </c>
    </row>
    <row r="12" spans="2:14" ht="14.4" x14ac:dyDescent="0.25">
      <c r="B12" s="53" t="s">
        <v>70</v>
      </c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</row>
    <row r="13" spans="2:14" ht="14.4" x14ac:dyDescent="0.25">
      <c r="B13" s="53" t="s">
        <v>71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</row>
    <row r="14" spans="2:14" ht="14.4" x14ac:dyDescent="0.25">
      <c r="B14" s="55" t="s">
        <v>72</v>
      </c>
      <c r="C14" s="56">
        <f>SUM(C9:C13)</f>
        <v>9.8533401574911625</v>
      </c>
      <c r="D14" s="56">
        <f t="shared" ref="D14:H14" si="4">SUM(D9:D13)</f>
        <v>22.741333381979246</v>
      </c>
      <c r="E14" s="56">
        <f t="shared" si="4"/>
        <v>43.514544643058493</v>
      </c>
      <c r="F14" s="56">
        <f t="shared" si="4"/>
        <v>57.989039910551142</v>
      </c>
      <c r="G14" s="56">
        <f t="shared" si="4"/>
        <v>73.514750805348768</v>
      </c>
      <c r="H14" s="56">
        <f t="shared" si="4"/>
        <v>82.811628348436898</v>
      </c>
      <c r="I14" s="56">
        <f t="shared" ref="I14:J14" si="5">SUM(I9:I13)</f>
        <v>84.952923113723443</v>
      </c>
      <c r="J14" s="56">
        <f t="shared" si="5"/>
        <v>86.966159079849774</v>
      </c>
      <c r="K14" s="56">
        <f t="shared" ref="K14:M14" si="6">SUM(K9:K13)</f>
        <v>88.872964898225746</v>
      </c>
      <c r="L14" s="56">
        <f t="shared" si="6"/>
        <v>90.657305223527317</v>
      </c>
      <c r="M14" s="56">
        <f t="shared" si="6"/>
        <v>92.255452732294586</v>
      </c>
      <c r="N14" s="56">
        <f t="shared" ref="N14" si="7">SUM(N9:N13)</f>
        <v>92.97168519664686</v>
      </c>
    </row>
    <row r="15" spans="2:14" ht="14.4" x14ac:dyDescent="0.25">
      <c r="B15" s="5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</row>
    <row r="16" spans="2:14" ht="14.4" x14ac:dyDescent="0.25">
      <c r="B16" s="55" t="s">
        <v>73</v>
      </c>
      <c r="C16" s="8">
        <f>BS!I61</f>
        <v>2.685679336514351</v>
      </c>
      <c r="D16" s="8">
        <f>BS!J61</f>
        <v>29.586362814747549</v>
      </c>
      <c r="E16" s="8">
        <f>BS!K61</f>
        <v>60.061668265705677</v>
      </c>
      <c r="F16" s="8">
        <f>BS!L61</f>
        <v>47.707058874726101</v>
      </c>
      <c r="G16" s="8">
        <f>BS!M61</f>
        <v>50.006510446584741</v>
      </c>
      <c r="H16" s="8">
        <f>BS!N61</f>
        <v>32.903803008765664</v>
      </c>
      <c r="I16" s="8">
        <f>BS!O61</f>
        <v>11.734646657589991</v>
      </c>
      <c r="J16" s="8">
        <f>BS!P61</f>
        <v>10.58206022853102</v>
      </c>
      <c r="K16" s="8">
        <f>BS!Q61</f>
        <v>11.040072258528539</v>
      </c>
      <c r="L16" s="8">
        <f>BS!R61</f>
        <v>11.518161854810671</v>
      </c>
      <c r="M16" s="8">
        <f>BS!S61</f>
        <v>12.017224420945126</v>
      </c>
      <c r="N16" s="8">
        <f>BS!T61</f>
        <v>12.538196200487391</v>
      </c>
    </row>
    <row r="17" spans="2:14" ht="14.4" x14ac:dyDescent="0.25">
      <c r="B17" s="57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</row>
    <row r="18" spans="2:14" ht="14.4" x14ac:dyDescent="0.25">
      <c r="B18" s="55" t="s">
        <v>74</v>
      </c>
      <c r="C18" s="58">
        <f>C14-C16</f>
        <v>7.1676608209768116</v>
      </c>
      <c r="D18" s="58">
        <f t="shared" ref="D18:N18" si="8">D14-D16</f>
        <v>-6.8450294327683032</v>
      </c>
      <c r="E18" s="58">
        <f t="shared" si="8"/>
        <v>-16.547123622647185</v>
      </c>
      <c r="F18" s="58">
        <f t="shared" si="8"/>
        <v>10.281981035825041</v>
      </c>
      <c r="G18" s="58">
        <f t="shared" si="8"/>
        <v>23.508240358764027</v>
      </c>
      <c r="H18" s="58">
        <f t="shared" si="8"/>
        <v>49.907825339671234</v>
      </c>
      <c r="I18" s="58">
        <f t="shared" si="8"/>
        <v>73.218276456133452</v>
      </c>
      <c r="J18" s="58">
        <f t="shared" si="8"/>
        <v>76.384098851318754</v>
      </c>
      <c r="K18" s="58">
        <f t="shared" si="8"/>
        <v>77.832892639697207</v>
      </c>
      <c r="L18" s="58">
        <f t="shared" si="8"/>
        <v>79.139143368716645</v>
      </c>
      <c r="M18" s="58">
        <f t="shared" si="8"/>
        <v>80.238228311349459</v>
      </c>
      <c r="N18" s="58">
        <f t="shared" si="8"/>
        <v>80.433488996159468</v>
      </c>
    </row>
    <row r="19" spans="2:14" ht="14.4" x14ac:dyDescent="0.25">
      <c r="B19" s="53"/>
    </row>
    <row r="20" spans="2:14" ht="14.4" x14ac:dyDescent="0.25">
      <c r="B20" s="52" t="s">
        <v>75</v>
      </c>
    </row>
    <row r="21" spans="2:14" ht="14.4" x14ac:dyDescent="0.25">
      <c r="B21" s="59" t="s">
        <v>76</v>
      </c>
      <c r="C21" s="8">
        <f>'WC Rice + Food'!S51</f>
        <v>11.058209502385761</v>
      </c>
      <c r="D21" s="8">
        <f>'WC Rice + Food'!T51</f>
        <v>22.189772111060666</v>
      </c>
      <c r="E21" s="8">
        <f>'WC Rice + Food'!U51</f>
        <v>45.046251199279254</v>
      </c>
      <c r="F21" s="8">
        <f>'WC Rice + Food'!V51</f>
        <v>35.780294156044576</v>
      </c>
      <c r="G21" s="8">
        <f>'WC Rice + Food'!W51</f>
        <v>37.504882834938556</v>
      </c>
      <c r="H21" s="8">
        <f>'WC Rice + Food'!X51</f>
        <v>24.677852256574255</v>
      </c>
      <c r="I21" s="8">
        <f>'WC Rice + Food'!Y51</f>
        <v>8.8009849931924862</v>
      </c>
      <c r="J21" s="8">
        <f>'WC Rice + Food'!Z51</f>
        <v>7.9365451713982793</v>
      </c>
      <c r="K21" s="8">
        <f>'WC Rice + Food'!AA51</f>
        <v>8.2800541938963761</v>
      </c>
      <c r="L21" s="8">
        <f>'WC Rice + Food'!AB51</f>
        <v>8.6386213911080176</v>
      </c>
      <c r="M21" s="8">
        <f>'WC Rice + Food'!AC51</f>
        <v>9.0129183157088448</v>
      </c>
      <c r="N21" s="8">
        <f>'WC Rice + Food'!AD51</f>
        <v>9.4036471503655434</v>
      </c>
    </row>
    <row r="22" spans="2:14" ht="14.4" x14ac:dyDescent="0.25">
      <c r="B22" s="59" t="s">
        <v>77</v>
      </c>
    </row>
    <row r="23" spans="2:14" ht="14.4" x14ac:dyDescent="0.25">
      <c r="B23" s="59" t="s">
        <v>78</v>
      </c>
    </row>
    <row r="24" spans="2:14" ht="14.4" x14ac:dyDescent="0.25">
      <c r="B24" s="59" t="s">
        <v>79</v>
      </c>
      <c r="C24" s="56">
        <f>-(BS!H49-'Working Capital'!D44)</f>
        <v>-7.7907000000000002</v>
      </c>
      <c r="D24" s="54">
        <f>-'Debt Schedule'!N16</f>
        <v>-0.35000000000000003</v>
      </c>
      <c r="E24" s="54">
        <f>-'Debt Schedule'!O16</f>
        <v>-0.35000000000000003</v>
      </c>
      <c r="F24" s="54">
        <f>-'Debt Schedule'!P16</f>
        <v>-1.4000000000000001</v>
      </c>
      <c r="G24" s="54">
        <f>-'Debt Schedule'!Q16</f>
        <v>-2.8000000000000003</v>
      </c>
      <c r="H24" s="54">
        <f>-'Debt Schedule'!R16</f>
        <v>-4.2</v>
      </c>
      <c r="I24" s="54">
        <f>-'Debt Schedule'!S16</f>
        <v>-7</v>
      </c>
      <c r="J24" s="54">
        <f>-'Debt Schedule'!T16</f>
        <v>-9.8000000000000007</v>
      </c>
      <c r="K24" s="54">
        <f>-'Debt Schedule'!U16</f>
        <v>-12.6</v>
      </c>
      <c r="L24" s="54">
        <f>-'Debt Schedule'!V16</f>
        <v>-15.4</v>
      </c>
      <c r="M24" s="54">
        <f>-'Debt Schedule'!W16</f>
        <v>-21</v>
      </c>
      <c r="N24" s="54">
        <f>-'Debt Schedule'!X16</f>
        <v>-65.099999999999994</v>
      </c>
    </row>
    <row r="25" spans="2:14" ht="14.4" x14ac:dyDescent="0.25">
      <c r="B25" s="59" t="s">
        <v>69</v>
      </c>
      <c r="C25" s="54">
        <f>-('WC Rice + Food'!S49+'Debt Schedule'!M40)</f>
        <v>-2.2116419004771521</v>
      </c>
      <c r="D25" s="54">
        <f>-('WC Rice + Food'!T49+'Debt Schedule'!N40)</f>
        <v>-24.826846322689285</v>
      </c>
      <c r="E25" s="54">
        <f>-('WC Rice + Food'!U49+'Debt Schedule'!O40)</f>
        <v>-27.527057937527083</v>
      </c>
      <c r="F25" s="54">
        <f>-('WC Rice + Food'!V49+'Debt Schedule'!P40)</f>
        <v>-31.706943236252435</v>
      </c>
      <c r="G25" s="54">
        <f>-('WC Rice + Food'!W49+'Debt Schedule'!Q40)</f>
        <v>-35.934529176445054</v>
      </c>
      <c r="H25" s="54">
        <f>-('WC Rice + Food'!X49+'Debt Schedule'!R40)</f>
        <v>-38.440871447233967</v>
      </c>
      <c r="I25" s="54">
        <f>-('WC Rice + Food'!Y49+'Debt Schedule'!S40)</f>
        <v>-38.768989646417069</v>
      </c>
      <c r="J25" s="54">
        <f>-('WC Rice + Food'!Z49+'Debt Schedule'!T40)</f>
        <v>-38.629375066984856</v>
      </c>
      <c r="K25" s="54">
        <f>-('WC Rice + Food'!AA49+'Debt Schedule'!U40)</f>
        <v>-38.166981570252425</v>
      </c>
      <c r="L25" s="54">
        <f>-('WC Rice + Food'!AB49+'Debt Schedule'!V40)</f>
        <v>-37.383616137185385</v>
      </c>
      <c r="M25" s="54">
        <f>-('WC Rice + Food'!AC49+'Debt Schedule'!W40)</f>
        <v>-36.09916633507045</v>
      </c>
      <c r="N25" s="54">
        <f>-('WC Rice + Food'!AD49+'Debt Schedule'!X40)</f>
        <v>-31.631103993114312</v>
      </c>
    </row>
    <row r="26" spans="2:14" ht="14.4" x14ac:dyDescent="0.25">
      <c r="B26" s="60" t="s">
        <v>80</v>
      </c>
      <c r="C26" s="61">
        <f>SUM(C21:C25)</f>
        <v>1.0558676019086088</v>
      </c>
      <c r="D26" s="61">
        <f t="shared" ref="D26:H26" si="9">SUM(D21:D25)</f>
        <v>-2.9870742116286202</v>
      </c>
      <c r="E26" s="61">
        <f t="shared" si="9"/>
        <v>17.16919326175217</v>
      </c>
      <c r="F26" s="61">
        <f t="shared" si="9"/>
        <v>2.6733509197921421</v>
      </c>
      <c r="G26" s="61">
        <f t="shared" si="9"/>
        <v>-1.2296463415064949</v>
      </c>
      <c r="H26" s="61">
        <f t="shared" si="9"/>
        <v>-17.963019190659711</v>
      </c>
      <c r="I26" s="61">
        <f t="shared" ref="I26:J26" si="10">SUM(I21:I25)</f>
        <v>-36.968004653224583</v>
      </c>
      <c r="J26" s="61">
        <f t="shared" si="10"/>
        <v>-40.492829895586581</v>
      </c>
      <c r="K26" s="61">
        <f t="shared" ref="K26:M26" si="11">SUM(K21:K25)</f>
        <v>-42.48692737635605</v>
      </c>
      <c r="L26" s="61">
        <f t="shared" si="11"/>
        <v>-44.144994746077366</v>
      </c>
      <c r="M26" s="61">
        <f t="shared" si="11"/>
        <v>-48.086248019361605</v>
      </c>
      <c r="N26" s="61">
        <f t="shared" ref="N26" si="12">SUM(N21:N25)</f>
        <v>-87.327456842748759</v>
      </c>
    </row>
    <row r="27" spans="2:14" ht="14.4" x14ac:dyDescent="0.25">
      <c r="B27" s="53"/>
    </row>
    <row r="28" spans="2:14" ht="14.4" x14ac:dyDescent="0.25">
      <c r="B28" s="62" t="s">
        <v>81</v>
      </c>
    </row>
    <row r="29" spans="2:14" ht="14.4" x14ac:dyDescent="0.25">
      <c r="B29" s="59" t="s">
        <v>82</v>
      </c>
      <c r="C29" s="54">
        <f>-'Dep-WDV'!E63</f>
        <v>0</v>
      </c>
      <c r="D29" s="54">
        <f>-'Dep-WDV'!F63</f>
        <v>0</v>
      </c>
      <c r="E29" s="54">
        <f>-'Dep-WDV'!G63</f>
        <v>0</v>
      </c>
      <c r="F29" s="54">
        <f>-'Dep-WDV'!H63</f>
        <v>0</v>
      </c>
      <c r="G29" s="54">
        <f>-'Dep-WDV'!I63</f>
        <v>0</v>
      </c>
      <c r="H29" s="54">
        <f>-'Dep-WDV'!J63</f>
        <v>0</v>
      </c>
      <c r="I29" s="54">
        <f>-'Dep-WDV'!K63</f>
        <v>0</v>
      </c>
      <c r="J29" s="54">
        <f>-'Dep-WDV'!L63</f>
        <v>0</v>
      </c>
      <c r="K29" s="54">
        <f>-'Dep-WDV'!M63</f>
        <v>0</v>
      </c>
      <c r="L29" s="54">
        <f>-'Dep-WDV'!N63</f>
        <v>0</v>
      </c>
      <c r="M29" s="54">
        <f>-'Dep-WDV'!O63</f>
        <v>0</v>
      </c>
      <c r="N29" s="54">
        <f>-'Dep-WDV'!P63</f>
        <v>0</v>
      </c>
    </row>
    <row r="30" spans="2:14" ht="14.4" x14ac:dyDescent="0.25">
      <c r="B30" s="59" t="s">
        <v>83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</row>
    <row r="31" spans="2:14" ht="14.4" x14ac:dyDescent="0.25">
      <c r="B31" s="59" t="s">
        <v>84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</row>
    <row r="32" spans="2:14" ht="14.4" x14ac:dyDescent="0.25">
      <c r="B32" s="60" t="s">
        <v>85</v>
      </c>
      <c r="C32" s="61">
        <f>SUM(C29:C31)</f>
        <v>0</v>
      </c>
      <c r="D32" s="61">
        <f t="shared" ref="D32:H32" si="13">SUM(D29:D31)</f>
        <v>0</v>
      </c>
      <c r="E32" s="61">
        <f t="shared" si="13"/>
        <v>0</v>
      </c>
      <c r="F32" s="61">
        <f t="shared" si="13"/>
        <v>0</v>
      </c>
      <c r="G32" s="61">
        <f t="shared" si="13"/>
        <v>0</v>
      </c>
      <c r="H32" s="61">
        <f t="shared" si="13"/>
        <v>0</v>
      </c>
      <c r="I32" s="61">
        <f t="shared" ref="I32:J32" si="14">SUM(I29:I31)</f>
        <v>0</v>
      </c>
      <c r="J32" s="61">
        <f t="shared" si="14"/>
        <v>0</v>
      </c>
      <c r="K32" s="61">
        <f t="shared" ref="K32:M32" si="15">SUM(K29:K31)</f>
        <v>0</v>
      </c>
      <c r="L32" s="61">
        <f t="shared" si="15"/>
        <v>0</v>
      </c>
      <c r="M32" s="61">
        <f t="shared" si="15"/>
        <v>0</v>
      </c>
      <c r="N32" s="61">
        <f t="shared" ref="N32" si="16">SUM(N29:N31)</f>
        <v>0</v>
      </c>
    </row>
    <row r="33" spans="2:14" ht="14.4" x14ac:dyDescent="0.25">
      <c r="B33" s="53"/>
    </row>
    <row r="34" spans="2:14" ht="14.4" x14ac:dyDescent="0.25">
      <c r="B34" s="55" t="s">
        <v>86</v>
      </c>
      <c r="C34" s="56">
        <f>C32+C26+C18</f>
        <v>8.2235284228854209</v>
      </c>
      <c r="D34" s="56">
        <f t="shared" ref="D34:J34" si="17">D32+D26+D18</f>
        <v>-9.8321036443969234</v>
      </c>
      <c r="E34" s="56">
        <f t="shared" si="17"/>
        <v>0.62206963910498558</v>
      </c>
      <c r="F34" s="56">
        <f t="shared" si="17"/>
        <v>12.955331955617183</v>
      </c>
      <c r="G34" s="56">
        <f t="shared" si="17"/>
        <v>22.278594017257532</v>
      </c>
      <c r="H34" s="56">
        <f t="shared" si="17"/>
        <v>31.944806149011523</v>
      </c>
      <c r="I34" s="56">
        <f t="shared" si="17"/>
        <v>36.25027180290887</v>
      </c>
      <c r="J34" s="56">
        <f t="shared" si="17"/>
        <v>35.891268955732173</v>
      </c>
      <c r="K34" s="56">
        <f t="shared" ref="K34:M34" si="18">K32+K26+K18</f>
        <v>35.345965263341157</v>
      </c>
      <c r="L34" s="56">
        <f t="shared" si="18"/>
        <v>34.99414862263928</v>
      </c>
      <c r="M34" s="56">
        <f t="shared" si="18"/>
        <v>32.151980291987854</v>
      </c>
      <c r="N34" s="56">
        <f t="shared" ref="N34" si="19">N32+N26+N18</f>
        <v>-6.8939678465892911</v>
      </c>
    </row>
    <row r="35" spans="2:14" ht="14.4" x14ac:dyDescent="0.25">
      <c r="B35" s="59" t="s">
        <v>87</v>
      </c>
      <c r="C35" s="54">
        <f>BS!H20</f>
        <v>1.7949999999999999</v>
      </c>
      <c r="D35" s="54">
        <f>C36</f>
        <v>10.018528422885421</v>
      </c>
      <c r="E35" s="54">
        <f t="shared" ref="E35:H35" si="20">D36</f>
        <v>0.18642477848849737</v>
      </c>
      <c r="F35" s="54">
        <f t="shared" si="20"/>
        <v>0.80849441759348295</v>
      </c>
      <c r="G35" s="54">
        <f t="shared" si="20"/>
        <v>13.763826373210666</v>
      </c>
      <c r="H35" s="54">
        <f t="shared" si="20"/>
        <v>36.042420390468195</v>
      </c>
      <c r="I35" s="54">
        <f t="shared" ref="I35" si="21">H36</f>
        <v>67.987226539479721</v>
      </c>
      <c r="J35" s="54">
        <f t="shared" ref="J35" si="22">I36</f>
        <v>104.23749834238859</v>
      </c>
      <c r="K35" s="54">
        <f t="shared" ref="K35" si="23">J36</f>
        <v>140.12876729812075</v>
      </c>
      <c r="L35" s="54">
        <f t="shared" ref="L35" si="24">K36</f>
        <v>175.47473256146191</v>
      </c>
      <c r="M35" s="54">
        <f t="shared" ref="M35:N35" si="25">L36</f>
        <v>210.46888118410118</v>
      </c>
      <c r="N35" s="54">
        <f t="shared" si="25"/>
        <v>242.62086147608903</v>
      </c>
    </row>
    <row r="36" spans="2:14" ht="15" thickBot="1" x14ac:dyDescent="0.3">
      <c r="B36" s="63" t="s">
        <v>88</v>
      </c>
      <c r="C36" s="64">
        <f>C34+C35</f>
        <v>10.018528422885421</v>
      </c>
      <c r="D36" s="64">
        <f t="shared" ref="D36:J36" si="26">D34+D35</f>
        <v>0.18642477848849737</v>
      </c>
      <c r="E36" s="64">
        <f t="shared" si="26"/>
        <v>0.80849441759348295</v>
      </c>
      <c r="F36" s="64">
        <f t="shared" si="26"/>
        <v>13.763826373210666</v>
      </c>
      <c r="G36" s="64">
        <f t="shared" si="26"/>
        <v>36.042420390468195</v>
      </c>
      <c r="H36" s="64">
        <f t="shared" si="26"/>
        <v>67.987226539479721</v>
      </c>
      <c r="I36" s="64">
        <f t="shared" si="26"/>
        <v>104.23749834238859</v>
      </c>
      <c r="J36" s="64">
        <f t="shared" si="26"/>
        <v>140.12876729812075</v>
      </c>
      <c r="K36" s="64">
        <f t="shared" ref="K36:M36" si="27">K34+K35</f>
        <v>175.47473256146191</v>
      </c>
      <c r="L36" s="64">
        <f t="shared" si="27"/>
        <v>210.46888118410118</v>
      </c>
      <c r="M36" s="64">
        <f t="shared" si="27"/>
        <v>242.62086147608903</v>
      </c>
      <c r="N36" s="64">
        <f t="shared" ref="N36" si="28">N34+N35</f>
        <v>235.72689362949973</v>
      </c>
    </row>
  </sheetData>
  <conditionalFormatting sqref="C36:N36">
    <cfRule type="cellIs" dxfId="6" priority="1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0DB1-4749-4596-93EB-E60D52E2E30A}">
  <dimension ref="A3:AD98"/>
  <sheetViews>
    <sheetView tabSelected="1" topLeftCell="L37" workbookViewId="0">
      <selection activeCell="S51" sqref="S51:AD51"/>
    </sheetView>
  </sheetViews>
  <sheetFormatPr defaultColWidth="8.88671875" defaultRowHeight="13.8" x14ac:dyDescent="0.3"/>
  <cols>
    <col min="1" max="1" width="8.88671875" style="248"/>
    <col min="2" max="2" width="48.44140625" style="248" bestFit="1" customWidth="1"/>
    <col min="3" max="3" width="6" style="248" customWidth="1"/>
    <col min="4" max="8" width="8.88671875" style="248"/>
    <col min="9" max="15" width="10.109375" style="248" bestFit="1" customWidth="1"/>
    <col min="16" max="16" width="8.88671875" style="248"/>
    <col min="17" max="17" width="25.44140625" style="248" customWidth="1"/>
    <col min="18" max="18" width="0" style="248" hidden="1" customWidth="1"/>
    <col min="19" max="16384" width="8.88671875" style="248"/>
  </cols>
  <sheetData>
    <row r="3" spans="2:30" ht="14.4" x14ac:dyDescent="0.3">
      <c r="D3" s="24">
        <v>365</v>
      </c>
      <c r="E3" s="24">
        <f>E4-D4</f>
        <v>365</v>
      </c>
      <c r="F3" s="24">
        <f>F4-E4</f>
        <v>366</v>
      </c>
      <c r="G3" s="24">
        <f>G4-F4</f>
        <v>365</v>
      </c>
      <c r="H3" s="24">
        <f>H4-G4</f>
        <v>365</v>
      </c>
      <c r="I3" s="24">
        <f>I4-H4</f>
        <v>365</v>
      </c>
    </row>
    <row r="4" spans="2:30" ht="14.4" x14ac:dyDescent="0.3">
      <c r="D4" s="6">
        <f>BS!C3</f>
        <v>43190</v>
      </c>
      <c r="E4" s="6">
        <f>BS!D3</f>
        <v>43555</v>
      </c>
      <c r="F4" s="6">
        <f>BS!E3</f>
        <v>43921</v>
      </c>
      <c r="G4" s="6">
        <f>BS!F3</f>
        <v>44286</v>
      </c>
      <c r="H4" s="6">
        <f>BS!G3</f>
        <v>44651</v>
      </c>
      <c r="I4" s="6">
        <f>BS!H3</f>
        <v>45016</v>
      </c>
      <c r="Q4" s="305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  <c r="AD4" s="301"/>
    </row>
    <row r="5" spans="2:30" s="9" customFormat="1" ht="14.4" x14ac:dyDescent="0.3">
      <c r="B5" s="103" t="s">
        <v>151</v>
      </c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</row>
    <row r="6" spans="2:30" s="9" customFormat="1" ht="14.4" x14ac:dyDescent="0.3">
      <c r="B6" s="104" t="s">
        <v>36</v>
      </c>
      <c r="C6" s="104"/>
      <c r="D6" s="105">
        <f>BS!C17</f>
        <v>83.28779999999999</v>
      </c>
      <c r="E6" s="105">
        <f>BS!D17</f>
        <v>211.95300000000003</v>
      </c>
      <c r="F6" s="105">
        <f>BS!E17</f>
        <v>46.354700000000001</v>
      </c>
      <c r="G6" s="105">
        <f>BS!F17</f>
        <v>32.992400000000004</v>
      </c>
      <c r="H6" s="105">
        <f>BS!G17</f>
        <v>11.2624</v>
      </c>
      <c r="I6" s="105">
        <f>BS!H17</f>
        <v>12.422800000000001</v>
      </c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</row>
    <row r="7" spans="2:30" s="9" customFormat="1" ht="14.4" x14ac:dyDescent="0.3">
      <c r="B7" s="104" t="s">
        <v>6</v>
      </c>
      <c r="C7" s="104"/>
      <c r="D7" s="104"/>
      <c r="E7" s="105">
        <f>'P &amp; L'!D24</f>
        <v>404.93979999999999</v>
      </c>
      <c r="F7" s="105">
        <f>'P &amp; L'!E24</f>
        <v>31.795500000000001</v>
      </c>
      <c r="G7" s="105">
        <f>'P &amp; L'!F24</f>
        <v>40.191999999999993</v>
      </c>
      <c r="H7" s="105">
        <f>'P &amp; L'!G24</f>
        <v>98.565399999999997</v>
      </c>
      <c r="I7" s="105">
        <f>'P &amp; L'!H24</f>
        <v>82.541999999999987</v>
      </c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</row>
    <row r="8" spans="2:30" s="9" customFormat="1" ht="14.4" x14ac:dyDescent="0.3">
      <c r="B8" s="104" t="s">
        <v>151</v>
      </c>
      <c r="C8" s="106" t="s">
        <v>107</v>
      </c>
      <c r="D8" s="104"/>
      <c r="E8" s="107">
        <f>(AVERAGE(D6:E6)/E7)*E3</f>
        <v>133.060385765983</v>
      </c>
      <c r="F8" s="107">
        <f t="shared" ref="F8:I8" si="0">(AVERAGE(E6:F6)/F7)*F3</f>
        <v>1486.6980893522668</v>
      </c>
      <c r="G8" s="107">
        <f t="shared" si="0"/>
        <v>360.29174338176762</v>
      </c>
      <c r="H8" s="107">
        <f t="shared" si="0"/>
        <v>81.940528826545631</v>
      </c>
      <c r="I8" s="107">
        <f t="shared" si="0"/>
        <v>52.367873325095118</v>
      </c>
      <c r="J8" s="108">
        <v>45</v>
      </c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</row>
    <row r="9" spans="2:30" s="9" customFormat="1" ht="14.4" x14ac:dyDescent="0.3">
      <c r="C9" s="109"/>
      <c r="E9" s="41"/>
      <c r="F9" s="41"/>
      <c r="G9" s="41"/>
      <c r="H9" s="41"/>
      <c r="I9" s="110"/>
      <c r="R9" s="248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</row>
    <row r="10" spans="2:30" s="9" customFormat="1" ht="14.4" x14ac:dyDescent="0.3">
      <c r="B10" s="103" t="s">
        <v>152</v>
      </c>
      <c r="R10" s="248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</row>
    <row r="11" spans="2:30" s="9" customFormat="1" ht="14.4" x14ac:dyDescent="0.3">
      <c r="B11" s="104" t="s">
        <v>35</v>
      </c>
      <c r="C11" s="104"/>
      <c r="D11" s="105">
        <f>BS!C14</f>
        <v>464.22950000000003</v>
      </c>
      <c r="E11" s="105">
        <f>BS!D14</f>
        <v>10.243600000000001</v>
      </c>
      <c r="F11" s="105">
        <f>BS!E14</f>
        <v>5.0513999999999992</v>
      </c>
      <c r="G11" s="105">
        <f>BS!F14</f>
        <v>5.4169</v>
      </c>
      <c r="H11" s="105">
        <f>BS!G14</f>
        <v>7.0898000000000003</v>
      </c>
      <c r="I11" s="105">
        <f>BS!H14</f>
        <v>7.4802</v>
      </c>
      <c r="R11" s="248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</row>
    <row r="12" spans="2:30" s="9" customFormat="1" ht="14.4" x14ac:dyDescent="0.3">
      <c r="B12" s="104" t="s">
        <v>307</v>
      </c>
      <c r="C12" s="104"/>
      <c r="D12" s="104"/>
      <c r="E12" s="107">
        <f>'P &amp; L'!D33+'P &amp; L'!D37+'P &amp; L'!D40</f>
        <v>523.19749999999999</v>
      </c>
      <c r="F12" s="107">
        <f>'P &amp; L'!E33+'P &amp; L'!E37+'P &amp; L'!E40</f>
        <v>38.8827</v>
      </c>
      <c r="G12" s="107">
        <f>'P &amp; L'!F33+'P &amp; L'!F37+'P &amp; L'!F40</f>
        <v>36.8581</v>
      </c>
      <c r="H12" s="107">
        <f>'P &amp; L'!G33+'P &amp; L'!G37+'P &amp; L'!G40</f>
        <v>84.506972599999997</v>
      </c>
      <c r="I12" s="107">
        <f>'P &amp; L'!H33+'P &amp; L'!H37+'P &amp; L'!H40</f>
        <v>58.922916746999995</v>
      </c>
      <c r="R12" s="2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</row>
    <row r="13" spans="2:30" s="9" customFormat="1" ht="14.4" x14ac:dyDescent="0.3">
      <c r="B13" s="104" t="s">
        <v>152</v>
      </c>
      <c r="C13" s="106" t="s">
        <v>107</v>
      </c>
      <c r="D13" s="104"/>
      <c r="E13" s="107">
        <f>(AVERAGE(D11:E11)/E12)*E3</f>
        <v>165.5041179478113</v>
      </c>
      <c r="F13" s="107">
        <f t="shared" ref="F13:I13" si="1">(AVERAGE(E11:F11)/F12)*F3</f>
        <v>71.985355955219163</v>
      </c>
      <c r="G13" s="107">
        <f t="shared" si="1"/>
        <v>51.832968872513767</v>
      </c>
      <c r="H13" s="107">
        <f t="shared" si="1"/>
        <v>27.009283136951471</v>
      </c>
      <c r="I13" s="107">
        <f t="shared" si="1"/>
        <v>45.127178809174985</v>
      </c>
      <c r="J13" s="108">
        <v>45</v>
      </c>
      <c r="R13" s="2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</row>
    <row r="14" spans="2:30" s="9" customFormat="1" ht="14.4" x14ac:dyDescent="0.3">
      <c r="C14" s="109"/>
      <c r="E14" s="41"/>
      <c r="F14" s="41"/>
      <c r="G14" s="41"/>
      <c r="H14" s="41"/>
      <c r="I14" s="110"/>
      <c r="R14" s="248"/>
    </row>
    <row r="15" spans="2:30" s="9" customFormat="1" ht="14.4" x14ac:dyDescent="0.3">
      <c r="B15" s="103" t="s">
        <v>153</v>
      </c>
      <c r="R15" s="248"/>
      <c r="S15" s="263"/>
      <c r="T15" s="263"/>
      <c r="U15" s="263"/>
      <c r="V15" s="263"/>
      <c r="W15" s="263"/>
      <c r="X15" s="263"/>
      <c r="Y15" s="263"/>
      <c r="Z15" s="263"/>
      <c r="AA15" s="263"/>
      <c r="AB15" s="263"/>
      <c r="AC15" s="263"/>
      <c r="AD15" s="263"/>
    </row>
    <row r="16" spans="2:30" s="9" customFormat="1" ht="14.4" x14ac:dyDescent="0.3">
      <c r="B16" s="104" t="s">
        <v>53</v>
      </c>
      <c r="C16" s="104"/>
      <c r="D16" s="105">
        <f>BS!C46</f>
        <v>132.0976</v>
      </c>
      <c r="E16" s="105">
        <f>BS!D46</f>
        <v>41.872600000000006</v>
      </c>
      <c r="F16" s="105">
        <f>BS!E46</f>
        <v>33.364000000000004</v>
      </c>
      <c r="G16" s="105">
        <f>BS!F46</f>
        <v>23.357700000000001</v>
      </c>
      <c r="H16" s="105">
        <f>BS!G46</f>
        <v>8.3267999999999986</v>
      </c>
      <c r="I16" s="105">
        <f>BS!H46</f>
        <v>7.8444000000000003</v>
      </c>
      <c r="R16" s="2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</row>
    <row r="17" spans="2:30" s="9" customFormat="1" ht="14.4" x14ac:dyDescent="0.3">
      <c r="B17" s="104" t="s">
        <v>307</v>
      </c>
      <c r="C17" s="104"/>
      <c r="D17" s="104"/>
      <c r="E17" s="107">
        <f>E12</f>
        <v>523.19749999999999</v>
      </c>
      <c r="F17" s="107">
        <f t="shared" ref="F17:I17" si="2">F12</f>
        <v>38.8827</v>
      </c>
      <c r="G17" s="107">
        <f t="shared" si="2"/>
        <v>36.8581</v>
      </c>
      <c r="H17" s="107">
        <f t="shared" si="2"/>
        <v>84.506972599999997</v>
      </c>
      <c r="I17" s="107">
        <f t="shared" si="2"/>
        <v>58.922916746999995</v>
      </c>
      <c r="R17" s="248"/>
    </row>
    <row r="18" spans="2:30" s="9" customFormat="1" ht="14.4" x14ac:dyDescent="0.3">
      <c r="B18" s="104" t="s">
        <v>153</v>
      </c>
      <c r="C18" s="106" t="s">
        <v>107</v>
      </c>
      <c r="D18" s="104"/>
      <c r="E18" s="107">
        <f>(AVERAGE(D16:E16)/E17)*E3</f>
        <v>60.683702617080549</v>
      </c>
      <c r="F18" s="107">
        <f t="shared" ref="F18:I18" si="3">(AVERAGE(E16:F16)/F17)*F3</f>
        <v>354.09829564304954</v>
      </c>
      <c r="G18" s="107">
        <f t="shared" si="3"/>
        <v>280.85306214916125</v>
      </c>
      <c r="H18" s="107">
        <f t="shared" si="3"/>
        <v>68.425374523474531</v>
      </c>
      <c r="I18" s="107">
        <f t="shared" si="3"/>
        <v>50.086522577826386</v>
      </c>
      <c r="J18" s="108">
        <v>30</v>
      </c>
      <c r="R18" s="248"/>
    </row>
    <row r="19" spans="2:30" ht="14.4" x14ac:dyDescent="0.3">
      <c r="J19" s="41">
        <f>J8+J13-J18</f>
        <v>60</v>
      </c>
      <c r="Q19" s="9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</row>
    <row r="20" spans="2:30" ht="14.4" x14ac:dyDescent="0.3">
      <c r="B20" s="9" t="s">
        <v>154</v>
      </c>
      <c r="D20" s="10">
        <f>BS!C21/'P &amp; L'!C24</f>
        <v>4.8308611392364843E-2</v>
      </c>
      <c r="E20" s="10">
        <f>BS!D21/'P &amp; L'!D24</f>
        <v>6.9376238147003569E-2</v>
      </c>
      <c r="F20" s="10">
        <f>BS!E21/'P &amp; L'!E24</f>
        <v>0.77758802346243971</v>
      </c>
      <c r="G20" s="10">
        <f>BS!F21/'P &amp; L'!F24</f>
        <v>0.50395103503184735</v>
      </c>
      <c r="H20" s="10">
        <f>BS!G21/'P &amp; L'!G24</f>
        <v>0.22007114058280086</v>
      </c>
      <c r="I20" s="10">
        <f>BS!H21/'P &amp; L'!H24</f>
        <v>0.26470887548157307</v>
      </c>
      <c r="J20" s="111">
        <v>0.125</v>
      </c>
      <c r="S20" s="37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</row>
    <row r="21" spans="2:30" ht="14.4" x14ac:dyDescent="0.3">
      <c r="B21" s="9" t="s">
        <v>155</v>
      </c>
      <c r="D21" s="10">
        <f>BS!C50/SUM('P &amp; L'!C33:C46)</f>
        <v>2.4211610928719412E-2</v>
      </c>
      <c r="E21" s="10">
        <f>BS!D50/SUM('P &amp; L'!D33:D46)</f>
        <v>1.6084669166400483E-2</v>
      </c>
      <c r="F21" s="10">
        <f>BS!E50/SUM('P &amp; L'!E33:E46)</f>
        <v>0.29923700164959749</v>
      </c>
      <c r="G21" s="10">
        <f>BS!F50/SUM('P &amp; L'!F33:F46)</f>
        <v>0.34749892432259233</v>
      </c>
      <c r="H21" s="10">
        <f>BS!G50/SUM('P &amp; L'!G33:G46)</f>
        <v>3.0442450898725232E-2</v>
      </c>
      <c r="I21" s="10">
        <f>BS!H50/SUM('P &amp; L'!H33:H46)</f>
        <v>6.3176116396472831E-2</v>
      </c>
      <c r="J21" s="111">
        <v>0.1</v>
      </c>
      <c r="Q21" s="9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</row>
    <row r="22" spans="2:30" ht="14.4" x14ac:dyDescent="0.3"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</row>
    <row r="23" spans="2:30" ht="14.4" x14ac:dyDescent="0.3">
      <c r="Q23" s="9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</row>
    <row r="26" spans="2:30" ht="14.4" x14ac:dyDescent="0.3">
      <c r="B26" s="29" t="s">
        <v>166</v>
      </c>
    </row>
    <row r="27" spans="2:30" ht="14.4" x14ac:dyDescent="0.3">
      <c r="B27" s="17" t="s">
        <v>167</v>
      </c>
      <c r="D27" s="289">
        <f>'Debt Schedule'!M47</f>
        <v>0.35000000000000003</v>
      </c>
      <c r="E27" s="289">
        <f>'Debt Schedule'!N47</f>
        <v>0.35000000000000003</v>
      </c>
      <c r="F27" s="289">
        <f>'Debt Schedule'!O47</f>
        <v>1.4000000000000001</v>
      </c>
      <c r="G27" s="289">
        <f>'Debt Schedule'!P47</f>
        <v>2.8000000000000003</v>
      </c>
      <c r="H27" s="289">
        <f>'Debt Schedule'!Q47</f>
        <v>4.2</v>
      </c>
      <c r="I27" s="289">
        <f>'Debt Schedule'!R47</f>
        <v>7</v>
      </c>
      <c r="J27" s="289">
        <f>'Debt Schedule'!S47</f>
        <v>9.8000000000000007</v>
      </c>
      <c r="K27" s="289">
        <f>'Debt Schedule'!T47</f>
        <v>12.6</v>
      </c>
      <c r="L27" s="289">
        <f>'Debt Schedule'!U47</f>
        <v>15.4</v>
      </c>
      <c r="M27" s="289">
        <f>'Debt Schedule'!V47</f>
        <v>21</v>
      </c>
      <c r="N27" s="289">
        <f>'Debt Schedule'!W47</f>
        <v>65.099999999999994</v>
      </c>
      <c r="O27" s="289">
        <f>'Debt Schedule'!X47</f>
        <v>0</v>
      </c>
    </row>
    <row r="28" spans="2:30" ht="14.4" x14ac:dyDescent="0.3">
      <c r="B28" s="17" t="s">
        <v>168</v>
      </c>
      <c r="D28" s="41">
        <v>0.40129999999999999</v>
      </c>
      <c r="E28" s="41">
        <v>0.40129999999999999</v>
      </c>
      <c r="F28" s="41">
        <v>0.40129999999999999</v>
      </c>
      <c r="G28" s="41">
        <v>0.40129999999999999</v>
      </c>
      <c r="H28" s="41">
        <v>0.40129999999999999</v>
      </c>
      <c r="I28" s="41">
        <v>0.40129999999999999</v>
      </c>
      <c r="J28" s="41">
        <v>0.40129999999999999</v>
      </c>
      <c r="K28" s="41">
        <v>0.40129999999999999</v>
      </c>
      <c r="L28" s="41">
        <v>0.40129999999999999</v>
      </c>
      <c r="M28" s="41">
        <v>0.40129999999999999</v>
      </c>
      <c r="N28" s="41">
        <v>0.40129999999999999</v>
      </c>
      <c r="O28" s="41">
        <v>0.40129999999999999</v>
      </c>
    </row>
    <row r="29" spans="2:30" ht="14.4" x14ac:dyDescent="0.3">
      <c r="D29" s="112">
        <f t="shared" ref="D29:I29" si="4">SUM(D27:D28)</f>
        <v>0.75130000000000008</v>
      </c>
      <c r="E29" s="112">
        <f t="shared" si="4"/>
        <v>0.75130000000000008</v>
      </c>
      <c r="F29" s="112">
        <f t="shared" si="4"/>
        <v>1.8013000000000001</v>
      </c>
      <c r="G29" s="112">
        <f t="shared" si="4"/>
        <v>3.2013000000000003</v>
      </c>
      <c r="H29" s="112">
        <f t="shared" si="4"/>
        <v>4.6013000000000002</v>
      </c>
      <c r="I29" s="112">
        <f t="shared" si="4"/>
        <v>7.4013</v>
      </c>
      <c r="J29" s="112">
        <f t="shared" ref="J29:O29" si="5">SUM(J27:J28)</f>
        <v>10.2013</v>
      </c>
      <c r="K29" s="112">
        <f t="shared" si="5"/>
        <v>13.001300000000001</v>
      </c>
      <c r="L29" s="112">
        <f t="shared" si="5"/>
        <v>15.801300000000001</v>
      </c>
      <c r="M29" s="112">
        <f t="shared" si="5"/>
        <v>21.401299999999999</v>
      </c>
      <c r="N29" s="112">
        <f t="shared" si="5"/>
        <v>65.501300000000001</v>
      </c>
      <c r="O29" s="112">
        <f t="shared" si="5"/>
        <v>0.40129999999999999</v>
      </c>
      <c r="P29" s="112"/>
    </row>
    <row r="31" spans="2:30" x14ac:dyDescent="0.3">
      <c r="Q31" s="536" t="s">
        <v>524</v>
      </c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</row>
    <row r="32" spans="2:30" x14ac:dyDescent="0.3">
      <c r="B32" s="300" t="s">
        <v>376</v>
      </c>
      <c r="D32" s="301">
        <v>45382</v>
      </c>
      <c r="E32" s="301">
        <f t="shared" ref="E32" si="6">EOMONTH(D32,12)</f>
        <v>45747</v>
      </c>
      <c r="F32" s="301">
        <f t="shared" ref="F32" si="7">EOMONTH(E32,12)</f>
        <v>46112</v>
      </c>
      <c r="G32" s="301">
        <f t="shared" ref="G32" si="8">EOMONTH(F32,12)</f>
        <v>46477</v>
      </c>
      <c r="H32" s="301">
        <f t="shared" ref="H32" si="9">EOMONTH(G32,12)</f>
        <v>46843</v>
      </c>
      <c r="I32" s="301">
        <f t="shared" ref="I32" si="10">EOMONTH(H32,12)</f>
        <v>47208</v>
      </c>
      <c r="J32" s="301">
        <f t="shared" ref="J32" si="11">EOMONTH(I32,12)</f>
        <v>47573</v>
      </c>
      <c r="K32" s="301">
        <f t="shared" ref="K32" si="12">EOMONTH(J32,12)</f>
        <v>47938</v>
      </c>
      <c r="L32" s="301">
        <f t="shared" ref="L32" si="13">EOMONTH(K32,12)</f>
        <v>48304</v>
      </c>
      <c r="M32" s="301">
        <f t="shared" ref="M32" si="14">EOMONTH(L32,12)</f>
        <v>48669</v>
      </c>
      <c r="N32" s="301">
        <f t="shared" ref="N32" si="15">EOMONTH(M32,12)</f>
        <v>49034</v>
      </c>
      <c r="O32" s="301">
        <f t="shared" ref="O32" si="16">EOMONTH(N32,12)</f>
        <v>49399</v>
      </c>
      <c r="Q32" s="538" t="s">
        <v>2</v>
      </c>
      <c r="R32" s="537"/>
      <c r="S32" s="538">
        <v>45382</v>
      </c>
      <c r="T32" s="538">
        <f t="shared" ref="T32" si="17">EOMONTH(S32,12)</f>
        <v>45747</v>
      </c>
      <c r="U32" s="538">
        <f t="shared" ref="U32" si="18">EOMONTH(T32,12)</f>
        <v>46112</v>
      </c>
      <c r="V32" s="538">
        <f t="shared" ref="V32" si="19">EOMONTH(U32,12)</f>
        <v>46477</v>
      </c>
      <c r="W32" s="538">
        <f t="shared" ref="W32" si="20">EOMONTH(V32,12)</f>
        <v>46843</v>
      </c>
      <c r="X32" s="538">
        <f t="shared" ref="X32" si="21">EOMONTH(W32,12)</f>
        <v>47208</v>
      </c>
      <c r="Y32" s="538">
        <f t="shared" ref="Y32" si="22">EOMONTH(X32,12)</f>
        <v>47573</v>
      </c>
      <c r="Z32" s="538">
        <f t="shared" ref="Z32" si="23">EOMONTH(Y32,12)</f>
        <v>47938</v>
      </c>
      <c r="AA32" s="538">
        <f t="shared" ref="AA32" si="24">EOMONTH(Z32,12)</f>
        <v>48304</v>
      </c>
      <c r="AB32" s="538">
        <f t="shared" ref="AB32" si="25">EOMONTH(AA32,12)</f>
        <v>48669</v>
      </c>
      <c r="AC32" s="538">
        <f t="shared" ref="AC32" si="26">EOMONTH(AB32,12)</f>
        <v>49034</v>
      </c>
      <c r="AD32" s="538">
        <f t="shared" ref="AD32" si="27">EOMONTH(AC32,12)</f>
        <v>49399</v>
      </c>
    </row>
    <row r="33" spans="1:30" ht="14.4" x14ac:dyDescent="0.3">
      <c r="Q33" s="539" t="s">
        <v>313</v>
      </c>
      <c r="R33" s="539"/>
      <c r="S33" s="540">
        <f>D40</f>
        <v>7.5865792932448191</v>
      </c>
      <c r="T33" s="540">
        <f t="shared" ref="T33:AD33" si="28">E40</f>
        <v>35.307331256821243</v>
      </c>
      <c r="U33" s="540">
        <f t="shared" si="28"/>
        <v>90.308983400465422</v>
      </c>
      <c r="V33" s="540">
        <f t="shared" si="28"/>
        <v>131.28758359327765</v>
      </c>
      <c r="W33" s="540">
        <f t="shared" si="28"/>
        <v>175.5495399876153</v>
      </c>
      <c r="X33" s="540">
        <f t="shared" si="28"/>
        <v>203.12344595847458</v>
      </c>
      <c r="Y33" s="540">
        <f t="shared" si="28"/>
        <v>211.68210945934422</v>
      </c>
      <c r="Z33" s="540">
        <f t="shared" si="28"/>
        <v>220.60194051102846</v>
      </c>
      <c r="AA33" s="540">
        <f t="shared" si="28"/>
        <v>229.89821377905568</v>
      </c>
      <c r="AB33" s="540">
        <f t="shared" si="28"/>
        <v>239.586852013867</v>
      </c>
      <c r="AC33" s="540">
        <f t="shared" si="28"/>
        <v>249.68445367641817</v>
      </c>
      <c r="AD33" s="540">
        <f t="shared" si="28"/>
        <v>260.20832174923032</v>
      </c>
    </row>
    <row r="34" spans="1:30" ht="14.4" x14ac:dyDescent="0.3">
      <c r="A34" s="9"/>
      <c r="B34" s="7" t="s">
        <v>381</v>
      </c>
      <c r="D34" s="302">
        <f>'P &amp; L'!I34</f>
        <v>39.964602126724792</v>
      </c>
      <c r="E34" s="302">
        <f>'P &amp; L'!J34</f>
        <v>208.21557708023616</v>
      </c>
      <c r="F34" s="302">
        <f>'P &amp; L'!K34</f>
        <v>542.40157829401517</v>
      </c>
      <c r="G34" s="302">
        <f>'P &amp; L'!L34</f>
        <v>791.25542241530945</v>
      </c>
      <c r="H34" s="302">
        <f>'P &amp; L'!M34</f>
        <v>1060.0561930586816</v>
      </c>
      <c r="I34" s="302">
        <f>'P &amp; L'!N34</f>
        <v>1227.3095035190515</v>
      </c>
      <c r="J34" s="302">
        <f>'P &amp; L'!O34</f>
        <v>1278.8565026668516</v>
      </c>
      <c r="K34" s="302">
        <f>'P &amp; L'!P34</f>
        <v>1332.5684757788597</v>
      </c>
      <c r="L34" s="302">
        <f>'P &amp; L'!Q34</f>
        <v>1388.5363517615717</v>
      </c>
      <c r="M34" s="302">
        <f>'P &amp; L'!R34</f>
        <v>1446.8548785355576</v>
      </c>
      <c r="N34" s="302">
        <f>'P &amp; L'!S34</f>
        <v>1507.6227834340514</v>
      </c>
      <c r="O34" s="302">
        <f>'P &amp; L'!T34</f>
        <v>1570.9429403382812</v>
      </c>
      <c r="Q34" s="539" t="s">
        <v>314</v>
      </c>
      <c r="R34" s="539"/>
      <c r="S34" s="541">
        <f>D48</f>
        <v>11.733869693106064</v>
      </c>
      <c r="T34" s="541">
        <f t="shared" ref="T34:AD34" si="29">E48</f>
        <v>29.492859643700672</v>
      </c>
      <c r="U34" s="541">
        <f t="shared" si="29"/>
        <v>64.329290445185904</v>
      </c>
      <c r="V34" s="541">
        <f t="shared" si="29"/>
        <v>90.429858466527008</v>
      </c>
      <c r="W34" s="541">
        <f t="shared" si="29"/>
        <v>118.61283857367323</v>
      </c>
      <c r="X34" s="541">
        <f t="shared" si="29"/>
        <v>136.39798112250793</v>
      </c>
      <c r="Y34" s="541">
        <f t="shared" si="29"/>
        <v>142.332787109256</v>
      </c>
      <c r="Z34" s="541">
        <f t="shared" si="29"/>
        <v>148.52963257578298</v>
      </c>
      <c r="AA34" s="541">
        <f t="shared" si="29"/>
        <v>155.00031539319622</v>
      </c>
      <c r="AB34" s="541">
        <f t="shared" si="29"/>
        <v>161.75717806039304</v>
      </c>
      <c r="AC34" s="541">
        <f t="shared" si="29"/>
        <v>168.81313362369451</v>
      </c>
      <c r="AD34" s="541">
        <f t="shared" si="29"/>
        <v>176.18169287391001</v>
      </c>
    </row>
    <row r="35" spans="1:30" ht="14.4" x14ac:dyDescent="0.3">
      <c r="A35" s="9"/>
      <c r="B35" s="7" t="s">
        <v>382</v>
      </c>
      <c r="D35" s="302">
        <f>'P &amp; L'!I35</f>
        <v>24.748354295391412</v>
      </c>
      <c r="E35" s="302">
        <f>'P &amp; L'!J35</f>
        <v>26.282752261705681</v>
      </c>
      <c r="F35" s="302">
        <f>'P &amp; L'!K35</f>
        <v>27.912282901931434</v>
      </c>
      <c r="G35" s="302">
        <f>'P &amp; L'!L35</f>
        <v>29.642844441851182</v>
      </c>
      <c r="H35" s="302">
        <f>'P &amp; L'!M35</f>
        <v>31.480700797245959</v>
      </c>
      <c r="I35" s="302">
        <f>'P &amp; L'!N35</f>
        <v>33.432504246675215</v>
      </c>
      <c r="J35" s="302">
        <f>'P &amp; L'!O35</f>
        <v>35.50531950996907</v>
      </c>
      <c r="K35" s="302">
        <f>'P &amp; L'!P35</f>
        <v>37.706649319587157</v>
      </c>
      <c r="L35" s="302">
        <f>'P &amp; L'!Q35</f>
        <v>40.044461577401563</v>
      </c>
      <c r="M35" s="302">
        <f>'P &amp; L'!R35</f>
        <v>42.527218195200469</v>
      </c>
      <c r="N35" s="302">
        <f>'P &amp; L'!S35</f>
        <v>45.163905723302896</v>
      </c>
      <c r="O35" s="302">
        <f>'P &amp; L'!T35</f>
        <v>47.964067878147681</v>
      </c>
      <c r="Q35" s="539" t="s">
        <v>315</v>
      </c>
      <c r="R35" s="539"/>
      <c r="S35" s="540">
        <f>D63</f>
        <v>4.5761696498365332</v>
      </c>
      <c r="T35" s="540">
        <f t="shared" ref="T35:AD35" si="30">E63</f>
        <v>20.469548749260017</v>
      </c>
      <c r="U35" s="540">
        <f t="shared" si="30"/>
        <v>50.245963428683758</v>
      </c>
      <c r="V35" s="540">
        <f t="shared" si="30"/>
        <v>69.618072768110977</v>
      </c>
      <c r="W35" s="540">
        <f t="shared" si="30"/>
        <v>92.056498823010088</v>
      </c>
      <c r="X35" s="540">
        <f t="shared" si="30"/>
        <v>104.51174433393842</v>
      </c>
      <c r="Y35" s="540">
        <f t="shared" si="30"/>
        <v>107.27056716396612</v>
      </c>
      <c r="Z35" s="540">
        <f t="shared" si="30"/>
        <v>111.80518345364634</v>
      </c>
      <c r="AA35" s="540">
        <f t="shared" si="30"/>
        <v>116.53206728055825</v>
      </c>
      <c r="AB35" s="540">
        <f t="shared" si="30"/>
        <v>121.45940632775576</v>
      </c>
      <c r="AC35" s="540">
        <f t="shared" si="30"/>
        <v>126.59573913266323</v>
      </c>
      <c r="AD35" s="540">
        <f t="shared" si="30"/>
        <v>131.94997025520354</v>
      </c>
    </row>
    <row r="36" spans="1:30" ht="14.4" x14ac:dyDescent="0.3">
      <c r="B36" s="16" t="s">
        <v>383</v>
      </c>
      <c r="C36" s="300"/>
      <c r="D36" s="306">
        <f>SUM(D34:D35)</f>
        <v>64.712956422116207</v>
      </c>
      <c r="E36" s="306">
        <f t="shared" ref="E36:O36" si="31">SUM(E34:E35)</f>
        <v>234.49832934194183</v>
      </c>
      <c r="F36" s="306">
        <f t="shared" si="31"/>
        <v>570.31386119594663</v>
      </c>
      <c r="G36" s="306">
        <f t="shared" si="31"/>
        <v>820.89826685716059</v>
      </c>
      <c r="H36" s="306">
        <f t="shared" si="31"/>
        <v>1091.5368938559277</v>
      </c>
      <c r="I36" s="306">
        <f t="shared" si="31"/>
        <v>1260.7420077657268</v>
      </c>
      <c r="J36" s="306">
        <f t="shared" si="31"/>
        <v>1314.3618221768206</v>
      </c>
      <c r="K36" s="306">
        <f t="shared" si="31"/>
        <v>1370.2751250984468</v>
      </c>
      <c r="L36" s="306">
        <f t="shared" si="31"/>
        <v>1428.5808133389733</v>
      </c>
      <c r="M36" s="306">
        <f t="shared" si="31"/>
        <v>1489.3820967307581</v>
      </c>
      <c r="N36" s="306">
        <f t="shared" si="31"/>
        <v>1552.7866891573542</v>
      </c>
      <c r="O36" s="306">
        <f t="shared" si="31"/>
        <v>1618.9070082164289</v>
      </c>
      <c r="Q36" s="539" t="s">
        <v>316</v>
      </c>
      <c r="R36" s="539"/>
      <c r="S36" s="541">
        <f>S33+S34-S35</f>
        <v>14.744279336514349</v>
      </c>
      <c r="T36" s="541">
        <f t="shared" ref="T36:AD36" si="32">T33+T34-T35</f>
        <v>44.330642151261898</v>
      </c>
      <c r="U36" s="541">
        <f t="shared" si="32"/>
        <v>104.39231041696758</v>
      </c>
      <c r="V36" s="541">
        <f t="shared" si="32"/>
        <v>152.09936929169368</v>
      </c>
      <c r="W36" s="541">
        <f t="shared" si="32"/>
        <v>202.10587973827842</v>
      </c>
      <c r="X36" s="541">
        <f t="shared" si="32"/>
        <v>235.00968274704408</v>
      </c>
      <c r="Y36" s="541">
        <f t="shared" si="32"/>
        <v>246.74432940463407</v>
      </c>
      <c r="Z36" s="541">
        <f t="shared" si="32"/>
        <v>257.32638963316509</v>
      </c>
      <c r="AA36" s="541">
        <f t="shared" si="32"/>
        <v>268.36646189169363</v>
      </c>
      <c r="AB36" s="541">
        <f t="shared" si="32"/>
        <v>279.8846237465043</v>
      </c>
      <c r="AC36" s="541">
        <f t="shared" si="32"/>
        <v>291.90184816744943</v>
      </c>
      <c r="AD36" s="541">
        <f t="shared" si="32"/>
        <v>304.44004436793682</v>
      </c>
    </row>
    <row r="37" spans="1:30" ht="14.4" x14ac:dyDescent="0.3">
      <c r="A37" s="9"/>
      <c r="Q37" s="539" t="s">
        <v>380</v>
      </c>
      <c r="R37" s="542">
        <v>0.25</v>
      </c>
      <c r="S37" s="543">
        <f>SUM(S33:S34)*$R$37</f>
        <v>4.8301122465877206</v>
      </c>
      <c r="T37" s="543">
        <f t="shared" ref="T37:AD37" si="33">SUM(T33:T34)*$R$37</f>
        <v>16.200047725130478</v>
      </c>
      <c r="U37" s="543">
        <f t="shared" si="33"/>
        <v>38.659568461412832</v>
      </c>
      <c r="V37" s="543">
        <f t="shared" si="33"/>
        <v>55.429360514951163</v>
      </c>
      <c r="W37" s="543">
        <f t="shared" si="33"/>
        <v>73.540594640322126</v>
      </c>
      <c r="X37" s="543">
        <f t="shared" si="33"/>
        <v>84.880356770245626</v>
      </c>
      <c r="Y37" s="543">
        <f t="shared" si="33"/>
        <v>88.503724142150048</v>
      </c>
      <c r="Z37" s="543">
        <f t="shared" si="33"/>
        <v>92.282893271702861</v>
      </c>
      <c r="AA37" s="543">
        <f t="shared" si="33"/>
        <v>96.224632293062967</v>
      </c>
      <c r="AB37" s="543">
        <f t="shared" si="33"/>
        <v>100.33600751856501</v>
      </c>
      <c r="AC37" s="543">
        <f t="shared" si="33"/>
        <v>104.62439682502817</v>
      </c>
      <c r="AD37" s="543">
        <f t="shared" si="33"/>
        <v>109.09750365578509</v>
      </c>
    </row>
    <row r="38" spans="1:30" ht="14.4" x14ac:dyDescent="0.3">
      <c r="A38" s="9"/>
      <c r="B38" s="7" t="s">
        <v>384</v>
      </c>
      <c r="D38" s="302">
        <f>(D34/365)*Assumptions!$C$104</f>
        <v>6.5695236372698291</v>
      </c>
      <c r="E38" s="302">
        <f>(E34/365)*Assumptions!$C$104</f>
        <v>34.227218150175801</v>
      </c>
      <c r="F38" s="302">
        <f>(F34/365)*Assumptions!$C$104</f>
        <v>89.161903281207969</v>
      </c>
      <c r="G38" s="302">
        <f>(G34/365)*Assumptions!$C$104</f>
        <v>130.06938450662622</v>
      </c>
      <c r="H38" s="302">
        <f>(H34/365)*Assumptions!$C$104</f>
        <v>174.2558125575915</v>
      </c>
      <c r="I38" s="302">
        <f>(I34/365)*Assumptions!$C$104</f>
        <v>201.7495074277893</v>
      </c>
      <c r="J38" s="302">
        <f>(J34/365)*Assumptions!$C$104</f>
        <v>210.22298673975644</v>
      </c>
      <c r="K38" s="302">
        <f>(K34/365)*Assumptions!$C$104</f>
        <v>219.05235218282624</v>
      </c>
      <c r="L38" s="302">
        <f>(L34/365)*Assumptions!$C$104</f>
        <v>228.25255097450494</v>
      </c>
      <c r="M38" s="302">
        <f>(M34/365)*Assumptions!$C$104</f>
        <v>237.83915811543412</v>
      </c>
      <c r="N38" s="302">
        <f>(N34/365)*Assumptions!$C$104</f>
        <v>247.82840275628243</v>
      </c>
      <c r="O38" s="302">
        <f>(O34/365)*Assumptions!$C$104</f>
        <v>258.2371956720462</v>
      </c>
      <c r="Q38" s="539" t="s">
        <v>344</v>
      </c>
      <c r="R38" s="542">
        <v>0.25</v>
      </c>
      <c r="S38" s="541">
        <f>S36*$R$38</f>
        <v>3.6860698341285874</v>
      </c>
      <c r="T38" s="541">
        <f t="shared" ref="T38:AD38" si="34">T36*$R$38</f>
        <v>11.082660537815475</v>
      </c>
      <c r="U38" s="541">
        <f t="shared" si="34"/>
        <v>26.098077604241894</v>
      </c>
      <c r="V38" s="541">
        <f t="shared" si="34"/>
        <v>38.024842322923419</v>
      </c>
      <c r="W38" s="541">
        <f t="shared" si="34"/>
        <v>50.526469934569604</v>
      </c>
      <c r="X38" s="541">
        <f t="shared" si="34"/>
        <v>58.75242068676102</v>
      </c>
      <c r="Y38" s="541">
        <f t="shared" si="34"/>
        <v>61.686082351158518</v>
      </c>
      <c r="Z38" s="541">
        <f t="shared" si="34"/>
        <v>64.331597408291273</v>
      </c>
      <c r="AA38" s="541">
        <f t="shared" si="34"/>
        <v>67.091615472923408</v>
      </c>
      <c r="AB38" s="541">
        <f t="shared" si="34"/>
        <v>69.971155936626076</v>
      </c>
      <c r="AC38" s="541">
        <f t="shared" si="34"/>
        <v>72.975462041862357</v>
      </c>
      <c r="AD38" s="541">
        <f t="shared" si="34"/>
        <v>76.110011091984205</v>
      </c>
    </row>
    <row r="39" spans="1:30" ht="14.4" x14ac:dyDescent="0.3">
      <c r="B39" s="7" t="s">
        <v>386</v>
      </c>
      <c r="D39" s="302">
        <f>D35/365*Assumptions!$C$109</f>
        <v>1.0170556559749895</v>
      </c>
      <c r="E39" s="302">
        <f>E35/365*Assumptions!$C$109</f>
        <v>1.080113106645439</v>
      </c>
      <c r="F39" s="302">
        <f>F35/365*Assumptions!$C$109</f>
        <v>1.1470801192574562</v>
      </c>
      <c r="G39" s="302">
        <f>G35/365*Assumptions!$C$109</f>
        <v>1.2181990866514185</v>
      </c>
      <c r="H39" s="302">
        <f>H35/365*Assumptions!$C$109</f>
        <v>1.2937274300238064</v>
      </c>
      <c r="I39" s="302">
        <f>I35/365*Assumptions!$C$109</f>
        <v>1.3739385306852827</v>
      </c>
      <c r="J39" s="302">
        <f>J35/365*Assumptions!$C$109</f>
        <v>1.4591227195877698</v>
      </c>
      <c r="K39" s="302">
        <f>K35/365*Assumptions!$C$109</f>
        <v>1.549588328202212</v>
      </c>
      <c r="L39" s="302">
        <f>L35/365*Assumptions!$C$109</f>
        <v>1.6456628045507491</v>
      </c>
      <c r="M39" s="302">
        <f>M35/365*Assumptions!$C$109</f>
        <v>1.7476938984328958</v>
      </c>
      <c r="N39" s="302">
        <f>N35/365*Assumptions!$C$109</f>
        <v>1.8560509201357354</v>
      </c>
      <c r="O39" s="302">
        <f>O35/365*Assumptions!$C$109</f>
        <v>1.9711260771841512</v>
      </c>
      <c r="Q39" s="539" t="s">
        <v>318</v>
      </c>
      <c r="R39" s="539"/>
      <c r="S39" s="543">
        <f>MIN(S37:S38)</f>
        <v>3.6860698341285874</v>
      </c>
      <c r="T39" s="543">
        <f t="shared" ref="T39:AD39" si="35">MIN(T37:T38)</f>
        <v>11.082660537815475</v>
      </c>
      <c r="U39" s="543">
        <f t="shared" si="35"/>
        <v>26.098077604241894</v>
      </c>
      <c r="V39" s="543">
        <f t="shared" si="35"/>
        <v>38.024842322923419</v>
      </c>
      <c r="W39" s="543">
        <f t="shared" si="35"/>
        <v>50.526469934569604</v>
      </c>
      <c r="X39" s="543">
        <f t="shared" si="35"/>
        <v>58.75242068676102</v>
      </c>
      <c r="Y39" s="543">
        <f t="shared" si="35"/>
        <v>61.686082351158518</v>
      </c>
      <c r="Z39" s="543">
        <f t="shared" si="35"/>
        <v>64.331597408291273</v>
      </c>
      <c r="AA39" s="543">
        <f t="shared" si="35"/>
        <v>67.091615472923408</v>
      </c>
      <c r="AB39" s="543">
        <f t="shared" si="35"/>
        <v>69.971155936626076</v>
      </c>
      <c r="AC39" s="543">
        <f t="shared" si="35"/>
        <v>72.975462041862357</v>
      </c>
      <c r="AD39" s="543">
        <f t="shared" si="35"/>
        <v>76.110011091984205</v>
      </c>
    </row>
    <row r="40" spans="1:30" ht="14.4" x14ac:dyDescent="0.3">
      <c r="B40" s="300" t="s">
        <v>385</v>
      </c>
      <c r="D40" s="306">
        <f>SUM(D38:D39)</f>
        <v>7.5865792932448191</v>
      </c>
      <c r="E40" s="306">
        <f t="shared" ref="E40:O40" si="36">SUM(E38:E39)</f>
        <v>35.307331256821243</v>
      </c>
      <c r="F40" s="306">
        <f t="shared" si="36"/>
        <v>90.308983400465422</v>
      </c>
      <c r="G40" s="306">
        <f t="shared" si="36"/>
        <v>131.28758359327765</v>
      </c>
      <c r="H40" s="306">
        <f t="shared" si="36"/>
        <v>175.5495399876153</v>
      </c>
      <c r="I40" s="306">
        <f t="shared" si="36"/>
        <v>203.12344595847458</v>
      </c>
      <c r="J40" s="306">
        <f t="shared" si="36"/>
        <v>211.68210945934422</v>
      </c>
      <c r="K40" s="306">
        <f t="shared" si="36"/>
        <v>220.60194051102846</v>
      </c>
      <c r="L40" s="306">
        <f t="shared" si="36"/>
        <v>229.89821377905568</v>
      </c>
      <c r="M40" s="306">
        <f t="shared" si="36"/>
        <v>239.586852013867</v>
      </c>
      <c r="N40" s="306">
        <f t="shared" si="36"/>
        <v>249.68445367641817</v>
      </c>
      <c r="O40" s="306">
        <f t="shared" si="36"/>
        <v>260.20832174923032</v>
      </c>
      <c r="Q40" s="539"/>
      <c r="R40" s="542">
        <f>100%-R38</f>
        <v>0.75</v>
      </c>
      <c r="S40" s="541">
        <f>S36-S39</f>
        <v>11.058209502385761</v>
      </c>
      <c r="T40" s="541">
        <f t="shared" ref="T40:AD40" si="37">T36-T39</f>
        <v>33.247981613446427</v>
      </c>
      <c r="U40" s="541">
        <f t="shared" si="37"/>
        <v>78.294232812725681</v>
      </c>
      <c r="V40" s="541">
        <f t="shared" si="37"/>
        <v>114.07452696877026</v>
      </c>
      <c r="W40" s="541">
        <f t="shared" si="37"/>
        <v>151.57940980370881</v>
      </c>
      <c r="X40" s="541">
        <f t="shared" si="37"/>
        <v>176.25726206028307</v>
      </c>
      <c r="Y40" s="541">
        <f t="shared" si="37"/>
        <v>185.05824705347555</v>
      </c>
      <c r="Z40" s="541">
        <f t="shared" si="37"/>
        <v>192.99479222487383</v>
      </c>
      <c r="AA40" s="541">
        <f t="shared" si="37"/>
        <v>201.27484641877021</v>
      </c>
      <c r="AB40" s="541">
        <f t="shared" si="37"/>
        <v>209.91346780987823</v>
      </c>
      <c r="AC40" s="541">
        <f t="shared" si="37"/>
        <v>218.92638612558707</v>
      </c>
      <c r="AD40" s="541">
        <f t="shared" si="37"/>
        <v>228.33003327595262</v>
      </c>
    </row>
    <row r="41" spans="1:30" ht="14.4" x14ac:dyDescent="0.3">
      <c r="Q41" s="539"/>
      <c r="R41" s="539"/>
      <c r="S41" s="541"/>
      <c r="T41" s="541"/>
      <c r="U41" s="541"/>
      <c r="V41" s="541"/>
      <c r="W41" s="541"/>
      <c r="X41" s="541"/>
      <c r="Y41" s="541"/>
      <c r="Z41" s="541"/>
      <c r="AA41" s="541"/>
      <c r="AB41" s="541"/>
      <c r="AC41" s="541"/>
      <c r="AD41" s="541"/>
    </row>
    <row r="42" spans="1:30" ht="14.4" x14ac:dyDescent="0.3">
      <c r="Q42" s="539"/>
      <c r="R42" s="539"/>
      <c r="S42" s="539"/>
      <c r="T42" s="539"/>
      <c r="U42" s="539"/>
      <c r="V42" s="539"/>
      <c r="W42" s="539"/>
      <c r="X42" s="539"/>
      <c r="Y42" s="539"/>
      <c r="Z42" s="539"/>
      <c r="AA42" s="539"/>
      <c r="AB42" s="539"/>
      <c r="AC42" s="539"/>
      <c r="AD42" s="539"/>
    </row>
    <row r="43" spans="1:30" ht="14.4" x14ac:dyDescent="0.3">
      <c r="A43" s="9"/>
      <c r="B43" s="9" t="s">
        <v>390</v>
      </c>
      <c r="D43" s="302">
        <f>'P &amp; L'!I25</f>
        <v>49.955752658405984</v>
      </c>
      <c r="E43" s="302">
        <f>'P &amp; L'!J25</f>
        <v>260.26947135029519</v>
      </c>
      <c r="F43" s="302">
        <f>'P &amp; L'!K25</f>
        <v>678.00197286751893</v>
      </c>
      <c r="G43" s="302">
        <f>'P &amp; L'!L25</f>
        <v>989.06927801913673</v>
      </c>
      <c r="H43" s="302">
        <f>'P &amp; L'!M25</f>
        <v>1325.0702413233519</v>
      </c>
      <c r="I43" s="302">
        <f>'P &amp; L'!N25</f>
        <v>1534.1368793988145</v>
      </c>
      <c r="J43" s="302">
        <f>'P &amp; L'!O25</f>
        <v>1598.5706283335644</v>
      </c>
      <c r="K43" s="302">
        <f>'P &amp; L'!P25</f>
        <v>1665.7105947235746</v>
      </c>
      <c r="L43" s="302">
        <f>'P &amp; L'!Q25</f>
        <v>1735.6704397019646</v>
      </c>
      <c r="M43" s="302">
        <f>'P &amp; L'!R25</f>
        <v>1808.5685981694469</v>
      </c>
      <c r="N43" s="302">
        <f>'P &amp; L'!S25</f>
        <v>1884.528479292564</v>
      </c>
      <c r="O43" s="302">
        <f>'P &amp; L'!T25</f>
        <v>1963.6786754228515</v>
      </c>
      <c r="Q43" s="539" t="s">
        <v>502</v>
      </c>
      <c r="R43" s="539"/>
      <c r="S43" s="544">
        <f>S32</f>
        <v>45382</v>
      </c>
      <c r="T43" s="544">
        <f t="shared" ref="T43:AD43" si="38">T32</f>
        <v>45747</v>
      </c>
      <c r="U43" s="544">
        <f t="shared" si="38"/>
        <v>46112</v>
      </c>
      <c r="V43" s="544">
        <f t="shared" si="38"/>
        <v>46477</v>
      </c>
      <c r="W43" s="544">
        <f t="shared" si="38"/>
        <v>46843</v>
      </c>
      <c r="X43" s="544">
        <f t="shared" si="38"/>
        <v>47208</v>
      </c>
      <c r="Y43" s="544">
        <f t="shared" si="38"/>
        <v>47573</v>
      </c>
      <c r="Z43" s="544">
        <f t="shared" si="38"/>
        <v>47938</v>
      </c>
      <c r="AA43" s="544">
        <f t="shared" si="38"/>
        <v>48304</v>
      </c>
      <c r="AB43" s="544">
        <f t="shared" si="38"/>
        <v>48669</v>
      </c>
      <c r="AC43" s="544">
        <f t="shared" si="38"/>
        <v>49034</v>
      </c>
      <c r="AD43" s="544">
        <f t="shared" si="38"/>
        <v>49399</v>
      </c>
    </row>
    <row r="44" spans="1:30" ht="14.4" x14ac:dyDescent="0.3">
      <c r="A44" s="9"/>
      <c r="B44" s="9" t="s">
        <v>387</v>
      </c>
      <c r="D44" s="302">
        <f>'P &amp; L'!I26</f>
        <v>61.870885738478528</v>
      </c>
      <c r="E44" s="302">
        <f>'P &amp; L'!J26</f>
        <v>65.706880654264197</v>
      </c>
      <c r="F44" s="302">
        <f>'P &amp; L'!K26</f>
        <v>69.780707254828584</v>
      </c>
      <c r="G44" s="302">
        <f>'P &amp; L'!L26</f>
        <v>74.107111104627947</v>
      </c>
      <c r="H44" s="302">
        <f>'P &amp; L'!M26</f>
        <v>78.701751993114897</v>
      </c>
      <c r="I44" s="302">
        <f>'P &amp; L'!N26</f>
        <v>83.581260616688027</v>
      </c>
      <c r="J44" s="302">
        <f>'P &amp; L'!O26</f>
        <v>88.763298774922674</v>
      </c>
      <c r="K44" s="302">
        <f>'P &amp; L'!P26</f>
        <v>94.266623298967886</v>
      </c>
      <c r="L44" s="302">
        <f>'P &amp; L'!Q26</f>
        <v>100.11115394350391</v>
      </c>
      <c r="M44" s="302">
        <f>'P &amp; L'!R26</f>
        <v>106.31804548800116</v>
      </c>
      <c r="N44" s="302">
        <f>'P &amp; L'!S26</f>
        <v>112.90976430825724</v>
      </c>
      <c r="O44" s="302">
        <f>'P &amp; L'!T26</f>
        <v>119.91016969536919</v>
      </c>
      <c r="Q44" s="539" t="s">
        <v>332</v>
      </c>
      <c r="R44" s="539"/>
      <c r="S44" s="541">
        <f>S36-S38</f>
        <v>11.058209502385761</v>
      </c>
      <c r="T44" s="541">
        <f>S47</f>
        <v>11.058209502385761</v>
      </c>
      <c r="U44" s="541">
        <f t="shared" ref="U44:AD44" si="39">T47</f>
        <v>33.247981613446427</v>
      </c>
      <c r="V44" s="541">
        <f t="shared" si="39"/>
        <v>78.294232812725681</v>
      </c>
      <c r="W44" s="541">
        <f t="shared" si="39"/>
        <v>114.07452696877026</v>
      </c>
      <c r="X44" s="541">
        <f t="shared" si="39"/>
        <v>151.57940980370881</v>
      </c>
      <c r="Y44" s="541">
        <f t="shared" si="39"/>
        <v>176.25726206028307</v>
      </c>
      <c r="Z44" s="541">
        <f t="shared" si="39"/>
        <v>185.05824705347555</v>
      </c>
      <c r="AA44" s="541">
        <f t="shared" si="39"/>
        <v>192.99479222487383</v>
      </c>
      <c r="AB44" s="541">
        <f t="shared" si="39"/>
        <v>201.27484641877021</v>
      </c>
      <c r="AC44" s="541">
        <f t="shared" si="39"/>
        <v>209.91346780987823</v>
      </c>
      <c r="AD44" s="541">
        <f t="shared" si="39"/>
        <v>218.92638612558707</v>
      </c>
    </row>
    <row r="45" spans="1:30" ht="14.4" x14ac:dyDescent="0.3">
      <c r="B45" s="248" t="s">
        <v>388</v>
      </c>
      <c r="D45" s="302">
        <f>SUM(D43:D44)</f>
        <v>111.8266383968845</v>
      </c>
      <c r="E45" s="302">
        <f t="shared" ref="E45:O45" si="40">SUM(E43:E44)</f>
        <v>325.97635200455937</v>
      </c>
      <c r="F45" s="302">
        <f t="shared" si="40"/>
        <v>747.78268012234753</v>
      </c>
      <c r="G45" s="302">
        <f t="shared" si="40"/>
        <v>1063.1763891237647</v>
      </c>
      <c r="H45" s="302">
        <f t="shared" si="40"/>
        <v>1403.7719933164667</v>
      </c>
      <c r="I45" s="302">
        <f t="shared" si="40"/>
        <v>1617.7181400155025</v>
      </c>
      <c r="J45" s="302">
        <f t="shared" si="40"/>
        <v>1687.3339271084872</v>
      </c>
      <c r="K45" s="302">
        <f t="shared" si="40"/>
        <v>1759.9772180225425</v>
      </c>
      <c r="L45" s="302">
        <f t="shared" si="40"/>
        <v>1835.7815936454685</v>
      </c>
      <c r="M45" s="302">
        <f t="shared" si="40"/>
        <v>1914.8866436574481</v>
      </c>
      <c r="N45" s="302">
        <f t="shared" si="40"/>
        <v>1997.4382436008214</v>
      </c>
      <c r="O45" s="302">
        <f t="shared" si="40"/>
        <v>2083.5888451182209</v>
      </c>
      <c r="Q45" s="539" t="s">
        <v>137</v>
      </c>
      <c r="R45" s="539"/>
      <c r="S45" s="539">
        <v>0</v>
      </c>
      <c r="T45" s="541">
        <f>T40-S40</f>
        <v>22.189772111060666</v>
      </c>
      <c r="U45" s="541">
        <f t="shared" ref="U45:AD45" si="41">U40-T40</f>
        <v>45.046251199279254</v>
      </c>
      <c r="V45" s="541">
        <f t="shared" si="41"/>
        <v>35.780294156044576</v>
      </c>
      <c r="W45" s="541">
        <f t="shared" si="41"/>
        <v>37.504882834938556</v>
      </c>
      <c r="X45" s="541">
        <f t="shared" si="41"/>
        <v>24.677852256574255</v>
      </c>
      <c r="Y45" s="541">
        <f t="shared" si="41"/>
        <v>8.8009849931924862</v>
      </c>
      <c r="Z45" s="541">
        <f t="shared" si="41"/>
        <v>7.9365451713982793</v>
      </c>
      <c r="AA45" s="541">
        <f t="shared" si="41"/>
        <v>8.2800541938963761</v>
      </c>
      <c r="AB45" s="541">
        <f t="shared" si="41"/>
        <v>8.6386213911080176</v>
      </c>
      <c r="AC45" s="541">
        <f t="shared" si="41"/>
        <v>9.0129183157088448</v>
      </c>
      <c r="AD45" s="541">
        <f t="shared" si="41"/>
        <v>9.4036471503655434</v>
      </c>
    </row>
    <row r="46" spans="1:30" ht="14.4" x14ac:dyDescent="0.3">
      <c r="B46" s="15" t="s">
        <v>389</v>
      </c>
      <c r="D46" s="302">
        <f>D43/365*Assumptions!$C$103</f>
        <v>4.1059522732936431</v>
      </c>
      <c r="E46" s="302">
        <f>E43/365*Assumptions!$C$103</f>
        <v>21.392011343859881</v>
      </c>
      <c r="F46" s="302">
        <f>F43/365*Assumptions!$C$103</f>
        <v>55.726189550754981</v>
      </c>
      <c r="G46" s="302">
        <f>G43/365*Assumptions!$C$103</f>
        <v>81.293365316641371</v>
      </c>
      <c r="H46" s="302">
        <f>H43/365*Assumptions!$C$103</f>
        <v>108.90988284849468</v>
      </c>
      <c r="I46" s="302">
        <f>I43/365*Assumptions!$C$103</f>
        <v>126.09344214236832</v>
      </c>
      <c r="J46" s="302">
        <f>J43/365*Assumptions!$C$103</f>
        <v>131.38936671234774</v>
      </c>
      <c r="K46" s="302">
        <f>K43/365*Assumptions!$C$103</f>
        <v>136.9077201142664</v>
      </c>
      <c r="L46" s="302">
        <f>L43/365*Assumptions!$C$103</f>
        <v>142.65784435906559</v>
      </c>
      <c r="M46" s="302">
        <f>M43/365*Assumptions!$C$103</f>
        <v>148.64947382214632</v>
      </c>
      <c r="N46" s="302">
        <f>N43/365*Assumptions!$C$103</f>
        <v>154.89275172267651</v>
      </c>
      <c r="O46" s="302">
        <f>O43/365*Assumptions!$C$103</f>
        <v>161.39824729502888</v>
      </c>
      <c r="Q46" s="539" t="s">
        <v>333</v>
      </c>
      <c r="R46" s="539"/>
      <c r="S46" s="539"/>
      <c r="T46" s="539"/>
      <c r="U46" s="539"/>
      <c r="V46" s="539"/>
      <c r="W46" s="539"/>
      <c r="X46" s="539"/>
      <c r="Y46" s="539"/>
      <c r="Z46" s="539"/>
      <c r="AA46" s="539"/>
      <c r="AB46" s="539"/>
      <c r="AC46" s="539"/>
      <c r="AD46" s="539"/>
    </row>
    <row r="47" spans="1:30" ht="14.4" x14ac:dyDescent="0.3">
      <c r="B47" s="15" t="s">
        <v>391</v>
      </c>
      <c r="D47" s="302">
        <f>D44/365*Assumptions!$C$108</f>
        <v>7.6279174198124204</v>
      </c>
      <c r="E47" s="302">
        <f>E44/365*Assumptions!$C$108</f>
        <v>8.1008482998407914</v>
      </c>
      <c r="F47" s="302">
        <f>F44/365*Assumptions!$C$108</f>
        <v>8.6031008944309217</v>
      </c>
      <c r="G47" s="302">
        <f>G44/365*Assumptions!$C$108</f>
        <v>9.1364931498856379</v>
      </c>
      <c r="H47" s="302">
        <f>H44/365*Assumptions!$C$108</f>
        <v>9.7029557251785494</v>
      </c>
      <c r="I47" s="302">
        <f>I44/365*Assumptions!$C$108</f>
        <v>10.30453898013962</v>
      </c>
      <c r="J47" s="302">
        <f>J44/365*Assumptions!$C$108</f>
        <v>10.943420396908275</v>
      </c>
      <c r="K47" s="302">
        <f>K44/365*Assumptions!$C$108</f>
        <v>11.62191246151659</v>
      </c>
      <c r="L47" s="302">
        <f>L44/365*Assumptions!$C$108</f>
        <v>12.34247103413062</v>
      </c>
      <c r="M47" s="302">
        <f>M44/365*Assumptions!$C$108</f>
        <v>13.107704238246718</v>
      </c>
      <c r="N47" s="302">
        <f>N44/365*Assumptions!$C$108</f>
        <v>13.920381901018015</v>
      </c>
      <c r="O47" s="302">
        <f>O44/365*Assumptions!$C$108</f>
        <v>14.783445578881134</v>
      </c>
      <c r="Q47" s="539" t="s">
        <v>182</v>
      </c>
      <c r="R47" s="537"/>
      <c r="S47" s="543">
        <f>S44+S45-S46</f>
        <v>11.058209502385761</v>
      </c>
      <c r="T47" s="543">
        <f>T44+T45-T46</f>
        <v>33.247981613446427</v>
      </c>
      <c r="U47" s="543">
        <f t="shared" ref="U47:AD47" si="42">U44+U45-U46</f>
        <v>78.294232812725681</v>
      </c>
      <c r="V47" s="543">
        <f t="shared" si="42"/>
        <v>114.07452696877026</v>
      </c>
      <c r="W47" s="543">
        <f t="shared" si="42"/>
        <v>151.57940980370881</v>
      </c>
      <c r="X47" s="543">
        <f t="shared" si="42"/>
        <v>176.25726206028307</v>
      </c>
      <c r="Y47" s="543">
        <f t="shared" si="42"/>
        <v>185.05824705347555</v>
      </c>
      <c r="Z47" s="543">
        <f t="shared" si="42"/>
        <v>192.99479222487383</v>
      </c>
      <c r="AA47" s="543">
        <f t="shared" si="42"/>
        <v>201.27484641877021</v>
      </c>
      <c r="AB47" s="543">
        <f t="shared" si="42"/>
        <v>209.91346780987823</v>
      </c>
      <c r="AC47" s="543">
        <f t="shared" si="42"/>
        <v>218.92638612558707</v>
      </c>
      <c r="AD47" s="543">
        <f t="shared" si="42"/>
        <v>228.33003327595262</v>
      </c>
    </row>
    <row r="48" spans="1:30" ht="14.4" x14ac:dyDescent="0.3">
      <c r="B48" s="15" t="s">
        <v>392</v>
      </c>
      <c r="D48" s="302">
        <f>D46+D47</f>
        <v>11.733869693106064</v>
      </c>
      <c r="E48" s="302">
        <f t="shared" ref="E48:O48" si="43">E46+E47</f>
        <v>29.492859643700672</v>
      </c>
      <c r="F48" s="302">
        <f t="shared" si="43"/>
        <v>64.329290445185904</v>
      </c>
      <c r="G48" s="302">
        <f t="shared" si="43"/>
        <v>90.429858466527008</v>
      </c>
      <c r="H48" s="302">
        <f t="shared" si="43"/>
        <v>118.61283857367323</v>
      </c>
      <c r="I48" s="302">
        <f t="shared" si="43"/>
        <v>136.39798112250793</v>
      </c>
      <c r="J48" s="302">
        <f t="shared" si="43"/>
        <v>142.332787109256</v>
      </c>
      <c r="K48" s="302">
        <f t="shared" si="43"/>
        <v>148.52963257578298</v>
      </c>
      <c r="L48" s="302">
        <f t="shared" si="43"/>
        <v>155.00031539319622</v>
      </c>
      <c r="M48" s="302">
        <f t="shared" si="43"/>
        <v>161.75717806039304</v>
      </c>
      <c r="N48" s="302">
        <f t="shared" si="43"/>
        <v>168.81313362369451</v>
      </c>
      <c r="O48" s="302">
        <f t="shared" si="43"/>
        <v>176.18169287391001</v>
      </c>
      <c r="Q48" s="537"/>
      <c r="R48" s="545">
        <v>0.2</v>
      </c>
      <c r="S48" s="543"/>
      <c r="T48" s="546"/>
      <c r="U48" s="546"/>
      <c r="V48" s="546"/>
      <c r="W48" s="546"/>
      <c r="X48" s="546"/>
      <c r="Y48" s="546"/>
      <c r="Z48" s="546"/>
      <c r="AA48" s="546"/>
      <c r="AB48" s="546"/>
      <c r="AC48" s="546"/>
      <c r="AD48" s="546"/>
    </row>
    <row r="49" spans="2:30" ht="14.4" x14ac:dyDescent="0.3">
      <c r="Q49" s="539" t="s">
        <v>336</v>
      </c>
      <c r="R49" s="545">
        <v>0.12</v>
      </c>
      <c r="S49" s="543">
        <f>S47*$R$48</f>
        <v>2.2116419004771521</v>
      </c>
      <c r="T49" s="543">
        <f>T47*$R$48</f>
        <v>6.6495963226892858</v>
      </c>
      <c r="U49" s="543">
        <f>U47*$R$49</f>
        <v>9.3953079375270807</v>
      </c>
      <c r="V49" s="543">
        <f t="shared" ref="V49:AD49" si="44">V47*$R$49</f>
        <v>13.688943236252431</v>
      </c>
      <c r="W49" s="543">
        <f t="shared" si="44"/>
        <v>18.189529176445056</v>
      </c>
      <c r="X49" s="543">
        <f t="shared" si="44"/>
        <v>21.150871447233968</v>
      </c>
      <c r="Y49" s="543">
        <f t="shared" si="44"/>
        <v>22.206989646417064</v>
      </c>
      <c r="Z49" s="543">
        <f t="shared" si="44"/>
        <v>23.159375066984857</v>
      </c>
      <c r="AA49" s="543">
        <f t="shared" si="44"/>
        <v>24.152981570252425</v>
      </c>
      <c r="AB49" s="543">
        <f t="shared" si="44"/>
        <v>25.189616137185386</v>
      </c>
      <c r="AC49" s="543">
        <f t="shared" si="44"/>
        <v>26.271166335070447</v>
      </c>
      <c r="AD49" s="543">
        <f t="shared" si="44"/>
        <v>27.399603993114312</v>
      </c>
    </row>
    <row r="50" spans="2:30" ht="14.4" x14ac:dyDescent="0.3">
      <c r="B50" s="300" t="s">
        <v>376</v>
      </c>
      <c r="Q50" s="537"/>
      <c r="R50" s="537"/>
      <c r="S50" s="543"/>
      <c r="T50" s="543"/>
      <c r="U50" s="543"/>
      <c r="V50" s="543"/>
      <c r="W50" s="543"/>
      <c r="X50" s="543"/>
      <c r="Y50" s="543"/>
      <c r="Z50" s="543"/>
      <c r="AA50" s="543"/>
      <c r="AB50" s="543"/>
      <c r="AC50" s="543"/>
      <c r="AD50" s="543"/>
    </row>
    <row r="51" spans="2:30" ht="14.4" x14ac:dyDescent="0.3">
      <c r="B51" s="9" t="s">
        <v>162</v>
      </c>
      <c r="D51" s="303">
        <v>0</v>
      </c>
      <c r="E51" s="303">
        <f>D52</f>
        <v>6.5695236372698291</v>
      </c>
      <c r="F51" s="303">
        <f t="shared" ref="F51:O51" si="45">E52</f>
        <v>34.227218150175801</v>
      </c>
      <c r="G51" s="303">
        <f t="shared" si="45"/>
        <v>89.161903281207969</v>
      </c>
      <c r="H51" s="303">
        <f t="shared" si="45"/>
        <v>130.06938450662622</v>
      </c>
      <c r="I51" s="303">
        <f t="shared" si="45"/>
        <v>174.2558125575915</v>
      </c>
      <c r="J51" s="303">
        <f t="shared" si="45"/>
        <v>201.7495074277893</v>
      </c>
      <c r="K51" s="303">
        <f t="shared" si="45"/>
        <v>210.22298673975644</v>
      </c>
      <c r="L51" s="303">
        <f t="shared" si="45"/>
        <v>219.05235218282624</v>
      </c>
      <c r="M51" s="303">
        <f t="shared" si="45"/>
        <v>228.25255097450494</v>
      </c>
      <c r="N51" s="303">
        <f t="shared" si="45"/>
        <v>237.83915811543412</v>
      </c>
      <c r="O51" s="303">
        <f t="shared" si="45"/>
        <v>247.82840275628243</v>
      </c>
      <c r="Q51" s="539" t="s">
        <v>337</v>
      </c>
      <c r="R51" s="537"/>
      <c r="S51" s="543">
        <f>S44</f>
        <v>11.058209502385761</v>
      </c>
      <c r="T51" s="543">
        <f>T47-S47</f>
        <v>22.189772111060666</v>
      </c>
      <c r="U51" s="543">
        <f t="shared" ref="U51:AD51" si="46">U47-T47</f>
        <v>45.046251199279254</v>
      </c>
      <c r="V51" s="543">
        <f t="shared" si="46"/>
        <v>35.780294156044576</v>
      </c>
      <c r="W51" s="543">
        <f t="shared" si="46"/>
        <v>37.504882834938556</v>
      </c>
      <c r="X51" s="543">
        <f t="shared" si="46"/>
        <v>24.677852256574255</v>
      </c>
      <c r="Y51" s="543">
        <f t="shared" si="46"/>
        <v>8.8009849931924862</v>
      </c>
      <c r="Z51" s="543">
        <f t="shared" si="46"/>
        <v>7.9365451713982793</v>
      </c>
      <c r="AA51" s="543">
        <f t="shared" si="46"/>
        <v>8.2800541938963761</v>
      </c>
      <c r="AB51" s="543">
        <f t="shared" si="46"/>
        <v>8.6386213911080176</v>
      </c>
      <c r="AC51" s="543">
        <f t="shared" si="46"/>
        <v>9.0129183157088448</v>
      </c>
      <c r="AD51" s="543">
        <f t="shared" si="46"/>
        <v>9.4036471503655434</v>
      </c>
    </row>
    <row r="52" spans="2:30" ht="14.4" x14ac:dyDescent="0.3">
      <c r="B52" s="9" t="s">
        <v>158</v>
      </c>
      <c r="D52" s="302">
        <f t="shared" ref="D52:O52" si="47">D38</f>
        <v>6.5695236372698291</v>
      </c>
      <c r="E52" s="302">
        <f t="shared" si="47"/>
        <v>34.227218150175801</v>
      </c>
      <c r="F52" s="302">
        <f t="shared" si="47"/>
        <v>89.161903281207969</v>
      </c>
      <c r="G52" s="302">
        <f t="shared" si="47"/>
        <v>130.06938450662622</v>
      </c>
      <c r="H52" s="302">
        <f t="shared" si="47"/>
        <v>174.2558125575915</v>
      </c>
      <c r="I52" s="302">
        <f t="shared" si="47"/>
        <v>201.7495074277893</v>
      </c>
      <c r="J52" s="302">
        <f t="shared" si="47"/>
        <v>210.22298673975644</v>
      </c>
      <c r="K52" s="302">
        <f t="shared" si="47"/>
        <v>219.05235218282624</v>
      </c>
      <c r="L52" s="302">
        <f t="shared" si="47"/>
        <v>228.25255097450494</v>
      </c>
      <c r="M52" s="302">
        <f t="shared" si="47"/>
        <v>237.83915811543412</v>
      </c>
      <c r="N52" s="302">
        <f t="shared" si="47"/>
        <v>247.82840275628243</v>
      </c>
      <c r="O52" s="302">
        <f t="shared" si="47"/>
        <v>258.2371956720462</v>
      </c>
    </row>
    <row r="53" spans="2:30" ht="14.4" x14ac:dyDescent="0.3">
      <c r="B53" s="9" t="s">
        <v>163</v>
      </c>
      <c r="D53" s="302">
        <f t="shared" ref="D53:O53" si="48">D34</f>
        <v>39.964602126724792</v>
      </c>
      <c r="E53" s="302">
        <f t="shared" si="48"/>
        <v>208.21557708023616</v>
      </c>
      <c r="F53" s="302">
        <f t="shared" si="48"/>
        <v>542.40157829401517</v>
      </c>
      <c r="G53" s="302">
        <f t="shared" si="48"/>
        <v>791.25542241530945</v>
      </c>
      <c r="H53" s="302">
        <f t="shared" si="48"/>
        <v>1060.0561930586816</v>
      </c>
      <c r="I53" s="302">
        <f t="shared" si="48"/>
        <v>1227.3095035190515</v>
      </c>
      <c r="J53" s="302">
        <f t="shared" si="48"/>
        <v>1278.8565026668516</v>
      </c>
      <c r="K53" s="302">
        <f t="shared" si="48"/>
        <v>1332.5684757788597</v>
      </c>
      <c r="L53" s="302">
        <f t="shared" si="48"/>
        <v>1388.5363517615717</v>
      </c>
      <c r="M53" s="302">
        <f t="shared" si="48"/>
        <v>1446.8548785355576</v>
      </c>
      <c r="N53" s="302">
        <f t="shared" si="48"/>
        <v>1507.6227834340514</v>
      </c>
      <c r="O53" s="302">
        <f t="shared" si="48"/>
        <v>1570.9429403382812</v>
      </c>
      <c r="Q53" s="547" t="s">
        <v>89</v>
      </c>
      <c r="R53" s="548"/>
      <c r="S53" s="548"/>
      <c r="T53" s="548"/>
      <c r="U53" s="548"/>
      <c r="V53" s="548"/>
      <c r="W53" s="548"/>
      <c r="X53" s="548"/>
      <c r="Y53" s="548"/>
      <c r="Z53" s="548"/>
      <c r="AA53" s="548"/>
      <c r="AB53" s="548"/>
      <c r="AC53" s="548"/>
      <c r="AD53" s="548"/>
    </row>
    <row r="54" spans="2:30" ht="14.4" x14ac:dyDescent="0.3">
      <c r="B54" s="9" t="s">
        <v>164</v>
      </c>
      <c r="D54" s="302">
        <f>D53+D52-D51</f>
        <v>46.534125763994624</v>
      </c>
      <c r="E54" s="302">
        <f t="shared" ref="E54:O54" si="49">E53+E52-E51</f>
        <v>235.87327159314211</v>
      </c>
      <c r="F54" s="302">
        <f t="shared" si="49"/>
        <v>597.33626342504738</v>
      </c>
      <c r="G54" s="302">
        <f t="shared" si="49"/>
        <v>832.16290364072768</v>
      </c>
      <c r="H54" s="302">
        <f t="shared" si="49"/>
        <v>1104.242621109647</v>
      </c>
      <c r="I54" s="302">
        <f t="shared" si="49"/>
        <v>1254.8031983892492</v>
      </c>
      <c r="J54" s="302">
        <f t="shared" si="49"/>
        <v>1287.3299819788188</v>
      </c>
      <c r="K54" s="302">
        <f t="shared" si="49"/>
        <v>1341.3978412219296</v>
      </c>
      <c r="L54" s="302">
        <f t="shared" si="49"/>
        <v>1397.7365505532503</v>
      </c>
      <c r="M54" s="302">
        <f t="shared" si="49"/>
        <v>1456.441485676487</v>
      </c>
      <c r="N54" s="302">
        <f t="shared" si="49"/>
        <v>1517.6120280748996</v>
      </c>
      <c r="O54" s="302">
        <f t="shared" si="49"/>
        <v>1581.351733254045</v>
      </c>
      <c r="Q54" s="549" t="s">
        <v>2</v>
      </c>
      <c r="R54" s="548"/>
      <c r="S54" s="549">
        <v>45382</v>
      </c>
      <c r="T54" s="549">
        <f t="shared" ref="T54" si="50">EOMONTH(S54,12)</f>
        <v>45747</v>
      </c>
      <c r="U54" s="549">
        <f t="shared" ref="U54" si="51">EOMONTH(T54,12)</f>
        <v>46112</v>
      </c>
      <c r="V54" s="549">
        <f t="shared" ref="V54" si="52">EOMONTH(U54,12)</f>
        <v>46477</v>
      </c>
      <c r="W54" s="549">
        <f t="shared" ref="W54" si="53">EOMONTH(V54,12)</f>
        <v>46843</v>
      </c>
      <c r="X54" s="549">
        <f t="shared" ref="X54" si="54">EOMONTH(W54,12)</f>
        <v>47208</v>
      </c>
      <c r="Y54" s="549">
        <f t="shared" ref="Y54" si="55">EOMONTH(X54,12)</f>
        <v>47573</v>
      </c>
      <c r="Z54" s="549">
        <f t="shared" ref="Z54" si="56">EOMONTH(Y54,12)</f>
        <v>47938</v>
      </c>
      <c r="AA54" s="549">
        <f t="shared" ref="AA54" si="57">EOMONTH(Z54,12)</f>
        <v>48304</v>
      </c>
      <c r="AB54" s="549">
        <f t="shared" ref="AB54" si="58">EOMONTH(AA54,12)</f>
        <v>48669</v>
      </c>
      <c r="AC54" s="549">
        <f t="shared" ref="AC54" si="59">EOMONTH(AB54,12)</f>
        <v>49034</v>
      </c>
      <c r="AD54" s="549">
        <f t="shared" ref="AD54" si="60">EOMONTH(AC54,12)</f>
        <v>49399</v>
      </c>
    </row>
    <row r="55" spans="2:30" ht="14.4" x14ac:dyDescent="0.3">
      <c r="B55" s="15" t="s">
        <v>165</v>
      </c>
      <c r="D55" s="302">
        <f>D54/365*Assumptions!$C$105</f>
        <v>3.8247226655338045</v>
      </c>
      <c r="E55" s="302">
        <f>E54/365*Assumptions!$C$105</f>
        <v>19.386844240532231</v>
      </c>
      <c r="F55" s="302">
        <f>F54/365*Assumptions!$C$105</f>
        <v>49.096131240414849</v>
      </c>
      <c r="G55" s="302">
        <f>G54/365*Assumptions!$C$105</f>
        <v>68.396950984169393</v>
      </c>
      <c r="H55" s="302">
        <f>H54/365*Assumptions!$C$105</f>
        <v>90.759667488464132</v>
      </c>
      <c r="I55" s="302">
        <f>I54/365*Assumptions!$C$105</f>
        <v>103.13450945665062</v>
      </c>
      <c r="J55" s="302">
        <f>J54/365*Assumptions!$C$105</f>
        <v>105.80794372428647</v>
      </c>
      <c r="K55" s="302">
        <f>K54/365*Assumptions!$C$105</f>
        <v>110.25187736070654</v>
      </c>
      <c r="L55" s="302">
        <f>L54/365*Assumptions!$C$105</f>
        <v>114.88245620985619</v>
      </c>
      <c r="M55" s="302">
        <f>M54/365*Assumptions!$C$105</f>
        <v>119.70751937067017</v>
      </c>
      <c r="N55" s="302">
        <f>N54/365*Assumptions!$C$105</f>
        <v>124.73523518423833</v>
      </c>
      <c r="O55" s="302">
        <f>O54/365*Assumptions!$C$105</f>
        <v>129.97411506197631</v>
      </c>
      <c r="Q55" s="550" t="s">
        <v>313</v>
      </c>
      <c r="R55" s="550"/>
      <c r="S55" s="551">
        <f>D38</f>
        <v>6.5695236372698291</v>
      </c>
      <c r="T55" s="551">
        <f t="shared" ref="T55:AD55" si="61">E38</f>
        <v>34.227218150175801</v>
      </c>
      <c r="U55" s="551">
        <f t="shared" si="61"/>
        <v>89.161903281207969</v>
      </c>
      <c r="V55" s="551">
        <f t="shared" si="61"/>
        <v>130.06938450662622</v>
      </c>
      <c r="W55" s="551">
        <f t="shared" si="61"/>
        <v>174.2558125575915</v>
      </c>
      <c r="X55" s="551">
        <f t="shared" si="61"/>
        <v>201.7495074277893</v>
      </c>
      <c r="Y55" s="551">
        <f t="shared" si="61"/>
        <v>210.22298673975644</v>
      </c>
      <c r="Z55" s="551">
        <f t="shared" si="61"/>
        <v>219.05235218282624</v>
      </c>
      <c r="AA55" s="551">
        <f t="shared" si="61"/>
        <v>228.25255097450494</v>
      </c>
      <c r="AB55" s="551">
        <f t="shared" si="61"/>
        <v>237.83915811543412</v>
      </c>
      <c r="AC55" s="551">
        <f t="shared" si="61"/>
        <v>247.82840275628243</v>
      </c>
      <c r="AD55" s="551">
        <f t="shared" si="61"/>
        <v>258.2371956720462</v>
      </c>
    </row>
    <row r="56" spans="2:30" ht="14.4" x14ac:dyDescent="0.3">
      <c r="Q56" s="550" t="s">
        <v>314</v>
      </c>
      <c r="R56" s="550"/>
      <c r="S56" s="552">
        <f>D46</f>
        <v>4.1059522732936431</v>
      </c>
      <c r="T56" s="552">
        <f t="shared" ref="T56:AD56" si="62">E46</f>
        <v>21.392011343859881</v>
      </c>
      <c r="U56" s="552">
        <f t="shared" si="62"/>
        <v>55.726189550754981</v>
      </c>
      <c r="V56" s="552">
        <f t="shared" si="62"/>
        <v>81.293365316641371</v>
      </c>
      <c r="W56" s="552">
        <f t="shared" si="62"/>
        <v>108.90988284849468</v>
      </c>
      <c r="X56" s="552">
        <f t="shared" si="62"/>
        <v>126.09344214236832</v>
      </c>
      <c r="Y56" s="552">
        <f t="shared" si="62"/>
        <v>131.38936671234774</v>
      </c>
      <c r="Z56" s="552">
        <f t="shared" si="62"/>
        <v>136.9077201142664</v>
      </c>
      <c r="AA56" s="552">
        <f t="shared" si="62"/>
        <v>142.65784435906559</v>
      </c>
      <c r="AB56" s="552">
        <f t="shared" si="62"/>
        <v>148.64947382214632</v>
      </c>
      <c r="AC56" s="552">
        <f t="shared" si="62"/>
        <v>154.89275172267651</v>
      </c>
      <c r="AD56" s="552">
        <f t="shared" si="62"/>
        <v>161.39824729502888</v>
      </c>
    </row>
    <row r="57" spans="2:30" ht="14.4" x14ac:dyDescent="0.3">
      <c r="B57" s="300" t="s">
        <v>393</v>
      </c>
      <c r="Q57" s="550" t="s">
        <v>315</v>
      </c>
      <c r="R57" s="550"/>
      <c r="S57" s="551">
        <f>D55</f>
        <v>3.8247226655338045</v>
      </c>
      <c r="T57" s="551">
        <f>E55</f>
        <v>19.386844240532231</v>
      </c>
      <c r="U57" s="551">
        <f t="shared" ref="U57:AD57" si="63">F55</f>
        <v>49.096131240414849</v>
      </c>
      <c r="V57" s="551">
        <f t="shared" si="63"/>
        <v>68.396950984169393</v>
      </c>
      <c r="W57" s="551">
        <f t="shared" si="63"/>
        <v>90.759667488464132</v>
      </c>
      <c r="X57" s="551">
        <f t="shared" si="63"/>
        <v>103.13450945665062</v>
      </c>
      <c r="Y57" s="551">
        <f t="shared" si="63"/>
        <v>105.80794372428647</v>
      </c>
      <c r="Z57" s="551">
        <f t="shared" si="63"/>
        <v>110.25187736070654</v>
      </c>
      <c r="AA57" s="551">
        <f t="shared" si="63"/>
        <v>114.88245620985619</v>
      </c>
      <c r="AB57" s="551">
        <f t="shared" si="63"/>
        <v>119.70751937067017</v>
      </c>
      <c r="AC57" s="551">
        <f t="shared" si="63"/>
        <v>124.73523518423833</v>
      </c>
      <c r="AD57" s="551">
        <f t="shared" si="63"/>
        <v>129.97411506197631</v>
      </c>
    </row>
    <row r="58" spans="2:30" ht="14.4" x14ac:dyDescent="0.3">
      <c r="B58" s="9" t="s">
        <v>162</v>
      </c>
      <c r="D58" s="303">
        <f>BS!H14</f>
        <v>7.4802</v>
      </c>
      <c r="E58" s="303">
        <f>D59</f>
        <v>1.0170556559749895</v>
      </c>
      <c r="F58" s="303">
        <f>E59</f>
        <v>1.080113106645439</v>
      </c>
      <c r="G58" s="303">
        <f>F59</f>
        <v>1.1470801192574562</v>
      </c>
      <c r="H58" s="303">
        <f t="shared" ref="H58:O58" si="64">G59</f>
        <v>1.2181990866514185</v>
      </c>
      <c r="I58" s="303">
        <f t="shared" si="64"/>
        <v>1.2937274300238064</v>
      </c>
      <c r="J58" s="303">
        <f t="shared" si="64"/>
        <v>1.3739385306852827</v>
      </c>
      <c r="K58" s="303">
        <f t="shared" si="64"/>
        <v>1.4591227195877698</v>
      </c>
      <c r="L58" s="303">
        <f t="shared" si="64"/>
        <v>1.549588328202212</v>
      </c>
      <c r="M58" s="303">
        <f t="shared" si="64"/>
        <v>1.6456628045507491</v>
      </c>
      <c r="N58" s="303">
        <f t="shared" si="64"/>
        <v>1.7476938984328958</v>
      </c>
      <c r="O58" s="303">
        <f t="shared" si="64"/>
        <v>1.8560509201357354</v>
      </c>
      <c r="Q58" s="550" t="s">
        <v>316</v>
      </c>
      <c r="R58" s="550"/>
      <c r="S58" s="552">
        <f>S55+S56-S57</f>
        <v>6.8507532450296678</v>
      </c>
      <c r="T58" s="552">
        <f t="shared" ref="T58:AD58" si="65">T55+T56-T57</f>
        <v>36.232385253503452</v>
      </c>
      <c r="U58" s="552">
        <f t="shared" si="65"/>
        <v>95.791961591548102</v>
      </c>
      <c r="V58" s="552">
        <f t="shared" si="65"/>
        <v>142.9657988390982</v>
      </c>
      <c r="W58" s="552">
        <f t="shared" si="65"/>
        <v>192.40602791762205</v>
      </c>
      <c r="X58" s="552">
        <f t="shared" si="65"/>
        <v>224.70844011350698</v>
      </c>
      <c r="Y58" s="552">
        <f t="shared" si="65"/>
        <v>235.8044097278177</v>
      </c>
      <c r="Z58" s="552">
        <f t="shared" si="65"/>
        <v>245.70819493638612</v>
      </c>
      <c r="AA58" s="552">
        <f t="shared" si="65"/>
        <v>256.02793912371436</v>
      </c>
      <c r="AB58" s="552">
        <f t="shared" si="65"/>
        <v>266.78111256691022</v>
      </c>
      <c r="AC58" s="552">
        <f t="shared" si="65"/>
        <v>277.98591929472065</v>
      </c>
      <c r="AD58" s="552">
        <f t="shared" si="65"/>
        <v>289.66132790509874</v>
      </c>
    </row>
    <row r="59" spans="2:30" ht="14.4" x14ac:dyDescent="0.3">
      <c r="B59" s="9" t="s">
        <v>158</v>
      </c>
      <c r="D59" s="302">
        <f>D39</f>
        <v>1.0170556559749895</v>
      </c>
      <c r="E59" s="302">
        <f>E39</f>
        <v>1.080113106645439</v>
      </c>
      <c r="F59" s="302">
        <f t="shared" ref="F59:O59" si="66">F39</f>
        <v>1.1470801192574562</v>
      </c>
      <c r="G59" s="302">
        <f t="shared" si="66"/>
        <v>1.2181990866514185</v>
      </c>
      <c r="H59" s="302">
        <f t="shared" si="66"/>
        <v>1.2937274300238064</v>
      </c>
      <c r="I59" s="302">
        <f t="shared" si="66"/>
        <v>1.3739385306852827</v>
      </c>
      <c r="J59" s="302">
        <f t="shared" si="66"/>
        <v>1.4591227195877698</v>
      </c>
      <c r="K59" s="302">
        <f t="shared" si="66"/>
        <v>1.549588328202212</v>
      </c>
      <c r="L59" s="302">
        <f t="shared" si="66"/>
        <v>1.6456628045507491</v>
      </c>
      <c r="M59" s="302">
        <f t="shared" si="66"/>
        <v>1.7476938984328958</v>
      </c>
      <c r="N59" s="302">
        <f t="shared" si="66"/>
        <v>1.8560509201357354</v>
      </c>
      <c r="O59" s="302">
        <f t="shared" si="66"/>
        <v>1.9711260771841512</v>
      </c>
      <c r="Q59" s="550" t="s">
        <v>380</v>
      </c>
      <c r="R59" s="553">
        <v>0.25</v>
      </c>
      <c r="S59" s="554">
        <f>SUM(S55:S56)*$R$59</f>
        <v>2.6688689776408681</v>
      </c>
      <c r="T59" s="554">
        <f t="shared" ref="T59:AD59" si="67">SUM(T55:T56)*$R$37</f>
        <v>13.90480737350892</v>
      </c>
      <c r="U59" s="554">
        <f t="shared" si="67"/>
        <v>36.222023207990738</v>
      </c>
      <c r="V59" s="554">
        <f t="shared" si="67"/>
        <v>52.840687455816898</v>
      </c>
      <c r="W59" s="554">
        <f t="shared" si="67"/>
        <v>70.791423851521543</v>
      </c>
      <c r="X59" s="554">
        <f t="shared" si="67"/>
        <v>81.9607373925394</v>
      </c>
      <c r="Y59" s="554">
        <f t="shared" si="67"/>
        <v>85.403088363026043</v>
      </c>
      <c r="Z59" s="554">
        <f t="shared" si="67"/>
        <v>88.990018074273166</v>
      </c>
      <c r="AA59" s="554">
        <f t="shared" si="67"/>
        <v>92.727598833392634</v>
      </c>
      <c r="AB59" s="554">
        <f t="shared" si="67"/>
        <v>96.622157984395102</v>
      </c>
      <c r="AC59" s="554">
        <f t="shared" si="67"/>
        <v>100.68028861973974</v>
      </c>
      <c r="AD59" s="554">
        <f t="shared" si="67"/>
        <v>104.90886074176876</v>
      </c>
    </row>
    <row r="60" spans="2:30" ht="14.4" x14ac:dyDescent="0.3">
      <c r="B60" s="9" t="s">
        <v>163</v>
      </c>
      <c r="D60" s="302">
        <f>D35</f>
        <v>24.748354295391412</v>
      </c>
      <c r="E60" s="302">
        <f t="shared" ref="E60:O60" si="68">E35</f>
        <v>26.282752261705681</v>
      </c>
      <c r="F60" s="302">
        <f t="shared" si="68"/>
        <v>27.912282901931434</v>
      </c>
      <c r="G60" s="302">
        <f t="shared" si="68"/>
        <v>29.642844441851182</v>
      </c>
      <c r="H60" s="302">
        <f t="shared" si="68"/>
        <v>31.480700797245959</v>
      </c>
      <c r="I60" s="302">
        <f t="shared" si="68"/>
        <v>33.432504246675215</v>
      </c>
      <c r="J60" s="302">
        <f t="shared" si="68"/>
        <v>35.50531950996907</v>
      </c>
      <c r="K60" s="302">
        <f t="shared" si="68"/>
        <v>37.706649319587157</v>
      </c>
      <c r="L60" s="302">
        <f t="shared" si="68"/>
        <v>40.044461577401563</v>
      </c>
      <c r="M60" s="302">
        <f t="shared" si="68"/>
        <v>42.527218195200469</v>
      </c>
      <c r="N60" s="302">
        <f t="shared" si="68"/>
        <v>45.163905723302896</v>
      </c>
      <c r="O60" s="302">
        <f t="shared" si="68"/>
        <v>47.964067878147681</v>
      </c>
      <c r="Q60" s="550" t="s">
        <v>344</v>
      </c>
      <c r="R60" s="553">
        <v>0.25</v>
      </c>
      <c r="S60" s="552">
        <f>S58*$R$60</f>
        <v>1.7126883112574169</v>
      </c>
      <c r="T60" s="552">
        <f t="shared" ref="T60:AD60" si="69">T58*$R$38</f>
        <v>9.058096313375863</v>
      </c>
      <c r="U60" s="552">
        <f t="shared" si="69"/>
        <v>23.947990397887025</v>
      </c>
      <c r="V60" s="552">
        <f t="shared" si="69"/>
        <v>35.74144970977455</v>
      </c>
      <c r="W60" s="552">
        <f t="shared" si="69"/>
        <v>48.101506979405514</v>
      </c>
      <c r="X60" s="552">
        <f t="shared" si="69"/>
        <v>56.177110028376745</v>
      </c>
      <c r="Y60" s="552">
        <f t="shared" si="69"/>
        <v>58.951102431954425</v>
      </c>
      <c r="Z60" s="552">
        <f t="shared" si="69"/>
        <v>61.42704873409653</v>
      </c>
      <c r="AA60" s="552">
        <f t="shared" si="69"/>
        <v>64.00698478092859</v>
      </c>
      <c r="AB60" s="552">
        <f t="shared" si="69"/>
        <v>66.695278141727556</v>
      </c>
      <c r="AC60" s="552">
        <f t="shared" si="69"/>
        <v>69.496479823680161</v>
      </c>
      <c r="AD60" s="552">
        <f t="shared" si="69"/>
        <v>72.415331976274686</v>
      </c>
    </row>
    <row r="61" spans="2:30" ht="14.4" x14ac:dyDescent="0.3">
      <c r="B61" s="9" t="s">
        <v>164</v>
      </c>
      <c r="D61" s="302">
        <f>D60+D59-D58</f>
        <v>18.285209951366401</v>
      </c>
      <c r="E61" s="302">
        <f t="shared" ref="E61" si="70">E60+E59-E58</f>
        <v>26.345809712376131</v>
      </c>
      <c r="F61" s="302">
        <f t="shared" ref="F61" si="71">F60+F59-F58</f>
        <v>27.979249914543452</v>
      </c>
      <c r="G61" s="302">
        <f t="shared" ref="G61" si="72">G60+G59-G58</f>
        <v>29.713963409245142</v>
      </c>
      <c r="H61" s="302">
        <f t="shared" ref="H61" si="73">H60+H59-H58</f>
        <v>31.556229140618349</v>
      </c>
      <c r="I61" s="302">
        <f t="shared" ref="I61" si="74">I60+I59-I58</f>
        <v>33.512715347336687</v>
      </c>
      <c r="J61" s="302">
        <f t="shared" ref="J61" si="75">J60+J59-J58</f>
        <v>35.590503698871558</v>
      </c>
      <c r="K61" s="302">
        <f t="shared" ref="K61" si="76">K60+K59-K58</f>
        <v>37.797114928201601</v>
      </c>
      <c r="L61" s="302">
        <f t="shared" ref="L61" si="77">L60+L59-L58</f>
        <v>40.140536053750097</v>
      </c>
      <c r="M61" s="302">
        <f t="shared" ref="M61" si="78">M60+M59-M58</f>
        <v>42.629249289082615</v>
      </c>
      <c r="N61" s="302">
        <f t="shared" ref="N61" si="79">N60+N59-N58</f>
        <v>45.27226274500574</v>
      </c>
      <c r="O61" s="302">
        <f t="shared" ref="O61" si="80">O60+O59-O58</f>
        <v>48.079143035196097</v>
      </c>
      <c r="Q61" s="550" t="s">
        <v>318</v>
      </c>
      <c r="R61" s="550"/>
      <c r="S61" s="554">
        <f>MIN(S59:S60)</f>
        <v>1.7126883112574169</v>
      </c>
      <c r="T61" s="554">
        <f t="shared" ref="T61:AD61" si="81">MIN(T59:T60)</f>
        <v>9.058096313375863</v>
      </c>
      <c r="U61" s="554">
        <f t="shared" si="81"/>
        <v>23.947990397887025</v>
      </c>
      <c r="V61" s="554">
        <f t="shared" si="81"/>
        <v>35.74144970977455</v>
      </c>
      <c r="W61" s="554">
        <f t="shared" si="81"/>
        <v>48.101506979405514</v>
      </c>
      <c r="X61" s="554">
        <f t="shared" si="81"/>
        <v>56.177110028376745</v>
      </c>
      <c r="Y61" s="554">
        <f t="shared" si="81"/>
        <v>58.951102431954425</v>
      </c>
      <c r="Z61" s="554">
        <f t="shared" si="81"/>
        <v>61.42704873409653</v>
      </c>
      <c r="AA61" s="554">
        <f t="shared" si="81"/>
        <v>64.00698478092859</v>
      </c>
      <c r="AB61" s="554">
        <f t="shared" si="81"/>
        <v>66.695278141727556</v>
      </c>
      <c r="AC61" s="554">
        <f t="shared" si="81"/>
        <v>69.496479823680161</v>
      </c>
      <c r="AD61" s="554">
        <f t="shared" si="81"/>
        <v>72.415331976274686</v>
      </c>
    </row>
    <row r="62" spans="2:30" ht="14.4" x14ac:dyDescent="0.3">
      <c r="B62" s="15" t="s">
        <v>165</v>
      </c>
      <c r="D62" s="302">
        <f>D61/365*Assumptions!$C$110</f>
        <v>0.75144698430272883</v>
      </c>
      <c r="E62" s="302">
        <f>E61/365*Assumptions!$C$110</f>
        <v>1.0827045087277862</v>
      </c>
      <c r="F62" s="302">
        <f>F61/365*Assumptions!$C$110</f>
        <v>1.1498321882689091</v>
      </c>
      <c r="G62" s="302">
        <f>G61/365*Assumptions!$C$110</f>
        <v>1.2211217839415813</v>
      </c>
      <c r="H62" s="302">
        <f>H61/365*Assumptions!$C$110</f>
        <v>1.2968313345459594</v>
      </c>
      <c r="I62" s="302">
        <f>I61/365*Assumptions!$C$110</f>
        <v>1.3772348772878091</v>
      </c>
      <c r="J62" s="302">
        <f>J61/365*Assumptions!$C$110</f>
        <v>1.4626234396796531</v>
      </c>
      <c r="K62" s="302">
        <f>K61/365*Assumptions!$C$110</f>
        <v>1.5533060929397919</v>
      </c>
      <c r="L62" s="302">
        <f>L61/365*Assumptions!$C$110</f>
        <v>1.6496110707020588</v>
      </c>
      <c r="M62" s="302">
        <f>M61/365*Assumptions!$C$110</f>
        <v>1.7518869570855868</v>
      </c>
      <c r="N62" s="302">
        <f>N61/365*Assumptions!$C$110</f>
        <v>1.8605039484248935</v>
      </c>
      <c r="O62" s="302">
        <f>O61/365*Assumptions!$C$110</f>
        <v>1.975855193227237</v>
      </c>
      <c r="Q62" s="550"/>
      <c r="R62" s="553">
        <f>100%-R60</f>
        <v>0.75</v>
      </c>
      <c r="S62" s="552">
        <f>S58-S61</f>
        <v>5.1380649337722506</v>
      </c>
      <c r="T62" s="552">
        <f t="shared" ref="T62:AD62" si="82">T58-T61</f>
        <v>27.174288940127589</v>
      </c>
      <c r="U62" s="552">
        <f t="shared" si="82"/>
        <v>71.843971193661076</v>
      </c>
      <c r="V62" s="552">
        <f t="shared" si="82"/>
        <v>107.22434912932366</v>
      </c>
      <c r="W62" s="552">
        <f t="shared" si="82"/>
        <v>144.30452093821654</v>
      </c>
      <c r="X62" s="552">
        <f t="shared" si="82"/>
        <v>168.53133008513024</v>
      </c>
      <c r="Y62" s="552">
        <f t="shared" si="82"/>
        <v>176.85330729586326</v>
      </c>
      <c r="Z62" s="552">
        <f t="shared" si="82"/>
        <v>184.28114620228959</v>
      </c>
      <c r="AA62" s="552">
        <f t="shared" si="82"/>
        <v>192.02095434278579</v>
      </c>
      <c r="AB62" s="552">
        <f t="shared" si="82"/>
        <v>200.08583442518267</v>
      </c>
      <c r="AC62" s="552">
        <f t="shared" si="82"/>
        <v>208.4894394710405</v>
      </c>
      <c r="AD62" s="552">
        <f t="shared" si="82"/>
        <v>217.24599592882407</v>
      </c>
    </row>
    <row r="63" spans="2:30" ht="14.4" x14ac:dyDescent="0.3">
      <c r="B63" s="15" t="s">
        <v>394</v>
      </c>
      <c r="D63" s="302">
        <f>D55+D62</f>
        <v>4.5761696498365332</v>
      </c>
      <c r="E63" s="302">
        <f t="shared" ref="E63:O63" si="83">E55+E62</f>
        <v>20.469548749260017</v>
      </c>
      <c r="F63" s="302">
        <f t="shared" si="83"/>
        <v>50.245963428683758</v>
      </c>
      <c r="G63" s="302">
        <f t="shared" si="83"/>
        <v>69.618072768110977</v>
      </c>
      <c r="H63" s="302">
        <f t="shared" si="83"/>
        <v>92.056498823010088</v>
      </c>
      <c r="I63" s="302">
        <f t="shared" si="83"/>
        <v>104.51174433393842</v>
      </c>
      <c r="J63" s="302">
        <f t="shared" si="83"/>
        <v>107.27056716396612</v>
      </c>
      <c r="K63" s="302">
        <f t="shared" si="83"/>
        <v>111.80518345364634</v>
      </c>
      <c r="L63" s="302">
        <f t="shared" si="83"/>
        <v>116.53206728055825</v>
      </c>
      <c r="M63" s="302">
        <f t="shared" si="83"/>
        <v>121.45940632775576</v>
      </c>
      <c r="N63" s="302">
        <f t="shared" si="83"/>
        <v>126.59573913266323</v>
      </c>
      <c r="O63" s="302">
        <f t="shared" si="83"/>
        <v>131.94997025520354</v>
      </c>
      <c r="Q63" s="550"/>
      <c r="R63" s="550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</row>
    <row r="64" spans="2:30" ht="14.4" x14ac:dyDescent="0.3"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</row>
    <row r="65" spans="2:30" ht="14.4" x14ac:dyDescent="0.3">
      <c r="B65" s="29" t="s">
        <v>166</v>
      </c>
      <c r="Q65" s="550" t="s">
        <v>502</v>
      </c>
      <c r="R65" s="550"/>
      <c r="S65" s="555">
        <f>S54</f>
        <v>45382</v>
      </c>
      <c r="T65" s="555">
        <f t="shared" ref="T65:AD65" si="84">T54</f>
        <v>45747</v>
      </c>
      <c r="U65" s="555">
        <f t="shared" si="84"/>
        <v>46112</v>
      </c>
      <c r="V65" s="555">
        <f t="shared" si="84"/>
        <v>46477</v>
      </c>
      <c r="W65" s="555">
        <f t="shared" si="84"/>
        <v>46843</v>
      </c>
      <c r="X65" s="555">
        <f t="shared" si="84"/>
        <v>47208</v>
      </c>
      <c r="Y65" s="555">
        <f t="shared" si="84"/>
        <v>47573</v>
      </c>
      <c r="Z65" s="555">
        <f t="shared" si="84"/>
        <v>47938</v>
      </c>
      <c r="AA65" s="555">
        <f t="shared" si="84"/>
        <v>48304</v>
      </c>
      <c r="AB65" s="555">
        <f t="shared" si="84"/>
        <v>48669</v>
      </c>
      <c r="AC65" s="555">
        <f t="shared" si="84"/>
        <v>49034</v>
      </c>
      <c r="AD65" s="555">
        <f t="shared" si="84"/>
        <v>49399</v>
      </c>
    </row>
    <row r="66" spans="2:30" ht="14.4" x14ac:dyDescent="0.3">
      <c r="B66" s="17" t="s">
        <v>167</v>
      </c>
      <c r="D66" s="303">
        <f>'Debt Schedule'!M47</f>
        <v>0.35000000000000003</v>
      </c>
      <c r="E66" s="303">
        <f>'Debt Schedule'!N47</f>
        <v>0.35000000000000003</v>
      </c>
      <c r="F66" s="303">
        <f>'Debt Schedule'!O47</f>
        <v>1.4000000000000001</v>
      </c>
      <c r="G66" s="303">
        <f>'Debt Schedule'!P47</f>
        <v>2.8000000000000003</v>
      </c>
      <c r="H66" s="303">
        <f>'Debt Schedule'!Q47</f>
        <v>4.2</v>
      </c>
      <c r="I66" s="303">
        <f>'Debt Schedule'!R47</f>
        <v>7</v>
      </c>
      <c r="J66" s="303">
        <f>'Debt Schedule'!S47</f>
        <v>9.8000000000000007</v>
      </c>
      <c r="K66" s="303">
        <f>'Debt Schedule'!T47</f>
        <v>12.6</v>
      </c>
      <c r="L66" s="303">
        <f>'Debt Schedule'!U47</f>
        <v>15.4</v>
      </c>
      <c r="M66" s="303">
        <f>'Debt Schedule'!V47</f>
        <v>21</v>
      </c>
      <c r="N66" s="303">
        <f>'Debt Schedule'!W47</f>
        <v>65.099999999999994</v>
      </c>
      <c r="O66" s="303">
        <f>'Debt Schedule'!X47</f>
        <v>0</v>
      </c>
      <c r="Q66" s="550" t="s">
        <v>332</v>
      </c>
      <c r="R66" s="550"/>
      <c r="S66" s="552">
        <f>S58-S60</f>
        <v>5.1380649337722506</v>
      </c>
      <c r="T66" s="552">
        <f>S69</f>
        <v>5.1380649337722506</v>
      </c>
      <c r="U66" s="552">
        <f t="shared" ref="U66:AD66" si="85">T69</f>
        <v>27.174288940127589</v>
      </c>
      <c r="V66" s="552">
        <f t="shared" si="85"/>
        <v>71.843971193661076</v>
      </c>
      <c r="W66" s="552">
        <f t="shared" si="85"/>
        <v>107.22434912932366</v>
      </c>
      <c r="X66" s="552">
        <f t="shared" si="85"/>
        <v>144.30452093821654</v>
      </c>
      <c r="Y66" s="552">
        <f t="shared" si="85"/>
        <v>168.53133008513024</v>
      </c>
      <c r="Z66" s="552">
        <f t="shared" si="85"/>
        <v>176.85330729586326</v>
      </c>
      <c r="AA66" s="552">
        <f t="shared" si="85"/>
        <v>184.28114620228959</v>
      </c>
      <c r="AB66" s="552">
        <f t="shared" si="85"/>
        <v>192.02095434278579</v>
      </c>
      <c r="AC66" s="552">
        <f t="shared" si="85"/>
        <v>200.08583442518267</v>
      </c>
      <c r="AD66" s="552">
        <f t="shared" si="85"/>
        <v>208.4894394710405</v>
      </c>
    </row>
    <row r="67" spans="2:30" ht="14.4" x14ac:dyDescent="0.3">
      <c r="B67" s="17" t="s">
        <v>168</v>
      </c>
      <c r="D67" s="41">
        <v>0.40129999999999999</v>
      </c>
      <c r="E67" s="41">
        <v>0.40129999999999999</v>
      </c>
      <c r="F67" s="41">
        <v>0.40129999999999999</v>
      </c>
      <c r="G67" s="41">
        <v>0.40129999999999999</v>
      </c>
      <c r="H67" s="41">
        <v>0.40129999999999999</v>
      </c>
      <c r="I67" s="41">
        <v>0.40129999999999999</v>
      </c>
      <c r="J67" s="41">
        <v>0.40129999999999999</v>
      </c>
      <c r="K67" s="41">
        <v>0.40129999999999999</v>
      </c>
      <c r="L67" s="41">
        <v>0.40129999999999999</v>
      </c>
      <c r="M67" s="41">
        <v>0.40129999999999999</v>
      </c>
      <c r="N67" s="41">
        <v>0.40129999999999999</v>
      </c>
      <c r="O67" s="41">
        <v>0.40129999999999999</v>
      </c>
      <c r="Q67" s="550" t="s">
        <v>137</v>
      </c>
      <c r="R67" s="550"/>
      <c r="S67" s="550">
        <v>0</v>
      </c>
      <c r="T67" s="552">
        <f>T62-S62</f>
        <v>22.03622400635534</v>
      </c>
      <c r="U67" s="552">
        <f t="shared" ref="U67" si="86">U62-T62</f>
        <v>44.669682253533487</v>
      </c>
      <c r="V67" s="552">
        <f t="shared" ref="V67" si="87">V62-U62</f>
        <v>35.38037793566258</v>
      </c>
      <c r="W67" s="552">
        <f t="shared" ref="W67" si="88">W62-V62</f>
        <v>37.080171808892885</v>
      </c>
      <c r="X67" s="552">
        <f t="shared" ref="X67" si="89">X62-W62</f>
        <v>24.226809146913695</v>
      </c>
      <c r="Y67" s="552">
        <f t="shared" ref="Y67" si="90">Y62-X62</f>
        <v>8.3219772107330243</v>
      </c>
      <c r="Z67" s="552">
        <f t="shared" ref="Z67" si="91">Z62-Y62</f>
        <v>7.4278389064263308</v>
      </c>
      <c r="AA67" s="552">
        <f t="shared" ref="AA67" si="92">AA62-Z62</f>
        <v>7.7398081404961943</v>
      </c>
      <c r="AB67" s="552">
        <f t="shared" ref="AB67" si="93">AB62-AA62</f>
        <v>8.0648800823968827</v>
      </c>
      <c r="AC67" s="552">
        <f t="shared" ref="AC67" si="94">AC62-AB62</f>
        <v>8.4036050458578302</v>
      </c>
      <c r="AD67" s="552">
        <f t="shared" ref="AD67" si="95">AD62-AC62</f>
        <v>8.7565564577835744</v>
      </c>
    </row>
    <row r="68" spans="2:30" ht="14.4" x14ac:dyDescent="0.3">
      <c r="D68" s="303">
        <f>SUM(D66:D67)</f>
        <v>0.75130000000000008</v>
      </c>
      <c r="E68" s="303">
        <f t="shared" ref="E68:O68" si="96">SUM(E66:E67)</f>
        <v>0.75130000000000008</v>
      </c>
      <c r="F68" s="303">
        <f t="shared" si="96"/>
        <v>1.8013000000000001</v>
      </c>
      <c r="G68" s="303">
        <f t="shared" si="96"/>
        <v>3.2013000000000003</v>
      </c>
      <c r="H68" s="303">
        <f t="shared" si="96"/>
        <v>4.6013000000000002</v>
      </c>
      <c r="I68" s="303">
        <f t="shared" si="96"/>
        <v>7.4013</v>
      </c>
      <c r="J68" s="303">
        <f t="shared" si="96"/>
        <v>10.2013</v>
      </c>
      <c r="K68" s="303">
        <f t="shared" si="96"/>
        <v>13.001300000000001</v>
      </c>
      <c r="L68" s="303">
        <f t="shared" si="96"/>
        <v>15.801300000000001</v>
      </c>
      <c r="M68" s="303">
        <f t="shared" si="96"/>
        <v>21.401299999999999</v>
      </c>
      <c r="N68" s="303">
        <f t="shared" si="96"/>
        <v>65.501300000000001</v>
      </c>
      <c r="O68" s="303">
        <f t="shared" si="96"/>
        <v>0.40129999999999999</v>
      </c>
      <c r="Q68" s="550" t="s">
        <v>333</v>
      </c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0"/>
      <c r="AD68" s="550"/>
    </row>
    <row r="69" spans="2:30" ht="14.4" x14ac:dyDescent="0.3">
      <c r="Q69" s="550" t="s">
        <v>182</v>
      </c>
      <c r="R69" s="548"/>
      <c r="S69" s="554">
        <f>S66+S67-S68</f>
        <v>5.1380649337722506</v>
      </c>
      <c r="T69" s="554">
        <f>T66+T67-T68</f>
        <v>27.174288940127589</v>
      </c>
      <c r="U69" s="554">
        <f t="shared" ref="U69:AD69" si="97">U66+U67-U68</f>
        <v>71.843971193661076</v>
      </c>
      <c r="V69" s="554">
        <f t="shared" si="97"/>
        <v>107.22434912932366</v>
      </c>
      <c r="W69" s="554">
        <f t="shared" si="97"/>
        <v>144.30452093821654</v>
      </c>
      <c r="X69" s="554">
        <f t="shared" si="97"/>
        <v>168.53133008513024</v>
      </c>
      <c r="Y69" s="554">
        <f t="shared" si="97"/>
        <v>176.85330729586326</v>
      </c>
      <c r="Z69" s="554">
        <f t="shared" si="97"/>
        <v>184.28114620228959</v>
      </c>
      <c r="AA69" s="554">
        <f t="shared" si="97"/>
        <v>192.02095434278579</v>
      </c>
      <c r="AB69" s="554">
        <f t="shared" si="97"/>
        <v>200.08583442518267</v>
      </c>
      <c r="AC69" s="554">
        <f t="shared" si="97"/>
        <v>208.4894394710405</v>
      </c>
      <c r="AD69" s="554">
        <f t="shared" si="97"/>
        <v>217.24599592882407</v>
      </c>
    </row>
    <row r="70" spans="2:30" ht="14.4" x14ac:dyDescent="0.3">
      <c r="Q70" s="548"/>
      <c r="R70" s="556">
        <v>0.2</v>
      </c>
      <c r="S70" s="554"/>
      <c r="T70" s="557"/>
      <c r="U70" s="557"/>
      <c r="V70" s="557"/>
      <c r="W70" s="557"/>
      <c r="X70" s="557"/>
      <c r="Y70" s="557"/>
      <c r="Z70" s="557"/>
      <c r="AA70" s="557"/>
      <c r="AB70" s="557"/>
      <c r="AC70" s="557"/>
      <c r="AD70" s="557"/>
    </row>
    <row r="71" spans="2:30" ht="14.4" x14ac:dyDescent="0.3">
      <c r="Q71" s="550" t="s">
        <v>336</v>
      </c>
      <c r="R71" s="556">
        <v>0.12</v>
      </c>
      <c r="S71" s="554">
        <f>S69*$R$70</f>
        <v>1.0276129867544501</v>
      </c>
      <c r="T71" s="554">
        <f>T69*$R$70</f>
        <v>5.4348577880255178</v>
      </c>
      <c r="U71" s="554">
        <f>U69*$R$71</f>
        <v>8.621276543239329</v>
      </c>
      <c r="V71" s="554">
        <f t="shared" ref="V71:AD71" si="98">V69*$R$71</f>
        <v>12.866921895518837</v>
      </c>
      <c r="W71" s="554">
        <f t="shared" si="98"/>
        <v>17.316542512585983</v>
      </c>
      <c r="X71" s="554">
        <f t="shared" si="98"/>
        <v>20.223759610215627</v>
      </c>
      <c r="Y71" s="554">
        <f t="shared" si="98"/>
        <v>21.222396875503591</v>
      </c>
      <c r="Z71" s="554">
        <f t="shared" si="98"/>
        <v>22.113737544274748</v>
      </c>
      <c r="AA71" s="554">
        <f t="shared" si="98"/>
        <v>23.042514521134294</v>
      </c>
      <c r="AB71" s="554">
        <f t="shared" si="98"/>
        <v>24.010300131021918</v>
      </c>
      <c r="AC71" s="554">
        <f t="shared" si="98"/>
        <v>25.018732736524857</v>
      </c>
      <c r="AD71" s="554">
        <f t="shared" si="98"/>
        <v>26.069519511458889</v>
      </c>
    </row>
    <row r="72" spans="2:30" ht="14.4" x14ac:dyDescent="0.3">
      <c r="Q72" s="548"/>
      <c r="R72" s="548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4"/>
      <c r="AD72" s="554"/>
    </row>
    <row r="73" spans="2:30" ht="14.4" x14ac:dyDescent="0.3">
      <c r="Q73" s="550" t="s">
        <v>337</v>
      </c>
      <c r="R73" s="548"/>
      <c r="S73" s="554">
        <f>S66</f>
        <v>5.1380649337722506</v>
      </c>
      <c r="T73" s="554">
        <f>T69-S69</f>
        <v>22.03622400635534</v>
      </c>
      <c r="U73" s="554">
        <f t="shared" ref="U73" si="99">U69-T69</f>
        <v>44.669682253533487</v>
      </c>
      <c r="V73" s="554">
        <f t="shared" ref="V73" si="100">V69-U69</f>
        <v>35.38037793566258</v>
      </c>
      <c r="W73" s="554">
        <f t="shared" ref="W73" si="101">W69-V69</f>
        <v>37.080171808892885</v>
      </c>
      <c r="X73" s="554">
        <f t="shared" ref="X73" si="102">X69-W69</f>
        <v>24.226809146913695</v>
      </c>
      <c r="Y73" s="554">
        <f t="shared" ref="Y73" si="103">Y69-X69</f>
        <v>8.3219772107330243</v>
      </c>
      <c r="Z73" s="554">
        <f t="shared" ref="Z73" si="104">Z69-Y69</f>
        <v>7.4278389064263308</v>
      </c>
      <c r="AA73" s="554">
        <f t="shared" ref="AA73" si="105">AA69-Z69</f>
        <v>7.7398081404961943</v>
      </c>
      <c r="AB73" s="554">
        <f t="shared" ref="AB73" si="106">AB69-AA69</f>
        <v>8.0648800823968827</v>
      </c>
      <c r="AC73" s="554">
        <f t="shared" ref="AC73" si="107">AC69-AB69</f>
        <v>8.4036050458578302</v>
      </c>
      <c r="AD73" s="554">
        <f t="shared" ref="AD73" si="108">AD69-AC69</f>
        <v>8.7565564577835744</v>
      </c>
    </row>
    <row r="75" spans="2:30" x14ac:dyDescent="0.3">
      <c r="Q75" s="558" t="s">
        <v>105</v>
      </c>
      <c r="R75" s="559"/>
      <c r="S75" s="559"/>
      <c r="T75" s="559"/>
      <c r="U75" s="559"/>
      <c r="V75" s="559"/>
      <c r="W75" s="559"/>
      <c r="X75" s="559"/>
      <c r="Y75" s="559"/>
      <c r="Z75" s="559"/>
      <c r="AA75" s="559"/>
      <c r="AB75" s="559"/>
      <c r="AC75" s="559"/>
      <c r="AD75" s="559"/>
    </row>
    <row r="76" spans="2:30" x14ac:dyDescent="0.3">
      <c r="Q76" s="560" t="s">
        <v>2</v>
      </c>
      <c r="R76" s="559"/>
      <c r="S76" s="560">
        <v>45382</v>
      </c>
      <c r="T76" s="560">
        <f t="shared" ref="T76" si="109">EOMONTH(S76,12)</f>
        <v>45747</v>
      </c>
      <c r="U76" s="560">
        <f t="shared" ref="U76" si="110">EOMONTH(T76,12)</f>
        <v>46112</v>
      </c>
      <c r="V76" s="560">
        <f t="shared" ref="V76" si="111">EOMONTH(U76,12)</f>
        <v>46477</v>
      </c>
      <c r="W76" s="560">
        <f t="shared" ref="W76" si="112">EOMONTH(V76,12)</f>
        <v>46843</v>
      </c>
      <c r="X76" s="560">
        <f t="shared" ref="X76" si="113">EOMONTH(W76,12)</f>
        <v>47208</v>
      </c>
      <c r="Y76" s="560">
        <f t="shared" ref="Y76" si="114">EOMONTH(X76,12)</f>
        <v>47573</v>
      </c>
      <c r="Z76" s="560">
        <f t="shared" ref="Z76" si="115">EOMONTH(Y76,12)</f>
        <v>47938</v>
      </c>
      <c r="AA76" s="560">
        <f t="shared" ref="AA76" si="116">EOMONTH(Z76,12)</f>
        <v>48304</v>
      </c>
      <c r="AB76" s="560">
        <f t="shared" ref="AB76" si="117">EOMONTH(AA76,12)</f>
        <v>48669</v>
      </c>
      <c r="AC76" s="560">
        <f t="shared" ref="AC76" si="118">EOMONTH(AB76,12)</f>
        <v>49034</v>
      </c>
      <c r="AD76" s="560">
        <f t="shared" ref="AD76" si="119">EOMONTH(AC76,12)</f>
        <v>49399</v>
      </c>
    </row>
    <row r="77" spans="2:30" ht="14.4" x14ac:dyDescent="0.3">
      <c r="Q77" s="561" t="s">
        <v>313</v>
      </c>
      <c r="R77" s="561"/>
      <c r="S77" s="562">
        <f>D39</f>
        <v>1.0170556559749895</v>
      </c>
      <c r="T77" s="562">
        <f t="shared" ref="T77:AD77" si="120">E39</f>
        <v>1.080113106645439</v>
      </c>
      <c r="U77" s="562">
        <f t="shared" si="120"/>
        <v>1.1470801192574562</v>
      </c>
      <c r="V77" s="562">
        <f t="shared" si="120"/>
        <v>1.2181990866514185</v>
      </c>
      <c r="W77" s="562">
        <f t="shared" si="120"/>
        <v>1.2937274300238064</v>
      </c>
      <c r="X77" s="562">
        <f t="shared" si="120"/>
        <v>1.3739385306852827</v>
      </c>
      <c r="Y77" s="562">
        <f t="shared" si="120"/>
        <v>1.4591227195877698</v>
      </c>
      <c r="Z77" s="562">
        <f t="shared" si="120"/>
        <v>1.549588328202212</v>
      </c>
      <c r="AA77" s="562">
        <f t="shared" si="120"/>
        <v>1.6456628045507491</v>
      </c>
      <c r="AB77" s="562">
        <f t="shared" si="120"/>
        <v>1.7476938984328958</v>
      </c>
      <c r="AC77" s="562">
        <f t="shared" si="120"/>
        <v>1.8560509201357354</v>
      </c>
      <c r="AD77" s="562">
        <f t="shared" si="120"/>
        <v>1.9711260771841512</v>
      </c>
    </row>
    <row r="78" spans="2:30" ht="14.4" x14ac:dyDescent="0.3">
      <c r="Q78" s="561" t="s">
        <v>314</v>
      </c>
      <c r="R78" s="561"/>
      <c r="S78" s="563">
        <f>D47</f>
        <v>7.6279174198124204</v>
      </c>
      <c r="T78" s="563">
        <f t="shared" ref="T78:AD78" si="121">E47</f>
        <v>8.1008482998407914</v>
      </c>
      <c r="U78" s="563">
        <f t="shared" si="121"/>
        <v>8.6031008944309217</v>
      </c>
      <c r="V78" s="563">
        <f t="shared" si="121"/>
        <v>9.1364931498856379</v>
      </c>
      <c r="W78" s="563">
        <f t="shared" si="121"/>
        <v>9.7029557251785494</v>
      </c>
      <c r="X78" s="563">
        <f t="shared" si="121"/>
        <v>10.30453898013962</v>
      </c>
      <c r="Y78" s="563">
        <f t="shared" si="121"/>
        <v>10.943420396908275</v>
      </c>
      <c r="Z78" s="563">
        <f t="shared" si="121"/>
        <v>11.62191246151659</v>
      </c>
      <c r="AA78" s="563">
        <f t="shared" si="121"/>
        <v>12.34247103413062</v>
      </c>
      <c r="AB78" s="563">
        <f t="shared" si="121"/>
        <v>13.107704238246718</v>
      </c>
      <c r="AC78" s="563">
        <f t="shared" si="121"/>
        <v>13.920381901018015</v>
      </c>
      <c r="AD78" s="563">
        <f t="shared" si="121"/>
        <v>14.783445578881134</v>
      </c>
    </row>
    <row r="79" spans="2:30" ht="14.4" x14ac:dyDescent="0.3">
      <c r="Q79" s="561" t="s">
        <v>315</v>
      </c>
      <c r="R79" s="561"/>
      <c r="S79" s="562">
        <f>D62</f>
        <v>0.75144698430272883</v>
      </c>
      <c r="T79" s="562">
        <f t="shared" ref="T79:AD79" si="122">E62</f>
        <v>1.0827045087277862</v>
      </c>
      <c r="U79" s="562">
        <f t="shared" si="122"/>
        <v>1.1498321882689091</v>
      </c>
      <c r="V79" s="562">
        <f t="shared" si="122"/>
        <v>1.2211217839415813</v>
      </c>
      <c r="W79" s="562">
        <f t="shared" si="122"/>
        <v>1.2968313345459594</v>
      </c>
      <c r="X79" s="562">
        <f t="shared" si="122"/>
        <v>1.3772348772878091</v>
      </c>
      <c r="Y79" s="562">
        <f t="shared" si="122"/>
        <v>1.4626234396796531</v>
      </c>
      <c r="Z79" s="562">
        <f t="shared" si="122"/>
        <v>1.5533060929397919</v>
      </c>
      <c r="AA79" s="562">
        <f t="shared" si="122"/>
        <v>1.6496110707020588</v>
      </c>
      <c r="AB79" s="562">
        <f t="shared" si="122"/>
        <v>1.7518869570855868</v>
      </c>
      <c r="AC79" s="562">
        <f t="shared" si="122"/>
        <v>1.8605039484248935</v>
      </c>
      <c r="AD79" s="562">
        <f t="shared" si="122"/>
        <v>1.975855193227237</v>
      </c>
    </row>
    <row r="80" spans="2:30" ht="14.4" x14ac:dyDescent="0.3">
      <c r="Q80" s="561" t="s">
        <v>316</v>
      </c>
      <c r="R80" s="561"/>
      <c r="S80" s="563">
        <f>S77+S78-S79</f>
        <v>7.8935260914846817</v>
      </c>
      <c r="T80" s="563">
        <f t="shared" ref="T80:AD80" si="123">T77+T78-T79</f>
        <v>8.0982568977584428</v>
      </c>
      <c r="U80" s="563">
        <f t="shared" si="123"/>
        <v>8.6003488254194682</v>
      </c>
      <c r="V80" s="563">
        <f t="shared" si="123"/>
        <v>9.1335704525954746</v>
      </c>
      <c r="W80" s="563">
        <f t="shared" si="123"/>
        <v>9.6998518206563951</v>
      </c>
      <c r="X80" s="563">
        <f t="shared" si="123"/>
        <v>10.301242633537093</v>
      </c>
      <c r="Y80" s="563">
        <f t="shared" si="123"/>
        <v>10.939919676816391</v>
      </c>
      <c r="Z80" s="563">
        <f t="shared" si="123"/>
        <v>11.61819469677901</v>
      </c>
      <c r="AA80" s="563">
        <f t="shared" si="123"/>
        <v>12.33852276797931</v>
      </c>
      <c r="AB80" s="563">
        <f t="shared" si="123"/>
        <v>13.103511179594028</v>
      </c>
      <c r="AC80" s="563">
        <f t="shared" si="123"/>
        <v>13.915928872728857</v>
      </c>
      <c r="AD80" s="563">
        <f t="shared" si="123"/>
        <v>14.778716462838048</v>
      </c>
    </row>
    <row r="81" spans="17:30" ht="14.4" x14ac:dyDescent="0.3">
      <c r="Q81" s="561" t="s">
        <v>380</v>
      </c>
      <c r="R81" s="564">
        <v>0.25</v>
      </c>
      <c r="S81" s="565">
        <f>SUM(S77:S78)*$R$81</f>
        <v>2.1612432689468526</v>
      </c>
      <c r="T81" s="565">
        <f t="shared" ref="T81:AD81" si="124">SUM(T77:T78)*$R$37</f>
        <v>2.2952403516215574</v>
      </c>
      <c r="U81" s="565">
        <f t="shared" si="124"/>
        <v>2.4375452534220945</v>
      </c>
      <c r="V81" s="565">
        <f t="shared" si="124"/>
        <v>2.5886730591342642</v>
      </c>
      <c r="W81" s="565">
        <f t="shared" si="124"/>
        <v>2.7491707888005887</v>
      </c>
      <c r="X81" s="565">
        <f t="shared" si="124"/>
        <v>2.9196193777062258</v>
      </c>
      <c r="Y81" s="565">
        <f t="shared" si="124"/>
        <v>3.1006357791240111</v>
      </c>
      <c r="Z81" s="565">
        <f t="shared" si="124"/>
        <v>3.2928751974297006</v>
      </c>
      <c r="AA81" s="565">
        <f t="shared" si="124"/>
        <v>3.4970334596703423</v>
      </c>
      <c r="AB81" s="565">
        <f t="shared" si="124"/>
        <v>3.7138495341699036</v>
      </c>
      <c r="AC81" s="565">
        <f t="shared" si="124"/>
        <v>3.9441082052884378</v>
      </c>
      <c r="AD81" s="565">
        <f t="shared" si="124"/>
        <v>4.1886429140163211</v>
      </c>
    </row>
    <row r="82" spans="17:30" ht="14.4" x14ac:dyDescent="0.3">
      <c r="Q82" s="561" t="s">
        <v>344</v>
      </c>
      <c r="R82" s="564">
        <v>0.25</v>
      </c>
      <c r="S82" s="563">
        <f>S80*$R$82</f>
        <v>1.9733815228711704</v>
      </c>
      <c r="T82" s="563">
        <f t="shared" ref="T82:AD82" si="125">T80*$R$38</f>
        <v>2.0245642244396107</v>
      </c>
      <c r="U82" s="563">
        <f t="shared" si="125"/>
        <v>2.1500872063548671</v>
      </c>
      <c r="V82" s="563">
        <f t="shared" si="125"/>
        <v>2.2833926131488687</v>
      </c>
      <c r="W82" s="563">
        <f t="shared" si="125"/>
        <v>2.4249629551640988</v>
      </c>
      <c r="X82" s="563">
        <f t="shared" si="125"/>
        <v>2.5753106583842733</v>
      </c>
      <c r="Y82" s="563">
        <f t="shared" si="125"/>
        <v>2.7349799192040978</v>
      </c>
      <c r="Z82" s="563">
        <f t="shared" si="125"/>
        <v>2.9045486741947526</v>
      </c>
      <c r="AA82" s="563">
        <f t="shared" si="125"/>
        <v>3.0846306919948274</v>
      </c>
      <c r="AB82" s="563">
        <f t="shared" si="125"/>
        <v>3.2758777948985069</v>
      </c>
      <c r="AC82" s="563">
        <f t="shared" si="125"/>
        <v>3.4789822181822143</v>
      </c>
      <c r="AD82" s="563">
        <f t="shared" si="125"/>
        <v>3.694679115709512</v>
      </c>
    </row>
    <row r="83" spans="17:30" ht="14.4" x14ac:dyDescent="0.3">
      <c r="Q83" s="561" t="s">
        <v>318</v>
      </c>
      <c r="R83" s="561"/>
      <c r="S83" s="565">
        <f>MIN(S81:S82)</f>
        <v>1.9733815228711704</v>
      </c>
      <c r="T83" s="565">
        <f t="shared" ref="T83:AD83" si="126">MIN(T81:T82)</f>
        <v>2.0245642244396107</v>
      </c>
      <c r="U83" s="565">
        <f t="shared" si="126"/>
        <v>2.1500872063548671</v>
      </c>
      <c r="V83" s="565">
        <f t="shared" si="126"/>
        <v>2.2833926131488687</v>
      </c>
      <c r="W83" s="565">
        <f t="shared" si="126"/>
        <v>2.4249629551640988</v>
      </c>
      <c r="X83" s="565">
        <f t="shared" si="126"/>
        <v>2.5753106583842733</v>
      </c>
      <c r="Y83" s="565">
        <f t="shared" si="126"/>
        <v>2.7349799192040978</v>
      </c>
      <c r="Z83" s="565">
        <f t="shared" si="126"/>
        <v>2.9045486741947526</v>
      </c>
      <c r="AA83" s="565">
        <f t="shared" si="126"/>
        <v>3.0846306919948274</v>
      </c>
      <c r="AB83" s="565">
        <f t="shared" si="126"/>
        <v>3.2758777948985069</v>
      </c>
      <c r="AC83" s="565">
        <f t="shared" si="126"/>
        <v>3.4789822181822143</v>
      </c>
      <c r="AD83" s="565">
        <f t="shared" si="126"/>
        <v>3.694679115709512</v>
      </c>
    </row>
    <row r="84" spans="17:30" ht="14.4" x14ac:dyDescent="0.3">
      <c r="Q84" s="561"/>
      <c r="R84" s="564">
        <f>100%-R82</f>
        <v>0.75</v>
      </c>
      <c r="S84" s="563">
        <f>S80-S83</f>
        <v>5.9201445686135115</v>
      </c>
      <c r="T84" s="563">
        <f t="shared" ref="T84:AD84" si="127">T80-T83</f>
        <v>6.0736926733188321</v>
      </c>
      <c r="U84" s="563">
        <f t="shared" si="127"/>
        <v>6.4502616190646016</v>
      </c>
      <c r="V84" s="563">
        <f t="shared" si="127"/>
        <v>6.850177839446606</v>
      </c>
      <c r="W84" s="563">
        <f t="shared" si="127"/>
        <v>7.2748888654922963</v>
      </c>
      <c r="X84" s="563">
        <f t="shared" si="127"/>
        <v>7.7259319751528199</v>
      </c>
      <c r="Y84" s="563">
        <f t="shared" si="127"/>
        <v>8.2049397576122942</v>
      </c>
      <c r="Z84" s="563">
        <f t="shared" si="127"/>
        <v>8.7136460225842569</v>
      </c>
      <c r="AA84" s="563">
        <f t="shared" si="127"/>
        <v>9.2538920759844814</v>
      </c>
      <c r="AB84" s="563">
        <f t="shared" si="127"/>
        <v>9.8276333846955204</v>
      </c>
      <c r="AC84" s="563">
        <f t="shared" si="127"/>
        <v>10.436946654546643</v>
      </c>
      <c r="AD84" s="563">
        <f t="shared" si="127"/>
        <v>11.084037347128536</v>
      </c>
    </row>
    <row r="85" spans="17:30" ht="14.4" x14ac:dyDescent="0.3">
      <c r="Q85" s="561"/>
      <c r="R85" s="561"/>
      <c r="S85" s="563"/>
      <c r="T85" s="563"/>
      <c r="U85" s="563"/>
      <c r="V85" s="563"/>
      <c r="W85" s="563"/>
      <c r="X85" s="563"/>
      <c r="Y85" s="563"/>
      <c r="Z85" s="563"/>
      <c r="AA85" s="563"/>
      <c r="AB85" s="563"/>
      <c r="AC85" s="563"/>
      <c r="AD85" s="563"/>
    </row>
    <row r="86" spans="17:30" ht="14.4" x14ac:dyDescent="0.3">
      <c r="Q86" s="561"/>
      <c r="R86" s="561"/>
      <c r="S86" s="561"/>
      <c r="T86" s="561"/>
      <c r="U86" s="561"/>
      <c r="V86" s="561"/>
      <c r="W86" s="561"/>
      <c r="X86" s="561"/>
      <c r="Y86" s="561"/>
      <c r="Z86" s="561"/>
      <c r="AA86" s="561"/>
      <c r="AB86" s="561"/>
      <c r="AC86" s="561"/>
      <c r="AD86" s="561"/>
    </row>
    <row r="87" spans="17:30" ht="14.4" x14ac:dyDescent="0.3">
      <c r="Q87" s="561" t="s">
        <v>502</v>
      </c>
      <c r="R87" s="561"/>
      <c r="S87" s="566">
        <f>S76</f>
        <v>45382</v>
      </c>
      <c r="T87" s="566">
        <f t="shared" ref="T87:AD87" si="128">T76</f>
        <v>45747</v>
      </c>
      <c r="U87" s="566">
        <f t="shared" si="128"/>
        <v>46112</v>
      </c>
      <c r="V87" s="566">
        <f t="shared" si="128"/>
        <v>46477</v>
      </c>
      <c r="W87" s="566">
        <f t="shared" si="128"/>
        <v>46843</v>
      </c>
      <c r="X87" s="566">
        <f t="shared" si="128"/>
        <v>47208</v>
      </c>
      <c r="Y87" s="566">
        <f t="shared" si="128"/>
        <v>47573</v>
      </c>
      <c r="Z87" s="566">
        <f t="shared" si="128"/>
        <v>47938</v>
      </c>
      <c r="AA87" s="566">
        <f t="shared" si="128"/>
        <v>48304</v>
      </c>
      <c r="AB87" s="566">
        <f t="shared" si="128"/>
        <v>48669</v>
      </c>
      <c r="AC87" s="566">
        <f t="shared" si="128"/>
        <v>49034</v>
      </c>
      <c r="AD87" s="566">
        <f t="shared" si="128"/>
        <v>49399</v>
      </c>
    </row>
    <row r="88" spans="17:30" ht="14.4" x14ac:dyDescent="0.3">
      <c r="Q88" s="561" t="s">
        <v>332</v>
      </c>
      <c r="R88" s="561"/>
      <c r="S88" s="563">
        <f>S80-S82</f>
        <v>5.9201445686135115</v>
      </c>
      <c r="T88" s="563">
        <f>S91</f>
        <v>5.9201445686135115</v>
      </c>
      <c r="U88" s="563">
        <f t="shared" ref="U88" si="129">T91</f>
        <v>6.0736926733188321</v>
      </c>
      <c r="V88" s="563">
        <f t="shared" ref="V88" si="130">U91</f>
        <v>6.4502616190646016</v>
      </c>
      <c r="W88" s="563">
        <f t="shared" ref="W88" si="131">V91</f>
        <v>6.850177839446606</v>
      </c>
      <c r="X88" s="563">
        <f t="shared" ref="X88" si="132">W91</f>
        <v>7.2748888654922963</v>
      </c>
      <c r="Y88" s="563">
        <f t="shared" ref="Y88" si="133">X91</f>
        <v>7.7259319751528199</v>
      </c>
      <c r="Z88" s="563">
        <f t="shared" ref="Z88" si="134">Y91</f>
        <v>8.2049397576122942</v>
      </c>
      <c r="AA88" s="563">
        <f t="shared" ref="AA88" si="135">Z91</f>
        <v>8.7136460225842569</v>
      </c>
      <c r="AB88" s="563">
        <f t="shared" ref="AB88" si="136">AA91</f>
        <v>9.2538920759844814</v>
      </c>
      <c r="AC88" s="563">
        <f t="shared" ref="AC88" si="137">AB91</f>
        <v>9.8276333846955204</v>
      </c>
      <c r="AD88" s="563">
        <f t="shared" ref="AD88" si="138">AC91</f>
        <v>10.436946654546643</v>
      </c>
    </row>
    <row r="89" spans="17:30" ht="14.4" x14ac:dyDescent="0.3">
      <c r="Q89" s="561" t="s">
        <v>137</v>
      </c>
      <c r="R89" s="561"/>
      <c r="S89" s="561">
        <v>0</v>
      </c>
      <c r="T89" s="563">
        <f>T84-S84</f>
        <v>0.15354810470532065</v>
      </c>
      <c r="U89" s="563">
        <f t="shared" ref="U89" si="139">U84-T84</f>
        <v>0.37656894574576949</v>
      </c>
      <c r="V89" s="563">
        <f t="shared" ref="V89" si="140">V84-U84</f>
        <v>0.39991622038200436</v>
      </c>
      <c r="W89" s="563">
        <f t="shared" ref="W89" si="141">W84-V84</f>
        <v>0.42471102604569033</v>
      </c>
      <c r="X89" s="563">
        <f t="shared" ref="X89" si="142">X84-W84</f>
        <v>0.45104310966052363</v>
      </c>
      <c r="Y89" s="563">
        <f t="shared" ref="Y89" si="143">Y84-X84</f>
        <v>0.47900778245947429</v>
      </c>
      <c r="Z89" s="563">
        <f t="shared" ref="Z89" si="144">Z84-Y84</f>
        <v>0.5087062649719627</v>
      </c>
      <c r="AA89" s="563">
        <f t="shared" ref="AA89" si="145">AA84-Z84</f>
        <v>0.54024605340022447</v>
      </c>
      <c r="AB89" s="563">
        <f t="shared" ref="AB89" si="146">AB84-AA84</f>
        <v>0.57374130871103901</v>
      </c>
      <c r="AC89" s="563">
        <f t="shared" ref="AC89" si="147">AC84-AB84</f>
        <v>0.609313269851123</v>
      </c>
      <c r="AD89" s="563">
        <f t="shared" ref="AD89" si="148">AD84-AC84</f>
        <v>0.64709069258189267</v>
      </c>
    </row>
    <row r="90" spans="17:30" ht="14.4" x14ac:dyDescent="0.3">
      <c r="Q90" s="561" t="s">
        <v>333</v>
      </c>
      <c r="R90" s="561"/>
      <c r="S90" s="561"/>
      <c r="T90" s="561"/>
      <c r="U90" s="561"/>
      <c r="V90" s="561"/>
      <c r="W90" s="561"/>
      <c r="X90" s="561"/>
      <c r="Y90" s="561"/>
      <c r="Z90" s="561"/>
      <c r="AA90" s="561"/>
      <c r="AB90" s="561"/>
      <c r="AC90" s="561"/>
      <c r="AD90" s="561"/>
    </row>
    <row r="91" spans="17:30" ht="14.4" x14ac:dyDescent="0.3">
      <c r="Q91" s="561" t="s">
        <v>182</v>
      </c>
      <c r="R91" s="559"/>
      <c r="S91" s="565">
        <f>S88+S89-S90</f>
        <v>5.9201445686135115</v>
      </c>
      <c r="T91" s="565">
        <f>T88+T89-T90</f>
        <v>6.0736926733188321</v>
      </c>
      <c r="U91" s="565">
        <f t="shared" ref="U91:AD91" si="149">U88+U89-U90</f>
        <v>6.4502616190646016</v>
      </c>
      <c r="V91" s="565">
        <f t="shared" si="149"/>
        <v>6.850177839446606</v>
      </c>
      <c r="W91" s="565">
        <f t="shared" si="149"/>
        <v>7.2748888654922963</v>
      </c>
      <c r="X91" s="565">
        <f t="shared" si="149"/>
        <v>7.7259319751528199</v>
      </c>
      <c r="Y91" s="565">
        <f t="shared" si="149"/>
        <v>8.2049397576122942</v>
      </c>
      <c r="Z91" s="565">
        <f t="shared" si="149"/>
        <v>8.7136460225842569</v>
      </c>
      <c r="AA91" s="565">
        <f t="shared" si="149"/>
        <v>9.2538920759844814</v>
      </c>
      <c r="AB91" s="565">
        <f t="shared" si="149"/>
        <v>9.8276333846955204</v>
      </c>
      <c r="AC91" s="565">
        <f t="shared" si="149"/>
        <v>10.436946654546643</v>
      </c>
      <c r="AD91" s="565">
        <f t="shared" si="149"/>
        <v>11.084037347128536</v>
      </c>
    </row>
    <row r="92" spans="17:30" ht="14.4" x14ac:dyDescent="0.3">
      <c r="Q92" s="559"/>
      <c r="R92" s="567">
        <v>0.2</v>
      </c>
      <c r="S92" s="565"/>
      <c r="T92" s="568"/>
      <c r="U92" s="568"/>
      <c r="V92" s="568"/>
      <c r="W92" s="568"/>
      <c r="X92" s="568"/>
      <c r="Y92" s="568"/>
      <c r="Z92" s="568"/>
      <c r="AA92" s="568"/>
      <c r="AB92" s="568"/>
      <c r="AC92" s="568"/>
      <c r="AD92" s="568"/>
    </row>
    <row r="93" spans="17:30" ht="14.4" x14ac:dyDescent="0.3">
      <c r="Q93" s="561" t="s">
        <v>336</v>
      </c>
      <c r="R93" s="567">
        <v>0.12</v>
      </c>
      <c r="S93" s="565">
        <f>S91*$R$92</f>
        <v>1.1840289137227022</v>
      </c>
      <c r="T93" s="565">
        <f>T91*$R$92</f>
        <v>1.2147385346637665</v>
      </c>
      <c r="U93" s="565">
        <f>U91*$R$93</f>
        <v>0.77403139428775214</v>
      </c>
      <c r="V93" s="565">
        <f t="shared" ref="V93:AD93" si="150">V91*$R$93</f>
        <v>0.82202134073359268</v>
      </c>
      <c r="W93" s="565">
        <f t="shared" si="150"/>
        <v>0.87298666385907553</v>
      </c>
      <c r="X93" s="565">
        <f t="shared" si="150"/>
        <v>0.92711183701833833</v>
      </c>
      <c r="Y93" s="565">
        <f t="shared" si="150"/>
        <v>0.9845927709134753</v>
      </c>
      <c r="Z93" s="565">
        <f t="shared" si="150"/>
        <v>1.0456375227101109</v>
      </c>
      <c r="AA93" s="565">
        <f t="shared" si="150"/>
        <v>1.1104670491181377</v>
      </c>
      <c r="AB93" s="565">
        <f t="shared" si="150"/>
        <v>1.1793160061634624</v>
      </c>
      <c r="AC93" s="565">
        <f t="shared" si="150"/>
        <v>1.2524335985455972</v>
      </c>
      <c r="AD93" s="565">
        <f t="shared" si="150"/>
        <v>1.3300844816554243</v>
      </c>
    </row>
    <row r="94" spans="17:30" ht="14.4" x14ac:dyDescent="0.3">
      <c r="Q94" s="559"/>
      <c r="R94" s="559"/>
      <c r="S94" s="565"/>
      <c r="T94" s="565"/>
      <c r="U94" s="565"/>
      <c r="V94" s="565"/>
      <c r="W94" s="565"/>
      <c r="X94" s="565"/>
      <c r="Y94" s="565"/>
      <c r="Z94" s="565"/>
      <c r="AA94" s="565"/>
      <c r="AB94" s="565"/>
      <c r="AC94" s="565"/>
      <c r="AD94" s="565"/>
    </row>
    <row r="95" spans="17:30" ht="14.4" x14ac:dyDescent="0.3">
      <c r="Q95" s="561" t="s">
        <v>337</v>
      </c>
      <c r="R95" s="559"/>
      <c r="S95" s="565">
        <f>S88</f>
        <v>5.9201445686135115</v>
      </c>
      <c r="T95" s="565">
        <f>T91-S91</f>
        <v>0.15354810470532065</v>
      </c>
      <c r="U95" s="565">
        <f t="shared" ref="U95" si="151">U91-T91</f>
        <v>0.37656894574576949</v>
      </c>
      <c r="V95" s="565">
        <f t="shared" ref="V95" si="152">V91-U91</f>
        <v>0.39991622038200436</v>
      </c>
      <c r="W95" s="565">
        <f t="shared" ref="W95" si="153">W91-V91</f>
        <v>0.42471102604569033</v>
      </c>
      <c r="X95" s="565">
        <f t="shared" ref="X95" si="154">X91-W91</f>
        <v>0.45104310966052363</v>
      </c>
      <c r="Y95" s="565">
        <f t="shared" ref="Y95" si="155">Y91-X91</f>
        <v>0.47900778245947429</v>
      </c>
      <c r="Z95" s="565">
        <f t="shared" ref="Z95" si="156">Z91-Y91</f>
        <v>0.5087062649719627</v>
      </c>
      <c r="AA95" s="565">
        <f t="shared" ref="AA95" si="157">AA91-Z91</f>
        <v>0.54024605340022447</v>
      </c>
      <c r="AB95" s="565">
        <f t="shared" ref="AB95" si="158">AB91-AA91</f>
        <v>0.57374130871103901</v>
      </c>
      <c r="AC95" s="565">
        <f t="shared" ref="AC95" si="159">AC91-AB91</f>
        <v>0.609313269851123</v>
      </c>
      <c r="AD95" s="565">
        <f t="shared" ref="AD95" si="160">AD91-AC91</f>
        <v>0.64709069258189267</v>
      </c>
    </row>
    <row r="96" spans="17:30" x14ac:dyDescent="0.3">
      <c r="Q96" s="559"/>
      <c r="R96" s="559"/>
      <c r="S96" s="559"/>
      <c r="T96" s="559"/>
      <c r="U96" s="559"/>
      <c r="V96" s="559"/>
      <c r="W96" s="559"/>
      <c r="X96" s="559"/>
      <c r="Y96" s="559"/>
      <c r="Z96" s="559"/>
      <c r="AA96" s="559"/>
      <c r="AB96" s="559"/>
      <c r="AC96" s="559"/>
      <c r="AD96" s="559"/>
    </row>
    <row r="97" spans="17:30" x14ac:dyDescent="0.3">
      <c r="Q97" s="559"/>
      <c r="R97" s="559"/>
      <c r="S97" s="559"/>
      <c r="T97" s="559"/>
      <c r="U97" s="559"/>
      <c r="V97" s="559"/>
      <c r="W97" s="559"/>
      <c r="X97" s="559"/>
      <c r="Y97" s="559"/>
      <c r="Z97" s="559"/>
      <c r="AA97" s="559"/>
      <c r="AB97" s="559"/>
      <c r="AC97" s="559"/>
      <c r="AD97" s="559"/>
    </row>
    <row r="98" spans="17:30" x14ac:dyDescent="0.3">
      <c r="Q98" s="559" t="s">
        <v>525</v>
      </c>
      <c r="R98" s="559"/>
      <c r="S98" s="568">
        <f>S51-S73-S95</f>
        <v>0</v>
      </c>
      <c r="T98" s="568">
        <f t="shared" ref="T98:AD98" si="161">T51-T73-T95</f>
        <v>5.3290705182007514E-15</v>
      </c>
      <c r="U98" s="568">
        <f t="shared" si="161"/>
        <v>-2.6645352591003757E-15</v>
      </c>
      <c r="V98" s="568">
        <f t="shared" si="161"/>
        <v>-7.9936057773011271E-15</v>
      </c>
      <c r="W98" s="568">
        <f t="shared" si="161"/>
        <v>-1.9539925233402755E-14</v>
      </c>
      <c r="X98" s="568">
        <f t="shared" si="161"/>
        <v>3.6415315207705135E-14</v>
      </c>
      <c r="Y98" s="568">
        <f t="shared" si="161"/>
        <v>-1.2434497875801753E-14</v>
      </c>
      <c r="Z98" s="568">
        <f t="shared" si="161"/>
        <v>-1.4210854715202004E-14</v>
      </c>
      <c r="AA98" s="568">
        <f t="shared" si="161"/>
        <v>-4.2632564145606011E-14</v>
      </c>
      <c r="AB98" s="568">
        <f t="shared" si="161"/>
        <v>9.5923269327613525E-14</v>
      </c>
      <c r="AC98" s="568">
        <f t="shared" si="161"/>
        <v>-1.0835776720341528E-13</v>
      </c>
      <c r="AD98" s="568">
        <f t="shared" si="161"/>
        <v>7.638334409421077E-14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D12B0-4D9E-404C-AE33-70FACBAA8B64}">
  <dimension ref="B2:J33"/>
  <sheetViews>
    <sheetView workbookViewId="0"/>
  </sheetViews>
  <sheetFormatPr defaultRowHeight="12.6" x14ac:dyDescent="0.25"/>
  <cols>
    <col min="2" max="2" width="32.44140625" bestFit="1" customWidth="1"/>
    <col min="3" max="4" width="10.5546875" bestFit="1" customWidth="1"/>
    <col min="5" max="8" width="11.44140625" bestFit="1" customWidth="1"/>
  </cols>
  <sheetData>
    <row r="2" spans="2:10" ht="15.6" x14ac:dyDescent="0.3">
      <c r="B2" s="1" t="s">
        <v>1</v>
      </c>
      <c r="C2" s="2"/>
      <c r="D2" s="2"/>
      <c r="E2" s="2"/>
      <c r="F2" s="2"/>
      <c r="G2" s="2"/>
      <c r="H2" s="2"/>
    </row>
    <row r="3" spans="2:10" x14ac:dyDescent="0.25">
      <c r="B3" s="3"/>
    </row>
    <row r="4" spans="2:10" ht="15.6" x14ac:dyDescent="0.35">
      <c r="B4" s="4" t="s">
        <v>58</v>
      </c>
      <c r="C4" s="5"/>
      <c r="D4" s="5"/>
      <c r="E4" s="5"/>
      <c r="F4" s="5"/>
      <c r="G4" s="5"/>
      <c r="H4" s="5"/>
    </row>
    <row r="6" spans="2:10" ht="14.4" x14ac:dyDescent="0.25">
      <c r="B6" s="4" t="s">
        <v>2</v>
      </c>
      <c r="C6" s="6">
        <v>45382</v>
      </c>
      <c r="D6" s="6">
        <f>EDATE(C6,12)</f>
        <v>45747</v>
      </c>
      <c r="E6" s="6">
        <f t="shared" ref="E6:H6" si="0">EDATE(D6,12)</f>
        <v>46112</v>
      </c>
      <c r="F6" s="6">
        <f t="shared" si="0"/>
        <v>46477</v>
      </c>
      <c r="G6" s="6">
        <f t="shared" si="0"/>
        <v>46843</v>
      </c>
      <c r="H6" s="6">
        <f t="shared" si="0"/>
        <v>47208</v>
      </c>
    </row>
    <row r="8" spans="2:10" ht="14.4" x14ac:dyDescent="0.3">
      <c r="B8" s="7" t="s">
        <v>3</v>
      </c>
      <c r="C8" s="40" t="e">
        <f>Assumptions!#REF!+Assumptions!#REF!</f>
        <v>#REF!</v>
      </c>
      <c r="D8" s="40" t="e">
        <f>Assumptions!#REF!+Assumptions!#REF!</f>
        <v>#REF!</v>
      </c>
      <c r="E8" s="40" t="e">
        <f>Assumptions!#REF!+Assumptions!#REF!</f>
        <v>#REF!</v>
      </c>
      <c r="F8" s="40" t="e">
        <f>Assumptions!#REF!+Assumptions!#REF!</f>
        <v>#REF!</v>
      </c>
      <c r="G8" s="40" t="e">
        <f>Assumptions!#REF!+Assumptions!#REF!</f>
        <v>#REF!</v>
      </c>
      <c r="H8" s="40" t="e">
        <f>Assumptions!#REF!+Assumptions!#REF!</f>
        <v>#REF!</v>
      </c>
    </row>
    <row r="9" spans="2:10" ht="14.4" x14ac:dyDescent="0.3">
      <c r="B9" s="7" t="s">
        <v>5</v>
      </c>
      <c r="C9" s="41" t="e">
        <f>C8*'P &amp; L'!$Y$6</f>
        <v>#REF!</v>
      </c>
      <c r="D9" s="41" t="e">
        <f>D8*'P &amp; L'!$Y$6</f>
        <v>#REF!</v>
      </c>
      <c r="E9" s="41" t="e">
        <f>E8*'P &amp; L'!$Y$6</f>
        <v>#REF!</v>
      </c>
      <c r="F9" s="41" t="e">
        <f>F8*'P &amp; L'!$Y$6</f>
        <v>#REF!</v>
      </c>
      <c r="G9" s="41" t="e">
        <f>G8*'P &amp; L'!$Y$6</f>
        <v>#REF!</v>
      </c>
      <c r="H9" s="41" t="e">
        <f>H8*'P &amp; L'!$Y$6</f>
        <v>#REF!</v>
      </c>
    </row>
    <row r="10" spans="2:10" ht="14.4" x14ac:dyDescent="0.3">
      <c r="B10" s="13" t="s">
        <v>6</v>
      </c>
      <c r="C10" s="42" t="e">
        <f>C8+C9</f>
        <v>#REF!</v>
      </c>
      <c r="D10" s="42" t="e">
        <f t="shared" ref="D10:H10" si="1">D8+D9</f>
        <v>#REF!</v>
      </c>
      <c r="E10" s="42" t="e">
        <f t="shared" si="1"/>
        <v>#REF!</v>
      </c>
      <c r="F10" s="42" t="e">
        <f t="shared" si="1"/>
        <v>#REF!</v>
      </c>
      <c r="G10" s="42" t="e">
        <f t="shared" si="1"/>
        <v>#REF!</v>
      </c>
      <c r="H10" s="42" t="e">
        <f t="shared" si="1"/>
        <v>#REF!</v>
      </c>
    </row>
    <row r="11" spans="2:10" ht="14.4" x14ac:dyDescent="0.3">
      <c r="B11" s="16"/>
    </row>
    <row r="12" spans="2:10" ht="14.4" x14ac:dyDescent="0.3">
      <c r="B12" s="16" t="s">
        <v>7</v>
      </c>
    </row>
    <row r="13" spans="2:10" ht="14.4" x14ac:dyDescent="0.3">
      <c r="B13" s="7" t="s">
        <v>8</v>
      </c>
      <c r="C13" s="41" t="e">
        <f>C8*'P &amp; L'!$Y$8</f>
        <v>#REF!</v>
      </c>
      <c r="D13" s="41" t="e">
        <f>D8*'P &amp; L'!$Y$8</f>
        <v>#REF!</v>
      </c>
      <c r="E13" s="41" t="e">
        <f>E8*'P &amp; L'!$Y$8</f>
        <v>#REF!</v>
      </c>
      <c r="F13" s="41" t="e">
        <f>F8*'P &amp; L'!$Y$8</f>
        <v>#REF!</v>
      </c>
      <c r="G13" s="41" t="e">
        <f>G8*'P &amp; L'!$Y$8</f>
        <v>#REF!</v>
      </c>
      <c r="H13" s="41" t="e">
        <f>H8*'P &amp; L'!$Y$8</f>
        <v>#REF!</v>
      </c>
    </row>
    <row r="14" spans="2:10" ht="14.4" x14ac:dyDescent="0.3">
      <c r="B14" s="7" t="s">
        <v>9</v>
      </c>
      <c r="C14" s="41" t="e">
        <f>C8*'P &amp; L'!$Y$12</f>
        <v>#REF!</v>
      </c>
      <c r="D14" s="41" t="e">
        <f>D8*'P &amp; L'!$Y$12</f>
        <v>#REF!</v>
      </c>
      <c r="E14" s="41" t="e">
        <f>E8*'P &amp; L'!$Y$12</f>
        <v>#REF!</v>
      </c>
      <c r="F14" s="41" t="e">
        <f>F8*'P &amp; L'!$Y$12</f>
        <v>#REF!</v>
      </c>
      <c r="G14" s="41" t="e">
        <f>G8*'P &amp; L'!$Y$12</f>
        <v>#REF!</v>
      </c>
      <c r="H14" s="41" t="e">
        <f>H8*'P &amp; L'!$Y$12</f>
        <v>#REF!</v>
      </c>
      <c r="J14" t="s">
        <v>59</v>
      </c>
    </row>
    <row r="15" spans="2:10" ht="14.4" x14ac:dyDescent="0.3">
      <c r="B15" s="17" t="s">
        <v>10</v>
      </c>
      <c r="C15" s="41" t="e">
        <f>C$8*'P &amp; L'!$Y$13</f>
        <v>#REF!</v>
      </c>
      <c r="D15" s="41" t="e">
        <f>D$8*'P &amp; L'!$Y$13</f>
        <v>#REF!</v>
      </c>
      <c r="E15" s="41" t="e">
        <f>E$8*'P &amp; L'!$Y$13</f>
        <v>#REF!</v>
      </c>
      <c r="F15" s="41" t="e">
        <f>F$8*'P &amp; L'!$Y$13</f>
        <v>#REF!</v>
      </c>
      <c r="G15" s="41" t="e">
        <f>G$8*'P &amp; L'!$Y$13</f>
        <v>#REF!</v>
      </c>
      <c r="H15" s="41" t="e">
        <f>H$8*'P &amp; L'!$Y$13</f>
        <v>#REF!</v>
      </c>
    </row>
    <row r="16" spans="2:10" ht="14.4" x14ac:dyDescent="0.3">
      <c r="B16" s="17" t="s">
        <v>11</v>
      </c>
      <c r="C16" s="41" t="e">
        <f>C$8*'P &amp; L'!$Y$14</f>
        <v>#REF!</v>
      </c>
      <c r="D16" s="41" t="e">
        <f>D$8*'P &amp; L'!$Y$14</f>
        <v>#REF!</v>
      </c>
      <c r="E16" s="41" t="e">
        <f>E$8*'P &amp; L'!$Y$14</f>
        <v>#REF!</v>
      </c>
      <c r="F16" s="41" t="e">
        <f>F$8*'P &amp; L'!$Y$14</f>
        <v>#REF!</v>
      </c>
      <c r="G16" s="41" t="e">
        <f>G$8*'P &amp; L'!$Y$14</f>
        <v>#REF!</v>
      </c>
      <c r="H16" s="41" t="e">
        <f>H$8*'P &amp; L'!$Y$14</f>
        <v>#REF!</v>
      </c>
    </row>
    <row r="17" spans="2:8" ht="14.4" x14ac:dyDescent="0.3">
      <c r="B17" s="17" t="s">
        <v>12</v>
      </c>
      <c r="C17" s="41" t="e">
        <f>C$8*'P &amp; L'!$Y$15</f>
        <v>#REF!</v>
      </c>
      <c r="D17" s="41" t="e">
        <f>D$8*'P &amp; L'!$Y$15</f>
        <v>#REF!</v>
      </c>
      <c r="E17" s="41" t="e">
        <f>E$8*'P &amp; L'!$Y$15</f>
        <v>#REF!</v>
      </c>
      <c r="F17" s="41" t="e">
        <f>F$8*'P &amp; L'!$Y$15</f>
        <v>#REF!</v>
      </c>
      <c r="G17" s="41" t="e">
        <f>G$8*'P &amp; L'!$Y$15</f>
        <v>#REF!</v>
      </c>
      <c r="H17" s="41" t="e">
        <f>H$8*'P &amp; L'!$Y$15</f>
        <v>#REF!</v>
      </c>
    </row>
    <row r="18" spans="2:8" ht="14.4" x14ac:dyDescent="0.3">
      <c r="B18" s="13" t="s">
        <v>13</v>
      </c>
      <c r="C18" s="42" t="e">
        <f>SUM(C13:C17)</f>
        <v>#REF!</v>
      </c>
      <c r="D18" s="42" t="e">
        <f t="shared" ref="D18:H18" si="2">SUM(D13:D17)</f>
        <v>#REF!</v>
      </c>
      <c r="E18" s="42" t="e">
        <f t="shared" si="2"/>
        <v>#REF!</v>
      </c>
      <c r="F18" s="42" t="e">
        <f t="shared" si="2"/>
        <v>#REF!</v>
      </c>
      <c r="G18" s="42" t="e">
        <f t="shared" si="2"/>
        <v>#REF!</v>
      </c>
      <c r="H18" s="42" t="e">
        <f t="shared" si="2"/>
        <v>#REF!</v>
      </c>
    </row>
    <row r="19" spans="2:8" ht="14.4" x14ac:dyDescent="0.3">
      <c r="B19" s="7"/>
    </row>
    <row r="20" spans="2:8" ht="14.4" x14ac:dyDescent="0.3">
      <c r="B20" s="13" t="s">
        <v>14</v>
      </c>
      <c r="C20" s="42" t="e">
        <f>C10-C18</f>
        <v>#REF!</v>
      </c>
      <c r="D20" s="42" t="e">
        <f t="shared" ref="D20:H20" si="3">D10-D18</f>
        <v>#REF!</v>
      </c>
      <c r="E20" s="42" t="e">
        <f t="shared" si="3"/>
        <v>#REF!</v>
      </c>
      <c r="F20" s="42" t="e">
        <f t="shared" si="3"/>
        <v>#REF!</v>
      </c>
      <c r="G20" s="42" t="e">
        <f t="shared" si="3"/>
        <v>#REF!</v>
      </c>
      <c r="H20" s="42" t="e">
        <f t="shared" si="3"/>
        <v>#REF!</v>
      </c>
    </row>
    <row r="21" spans="2:8" ht="14.4" x14ac:dyDescent="0.3">
      <c r="B21" s="7" t="s">
        <v>15</v>
      </c>
      <c r="C21" s="41">
        <f>'Dep-WDV'!E65</f>
        <v>5.8440044300000027</v>
      </c>
      <c r="D21" s="41">
        <f>'Dep-WDV'!F65</f>
        <v>5.1342930640990021</v>
      </c>
      <c r="E21" s="41">
        <f>'Dep-WDV'!G65</f>
        <v>4.5263121774434474</v>
      </c>
      <c r="F21" s="41">
        <f>'Dep-WDV'!H65</f>
        <v>4.0020107818628796</v>
      </c>
      <c r="G21" s="41">
        <f>'Dep-WDV'!I65</f>
        <v>3.5473321333102432</v>
      </c>
      <c r="H21" s="41">
        <f>'Dep-WDV'!J65</f>
        <v>3.1511508254174729</v>
      </c>
    </row>
    <row r="22" spans="2:8" ht="14.4" x14ac:dyDescent="0.3">
      <c r="B22" s="7"/>
      <c r="C22" s="41"/>
      <c r="D22" s="41"/>
      <c r="E22" s="41"/>
      <c r="F22" s="41"/>
      <c r="G22" s="41"/>
      <c r="H22" s="41"/>
    </row>
    <row r="23" spans="2:8" ht="14.4" x14ac:dyDescent="0.3">
      <c r="B23" s="13" t="s">
        <v>16</v>
      </c>
      <c r="C23" s="42" t="e">
        <f>C20-C21</f>
        <v>#REF!</v>
      </c>
      <c r="D23" s="42" t="e">
        <f t="shared" ref="D23:H23" si="4">D20-D21</f>
        <v>#REF!</v>
      </c>
      <c r="E23" s="42" t="e">
        <f t="shared" si="4"/>
        <v>#REF!</v>
      </c>
      <c r="F23" s="42" t="e">
        <f t="shared" si="4"/>
        <v>#REF!</v>
      </c>
      <c r="G23" s="42" t="e">
        <f t="shared" si="4"/>
        <v>#REF!</v>
      </c>
      <c r="H23" s="42" t="e">
        <f t="shared" si="4"/>
        <v>#REF!</v>
      </c>
    </row>
    <row r="24" spans="2:8" ht="14.4" x14ac:dyDescent="0.3">
      <c r="B24" s="7" t="s">
        <v>17</v>
      </c>
      <c r="C24" s="41">
        <f>'Debt Schedule'!C14</f>
        <v>0</v>
      </c>
      <c r="D24" s="41">
        <f>'Debt Schedule'!D14</f>
        <v>57.865500000000004</v>
      </c>
      <c r="E24" s="41">
        <f>'Debt Schedule'!E14</f>
        <v>54.007800000000003</v>
      </c>
      <c r="F24" s="41">
        <f>'Debt Schedule'!F14</f>
        <v>50.150100000000002</v>
      </c>
      <c r="G24" s="41">
        <f>'Debt Schedule'!G14</f>
        <v>46.292400000000001</v>
      </c>
      <c r="H24" s="41">
        <f>'Debt Schedule'!H14</f>
        <v>42.434699999999999</v>
      </c>
    </row>
    <row r="25" spans="2:8" ht="14.4" x14ac:dyDescent="0.3">
      <c r="B25" s="7"/>
    </row>
    <row r="26" spans="2:8" ht="14.4" x14ac:dyDescent="0.3">
      <c r="B26" s="20" t="s">
        <v>20</v>
      </c>
      <c r="C26" s="42" t="e">
        <f>C23-C24</f>
        <v>#REF!</v>
      </c>
      <c r="D26" s="42" t="e">
        <f t="shared" ref="D26:H26" si="5">D23-D24</f>
        <v>#REF!</v>
      </c>
      <c r="E26" s="42" t="e">
        <f t="shared" si="5"/>
        <v>#REF!</v>
      </c>
      <c r="F26" s="42" t="e">
        <f t="shared" si="5"/>
        <v>#REF!</v>
      </c>
      <c r="G26" s="42" t="e">
        <f t="shared" si="5"/>
        <v>#REF!</v>
      </c>
      <c r="H26" s="42" t="e">
        <f t="shared" si="5"/>
        <v>#REF!</v>
      </c>
    </row>
    <row r="27" spans="2:8" ht="14.4" x14ac:dyDescent="0.3">
      <c r="B27" s="19" t="s">
        <v>21</v>
      </c>
      <c r="C27" s="41" t="e">
        <f>C26*$C$33</f>
        <v>#REF!</v>
      </c>
      <c r="D27" s="41" t="e">
        <f t="shared" ref="D27:H27" si="6">D26*$C$33</f>
        <v>#REF!</v>
      </c>
      <c r="E27" s="41" t="e">
        <f t="shared" si="6"/>
        <v>#REF!</v>
      </c>
      <c r="F27" s="41" t="e">
        <f t="shared" si="6"/>
        <v>#REF!</v>
      </c>
      <c r="G27" s="41" t="e">
        <f t="shared" si="6"/>
        <v>#REF!</v>
      </c>
      <c r="H27" s="41" t="e">
        <f t="shared" si="6"/>
        <v>#REF!</v>
      </c>
    </row>
    <row r="28" spans="2:8" ht="14.4" x14ac:dyDescent="0.3">
      <c r="B28" s="19"/>
    </row>
    <row r="29" spans="2:8" ht="14.4" x14ac:dyDescent="0.3">
      <c r="B29" s="20" t="s">
        <v>22</v>
      </c>
      <c r="C29" s="42" t="e">
        <f>C26-C27</f>
        <v>#REF!</v>
      </c>
      <c r="D29" s="42" t="e">
        <f t="shared" ref="D29:H29" si="7">D26-D27</f>
        <v>#REF!</v>
      </c>
      <c r="E29" s="42" t="e">
        <f t="shared" si="7"/>
        <v>#REF!</v>
      </c>
      <c r="F29" s="42" t="e">
        <f t="shared" si="7"/>
        <v>#REF!</v>
      </c>
      <c r="G29" s="42" t="e">
        <f t="shared" si="7"/>
        <v>#REF!</v>
      </c>
      <c r="H29" s="42" t="e">
        <f t="shared" si="7"/>
        <v>#REF!</v>
      </c>
    </row>
    <row r="33" spans="2:3" ht="14.4" x14ac:dyDescent="0.3">
      <c r="B33" s="15" t="s">
        <v>60</v>
      </c>
      <c r="C33" s="43">
        <v>0.25168000000000001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7DA0B-BC9F-4C26-9885-69328E950EFE}">
  <dimension ref="B2:I139"/>
  <sheetViews>
    <sheetView workbookViewId="0"/>
  </sheetViews>
  <sheetFormatPr defaultRowHeight="12.6" x14ac:dyDescent="0.25"/>
  <cols>
    <col min="2" max="2" width="40.88671875" bestFit="1" customWidth="1"/>
    <col min="3" max="8" width="17" customWidth="1"/>
  </cols>
  <sheetData>
    <row r="2" spans="2:9" ht="14.4" x14ac:dyDescent="0.3">
      <c r="B2" s="25" t="s">
        <v>1</v>
      </c>
      <c r="C2" s="26"/>
      <c r="D2" s="26"/>
      <c r="E2" s="26"/>
      <c r="F2" s="26"/>
      <c r="G2" s="26"/>
      <c r="H2" s="26"/>
    </row>
    <row r="3" spans="2:9" ht="15.6" x14ac:dyDescent="0.35">
      <c r="B3" s="28"/>
      <c r="C3" s="27"/>
      <c r="D3" s="27"/>
      <c r="E3" s="27"/>
      <c r="F3" s="27"/>
      <c r="G3" s="27"/>
      <c r="H3" s="27"/>
    </row>
    <row r="4" spans="2:9" ht="15.6" x14ac:dyDescent="0.35">
      <c r="B4" s="4" t="s">
        <v>61</v>
      </c>
      <c r="C4" s="5"/>
      <c r="D4" s="5"/>
      <c r="E4" s="5"/>
      <c r="F4" s="5"/>
      <c r="G4" s="5"/>
      <c r="H4" s="5"/>
    </row>
    <row r="6" spans="2:9" ht="14.4" x14ac:dyDescent="0.25">
      <c r="B6" s="4" t="s">
        <v>2</v>
      </c>
      <c r="C6" s="6">
        <v>45382</v>
      </c>
      <c r="D6" s="6">
        <f>EDATE(C6,12)</f>
        <v>45747</v>
      </c>
      <c r="E6" s="6">
        <f t="shared" ref="E6:H6" si="0">EDATE(D6,12)</f>
        <v>46112</v>
      </c>
      <c r="F6" s="6">
        <f t="shared" si="0"/>
        <v>46477</v>
      </c>
      <c r="G6" s="6">
        <f t="shared" si="0"/>
        <v>46843</v>
      </c>
      <c r="H6" s="6">
        <f t="shared" si="0"/>
        <v>47208</v>
      </c>
    </row>
    <row r="7" spans="2:9" ht="14.4" x14ac:dyDescent="0.3">
      <c r="B7" s="29" t="s">
        <v>27</v>
      </c>
    </row>
    <row r="8" spans="2:9" ht="14.4" x14ac:dyDescent="0.3">
      <c r="B8" s="29"/>
    </row>
    <row r="9" spans="2:9" ht="14.4" x14ac:dyDescent="0.3">
      <c r="B9" s="29" t="s">
        <v>28</v>
      </c>
      <c r="C9" s="44"/>
      <c r="D9" s="44"/>
      <c r="E9" s="44"/>
      <c r="F9" s="44"/>
      <c r="G9" s="44"/>
      <c r="H9" s="44"/>
    </row>
    <row r="10" spans="2:9" ht="14.4" x14ac:dyDescent="0.3">
      <c r="B10" s="17" t="s">
        <v>29</v>
      </c>
      <c r="C10" s="45">
        <f>'Dep-WDV'!E68</f>
        <v>153.24589557000002</v>
      </c>
      <c r="D10" s="45">
        <f>'Dep-WDV'!F68</f>
        <v>148.11160250590098</v>
      </c>
      <c r="E10" s="45">
        <f>'Dep-WDV'!G68</f>
        <v>143.58529032845757</v>
      </c>
      <c r="F10" s="45">
        <f>'Dep-WDV'!H68</f>
        <v>139.5832795465947</v>
      </c>
      <c r="G10" s="45">
        <f>'Dep-WDV'!I68</f>
        <v>136.03594741328445</v>
      </c>
      <c r="H10" s="45">
        <f>'Dep-WDV'!J68</f>
        <v>132.88479658786699</v>
      </c>
      <c r="I10" s="46"/>
    </row>
    <row r="11" spans="2:9" ht="14.4" x14ac:dyDescent="0.3">
      <c r="B11" s="17" t="s">
        <v>31</v>
      </c>
      <c r="C11" s="45">
        <f>BS!H9+0.0827</f>
        <v>7.4144999999999994</v>
      </c>
      <c r="D11" s="45">
        <f>C11</f>
        <v>7.4144999999999994</v>
      </c>
      <c r="E11" s="45">
        <f t="shared" ref="E11:H12" si="1">D11</f>
        <v>7.4144999999999994</v>
      </c>
      <c r="F11" s="45">
        <f t="shared" si="1"/>
        <v>7.4144999999999994</v>
      </c>
      <c r="G11" s="45">
        <f t="shared" si="1"/>
        <v>7.4144999999999994</v>
      </c>
      <c r="H11" s="45">
        <f t="shared" si="1"/>
        <v>7.4144999999999994</v>
      </c>
      <c r="I11" s="46"/>
    </row>
    <row r="12" spans="2:9" ht="14.4" x14ac:dyDescent="0.3">
      <c r="B12" s="17" t="s">
        <v>32</v>
      </c>
      <c r="C12" s="45">
        <f>BS!H10</f>
        <v>3.0347</v>
      </c>
      <c r="D12" s="45">
        <f>C12</f>
        <v>3.0347</v>
      </c>
      <c r="E12" s="45">
        <f t="shared" si="1"/>
        <v>3.0347</v>
      </c>
      <c r="F12" s="45">
        <f t="shared" si="1"/>
        <v>3.0347</v>
      </c>
      <c r="G12" s="45">
        <f t="shared" si="1"/>
        <v>3.0347</v>
      </c>
      <c r="H12" s="45">
        <f t="shared" si="1"/>
        <v>3.0347</v>
      </c>
      <c r="I12" s="46"/>
    </row>
    <row r="13" spans="2:9" ht="14.4" x14ac:dyDescent="0.3">
      <c r="B13" s="29" t="s">
        <v>33</v>
      </c>
      <c r="C13" s="47">
        <f>SUM(C10:C12)</f>
        <v>163.69509557000001</v>
      </c>
      <c r="D13" s="47">
        <f t="shared" ref="D13:H13" si="2">SUM(D10:D12)</f>
        <v>158.56080250590097</v>
      </c>
      <c r="E13" s="47">
        <f t="shared" si="2"/>
        <v>154.03449032845757</v>
      </c>
      <c r="F13" s="47">
        <f t="shared" si="2"/>
        <v>150.03247954659469</v>
      </c>
      <c r="G13" s="47">
        <f t="shared" si="2"/>
        <v>146.48514741328444</v>
      </c>
      <c r="H13" s="47">
        <f t="shared" si="2"/>
        <v>143.33399658786698</v>
      </c>
      <c r="I13" s="46"/>
    </row>
    <row r="14" spans="2:9" ht="14.4" x14ac:dyDescent="0.3">
      <c r="B14" s="29"/>
      <c r="C14" s="45"/>
      <c r="D14" s="45"/>
      <c r="E14" s="45"/>
      <c r="F14" s="45"/>
      <c r="G14" s="45"/>
      <c r="H14" s="45"/>
      <c r="I14" s="46"/>
    </row>
    <row r="15" spans="2:9" ht="14.4" x14ac:dyDescent="0.3">
      <c r="B15" s="29" t="s">
        <v>34</v>
      </c>
      <c r="C15" s="45"/>
      <c r="D15" s="45"/>
      <c r="E15" s="45"/>
      <c r="F15" s="45"/>
      <c r="G15" s="45"/>
      <c r="H15" s="45"/>
      <c r="I15" s="46"/>
    </row>
    <row r="16" spans="2:9" ht="14.4" x14ac:dyDescent="0.3">
      <c r="B16" s="17" t="s">
        <v>35</v>
      </c>
      <c r="C16" s="45">
        <f>'Working Capital'!D28</f>
        <v>7.9783096958773401</v>
      </c>
      <c r="D16" s="45">
        <f>'Working Capital'!E28</f>
        <v>28.910752932568169</v>
      </c>
      <c r="E16" s="45">
        <f>'Working Capital'!F28</f>
        <v>70.312667818678349</v>
      </c>
      <c r="F16" s="45">
        <f>'Working Capital'!G28</f>
        <v>101.2066356399239</v>
      </c>
      <c r="G16" s="45">
        <f>'Working Capital'!H28</f>
        <v>134.57304170826507</v>
      </c>
      <c r="H16" s="45">
        <f>'Working Capital'!I28</f>
        <v>155.43394616289783</v>
      </c>
      <c r="I16" s="46"/>
    </row>
    <row r="17" spans="2:9" ht="14.4" x14ac:dyDescent="0.3">
      <c r="B17" s="17" t="s">
        <v>36</v>
      </c>
      <c r="C17" s="45">
        <f>'Working Capital'!D31</f>
        <v>13.786845829752885</v>
      </c>
      <c r="D17" s="45">
        <f>'Working Capital'!E31</f>
        <v>40.188865315630608</v>
      </c>
      <c r="E17" s="45">
        <f>'Working Capital'!F31</f>
        <v>92.192385220563395</v>
      </c>
      <c r="F17" s="45">
        <f>'Working Capital'!G31</f>
        <v>131.07654112484769</v>
      </c>
      <c r="G17" s="45">
        <f>'Working Capital'!H31</f>
        <v>173.06777999792055</v>
      </c>
      <c r="H17" s="45">
        <f>'Working Capital'!I31</f>
        <v>199.44470219369208</v>
      </c>
      <c r="I17" s="46"/>
    </row>
    <row r="18" spans="2:9" ht="14.4" x14ac:dyDescent="0.3">
      <c r="B18" s="17" t="s">
        <v>37</v>
      </c>
      <c r="C18" s="45">
        <f>CFS!C36</f>
        <v>10.018528422885421</v>
      </c>
      <c r="D18" s="45">
        <f>CFS!D36</f>
        <v>0.18642477848849737</v>
      </c>
      <c r="E18" s="45">
        <f>CFS!E36</f>
        <v>0.80849441759348295</v>
      </c>
      <c r="F18" s="45">
        <f>CFS!F36</f>
        <v>13.763826373210666</v>
      </c>
      <c r="G18" s="45">
        <f>CFS!G36</f>
        <v>36.042420390468195</v>
      </c>
      <c r="H18" s="45">
        <f>CFS!H36</f>
        <v>67.987226539479721</v>
      </c>
      <c r="I18" s="46"/>
    </row>
    <row r="19" spans="2:9" ht="14.4" x14ac:dyDescent="0.3">
      <c r="B19" s="17" t="s">
        <v>38</v>
      </c>
      <c r="C19" s="45">
        <f>'Working Capital'!D39</f>
        <v>0</v>
      </c>
      <c r="D19" s="45">
        <f>'Working Capital'!E39</f>
        <v>0</v>
      </c>
      <c r="E19" s="45">
        <f>'Working Capital'!F39</f>
        <v>0</v>
      </c>
      <c r="F19" s="45">
        <f>'Working Capital'!G39</f>
        <v>0</v>
      </c>
      <c r="G19" s="45">
        <f>'Working Capital'!H39</f>
        <v>0</v>
      </c>
      <c r="H19" s="45">
        <f>'Working Capital'!I39</f>
        <v>0</v>
      </c>
      <c r="I19" s="46"/>
    </row>
    <row r="20" spans="2:9" ht="14.4" x14ac:dyDescent="0.3">
      <c r="B20" s="29" t="s">
        <v>39</v>
      </c>
      <c r="C20" s="47">
        <f>SUM(C16:C19)</f>
        <v>31.783683948515645</v>
      </c>
      <c r="D20" s="47">
        <f t="shared" ref="D20:H20" si="3">SUM(D16:D19)</f>
        <v>69.286043026687281</v>
      </c>
      <c r="E20" s="47">
        <f t="shared" si="3"/>
        <v>163.31354745683524</v>
      </c>
      <c r="F20" s="47">
        <f t="shared" si="3"/>
        <v>246.04700313798227</v>
      </c>
      <c r="G20" s="47">
        <f t="shared" si="3"/>
        <v>343.68324209665383</v>
      </c>
      <c r="H20" s="47">
        <f t="shared" si="3"/>
        <v>422.86587489606961</v>
      </c>
      <c r="I20" s="46"/>
    </row>
    <row r="21" spans="2:9" ht="14.4" x14ac:dyDescent="0.3">
      <c r="B21" s="17"/>
      <c r="C21" s="45"/>
      <c r="D21" s="45"/>
      <c r="E21" s="45"/>
      <c r="F21" s="45"/>
      <c r="G21" s="45"/>
      <c r="H21" s="45"/>
      <c r="I21" s="46"/>
    </row>
    <row r="22" spans="2:9" ht="14.4" x14ac:dyDescent="0.3">
      <c r="B22" s="34" t="s">
        <v>40</v>
      </c>
      <c r="C22" s="48">
        <f>C13+C20</f>
        <v>195.47877951851564</v>
      </c>
      <c r="D22" s="48">
        <f t="shared" ref="D22:H22" si="4">D13+D20</f>
        <v>227.84684553258825</v>
      </c>
      <c r="E22" s="48">
        <f t="shared" si="4"/>
        <v>317.34803778529283</v>
      </c>
      <c r="F22" s="48">
        <f t="shared" si="4"/>
        <v>396.07948268457699</v>
      </c>
      <c r="G22" s="48">
        <f t="shared" si="4"/>
        <v>490.16838950993827</v>
      </c>
      <c r="H22" s="48">
        <f t="shared" si="4"/>
        <v>566.19987148393659</v>
      </c>
      <c r="I22" s="46"/>
    </row>
    <row r="23" spans="2:9" ht="14.4" x14ac:dyDescent="0.3">
      <c r="B23" s="29"/>
      <c r="C23" s="45"/>
      <c r="D23" s="45"/>
      <c r="E23" s="45"/>
      <c r="F23" s="45"/>
      <c r="G23" s="45"/>
      <c r="H23" s="45"/>
      <c r="I23" s="46"/>
    </row>
    <row r="24" spans="2:9" ht="14.4" x14ac:dyDescent="0.3">
      <c r="B24" s="29" t="s">
        <v>41</v>
      </c>
      <c r="C24" s="45"/>
      <c r="D24" s="45"/>
      <c r="E24" s="45"/>
      <c r="F24" s="45"/>
      <c r="G24" s="45"/>
      <c r="H24" s="45"/>
      <c r="I24" s="46"/>
    </row>
    <row r="25" spans="2:9" ht="14.4" x14ac:dyDescent="0.3">
      <c r="B25" s="29"/>
      <c r="C25" s="45"/>
      <c r="D25" s="45"/>
      <c r="E25" s="45"/>
      <c r="F25" s="45"/>
      <c r="G25" s="45"/>
      <c r="H25" s="45"/>
      <c r="I25" s="46"/>
    </row>
    <row r="26" spans="2:9" ht="14.4" x14ac:dyDescent="0.3">
      <c r="B26" s="29" t="s">
        <v>42</v>
      </c>
      <c r="C26" s="45"/>
      <c r="D26" s="45"/>
      <c r="E26" s="45"/>
      <c r="F26" s="45"/>
      <c r="G26" s="45"/>
      <c r="H26" s="45"/>
      <c r="I26" s="46"/>
    </row>
    <row r="27" spans="2:9" ht="14.4" x14ac:dyDescent="0.3">
      <c r="B27" s="17" t="s">
        <v>43</v>
      </c>
      <c r="C27" s="45">
        <f>BS!H30</f>
        <v>37.0715</v>
      </c>
      <c r="D27" s="45">
        <f>C27</f>
        <v>37.0715</v>
      </c>
      <c r="E27" s="45">
        <f t="shared" ref="E27:H27" si="5">D27</f>
        <v>37.0715</v>
      </c>
      <c r="F27" s="45">
        <f t="shared" si="5"/>
        <v>37.0715</v>
      </c>
      <c r="G27" s="45">
        <f t="shared" si="5"/>
        <v>37.0715</v>
      </c>
      <c r="H27" s="45">
        <f t="shared" si="5"/>
        <v>37.0715</v>
      </c>
      <c r="I27" s="46"/>
    </row>
    <row r="28" spans="2:9" ht="14.4" x14ac:dyDescent="0.3">
      <c r="B28" s="17" t="s">
        <v>44</v>
      </c>
      <c r="C28" s="45" t="e">
        <f>BS!H31+'Projected P&amp;L'!C29</f>
        <v>#REF!</v>
      </c>
      <c r="D28" s="45" t="e">
        <f>C28+'Projected P&amp;L'!D29</f>
        <v>#REF!</v>
      </c>
      <c r="E28" s="45" t="e">
        <f>D28+'Projected P&amp;L'!E29</f>
        <v>#REF!</v>
      </c>
      <c r="F28" s="45" t="e">
        <f>E28+'Projected P&amp;L'!F29</f>
        <v>#REF!</v>
      </c>
      <c r="G28" s="45" t="e">
        <f>F28+'Projected P&amp;L'!G29</f>
        <v>#REF!</v>
      </c>
      <c r="H28" s="45" t="e">
        <f>G28+'Projected P&amp;L'!H29</f>
        <v>#REF!</v>
      </c>
      <c r="I28" s="46"/>
    </row>
    <row r="29" spans="2:9" ht="14.4" x14ac:dyDescent="0.3">
      <c r="B29" s="29" t="s">
        <v>45</v>
      </c>
      <c r="C29" s="47" t="e">
        <f>C28+C27</f>
        <v>#REF!</v>
      </c>
      <c r="D29" s="47" t="e">
        <f t="shared" ref="D29:H29" si="6">D28+D27</f>
        <v>#REF!</v>
      </c>
      <c r="E29" s="47" t="e">
        <f t="shared" si="6"/>
        <v>#REF!</v>
      </c>
      <c r="F29" s="47" t="e">
        <f t="shared" si="6"/>
        <v>#REF!</v>
      </c>
      <c r="G29" s="47" t="e">
        <f t="shared" si="6"/>
        <v>#REF!</v>
      </c>
      <c r="H29" s="47" t="e">
        <f t="shared" si="6"/>
        <v>#REF!</v>
      </c>
      <c r="I29" s="46"/>
    </row>
    <row r="30" spans="2:9" ht="14.4" x14ac:dyDescent="0.3">
      <c r="B30" s="29"/>
      <c r="C30" s="45"/>
      <c r="D30" s="45"/>
      <c r="E30" s="45"/>
      <c r="F30" s="45"/>
      <c r="G30" s="45"/>
      <c r="H30" s="45"/>
      <c r="I30" s="46"/>
    </row>
    <row r="31" spans="2:9" ht="14.4" x14ac:dyDescent="0.3">
      <c r="B31" s="29" t="s">
        <v>46</v>
      </c>
      <c r="C31" s="45"/>
      <c r="D31" s="45"/>
      <c r="E31" s="45"/>
      <c r="F31" s="45"/>
      <c r="G31" s="45"/>
      <c r="H31" s="45"/>
      <c r="I31" s="46"/>
    </row>
    <row r="32" spans="2:9" ht="14.4" x14ac:dyDescent="0.3">
      <c r="B32" s="29" t="s">
        <v>47</v>
      </c>
      <c r="C32" s="45"/>
      <c r="D32" s="45"/>
      <c r="E32" s="45"/>
      <c r="F32" s="45"/>
      <c r="G32" s="45"/>
      <c r="H32" s="45"/>
      <c r="I32" s="46"/>
    </row>
    <row r="33" spans="2:9" ht="14.4" x14ac:dyDescent="0.3">
      <c r="B33" s="17" t="s">
        <v>48</v>
      </c>
      <c r="C33" s="45">
        <f>BS!H37</f>
        <v>2.6173000000000002</v>
      </c>
      <c r="D33" s="45">
        <f>C33</f>
        <v>2.6173000000000002</v>
      </c>
      <c r="E33" s="45">
        <f t="shared" ref="E33:H34" si="7">D33</f>
        <v>2.6173000000000002</v>
      </c>
      <c r="F33" s="45">
        <f t="shared" si="7"/>
        <v>2.6173000000000002</v>
      </c>
      <c r="G33" s="45">
        <f t="shared" si="7"/>
        <v>2.6173000000000002</v>
      </c>
      <c r="H33" s="45">
        <f t="shared" si="7"/>
        <v>2.6173000000000002</v>
      </c>
      <c r="I33" s="46"/>
    </row>
    <row r="34" spans="2:9" ht="14.4" x14ac:dyDescent="0.3">
      <c r="B34" s="17" t="s">
        <v>49</v>
      </c>
      <c r="C34" s="45">
        <f>BS!H38</f>
        <v>0.79600000000000004</v>
      </c>
      <c r="D34" s="45">
        <f>C34</f>
        <v>0.79600000000000004</v>
      </c>
      <c r="E34" s="45">
        <f t="shared" si="7"/>
        <v>0.79600000000000004</v>
      </c>
      <c r="F34" s="45">
        <f t="shared" si="7"/>
        <v>0.79600000000000004</v>
      </c>
      <c r="G34" s="45">
        <f t="shared" si="7"/>
        <v>0.79600000000000004</v>
      </c>
      <c r="H34" s="45">
        <f t="shared" si="7"/>
        <v>0.79600000000000004</v>
      </c>
      <c r="I34" s="49"/>
    </row>
    <row r="35" spans="2:9" ht="14.4" x14ac:dyDescent="0.3">
      <c r="B35" s="29" t="s">
        <v>50</v>
      </c>
      <c r="C35" s="47">
        <f>C34+C33</f>
        <v>3.4133000000000004</v>
      </c>
      <c r="D35" s="47">
        <f t="shared" ref="D35:H35" si="8">D34+D33</f>
        <v>3.4133000000000004</v>
      </c>
      <c r="E35" s="47">
        <f t="shared" si="8"/>
        <v>3.4133000000000004</v>
      </c>
      <c r="F35" s="47">
        <f t="shared" si="8"/>
        <v>3.4133000000000004</v>
      </c>
      <c r="G35" s="47">
        <f t="shared" si="8"/>
        <v>3.4133000000000004</v>
      </c>
      <c r="H35" s="47">
        <f t="shared" si="8"/>
        <v>3.4133000000000004</v>
      </c>
      <c r="I35" s="49"/>
    </row>
    <row r="36" spans="2:9" ht="14.4" x14ac:dyDescent="0.3">
      <c r="B36" s="29"/>
      <c r="C36" s="45"/>
      <c r="D36" s="45"/>
      <c r="E36" s="45"/>
      <c r="F36" s="45"/>
      <c r="G36" s="45"/>
      <c r="H36" s="45"/>
      <c r="I36" s="49"/>
    </row>
    <row r="37" spans="2:9" ht="14.4" x14ac:dyDescent="0.3">
      <c r="B37" s="29" t="s">
        <v>51</v>
      </c>
      <c r="C37" s="45"/>
      <c r="D37" s="45"/>
      <c r="E37" s="45"/>
      <c r="F37" s="45"/>
      <c r="G37" s="45"/>
      <c r="H37" s="45"/>
      <c r="I37" s="49"/>
    </row>
    <row r="38" spans="2:9" ht="14.4" x14ac:dyDescent="0.3">
      <c r="B38" s="17" t="s">
        <v>52</v>
      </c>
      <c r="C38" s="45">
        <f>'Debt Schedule'!C15+'Debt Schedule'!C16</f>
        <v>704.38240000000008</v>
      </c>
      <c r="D38" s="45">
        <f>'Debt Schedule'!D15+'Debt Schedule'!D16</f>
        <v>661.51906666666673</v>
      </c>
      <c r="E38" s="45">
        <f>'Debt Schedule'!E15+'Debt Schedule'!E16</f>
        <v>618.65573333333339</v>
      </c>
      <c r="F38" s="45">
        <f>'Debt Schedule'!F15+'Debt Schedule'!F16</f>
        <v>575.79240000000004</v>
      </c>
      <c r="G38" s="45">
        <f>'Debt Schedule'!G15+'Debt Schedule'!G16</f>
        <v>532.9290666666667</v>
      </c>
      <c r="H38" s="45">
        <f>'Debt Schedule'!H15+'Debt Schedule'!H16</f>
        <v>490.06573333333336</v>
      </c>
      <c r="I38" s="49"/>
    </row>
    <row r="39" spans="2:9" ht="14.4" x14ac:dyDescent="0.3">
      <c r="B39" s="17" t="s">
        <v>62</v>
      </c>
      <c r="C39" s="45">
        <v>30</v>
      </c>
      <c r="D39" s="45">
        <v>100</v>
      </c>
      <c r="E39" s="45">
        <v>100</v>
      </c>
      <c r="F39" s="45">
        <v>100</v>
      </c>
      <c r="G39" s="45">
        <v>100</v>
      </c>
      <c r="H39" s="45">
        <v>100</v>
      </c>
      <c r="I39" s="49"/>
    </row>
    <row r="40" spans="2:9" ht="14.4" x14ac:dyDescent="0.3">
      <c r="B40" s="17" t="s">
        <v>53</v>
      </c>
      <c r="C40" s="45">
        <f>'Working Capital'!D37</f>
        <v>5.3598136535337169</v>
      </c>
      <c r="D40" s="45">
        <f>'Working Capital'!E37</f>
        <v>20.994310074956111</v>
      </c>
      <c r="E40" s="45">
        <f>'Working Capital'!F37</f>
        <v>50.278008993045773</v>
      </c>
      <c r="F40" s="45">
        <f>'Working Capital'!G37</f>
        <v>70.010320658499126</v>
      </c>
      <c r="G40" s="45">
        <f>'Working Capital'!H37</f>
        <v>92.457805473227566</v>
      </c>
      <c r="H40" s="45">
        <f>'Working Capital'!I37</f>
        <v>105.33722566194737</v>
      </c>
      <c r="I40" s="49"/>
    </row>
    <row r="41" spans="2:9" ht="14.4" x14ac:dyDescent="0.3">
      <c r="B41" s="17" t="s">
        <v>54</v>
      </c>
      <c r="C41" s="45">
        <f>'Working Capital'!D45</f>
        <v>0.75130000000000008</v>
      </c>
      <c r="D41" s="45">
        <f>'Working Capital'!E45</f>
        <v>0.75130000000000008</v>
      </c>
      <c r="E41" s="45">
        <f>'Working Capital'!F45</f>
        <v>1.8013000000000001</v>
      </c>
      <c r="F41" s="45">
        <f>'Working Capital'!G45</f>
        <v>3.2013000000000003</v>
      </c>
      <c r="G41" s="45">
        <f>'Working Capital'!H45</f>
        <v>4.6013000000000002</v>
      </c>
      <c r="H41" s="45">
        <f>'Working Capital'!I45</f>
        <v>7.4013</v>
      </c>
      <c r="I41" s="49"/>
    </row>
    <row r="42" spans="2:9" ht="14.4" x14ac:dyDescent="0.3">
      <c r="B42" s="17" t="s">
        <v>55</v>
      </c>
      <c r="C42" s="45">
        <f>'Working Capital'!D40</f>
        <v>0</v>
      </c>
      <c r="D42" s="45">
        <f>'Working Capital'!E40</f>
        <v>0</v>
      </c>
      <c r="E42" s="45">
        <f>'Working Capital'!F40</f>
        <v>0</v>
      </c>
      <c r="F42" s="45">
        <f>'Working Capital'!G40</f>
        <v>0</v>
      </c>
      <c r="G42" s="45">
        <f>'Working Capital'!H40</f>
        <v>0</v>
      </c>
      <c r="H42" s="45">
        <f>'Working Capital'!I40</f>
        <v>0</v>
      </c>
      <c r="I42" s="49"/>
    </row>
    <row r="43" spans="2:9" ht="14.4" x14ac:dyDescent="0.3">
      <c r="B43" s="17" t="s">
        <v>49</v>
      </c>
      <c r="C43" s="45">
        <f>BS!H51</f>
        <v>0.21210000000000001</v>
      </c>
      <c r="D43" s="45">
        <f>C43</f>
        <v>0.21210000000000001</v>
      </c>
      <c r="E43" s="45">
        <f t="shared" ref="E43:H43" si="9">D43</f>
        <v>0.21210000000000001</v>
      </c>
      <c r="F43" s="45">
        <f t="shared" si="9"/>
        <v>0.21210000000000001</v>
      </c>
      <c r="G43" s="45">
        <f t="shared" si="9"/>
        <v>0.21210000000000001</v>
      </c>
      <c r="H43" s="45">
        <f t="shared" si="9"/>
        <v>0.21210000000000001</v>
      </c>
      <c r="I43" s="49"/>
    </row>
    <row r="44" spans="2:9" ht="14.4" x14ac:dyDescent="0.3">
      <c r="B44" s="29" t="s">
        <v>56</v>
      </c>
      <c r="C44" s="47">
        <f>SUM(C38:C43)</f>
        <v>740.70561365353376</v>
      </c>
      <c r="D44" s="47">
        <f t="shared" ref="D44:H44" si="10">SUM(D38:D43)</f>
        <v>783.47677674162287</v>
      </c>
      <c r="E44" s="47">
        <f t="shared" si="10"/>
        <v>770.94714232637909</v>
      </c>
      <c r="F44" s="47">
        <f t="shared" si="10"/>
        <v>749.21612065849911</v>
      </c>
      <c r="G44" s="47">
        <f t="shared" si="10"/>
        <v>730.20027213989431</v>
      </c>
      <c r="H44" s="47">
        <f t="shared" si="10"/>
        <v>703.01635899528071</v>
      </c>
      <c r="I44" s="49"/>
    </row>
    <row r="45" spans="2:9" ht="14.4" x14ac:dyDescent="0.3">
      <c r="B45" s="17"/>
      <c r="C45" s="45"/>
      <c r="D45" s="45"/>
      <c r="E45" s="45"/>
      <c r="F45" s="45"/>
      <c r="G45" s="45"/>
      <c r="H45" s="45"/>
      <c r="I45" s="49"/>
    </row>
    <row r="46" spans="2:9" ht="14.4" x14ac:dyDescent="0.3">
      <c r="B46" s="34" t="s">
        <v>57</v>
      </c>
      <c r="C46" s="48" t="e">
        <f>C44+C29+C35</f>
        <v>#REF!</v>
      </c>
      <c r="D46" s="48" t="e">
        <f t="shared" ref="D46:H46" si="11">D44+D29+D35</f>
        <v>#REF!</v>
      </c>
      <c r="E46" s="48" t="e">
        <f t="shared" si="11"/>
        <v>#REF!</v>
      </c>
      <c r="F46" s="48" t="e">
        <f t="shared" si="11"/>
        <v>#REF!</v>
      </c>
      <c r="G46" s="48" t="e">
        <f t="shared" si="11"/>
        <v>#REF!</v>
      </c>
      <c r="H46" s="48" t="e">
        <f t="shared" si="11"/>
        <v>#REF!</v>
      </c>
      <c r="I46" s="49"/>
    </row>
    <row r="47" spans="2:9" ht="14.4" x14ac:dyDescent="0.25">
      <c r="C47" s="45"/>
      <c r="D47" s="45"/>
      <c r="E47" s="45"/>
      <c r="F47" s="45"/>
      <c r="G47" s="45"/>
      <c r="H47" s="45"/>
      <c r="I47" s="46"/>
    </row>
    <row r="48" spans="2:9" ht="14.4" x14ac:dyDescent="0.25">
      <c r="C48" s="45" t="e">
        <f t="shared" ref="C48:H48" si="12">C22-C46</f>
        <v>#REF!</v>
      </c>
      <c r="D48" s="45" t="e">
        <f t="shared" si="12"/>
        <v>#REF!</v>
      </c>
      <c r="E48" s="45" t="e">
        <f t="shared" si="12"/>
        <v>#REF!</v>
      </c>
      <c r="F48" s="45" t="e">
        <f t="shared" si="12"/>
        <v>#REF!</v>
      </c>
      <c r="G48" s="45" t="e">
        <f t="shared" si="12"/>
        <v>#REF!</v>
      </c>
      <c r="H48" s="45" t="e">
        <f t="shared" si="12"/>
        <v>#REF!</v>
      </c>
      <c r="I48" s="46"/>
    </row>
    <row r="49" spans="2:9" x14ac:dyDescent="0.25">
      <c r="C49" s="46"/>
      <c r="D49" s="46"/>
      <c r="E49" s="46"/>
      <c r="F49" s="46"/>
      <c r="G49" s="46"/>
      <c r="H49" s="46"/>
      <c r="I49" s="46"/>
    </row>
    <row r="50" spans="2:9" x14ac:dyDescent="0.25">
      <c r="C50" s="46"/>
      <c r="D50" s="46"/>
      <c r="E50" s="46"/>
      <c r="F50" s="46"/>
      <c r="G50" s="46"/>
      <c r="H50" s="46"/>
      <c r="I50" s="46"/>
    </row>
    <row r="51" spans="2:9" x14ac:dyDescent="0.25">
      <c r="C51" s="46"/>
      <c r="D51" s="46"/>
      <c r="E51" s="46"/>
      <c r="F51" s="46"/>
      <c r="G51" s="46"/>
      <c r="H51" s="46"/>
      <c r="I51" s="46"/>
    </row>
    <row r="52" spans="2:9" x14ac:dyDescent="0.25">
      <c r="C52" s="46"/>
      <c r="D52" s="46"/>
      <c r="E52" s="46"/>
      <c r="F52" s="46"/>
      <c r="G52" s="46"/>
      <c r="H52" s="46"/>
      <c r="I52" s="46"/>
    </row>
    <row r="53" spans="2:9" ht="14.4" x14ac:dyDescent="0.3">
      <c r="B53" s="17"/>
      <c r="C53" s="6">
        <v>45016</v>
      </c>
      <c r="D53" s="6">
        <v>45382</v>
      </c>
      <c r="E53" s="6">
        <f>EDATE(D53,12)</f>
        <v>45747</v>
      </c>
      <c r="F53" s="6">
        <f t="shared" ref="F53:I53" si="13">EDATE(E53,12)</f>
        <v>46112</v>
      </c>
      <c r="G53" s="6">
        <f t="shared" si="13"/>
        <v>46477</v>
      </c>
      <c r="H53" s="6">
        <f t="shared" si="13"/>
        <v>46843</v>
      </c>
      <c r="I53" s="6">
        <f t="shared" si="13"/>
        <v>47208</v>
      </c>
    </row>
    <row r="54" spans="2:9" ht="14.4" x14ac:dyDescent="0.3">
      <c r="B54" s="17" t="s">
        <v>39</v>
      </c>
      <c r="C54" s="45">
        <f>C55+BS!H20</f>
        <v>43.547600000000003</v>
      </c>
      <c r="D54" s="45">
        <f>D55+C18</f>
        <v>31.783683948515645</v>
      </c>
      <c r="E54" s="45">
        <f t="shared" ref="E54:I54" si="14">E55+D18</f>
        <v>69.286043026687281</v>
      </c>
      <c r="F54" s="45">
        <f t="shared" si="14"/>
        <v>163.31354745683524</v>
      </c>
      <c r="G54" s="45">
        <f t="shared" si="14"/>
        <v>246.04700313798227</v>
      </c>
      <c r="H54" s="45">
        <f t="shared" si="14"/>
        <v>343.68324209665383</v>
      </c>
      <c r="I54" s="45">
        <f t="shared" si="14"/>
        <v>422.86587489606961</v>
      </c>
    </row>
    <row r="55" spans="2:9" ht="14.4" x14ac:dyDescent="0.3">
      <c r="B55" s="17" t="s">
        <v>63</v>
      </c>
      <c r="C55" s="45">
        <f>BS!H14+BS!H17+BS!H21</f>
        <v>41.752600000000001</v>
      </c>
      <c r="D55" s="45">
        <f t="shared" ref="D55:I55" si="15">C16+C17+C19</f>
        <v>21.765155525630224</v>
      </c>
      <c r="E55" s="45">
        <f t="shared" si="15"/>
        <v>69.09961824819878</v>
      </c>
      <c r="F55" s="45">
        <f t="shared" si="15"/>
        <v>162.50505303924174</v>
      </c>
      <c r="G55" s="45">
        <f t="shared" si="15"/>
        <v>232.28317676477161</v>
      </c>
      <c r="H55" s="45">
        <f t="shared" si="15"/>
        <v>307.64082170618565</v>
      </c>
      <c r="I55" s="45">
        <f t="shared" si="15"/>
        <v>354.87864835658991</v>
      </c>
    </row>
    <row r="56" spans="2:9" ht="14.4" x14ac:dyDescent="0.3">
      <c r="B56" s="17" t="s">
        <v>56</v>
      </c>
      <c r="C56" s="45">
        <f>BS!H46+BS!H49+BS!H50+BS!H51</f>
        <v>22.700900000000001</v>
      </c>
      <c r="D56" s="45">
        <f t="shared" ref="D56:I56" si="16">C40+C41+C42+C43</f>
        <v>6.3232136535337178</v>
      </c>
      <c r="E56" s="45">
        <f t="shared" si="16"/>
        <v>21.957710074956111</v>
      </c>
      <c r="F56" s="45">
        <f t="shared" si="16"/>
        <v>52.291408993045771</v>
      </c>
      <c r="G56" s="45">
        <f t="shared" si="16"/>
        <v>73.423720658499136</v>
      </c>
      <c r="H56" s="45">
        <f t="shared" si="16"/>
        <v>97.271205473227567</v>
      </c>
      <c r="I56" s="45">
        <f t="shared" si="16"/>
        <v>112.95062566194738</v>
      </c>
    </row>
    <row r="57" spans="2:9" x14ac:dyDescent="0.25">
      <c r="C57" s="46"/>
      <c r="D57" s="46"/>
      <c r="E57" s="46"/>
      <c r="F57" s="46"/>
      <c r="G57" s="46"/>
      <c r="H57" s="46"/>
      <c r="I57" s="46"/>
    </row>
    <row r="58" spans="2:9" ht="14.4" x14ac:dyDescent="0.3">
      <c r="B58" s="17" t="s">
        <v>64</v>
      </c>
      <c r="C58" s="45">
        <f>C54-C56</f>
        <v>20.846700000000002</v>
      </c>
      <c r="D58" s="45">
        <f t="shared" ref="D58:I58" si="17">D54-D56</f>
        <v>25.460470294981928</v>
      </c>
      <c r="E58" s="45">
        <f t="shared" si="17"/>
        <v>47.32833295173117</v>
      </c>
      <c r="F58" s="45">
        <f t="shared" si="17"/>
        <v>111.02213846378947</v>
      </c>
      <c r="G58" s="45">
        <f t="shared" si="17"/>
        <v>172.62328247948312</v>
      </c>
      <c r="H58" s="45">
        <f t="shared" si="17"/>
        <v>246.41203662342627</v>
      </c>
      <c r="I58" s="45">
        <f t="shared" si="17"/>
        <v>309.91524923412226</v>
      </c>
    </row>
    <row r="59" spans="2:9" ht="14.4" x14ac:dyDescent="0.3">
      <c r="B59" s="17" t="s">
        <v>65</v>
      </c>
      <c r="C59" s="45"/>
      <c r="D59" s="45">
        <f>D58-C58</f>
        <v>4.6137702949819257</v>
      </c>
      <c r="E59" s="45">
        <f t="shared" ref="E59:I59" si="18">E58-D58</f>
        <v>21.867862656749242</v>
      </c>
      <c r="F59" s="45">
        <f t="shared" si="18"/>
        <v>63.693805512058304</v>
      </c>
      <c r="G59" s="45">
        <f t="shared" si="18"/>
        <v>61.601144015693649</v>
      </c>
      <c r="H59" s="45">
        <f t="shared" si="18"/>
        <v>73.788754143943152</v>
      </c>
      <c r="I59" s="45">
        <f t="shared" si="18"/>
        <v>63.503212610695982</v>
      </c>
    </row>
    <row r="60" spans="2:9" x14ac:dyDescent="0.25">
      <c r="C60" s="46"/>
      <c r="D60" s="46"/>
      <c r="E60" s="46"/>
      <c r="F60" s="46"/>
      <c r="G60" s="46"/>
      <c r="H60" s="46"/>
      <c r="I60" s="46"/>
    </row>
    <row r="61" spans="2:9" x14ac:dyDescent="0.25">
      <c r="C61" s="46"/>
      <c r="D61" s="46"/>
      <c r="E61" s="46"/>
      <c r="F61" s="46"/>
      <c r="G61" s="46"/>
      <c r="H61" s="46"/>
      <c r="I61" s="46"/>
    </row>
    <row r="62" spans="2:9" x14ac:dyDescent="0.25">
      <c r="C62" s="46"/>
      <c r="D62" s="46"/>
      <c r="E62" s="46"/>
      <c r="F62" s="46"/>
      <c r="G62" s="46"/>
      <c r="H62" s="46"/>
      <c r="I62" s="46"/>
    </row>
    <row r="63" spans="2:9" x14ac:dyDescent="0.25">
      <c r="C63" s="46"/>
      <c r="D63" s="46"/>
      <c r="E63" s="46"/>
      <c r="F63" s="46"/>
      <c r="G63" s="46"/>
      <c r="H63" s="46"/>
      <c r="I63" s="46"/>
    </row>
    <row r="64" spans="2:9" x14ac:dyDescent="0.25">
      <c r="C64" s="46"/>
      <c r="D64" s="46"/>
      <c r="E64" s="46"/>
      <c r="F64" s="46"/>
      <c r="G64" s="46"/>
      <c r="H64" s="46"/>
      <c r="I64" s="46"/>
    </row>
    <row r="65" spans="3:9" x14ac:dyDescent="0.25">
      <c r="C65" s="46"/>
      <c r="D65" s="46"/>
      <c r="E65" s="46"/>
      <c r="F65" s="46"/>
      <c r="G65" s="46"/>
      <c r="H65" s="46"/>
      <c r="I65" s="46"/>
    </row>
    <row r="66" spans="3:9" x14ac:dyDescent="0.25">
      <c r="C66" s="46"/>
      <c r="D66" s="46"/>
      <c r="E66" s="46"/>
      <c r="F66" s="46"/>
      <c r="G66" s="46"/>
      <c r="H66" s="46"/>
      <c r="I66" s="46"/>
    </row>
    <row r="67" spans="3:9" x14ac:dyDescent="0.25">
      <c r="C67" s="46"/>
      <c r="D67" s="46"/>
      <c r="E67" s="46"/>
      <c r="F67" s="46"/>
      <c r="G67" s="46"/>
      <c r="H67" s="46"/>
      <c r="I67" s="46"/>
    </row>
    <row r="68" spans="3:9" x14ac:dyDescent="0.25">
      <c r="C68" s="46"/>
      <c r="D68" s="46"/>
      <c r="E68" s="46"/>
      <c r="F68" s="46"/>
      <c r="G68" s="46"/>
      <c r="H68" s="46"/>
      <c r="I68" s="46"/>
    </row>
    <row r="69" spans="3:9" x14ac:dyDescent="0.25">
      <c r="C69" s="46"/>
      <c r="D69" s="46"/>
      <c r="E69" s="46"/>
      <c r="F69" s="46"/>
      <c r="G69" s="46"/>
      <c r="H69" s="46"/>
      <c r="I69" s="46"/>
    </row>
    <row r="70" spans="3:9" x14ac:dyDescent="0.25">
      <c r="C70" s="46"/>
      <c r="D70" s="46"/>
      <c r="E70" s="46"/>
      <c r="F70" s="46"/>
      <c r="G70" s="46"/>
      <c r="H70" s="46"/>
      <c r="I70" s="46"/>
    </row>
    <row r="71" spans="3:9" x14ac:dyDescent="0.25">
      <c r="C71" s="46"/>
      <c r="D71" s="46"/>
      <c r="E71" s="46"/>
      <c r="F71" s="46"/>
      <c r="G71" s="46"/>
      <c r="H71" s="46"/>
      <c r="I71" s="46"/>
    </row>
    <row r="72" spans="3:9" x14ac:dyDescent="0.25">
      <c r="C72" s="46"/>
      <c r="D72" s="46"/>
      <c r="E72" s="46"/>
      <c r="F72" s="46"/>
      <c r="G72" s="46"/>
      <c r="H72" s="46"/>
      <c r="I72" s="46"/>
    </row>
    <row r="73" spans="3:9" x14ac:dyDescent="0.25">
      <c r="C73" s="46"/>
      <c r="D73" s="46"/>
      <c r="E73" s="46"/>
      <c r="F73" s="46"/>
      <c r="G73" s="46"/>
      <c r="H73" s="46"/>
      <c r="I73" s="46"/>
    </row>
    <row r="74" spans="3:9" x14ac:dyDescent="0.25">
      <c r="C74" s="46"/>
      <c r="D74" s="46"/>
      <c r="E74" s="46"/>
      <c r="F74" s="46"/>
      <c r="G74" s="46"/>
      <c r="H74" s="46"/>
      <c r="I74" s="46"/>
    </row>
    <row r="75" spans="3:9" x14ac:dyDescent="0.25">
      <c r="C75" s="46"/>
      <c r="D75" s="46"/>
      <c r="E75" s="46"/>
      <c r="F75" s="46"/>
      <c r="G75" s="46"/>
      <c r="H75" s="46"/>
      <c r="I75" s="46"/>
    </row>
    <row r="76" spans="3:9" x14ac:dyDescent="0.25">
      <c r="C76" s="46"/>
      <c r="D76" s="46"/>
      <c r="E76" s="46"/>
      <c r="F76" s="46"/>
      <c r="G76" s="46"/>
      <c r="H76" s="46"/>
      <c r="I76" s="46"/>
    </row>
    <row r="77" spans="3:9" x14ac:dyDescent="0.25">
      <c r="C77" s="46"/>
      <c r="D77" s="46"/>
      <c r="E77" s="46"/>
      <c r="F77" s="46"/>
      <c r="G77" s="46"/>
      <c r="H77" s="46"/>
      <c r="I77" s="46"/>
    </row>
    <row r="78" spans="3:9" x14ac:dyDescent="0.25">
      <c r="C78" s="46"/>
      <c r="D78" s="46"/>
      <c r="E78" s="46"/>
      <c r="F78" s="46"/>
      <c r="G78" s="46"/>
      <c r="H78" s="46"/>
      <c r="I78" s="46"/>
    </row>
    <row r="79" spans="3:9" x14ac:dyDescent="0.25">
      <c r="C79" s="46"/>
      <c r="D79" s="46"/>
      <c r="E79" s="46"/>
      <c r="F79" s="46"/>
      <c r="G79" s="46"/>
      <c r="H79" s="46"/>
      <c r="I79" s="46"/>
    </row>
    <row r="80" spans="3:9" x14ac:dyDescent="0.25">
      <c r="C80" s="46"/>
      <c r="D80" s="46"/>
      <c r="E80" s="46"/>
      <c r="F80" s="46"/>
      <c r="G80" s="46"/>
      <c r="H80" s="46"/>
      <c r="I80" s="46"/>
    </row>
    <row r="81" spans="3:9" x14ac:dyDescent="0.25">
      <c r="C81" s="46"/>
      <c r="D81" s="46"/>
      <c r="E81" s="46"/>
      <c r="F81" s="46"/>
      <c r="G81" s="46"/>
      <c r="H81" s="46"/>
      <c r="I81" s="46"/>
    </row>
    <row r="82" spans="3:9" x14ac:dyDescent="0.25">
      <c r="C82" s="46"/>
      <c r="D82" s="46"/>
      <c r="E82" s="46"/>
      <c r="F82" s="46"/>
      <c r="G82" s="46"/>
      <c r="H82" s="46"/>
      <c r="I82" s="46"/>
    </row>
    <row r="83" spans="3:9" x14ac:dyDescent="0.25">
      <c r="C83" s="46"/>
      <c r="D83" s="46"/>
      <c r="E83" s="46"/>
      <c r="F83" s="46"/>
      <c r="G83" s="46"/>
      <c r="H83" s="46"/>
      <c r="I83" s="46"/>
    </row>
    <row r="84" spans="3:9" x14ac:dyDescent="0.25">
      <c r="C84" s="46"/>
      <c r="D84" s="46"/>
      <c r="E84" s="46"/>
      <c r="F84" s="46"/>
      <c r="G84" s="46"/>
      <c r="H84" s="46"/>
      <c r="I84" s="46"/>
    </row>
    <row r="85" spans="3:9" x14ac:dyDescent="0.25">
      <c r="C85" s="46"/>
      <c r="D85" s="46"/>
      <c r="E85" s="46"/>
      <c r="F85" s="46"/>
      <c r="G85" s="46"/>
      <c r="H85" s="46"/>
      <c r="I85" s="46"/>
    </row>
    <row r="86" spans="3:9" x14ac:dyDescent="0.25">
      <c r="C86" s="46"/>
      <c r="D86" s="46"/>
      <c r="E86" s="46"/>
      <c r="F86" s="46"/>
      <c r="G86" s="46"/>
      <c r="H86" s="46"/>
      <c r="I86" s="46"/>
    </row>
    <row r="87" spans="3:9" x14ac:dyDescent="0.25">
      <c r="C87" s="46"/>
      <c r="D87" s="46"/>
      <c r="E87" s="46"/>
      <c r="F87" s="46"/>
      <c r="G87" s="46"/>
      <c r="H87" s="46"/>
      <c r="I87" s="46"/>
    </row>
    <row r="88" spans="3:9" x14ac:dyDescent="0.25">
      <c r="C88" s="46"/>
      <c r="D88" s="46"/>
      <c r="E88" s="46"/>
      <c r="F88" s="46"/>
      <c r="G88" s="46"/>
      <c r="H88" s="46"/>
      <c r="I88" s="46"/>
    </row>
    <row r="89" spans="3:9" x14ac:dyDescent="0.25">
      <c r="C89" s="46"/>
      <c r="D89" s="46"/>
      <c r="E89" s="46"/>
      <c r="F89" s="46"/>
      <c r="G89" s="46"/>
      <c r="H89" s="46"/>
      <c r="I89" s="46"/>
    </row>
    <row r="90" spans="3:9" x14ac:dyDescent="0.25">
      <c r="C90" s="46"/>
      <c r="D90" s="46"/>
      <c r="E90" s="46"/>
      <c r="F90" s="46"/>
      <c r="G90" s="46"/>
      <c r="H90" s="46"/>
      <c r="I90" s="46"/>
    </row>
    <row r="91" spans="3:9" x14ac:dyDescent="0.25">
      <c r="C91" s="46"/>
      <c r="D91" s="46"/>
      <c r="E91" s="46"/>
      <c r="F91" s="46"/>
      <c r="G91" s="46"/>
      <c r="H91" s="46"/>
      <c r="I91" s="46"/>
    </row>
    <row r="92" spans="3:9" x14ac:dyDescent="0.25">
      <c r="C92" s="46"/>
      <c r="D92" s="46"/>
      <c r="E92" s="46"/>
      <c r="F92" s="46"/>
      <c r="G92" s="46"/>
      <c r="H92" s="46"/>
      <c r="I92" s="46"/>
    </row>
    <row r="93" spans="3:9" x14ac:dyDescent="0.25">
      <c r="C93" s="46"/>
      <c r="D93" s="46"/>
      <c r="E93" s="46"/>
      <c r="F93" s="46"/>
      <c r="G93" s="46"/>
      <c r="H93" s="46"/>
      <c r="I93" s="46"/>
    </row>
    <row r="94" spans="3:9" x14ac:dyDescent="0.25">
      <c r="C94" s="46"/>
      <c r="D94" s="46"/>
      <c r="E94" s="46"/>
      <c r="F94" s="46"/>
      <c r="G94" s="46"/>
      <c r="H94" s="46"/>
      <c r="I94" s="46"/>
    </row>
    <row r="95" spans="3:9" x14ac:dyDescent="0.25">
      <c r="C95" s="46"/>
      <c r="D95" s="46"/>
      <c r="E95" s="46"/>
      <c r="F95" s="46"/>
      <c r="G95" s="46"/>
      <c r="H95" s="46"/>
      <c r="I95" s="46"/>
    </row>
    <row r="96" spans="3:9" x14ac:dyDescent="0.25">
      <c r="C96" s="46"/>
      <c r="D96" s="46"/>
      <c r="E96" s="46"/>
      <c r="F96" s="46"/>
      <c r="G96" s="46"/>
      <c r="H96" s="46"/>
      <c r="I96" s="46"/>
    </row>
    <row r="97" spans="3:9" x14ac:dyDescent="0.25">
      <c r="C97" s="46"/>
      <c r="D97" s="46"/>
      <c r="E97" s="46"/>
      <c r="F97" s="46"/>
      <c r="G97" s="46"/>
      <c r="H97" s="46"/>
      <c r="I97" s="46"/>
    </row>
    <row r="98" spans="3:9" x14ac:dyDescent="0.25">
      <c r="C98" s="46"/>
      <c r="D98" s="46"/>
      <c r="E98" s="46"/>
      <c r="F98" s="46"/>
      <c r="G98" s="46"/>
      <c r="H98" s="46"/>
      <c r="I98" s="46"/>
    </row>
    <row r="99" spans="3:9" x14ac:dyDescent="0.25">
      <c r="C99" s="46"/>
      <c r="D99" s="46"/>
      <c r="E99" s="46"/>
      <c r="F99" s="46"/>
      <c r="G99" s="46"/>
      <c r="H99" s="46"/>
      <c r="I99" s="46"/>
    </row>
    <row r="100" spans="3:9" x14ac:dyDescent="0.25">
      <c r="C100" s="46"/>
      <c r="D100" s="46"/>
      <c r="E100" s="46"/>
      <c r="F100" s="46"/>
      <c r="G100" s="46"/>
      <c r="H100" s="46"/>
      <c r="I100" s="46"/>
    </row>
    <row r="101" spans="3:9" x14ac:dyDescent="0.25">
      <c r="C101" s="46"/>
      <c r="D101" s="46"/>
      <c r="E101" s="46"/>
      <c r="F101" s="46"/>
      <c r="G101" s="46"/>
      <c r="H101" s="46"/>
      <c r="I101" s="46"/>
    </row>
    <row r="102" spans="3:9" x14ac:dyDescent="0.25">
      <c r="C102" s="46"/>
      <c r="D102" s="46"/>
      <c r="E102" s="46"/>
      <c r="F102" s="46"/>
      <c r="G102" s="46"/>
      <c r="H102" s="46"/>
      <c r="I102" s="46"/>
    </row>
    <row r="103" spans="3:9" x14ac:dyDescent="0.25">
      <c r="C103" s="46"/>
      <c r="D103" s="46"/>
      <c r="E103" s="46"/>
      <c r="F103" s="46"/>
      <c r="G103" s="46"/>
      <c r="H103" s="46"/>
      <c r="I103" s="46"/>
    </row>
    <row r="104" spans="3:9" x14ac:dyDescent="0.25">
      <c r="C104" s="46"/>
      <c r="D104" s="46"/>
      <c r="E104" s="46"/>
      <c r="F104" s="46"/>
      <c r="G104" s="46"/>
      <c r="H104" s="46"/>
      <c r="I104" s="46"/>
    </row>
    <row r="105" spans="3:9" x14ac:dyDescent="0.25">
      <c r="C105" s="46"/>
      <c r="D105" s="46"/>
      <c r="E105" s="46"/>
      <c r="F105" s="46"/>
      <c r="G105" s="46"/>
      <c r="H105" s="46"/>
      <c r="I105" s="46"/>
    </row>
    <row r="106" spans="3:9" x14ac:dyDescent="0.25">
      <c r="C106" s="46"/>
      <c r="D106" s="46"/>
      <c r="E106" s="46"/>
      <c r="F106" s="46"/>
      <c r="G106" s="46"/>
      <c r="H106" s="46"/>
      <c r="I106" s="46"/>
    </row>
    <row r="107" spans="3:9" x14ac:dyDescent="0.25">
      <c r="C107" s="46"/>
      <c r="D107" s="46"/>
      <c r="E107" s="46"/>
      <c r="F107" s="46"/>
      <c r="G107" s="46"/>
      <c r="H107" s="46"/>
      <c r="I107" s="46"/>
    </row>
    <row r="108" spans="3:9" x14ac:dyDescent="0.25">
      <c r="C108" s="46"/>
      <c r="D108" s="46"/>
      <c r="E108" s="46"/>
      <c r="F108" s="46"/>
      <c r="G108" s="46"/>
      <c r="H108" s="46"/>
      <c r="I108" s="46"/>
    </row>
    <row r="109" spans="3:9" x14ac:dyDescent="0.25">
      <c r="C109" s="46"/>
      <c r="D109" s="46"/>
      <c r="E109" s="46"/>
      <c r="F109" s="46"/>
      <c r="G109" s="46"/>
      <c r="H109" s="46"/>
      <c r="I109" s="46"/>
    </row>
    <row r="110" spans="3:9" x14ac:dyDescent="0.25">
      <c r="C110" s="46"/>
      <c r="D110" s="46"/>
      <c r="E110" s="46"/>
      <c r="F110" s="46"/>
      <c r="G110" s="46"/>
      <c r="H110" s="46"/>
      <c r="I110" s="46"/>
    </row>
    <row r="111" spans="3:9" x14ac:dyDescent="0.25">
      <c r="C111" s="46"/>
      <c r="D111" s="46"/>
      <c r="E111" s="46"/>
      <c r="F111" s="46"/>
      <c r="G111" s="46"/>
      <c r="H111" s="46"/>
      <c r="I111" s="46"/>
    </row>
    <row r="112" spans="3:9" x14ac:dyDescent="0.25">
      <c r="C112" s="46"/>
      <c r="D112" s="46"/>
      <c r="E112" s="46"/>
      <c r="F112" s="46"/>
      <c r="G112" s="46"/>
      <c r="H112" s="46"/>
      <c r="I112" s="46"/>
    </row>
    <row r="113" spans="3:9" x14ac:dyDescent="0.25">
      <c r="C113" s="46"/>
      <c r="D113" s="46"/>
      <c r="E113" s="46"/>
      <c r="F113" s="46"/>
      <c r="G113" s="46"/>
      <c r="H113" s="46"/>
      <c r="I113" s="46"/>
    </row>
    <row r="114" spans="3:9" x14ac:dyDescent="0.25">
      <c r="C114" s="46"/>
      <c r="D114" s="46"/>
      <c r="E114" s="46"/>
      <c r="F114" s="46"/>
      <c r="G114" s="46"/>
      <c r="H114" s="46"/>
      <c r="I114" s="46"/>
    </row>
    <row r="115" spans="3:9" x14ac:dyDescent="0.25">
      <c r="C115" s="46"/>
      <c r="D115" s="46"/>
      <c r="E115" s="46"/>
      <c r="F115" s="46"/>
      <c r="G115" s="46"/>
      <c r="H115" s="46"/>
      <c r="I115" s="46"/>
    </row>
    <row r="116" spans="3:9" x14ac:dyDescent="0.25">
      <c r="C116" s="46"/>
      <c r="D116" s="46"/>
      <c r="E116" s="46"/>
      <c r="F116" s="46"/>
      <c r="G116" s="46"/>
      <c r="H116" s="46"/>
      <c r="I116" s="46"/>
    </row>
    <row r="117" spans="3:9" x14ac:dyDescent="0.25">
      <c r="C117" s="46"/>
      <c r="D117" s="46"/>
      <c r="E117" s="46"/>
      <c r="F117" s="46"/>
      <c r="G117" s="46"/>
      <c r="H117" s="46"/>
      <c r="I117" s="46"/>
    </row>
    <row r="118" spans="3:9" x14ac:dyDescent="0.25">
      <c r="C118" s="46"/>
      <c r="D118" s="46"/>
      <c r="E118" s="46"/>
      <c r="F118" s="46"/>
      <c r="G118" s="46"/>
      <c r="H118" s="46"/>
      <c r="I118" s="46"/>
    </row>
    <row r="119" spans="3:9" x14ac:dyDescent="0.25">
      <c r="C119" s="46"/>
      <c r="D119" s="46"/>
      <c r="E119" s="46"/>
      <c r="F119" s="46"/>
      <c r="G119" s="46"/>
      <c r="H119" s="46"/>
      <c r="I119" s="46"/>
    </row>
    <row r="120" spans="3:9" x14ac:dyDescent="0.25">
      <c r="C120" s="46"/>
      <c r="D120" s="46"/>
      <c r="E120" s="46"/>
      <c r="F120" s="46"/>
      <c r="G120" s="46"/>
      <c r="H120" s="46"/>
      <c r="I120" s="46"/>
    </row>
    <row r="121" spans="3:9" x14ac:dyDescent="0.25">
      <c r="C121" s="46"/>
      <c r="D121" s="46"/>
      <c r="E121" s="46"/>
      <c r="F121" s="46"/>
      <c r="G121" s="46"/>
      <c r="H121" s="46"/>
      <c r="I121" s="46"/>
    </row>
    <row r="122" spans="3:9" x14ac:dyDescent="0.25">
      <c r="C122" s="46"/>
      <c r="D122" s="46"/>
      <c r="E122" s="46"/>
      <c r="F122" s="46"/>
      <c r="G122" s="46"/>
      <c r="H122" s="46"/>
      <c r="I122" s="46"/>
    </row>
    <row r="123" spans="3:9" x14ac:dyDescent="0.25">
      <c r="C123" s="46"/>
      <c r="D123" s="46"/>
      <c r="E123" s="46"/>
      <c r="F123" s="46"/>
      <c r="G123" s="46"/>
      <c r="H123" s="46"/>
      <c r="I123" s="46"/>
    </row>
    <row r="124" spans="3:9" x14ac:dyDescent="0.25">
      <c r="C124" s="46"/>
      <c r="D124" s="46"/>
      <c r="E124" s="46"/>
      <c r="F124" s="46"/>
      <c r="G124" s="46"/>
      <c r="H124" s="46"/>
      <c r="I124" s="46"/>
    </row>
    <row r="125" spans="3:9" x14ac:dyDescent="0.25">
      <c r="C125" s="46"/>
      <c r="D125" s="46"/>
      <c r="E125" s="46"/>
      <c r="F125" s="46"/>
      <c r="G125" s="46"/>
      <c r="H125" s="46"/>
      <c r="I125" s="46"/>
    </row>
    <row r="126" spans="3:9" x14ac:dyDescent="0.25">
      <c r="C126" s="46"/>
      <c r="D126" s="46"/>
      <c r="E126" s="46"/>
      <c r="F126" s="46"/>
      <c r="G126" s="46"/>
      <c r="H126" s="46"/>
      <c r="I126" s="46"/>
    </row>
    <row r="127" spans="3:9" x14ac:dyDescent="0.25">
      <c r="C127" s="46"/>
      <c r="D127" s="46"/>
      <c r="E127" s="46"/>
      <c r="F127" s="46"/>
      <c r="G127" s="46"/>
      <c r="H127" s="46"/>
      <c r="I127" s="46"/>
    </row>
    <row r="128" spans="3:9" x14ac:dyDescent="0.25">
      <c r="C128" s="46"/>
      <c r="D128" s="46"/>
      <c r="E128" s="46"/>
      <c r="F128" s="46"/>
      <c r="G128" s="46"/>
      <c r="H128" s="46"/>
      <c r="I128" s="46"/>
    </row>
    <row r="129" spans="3:9" x14ac:dyDescent="0.25">
      <c r="C129" s="46"/>
      <c r="D129" s="46"/>
      <c r="E129" s="46"/>
      <c r="F129" s="46"/>
      <c r="G129" s="46"/>
      <c r="H129" s="46"/>
      <c r="I129" s="46"/>
    </row>
    <row r="130" spans="3:9" x14ac:dyDescent="0.25">
      <c r="C130" s="46"/>
      <c r="D130" s="46"/>
      <c r="E130" s="46"/>
      <c r="F130" s="46"/>
      <c r="G130" s="46"/>
      <c r="H130" s="46"/>
      <c r="I130" s="46"/>
    </row>
    <row r="131" spans="3:9" x14ac:dyDescent="0.25">
      <c r="C131" s="46"/>
      <c r="D131" s="46"/>
      <c r="E131" s="46"/>
      <c r="F131" s="46"/>
      <c r="G131" s="46"/>
      <c r="H131" s="46"/>
      <c r="I131" s="46"/>
    </row>
    <row r="132" spans="3:9" x14ac:dyDescent="0.25">
      <c r="C132" s="46"/>
      <c r="D132" s="46"/>
      <c r="E132" s="46"/>
      <c r="F132" s="46"/>
      <c r="G132" s="46"/>
      <c r="H132" s="46"/>
      <c r="I132" s="46"/>
    </row>
    <row r="133" spans="3:9" x14ac:dyDescent="0.25">
      <c r="C133" s="46"/>
      <c r="D133" s="46"/>
      <c r="E133" s="46"/>
      <c r="F133" s="46"/>
      <c r="G133" s="46"/>
      <c r="H133" s="46"/>
      <c r="I133" s="46"/>
    </row>
    <row r="134" spans="3:9" x14ac:dyDescent="0.25">
      <c r="C134" s="46"/>
      <c r="D134" s="46"/>
      <c r="E134" s="46"/>
      <c r="F134" s="46"/>
      <c r="G134" s="46"/>
      <c r="H134" s="46"/>
      <c r="I134" s="46"/>
    </row>
    <row r="135" spans="3:9" x14ac:dyDescent="0.25">
      <c r="C135" s="46"/>
      <c r="D135" s="46"/>
      <c r="E135" s="46"/>
      <c r="F135" s="46"/>
      <c r="G135" s="46"/>
      <c r="H135" s="46"/>
      <c r="I135" s="46"/>
    </row>
    <row r="136" spans="3:9" x14ac:dyDescent="0.25">
      <c r="C136" s="46"/>
      <c r="D136" s="46"/>
      <c r="E136" s="46"/>
      <c r="F136" s="46"/>
      <c r="G136" s="46"/>
      <c r="H136" s="46"/>
      <c r="I136" s="46"/>
    </row>
    <row r="137" spans="3:9" x14ac:dyDescent="0.25">
      <c r="C137" s="46"/>
      <c r="D137" s="46"/>
      <c r="E137" s="46"/>
      <c r="F137" s="46"/>
      <c r="G137" s="46"/>
      <c r="H137" s="46"/>
      <c r="I137" s="46"/>
    </row>
    <row r="138" spans="3:9" x14ac:dyDescent="0.25">
      <c r="C138" s="46"/>
      <c r="D138" s="46"/>
      <c r="E138" s="46"/>
      <c r="F138" s="46"/>
      <c r="G138" s="46"/>
      <c r="H138" s="46"/>
      <c r="I138" s="46"/>
    </row>
    <row r="139" spans="3:9" x14ac:dyDescent="0.25">
      <c r="C139" s="46"/>
      <c r="D139" s="46"/>
      <c r="E139" s="46"/>
      <c r="F139" s="46"/>
      <c r="G139" s="46"/>
      <c r="H139" s="46"/>
      <c r="I139" s="4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5F503-9783-473A-BB29-1D9DA5880D71}">
  <sheetPr>
    <tabColor theme="5" tint="0.79998168889431442"/>
  </sheetPr>
  <dimension ref="A2:X48"/>
  <sheetViews>
    <sheetView topLeftCell="K1" workbookViewId="0">
      <selection activeCell="N14" sqref="N14:S17"/>
    </sheetView>
  </sheetViews>
  <sheetFormatPr defaultRowHeight="14.4" x14ac:dyDescent="0.3"/>
  <cols>
    <col min="1" max="1" width="8.88671875" style="115" hidden="1" customWidth="1"/>
    <col min="2" max="2" width="34.5546875" style="115" hidden="1" customWidth="1"/>
    <col min="3" max="3" width="9.88671875" style="115" hidden="1" customWidth="1"/>
    <col min="4" max="4" width="12" style="115" hidden="1" customWidth="1"/>
    <col min="5" max="5" width="9.44140625" style="115" hidden="1" customWidth="1"/>
    <col min="6" max="6" width="11.33203125" style="115" hidden="1" customWidth="1"/>
    <col min="7" max="10" width="8.88671875" style="115" hidden="1" customWidth="1"/>
    <col min="11" max="11" width="9.109375" style="115"/>
    <col min="12" max="12" width="42.5546875" style="115" bestFit="1" customWidth="1"/>
    <col min="13" max="256" width="9.109375" style="115"/>
    <col min="257" max="257" width="34.5546875" style="115" customWidth="1"/>
    <col min="258" max="258" width="9.88671875" style="115" bestFit="1" customWidth="1"/>
    <col min="259" max="259" width="9.109375" style="115"/>
    <col min="260" max="260" width="9.44140625" style="115" bestFit="1" customWidth="1"/>
    <col min="261" max="261" width="11.33203125" style="115" customWidth="1"/>
    <col min="262" max="512" width="9.109375" style="115"/>
    <col min="513" max="513" width="34.5546875" style="115" customWidth="1"/>
    <col min="514" max="514" width="9.88671875" style="115" bestFit="1" customWidth="1"/>
    <col min="515" max="515" width="9.109375" style="115"/>
    <col min="516" max="516" width="9.44140625" style="115" bestFit="1" customWidth="1"/>
    <col min="517" max="517" width="11.33203125" style="115" customWidth="1"/>
    <col min="518" max="768" width="9.109375" style="115"/>
    <col min="769" max="769" width="34.5546875" style="115" customWidth="1"/>
    <col min="770" max="770" width="9.88671875" style="115" bestFit="1" customWidth="1"/>
    <col min="771" max="771" width="9.109375" style="115"/>
    <col min="772" max="772" width="9.44140625" style="115" bestFit="1" customWidth="1"/>
    <col min="773" max="773" width="11.33203125" style="115" customWidth="1"/>
    <col min="774" max="1024" width="9.109375" style="115"/>
    <col min="1025" max="1025" width="34.5546875" style="115" customWidth="1"/>
    <col min="1026" max="1026" width="9.88671875" style="115" bestFit="1" customWidth="1"/>
    <col min="1027" max="1027" width="9.109375" style="115"/>
    <col min="1028" max="1028" width="9.44140625" style="115" bestFit="1" customWidth="1"/>
    <col min="1029" max="1029" width="11.33203125" style="115" customWidth="1"/>
    <col min="1030" max="1280" width="9.109375" style="115"/>
    <col min="1281" max="1281" width="34.5546875" style="115" customWidth="1"/>
    <col min="1282" max="1282" width="9.88671875" style="115" bestFit="1" customWidth="1"/>
    <col min="1283" max="1283" width="9.109375" style="115"/>
    <col min="1284" max="1284" width="9.44140625" style="115" bestFit="1" customWidth="1"/>
    <col min="1285" max="1285" width="11.33203125" style="115" customWidth="1"/>
    <col min="1286" max="1536" width="9.109375" style="115"/>
    <col min="1537" max="1537" width="34.5546875" style="115" customWidth="1"/>
    <col min="1538" max="1538" width="9.88671875" style="115" bestFit="1" customWidth="1"/>
    <col min="1539" max="1539" width="9.109375" style="115"/>
    <col min="1540" max="1540" width="9.44140625" style="115" bestFit="1" customWidth="1"/>
    <col min="1541" max="1541" width="11.33203125" style="115" customWidth="1"/>
    <col min="1542" max="1792" width="9.109375" style="115"/>
    <col min="1793" max="1793" width="34.5546875" style="115" customWidth="1"/>
    <col min="1794" max="1794" width="9.88671875" style="115" bestFit="1" customWidth="1"/>
    <col min="1795" max="1795" width="9.109375" style="115"/>
    <col min="1796" max="1796" width="9.44140625" style="115" bestFit="1" customWidth="1"/>
    <col min="1797" max="1797" width="11.33203125" style="115" customWidth="1"/>
    <col min="1798" max="2048" width="9.109375" style="115"/>
    <col min="2049" max="2049" width="34.5546875" style="115" customWidth="1"/>
    <col min="2050" max="2050" width="9.88671875" style="115" bestFit="1" customWidth="1"/>
    <col min="2051" max="2051" width="9.109375" style="115"/>
    <col min="2052" max="2052" width="9.44140625" style="115" bestFit="1" customWidth="1"/>
    <col min="2053" max="2053" width="11.33203125" style="115" customWidth="1"/>
    <col min="2054" max="2304" width="9.109375" style="115"/>
    <col min="2305" max="2305" width="34.5546875" style="115" customWidth="1"/>
    <col min="2306" max="2306" width="9.88671875" style="115" bestFit="1" customWidth="1"/>
    <col min="2307" max="2307" width="9.109375" style="115"/>
    <col min="2308" max="2308" width="9.44140625" style="115" bestFit="1" customWidth="1"/>
    <col min="2309" max="2309" width="11.33203125" style="115" customWidth="1"/>
    <col min="2310" max="2560" width="9.109375" style="115"/>
    <col min="2561" max="2561" width="34.5546875" style="115" customWidth="1"/>
    <col min="2562" max="2562" width="9.88671875" style="115" bestFit="1" customWidth="1"/>
    <col min="2563" max="2563" width="9.109375" style="115"/>
    <col min="2564" max="2564" width="9.44140625" style="115" bestFit="1" customWidth="1"/>
    <col min="2565" max="2565" width="11.33203125" style="115" customWidth="1"/>
    <col min="2566" max="2816" width="9.109375" style="115"/>
    <col min="2817" max="2817" width="34.5546875" style="115" customWidth="1"/>
    <col min="2818" max="2818" width="9.88671875" style="115" bestFit="1" customWidth="1"/>
    <col min="2819" max="2819" width="9.109375" style="115"/>
    <col min="2820" max="2820" width="9.44140625" style="115" bestFit="1" customWidth="1"/>
    <col min="2821" max="2821" width="11.33203125" style="115" customWidth="1"/>
    <col min="2822" max="3072" width="9.109375" style="115"/>
    <col min="3073" max="3073" width="34.5546875" style="115" customWidth="1"/>
    <col min="3074" max="3074" width="9.88671875" style="115" bestFit="1" customWidth="1"/>
    <col min="3075" max="3075" width="9.109375" style="115"/>
    <col min="3076" max="3076" width="9.44140625" style="115" bestFit="1" customWidth="1"/>
    <col min="3077" max="3077" width="11.33203125" style="115" customWidth="1"/>
    <col min="3078" max="3328" width="9.109375" style="115"/>
    <col min="3329" max="3329" width="34.5546875" style="115" customWidth="1"/>
    <col min="3330" max="3330" width="9.88671875" style="115" bestFit="1" customWidth="1"/>
    <col min="3331" max="3331" width="9.109375" style="115"/>
    <col min="3332" max="3332" width="9.44140625" style="115" bestFit="1" customWidth="1"/>
    <col min="3333" max="3333" width="11.33203125" style="115" customWidth="1"/>
    <col min="3334" max="3584" width="9.109375" style="115"/>
    <col min="3585" max="3585" width="34.5546875" style="115" customWidth="1"/>
    <col min="3586" max="3586" width="9.88671875" style="115" bestFit="1" customWidth="1"/>
    <col min="3587" max="3587" width="9.109375" style="115"/>
    <col min="3588" max="3588" width="9.44140625" style="115" bestFit="1" customWidth="1"/>
    <col min="3589" max="3589" width="11.33203125" style="115" customWidth="1"/>
    <col min="3590" max="3840" width="9.109375" style="115"/>
    <col min="3841" max="3841" width="34.5546875" style="115" customWidth="1"/>
    <col min="3842" max="3842" width="9.88671875" style="115" bestFit="1" customWidth="1"/>
    <col min="3843" max="3843" width="9.109375" style="115"/>
    <col min="3844" max="3844" width="9.44140625" style="115" bestFit="1" customWidth="1"/>
    <col min="3845" max="3845" width="11.33203125" style="115" customWidth="1"/>
    <col min="3846" max="4096" width="9.109375" style="115"/>
    <col min="4097" max="4097" width="34.5546875" style="115" customWidth="1"/>
    <col min="4098" max="4098" width="9.88671875" style="115" bestFit="1" customWidth="1"/>
    <col min="4099" max="4099" width="9.109375" style="115"/>
    <col min="4100" max="4100" width="9.44140625" style="115" bestFit="1" customWidth="1"/>
    <col min="4101" max="4101" width="11.33203125" style="115" customWidth="1"/>
    <col min="4102" max="4352" width="9.109375" style="115"/>
    <col min="4353" max="4353" width="34.5546875" style="115" customWidth="1"/>
    <col min="4354" max="4354" width="9.88671875" style="115" bestFit="1" customWidth="1"/>
    <col min="4355" max="4355" width="9.109375" style="115"/>
    <col min="4356" max="4356" width="9.44140625" style="115" bestFit="1" customWidth="1"/>
    <col min="4357" max="4357" width="11.33203125" style="115" customWidth="1"/>
    <col min="4358" max="4608" width="9.109375" style="115"/>
    <col min="4609" max="4609" width="34.5546875" style="115" customWidth="1"/>
    <col min="4610" max="4610" width="9.88671875" style="115" bestFit="1" customWidth="1"/>
    <col min="4611" max="4611" width="9.109375" style="115"/>
    <col min="4612" max="4612" width="9.44140625" style="115" bestFit="1" customWidth="1"/>
    <col min="4613" max="4613" width="11.33203125" style="115" customWidth="1"/>
    <col min="4614" max="4864" width="9.109375" style="115"/>
    <col min="4865" max="4865" width="34.5546875" style="115" customWidth="1"/>
    <col min="4866" max="4866" width="9.88671875" style="115" bestFit="1" customWidth="1"/>
    <col min="4867" max="4867" width="9.109375" style="115"/>
    <col min="4868" max="4868" width="9.44140625" style="115" bestFit="1" customWidth="1"/>
    <col min="4869" max="4869" width="11.33203125" style="115" customWidth="1"/>
    <col min="4870" max="5120" width="9.109375" style="115"/>
    <col min="5121" max="5121" width="34.5546875" style="115" customWidth="1"/>
    <col min="5122" max="5122" width="9.88671875" style="115" bestFit="1" customWidth="1"/>
    <col min="5123" max="5123" width="9.109375" style="115"/>
    <col min="5124" max="5124" width="9.44140625" style="115" bestFit="1" customWidth="1"/>
    <col min="5125" max="5125" width="11.33203125" style="115" customWidth="1"/>
    <col min="5126" max="5376" width="9.109375" style="115"/>
    <col min="5377" max="5377" width="34.5546875" style="115" customWidth="1"/>
    <col min="5378" max="5378" width="9.88671875" style="115" bestFit="1" customWidth="1"/>
    <col min="5379" max="5379" width="9.109375" style="115"/>
    <col min="5380" max="5380" width="9.44140625" style="115" bestFit="1" customWidth="1"/>
    <col min="5381" max="5381" width="11.33203125" style="115" customWidth="1"/>
    <col min="5382" max="5632" width="9.109375" style="115"/>
    <col min="5633" max="5633" width="34.5546875" style="115" customWidth="1"/>
    <col min="5634" max="5634" width="9.88671875" style="115" bestFit="1" customWidth="1"/>
    <col min="5635" max="5635" width="9.109375" style="115"/>
    <col min="5636" max="5636" width="9.44140625" style="115" bestFit="1" customWidth="1"/>
    <col min="5637" max="5637" width="11.33203125" style="115" customWidth="1"/>
    <col min="5638" max="5888" width="9.109375" style="115"/>
    <col min="5889" max="5889" width="34.5546875" style="115" customWidth="1"/>
    <col min="5890" max="5890" width="9.88671875" style="115" bestFit="1" customWidth="1"/>
    <col min="5891" max="5891" width="9.109375" style="115"/>
    <col min="5892" max="5892" width="9.44140625" style="115" bestFit="1" customWidth="1"/>
    <col min="5893" max="5893" width="11.33203125" style="115" customWidth="1"/>
    <col min="5894" max="6144" width="9.109375" style="115"/>
    <col min="6145" max="6145" width="34.5546875" style="115" customWidth="1"/>
    <col min="6146" max="6146" width="9.88671875" style="115" bestFit="1" customWidth="1"/>
    <col min="6147" max="6147" width="9.109375" style="115"/>
    <col min="6148" max="6148" width="9.44140625" style="115" bestFit="1" customWidth="1"/>
    <col min="6149" max="6149" width="11.33203125" style="115" customWidth="1"/>
    <col min="6150" max="6400" width="9.109375" style="115"/>
    <col min="6401" max="6401" width="34.5546875" style="115" customWidth="1"/>
    <col min="6402" max="6402" width="9.88671875" style="115" bestFit="1" customWidth="1"/>
    <col min="6403" max="6403" width="9.109375" style="115"/>
    <col min="6404" max="6404" width="9.44140625" style="115" bestFit="1" customWidth="1"/>
    <col min="6405" max="6405" width="11.33203125" style="115" customWidth="1"/>
    <col min="6406" max="6656" width="9.109375" style="115"/>
    <col min="6657" max="6657" width="34.5546875" style="115" customWidth="1"/>
    <col min="6658" max="6658" width="9.88671875" style="115" bestFit="1" customWidth="1"/>
    <col min="6659" max="6659" width="9.109375" style="115"/>
    <col min="6660" max="6660" width="9.44140625" style="115" bestFit="1" customWidth="1"/>
    <col min="6661" max="6661" width="11.33203125" style="115" customWidth="1"/>
    <col min="6662" max="6912" width="9.109375" style="115"/>
    <col min="6913" max="6913" width="34.5546875" style="115" customWidth="1"/>
    <col min="6914" max="6914" width="9.88671875" style="115" bestFit="1" customWidth="1"/>
    <col min="6915" max="6915" width="9.109375" style="115"/>
    <col min="6916" max="6916" width="9.44140625" style="115" bestFit="1" customWidth="1"/>
    <col min="6917" max="6917" width="11.33203125" style="115" customWidth="1"/>
    <col min="6918" max="7168" width="9.109375" style="115"/>
    <col min="7169" max="7169" width="34.5546875" style="115" customWidth="1"/>
    <col min="7170" max="7170" width="9.88671875" style="115" bestFit="1" customWidth="1"/>
    <col min="7171" max="7171" width="9.109375" style="115"/>
    <col min="7172" max="7172" width="9.44140625" style="115" bestFit="1" customWidth="1"/>
    <col min="7173" max="7173" width="11.33203125" style="115" customWidth="1"/>
    <col min="7174" max="7424" width="9.109375" style="115"/>
    <col min="7425" max="7425" width="34.5546875" style="115" customWidth="1"/>
    <col min="7426" max="7426" width="9.88671875" style="115" bestFit="1" customWidth="1"/>
    <col min="7427" max="7427" width="9.109375" style="115"/>
    <col min="7428" max="7428" width="9.44140625" style="115" bestFit="1" customWidth="1"/>
    <col min="7429" max="7429" width="11.33203125" style="115" customWidth="1"/>
    <col min="7430" max="7680" width="9.109375" style="115"/>
    <col min="7681" max="7681" width="34.5546875" style="115" customWidth="1"/>
    <col min="7682" max="7682" width="9.88671875" style="115" bestFit="1" customWidth="1"/>
    <col min="7683" max="7683" width="9.109375" style="115"/>
    <col min="7684" max="7684" width="9.44140625" style="115" bestFit="1" customWidth="1"/>
    <col min="7685" max="7685" width="11.33203125" style="115" customWidth="1"/>
    <col min="7686" max="7936" width="9.109375" style="115"/>
    <col min="7937" max="7937" width="34.5546875" style="115" customWidth="1"/>
    <col min="7938" max="7938" width="9.88671875" style="115" bestFit="1" customWidth="1"/>
    <col min="7939" max="7939" width="9.109375" style="115"/>
    <col min="7940" max="7940" width="9.44140625" style="115" bestFit="1" customWidth="1"/>
    <col min="7941" max="7941" width="11.33203125" style="115" customWidth="1"/>
    <col min="7942" max="8192" width="9.109375" style="115"/>
    <col min="8193" max="8193" width="34.5546875" style="115" customWidth="1"/>
    <col min="8194" max="8194" width="9.88671875" style="115" bestFit="1" customWidth="1"/>
    <col min="8195" max="8195" width="9.109375" style="115"/>
    <col min="8196" max="8196" width="9.44140625" style="115" bestFit="1" customWidth="1"/>
    <col min="8197" max="8197" width="11.33203125" style="115" customWidth="1"/>
    <col min="8198" max="8448" width="9.109375" style="115"/>
    <col min="8449" max="8449" width="34.5546875" style="115" customWidth="1"/>
    <col min="8450" max="8450" width="9.88671875" style="115" bestFit="1" customWidth="1"/>
    <col min="8451" max="8451" width="9.109375" style="115"/>
    <col min="8452" max="8452" width="9.44140625" style="115" bestFit="1" customWidth="1"/>
    <col min="8453" max="8453" width="11.33203125" style="115" customWidth="1"/>
    <col min="8454" max="8704" width="9.109375" style="115"/>
    <col min="8705" max="8705" width="34.5546875" style="115" customWidth="1"/>
    <col min="8706" max="8706" width="9.88671875" style="115" bestFit="1" customWidth="1"/>
    <col min="8707" max="8707" width="9.109375" style="115"/>
    <col min="8708" max="8708" width="9.44140625" style="115" bestFit="1" customWidth="1"/>
    <col min="8709" max="8709" width="11.33203125" style="115" customWidth="1"/>
    <col min="8710" max="8960" width="9.109375" style="115"/>
    <col min="8961" max="8961" width="34.5546875" style="115" customWidth="1"/>
    <col min="8962" max="8962" width="9.88671875" style="115" bestFit="1" customWidth="1"/>
    <col min="8963" max="8963" width="9.109375" style="115"/>
    <col min="8964" max="8964" width="9.44140625" style="115" bestFit="1" customWidth="1"/>
    <col min="8965" max="8965" width="11.33203125" style="115" customWidth="1"/>
    <col min="8966" max="9216" width="9.109375" style="115"/>
    <col min="9217" max="9217" width="34.5546875" style="115" customWidth="1"/>
    <col min="9218" max="9218" width="9.88671875" style="115" bestFit="1" customWidth="1"/>
    <col min="9219" max="9219" width="9.109375" style="115"/>
    <col min="9220" max="9220" width="9.44140625" style="115" bestFit="1" customWidth="1"/>
    <col min="9221" max="9221" width="11.33203125" style="115" customWidth="1"/>
    <col min="9222" max="9472" width="9.109375" style="115"/>
    <col min="9473" max="9473" width="34.5546875" style="115" customWidth="1"/>
    <col min="9474" max="9474" width="9.88671875" style="115" bestFit="1" customWidth="1"/>
    <col min="9475" max="9475" width="9.109375" style="115"/>
    <col min="9476" max="9476" width="9.44140625" style="115" bestFit="1" customWidth="1"/>
    <col min="9477" max="9477" width="11.33203125" style="115" customWidth="1"/>
    <col min="9478" max="9728" width="9.109375" style="115"/>
    <col min="9729" max="9729" width="34.5546875" style="115" customWidth="1"/>
    <col min="9730" max="9730" width="9.88671875" style="115" bestFit="1" customWidth="1"/>
    <col min="9731" max="9731" width="9.109375" style="115"/>
    <col min="9732" max="9732" width="9.44140625" style="115" bestFit="1" customWidth="1"/>
    <col min="9733" max="9733" width="11.33203125" style="115" customWidth="1"/>
    <col min="9734" max="9984" width="9.109375" style="115"/>
    <col min="9985" max="9985" width="34.5546875" style="115" customWidth="1"/>
    <col min="9986" max="9986" width="9.88671875" style="115" bestFit="1" customWidth="1"/>
    <col min="9987" max="9987" width="9.109375" style="115"/>
    <col min="9988" max="9988" width="9.44140625" style="115" bestFit="1" customWidth="1"/>
    <col min="9989" max="9989" width="11.33203125" style="115" customWidth="1"/>
    <col min="9990" max="10240" width="9.109375" style="115"/>
    <col min="10241" max="10241" width="34.5546875" style="115" customWidth="1"/>
    <col min="10242" max="10242" width="9.88671875" style="115" bestFit="1" customWidth="1"/>
    <col min="10243" max="10243" width="9.109375" style="115"/>
    <col min="10244" max="10244" width="9.44140625" style="115" bestFit="1" customWidth="1"/>
    <col min="10245" max="10245" width="11.33203125" style="115" customWidth="1"/>
    <col min="10246" max="10496" width="9.109375" style="115"/>
    <col min="10497" max="10497" width="34.5546875" style="115" customWidth="1"/>
    <col min="10498" max="10498" width="9.88671875" style="115" bestFit="1" customWidth="1"/>
    <col min="10499" max="10499" width="9.109375" style="115"/>
    <col min="10500" max="10500" width="9.44140625" style="115" bestFit="1" customWidth="1"/>
    <col min="10501" max="10501" width="11.33203125" style="115" customWidth="1"/>
    <col min="10502" max="10752" width="9.109375" style="115"/>
    <col min="10753" max="10753" width="34.5546875" style="115" customWidth="1"/>
    <col min="10754" max="10754" width="9.88671875" style="115" bestFit="1" customWidth="1"/>
    <col min="10755" max="10755" width="9.109375" style="115"/>
    <col min="10756" max="10756" width="9.44140625" style="115" bestFit="1" customWidth="1"/>
    <col min="10757" max="10757" width="11.33203125" style="115" customWidth="1"/>
    <col min="10758" max="11008" width="9.109375" style="115"/>
    <col min="11009" max="11009" width="34.5546875" style="115" customWidth="1"/>
    <col min="11010" max="11010" width="9.88671875" style="115" bestFit="1" customWidth="1"/>
    <col min="11011" max="11011" width="9.109375" style="115"/>
    <col min="11012" max="11012" width="9.44140625" style="115" bestFit="1" customWidth="1"/>
    <col min="11013" max="11013" width="11.33203125" style="115" customWidth="1"/>
    <col min="11014" max="11264" width="9.109375" style="115"/>
    <col min="11265" max="11265" width="34.5546875" style="115" customWidth="1"/>
    <col min="11266" max="11266" width="9.88671875" style="115" bestFit="1" customWidth="1"/>
    <col min="11267" max="11267" width="9.109375" style="115"/>
    <col min="11268" max="11268" width="9.44140625" style="115" bestFit="1" customWidth="1"/>
    <col min="11269" max="11269" width="11.33203125" style="115" customWidth="1"/>
    <col min="11270" max="11520" width="9.109375" style="115"/>
    <col min="11521" max="11521" width="34.5546875" style="115" customWidth="1"/>
    <col min="11522" max="11522" width="9.88671875" style="115" bestFit="1" customWidth="1"/>
    <col min="11523" max="11523" width="9.109375" style="115"/>
    <col min="11524" max="11524" width="9.44140625" style="115" bestFit="1" customWidth="1"/>
    <col min="11525" max="11525" width="11.33203125" style="115" customWidth="1"/>
    <col min="11526" max="11776" width="9.109375" style="115"/>
    <col min="11777" max="11777" width="34.5546875" style="115" customWidth="1"/>
    <col min="11778" max="11778" width="9.88671875" style="115" bestFit="1" customWidth="1"/>
    <col min="11779" max="11779" width="9.109375" style="115"/>
    <col min="11780" max="11780" width="9.44140625" style="115" bestFit="1" customWidth="1"/>
    <col min="11781" max="11781" width="11.33203125" style="115" customWidth="1"/>
    <col min="11782" max="12032" width="9.109375" style="115"/>
    <col min="12033" max="12033" width="34.5546875" style="115" customWidth="1"/>
    <col min="12034" max="12034" width="9.88671875" style="115" bestFit="1" customWidth="1"/>
    <col min="12035" max="12035" width="9.109375" style="115"/>
    <col min="12036" max="12036" width="9.44140625" style="115" bestFit="1" customWidth="1"/>
    <col min="12037" max="12037" width="11.33203125" style="115" customWidth="1"/>
    <col min="12038" max="12288" width="9.109375" style="115"/>
    <col min="12289" max="12289" width="34.5546875" style="115" customWidth="1"/>
    <col min="12290" max="12290" width="9.88671875" style="115" bestFit="1" customWidth="1"/>
    <col min="12291" max="12291" width="9.109375" style="115"/>
    <col min="12292" max="12292" width="9.44140625" style="115" bestFit="1" customWidth="1"/>
    <col min="12293" max="12293" width="11.33203125" style="115" customWidth="1"/>
    <col min="12294" max="12544" width="9.109375" style="115"/>
    <col min="12545" max="12545" width="34.5546875" style="115" customWidth="1"/>
    <col min="12546" max="12546" width="9.88671875" style="115" bestFit="1" customWidth="1"/>
    <col min="12547" max="12547" width="9.109375" style="115"/>
    <col min="12548" max="12548" width="9.44140625" style="115" bestFit="1" customWidth="1"/>
    <col min="12549" max="12549" width="11.33203125" style="115" customWidth="1"/>
    <col min="12550" max="12800" width="9.109375" style="115"/>
    <col min="12801" max="12801" width="34.5546875" style="115" customWidth="1"/>
    <col min="12802" max="12802" width="9.88671875" style="115" bestFit="1" customWidth="1"/>
    <col min="12803" max="12803" width="9.109375" style="115"/>
    <col min="12804" max="12804" width="9.44140625" style="115" bestFit="1" customWidth="1"/>
    <col min="12805" max="12805" width="11.33203125" style="115" customWidth="1"/>
    <col min="12806" max="13056" width="9.109375" style="115"/>
    <col min="13057" max="13057" width="34.5546875" style="115" customWidth="1"/>
    <col min="13058" max="13058" width="9.88671875" style="115" bestFit="1" customWidth="1"/>
    <col min="13059" max="13059" width="9.109375" style="115"/>
    <col min="13060" max="13060" width="9.44140625" style="115" bestFit="1" customWidth="1"/>
    <col min="13061" max="13061" width="11.33203125" style="115" customWidth="1"/>
    <col min="13062" max="13312" width="9.109375" style="115"/>
    <col min="13313" max="13313" width="34.5546875" style="115" customWidth="1"/>
    <col min="13314" max="13314" width="9.88671875" style="115" bestFit="1" customWidth="1"/>
    <col min="13315" max="13315" width="9.109375" style="115"/>
    <col min="13316" max="13316" width="9.44140625" style="115" bestFit="1" customWidth="1"/>
    <col min="13317" max="13317" width="11.33203125" style="115" customWidth="1"/>
    <col min="13318" max="13568" width="9.109375" style="115"/>
    <col min="13569" max="13569" width="34.5546875" style="115" customWidth="1"/>
    <col min="13570" max="13570" width="9.88671875" style="115" bestFit="1" customWidth="1"/>
    <col min="13571" max="13571" width="9.109375" style="115"/>
    <col min="13572" max="13572" width="9.44140625" style="115" bestFit="1" customWidth="1"/>
    <col min="13573" max="13573" width="11.33203125" style="115" customWidth="1"/>
    <col min="13574" max="13824" width="9.109375" style="115"/>
    <col min="13825" max="13825" width="34.5546875" style="115" customWidth="1"/>
    <col min="13826" max="13826" width="9.88671875" style="115" bestFit="1" customWidth="1"/>
    <col min="13827" max="13827" width="9.109375" style="115"/>
    <col min="13828" max="13828" width="9.44140625" style="115" bestFit="1" customWidth="1"/>
    <col min="13829" max="13829" width="11.33203125" style="115" customWidth="1"/>
    <col min="13830" max="14080" width="9.109375" style="115"/>
    <col min="14081" max="14081" width="34.5546875" style="115" customWidth="1"/>
    <col min="14082" max="14082" width="9.88671875" style="115" bestFit="1" customWidth="1"/>
    <col min="14083" max="14083" width="9.109375" style="115"/>
    <col min="14084" max="14084" width="9.44140625" style="115" bestFit="1" customWidth="1"/>
    <col min="14085" max="14085" width="11.33203125" style="115" customWidth="1"/>
    <col min="14086" max="14336" width="9.109375" style="115"/>
    <col min="14337" max="14337" width="34.5546875" style="115" customWidth="1"/>
    <col min="14338" max="14338" width="9.88671875" style="115" bestFit="1" customWidth="1"/>
    <col min="14339" max="14339" width="9.109375" style="115"/>
    <col min="14340" max="14340" width="9.44140625" style="115" bestFit="1" customWidth="1"/>
    <col min="14341" max="14341" width="11.33203125" style="115" customWidth="1"/>
    <col min="14342" max="14592" width="9.109375" style="115"/>
    <col min="14593" max="14593" width="34.5546875" style="115" customWidth="1"/>
    <col min="14594" max="14594" width="9.88671875" style="115" bestFit="1" customWidth="1"/>
    <col min="14595" max="14595" width="9.109375" style="115"/>
    <col min="14596" max="14596" width="9.44140625" style="115" bestFit="1" customWidth="1"/>
    <col min="14597" max="14597" width="11.33203125" style="115" customWidth="1"/>
    <col min="14598" max="14848" width="9.109375" style="115"/>
    <col min="14849" max="14849" width="34.5546875" style="115" customWidth="1"/>
    <col min="14850" max="14850" width="9.88671875" style="115" bestFit="1" customWidth="1"/>
    <col min="14851" max="14851" width="9.109375" style="115"/>
    <col min="14852" max="14852" width="9.44140625" style="115" bestFit="1" customWidth="1"/>
    <col min="14853" max="14853" width="11.33203125" style="115" customWidth="1"/>
    <col min="14854" max="15104" width="9.109375" style="115"/>
    <col min="15105" max="15105" width="34.5546875" style="115" customWidth="1"/>
    <col min="15106" max="15106" width="9.88671875" style="115" bestFit="1" customWidth="1"/>
    <col min="15107" max="15107" width="9.109375" style="115"/>
    <col min="15108" max="15108" width="9.44140625" style="115" bestFit="1" customWidth="1"/>
    <col min="15109" max="15109" width="11.33203125" style="115" customWidth="1"/>
    <col min="15110" max="15360" width="9.109375" style="115"/>
    <col min="15361" max="15361" width="34.5546875" style="115" customWidth="1"/>
    <col min="15362" max="15362" width="9.88671875" style="115" bestFit="1" customWidth="1"/>
    <col min="15363" max="15363" width="9.109375" style="115"/>
    <col min="15364" max="15364" width="9.44140625" style="115" bestFit="1" customWidth="1"/>
    <col min="15365" max="15365" width="11.33203125" style="115" customWidth="1"/>
    <col min="15366" max="15616" width="9.109375" style="115"/>
    <col min="15617" max="15617" width="34.5546875" style="115" customWidth="1"/>
    <col min="15618" max="15618" width="9.88671875" style="115" bestFit="1" customWidth="1"/>
    <col min="15619" max="15619" width="9.109375" style="115"/>
    <col min="15620" max="15620" width="9.44140625" style="115" bestFit="1" customWidth="1"/>
    <col min="15621" max="15621" width="11.33203125" style="115" customWidth="1"/>
    <col min="15622" max="15872" width="9.109375" style="115"/>
    <col min="15873" max="15873" width="34.5546875" style="115" customWidth="1"/>
    <col min="15874" max="15874" width="9.88671875" style="115" bestFit="1" customWidth="1"/>
    <col min="15875" max="15875" width="9.109375" style="115"/>
    <col min="15876" max="15876" width="9.44140625" style="115" bestFit="1" customWidth="1"/>
    <col min="15877" max="15877" width="11.33203125" style="115" customWidth="1"/>
    <col min="15878" max="16128" width="9.109375" style="115"/>
    <col min="16129" max="16129" width="34.5546875" style="115" customWidth="1"/>
    <col min="16130" max="16130" width="9.88671875" style="115" bestFit="1" customWidth="1"/>
    <col min="16131" max="16131" width="9.109375" style="115"/>
    <col min="16132" max="16132" width="9.44140625" style="115" bestFit="1" customWidth="1"/>
    <col min="16133" max="16133" width="11.33203125" style="115" customWidth="1"/>
    <col min="16134" max="16383" width="9.109375" style="115"/>
    <col min="16384" max="16384" width="9.109375" style="115" customWidth="1"/>
  </cols>
  <sheetData>
    <row r="2" spans="2:24" ht="21" x14ac:dyDescent="0.4">
      <c r="C2" s="281"/>
      <c r="D2" s="281"/>
      <c r="E2" s="281"/>
      <c r="F2" s="281"/>
      <c r="G2" s="281"/>
      <c r="H2" s="281"/>
      <c r="I2" s="281"/>
      <c r="J2" s="281"/>
      <c r="K2" s="281"/>
      <c r="L2" s="281" t="s">
        <v>169</v>
      </c>
      <c r="M2" s="281"/>
      <c r="N2" s="281"/>
      <c r="O2" s="281"/>
      <c r="P2" s="281"/>
      <c r="Q2" s="281"/>
      <c r="R2" s="281"/>
      <c r="S2" s="281"/>
    </row>
    <row r="4" spans="2:24" ht="28.8" x14ac:dyDescent="0.3">
      <c r="B4" s="116" t="s">
        <v>90</v>
      </c>
      <c r="C4" s="116" t="s">
        <v>170</v>
      </c>
      <c r="D4" s="116" t="s">
        <v>171</v>
      </c>
      <c r="E4" s="116" t="s">
        <v>172</v>
      </c>
      <c r="F4" s="116" t="s">
        <v>173</v>
      </c>
      <c r="G4" s="116" t="s">
        <v>174</v>
      </c>
      <c r="L4" s="256" t="s">
        <v>319</v>
      </c>
      <c r="M4" s="115">
        <v>642.95000000000005</v>
      </c>
    </row>
    <row r="5" spans="2:24" x14ac:dyDescent="0.3">
      <c r="B5" s="117" t="s">
        <v>175</v>
      </c>
      <c r="C5" s="117" t="s">
        <v>176</v>
      </c>
      <c r="D5" s="118">
        <v>642.95000000000005</v>
      </c>
      <c r="E5" s="119">
        <v>0.09</v>
      </c>
      <c r="F5" s="120">
        <f>G5*4</f>
        <v>60</v>
      </c>
      <c r="G5" s="251">
        <v>15</v>
      </c>
      <c r="L5" s="256" t="s">
        <v>320</v>
      </c>
      <c r="M5" s="115">
        <v>140</v>
      </c>
    </row>
    <row r="6" spans="2:24" x14ac:dyDescent="0.3">
      <c r="B6" s="117" t="s">
        <v>177</v>
      </c>
      <c r="C6" s="117" t="s">
        <v>176</v>
      </c>
      <c r="D6" s="118">
        <v>2.6173000000000002</v>
      </c>
      <c r="E6" s="119"/>
      <c r="F6" s="120"/>
      <c r="G6" s="121"/>
      <c r="L6" s="256" t="s">
        <v>321</v>
      </c>
      <c r="M6" s="299">
        <v>0.13</v>
      </c>
      <c r="O6" s="273" t="s">
        <v>345</v>
      </c>
      <c r="Q6" s="115">
        <f>((M6*M5)+(M7*M8))/M4</f>
        <v>2.8385247686445285E-2</v>
      </c>
    </row>
    <row r="7" spans="2:24" x14ac:dyDescent="0.3">
      <c r="B7" s="115" t="s">
        <v>178</v>
      </c>
      <c r="C7" s="117" t="s">
        <v>176</v>
      </c>
      <c r="D7" s="118">
        <v>61.432400000000001</v>
      </c>
      <c r="E7" s="119"/>
      <c r="F7" s="120"/>
      <c r="G7" s="121"/>
      <c r="L7" s="256" t="s">
        <v>322</v>
      </c>
      <c r="M7" s="115">
        <f>M4-M5</f>
        <v>502.95000000000005</v>
      </c>
    </row>
    <row r="8" spans="2:24" x14ac:dyDescent="0.3">
      <c r="B8" s="122" t="s">
        <v>101</v>
      </c>
      <c r="C8" s="122" t="s">
        <v>176</v>
      </c>
      <c r="D8" s="123">
        <f>SUM(D5:D7)</f>
        <v>706.99970000000008</v>
      </c>
      <c r="E8" s="124"/>
      <c r="F8" s="125"/>
      <c r="G8" s="125"/>
      <c r="L8" s="256" t="s">
        <v>323</v>
      </c>
      <c r="M8" s="258">
        <v>1E-4</v>
      </c>
    </row>
    <row r="9" spans="2:24" x14ac:dyDescent="0.3">
      <c r="L9" s="256" t="s">
        <v>324</v>
      </c>
      <c r="M9" s="269">
        <v>0.2</v>
      </c>
    </row>
    <row r="10" spans="2:24" x14ac:dyDescent="0.3">
      <c r="L10" s="256" t="s">
        <v>325</v>
      </c>
      <c r="M10" s="115">
        <v>0</v>
      </c>
    </row>
    <row r="11" spans="2:24" x14ac:dyDescent="0.3">
      <c r="B11" s="116" t="s">
        <v>90</v>
      </c>
      <c r="C11" s="126">
        <v>45382</v>
      </c>
      <c r="D11" s="126">
        <f>EDATE(C11,12)</f>
        <v>45747</v>
      </c>
      <c r="E11" s="126">
        <f>EDATE(D11,12)</f>
        <v>46112</v>
      </c>
      <c r="F11" s="126">
        <f>EDATE(E11,12)</f>
        <v>46477</v>
      </c>
      <c r="G11" s="126">
        <f>EDATE(F11,12)</f>
        <v>46843</v>
      </c>
      <c r="H11" s="126">
        <f t="shared" ref="H11:J11" si="0">EDATE(G11,12)</f>
        <v>47208</v>
      </c>
      <c r="I11" s="126">
        <f t="shared" si="0"/>
        <v>47573</v>
      </c>
      <c r="J11" s="126">
        <f t="shared" si="0"/>
        <v>47938</v>
      </c>
    </row>
    <row r="12" spans="2:24" x14ac:dyDescent="0.3">
      <c r="B12" s="127" t="s">
        <v>179</v>
      </c>
      <c r="C12" s="118">
        <f>D5</f>
        <v>642.95000000000005</v>
      </c>
      <c r="D12" s="118">
        <f>C15</f>
        <v>642.95000000000005</v>
      </c>
      <c r="E12" s="118">
        <f t="shared" ref="E12:J12" si="1">D15</f>
        <v>600.0866666666667</v>
      </c>
      <c r="F12" s="118">
        <f t="shared" si="1"/>
        <v>557.22333333333336</v>
      </c>
      <c r="G12" s="118">
        <f t="shared" si="1"/>
        <v>514.36</v>
      </c>
      <c r="H12" s="118">
        <f t="shared" si="1"/>
        <v>471.49666666666667</v>
      </c>
      <c r="I12" s="118">
        <f t="shared" si="1"/>
        <v>428.63333333333333</v>
      </c>
      <c r="J12" s="118">
        <f t="shared" si="1"/>
        <v>0</v>
      </c>
      <c r="L12" s="261" t="s">
        <v>331</v>
      </c>
    </row>
    <row r="13" spans="2:24" x14ac:dyDescent="0.3">
      <c r="B13" s="127" t="s">
        <v>180</v>
      </c>
      <c r="C13" s="118"/>
      <c r="D13" s="118">
        <f t="shared" ref="D13:H13" si="2">$D$5/$G$5</f>
        <v>42.863333333333337</v>
      </c>
      <c r="E13" s="118">
        <f t="shared" si="2"/>
        <v>42.863333333333337</v>
      </c>
      <c r="F13" s="118">
        <f t="shared" si="2"/>
        <v>42.863333333333337</v>
      </c>
      <c r="G13" s="118">
        <f t="shared" si="2"/>
        <v>42.863333333333337</v>
      </c>
      <c r="H13" s="118">
        <f t="shared" si="2"/>
        <v>42.863333333333337</v>
      </c>
      <c r="I13" s="118">
        <f>$D$5-SUM(D13:H13)</f>
        <v>428.63333333333333</v>
      </c>
      <c r="J13" s="118">
        <f>$D$5-SUM(E13:I13)</f>
        <v>42.863333333333344</v>
      </c>
      <c r="L13" s="256" t="s">
        <v>2</v>
      </c>
      <c r="M13" s="126">
        <v>45382</v>
      </c>
      <c r="N13" s="126">
        <f>EDATE(M13,12)</f>
        <v>45747</v>
      </c>
      <c r="O13" s="126">
        <f>EDATE(N13,12)</f>
        <v>46112</v>
      </c>
      <c r="P13" s="126">
        <f>EDATE(O13,12)</f>
        <v>46477</v>
      </c>
      <c r="Q13" s="126">
        <f>EDATE(P13,12)</f>
        <v>46843</v>
      </c>
      <c r="R13" s="126">
        <f t="shared" ref="R13" si="3">EDATE(Q13,12)</f>
        <v>47208</v>
      </c>
      <c r="S13" s="126">
        <f t="shared" ref="S13" si="4">EDATE(R13,12)</f>
        <v>47573</v>
      </c>
      <c r="T13" s="126">
        <f t="shared" ref="T13" si="5">EDATE(S13,12)</f>
        <v>47938</v>
      </c>
      <c r="U13" s="126">
        <f t="shared" ref="U13" si="6">EDATE(T13,12)</f>
        <v>48304</v>
      </c>
      <c r="V13" s="126">
        <f t="shared" ref="V13" si="7">EDATE(U13,12)</f>
        <v>48669</v>
      </c>
      <c r="W13" s="126">
        <f t="shared" ref="W13" si="8">EDATE(V13,12)</f>
        <v>49034</v>
      </c>
      <c r="X13" s="126">
        <f t="shared" ref="X13" si="9">EDATE(W13,12)</f>
        <v>49399</v>
      </c>
    </row>
    <row r="14" spans="2:24" x14ac:dyDescent="0.3">
      <c r="B14" s="127" t="s">
        <v>181</v>
      </c>
      <c r="C14" s="118"/>
      <c r="D14" s="118">
        <f t="shared" ref="D14:J14" si="10">D12*$E$5</f>
        <v>57.865500000000004</v>
      </c>
      <c r="E14" s="118">
        <f t="shared" si="10"/>
        <v>54.007800000000003</v>
      </c>
      <c r="F14" s="118">
        <f t="shared" si="10"/>
        <v>50.150100000000002</v>
      </c>
      <c r="G14" s="118">
        <f t="shared" si="10"/>
        <v>46.292400000000001</v>
      </c>
      <c r="H14" s="118">
        <f t="shared" si="10"/>
        <v>42.434699999999999</v>
      </c>
      <c r="I14" s="118">
        <f t="shared" si="10"/>
        <v>38.576999999999998</v>
      </c>
      <c r="J14" s="118">
        <f t="shared" si="10"/>
        <v>0</v>
      </c>
      <c r="L14" s="256" t="s">
        <v>326</v>
      </c>
      <c r="N14" s="259">
        <v>0</v>
      </c>
      <c r="O14" s="115">
        <f>N17</f>
        <v>139.65</v>
      </c>
      <c r="P14" s="355">
        <f t="shared" ref="P14:R14" si="11">O17</f>
        <v>139.30000000000001</v>
      </c>
      <c r="Q14" s="355">
        <f t="shared" si="11"/>
        <v>137.9</v>
      </c>
      <c r="R14" s="355">
        <f t="shared" si="11"/>
        <v>135.1</v>
      </c>
      <c r="S14" s="355">
        <f t="shared" ref="S14" si="12">R17</f>
        <v>130.9</v>
      </c>
      <c r="T14" s="355">
        <f t="shared" ref="T14" si="13">S17</f>
        <v>123.9</v>
      </c>
      <c r="U14" s="355">
        <f t="shared" ref="U14" si="14">T17</f>
        <v>114.10000000000001</v>
      </c>
      <c r="V14" s="355">
        <f t="shared" ref="V14" si="15">U17</f>
        <v>101.50000000000001</v>
      </c>
      <c r="W14" s="355">
        <f t="shared" ref="W14" si="16">V17</f>
        <v>86.100000000000009</v>
      </c>
      <c r="X14" s="355">
        <f t="shared" ref="X14" si="17">W17</f>
        <v>65.100000000000009</v>
      </c>
    </row>
    <row r="15" spans="2:24" x14ac:dyDescent="0.3">
      <c r="B15" s="127" t="s">
        <v>182</v>
      </c>
      <c r="C15" s="118">
        <f>C12-C13</f>
        <v>642.95000000000005</v>
      </c>
      <c r="D15" s="118">
        <f t="shared" ref="D15:E15" si="18">D12-D13</f>
        <v>600.0866666666667</v>
      </c>
      <c r="E15" s="118">
        <f t="shared" si="18"/>
        <v>557.22333333333336</v>
      </c>
      <c r="F15" s="118">
        <f>F12-F13</f>
        <v>514.36</v>
      </c>
      <c r="G15" s="118">
        <f>G12-G13</f>
        <v>471.49666666666667</v>
      </c>
      <c r="H15" s="118">
        <f>H12-H13</f>
        <v>428.63333333333333</v>
      </c>
      <c r="I15" s="118">
        <f>I12-I13</f>
        <v>0</v>
      </c>
      <c r="J15" s="118">
        <f>J12-J13</f>
        <v>-42.863333333333344</v>
      </c>
      <c r="L15" s="256" t="s">
        <v>327</v>
      </c>
      <c r="N15" s="115">
        <f>M5</f>
        <v>140</v>
      </c>
      <c r="O15" s="259">
        <v>0</v>
      </c>
      <c r="P15" s="259">
        <v>0</v>
      </c>
      <c r="Q15" s="259">
        <v>0</v>
      </c>
      <c r="R15" s="259">
        <v>0</v>
      </c>
      <c r="S15" s="259"/>
      <c r="T15" s="259"/>
      <c r="U15" s="259"/>
      <c r="V15" s="259"/>
      <c r="W15" s="259"/>
      <c r="X15" s="259"/>
    </row>
    <row r="16" spans="2:24" x14ac:dyDescent="0.3">
      <c r="B16" s="115" t="s">
        <v>178</v>
      </c>
      <c r="C16" s="128">
        <f>D7</f>
        <v>61.432400000000001</v>
      </c>
      <c r="D16" s="128">
        <f>C16</f>
        <v>61.432400000000001</v>
      </c>
      <c r="E16" s="128">
        <f t="shared" ref="E16:J16" si="19">D16</f>
        <v>61.432400000000001</v>
      </c>
      <c r="F16" s="128">
        <f t="shared" si="19"/>
        <v>61.432400000000001</v>
      </c>
      <c r="G16" s="128">
        <f t="shared" si="19"/>
        <v>61.432400000000001</v>
      </c>
      <c r="H16" s="128">
        <f t="shared" si="19"/>
        <v>61.432400000000001</v>
      </c>
      <c r="I16" s="128">
        <f t="shared" si="19"/>
        <v>61.432400000000001</v>
      </c>
      <c r="J16" s="128">
        <f t="shared" si="19"/>
        <v>61.432400000000001</v>
      </c>
      <c r="L16" s="256" t="s">
        <v>180</v>
      </c>
      <c r="N16" s="115">
        <f>$M$5*N21</f>
        <v>0.35000000000000003</v>
      </c>
      <c r="O16" s="115">
        <f>$M$5*O21</f>
        <v>0.35000000000000003</v>
      </c>
      <c r="P16" s="115">
        <f t="shared" ref="P16:R16" si="20">$M$5*P21</f>
        <v>1.4000000000000001</v>
      </c>
      <c r="Q16" s="115">
        <f t="shared" si="20"/>
        <v>2.8000000000000003</v>
      </c>
      <c r="R16" s="115">
        <f t="shared" si="20"/>
        <v>4.2</v>
      </c>
      <c r="S16" s="115">
        <f t="shared" ref="S16:T16" si="21">$M$5*S21</f>
        <v>7</v>
      </c>
      <c r="T16" s="115">
        <f t="shared" si="21"/>
        <v>9.8000000000000007</v>
      </c>
      <c r="U16" s="115">
        <f t="shared" ref="U16:X16" si="22">$M$5*U21</f>
        <v>12.6</v>
      </c>
      <c r="V16" s="115">
        <f t="shared" si="22"/>
        <v>15.4</v>
      </c>
      <c r="W16" s="115">
        <f t="shared" si="22"/>
        <v>21</v>
      </c>
      <c r="X16" s="115">
        <f t="shared" si="22"/>
        <v>65.099999999999994</v>
      </c>
    </row>
    <row r="17" spans="3:24" x14ac:dyDescent="0.3">
      <c r="C17" s="128"/>
      <c r="D17" s="128"/>
      <c r="E17" s="128"/>
      <c r="F17" s="128"/>
      <c r="G17" s="128"/>
      <c r="H17" s="128"/>
      <c r="I17" s="128"/>
      <c r="L17" s="256" t="s">
        <v>328</v>
      </c>
      <c r="N17" s="115">
        <f>N14+N15-N16</f>
        <v>139.65</v>
      </c>
      <c r="O17" s="115">
        <f t="shared" ref="O17:R17" si="23">O14+O15-O16</f>
        <v>139.30000000000001</v>
      </c>
      <c r="P17" s="355">
        <f t="shared" si="23"/>
        <v>137.9</v>
      </c>
      <c r="Q17" s="355">
        <f t="shared" si="23"/>
        <v>135.1</v>
      </c>
      <c r="R17" s="355">
        <f t="shared" si="23"/>
        <v>130.9</v>
      </c>
      <c r="S17" s="355">
        <f t="shared" ref="S17:T17" si="24">S14+S15-S16</f>
        <v>123.9</v>
      </c>
      <c r="T17" s="355">
        <f t="shared" si="24"/>
        <v>114.10000000000001</v>
      </c>
      <c r="U17" s="355">
        <f t="shared" ref="U17:X17" si="25">U14+U15-U16</f>
        <v>101.50000000000001</v>
      </c>
      <c r="V17" s="355">
        <f t="shared" si="25"/>
        <v>86.100000000000009</v>
      </c>
      <c r="W17" s="355">
        <f t="shared" si="25"/>
        <v>65.100000000000009</v>
      </c>
      <c r="X17" s="355">
        <f t="shared" si="25"/>
        <v>0</v>
      </c>
    </row>
    <row r="19" spans="3:24" x14ac:dyDescent="0.3">
      <c r="L19" s="256" t="s">
        <v>329</v>
      </c>
      <c r="M19" s="282">
        <v>0</v>
      </c>
      <c r="N19" s="260">
        <f>(N15+N17)/2*$M$6</f>
        <v>18.177250000000001</v>
      </c>
      <c r="O19" s="260">
        <f>(O14+O17)/2*$M$6</f>
        <v>18.131750000000004</v>
      </c>
      <c r="P19" s="260">
        <f t="shared" ref="P19:R19" si="26">(P14+P17)/2*$M$6</f>
        <v>18.018000000000004</v>
      </c>
      <c r="Q19" s="260">
        <f t="shared" si="26"/>
        <v>17.745000000000001</v>
      </c>
      <c r="R19" s="260">
        <f t="shared" si="26"/>
        <v>17.29</v>
      </c>
      <c r="S19" s="260">
        <f t="shared" ref="S19:T19" si="27">(S14+S17)/2*$M$6</f>
        <v>16.562000000000001</v>
      </c>
      <c r="T19" s="260">
        <f t="shared" si="27"/>
        <v>15.47</v>
      </c>
      <c r="U19" s="260">
        <f t="shared" ref="U19:X19" si="28">(U14+U17)/2*$M$6</f>
        <v>14.014000000000001</v>
      </c>
      <c r="V19" s="260">
        <f t="shared" si="28"/>
        <v>12.194000000000003</v>
      </c>
      <c r="W19" s="260">
        <f t="shared" si="28"/>
        <v>9.8280000000000012</v>
      </c>
      <c r="X19" s="260">
        <f t="shared" si="28"/>
        <v>4.2315000000000005</v>
      </c>
    </row>
    <row r="20" spans="3:24" x14ac:dyDescent="0.3">
      <c r="C20" s="129"/>
    </row>
    <row r="21" spans="3:24" x14ac:dyDescent="0.3">
      <c r="C21" s="129"/>
      <c r="L21" s="256" t="s">
        <v>330</v>
      </c>
      <c r="N21" s="258">
        <v>2.5000000000000001E-3</v>
      </c>
      <c r="O21" s="258">
        <v>2.5000000000000001E-3</v>
      </c>
      <c r="P21" s="258">
        <v>0.01</v>
      </c>
      <c r="Q21" s="258">
        <v>0.02</v>
      </c>
      <c r="R21" s="258">
        <v>0.03</v>
      </c>
      <c r="S21" s="258">
        <v>0.05</v>
      </c>
      <c r="T21" s="258">
        <v>7.0000000000000007E-2</v>
      </c>
      <c r="U21" s="258">
        <v>0.09</v>
      </c>
      <c r="V21" s="258">
        <v>0.11</v>
      </c>
      <c r="W21" s="258">
        <v>0.15</v>
      </c>
      <c r="X21" s="258">
        <f>100%-SUM(N21:W21)</f>
        <v>0.46499999999999997</v>
      </c>
    </row>
    <row r="22" spans="3:24" x14ac:dyDescent="0.3">
      <c r="C22" s="129"/>
      <c r="N22" s="258">
        <v>1.4999999999999999E-2</v>
      </c>
      <c r="O22" s="258">
        <v>0.03</v>
      </c>
      <c r="P22" s="258">
        <v>7.0000000000000007E-2</v>
      </c>
      <c r="Q22" s="258">
        <v>7.0000000000000007E-2</v>
      </c>
      <c r="R22" s="258">
        <v>0.09</v>
      </c>
      <c r="S22" s="258">
        <v>0.09</v>
      </c>
      <c r="T22" s="258">
        <v>0.11</v>
      </c>
      <c r="U22" s="258">
        <v>0.11</v>
      </c>
      <c r="V22" s="258">
        <v>0.12</v>
      </c>
      <c r="W22" s="258">
        <v>0.12</v>
      </c>
      <c r="X22" s="258">
        <v>0.17500000000000004</v>
      </c>
    </row>
    <row r="23" spans="3:24" x14ac:dyDescent="0.3">
      <c r="C23" s="129"/>
      <c r="L23" s="261" t="s">
        <v>322</v>
      </c>
    </row>
    <row r="24" spans="3:24" x14ac:dyDescent="0.3">
      <c r="C24" s="129"/>
      <c r="L24" s="256" t="s">
        <v>2</v>
      </c>
      <c r="M24" s="126">
        <v>45382</v>
      </c>
      <c r="N24" s="126">
        <f>EDATE(M24,12)</f>
        <v>45747</v>
      </c>
      <c r="O24" s="126">
        <f>EDATE(N24,12)</f>
        <v>46112</v>
      </c>
      <c r="P24" s="126">
        <f>EDATE(O24,12)</f>
        <v>46477</v>
      </c>
      <c r="Q24" s="126">
        <f>EDATE(P24,12)</f>
        <v>46843</v>
      </c>
      <c r="R24" s="126">
        <f t="shared" ref="R24" si="29">EDATE(Q24,12)</f>
        <v>47208</v>
      </c>
      <c r="S24" s="126">
        <f t="shared" ref="S24" si="30">EDATE(R24,12)</f>
        <v>47573</v>
      </c>
      <c r="T24" s="126">
        <f t="shared" ref="T24" si="31">EDATE(S24,12)</f>
        <v>47938</v>
      </c>
      <c r="U24" s="126">
        <f t="shared" ref="U24" si="32">EDATE(T24,12)</f>
        <v>48304</v>
      </c>
      <c r="V24" s="126">
        <f t="shared" ref="V24" si="33">EDATE(U24,12)</f>
        <v>48669</v>
      </c>
      <c r="W24" s="126">
        <f t="shared" ref="W24" si="34">EDATE(V24,12)</f>
        <v>49034</v>
      </c>
      <c r="X24" s="126">
        <f t="shared" ref="X24" si="35">EDATE(W24,12)</f>
        <v>49399</v>
      </c>
    </row>
    <row r="25" spans="3:24" x14ac:dyDescent="0.3">
      <c r="C25" s="128"/>
      <c r="L25" s="256" t="s">
        <v>326</v>
      </c>
      <c r="N25" s="259">
        <v>0</v>
      </c>
      <c r="O25" s="115">
        <f>N28</f>
        <v>502.95000000000005</v>
      </c>
      <c r="P25" s="115">
        <f t="shared" ref="P25:R25" si="36">O28</f>
        <v>502.95000000000005</v>
      </c>
      <c r="Q25" s="115">
        <f t="shared" si="36"/>
        <v>502.95000000000005</v>
      </c>
      <c r="R25" s="115">
        <f t="shared" si="36"/>
        <v>502.95000000000005</v>
      </c>
      <c r="S25" s="115">
        <f t="shared" ref="S25:T25" si="37">R28</f>
        <v>502.95000000000005</v>
      </c>
      <c r="T25" s="115">
        <f t="shared" si="37"/>
        <v>502.95000000000005</v>
      </c>
      <c r="U25" s="115">
        <f t="shared" ref="U25" si="38">T28</f>
        <v>502.95000000000005</v>
      </c>
      <c r="V25" s="115">
        <f t="shared" ref="V25" si="39">U28</f>
        <v>502.95000000000005</v>
      </c>
      <c r="W25" s="115">
        <f t="shared" ref="W25" si="40">V28</f>
        <v>502.95000000000005</v>
      </c>
      <c r="X25" s="115">
        <f t="shared" ref="X25" si="41">W28</f>
        <v>502.95000000000005</v>
      </c>
    </row>
    <row r="26" spans="3:24" x14ac:dyDescent="0.3">
      <c r="L26" s="256" t="s">
        <v>327</v>
      </c>
      <c r="N26" s="115">
        <f>M7</f>
        <v>502.95000000000005</v>
      </c>
      <c r="O26" s="259">
        <v>0</v>
      </c>
      <c r="P26" s="259">
        <v>0</v>
      </c>
      <c r="Q26" s="259">
        <v>0</v>
      </c>
      <c r="R26" s="259">
        <v>0</v>
      </c>
      <c r="S26" s="259">
        <v>0</v>
      </c>
      <c r="T26" s="259">
        <v>0</v>
      </c>
      <c r="U26" s="259">
        <v>0</v>
      </c>
      <c r="V26" s="259">
        <v>0</v>
      </c>
      <c r="W26" s="259">
        <v>0</v>
      </c>
      <c r="X26" s="259">
        <v>0</v>
      </c>
    </row>
    <row r="27" spans="3:24" x14ac:dyDescent="0.3">
      <c r="L27" s="256" t="s">
        <v>180</v>
      </c>
      <c r="N27" s="115">
        <v>0</v>
      </c>
      <c r="O27" s="115">
        <v>0</v>
      </c>
      <c r="P27" s="115">
        <v>0</v>
      </c>
      <c r="Q27" s="115">
        <v>0</v>
      </c>
      <c r="R27" s="115">
        <v>0</v>
      </c>
      <c r="S27" s="115">
        <v>0</v>
      </c>
      <c r="T27" s="115">
        <v>0</v>
      </c>
      <c r="U27" s="115">
        <v>0</v>
      </c>
      <c r="V27" s="115">
        <v>0</v>
      </c>
      <c r="W27" s="115">
        <v>0</v>
      </c>
      <c r="X27" s="115">
        <v>0</v>
      </c>
    </row>
    <row r="28" spans="3:24" x14ac:dyDescent="0.3">
      <c r="L28" s="256" t="s">
        <v>328</v>
      </c>
      <c r="N28" s="115">
        <f>N25+N26-N27</f>
        <v>502.95000000000005</v>
      </c>
      <c r="O28" s="115">
        <f t="shared" ref="O28" si="42">O25+O26-O27</f>
        <v>502.95000000000005</v>
      </c>
      <c r="P28" s="115">
        <f t="shared" ref="P28" si="43">P25+P26-P27</f>
        <v>502.95000000000005</v>
      </c>
      <c r="Q28" s="115">
        <f t="shared" ref="Q28" si="44">Q25+Q26-Q27</f>
        <v>502.95000000000005</v>
      </c>
      <c r="R28" s="115">
        <f t="shared" ref="R28" si="45">R25+R26-R27</f>
        <v>502.95000000000005</v>
      </c>
      <c r="S28" s="115">
        <f t="shared" ref="S28" si="46">S25+S26-S27</f>
        <v>502.95000000000005</v>
      </c>
      <c r="T28" s="115">
        <f t="shared" ref="T28:X28" si="47">T25+T26-T27</f>
        <v>502.95000000000005</v>
      </c>
      <c r="U28" s="115">
        <f t="shared" si="47"/>
        <v>502.95000000000005</v>
      </c>
      <c r="V28" s="115">
        <f t="shared" si="47"/>
        <v>502.95000000000005</v>
      </c>
      <c r="W28" s="115">
        <f t="shared" si="47"/>
        <v>502.95000000000005</v>
      </c>
      <c r="X28" s="115">
        <f t="shared" si="47"/>
        <v>502.95000000000005</v>
      </c>
    </row>
    <row r="29" spans="3:24" x14ac:dyDescent="0.3">
      <c r="C29" s="128"/>
    </row>
    <row r="30" spans="3:24" x14ac:dyDescent="0.3">
      <c r="L30" s="256" t="s">
        <v>329</v>
      </c>
      <c r="N30" s="260">
        <f>(N26+N28)/2*$M$8</f>
        <v>5.0295000000000006E-2</v>
      </c>
      <c r="O30" s="260">
        <f>(O25+O28)/2*$M$8</f>
        <v>5.0295000000000006E-2</v>
      </c>
      <c r="P30" s="260">
        <f t="shared" ref="P30:R30" si="48">(P25+P28)/2*$M$8</f>
        <v>5.0295000000000006E-2</v>
      </c>
      <c r="Q30" s="260">
        <f t="shared" si="48"/>
        <v>5.0295000000000006E-2</v>
      </c>
      <c r="R30" s="260">
        <f t="shared" si="48"/>
        <v>5.0295000000000006E-2</v>
      </c>
      <c r="S30" s="260">
        <f t="shared" ref="S30:T30" si="49">(S25+S28)/2*$M$8</f>
        <v>5.0295000000000006E-2</v>
      </c>
      <c r="T30" s="260">
        <f t="shared" si="49"/>
        <v>5.0295000000000006E-2</v>
      </c>
      <c r="U30" s="260">
        <f t="shared" ref="U30:X30" si="50">(U25+U28)/2*$M$8</f>
        <v>5.0295000000000006E-2</v>
      </c>
      <c r="V30" s="260">
        <f t="shared" si="50"/>
        <v>5.0295000000000006E-2</v>
      </c>
      <c r="W30" s="260">
        <f t="shared" si="50"/>
        <v>5.0295000000000006E-2</v>
      </c>
      <c r="X30" s="260">
        <f t="shared" si="50"/>
        <v>5.0295000000000006E-2</v>
      </c>
    </row>
    <row r="32" spans="3:24" x14ac:dyDescent="0.3">
      <c r="L32" s="256" t="s">
        <v>330</v>
      </c>
      <c r="N32" s="257">
        <v>0</v>
      </c>
      <c r="O32" s="257">
        <v>0</v>
      </c>
      <c r="P32" s="257">
        <v>0</v>
      </c>
      <c r="Q32" s="257">
        <v>0</v>
      </c>
      <c r="R32" s="257">
        <v>0</v>
      </c>
      <c r="S32" s="257">
        <v>0</v>
      </c>
      <c r="T32" s="257">
        <v>0</v>
      </c>
      <c r="U32" s="257">
        <v>0</v>
      </c>
      <c r="V32" s="257">
        <v>0</v>
      </c>
      <c r="W32" s="257">
        <v>0</v>
      </c>
      <c r="X32" s="257">
        <v>0</v>
      </c>
    </row>
    <row r="33" spans="2:24" x14ac:dyDescent="0.3">
      <c r="B33" s="130"/>
      <c r="C33" s="131"/>
    </row>
    <row r="34" spans="2:24" x14ac:dyDescent="0.3">
      <c r="B34" s="130"/>
      <c r="C34" s="131"/>
      <c r="L34" s="261" t="s">
        <v>339</v>
      </c>
      <c r="M34" s="126">
        <v>45382</v>
      </c>
      <c r="N34" s="126">
        <f>EDATE(M34,12)</f>
        <v>45747</v>
      </c>
      <c r="O34" s="126">
        <f>EDATE(N34,12)</f>
        <v>46112</v>
      </c>
      <c r="P34" s="126">
        <f>EDATE(O34,12)</f>
        <v>46477</v>
      </c>
      <c r="Q34" s="126">
        <f>EDATE(P34,12)</f>
        <v>46843</v>
      </c>
      <c r="R34" s="126">
        <f t="shared" ref="R34" si="51">EDATE(Q34,12)</f>
        <v>47208</v>
      </c>
      <c r="S34" s="126">
        <f t="shared" ref="S34" si="52">EDATE(R34,12)</f>
        <v>47573</v>
      </c>
      <c r="T34" s="126">
        <f t="shared" ref="T34" si="53">EDATE(S34,12)</f>
        <v>47938</v>
      </c>
      <c r="U34" s="126">
        <f t="shared" ref="U34" si="54">EDATE(T34,12)</f>
        <v>48304</v>
      </c>
      <c r="V34" s="126">
        <f t="shared" ref="V34" si="55">EDATE(U34,12)</f>
        <v>48669</v>
      </c>
      <c r="W34" s="126">
        <f t="shared" ref="W34" si="56">EDATE(V34,12)</f>
        <v>49034</v>
      </c>
      <c r="X34" s="126">
        <f t="shared" ref="X34" si="57">EDATE(W34,12)</f>
        <v>49399</v>
      </c>
    </row>
    <row r="35" spans="2:24" x14ac:dyDescent="0.3">
      <c r="B35" s="130"/>
      <c r="C35" s="131"/>
      <c r="L35" s="256" t="s">
        <v>332</v>
      </c>
      <c r="M35" s="115">
        <f>M14+M25</f>
        <v>0</v>
      </c>
      <c r="N35" s="262">
        <f>N14</f>
        <v>0</v>
      </c>
      <c r="O35" s="115">
        <f>O25</f>
        <v>502.95000000000005</v>
      </c>
      <c r="P35" s="115">
        <f t="shared" ref="P35:T35" si="58">P25</f>
        <v>502.95000000000005</v>
      </c>
      <c r="Q35" s="115">
        <f t="shared" si="58"/>
        <v>502.95000000000005</v>
      </c>
      <c r="R35" s="115">
        <f t="shared" si="58"/>
        <v>502.95000000000005</v>
      </c>
      <c r="S35" s="115">
        <f t="shared" si="58"/>
        <v>502.95000000000005</v>
      </c>
      <c r="T35" s="115">
        <f t="shared" si="58"/>
        <v>502.95000000000005</v>
      </c>
      <c r="U35" s="115">
        <f t="shared" ref="U35:X35" si="59">U25</f>
        <v>502.95000000000005</v>
      </c>
      <c r="V35" s="115">
        <f t="shared" si="59"/>
        <v>502.95000000000005</v>
      </c>
      <c r="W35" s="115">
        <f t="shared" si="59"/>
        <v>502.95000000000005</v>
      </c>
      <c r="X35" s="115">
        <f t="shared" si="59"/>
        <v>502.95000000000005</v>
      </c>
    </row>
    <row r="36" spans="2:24" x14ac:dyDescent="0.3">
      <c r="B36" s="130"/>
      <c r="C36" s="131"/>
      <c r="L36" s="256" t="s">
        <v>327</v>
      </c>
      <c r="M36" s="115">
        <f>M15+M26</f>
        <v>0</v>
      </c>
      <c r="N36" s="115">
        <f>N15</f>
        <v>140</v>
      </c>
      <c r="O36" s="115">
        <f t="shared" ref="O36:T36" si="60">O15</f>
        <v>0</v>
      </c>
      <c r="P36" s="115">
        <f t="shared" si="60"/>
        <v>0</v>
      </c>
      <c r="Q36" s="115">
        <f t="shared" si="60"/>
        <v>0</v>
      </c>
      <c r="R36" s="115">
        <f t="shared" si="60"/>
        <v>0</v>
      </c>
      <c r="S36" s="115">
        <f t="shared" si="60"/>
        <v>0</v>
      </c>
      <c r="T36" s="115">
        <f t="shared" si="60"/>
        <v>0</v>
      </c>
      <c r="U36" s="115">
        <f t="shared" ref="U36:X36" si="61">U15</f>
        <v>0</v>
      </c>
      <c r="V36" s="115">
        <f t="shared" si="61"/>
        <v>0</v>
      </c>
      <c r="W36" s="115">
        <f t="shared" si="61"/>
        <v>0</v>
      </c>
      <c r="X36" s="115">
        <f t="shared" si="61"/>
        <v>0</v>
      </c>
    </row>
    <row r="37" spans="2:24" x14ac:dyDescent="0.3">
      <c r="B37" s="130"/>
      <c r="C37" s="131"/>
      <c r="L37" s="256" t="s">
        <v>333</v>
      </c>
      <c r="N37" s="115">
        <f>N16</f>
        <v>0.35000000000000003</v>
      </c>
      <c r="O37" s="115">
        <f t="shared" ref="O37:T37" si="62">O16</f>
        <v>0.35000000000000003</v>
      </c>
      <c r="P37" s="115">
        <f t="shared" si="62"/>
        <v>1.4000000000000001</v>
      </c>
      <c r="Q37" s="115">
        <f t="shared" si="62"/>
        <v>2.8000000000000003</v>
      </c>
      <c r="R37" s="115">
        <f t="shared" si="62"/>
        <v>4.2</v>
      </c>
      <c r="S37" s="115">
        <f t="shared" si="62"/>
        <v>7</v>
      </c>
      <c r="T37" s="115">
        <f t="shared" si="62"/>
        <v>9.8000000000000007</v>
      </c>
      <c r="U37" s="115">
        <f t="shared" ref="U37:X37" si="63">U16</f>
        <v>12.6</v>
      </c>
      <c r="V37" s="115">
        <f t="shared" si="63"/>
        <v>15.4</v>
      </c>
      <c r="W37" s="115">
        <f t="shared" si="63"/>
        <v>21</v>
      </c>
      <c r="X37" s="115">
        <f t="shared" si="63"/>
        <v>65.099999999999994</v>
      </c>
    </row>
    <row r="38" spans="2:24" x14ac:dyDescent="0.3">
      <c r="B38" s="130"/>
      <c r="C38" s="131"/>
      <c r="L38" s="256" t="s">
        <v>182</v>
      </c>
      <c r="N38" s="115">
        <f>N17</f>
        <v>139.65</v>
      </c>
      <c r="O38" s="115">
        <f t="shared" ref="O38:T38" si="64">O17</f>
        <v>139.30000000000001</v>
      </c>
      <c r="P38" s="115">
        <f t="shared" si="64"/>
        <v>137.9</v>
      </c>
      <c r="Q38" s="115">
        <f t="shared" si="64"/>
        <v>135.1</v>
      </c>
      <c r="R38" s="115">
        <f t="shared" si="64"/>
        <v>130.9</v>
      </c>
      <c r="S38" s="115">
        <f t="shared" si="64"/>
        <v>123.9</v>
      </c>
      <c r="T38" s="115">
        <f t="shared" si="64"/>
        <v>114.10000000000001</v>
      </c>
      <c r="U38" s="115">
        <f t="shared" ref="U38:X38" si="65">U17</f>
        <v>101.50000000000001</v>
      </c>
      <c r="V38" s="115">
        <f t="shared" si="65"/>
        <v>86.100000000000009</v>
      </c>
      <c r="W38" s="115">
        <f t="shared" si="65"/>
        <v>65.100000000000009</v>
      </c>
      <c r="X38" s="115">
        <f t="shared" si="65"/>
        <v>0</v>
      </c>
    </row>
    <row r="39" spans="2:24" x14ac:dyDescent="0.3">
      <c r="B39" s="130"/>
      <c r="C39" s="131"/>
    </row>
    <row r="40" spans="2:24" x14ac:dyDescent="0.3">
      <c r="B40" s="130"/>
      <c r="C40" s="131"/>
      <c r="L40" s="256" t="s">
        <v>334</v>
      </c>
      <c r="M40" s="282">
        <f>M19+M30</f>
        <v>0</v>
      </c>
      <c r="N40" s="260">
        <f>N19</f>
        <v>18.177250000000001</v>
      </c>
      <c r="O40" s="260">
        <f t="shared" ref="O40:T40" si="66">O19</f>
        <v>18.131750000000004</v>
      </c>
      <c r="P40" s="260">
        <f t="shared" si="66"/>
        <v>18.018000000000004</v>
      </c>
      <c r="Q40" s="260">
        <f t="shared" si="66"/>
        <v>17.745000000000001</v>
      </c>
      <c r="R40" s="260">
        <f t="shared" si="66"/>
        <v>17.29</v>
      </c>
      <c r="S40" s="260">
        <f t="shared" si="66"/>
        <v>16.562000000000001</v>
      </c>
      <c r="T40" s="260">
        <f t="shared" si="66"/>
        <v>15.47</v>
      </c>
      <c r="U40" s="260">
        <f t="shared" ref="U40:X40" si="67">U19</f>
        <v>14.014000000000001</v>
      </c>
      <c r="V40" s="260">
        <f t="shared" si="67"/>
        <v>12.194000000000003</v>
      </c>
      <c r="W40" s="260">
        <f t="shared" si="67"/>
        <v>9.8280000000000012</v>
      </c>
      <c r="X40" s="260">
        <f t="shared" si="67"/>
        <v>4.2315000000000005</v>
      </c>
    </row>
    <row r="43" spans="2:24" x14ac:dyDescent="0.3">
      <c r="L43" s="298" t="s">
        <v>370</v>
      </c>
      <c r="M43" s="126">
        <v>45382</v>
      </c>
      <c r="N43" s="126">
        <f>EDATE(M43,12)</f>
        <v>45747</v>
      </c>
      <c r="O43" s="126">
        <f>EDATE(N43,12)</f>
        <v>46112</v>
      </c>
      <c r="P43" s="126">
        <f>EDATE(O43,12)</f>
        <v>46477</v>
      </c>
      <c r="Q43" s="126">
        <f>EDATE(P43,12)</f>
        <v>46843</v>
      </c>
      <c r="R43" s="126">
        <f t="shared" ref="R43" si="68">EDATE(Q43,12)</f>
        <v>47208</v>
      </c>
      <c r="S43" s="126">
        <f t="shared" ref="S43" si="69">EDATE(R43,12)</f>
        <v>47573</v>
      </c>
      <c r="T43" s="126">
        <f t="shared" ref="T43" si="70">EDATE(S43,12)</f>
        <v>47938</v>
      </c>
      <c r="U43" s="126">
        <f t="shared" ref="U43" si="71">EDATE(T43,12)</f>
        <v>48304</v>
      </c>
      <c r="V43" s="126">
        <f t="shared" ref="V43" si="72">EDATE(U43,12)</f>
        <v>48669</v>
      </c>
      <c r="W43" s="126">
        <f t="shared" ref="W43" si="73">EDATE(V43,12)</f>
        <v>49034</v>
      </c>
      <c r="X43" s="126">
        <f t="shared" ref="X43" si="74">EDATE(W43,12)</f>
        <v>49399</v>
      </c>
    </row>
    <row r="44" spans="2:24" x14ac:dyDescent="0.3">
      <c r="L44" s="298" t="s">
        <v>371</v>
      </c>
      <c r="M44" s="115">
        <f>M4-M47</f>
        <v>642.6</v>
      </c>
      <c r="N44" s="115">
        <f>N17-N47</f>
        <v>139.30000000000001</v>
      </c>
      <c r="O44" s="115">
        <f t="shared" ref="O44:X44" si="75">O17-O47</f>
        <v>137.9</v>
      </c>
      <c r="P44" s="115">
        <f t="shared" si="75"/>
        <v>135.1</v>
      </c>
      <c r="Q44" s="115">
        <f t="shared" si="75"/>
        <v>130.9</v>
      </c>
      <c r="R44" s="115">
        <f t="shared" si="75"/>
        <v>123.9</v>
      </c>
      <c r="S44" s="115">
        <f t="shared" si="75"/>
        <v>114.10000000000001</v>
      </c>
      <c r="T44" s="115">
        <f t="shared" si="75"/>
        <v>101.50000000000001</v>
      </c>
      <c r="U44" s="115">
        <f t="shared" si="75"/>
        <v>86.100000000000009</v>
      </c>
      <c r="V44" s="115">
        <f t="shared" si="75"/>
        <v>65.100000000000009</v>
      </c>
      <c r="W44" s="115">
        <f t="shared" si="75"/>
        <v>0</v>
      </c>
      <c r="X44" s="115">
        <f t="shared" si="75"/>
        <v>0</v>
      </c>
    </row>
    <row r="45" spans="2:24" x14ac:dyDescent="0.3">
      <c r="L45" s="297" t="s">
        <v>372</v>
      </c>
      <c r="M45" s="296">
        <v>61.43</v>
      </c>
      <c r="N45" s="296">
        <v>61.43</v>
      </c>
      <c r="O45" s="296">
        <v>61.43</v>
      </c>
      <c r="P45" s="296">
        <v>61.43</v>
      </c>
      <c r="Q45" s="296">
        <v>61.43</v>
      </c>
      <c r="R45" s="296">
        <v>61.43</v>
      </c>
      <c r="S45" s="296">
        <v>61.43</v>
      </c>
      <c r="T45" s="296">
        <v>61.43</v>
      </c>
      <c r="U45" s="296">
        <v>61.43</v>
      </c>
      <c r="V45" s="296">
        <v>61.43</v>
      </c>
      <c r="W45" s="296">
        <v>61.43</v>
      </c>
      <c r="X45" s="296">
        <v>61.43</v>
      </c>
    </row>
    <row r="46" spans="2:24" x14ac:dyDescent="0.3">
      <c r="L46" s="298" t="s">
        <v>373</v>
      </c>
      <c r="M46" s="115">
        <f>SUM(M44:M45)</f>
        <v>704.03</v>
      </c>
      <c r="N46" s="115">
        <f t="shared" ref="N46:X46" si="76">SUM(N44:N45)</f>
        <v>200.73000000000002</v>
      </c>
      <c r="O46" s="115">
        <f t="shared" si="76"/>
        <v>199.33</v>
      </c>
      <c r="P46" s="115">
        <f t="shared" si="76"/>
        <v>196.53</v>
      </c>
      <c r="Q46" s="115">
        <f t="shared" si="76"/>
        <v>192.33</v>
      </c>
      <c r="R46" s="115">
        <f t="shared" si="76"/>
        <v>185.33</v>
      </c>
      <c r="S46" s="115">
        <f t="shared" si="76"/>
        <v>175.53</v>
      </c>
      <c r="T46" s="115">
        <f t="shared" si="76"/>
        <v>162.93</v>
      </c>
      <c r="U46" s="115">
        <f t="shared" si="76"/>
        <v>147.53</v>
      </c>
      <c r="V46" s="115">
        <f t="shared" si="76"/>
        <v>126.53</v>
      </c>
      <c r="W46" s="115">
        <f t="shared" si="76"/>
        <v>61.43</v>
      </c>
      <c r="X46" s="115">
        <f t="shared" si="76"/>
        <v>61.43</v>
      </c>
    </row>
    <row r="47" spans="2:24" x14ac:dyDescent="0.3">
      <c r="L47" s="298" t="s">
        <v>374</v>
      </c>
      <c r="M47" s="304">
        <f>N37</f>
        <v>0.35000000000000003</v>
      </c>
      <c r="N47" s="304">
        <f t="shared" ref="N47:X47" si="77">O37</f>
        <v>0.35000000000000003</v>
      </c>
      <c r="O47" s="304">
        <f t="shared" si="77"/>
        <v>1.4000000000000001</v>
      </c>
      <c r="P47" s="304">
        <f t="shared" si="77"/>
        <v>2.8000000000000003</v>
      </c>
      <c r="Q47" s="304">
        <f t="shared" si="77"/>
        <v>4.2</v>
      </c>
      <c r="R47" s="304">
        <f t="shared" si="77"/>
        <v>7</v>
      </c>
      <c r="S47" s="304">
        <f t="shared" si="77"/>
        <v>9.8000000000000007</v>
      </c>
      <c r="T47" s="304">
        <f t="shared" si="77"/>
        <v>12.6</v>
      </c>
      <c r="U47" s="304">
        <f t="shared" si="77"/>
        <v>15.4</v>
      </c>
      <c r="V47" s="304">
        <f t="shared" si="77"/>
        <v>21</v>
      </c>
      <c r="W47" s="304">
        <f t="shared" si="77"/>
        <v>65.099999999999994</v>
      </c>
      <c r="X47" s="304">
        <f t="shared" si="77"/>
        <v>0</v>
      </c>
    </row>
    <row r="48" spans="2:24" x14ac:dyDescent="0.3">
      <c r="L48" s="298" t="s">
        <v>375</v>
      </c>
      <c r="M48" s="115">
        <v>0</v>
      </c>
      <c r="N48" s="115">
        <f>N28</f>
        <v>502.95000000000005</v>
      </c>
      <c r="O48" s="115">
        <f t="shared" ref="O48:X48" si="78">O28</f>
        <v>502.95000000000005</v>
      </c>
      <c r="P48" s="115">
        <f t="shared" si="78"/>
        <v>502.95000000000005</v>
      </c>
      <c r="Q48" s="115">
        <f t="shared" si="78"/>
        <v>502.95000000000005</v>
      </c>
      <c r="R48" s="115">
        <f t="shared" si="78"/>
        <v>502.95000000000005</v>
      </c>
      <c r="S48" s="115">
        <f t="shared" si="78"/>
        <v>502.95000000000005</v>
      </c>
      <c r="T48" s="115">
        <f t="shared" si="78"/>
        <v>502.95000000000005</v>
      </c>
      <c r="U48" s="115">
        <f t="shared" si="78"/>
        <v>502.95000000000005</v>
      </c>
      <c r="V48" s="115">
        <f t="shared" si="78"/>
        <v>502.95000000000005</v>
      </c>
      <c r="W48" s="115">
        <f t="shared" si="78"/>
        <v>502.95000000000005</v>
      </c>
      <c r="X48" s="115">
        <f t="shared" si="78"/>
        <v>502.95000000000005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B569-8EBA-4C4E-8476-50D070B08186}">
  <sheetPr>
    <tabColor theme="5" tint="0.79998168889431442"/>
  </sheetPr>
  <dimension ref="A1:P83"/>
  <sheetViews>
    <sheetView zoomScaleNormal="100" workbookViewId="0">
      <selection activeCell="B2" sqref="B2"/>
    </sheetView>
  </sheetViews>
  <sheetFormatPr defaultRowHeight="11.4" outlineLevelRow="1" x14ac:dyDescent="0.2"/>
  <cols>
    <col min="1" max="1" width="26" style="67" bestFit="1" customWidth="1"/>
    <col min="2" max="2" width="16.88671875" style="67" bestFit="1" customWidth="1"/>
    <col min="3" max="3" width="33.109375" style="67" bestFit="1" customWidth="1"/>
    <col min="4" max="4" width="14.5546875" style="68" bestFit="1" customWidth="1"/>
    <col min="5" max="16" width="19.44140625" style="67" bestFit="1" customWidth="1"/>
    <col min="17" max="19" width="8" style="67" bestFit="1" customWidth="1"/>
    <col min="20" max="27" width="8" style="67" customWidth="1"/>
    <col min="28" max="246" width="9.109375" style="67"/>
    <col min="247" max="247" width="26" style="67" bestFit="1" customWidth="1"/>
    <col min="248" max="248" width="16.88671875" style="67" bestFit="1" customWidth="1"/>
    <col min="249" max="249" width="33.109375" style="67" bestFit="1" customWidth="1"/>
    <col min="250" max="257" width="0" style="67" hidden="1" customWidth="1"/>
    <col min="258" max="258" width="14.5546875" style="67" bestFit="1" customWidth="1"/>
    <col min="259" max="270" width="19.44140625" style="67" bestFit="1" customWidth="1"/>
    <col min="271" max="275" width="8" style="67" bestFit="1" customWidth="1"/>
    <col min="276" max="283" width="8" style="67" customWidth="1"/>
    <col min="284" max="502" width="9.109375" style="67"/>
    <col min="503" max="503" width="26" style="67" bestFit="1" customWidth="1"/>
    <col min="504" max="504" width="16.88671875" style="67" bestFit="1" customWidth="1"/>
    <col min="505" max="505" width="33.109375" style="67" bestFit="1" customWidth="1"/>
    <col min="506" max="513" width="0" style="67" hidden="1" customWidth="1"/>
    <col min="514" max="514" width="14.5546875" style="67" bestFit="1" customWidth="1"/>
    <col min="515" max="526" width="19.44140625" style="67" bestFit="1" customWidth="1"/>
    <col min="527" max="531" width="8" style="67" bestFit="1" customWidth="1"/>
    <col min="532" max="539" width="8" style="67" customWidth="1"/>
    <col min="540" max="758" width="9.109375" style="67"/>
    <col min="759" max="759" width="26" style="67" bestFit="1" customWidth="1"/>
    <col min="760" max="760" width="16.88671875" style="67" bestFit="1" customWidth="1"/>
    <col min="761" max="761" width="33.109375" style="67" bestFit="1" customWidth="1"/>
    <col min="762" max="769" width="0" style="67" hidden="1" customWidth="1"/>
    <col min="770" max="770" width="14.5546875" style="67" bestFit="1" customWidth="1"/>
    <col min="771" max="782" width="19.44140625" style="67" bestFit="1" customWidth="1"/>
    <col min="783" max="787" width="8" style="67" bestFit="1" customWidth="1"/>
    <col min="788" max="795" width="8" style="67" customWidth="1"/>
    <col min="796" max="1014" width="9.109375" style="67"/>
    <col min="1015" max="1015" width="26" style="67" bestFit="1" customWidth="1"/>
    <col min="1016" max="1016" width="16.88671875" style="67" bestFit="1" customWidth="1"/>
    <col min="1017" max="1017" width="33.109375" style="67" bestFit="1" customWidth="1"/>
    <col min="1018" max="1025" width="0" style="67" hidden="1" customWidth="1"/>
    <col min="1026" max="1026" width="14.5546875" style="67" bestFit="1" customWidth="1"/>
    <col min="1027" max="1038" width="19.44140625" style="67" bestFit="1" customWidth="1"/>
    <col min="1039" max="1043" width="8" style="67" bestFit="1" customWidth="1"/>
    <col min="1044" max="1051" width="8" style="67" customWidth="1"/>
    <col min="1052" max="1270" width="9.109375" style="67"/>
    <col min="1271" max="1271" width="26" style="67" bestFit="1" customWidth="1"/>
    <col min="1272" max="1272" width="16.88671875" style="67" bestFit="1" customWidth="1"/>
    <col min="1273" max="1273" width="33.109375" style="67" bestFit="1" customWidth="1"/>
    <col min="1274" max="1281" width="0" style="67" hidden="1" customWidth="1"/>
    <col min="1282" max="1282" width="14.5546875" style="67" bestFit="1" customWidth="1"/>
    <col min="1283" max="1294" width="19.44140625" style="67" bestFit="1" customWidth="1"/>
    <col min="1295" max="1299" width="8" style="67" bestFit="1" customWidth="1"/>
    <col min="1300" max="1307" width="8" style="67" customWidth="1"/>
    <col min="1308" max="1526" width="9.109375" style="67"/>
    <col min="1527" max="1527" width="26" style="67" bestFit="1" customWidth="1"/>
    <col min="1528" max="1528" width="16.88671875" style="67" bestFit="1" customWidth="1"/>
    <col min="1529" max="1529" width="33.109375" style="67" bestFit="1" customWidth="1"/>
    <col min="1530" max="1537" width="0" style="67" hidden="1" customWidth="1"/>
    <col min="1538" max="1538" width="14.5546875" style="67" bestFit="1" customWidth="1"/>
    <col min="1539" max="1550" width="19.44140625" style="67" bestFit="1" customWidth="1"/>
    <col min="1551" max="1555" width="8" style="67" bestFit="1" customWidth="1"/>
    <col min="1556" max="1563" width="8" style="67" customWidth="1"/>
    <col min="1564" max="1782" width="9.109375" style="67"/>
    <col min="1783" max="1783" width="26" style="67" bestFit="1" customWidth="1"/>
    <col min="1784" max="1784" width="16.88671875" style="67" bestFit="1" customWidth="1"/>
    <col min="1785" max="1785" width="33.109375" style="67" bestFit="1" customWidth="1"/>
    <col min="1786" max="1793" width="0" style="67" hidden="1" customWidth="1"/>
    <col min="1794" max="1794" width="14.5546875" style="67" bestFit="1" customWidth="1"/>
    <col min="1795" max="1806" width="19.44140625" style="67" bestFit="1" customWidth="1"/>
    <col min="1807" max="1811" width="8" style="67" bestFit="1" customWidth="1"/>
    <col min="1812" max="1819" width="8" style="67" customWidth="1"/>
    <col min="1820" max="2038" width="9.109375" style="67"/>
    <col min="2039" max="2039" width="26" style="67" bestFit="1" customWidth="1"/>
    <col min="2040" max="2040" width="16.88671875" style="67" bestFit="1" customWidth="1"/>
    <col min="2041" max="2041" width="33.109375" style="67" bestFit="1" customWidth="1"/>
    <col min="2042" max="2049" width="0" style="67" hidden="1" customWidth="1"/>
    <col min="2050" max="2050" width="14.5546875" style="67" bestFit="1" customWidth="1"/>
    <col min="2051" max="2062" width="19.44140625" style="67" bestFit="1" customWidth="1"/>
    <col min="2063" max="2067" width="8" style="67" bestFit="1" customWidth="1"/>
    <col min="2068" max="2075" width="8" style="67" customWidth="1"/>
    <col min="2076" max="2294" width="9.109375" style="67"/>
    <col min="2295" max="2295" width="26" style="67" bestFit="1" customWidth="1"/>
    <col min="2296" max="2296" width="16.88671875" style="67" bestFit="1" customWidth="1"/>
    <col min="2297" max="2297" width="33.109375" style="67" bestFit="1" customWidth="1"/>
    <col min="2298" max="2305" width="0" style="67" hidden="1" customWidth="1"/>
    <col min="2306" max="2306" width="14.5546875" style="67" bestFit="1" customWidth="1"/>
    <col min="2307" max="2318" width="19.44140625" style="67" bestFit="1" customWidth="1"/>
    <col min="2319" max="2323" width="8" style="67" bestFit="1" customWidth="1"/>
    <col min="2324" max="2331" width="8" style="67" customWidth="1"/>
    <col min="2332" max="2550" width="9.109375" style="67"/>
    <col min="2551" max="2551" width="26" style="67" bestFit="1" customWidth="1"/>
    <col min="2552" max="2552" width="16.88671875" style="67" bestFit="1" customWidth="1"/>
    <col min="2553" max="2553" width="33.109375" style="67" bestFit="1" customWidth="1"/>
    <col min="2554" max="2561" width="0" style="67" hidden="1" customWidth="1"/>
    <col min="2562" max="2562" width="14.5546875" style="67" bestFit="1" customWidth="1"/>
    <col min="2563" max="2574" width="19.44140625" style="67" bestFit="1" customWidth="1"/>
    <col min="2575" max="2579" width="8" style="67" bestFit="1" customWidth="1"/>
    <col min="2580" max="2587" width="8" style="67" customWidth="1"/>
    <col min="2588" max="2806" width="9.109375" style="67"/>
    <col min="2807" max="2807" width="26" style="67" bestFit="1" customWidth="1"/>
    <col min="2808" max="2808" width="16.88671875" style="67" bestFit="1" customWidth="1"/>
    <col min="2809" max="2809" width="33.109375" style="67" bestFit="1" customWidth="1"/>
    <col min="2810" max="2817" width="0" style="67" hidden="1" customWidth="1"/>
    <col min="2818" max="2818" width="14.5546875" style="67" bestFit="1" customWidth="1"/>
    <col min="2819" max="2830" width="19.44140625" style="67" bestFit="1" customWidth="1"/>
    <col min="2831" max="2835" width="8" style="67" bestFit="1" customWidth="1"/>
    <col min="2836" max="2843" width="8" style="67" customWidth="1"/>
    <col min="2844" max="3062" width="9.109375" style="67"/>
    <col min="3063" max="3063" width="26" style="67" bestFit="1" customWidth="1"/>
    <col min="3064" max="3064" width="16.88671875" style="67" bestFit="1" customWidth="1"/>
    <col min="3065" max="3065" width="33.109375" style="67" bestFit="1" customWidth="1"/>
    <col min="3066" max="3073" width="0" style="67" hidden="1" customWidth="1"/>
    <col min="3074" max="3074" width="14.5546875" style="67" bestFit="1" customWidth="1"/>
    <col min="3075" max="3086" width="19.44140625" style="67" bestFit="1" customWidth="1"/>
    <col min="3087" max="3091" width="8" style="67" bestFit="1" customWidth="1"/>
    <col min="3092" max="3099" width="8" style="67" customWidth="1"/>
    <col min="3100" max="3318" width="9.109375" style="67"/>
    <col min="3319" max="3319" width="26" style="67" bestFit="1" customWidth="1"/>
    <col min="3320" max="3320" width="16.88671875" style="67" bestFit="1" customWidth="1"/>
    <col min="3321" max="3321" width="33.109375" style="67" bestFit="1" customWidth="1"/>
    <col min="3322" max="3329" width="0" style="67" hidden="1" customWidth="1"/>
    <col min="3330" max="3330" width="14.5546875" style="67" bestFit="1" customWidth="1"/>
    <col min="3331" max="3342" width="19.44140625" style="67" bestFit="1" customWidth="1"/>
    <col min="3343" max="3347" width="8" style="67" bestFit="1" customWidth="1"/>
    <col min="3348" max="3355" width="8" style="67" customWidth="1"/>
    <col min="3356" max="3574" width="9.109375" style="67"/>
    <col min="3575" max="3575" width="26" style="67" bestFit="1" customWidth="1"/>
    <col min="3576" max="3576" width="16.88671875" style="67" bestFit="1" customWidth="1"/>
    <col min="3577" max="3577" width="33.109375" style="67" bestFit="1" customWidth="1"/>
    <col min="3578" max="3585" width="0" style="67" hidden="1" customWidth="1"/>
    <col min="3586" max="3586" width="14.5546875" style="67" bestFit="1" customWidth="1"/>
    <col min="3587" max="3598" width="19.44140625" style="67" bestFit="1" customWidth="1"/>
    <col min="3599" max="3603" width="8" style="67" bestFit="1" customWidth="1"/>
    <col min="3604" max="3611" width="8" style="67" customWidth="1"/>
    <col min="3612" max="3830" width="9.109375" style="67"/>
    <col min="3831" max="3831" width="26" style="67" bestFit="1" customWidth="1"/>
    <col min="3832" max="3832" width="16.88671875" style="67" bestFit="1" customWidth="1"/>
    <col min="3833" max="3833" width="33.109375" style="67" bestFit="1" customWidth="1"/>
    <col min="3834" max="3841" width="0" style="67" hidden="1" customWidth="1"/>
    <col min="3842" max="3842" width="14.5546875" style="67" bestFit="1" customWidth="1"/>
    <col min="3843" max="3854" width="19.44140625" style="67" bestFit="1" customWidth="1"/>
    <col min="3855" max="3859" width="8" style="67" bestFit="1" customWidth="1"/>
    <col min="3860" max="3867" width="8" style="67" customWidth="1"/>
    <col min="3868" max="4086" width="9.109375" style="67"/>
    <col min="4087" max="4087" width="26" style="67" bestFit="1" customWidth="1"/>
    <col min="4088" max="4088" width="16.88671875" style="67" bestFit="1" customWidth="1"/>
    <col min="4089" max="4089" width="33.109375" style="67" bestFit="1" customWidth="1"/>
    <col min="4090" max="4097" width="0" style="67" hidden="1" customWidth="1"/>
    <col min="4098" max="4098" width="14.5546875" style="67" bestFit="1" customWidth="1"/>
    <col min="4099" max="4110" width="19.44140625" style="67" bestFit="1" customWidth="1"/>
    <col min="4111" max="4115" width="8" style="67" bestFit="1" customWidth="1"/>
    <col min="4116" max="4123" width="8" style="67" customWidth="1"/>
    <col min="4124" max="4342" width="9.109375" style="67"/>
    <col min="4343" max="4343" width="26" style="67" bestFit="1" customWidth="1"/>
    <col min="4344" max="4344" width="16.88671875" style="67" bestFit="1" customWidth="1"/>
    <col min="4345" max="4345" width="33.109375" style="67" bestFit="1" customWidth="1"/>
    <col min="4346" max="4353" width="0" style="67" hidden="1" customWidth="1"/>
    <col min="4354" max="4354" width="14.5546875" style="67" bestFit="1" customWidth="1"/>
    <col min="4355" max="4366" width="19.44140625" style="67" bestFit="1" customWidth="1"/>
    <col min="4367" max="4371" width="8" style="67" bestFit="1" customWidth="1"/>
    <col min="4372" max="4379" width="8" style="67" customWidth="1"/>
    <col min="4380" max="4598" width="9.109375" style="67"/>
    <col min="4599" max="4599" width="26" style="67" bestFit="1" customWidth="1"/>
    <col min="4600" max="4600" width="16.88671875" style="67" bestFit="1" customWidth="1"/>
    <col min="4601" max="4601" width="33.109375" style="67" bestFit="1" customWidth="1"/>
    <col min="4602" max="4609" width="0" style="67" hidden="1" customWidth="1"/>
    <col min="4610" max="4610" width="14.5546875" style="67" bestFit="1" customWidth="1"/>
    <col min="4611" max="4622" width="19.44140625" style="67" bestFit="1" customWidth="1"/>
    <col min="4623" max="4627" width="8" style="67" bestFit="1" customWidth="1"/>
    <col min="4628" max="4635" width="8" style="67" customWidth="1"/>
    <col min="4636" max="4854" width="9.109375" style="67"/>
    <col min="4855" max="4855" width="26" style="67" bestFit="1" customWidth="1"/>
    <col min="4856" max="4856" width="16.88671875" style="67" bestFit="1" customWidth="1"/>
    <col min="4857" max="4857" width="33.109375" style="67" bestFit="1" customWidth="1"/>
    <col min="4858" max="4865" width="0" style="67" hidden="1" customWidth="1"/>
    <col min="4866" max="4866" width="14.5546875" style="67" bestFit="1" customWidth="1"/>
    <col min="4867" max="4878" width="19.44140625" style="67" bestFit="1" customWidth="1"/>
    <col min="4879" max="4883" width="8" style="67" bestFit="1" customWidth="1"/>
    <col min="4884" max="4891" width="8" style="67" customWidth="1"/>
    <col min="4892" max="5110" width="9.109375" style="67"/>
    <col min="5111" max="5111" width="26" style="67" bestFit="1" customWidth="1"/>
    <col min="5112" max="5112" width="16.88671875" style="67" bestFit="1" customWidth="1"/>
    <col min="5113" max="5113" width="33.109375" style="67" bestFit="1" customWidth="1"/>
    <col min="5114" max="5121" width="0" style="67" hidden="1" customWidth="1"/>
    <col min="5122" max="5122" width="14.5546875" style="67" bestFit="1" customWidth="1"/>
    <col min="5123" max="5134" width="19.44140625" style="67" bestFit="1" customWidth="1"/>
    <col min="5135" max="5139" width="8" style="67" bestFit="1" customWidth="1"/>
    <col min="5140" max="5147" width="8" style="67" customWidth="1"/>
    <col min="5148" max="5366" width="9.109375" style="67"/>
    <col min="5367" max="5367" width="26" style="67" bestFit="1" customWidth="1"/>
    <col min="5368" max="5368" width="16.88671875" style="67" bestFit="1" customWidth="1"/>
    <col min="5369" max="5369" width="33.109375" style="67" bestFit="1" customWidth="1"/>
    <col min="5370" max="5377" width="0" style="67" hidden="1" customWidth="1"/>
    <col min="5378" max="5378" width="14.5546875" style="67" bestFit="1" customWidth="1"/>
    <col min="5379" max="5390" width="19.44140625" style="67" bestFit="1" customWidth="1"/>
    <col min="5391" max="5395" width="8" style="67" bestFit="1" customWidth="1"/>
    <col min="5396" max="5403" width="8" style="67" customWidth="1"/>
    <col min="5404" max="5622" width="9.109375" style="67"/>
    <col min="5623" max="5623" width="26" style="67" bestFit="1" customWidth="1"/>
    <col min="5624" max="5624" width="16.88671875" style="67" bestFit="1" customWidth="1"/>
    <col min="5625" max="5625" width="33.109375" style="67" bestFit="1" customWidth="1"/>
    <col min="5626" max="5633" width="0" style="67" hidden="1" customWidth="1"/>
    <col min="5634" max="5634" width="14.5546875" style="67" bestFit="1" customWidth="1"/>
    <col min="5635" max="5646" width="19.44140625" style="67" bestFit="1" customWidth="1"/>
    <col min="5647" max="5651" width="8" style="67" bestFit="1" customWidth="1"/>
    <col min="5652" max="5659" width="8" style="67" customWidth="1"/>
    <col min="5660" max="5878" width="9.109375" style="67"/>
    <col min="5879" max="5879" width="26" style="67" bestFit="1" customWidth="1"/>
    <col min="5880" max="5880" width="16.88671875" style="67" bestFit="1" customWidth="1"/>
    <col min="5881" max="5881" width="33.109375" style="67" bestFit="1" customWidth="1"/>
    <col min="5882" max="5889" width="0" style="67" hidden="1" customWidth="1"/>
    <col min="5890" max="5890" width="14.5546875" style="67" bestFit="1" customWidth="1"/>
    <col min="5891" max="5902" width="19.44140625" style="67" bestFit="1" customWidth="1"/>
    <col min="5903" max="5907" width="8" style="67" bestFit="1" customWidth="1"/>
    <col min="5908" max="5915" width="8" style="67" customWidth="1"/>
    <col min="5916" max="6134" width="9.109375" style="67"/>
    <col min="6135" max="6135" width="26" style="67" bestFit="1" customWidth="1"/>
    <col min="6136" max="6136" width="16.88671875" style="67" bestFit="1" customWidth="1"/>
    <col min="6137" max="6137" width="33.109375" style="67" bestFit="1" customWidth="1"/>
    <col min="6138" max="6145" width="0" style="67" hidden="1" customWidth="1"/>
    <col min="6146" max="6146" width="14.5546875" style="67" bestFit="1" customWidth="1"/>
    <col min="6147" max="6158" width="19.44140625" style="67" bestFit="1" customWidth="1"/>
    <col min="6159" max="6163" width="8" style="67" bestFit="1" customWidth="1"/>
    <col min="6164" max="6171" width="8" style="67" customWidth="1"/>
    <col min="6172" max="6390" width="9.109375" style="67"/>
    <col min="6391" max="6391" width="26" style="67" bestFit="1" customWidth="1"/>
    <col min="6392" max="6392" width="16.88671875" style="67" bestFit="1" customWidth="1"/>
    <col min="6393" max="6393" width="33.109375" style="67" bestFit="1" customWidth="1"/>
    <col min="6394" max="6401" width="0" style="67" hidden="1" customWidth="1"/>
    <col min="6402" max="6402" width="14.5546875" style="67" bestFit="1" customWidth="1"/>
    <col min="6403" max="6414" width="19.44140625" style="67" bestFit="1" customWidth="1"/>
    <col min="6415" max="6419" width="8" style="67" bestFit="1" customWidth="1"/>
    <col min="6420" max="6427" width="8" style="67" customWidth="1"/>
    <col min="6428" max="6646" width="9.109375" style="67"/>
    <col min="6647" max="6647" width="26" style="67" bestFit="1" customWidth="1"/>
    <col min="6648" max="6648" width="16.88671875" style="67" bestFit="1" customWidth="1"/>
    <col min="6649" max="6649" width="33.109375" style="67" bestFit="1" customWidth="1"/>
    <col min="6650" max="6657" width="0" style="67" hidden="1" customWidth="1"/>
    <col min="6658" max="6658" width="14.5546875" style="67" bestFit="1" customWidth="1"/>
    <col min="6659" max="6670" width="19.44140625" style="67" bestFit="1" customWidth="1"/>
    <col min="6671" max="6675" width="8" style="67" bestFit="1" customWidth="1"/>
    <col min="6676" max="6683" width="8" style="67" customWidth="1"/>
    <col min="6684" max="6902" width="9.109375" style="67"/>
    <col min="6903" max="6903" width="26" style="67" bestFit="1" customWidth="1"/>
    <col min="6904" max="6904" width="16.88671875" style="67" bestFit="1" customWidth="1"/>
    <col min="6905" max="6905" width="33.109375" style="67" bestFit="1" customWidth="1"/>
    <col min="6906" max="6913" width="0" style="67" hidden="1" customWidth="1"/>
    <col min="6914" max="6914" width="14.5546875" style="67" bestFit="1" customWidth="1"/>
    <col min="6915" max="6926" width="19.44140625" style="67" bestFit="1" customWidth="1"/>
    <col min="6927" max="6931" width="8" style="67" bestFit="1" customWidth="1"/>
    <col min="6932" max="6939" width="8" style="67" customWidth="1"/>
    <col min="6940" max="7158" width="9.109375" style="67"/>
    <col min="7159" max="7159" width="26" style="67" bestFit="1" customWidth="1"/>
    <col min="7160" max="7160" width="16.88671875" style="67" bestFit="1" customWidth="1"/>
    <col min="7161" max="7161" width="33.109375" style="67" bestFit="1" customWidth="1"/>
    <col min="7162" max="7169" width="0" style="67" hidden="1" customWidth="1"/>
    <col min="7170" max="7170" width="14.5546875" style="67" bestFit="1" customWidth="1"/>
    <col min="7171" max="7182" width="19.44140625" style="67" bestFit="1" customWidth="1"/>
    <col min="7183" max="7187" width="8" style="67" bestFit="1" customWidth="1"/>
    <col min="7188" max="7195" width="8" style="67" customWidth="1"/>
    <col min="7196" max="7414" width="9.109375" style="67"/>
    <col min="7415" max="7415" width="26" style="67" bestFit="1" customWidth="1"/>
    <col min="7416" max="7416" width="16.88671875" style="67" bestFit="1" customWidth="1"/>
    <col min="7417" max="7417" width="33.109375" style="67" bestFit="1" customWidth="1"/>
    <col min="7418" max="7425" width="0" style="67" hidden="1" customWidth="1"/>
    <col min="7426" max="7426" width="14.5546875" style="67" bestFit="1" customWidth="1"/>
    <col min="7427" max="7438" width="19.44140625" style="67" bestFit="1" customWidth="1"/>
    <col min="7439" max="7443" width="8" style="67" bestFit="1" customWidth="1"/>
    <col min="7444" max="7451" width="8" style="67" customWidth="1"/>
    <col min="7452" max="7670" width="9.109375" style="67"/>
    <col min="7671" max="7671" width="26" style="67" bestFit="1" customWidth="1"/>
    <col min="7672" max="7672" width="16.88671875" style="67" bestFit="1" customWidth="1"/>
    <col min="7673" max="7673" width="33.109375" style="67" bestFit="1" customWidth="1"/>
    <col min="7674" max="7681" width="0" style="67" hidden="1" customWidth="1"/>
    <col min="7682" max="7682" width="14.5546875" style="67" bestFit="1" customWidth="1"/>
    <col min="7683" max="7694" width="19.44140625" style="67" bestFit="1" customWidth="1"/>
    <col min="7695" max="7699" width="8" style="67" bestFit="1" customWidth="1"/>
    <col min="7700" max="7707" width="8" style="67" customWidth="1"/>
    <col min="7708" max="7926" width="9.109375" style="67"/>
    <col min="7927" max="7927" width="26" style="67" bestFit="1" customWidth="1"/>
    <col min="7928" max="7928" width="16.88671875" style="67" bestFit="1" customWidth="1"/>
    <col min="7929" max="7929" width="33.109375" style="67" bestFit="1" customWidth="1"/>
    <col min="7930" max="7937" width="0" style="67" hidden="1" customWidth="1"/>
    <col min="7938" max="7938" width="14.5546875" style="67" bestFit="1" customWidth="1"/>
    <col min="7939" max="7950" width="19.44140625" style="67" bestFit="1" customWidth="1"/>
    <col min="7951" max="7955" width="8" style="67" bestFit="1" customWidth="1"/>
    <col min="7956" max="7963" width="8" style="67" customWidth="1"/>
    <col min="7964" max="8182" width="9.109375" style="67"/>
    <col min="8183" max="8183" width="26" style="67" bestFit="1" customWidth="1"/>
    <col min="8184" max="8184" width="16.88671875" style="67" bestFit="1" customWidth="1"/>
    <col min="8185" max="8185" width="33.109375" style="67" bestFit="1" customWidth="1"/>
    <col min="8186" max="8193" width="0" style="67" hidden="1" customWidth="1"/>
    <col min="8194" max="8194" width="14.5546875" style="67" bestFit="1" customWidth="1"/>
    <col min="8195" max="8206" width="19.44140625" style="67" bestFit="1" customWidth="1"/>
    <col min="8207" max="8211" width="8" style="67" bestFit="1" customWidth="1"/>
    <col min="8212" max="8219" width="8" style="67" customWidth="1"/>
    <col min="8220" max="8438" width="9.109375" style="67"/>
    <col min="8439" max="8439" width="26" style="67" bestFit="1" customWidth="1"/>
    <col min="8440" max="8440" width="16.88671875" style="67" bestFit="1" customWidth="1"/>
    <col min="8441" max="8441" width="33.109375" style="67" bestFit="1" customWidth="1"/>
    <col min="8442" max="8449" width="0" style="67" hidden="1" customWidth="1"/>
    <col min="8450" max="8450" width="14.5546875" style="67" bestFit="1" customWidth="1"/>
    <col min="8451" max="8462" width="19.44140625" style="67" bestFit="1" customWidth="1"/>
    <col min="8463" max="8467" width="8" style="67" bestFit="1" customWidth="1"/>
    <col min="8468" max="8475" width="8" style="67" customWidth="1"/>
    <col min="8476" max="8694" width="9.109375" style="67"/>
    <col min="8695" max="8695" width="26" style="67" bestFit="1" customWidth="1"/>
    <col min="8696" max="8696" width="16.88671875" style="67" bestFit="1" customWidth="1"/>
    <col min="8697" max="8697" width="33.109375" style="67" bestFit="1" customWidth="1"/>
    <col min="8698" max="8705" width="0" style="67" hidden="1" customWidth="1"/>
    <col min="8706" max="8706" width="14.5546875" style="67" bestFit="1" customWidth="1"/>
    <col min="8707" max="8718" width="19.44140625" style="67" bestFit="1" customWidth="1"/>
    <col min="8719" max="8723" width="8" style="67" bestFit="1" customWidth="1"/>
    <col min="8724" max="8731" width="8" style="67" customWidth="1"/>
    <col min="8732" max="8950" width="9.109375" style="67"/>
    <col min="8951" max="8951" width="26" style="67" bestFit="1" customWidth="1"/>
    <col min="8952" max="8952" width="16.88671875" style="67" bestFit="1" customWidth="1"/>
    <col min="8953" max="8953" width="33.109375" style="67" bestFit="1" customWidth="1"/>
    <col min="8954" max="8961" width="0" style="67" hidden="1" customWidth="1"/>
    <col min="8962" max="8962" width="14.5546875" style="67" bestFit="1" customWidth="1"/>
    <col min="8963" max="8974" width="19.44140625" style="67" bestFit="1" customWidth="1"/>
    <col min="8975" max="8979" width="8" style="67" bestFit="1" customWidth="1"/>
    <col min="8980" max="8987" width="8" style="67" customWidth="1"/>
    <col min="8988" max="9206" width="9.109375" style="67"/>
    <col min="9207" max="9207" width="26" style="67" bestFit="1" customWidth="1"/>
    <col min="9208" max="9208" width="16.88671875" style="67" bestFit="1" customWidth="1"/>
    <col min="9209" max="9209" width="33.109375" style="67" bestFit="1" customWidth="1"/>
    <col min="9210" max="9217" width="0" style="67" hidden="1" customWidth="1"/>
    <col min="9218" max="9218" width="14.5546875" style="67" bestFit="1" customWidth="1"/>
    <col min="9219" max="9230" width="19.44140625" style="67" bestFit="1" customWidth="1"/>
    <col min="9231" max="9235" width="8" style="67" bestFit="1" customWidth="1"/>
    <col min="9236" max="9243" width="8" style="67" customWidth="1"/>
    <col min="9244" max="9462" width="9.109375" style="67"/>
    <col min="9463" max="9463" width="26" style="67" bestFit="1" customWidth="1"/>
    <col min="9464" max="9464" width="16.88671875" style="67" bestFit="1" customWidth="1"/>
    <col min="9465" max="9465" width="33.109375" style="67" bestFit="1" customWidth="1"/>
    <col min="9466" max="9473" width="0" style="67" hidden="1" customWidth="1"/>
    <col min="9474" max="9474" width="14.5546875" style="67" bestFit="1" customWidth="1"/>
    <col min="9475" max="9486" width="19.44140625" style="67" bestFit="1" customWidth="1"/>
    <col min="9487" max="9491" width="8" style="67" bestFit="1" customWidth="1"/>
    <col min="9492" max="9499" width="8" style="67" customWidth="1"/>
    <col min="9500" max="9718" width="9.109375" style="67"/>
    <col min="9719" max="9719" width="26" style="67" bestFit="1" customWidth="1"/>
    <col min="9720" max="9720" width="16.88671875" style="67" bestFit="1" customWidth="1"/>
    <col min="9721" max="9721" width="33.109375" style="67" bestFit="1" customWidth="1"/>
    <col min="9722" max="9729" width="0" style="67" hidden="1" customWidth="1"/>
    <col min="9730" max="9730" width="14.5546875" style="67" bestFit="1" customWidth="1"/>
    <col min="9731" max="9742" width="19.44140625" style="67" bestFit="1" customWidth="1"/>
    <col min="9743" max="9747" width="8" style="67" bestFit="1" customWidth="1"/>
    <col min="9748" max="9755" width="8" style="67" customWidth="1"/>
    <col min="9756" max="9974" width="9.109375" style="67"/>
    <col min="9975" max="9975" width="26" style="67" bestFit="1" customWidth="1"/>
    <col min="9976" max="9976" width="16.88671875" style="67" bestFit="1" customWidth="1"/>
    <col min="9977" max="9977" width="33.109375" style="67" bestFit="1" customWidth="1"/>
    <col min="9978" max="9985" width="0" style="67" hidden="1" customWidth="1"/>
    <col min="9986" max="9986" width="14.5546875" style="67" bestFit="1" customWidth="1"/>
    <col min="9987" max="9998" width="19.44140625" style="67" bestFit="1" customWidth="1"/>
    <col min="9999" max="10003" width="8" style="67" bestFit="1" customWidth="1"/>
    <col min="10004" max="10011" width="8" style="67" customWidth="1"/>
    <col min="10012" max="10230" width="9.109375" style="67"/>
    <col min="10231" max="10231" width="26" style="67" bestFit="1" customWidth="1"/>
    <col min="10232" max="10232" width="16.88671875" style="67" bestFit="1" customWidth="1"/>
    <col min="10233" max="10233" width="33.109375" style="67" bestFit="1" customWidth="1"/>
    <col min="10234" max="10241" width="0" style="67" hidden="1" customWidth="1"/>
    <col min="10242" max="10242" width="14.5546875" style="67" bestFit="1" customWidth="1"/>
    <col min="10243" max="10254" width="19.44140625" style="67" bestFit="1" customWidth="1"/>
    <col min="10255" max="10259" width="8" style="67" bestFit="1" customWidth="1"/>
    <col min="10260" max="10267" width="8" style="67" customWidth="1"/>
    <col min="10268" max="10486" width="9.109375" style="67"/>
    <col min="10487" max="10487" width="26" style="67" bestFit="1" customWidth="1"/>
    <col min="10488" max="10488" width="16.88671875" style="67" bestFit="1" customWidth="1"/>
    <col min="10489" max="10489" width="33.109375" style="67" bestFit="1" customWidth="1"/>
    <col min="10490" max="10497" width="0" style="67" hidden="1" customWidth="1"/>
    <col min="10498" max="10498" width="14.5546875" style="67" bestFit="1" customWidth="1"/>
    <col min="10499" max="10510" width="19.44140625" style="67" bestFit="1" customWidth="1"/>
    <col min="10511" max="10515" width="8" style="67" bestFit="1" customWidth="1"/>
    <col min="10516" max="10523" width="8" style="67" customWidth="1"/>
    <col min="10524" max="10742" width="9.109375" style="67"/>
    <col min="10743" max="10743" width="26" style="67" bestFit="1" customWidth="1"/>
    <col min="10744" max="10744" width="16.88671875" style="67" bestFit="1" customWidth="1"/>
    <col min="10745" max="10745" width="33.109375" style="67" bestFit="1" customWidth="1"/>
    <col min="10746" max="10753" width="0" style="67" hidden="1" customWidth="1"/>
    <col min="10754" max="10754" width="14.5546875" style="67" bestFit="1" customWidth="1"/>
    <col min="10755" max="10766" width="19.44140625" style="67" bestFit="1" customWidth="1"/>
    <col min="10767" max="10771" width="8" style="67" bestFit="1" customWidth="1"/>
    <col min="10772" max="10779" width="8" style="67" customWidth="1"/>
    <col min="10780" max="10998" width="9.109375" style="67"/>
    <col min="10999" max="10999" width="26" style="67" bestFit="1" customWidth="1"/>
    <col min="11000" max="11000" width="16.88671875" style="67" bestFit="1" customWidth="1"/>
    <col min="11001" max="11001" width="33.109375" style="67" bestFit="1" customWidth="1"/>
    <col min="11002" max="11009" width="0" style="67" hidden="1" customWidth="1"/>
    <col min="11010" max="11010" width="14.5546875" style="67" bestFit="1" customWidth="1"/>
    <col min="11011" max="11022" width="19.44140625" style="67" bestFit="1" customWidth="1"/>
    <col min="11023" max="11027" width="8" style="67" bestFit="1" customWidth="1"/>
    <col min="11028" max="11035" width="8" style="67" customWidth="1"/>
    <col min="11036" max="11254" width="9.109375" style="67"/>
    <col min="11255" max="11255" width="26" style="67" bestFit="1" customWidth="1"/>
    <col min="11256" max="11256" width="16.88671875" style="67" bestFit="1" customWidth="1"/>
    <col min="11257" max="11257" width="33.109375" style="67" bestFit="1" customWidth="1"/>
    <col min="11258" max="11265" width="0" style="67" hidden="1" customWidth="1"/>
    <col min="11266" max="11266" width="14.5546875" style="67" bestFit="1" customWidth="1"/>
    <col min="11267" max="11278" width="19.44140625" style="67" bestFit="1" customWidth="1"/>
    <col min="11279" max="11283" width="8" style="67" bestFit="1" customWidth="1"/>
    <col min="11284" max="11291" width="8" style="67" customWidth="1"/>
    <col min="11292" max="11510" width="9.109375" style="67"/>
    <col min="11511" max="11511" width="26" style="67" bestFit="1" customWidth="1"/>
    <col min="11512" max="11512" width="16.88671875" style="67" bestFit="1" customWidth="1"/>
    <col min="11513" max="11513" width="33.109375" style="67" bestFit="1" customWidth="1"/>
    <col min="11514" max="11521" width="0" style="67" hidden="1" customWidth="1"/>
    <col min="11522" max="11522" width="14.5546875" style="67" bestFit="1" customWidth="1"/>
    <col min="11523" max="11534" width="19.44140625" style="67" bestFit="1" customWidth="1"/>
    <col min="11535" max="11539" width="8" style="67" bestFit="1" customWidth="1"/>
    <col min="11540" max="11547" width="8" style="67" customWidth="1"/>
    <col min="11548" max="11766" width="9.109375" style="67"/>
    <col min="11767" max="11767" width="26" style="67" bestFit="1" customWidth="1"/>
    <col min="11768" max="11768" width="16.88671875" style="67" bestFit="1" customWidth="1"/>
    <col min="11769" max="11769" width="33.109375" style="67" bestFit="1" customWidth="1"/>
    <col min="11770" max="11777" width="0" style="67" hidden="1" customWidth="1"/>
    <col min="11778" max="11778" width="14.5546875" style="67" bestFit="1" customWidth="1"/>
    <col min="11779" max="11790" width="19.44140625" style="67" bestFit="1" customWidth="1"/>
    <col min="11791" max="11795" width="8" style="67" bestFit="1" customWidth="1"/>
    <col min="11796" max="11803" width="8" style="67" customWidth="1"/>
    <col min="11804" max="12022" width="9.109375" style="67"/>
    <col min="12023" max="12023" width="26" style="67" bestFit="1" customWidth="1"/>
    <col min="12024" max="12024" width="16.88671875" style="67" bestFit="1" customWidth="1"/>
    <col min="12025" max="12025" width="33.109375" style="67" bestFit="1" customWidth="1"/>
    <col min="12026" max="12033" width="0" style="67" hidden="1" customWidth="1"/>
    <col min="12034" max="12034" width="14.5546875" style="67" bestFit="1" customWidth="1"/>
    <col min="12035" max="12046" width="19.44140625" style="67" bestFit="1" customWidth="1"/>
    <col min="12047" max="12051" width="8" style="67" bestFit="1" customWidth="1"/>
    <col min="12052" max="12059" width="8" style="67" customWidth="1"/>
    <col min="12060" max="12278" width="9.109375" style="67"/>
    <col min="12279" max="12279" width="26" style="67" bestFit="1" customWidth="1"/>
    <col min="12280" max="12280" width="16.88671875" style="67" bestFit="1" customWidth="1"/>
    <col min="12281" max="12281" width="33.109375" style="67" bestFit="1" customWidth="1"/>
    <col min="12282" max="12289" width="0" style="67" hidden="1" customWidth="1"/>
    <col min="12290" max="12290" width="14.5546875" style="67" bestFit="1" customWidth="1"/>
    <col min="12291" max="12302" width="19.44140625" style="67" bestFit="1" customWidth="1"/>
    <col min="12303" max="12307" width="8" style="67" bestFit="1" customWidth="1"/>
    <col min="12308" max="12315" width="8" style="67" customWidth="1"/>
    <col min="12316" max="12534" width="9.109375" style="67"/>
    <col min="12535" max="12535" width="26" style="67" bestFit="1" customWidth="1"/>
    <col min="12536" max="12536" width="16.88671875" style="67" bestFit="1" customWidth="1"/>
    <col min="12537" max="12537" width="33.109375" style="67" bestFit="1" customWidth="1"/>
    <col min="12538" max="12545" width="0" style="67" hidden="1" customWidth="1"/>
    <col min="12546" max="12546" width="14.5546875" style="67" bestFit="1" customWidth="1"/>
    <col min="12547" max="12558" width="19.44140625" style="67" bestFit="1" customWidth="1"/>
    <col min="12559" max="12563" width="8" style="67" bestFit="1" customWidth="1"/>
    <col min="12564" max="12571" width="8" style="67" customWidth="1"/>
    <col min="12572" max="12790" width="9.109375" style="67"/>
    <col min="12791" max="12791" width="26" style="67" bestFit="1" customWidth="1"/>
    <col min="12792" max="12792" width="16.88671875" style="67" bestFit="1" customWidth="1"/>
    <col min="12793" max="12793" width="33.109375" style="67" bestFit="1" customWidth="1"/>
    <col min="12794" max="12801" width="0" style="67" hidden="1" customWidth="1"/>
    <col min="12802" max="12802" width="14.5546875" style="67" bestFit="1" customWidth="1"/>
    <col min="12803" max="12814" width="19.44140625" style="67" bestFit="1" customWidth="1"/>
    <col min="12815" max="12819" width="8" style="67" bestFit="1" customWidth="1"/>
    <col min="12820" max="12827" width="8" style="67" customWidth="1"/>
    <col min="12828" max="13046" width="9.109375" style="67"/>
    <col min="13047" max="13047" width="26" style="67" bestFit="1" customWidth="1"/>
    <col min="13048" max="13048" width="16.88671875" style="67" bestFit="1" customWidth="1"/>
    <col min="13049" max="13049" width="33.109375" style="67" bestFit="1" customWidth="1"/>
    <col min="13050" max="13057" width="0" style="67" hidden="1" customWidth="1"/>
    <col min="13058" max="13058" width="14.5546875" style="67" bestFit="1" customWidth="1"/>
    <col min="13059" max="13070" width="19.44140625" style="67" bestFit="1" customWidth="1"/>
    <col min="13071" max="13075" width="8" style="67" bestFit="1" customWidth="1"/>
    <col min="13076" max="13083" width="8" style="67" customWidth="1"/>
    <col min="13084" max="13302" width="9.109375" style="67"/>
    <col min="13303" max="13303" width="26" style="67" bestFit="1" customWidth="1"/>
    <col min="13304" max="13304" width="16.88671875" style="67" bestFit="1" customWidth="1"/>
    <col min="13305" max="13305" width="33.109375" style="67" bestFit="1" customWidth="1"/>
    <col min="13306" max="13313" width="0" style="67" hidden="1" customWidth="1"/>
    <col min="13314" max="13314" width="14.5546875" style="67" bestFit="1" customWidth="1"/>
    <col min="13315" max="13326" width="19.44140625" style="67" bestFit="1" customWidth="1"/>
    <col min="13327" max="13331" width="8" style="67" bestFit="1" customWidth="1"/>
    <col min="13332" max="13339" width="8" style="67" customWidth="1"/>
    <col min="13340" max="13558" width="9.109375" style="67"/>
    <col min="13559" max="13559" width="26" style="67" bestFit="1" customWidth="1"/>
    <col min="13560" max="13560" width="16.88671875" style="67" bestFit="1" customWidth="1"/>
    <col min="13561" max="13561" width="33.109375" style="67" bestFit="1" customWidth="1"/>
    <col min="13562" max="13569" width="0" style="67" hidden="1" customWidth="1"/>
    <col min="13570" max="13570" width="14.5546875" style="67" bestFit="1" customWidth="1"/>
    <col min="13571" max="13582" width="19.44140625" style="67" bestFit="1" customWidth="1"/>
    <col min="13583" max="13587" width="8" style="67" bestFit="1" customWidth="1"/>
    <col min="13588" max="13595" width="8" style="67" customWidth="1"/>
    <col min="13596" max="13814" width="9.109375" style="67"/>
    <col min="13815" max="13815" width="26" style="67" bestFit="1" customWidth="1"/>
    <col min="13816" max="13816" width="16.88671875" style="67" bestFit="1" customWidth="1"/>
    <col min="13817" max="13817" width="33.109375" style="67" bestFit="1" customWidth="1"/>
    <col min="13818" max="13825" width="0" style="67" hidden="1" customWidth="1"/>
    <col min="13826" max="13826" width="14.5546875" style="67" bestFit="1" customWidth="1"/>
    <col min="13827" max="13838" width="19.44140625" style="67" bestFit="1" customWidth="1"/>
    <col min="13839" max="13843" width="8" style="67" bestFit="1" customWidth="1"/>
    <col min="13844" max="13851" width="8" style="67" customWidth="1"/>
    <col min="13852" max="14070" width="9.109375" style="67"/>
    <col min="14071" max="14071" width="26" style="67" bestFit="1" customWidth="1"/>
    <col min="14072" max="14072" width="16.88671875" style="67" bestFit="1" customWidth="1"/>
    <col min="14073" max="14073" width="33.109375" style="67" bestFit="1" customWidth="1"/>
    <col min="14074" max="14081" width="0" style="67" hidden="1" customWidth="1"/>
    <col min="14082" max="14082" width="14.5546875" style="67" bestFit="1" customWidth="1"/>
    <col min="14083" max="14094" width="19.44140625" style="67" bestFit="1" customWidth="1"/>
    <col min="14095" max="14099" width="8" style="67" bestFit="1" customWidth="1"/>
    <col min="14100" max="14107" width="8" style="67" customWidth="1"/>
    <col min="14108" max="14326" width="9.109375" style="67"/>
    <col min="14327" max="14327" width="26" style="67" bestFit="1" customWidth="1"/>
    <col min="14328" max="14328" width="16.88671875" style="67" bestFit="1" customWidth="1"/>
    <col min="14329" max="14329" width="33.109375" style="67" bestFit="1" customWidth="1"/>
    <col min="14330" max="14337" width="0" style="67" hidden="1" customWidth="1"/>
    <col min="14338" max="14338" width="14.5546875" style="67" bestFit="1" customWidth="1"/>
    <col min="14339" max="14350" width="19.44140625" style="67" bestFit="1" customWidth="1"/>
    <col min="14351" max="14355" width="8" style="67" bestFit="1" customWidth="1"/>
    <col min="14356" max="14363" width="8" style="67" customWidth="1"/>
    <col min="14364" max="14582" width="9.109375" style="67"/>
    <col min="14583" max="14583" width="26" style="67" bestFit="1" customWidth="1"/>
    <col min="14584" max="14584" width="16.88671875" style="67" bestFit="1" customWidth="1"/>
    <col min="14585" max="14585" width="33.109375" style="67" bestFit="1" customWidth="1"/>
    <col min="14586" max="14593" width="0" style="67" hidden="1" customWidth="1"/>
    <col min="14594" max="14594" width="14.5546875" style="67" bestFit="1" customWidth="1"/>
    <col min="14595" max="14606" width="19.44140625" style="67" bestFit="1" customWidth="1"/>
    <col min="14607" max="14611" width="8" style="67" bestFit="1" customWidth="1"/>
    <col min="14612" max="14619" width="8" style="67" customWidth="1"/>
    <col min="14620" max="14838" width="9.109375" style="67"/>
    <col min="14839" max="14839" width="26" style="67" bestFit="1" customWidth="1"/>
    <col min="14840" max="14840" width="16.88671875" style="67" bestFit="1" customWidth="1"/>
    <col min="14841" max="14841" width="33.109375" style="67" bestFit="1" customWidth="1"/>
    <col min="14842" max="14849" width="0" style="67" hidden="1" customWidth="1"/>
    <col min="14850" max="14850" width="14.5546875" style="67" bestFit="1" customWidth="1"/>
    <col min="14851" max="14862" width="19.44140625" style="67" bestFit="1" customWidth="1"/>
    <col min="14863" max="14867" width="8" style="67" bestFit="1" customWidth="1"/>
    <col min="14868" max="14875" width="8" style="67" customWidth="1"/>
    <col min="14876" max="15094" width="9.109375" style="67"/>
    <col min="15095" max="15095" width="26" style="67" bestFit="1" customWidth="1"/>
    <col min="15096" max="15096" width="16.88671875" style="67" bestFit="1" customWidth="1"/>
    <col min="15097" max="15097" width="33.109375" style="67" bestFit="1" customWidth="1"/>
    <col min="15098" max="15105" width="0" style="67" hidden="1" customWidth="1"/>
    <col min="15106" max="15106" width="14.5546875" style="67" bestFit="1" customWidth="1"/>
    <col min="15107" max="15118" width="19.44140625" style="67" bestFit="1" customWidth="1"/>
    <col min="15119" max="15123" width="8" style="67" bestFit="1" customWidth="1"/>
    <col min="15124" max="15131" width="8" style="67" customWidth="1"/>
    <col min="15132" max="15350" width="9.109375" style="67"/>
    <col min="15351" max="15351" width="26" style="67" bestFit="1" customWidth="1"/>
    <col min="15352" max="15352" width="16.88671875" style="67" bestFit="1" customWidth="1"/>
    <col min="15353" max="15353" width="33.109375" style="67" bestFit="1" customWidth="1"/>
    <col min="15354" max="15361" width="0" style="67" hidden="1" customWidth="1"/>
    <col min="15362" max="15362" width="14.5546875" style="67" bestFit="1" customWidth="1"/>
    <col min="15363" max="15374" width="19.44140625" style="67" bestFit="1" customWidth="1"/>
    <col min="15375" max="15379" width="8" style="67" bestFit="1" customWidth="1"/>
    <col min="15380" max="15387" width="8" style="67" customWidth="1"/>
    <col min="15388" max="15606" width="9.109375" style="67"/>
    <col min="15607" max="15607" width="26" style="67" bestFit="1" customWidth="1"/>
    <col min="15608" max="15608" width="16.88671875" style="67" bestFit="1" customWidth="1"/>
    <col min="15609" max="15609" width="33.109375" style="67" bestFit="1" customWidth="1"/>
    <col min="15610" max="15617" width="0" style="67" hidden="1" customWidth="1"/>
    <col min="15618" max="15618" width="14.5546875" style="67" bestFit="1" customWidth="1"/>
    <col min="15619" max="15630" width="19.44140625" style="67" bestFit="1" customWidth="1"/>
    <col min="15631" max="15635" width="8" style="67" bestFit="1" customWidth="1"/>
    <col min="15636" max="15643" width="8" style="67" customWidth="1"/>
    <col min="15644" max="15862" width="9.109375" style="67"/>
    <col min="15863" max="15863" width="26" style="67" bestFit="1" customWidth="1"/>
    <col min="15864" max="15864" width="16.88671875" style="67" bestFit="1" customWidth="1"/>
    <col min="15865" max="15865" width="33.109375" style="67" bestFit="1" customWidth="1"/>
    <col min="15866" max="15873" width="0" style="67" hidden="1" customWidth="1"/>
    <col min="15874" max="15874" width="14.5546875" style="67" bestFit="1" customWidth="1"/>
    <col min="15875" max="15886" width="19.44140625" style="67" bestFit="1" customWidth="1"/>
    <col min="15887" max="15891" width="8" style="67" bestFit="1" customWidth="1"/>
    <col min="15892" max="15899" width="8" style="67" customWidth="1"/>
    <col min="15900" max="16118" width="9.109375" style="67"/>
    <col min="16119" max="16119" width="26" style="67" bestFit="1" customWidth="1"/>
    <col min="16120" max="16120" width="16.88671875" style="67" bestFit="1" customWidth="1"/>
    <col min="16121" max="16121" width="33.109375" style="67" bestFit="1" customWidth="1"/>
    <col min="16122" max="16129" width="0" style="67" hidden="1" customWidth="1"/>
    <col min="16130" max="16130" width="14.5546875" style="67" bestFit="1" customWidth="1"/>
    <col min="16131" max="16142" width="19.44140625" style="67" bestFit="1" customWidth="1"/>
    <col min="16143" max="16147" width="8" style="67" bestFit="1" customWidth="1"/>
    <col min="16148" max="16155" width="8" style="67" customWidth="1"/>
    <col min="16156" max="16382" width="9.109375" style="67"/>
    <col min="16383" max="16384" width="9.109375" style="67" customWidth="1"/>
  </cols>
  <sheetData>
    <row r="1" spans="1:16" ht="17.399999999999999" x14ac:dyDescent="0.3">
      <c r="A1" s="65" t="s">
        <v>129</v>
      </c>
      <c r="B1" s="65"/>
      <c r="C1" s="65"/>
      <c r="D1" s="66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</row>
    <row r="4" spans="1:16" outlineLevel="1" x14ac:dyDescent="0.2">
      <c r="A4" s="67" t="s">
        <v>130</v>
      </c>
      <c r="D4" s="68">
        <f>[282]Assumptions!R3</f>
        <v>365</v>
      </c>
      <c r="E4" s="67">
        <f>[282]Assumptions!S3</f>
        <v>366</v>
      </c>
      <c r="F4" s="67">
        <f>[282]Assumptions!T3</f>
        <v>365</v>
      </c>
      <c r="G4" s="67">
        <f>[282]Assumptions!U3</f>
        <v>365</v>
      </c>
      <c r="H4" s="67">
        <f>[282]Assumptions!V3</f>
        <v>365</v>
      </c>
      <c r="I4" s="67">
        <f>[282]Assumptions!W3</f>
        <v>366</v>
      </c>
      <c r="J4" s="67">
        <f>[282]Assumptions!X3</f>
        <v>365</v>
      </c>
      <c r="K4" s="67">
        <f>[282]Assumptions!Y3</f>
        <v>365</v>
      </c>
      <c r="L4" s="67">
        <f>K4</f>
        <v>365</v>
      </c>
      <c r="M4" s="67">
        <f t="shared" ref="M4:P4" si="0">L4</f>
        <v>365</v>
      </c>
      <c r="N4" s="67">
        <f t="shared" si="0"/>
        <v>365</v>
      </c>
      <c r="O4" s="67">
        <f t="shared" si="0"/>
        <v>365</v>
      </c>
      <c r="P4" s="67">
        <f t="shared" si="0"/>
        <v>365</v>
      </c>
    </row>
    <row r="5" spans="1:16" outlineLevel="1" x14ac:dyDescent="0.2">
      <c r="A5" s="67" t="s">
        <v>131</v>
      </c>
      <c r="B5" s="67">
        <f>SUM(D4:N4)</f>
        <v>4017</v>
      </c>
    </row>
    <row r="6" spans="1:16" ht="12" x14ac:dyDescent="0.25">
      <c r="A6" s="69" t="s">
        <v>132</v>
      </c>
      <c r="B6" s="69" t="s">
        <v>133</v>
      </c>
      <c r="D6" s="70">
        <f>'[283]Dep-SLM'!D3</f>
        <v>45016</v>
      </c>
      <c r="E6" s="71">
        <f>'[283]Dep-SLM'!E3</f>
        <v>45382</v>
      </c>
      <c r="F6" s="71">
        <f>'[283]Dep-SLM'!F3</f>
        <v>45747</v>
      </c>
      <c r="G6" s="71">
        <f>'[283]Dep-SLM'!G3</f>
        <v>46112</v>
      </c>
      <c r="H6" s="71">
        <f>'[283]Dep-SLM'!H3</f>
        <v>46477</v>
      </c>
      <c r="I6" s="71">
        <f>'[283]Dep-SLM'!I3</f>
        <v>46843</v>
      </c>
      <c r="J6" s="71">
        <f>'[283]Dep-SLM'!J3</f>
        <v>47208</v>
      </c>
      <c r="K6" s="71">
        <f>'[283]Dep-SLM'!K3</f>
        <v>47573</v>
      </c>
      <c r="L6" s="71">
        <v>11413</v>
      </c>
      <c r="M6" s="71">
        <v>48304</v>
      </c>
      <c r="N6" s="71">
        <f>EDATE(M6,12)</f>
        <v>48669</v>
      </c>
      <c r="O6" s="71">
        <f t="shared" ref="O6:P6" si="1">EDATE(N6,12)</f>
        <v>49034</v>
      </c>
      <c r="P6" s="71">
        <f t="shared" si="1"/>
        <v>49399</v>
      </c>
    </row>
    <row r="7" spans="1:16" ht="12" x14ac:dyDescent="0.25">
      <c r="A7" s="69" t="s">
        <v>134</v>
      </c>
      <c r="C7" s="72" t="s">
        <v>135</v>
      </c>
    </row>
    <row r="8" spans="1:16" ht="12" x14ac:dyDescent="0.25">
      <c r="C8" s="67" t="s">
        <v>136</v>
      </c>
      <c r="D8" s="73">
        <f>'[283]Dep-SLM'!D5</f>
        <v>105.46720000000001</v>
      </c>
      <c r="E8" s="74">
        <f t="shared" ref="E8:L8" si="2">D8+D9-D10</f>
        <v>105.46720000000001</v>
      </c>
      <c r="F8" s="74">
        <f t="shared" si="2"/>
        <v>105.46720000000001</v>
      </c>
      <c r="G8" s="74">
        <f t="shared" si="2"/>
        <v>105.46720000000001</v>
      </c>
      <c r="H8" s="74">
        <f t="shared" si="2"/>
        <v>105.46720000000001</v>
      </c>
      <c r="I8" s="74">
        <f t="shared" si="2"/>
        <v>105.46720000000001</v>
      </c>
      <c r="J8" s="74">
        <f t="shared" si="2"/>
        <v>105.46720000000001</v>
      </c>
      <c r="K8" s="74">
        <f t="shared" si="2"/>
        <v>105.46720000000001</v>
      </c>
      <c r="L8" s="74">
        <f t="shared" si="2"/>
        <v>105.46720000000001</v>
      </c>
      <c r="M8" s="74">
        <f t="shared" ref="M8" si="3">L8+L9-L10</f>
        <v>105.46720000000001</v>
      </c>
      <c r="N8" s="74">
        <f t="shared" ref="N8" si="4">M8+M9-M10</f>
        <v>105.46720000000001</v>
      </c>
      <c r="O8" s="74">
        <f t="shared" ref="O8" si="5">N8+N9-N10</f>
        <v>105.46720000000001</v>
      </c>
      <c r="P8" s="74">
        <f t="shared" ref="P8" si="6">O8+O9-O10</f>
        <v>105.46720000000001</v>
      </c>
    </row>
    <row r="9" spans="1:16" x14ac:dyDescent="0.2">
      <c r="C9" s="67" t="s">
        <v>137</v>
      </c>
      <c r="D9" s="75"/>
      <c r="E9" s="76"/>
      <c r="F9" s="76"/>
      <c r="G9" s="76"/>
      <c r="H9" s="76"/>
      <c r="I9" s="76"/>
      <c r="J9" s="76"/>
      <c r="K9" s="76"/>
    </row>
    <row r="10" spans="1:16" x14ac:dyDescent="0.2">
      <c r="C10" s="67" t="s">
        <v>138</v>
      </c>
      <c r="D10" s="75"/>
      <c r="E10" s="76"/>
      <c r="F10" s="76"/>
      <c r="G10" s="76"/>
      <c r="H10" s="76"/>
      <c r="I10" s="76"/>
      <c r="J10" s="76"/>
      <c r="K10" s="76"/>
    </row>
    <row r="11" spans="1:16" x14ac:dyDescent="0.2">
      <c r="C11" s="67" t="s">
        <v>15</v>
      </c>
      <c r="D11" s="75"/>
      <c r="E11" s="76"/>
      <c r="F11" s="76"/>
      <c r="G11" s="76"/>
      <c r="H11" s="76"/>
      <c r="I11" s="76"/>
      <c r="J11" s="76"/>
      <c r="K11" s="76"/>
    </row>
    <row r="12" spans="1:16" x14ac:dyDescent="0.2">
      <c r="C12" s="67" t="s">
        <v>139</v>
      </c>
      <c r="D12" s="75"/>
      <c r="E12" s="76"/>
      <c r="F12" s="76"/>
      <c r="G12" s="76"/>
      <c r="H12" s="76"/>
      <c r="I12" s="76"/>
      <c r="J12" s="76"/>
      <c r="K12" s="76"/>
    </row>
    <row r="13" spans="1:16" x14ac:dyDescent="0.2">
      <c r="C13" s="67" t="s">
        <v>140</v>
      </c>
      <c r="D13" s="77"/>
      <c r="E13" s="78"/>
      <c r="F13" s="78"/>
      <c r="G13" s="78"/>
      <c r="H13" s="78"/>
      <c r="I13" s="78"/>
      <c r="J13" s="78"/>
      <c r="K13" s="78"/>
    </row>
    <row r="14" spans="1:16" ht="12" x14ac:dyDescent="0.25">
      <c r="C14" s="67" t="s">
        <v>141</v>
      </c>
      <c r="D14" s="79">
        <f t="shared" ref="D14:L14" si="7">D8</f>
        <v>105.46720000000001</v>
      </c>
      <c r="E14" s="80">
        <f t="shared" si="7"/>
        <v>105.46720000000001</v>
      </c>
      <c r="F14" s="80">
        <f t="shared" si="7"/>
        <v>105.46720000000001</v>
      </c>
      <c r="G14" s="80">
        <f t="shared" si="7"/>
        <v>105.46720000000001</v>
      </c>
      <c r="H14" s="80">
        <f t="shared" si="7"/>
        <v>105.46720000000001</v>
      </c>
      <c r="I14" s="80">
        <f t="shared" si="7"/>
        <v>105.46720000000001</v>
      </c>
      <c r="J14" s="80">
        <f t="shared" si="7"/>
        <v>105.46720000000001</v>
      </c>
      <c r="K14" s="80">
        <f t="shared" si="7"/>
        <v>105.46720000000001</v>
      </c>
      <c r="L14" s="80">
        <f t="shared" si="7"/>
        <v>105.46720000000001</v>
      </c>
      <c r="M14" s="80">
        <f t="shared" ref="M14:P14" si="8">M8</f>
        <v>105.46720000000001</v>
      </c>
      <c r="N14" s="80">
        <f t="shared" si="8"/>
        <v>105.46720000000001</v>
      </c>
      <c r="O14" s="80">
        <f t="shared" si="8"/>
        <v>105.46720000000001</v>
      </c>
      <c r="P14" s="80">
        <f t="shared" si="8"/>
        <v>105.46720000000001</v>
      </c>
    </row>
    <row r="15" spans="1:16" x14ac:dyDescent="0.2">
      <c r="D15" s="81"/>
      <c r="E15" s="82"/>
      <c r="F15" s="82"/>
      <c r="G15" s="82"/>
      <c r="H15" s="82"/>
      <c r="I15" s="82"/>
      <c r="J15" s="82"/>
      <c r="K15" s="82"/>
    </row>
    <row r="16" spans="1:16" ht="12" x14ac:dyDescent="0.25">
      <c r="C16" s="72" t="s">
        <v>142</v>
      </c>
    </row>
    <row r="17" spans="1:16" ht="12" x14ac:dyDescent="0.25">
      <c r="A17" s="83"/>
      <c r="C17" s="67" t="s">
        <v>136</v>
      </c>
      <c r="D17" s="73">
        <f>'[283]Dep-SLM'!D14</f>
        <v>114.3544</v>
      </c>
      <c r="E17" s="74">
        <f t="shared" ref="E17:L17" si="9">D17+D18-D19</f>
        <v>114.3544</v>
      </c>
      <c r="F17" s="74">
        <f t="shared" si="9"/>
        <v>114.3544</v>
      </c>
      <c r="G17" s="74">
        <f t="shared" si="9"/>
        <v>114.3544</v>
      </c>
      <c r="H17" s="74">
        <f t="shared" si="9"/>
        <v>114.3544</v>
      </c>
      <c r="I17" s="74">
        <f t="shared" si="9"/>
        <v>114.3544</v>
      </c>
      <c r="J17" s="74">
        <f t="shared" si="9"/>
        <v>114.3544</v>
      </c>
      <c r="K17" s="74">
        <f t="shared" si="9"/>
        <v>114.3544</v>
      </c>
      <c r="L17" s="74">
        <f t="shared" si="9"/>
        <v>114.3544</v>
      </c>
      <c r="M17" s="74">
        <f t="shared" ref="M17" si="10">L17+L18-L19</f>
        <v>114.3544</v>
      </c>
      <c r="N17" s="74">
        <f t="shared" ref="N17" si="11">M17+M18-M19</f>
        <v>114.3544</v>
      </c>
      <c r="O17" s="74">
        <f t="shared" ref="O17" si="12">N17+N18-N19</f>
        <v>114.3544</v>
      </c>
      <c r="P17" s="74">
        <f t="shared" ref="P17" si="13">O17+O18-O19</f>
        <v>114.3544</v>
      </c>
    </row>
    <row r="18" spans="1:16" x14ac:dyDescent="0.2">
      <c r="A18" s="83"/>
      <c r="B18" s="84">
        <v>9.5000000000000001E-2</v>
      </c>
      <c r="C18" s="67" t="s">
        <v>137</v>
      </c>
      <c r="D18" s="75"/>
      <c r="E18" s="76"/>
      <c r="F18" s="76"/>
      <c r="G18" s="76"/>
      <c r="H18" s="76"/>
      <c r="I18" s="76"/>
      <c r="J18" s="76"/>
      <c r="K18" s="76"/>
    </row>
    <row r="19" spans="1:16" x14ac:dyDescent="0.2">
      <c r="B19" s="84"/>
      <c r="C19" s="67" t="s">
        <v>138</v>
      </c>
      <c r="D19" s="75"/>
      <c r="E19" s="76"/>
      <c r="F19" s="76"/>
      <c r="G19" s="76"/>
      <c r="H19" s="76"/>
      <c r="I19" s="76"/>
      <c r="J19" s="76"/>
      <c r="K19" s="76"/>
    </row>
    <row r="20" spans="1:16" x14ac:dyDescent="0.2">
      <c r="C20" s="67" t="s">
        <v>15</v>
      </c>
      <c r="D20" s="75">
        <f>'[283]Dep-SLM'!D17</f>
        <v>4.6353</v>
      </c>
      <c r="E20" s="76">
        <f>D23*$B$18</f>
        <v>4.3551229999999999</v>
      </c>
      <c r="F20" s="76">
        <f t="shared" ref="F20:L20" si="14">E23*$B$18</f>
        <v>3.9413863149999999</v>
      </c>
      <c r="G20" s="76">
        <f t="shared" si="14"/>
        <v>3.5669546150749993</v>
      </c>
      <c r="H20" s="76">
        <f t="shared" si="14"/>
        <v>3.2280939266428739</v>
      </c>
      <c r="I20" s="76">
        <f t="shared" si="14"/>
        <v>2.9214250036118012</v>
      </c>
      <c r="J20" s="76">
        <f t="shared" si="14"/>
        <v>2.6438896282686803</v>
      </c>
      <c r="K20" s="76">
        <f t="shared" si="14"/>
        <v>2.3927201135831555</v>
      </c>
      <c r="L20" s="76">
        <f t="shared" si="14"/>
        <v>2.1654117027927557</v>
      </c>
      <c r="M20" s="76">
        <f t="shared" ref="M20" si="15">L23*$B$18</f>
        <v>1.9596975910274443</v>
      </c>
      <c r="N20" s="76">
        <f t="shared" ref="N20" si="16">M23*$B$18</f>
        <v>1.7735263198798368</v>
      </c>
      <c r="O20" s="76">
        <f t="shared" ref="O20" si="17">N23*$B$18</f>
        <v>1.6050413194912525</v>
      </c>
      <c r="P20" s="76">
        <f t="shared" ref="P20" si="18">O23*$B$18</f>
        <v>1.4525623941395838</v>
      </c>
    </row>
    <row r="21" spans="1:16" x14ac:dyDescent="0.2">
      <c r="C21" s="67" t="s">
        <v>139</v>
      </c>
      <c r="D21" s="75"/>
      <c r="E21" s="76"/>
      <c r="F21" s="76"/>
      <c r="G21" s="76"/>
      <c r="H21" s="76"/>
      <c r="I21" s="76"/>
      <c r="J21" s="76"/>
      <c r="K21" s="76"/>
    </row>
    <row r="22" spans="1:16" x14ac:dyDescent="0.2">
      <c r="C22" s="67" t="s">
        <v>140</v>
      </c>
      <c r="D22" s="77">
        <f>'[283]Dep-SLM'!D19</f>
        <v>68.510999999999996</v>
      </c>
      <c r="E22" s="78">
        <f t="shared" ref="E22:L22" si="19">E20+D22+E21-E19</f>
        <v>72.866123000000002</v>
      </c>
      <c r="F22" s="78">
        <f t="shared" si="19"/>
        <v>76.807509315000004</v>
      </c>
      <c r="G22" s="78">
        <f t="shared" si="19"/>
        <v>80.374463930075009</v>
      </c>
      <c r="H22" s="78">
        <f t="shared" si="19"/>
        <v>83.60255785671788</v>
      </c>
      <c r="I22" s="78">
        <f t="shared" si="19"/>
        <v>86.523982860329681</v>
      </c>
      <c r="J22" s="78">
        <f t="shared" si="19"/>
        <v>89.167872488598363</v>
      </c>
      <c r="K22" s="78">
        <f t="shared" si="19"/>
        <v>91.560592602181515</v>
      </c>
      <c r="L22" s="78">
        <f t="shared" si="19"/>
        <v>93.726004304974268</v>
      </c>
      <c r="M22" s="78">
        <f t="shared" ref="M22" si="20">M20+L22+M21-M19</f>
        <v>95.685701896001717</v>
      </c>
      <c r="N22" s="78">
        <f t="shared" ref="N22" si="21">N20+M22+N21-N19</f>
        <v>97.459228215881552</v>
      </c>
      <c r="O22" s="78">
        <f t="shared" ref="O22" si="22">O20+N22+O21-O19</f>
        <v>99.064269535372802</v>
      </c>
      <c r="P22" s="78">
        <f t="shared" ref="P22" si="23">P20+O22+P21-P19</f>
        <v>100.51683192951239</v>
      </c>
    </row>
    <row r="23" spans="1:16" ht="12" x14ac:dyDescent="0.25">
      <c r="C23" s="67" t="s">
        <v>141</v>
      </c>
      <c r="D23" s="79">
        <f t="shared" ref="D23:L23" si="24">D17+D18-D22-D19</f>
        <v>45.843400000000003</v>
      </c>
      <c r="E23" s="80">
        <f t="shared" si="24"/>
        <v>41.488276999999997</v>
      </c>
      <c r="F23" s="80">
        <f t="shared" si="24"/>
        <v>37.546890684999994</v>
      </c>
      <c r="G23" s="80">
        <f t="shared" si="24"/>
        <v>33.979936069924989</v>
      </c>
      <c r="H23" s="80">
        <f t="shared" si="24"/>
        <v>30.751842143282119</v>
      </c>
      <c r="I23" s="80">
        <f t="shared" si="24"/>
        <v>27.830417139670317</v>
      </c>
      <c r="J23" s="80">
        <f t="shared" si="24"/>
        <v>25.186527511401636</v>
      </c>
      <c r="K23" s="80">
        <f t="shared" si="24"/>
        <v>22.793807397818483</v>
      </c>
      <c r="L23" s="80">
        <f t="shared" si="24"/>
        <v>20.628395695025731</v>
      </c>
      <c r="M23" s="80">
        <f t="shared" ref="M23:P23" si="25">M17+M18-M22-M19</f>
        <v>18.668698103998281</v>
      </c>
      <c r="N23" s="80">
        <f t="shared" si="25"/>
        <v>16.895171784118446</v>
      </c>
      <c r="O23" s="80">
        <f t="shared" si="25"/>
        <v>15.290130464627197</v>
      </c>
      <c r="P23" s="80">
        <f t="shared" si="25"/>
        <v>13.837568070487606</v>
      </c>
    </row>
    <row r="24" spans="1:16" x14ac:dyDescent="0.2">
      <c r="D24" s="81">
        <f>IF(D22=0,(D21-D19)/D17,D23/D17)</f>
        <v>0.40088881582169117</v>
      </c>
      <c r="E24" s="82">
        <f t="shared" ref="E24:L24" si="26">IF(E22=0,(E21-E19)/E17,E23/E17)</f>
        <v>0.36280437831863049</v>
      </c>
      <c r="F24" s="82">
        <f t="shared" si="26"/>
        <v>0.32833796237836055</v>
      </c>
      <c r="G24" s="82">
        <f t="shared" si="26"/>
        <v>0.29714585595241627</v>
      </c>
      <c r="H24" s="82">
        <f t="shared" si="26"/>
        <v>0.26891699963693672</v>
      </c>
      <c r="I24" s="82">
        <f t="shared" si="26"/>
        <v>0.24336988467142776</v>
      </c>
      <c r="J24" s="82">
        <f t="shared" si="26"/>
        <v>0.2202497456276421</v>
      </c>
      <c r="K24" s="82">
        <f t="shared" si="26"/>
        <v>0.19932601979301612</v>
      </c>
      <c r="L24" s="82">
        <f t="shared" si="26"/>
        <v>0.18039004791267962</v>
      </c>
      <c r="M24" s="82">
        <f t="shared" ref="M24:P24" si="27">IF(M22=0,(M21-M19)/M17,M23/M17)</f>
        <v>0.16325299336097501</v>
      </c>
      <c r="N24" s="82">
        <f t="shared" si="27"/>
        <v>0.14774395899168241</v>
      </c>
      <c r="O24" s="82">
        <f t="shared" si="27"/>
        <v>0.13370828288747261</v>
      </c>
      <c r="P24" s="82">
        <f t="shared" si="27"/>
        <v>0.12100599601316264</v>
      </c>
    </row>
    <row r="25" spans="1:16" ht="12" x14ac:dyDescent="0.25">
      <c r="C25" s="72" t="s">
        <v>143</v>
      </c>
    </row>
    <row r="26" spans="1:16" ht="12" x14ac:dyDescent="0.25">
      <c r="A26" s="83"/>
      <c r="C26" s="67" t="s">
        <v>136</v>
      </c>
      <c r="D26" s="85">
        <f>'[283]Dep-SLM'!D32</f>
        <v>3.3799000000000001</v>
      </c>
      <c r="E26" s="86">
        <f t="shared" ref="E26:L26" si="28">D26+D27-D28</f>
        <v>3.3799000000000001</v>
      </c>
      <c r="F26" s="86">
        <f t="shared" si="28"/>
        <v>3.3799000000000001</v>
      </c>
      <c r="G26" s="86">
        <f t="shared" si="28"/>
        <v>3.3799000000000001</v>
      </c>
      <c r="H26" s="86">
        <f t="shared" si="28"/>
        <v>3.3799000000000001</v>
      </c>
      <c r="I26" s="86">
        <f t="shared" si="28"/>
        <v>3.3799000000000001</v>
      </c>
      <c r="J26" s="86">
        <f t="shared" si="28"/>
        <v>3.3799000000000001</v>
      </c>
      <c r="K26" s="86">
        <f t="shared" si="28"/>
        <v>3.3799000000000001</v>
      </c>
      <c r="L26" s="86">
        <f t="shared" si="28"/>
        <v>3.3799000000000001</v>
      </c>
      <c r="M26" s="86">
        <f t="shared" ref="M26" si="29">L26+L27-L28</f>
        <v>3.3799000000000001</v>
      </c>
      <c r="N26" s="86">
        <f t="shared" ref="N26" si="30">M26+M27-M28</f>
        <v>3.3799000000000001</v>
      </c>
      <c r="O26" s="86">
        <f t="shared" ref="O26" si="31">N26+N27-N28</f>
        <v>3.3799000000000001</v>
      </c>
      <c r="P26" s="86">
        <f t="shared" ref="P26" si="32">O26+O27-O28</f>
        <v>3.3799000000000001</v>
      </c>
    </row>
    <row r="27" spans="1:16" x14ac:dyDescent="0.2">
      <c r="B27" s="84">
        <v>0.25890000000000002</v>
      </c>
      <c r="C27" s="67" t="s">
        <v>137</v>
      </c>
      <c r="D27" s="75"/>
      <c r="E27" s="87"/>
      <c r="F27" s="87"/>
      <c r="G27" s="87"/>
      <c r="H27" s="87"/>
      <c r="I27" s="87"/>
      <c r="J27" s="87"/>
      <c r="K27" s="87"/>
    </row>
    <row r="28" spans="1:16" x14ac:dyDescent="0.2">
      <c r="A28" s="83"/>
      <c r="C28" s="67" t="s">
        <v>138</v>
      </c>
      <c r="D28" s="75"/>
      <c r="E28" s="87"/>
      <c r="F28" s="87"/>
      <c r="G28" s="87"/>
      <c r="H28" s="87"/>
      <c r="I28" s="87"/>
      <c r="J28" s="87"/>
      <c r="K28" s="87"/>
    </row>
    <row r="29" spans="1:16" x14ac:dyDescent="0.2">
      <c r="B29" s="88"/>
      <c r="C29" s="67" t="s">
        <v>15</v>
      </c>
      <c r="D29" s="89">
        <f>'[283]Dep-SLM'!D35</f>
        <v>6.4100000000000004E-2</v>
      </c>
      <c r="E29" s="87">
        <f>D32*$B$27</f>
        <v>4.3184520000000073E-2</v>
      </c>
      <c r="F29" s="87">
        <f t="shared" ref="F29:L29" si="33">E32*$B$27</f>
        <v>3.2004047772000062E-2</v>
      </c>
      <c r="G29" s="87">
        <f t="shared" si="33"/>
        <v>2.3718199803829186E-2</v>
      </c>
      <c r="H29" s="87">
        <f t="shared" si="33"/>
        <v>1.7577557874617816E-2</v>
      </c>
      <c r="I29" s="87">
        <f t="shared" si="33"/>
        <v>1.302672814087927E-2</v>
      </c>
      <c r="J29" s="87">
        <f t="shared" si="33"/>
        <v>9.6541082252056629E-3</v>
      </c>
      <c r="K29" s="87">
        <f t="shared" si="33"/>
        <v>7.1546596056999553E-3</v>
      </c>
      <c r="L29" s="87">
        <f t="shared" si="33"/>
        <v>5.3023182337841824E-3</v>
      </c>
      <c r="M29" s="87">
        <f t="shared" ref="M29" si="34">L32*$B$27</f>
        <v>3.9295480430574714E-3</v>
      </c>
      <c r="N29" s="87">
        <f t="shared" ref="N29" si="35">M32*$B$27</f>
        <v>2.9121880547098968E-3</v>
      </c>
      <c r="O29" s="87">
        <f t="shared" ref="O29" si="36">N32*$B$27</f>
        <v>2.1582225673455217E-3</v>
      </c>
      <c r="P29" s="87">
        <f t="shared" ref="P29" si="37">O32*$B$27</f>
        <v>1.5994587446597596E-3</v>
      </c>
    </row>
    <row r="30" spans="1:16" x14ac:dyDescent="0.2">
      <c r="C30" s="67" t="s">
        <v>139</v>
      </c>
      <c r="D30" s="75"/>
      <c r="E30" s="87"/>
      <c r="F30" s="87"/>
      <c r="G30" s="87"/>
      <c r="H30" s="87"/>
      <c r="I30" s="87"/>
      <c r="J30" s="87"/>
      <c r="K30" s="87"/>
    </row>
    <row r="31" spans="1:16" x14ac:dyDescent="0.2">
      <c r="C31" s="67" t="s">
        <v>140</v>
      </c>
      <c r="D31" s="89">
        <f>'[283]Dep-SLM'!D37</f>
        <v>3.2130999999999998</v>
      </c>
      <c r="E31" s="87">
        <f t="shared" ref="E31:L31" si="38">D31+E29+E30-E28</f>
        <v>3.2562845199999999</v>
      </c>
      <c r="F31" s="87">
        <f t="shared" si="38"/>
        <v>3.2882885677720002</v>
      </c>
      <c r="G31" s="87">
        <f t="shared" si="38"/>
        <v>3.3120067675758293</v>
      </c>
      <c r="H31" s="87">
        <f t="shared" si="38"/>
        <v>3.3295843254504471</v>
      </c>
      <c r="I31" s="87">
        <f t="shared" si="38"/>
        <v>3.3426110535913263</v>
      </c>
      <c r="J31" s="87">
        <f t="shared" si="38"/>
        <v>3.3522651618165318</v>
      </c>
      <c r="K31" s="87">
        <f t="shared" si="38"/>
        <v>3.3594198214222319</v>
      </c>
      <c r="L31" s="87">
        <f t="shared" si="38"/>
        <v>3.3647221396560161</v>
      </c>
      <c r="M31" s="87">
        <f t="shared" ref="M31" si="39">L31+M29+M30-M28</f>
        <v>3.3686516876990735</v>
      </c>
      <c r="N31" s="87">
        <f t="shared" ref="N31" si="40">M31+N29+N30-N28</f>
        <v>3.3715638757537834</v>
      </c>
      <c r="O31" s="87">
        <f t="shared" ref="O31" si="41">N31+O29+O30-O28</f>
        <v>3.3737220983211289</v>
      </c>
      <c r="P31" s="87">
        <f t="shared" ref="P31" si="42">O31+P29+P30-P28</f>
        <v>3.3753215570657886</v>
      </c>
    </row>
    <row r="32" spans="1:16" ht="12" x14ac:dyDescent="0.25">
      <c r="C32" s="67" t="s">
        <v>141</v>
      </c>
      <c r="D32" s="90">
        <f t="shared" ref="D32:L32" si="43">D26+D27-D31-D28</f>
        <v>0.16680000000000028</v>
      </c>
      <c r="E32" s="91">
        <f t="shared" si="43"/>
        <v>0.12361548000000022</v>
      </c>
      <c r="F32" s="91">
        <f t="shared" si="43"/>
        <v>9.1611432227999945E-2</v>
      </c>
      <c r="G32" s="91">
        <f t="shared" si="43"/>
        <v>6.789323242417078E-2</v>
      </c>
      <c r="H32" s="91">
        <f t="shared" si="43"/>
        <v>5.0315674549552991E-2</v>
      </c>
      <c r="I32" s="91">
        <f t="shared" si="43"/>
        <v>3.7288946408673862E-2</v>
      </c>
      <c r="J32" s="91">
        <f t="shared" si="43"/>
        <v>2.7634838183468347E-2</v>
      </c>
      <c r="K32" s="91">
        <f t="shared" si="43"/>
        <v>2.0480178577768182E-2</v>
      </c>
      <c r="L32" s="91">
        <f t="shared" si="43"/>
        <v>1.5177860343984051E-2</v>
      </c>
      <c r="M32" s="91">
        <f t="shared" ref="M32:P32" si="44">M26+M27-M31-M28</f>
        <v>1.12483123009266E-2</v>
      </c>
      <c r="N32" s="91">
        <f t="shared" si="44"/>
        <v>8.3361242462167695E-3</v>
      </c>
      <c r="O32" s="91">
        <f t="shared" si="44"/>
        <v>6.1779016788712227E-3</v>
      </c>
      <c r="P32" s="91">
        <f t="shared" si="44"/>
        <v>4.5784429342115018E-3</v>
      </c>
    </row>
    <row r="33" spans="1:16" x14ac:dyDescent="0.2">
      <c r="D33" s="81">
        <f t="shared" ref="D33:L33" si="45">IF(D31=0,(D30-D28)/D26,D32/D26)</f>
        <v>4.9350572502145112E-2</v>
      </c>
      <c r="E33" s="82">
        <f t="shared" si="45"/>
        <v>3.6573709281339746E-2</v>
      </c>
      <c r="F33" s="82">
        <f t="shared" si="45"/>
        <v>2.7104775948400824E-2</v>
      </c>
      <c r="G33" s="82">
        <f t="shared" si="45"/>
        <v>2.0087349455359855E-2</v>
      </c>
      <c r="H33" s="82">
        <f t="shared" si="45"/>
        <v>1.4886734681367197E-2</v>
      </c>
      <c r="I33" s="82">
        <f t="shared" si="45"/>
        <v>1.1032559072361271E-2</v>
      </c>
      <c r="J33" s="82">
        <f t="shared" si="45"/>
        <v>8.176229528526981E-3</v>
      </c>
      <c r="K33" s="82">
        <f t="shared" si="45"/>
        <v>6.0594037035912839E-3</v>
      </c>
      <c r="L33" s="82">
        <f t="shared" si="45"/>
        <v>4.4906240847315156E-3</v>
      </c>
      <c r="M33" s="82">
        <f t="shared" ref="M33:P33" si="46">IF(M31=0,(M30-M28)/M26,M32/M26)</f>
        <v>3.3280015091945322E-3</v>
      </c>
      <c r="N33" s="82">
        <f t="shared" si="46"/>
        <v>2.4663819184640875E-3</v>
      </c>
      <c r="O33" s="82">
        <f t="shared" si="46"/>
        <v>1.8278356397737278E-3</v>
      </c>
      <c r="P33" s="82">
        <f t="shared" si="46"/>
        <v>1.354608992636321E-3</v>
      </c>
    </row>
    <row r="34" spans="1:16" x14ac:dyDescent="0.2">
      <c r="D34" s="92"/>
      <c r="E34" s="93"/>
      <c r="F34" s="93"/>
      <c r="G34" s="93"/>
      <c r="H34" s="93"/>
      <c r="I34" s="93"/>
      <c r="J34" s="93"/>
      <c r="K34" s="93"/>
    </row>
    <row r="35" spans="1:16" ht="12" x14ac:dyDescent="0.25">
      <c r="C35" s="72" t="s">
        <v>144</v>
      </c>
    </row>
    <row r="36" spans="1:16" ht="12" x14ac:dyDescent="0.25">
      <c r="A36" s="83"/>
      <c r="C36" s="67" t="s">
        <v>136</v>
      </c>
      <c r="D36" s="73">
        <f>'[283]Dep-SLM'!D50</f>
        <v>8.7210999999999999</v>
      </c>
      <c r="E36" s="74">
        <f t="shared" ref="E36:L36" si="47">D36+D37-D38</f>
        <v>8.7210999999999999</v>
      </c>
      <c r="F36" s="74">
        <f t="shared" si="47"/>
        <v>8.7210999999999999</v>
      </c>
      <c r="G36" s="74">
        <f t="shared" si="47"/>
        <v>8.7210999999999999</v>
      </c>
      <c r="H36" s="74">
        <f t="shared" si="47"/>
        <v>8.7210999999999999</v>
      </c>
      <c r="I36" s="74">
        <f t="shared" si="47"/>
        <v>8.7210999999999999</v>
      </c>
      <c r="J36" s="74">
        <f t="shared" si="47"/>
        <v>8.7210999999999999</v>
      </c>
      <c r="K36" s="74">
        <f t="shared" si="47"/>
        <v>8.7210999999999999</v>
      </c>
      <c r="L36" s="74">
        <f t="shared" si="47"/>
        <v>8.7210999999999999</v>
      </c>
      <c r="M36" s="74">
        <f t="shared" ref="M36" si="48">L36+L37-L38</f>
        <v>8.7210999999999999</v>
      </c>
      <c r="N36" s="74">
        <f t="shared" ref="N36" si="49">M36+M37-M38</f>
        <v>8.7210999999999999</v>
      </c>
      <c r="O36" s="74">
        <f t="shared" ref="O36" si="50">N36+N37-N38</f>
        <v>8.7210999999999999</v>
      </c>
      <c r="P36" s="74">
        <f t="shared" ref="P36" si="51">O36+O37-O38</f>
        <v>8.7210999999999999</v>
      </c>
    </row>
    <row r="37" spans="1:16" x14ac:dyDescent="0.2">
      <c r="B37" s="83">
        <v>0.31230000000000002</v>
      </c>
      <c r="C37" s="67" t="s">
        <v>137</v>
      </c>
      <c r="D37" s="75"/>
      <c r="E37" s="76"/>
      <c r="F37" s="76"/>
      <c r="G37" s="76"/>
      <c r="H37" s="76"/>
      <c r="I37" s="76"/>
      <c r="J37" s="76"/>
      <c r="K37" s="76"/>
    </row>
    <row r="38" spans="1:16" x14ac:dyDescent="0.2">
      <c r="A38" s="83"/>
      <c r="B38" s="94"/>
      <c r="C38" s="67" t="s">
        <v>138</v>
      </c>
      <c r="D38" s="75"/>
      <c r="E38" s="76"/>
      <c r="F38" s="76"/>
      <c r="G38" s="76"/>
      <c r="H38" s="76"/>
      <c r="I38" s="76"/>
      <c r="J38" s="76"/>
      <c r="K38" s="76"/>
    </row>
    <row r="39" spans="1:16" x14ac:dyDescent="0.2">
      <c r="A39" s="95"/>
      <c r="B39" s="88"/>
      <c r="C39" s="67" t="s">
        <v>15</v>
      </c>
      <c r="D39" s="89">
        <f>'[283]Dep-SLM'!D53</f>
        <v>0.1176</v>
      </c>
      <c r="E39" s="87">
        <f>D42*$B$37</f>
        <v>0.10421451000000011</v>
      </c>
      <c r="F39" s="87">
        <f t="shared" ref="F39:L39" si="52">E42*$B$37</f>
        <v>7.1668318527000022E-2</v>
      </c>
      <c r="G39" s="87">
        <f t="shared" si="52"/>
        <v>4.9286302651018146E-2</v>
      </c>
      <c r="H39" s="87">
        <f t="shared" si="52"/>
        <v>3.3894190333105374E-2</v>
      </c>
      <c r="I39" s="87">
        <f t="shared" si="52"/>
        <v>2.330903469207643E-2</v>
      </c>
      <c r="J39" s="87">
        <f t="shared" si="52"/>
        <v>1.6029623157741056E-2</v>
      </c>
      <c r="K39" s="87">
        <f t="shared" si="52"/>
        <v>1.1023571845578253E-2</v>
      </c>
      <c r="L39" s="87">
        <f t="shared" si="52"/>
        <v>7.5809103582040321E-3</v>
      </c>
      <c r="M39" s="87">
        <f t="shared" ref="M39" si="53">L42*$B$37</f>
        <v>5.2133920533369692E-3</v>
      </c>
      <c r="N39" s="87">
        <f t="shared" ref="N39" si="54">M42*$B$37</f>
        <v>3.5852497150798807E-3</v>
      </c>
      <c r="O39" s="87">
        <f t="shared" ref="O39" si="55">N42*$B$37</f>
        <v>2.4655762290604292E-3</v>
      </c>
      <c r="P39" s="87">
        <f t="shared" ref="P39" si="56">O42*$B$37</f>
        <v>1.6955767727250028E-3</v>
      </c>
    </row>
    <row r="40" spans="1:16" x14ac:dyDescent="0.2">
      <c r="C40" s="67" t="s">
        <v>139</v>
      </c>
      <c r="D40" s="75"/>
      <c r="E40" s="76"/>
      <c r="F40" s="76"/>
      <c r="G40" s="76"/>
      <c r="H40" s="76"/>
      <c r="I40" s="76"/>
      <c r="J40" s="76"/>
      <c r="K40" s="76"/>
    </row>
    <row r="41" spans="1:16" x14ac:dyDescent="0.2">
      <c r="A41" s="96"/>
      <c r="C41" s="67" t="s">
        <v>140</v>
      </c>
      <c r="D41" s="75">
        <f>'[283]Dep-SLM'!D55</f>
        <v>8.3873999999999995</v>
      </c>
      <c r="E41" s="76">
        <f t="shared" ref="E41:L41" si="57">D41+E39+E40-E38</f>
        <v>8.4916145099999998</v>
      </c>
      <c r="F41" s="76">
        <f t="shared" si="57"/>
        <v>8.5632828285269991</v>
      </c>
      <c r="G41" s="76">
        <f t="shared" si="57"/>
        <v>8.6125691311780166</v>
      </c>
      <c r="H41" s="87">
        <f t="shared" si="57"/>
        <v>8.6464633215111224</v>
      </c>
      <c r="I41" s="76">
        <f t="shared" si="57"/>
        <v>8.6697723562031985</v>
      </c>
      <c r="J41" s="76">
        <f t="shared" si="57"/>
        <v>8.6858019793609405</v>
      </c>
      <c r="K41" s="76">
        <f t="shared" si="57"/>
        <v>8.6968255512065191</v>
      </c>
      <c r="L41" s="76">
        <f t="shared" si="57"/>
        <v>8.704406461564723</v>
      </c>
      <c r="M41" s="76">
        <f t="shared" ref="M41" si="58">L41+M39+M40-M38</f>
        <v>8.7096198536180598</v>
      </c>
      <c r="N41" s="76">
        <f t="shared" ref="N41" si="59">M41+N39+N40-N38</f>
        <v>8.7132051033331397</v>
      </c>
      <c r="O41" s="76">
        <f t="shared" ref="O41" si="60">N41+O39+O40-O38</f>
        <v>8.7156706795621997</v>
      </c>
      <c r="P41" s="76">
        <f t="shared" ref="P41" si="61">O41+P39+P40-P38</f>
        <v>8.717366256334925</v>
      </c>
    </row>
    <row r="42" spans="1:16" ht="12" x14ac:dyDescent="0.25">
      <c r="B42" s="84"/>
      <c r="C42" s="67" t="s">
        <v>141</v>
      </c>
      <c r="D42" s="79">
        <f t="shared" ref="D42:L42" si="62">D36+D37-D41-D38</f>
        <v>0.33370000000000033</v>
      </c>
      <c r="E42" s="80">
        <f t="shared" si="62"/>
        <v>0.22948549000000007</v>
      </c>
      <c r="F42" s="80">
        <f t="shared" si="62"/>
        <v>0.15781717147300078</v>
      </c>
      <c r="G42" s="80">
        <f t="shared" si="62"/>
        <v>0.10853086882198326</v>
      </c>
      <c r="H42" s="80">
        <f t="shared" si="62"/>
        <v>7.463667848887745E-2</v>
      </c>
      <c r="I42" s="80">
        <f t="shared" si="62"/>
        <v>5.1327643796801325E-2</v>
      </c>
      <c r="J42" s="80">
        <f t="shared" si="62"/>
        <v>3.5298020639059402E-2</v>
      </c>
      <c r="K42" s="80">
        <f t="shared" si="62"/>
        <v>2.427444879348073E-2</v>
      </c>
      <c r="L42" s="80">
        <f t="shared" si="62"/>
        <v>1.6693538435276878E-2</v>
      </c>
      <c r="M42" s="80">
        <f t="shared" ref="M42:P42" si="63">M36+M37-M41-M38</f>
        <v>1.148014638194006E-2</v>
      </c>
      <c r="N42" s="80">
        <f t="shared" si="63"/>
        <v>7.8948966668601628E-3</v>
      </c>
      <c r="O42" s="80">
        <f t="shared" si="63"/>
        <v>5.4293204378002002E-3</v>
      </c>
      <c r="P42" s="80">
        <f t="shared" si="63"/>
        <v>3.7337436650748401E-3</v>
      </c>
    </row>
    <row r="43" spans="1:16" x14ac:dyDescent="0.2">
      <c r="D43" s="97">
        <f t="shared" ref="D43:L43" si="64">IF(D41=0,(D40-D38)/D36,D42/D36)</f>
        <v>3.8263521803442266E-2</v>
      </c>
      <c r="E43" s="98">
        <f t="shared" si="64"/>
        <v>2.6313823944227228E-2</v>
      </c>
      <c r="F43" s="98">
        <f t="shared" si="64"/>
        <v>1.809601672644515E-2</v>
      </c>
      <c r="G43" s="98">
        <f t="shared" si="64"/>
        <v>1.24446307027764E-2</v>
      </c>
      <c r="H43" s="98">
        <f t="shared" si="64"/>
        <v>8.5581725342992795E-3</v>
      </c>
      <c r="I43" s="98">
        <f t="shared" si="64"/>
        <v>5.8854552518376501E-3</v>
      </c>
      <c r="J43" s="98">
        <f t="shared" si="64"/>
        <v>4.0474275766886518E-3</v>
      </c>
      <c r="K43" s="98">
        <f t="shared" si="64"/>
        <v>2.7834159444887377E-3</v>
      </c>
      <c r="L43" s="98">
        <f t="shared" si="64"/>
        <v>1.9141551450249255E-3</v>
      </c>
      <c r="M43" s="98">
        <f t="shared" ref="M43:P43" si="65">IF(M41=0,(M40-M38)/M36,M42/M36)</f>
        <v>1.3163644932336585E-3</v>
      </c>
      <c r="N43" s="98">
        <f t="shared" si="65"/>
        <v>9.0526386199678516E-4</v>
      </c>
      <c r="O43" s="98">
        <f t="shared" si="65"/>
        <v>6.2254995789524264E-4</v>
      </c>
      <c r="P43" s="98">
        <f t="shared" si="65"/>
        <v>4.2812760604451735E-4</v>
      </c>
    </row>
    <row r="44" spans="1:16" ht="12" x14ac:dyDescent="0.25">
      <c r="C44" s="72" t="s">
        <v>145</v>
      </c>
    </row>
    <row r="45" spans="1:16" ht="12" x14ac:dyDescent="0.25">
      <c r="A45" s="83"/>
      <c r="C45" s="67" t="s">
        <v>136</v>
      </c>
      <c r="D45" s="85">
        <f>'[283]Dep-SLM'!D23</f>
        <v>109.5078</v>
      </c>
      <c r="E45" s="86">
        <f t="shared" ref="E45:L45" si="66">D45+D46-D47</f>
        <v>109.5078</v>
      </c>
      <c r="F45" s="86">
        <f t="shared" si="66"/>
        <v>109.5078</v>
      </c>
      <c r="G45" s="86">
        <f t="shared" si="66"/>
        <v>109.5078</v>
      </c>
      <c r="H45" s="86">
        <f t="shared" si="66"/>
        <v>109.5078</v>
      </c>
      <c r="I45" s="86">
        <f t="shared" si="66"/>
        <v>109.5078</v>
      </c>
      <c r="J45" s="86">
        <f t="shared" si="66"/>
        <v>109.5078</v>
      </c>
      <c r="K45" s="86">
        <f t="shared" si="66"/>
        <v>109.5078</v>
      </c>
      <c r="L45" s="86">
        <f t="shared" si="66"/>
        <v>109.5078</v>
      </c>
      <c r="M45" s="86">
        <f t="shared" ref="M45" si="67">L45+L46-L47</f>
        <v>109.5078</v>
      </c>
      <c r="N45" s="86">
        <f t="shared" ref="N45" si="68">M45+M46-M47</f>
        <v>109.5078</v>
      </c>
      <c r="O45" s="86">
        <f t="shared" ref="O45" si="69">N45+N46-N47</f>
        <v>109.5078</v>
      </c>
      <c r="P45" s="86">
        <f t="shared" ref="P45" si="70">O45+O46-O47</f>
        <v>109.5078</v>
      </c>
    </row>
    <row r="46" spans="1:16" x14ac:dyDescent="0.2">
      <c r="B46" s="83">
        <v>0.18099999999999999</v>
      </c>
      <c r="C46" s="67" t="s">
        <v>137</v>
      </c>
      <c r="D46" s="89"/>
      <c r="E46" s="87"/>
      <c r="F46" s="87"/>
      <c r="G46" s="87"/>
      <c r="H46" s="99"/>
      <c r="I46" s="87"/>
      <c r="J46" s="87"/>
      <c r="K46" s="87"/>
    </row>
    <row r="47" spans="1:16" x14ac:dyDescent="0.2">
      <c r="A47" s="83"/>
      <c r="B47" s="84"/>
      <c r="C47" s="67" t="s">
        <v>138</v>
      </c>
      <c r="D47" s="89"/>
      <c r="E47" s="87"/>
      <c r="F47" s="87"/>
      <c r="G47" s="87"/>
      <c r="H47" s="99"/>
      <c r="I47" s="87"/>
      <c r="J47" s="87"/>
      <c r="K47" s="87"/>
    </row>
    <row r="48" spans="1:16" x14ac:dyDescent="0.2">
      <c r="B48" s="88"/>
      <c r="C48" s="67" t="s">
        <v>15</v>
      </c>
      <c r="D48" s="75">
        <f>'[283]Dep-SLM'!D26</f>
        <v>1.8075000000000001</v>
      </c>
      <c r="E48" s="76">
        <f>D51*$B$46</f>
        <v>1.2969555000000015</v>
      </c>
      <c r="F48" s="76">
        <f t="shared" ref="F48:L48" si="71">E51*$B$46</f>
        <v>1.0622065545000023</v>
      </c>
      <c r="G48" s="76">
        <f t="shared" si="71"/>
        <v>0.86994716813550077</v>
      </c>
      <c r="H48" s="76">
        <f t="shared" si="71"/>
        <v>0.71248673070297597</v>
      </c>
      <c r="I48" s="76">
        <f t="shared" si="71"/>
        <v>0.58352663244573699</v>
      </c>
      <c r="J48" s="76">
        <f t="shared" si="71"/>
        <v>0.47790831197305822</v>
      </c>
      <c r="K48" s="76">
        <f t="shared" si="71"/>
        <v>0.39140690750593565</v>
      </c>
      <c r="L48" s="76">
        <f t="shared" si="71"/>
        <v>0.32056225724736076</v>
      </c>
      <c r="M48" s="76">
        <f t="shared" ref="M48" si="72">L51*$B$46</f>
        <v>0.26254048868558855</v>
      </c>
      <c r="N48" s="76">
        <f t="shared" ref="N48" si="73">M51*$B$46</f>
        <v>0.21502066023349722</v>
      </c>
      <c r="O48" s="76">
        <f t="shared" ref="O48" si="74">N51*$B$46</f>
        <v>0.17610192073123518</v>
      </c>
      <c r="P48" s="76">
        <f t="shared" ref="P48" si="75">O51*$B$46</f>
        <v>0.14422747307888048</v>
      </c>
    </row>
    <row r="49" spans="1:16" x14ac:dyDescent="0.2">
      <c r="C49" s="67" t="s">
        <v>139</v>
      </c>
      <c r="D49" s="75"/>
      <c r="E49" s="87"/>
      <c r="F49" s="76"/>
      <c r="G49" s="76"/>
      <c r="H49" s="99"/>
      <c r="I49" s="76"/>
      <c r="J49" s="76"/>
      <c r="K49" s="87"/>
    </row>
    <row r="50" spans="1:16" x14ac:dyDescent="0.2">
      <c r="C50" s="67" t="s">
        <v>140</v>
      </c>
      <c r="D50" s="89">
        <f>'[283]Dep-SLM'!D28</f>
        <v>102.34229999999999</v>
      </c>
      <c r="E50" s="87">
        <f t="shared" ref="E50:L50" si="76">D50+E48+E49-E47</f>
        <v>103.63925549999999</v>
      </c>
      <c r="F50" s="87">
        <f t="shared" si="76"/>
        <v>104.7014620545</v>
      </c>
      <c r="G50" s="87">
        <f t="shared" si="76"/>
        <v>105.57140922263549</v>
      </c>
      <c r="H50" s="87">
        <f t="shared" si="76"/>
        <v>106.28389595333847</v>
      </c>
      <c r="I50" s="87">
        <f t="shared" si="76"/>
        <v>106.86742258578421</v>
      </c>
      <c r="J50" s="87">
        <f t="shared" si="76"/>
        <v>107.34533089775726</v>
      </c>
      <c r="K50" s="87">
        <f t="shared" si="76"/>
        <v>107.7367378052632</v>
      </c>
      <c r="L50" s="87">
        <f t="shared" si="76"/>
        <v>108.05730006251056</v>
      </c>
      <c r="M50" s="87">
        <f t="shared" ref="M50" si="77">L50+M48+M49-M47</f>
        <v>108.31984055119615</v>
      </c>
      <c r="N50" s="87">
        <f t="shared" ref="N50" si="78">M50+N48+N49-N47</f>
        <v>108.53486121142964</v>
      </c>
      <c r="O50" s="87">
        <f t="shared" ref="O50" si="79">N50+O48+O49-O47</f>
        <v>108.71096313216088</v>
      </c>
      <c r="P50" s="87">
        <f t="shared" ref="P50" si="80">O50+P48+P49-P47</f>
        <v>108.85519060523977</v>
      </c>
    </row>
    <row r="51" spans="1:16" ht="12" x14ac:dyDescent="0.25">
      <c r="C51" s="67" t="s">
        <v>141</v>
      </c>
      <c r="D51" s="90">
        <f t="shared" ref="D51:L51" si="81">D45+D46-D50-D47</f>
        <v>7.1655000000000086</v>
      </c>
      <c r="E51" s="91">
        <f t="shared" si="81"/>
        <v>5.8685445000000129</v>
      </c>
      <c r="F51" s="91">
        <f t="shared" si="81"/>
        <v>4.8063379455000046</v>
      </c>
      <c r="G51" s="91">
        <f t="shared" si="81"/>
        <v>3.9363907773645082</v>
      </c>
      <c r="H51" s="91">
        <f t="shared" si="81"/>
        <v>3.2239040466615307</v>
      </c>
      <c r="I51" s="91">
        <f t="shared" si="81"/>
        <v>2.6403774142157914</v>
      </c>
      <c r="J51" s="91">
        <f t="shared" si="81"/>
        <v>2.1624691022427385</v>
      </c>
      <c r="K51" s="91">
        <f t="shared" si="81"/>
        <v>1.7710621947367997</v>
      </c>
      <c r="L51" s="91">
        <f t="shared" si="81"/>
        <v>1.4504999374894396</v>
      </c>
      <c r="M51" s="91">
        <f t="shared" ref="M51:P51" si="82">M45+M46-M50-M47</f>
        <v>1.1879594488038521</v>
      </c>
      <c r="N51" s="91">
        <f t="shared" si="82"/>
        <v>0.9729387885703602</v>
      </c>
      <c r="O51" s="91">
        <f t="shared" si="82"/>
        <v>0.79683686783911867</v>
      </c>
      <c r="P51" s="91">
        <f t="shared" si="82"/>
        <v>0.65260939476023339</v>
      </c>
    </row>
    <row r="52" spans="1:16" x14ac:dyDescent="0.2">
      <c r="D52" s="81">
        <f t="shared" ref="D52:L52" si="83">IF(D50=0,(D49-D47)/D45,D51/D45)</f>
        <v>6.5433695134045317E-2</v>
      </c>
      <c r="E52" s="82">
        <f t="shared" si="83"/>
        <v>5.3590196314783171E-2</v>
      </c>
      <c r="F52" s="82">
        <f t="shared" si="83"/>
        <v>4.3890370781807367E-2</v>
      </c>
      <c r="G52" s="82">
        <f t="shared" si="83"/>
        <v>3.5946213670300271E-2</v>
      </c>
      <c r="H52" s="82">
        <f t="shared" si="83"/>
        <v>2.943994899597591E-2</v>
      </c>
      <c r="I52" s="82">
        <f t="shared" si="83"/>
        <v>2.4111318227704247E-2</v>
      </c>
      <c r="J52" s="82">
        <f t="shared" si="83"/>
        <v>1.9747169628489828E-2</v>
      </c>
      <c r="K52" s="82">
        <f t="shared" si="83"/>
        <v>1.6172931925733141E-2</v>
      </c>
      <c r="L52" s="82">
        <f t="shared" si="83"/>
        <v>1.3245631247175449E-2</v>
      </c>
      <c r="M52" s="82">
        <f t="shared" ref="M52:P52" si="84">IF(M50=0,(M49-M47)/M45,M51/M45)</f>
        <v>1.0848171991436702E-2</v>
      </c>
      <c r="N52" s="82">
        <f t="shared" si="84"/>
        <v>8.8846528609867071E-3</v>
      </c>
      <c r="O52" s="82">
        <f t="shared" si="84"/>
        <v>7.2765306931480552E-3</v>
      </c>
      <c r="P52" s="82">
        <f t="shared" si="84"/>
        <v>5.9594786376882137E-3</v>
      </c>
    </row>
    <row r="53" spans="1:16" ht="12" x14ac:dyDescent="0.25">
      <c r="C53" s="72" t="s">
        <v>146</v>
      </c>
    </row>
    <row r="54" spans="1:16" ht="12" x14ac:dyDescent="0.25">
      <c r="A54" s="83"/>
      <c r="C54" s="67" t="s">
        <v>136</v>
      </c>
      <c r="D54" s="85">
        <f>'[283]Dep-SLM'!D41</f>
        <v>6.0728</v>
      </c>
      <c r="E54" s="86">
        <f t="shared" ref="E54:L54" si="85">D54+D55-D56</f>
        <v>6.0728</v>
      </c>
      <c r="F54" s="86">
        <f t="shared" si="85"/>
        <v>6.0728</v>
      </c>
      <c r="G54" s="86">
        <f t="shared" si="85"/>
        <v>6.0728</v>
      </c>
      <c r="H54" s="86">
        <f t="shared" si="85"/>
        <v>6.0728</v>
      </c>
      <c r="I54" s="86">
        <f t="shared" si="85"/>
        <v>6.0728</v>
      </c>
      <c r="J54" s="86">
        <f t="shared" si="85"/>
        <v>6.0728</v>
      </c>
      <c r="K54" s="86">
        <f t="shared" si="85"/>
        <v>6.0728</v>
      </c>
      <c r="L54" s="86">
        <f t="shared" si="85"/>
        <v>6.0728</v>
      </c>
      <c r="M54" s="86">
        <f t="shared" ref="M54" si="86">L54+L55-L56</f>
        <v>6.0728</v>
      </c>
      <c r="N54" s="86">
        <f t="shared" ref="N54" si="87">M54+M55-M56</f>
        <v>6.0728</v>
      </c>
      <c r="O54" s="86">
        <f t="shared" ref="O54" si="88">N54+N55-N56</f>
        <v>6.0728</v>
      </c>
      <c r="P54" s="86">
        <f t="shared" ref="P54" si="89">O54+O55-O56</f>
        <v>6.0728</v>
      </c>
    </row>
    <row r="55" spans="1:16" x14ac:dyDescent="0.2">
      <c r="B55" s="83">
        <v>0.39300000000000002</v>
      </c>
      <c r="C55" s="67" t="s">
        <v>137</v>
      </c>
      <c r="D55" s="89"/>
      <c r="E55" s="87"/>
      <c r="F55" s="87"/>
      <c r="G55" s="87"/>
      <c r="H55" s="99"/>
      <c r="I55" s="87"/>
      <c r="J55" s="87"/>
      <c r="K55" s="87"/>
    </row>
    <row r="56" spans="1:16" x14ac:dyDescent="0.2">
      <c r="A56" s="83"/>
      <c r="B56" s="84"/>
      <c r="C56" s="67" t="s">
        <v>138</v>
      </c>
      <c r="D56" s="89"/>
      <c r="E56" s="87"/>
      <c r="F56" s="87"/>
      <c r="G56" s="87"/>
      <c r="H56" s="99"/>
      <c r="I56" s="87"/>
      <c r="J56" s="87"/>
      <c r="K56" s="87"/>
    </row>
    <row r="57" spans="1:16" x14ac:dyDescent="0.2">
      <c r="B57" s="88"/>
      <c r="C57" s="67" t="s">
        <v>15</v>
      </c>
      <c r="D57" s="75">
        <f>'[283]Dep-SLM'!D44</f>
        <v>8.4599999999999995E-2</v>
      </c>
      <c r="E57" s="76">
        <f>D60*$B$55</f>
        <v>4.4526899999999897E-2</v>
      </c>
      <c r="F57" s="76">
        <f t="shared" ref="F57:L57" si="90">E60*$B$55</f>
        <v>2.7027828299999838E-2</v>
      </c>
      <c r="G57" s="76">
        <f t="shared" si="90"/>
        <v>1.640589177809999E-2</v>
      </c>
      <c r="H57" s="76">
        <f t="shared" si="90"/>
        <v>9.9583763093066772E-3</v>
      </c>
      <c r="I57" s="76">
        <f t="shared" si="90"/>
        <v>6.0447344197492158E-3</v>
      </c>
      <c r="J57" s="76">
        <f t="shared" si="90"/>
        <v>3.6691537927877899E-3</v>
      </c>
      <c r="K57" s="76">
        <f t="shared" si="90"/>
        <v>2.2271763522222002E-3</v>
      </c>
      <c r="L57" s="76">
        <f t="shared" si="90"/>
        <v>1.3518960457988998E-3</v>
      </c>
      <c r="M57" s="76">
        <f t="shared" ref="M57" si="91">L60*$B$55</f>
        <v>8.2060089979989486E-4</v>
      </c>
      <c r="N57" s="76">
        <f t="shared" ref="N57" si="92">M60*$B$55</f>
        <v>4.9810474617842273E-4</v>
      </c>
      <c r="O57" s="76">
        <f t="shared" ref="O57" si="93">N60*$B$55</f>
        <v>3.023495809303567E-4</v>
      </c>
      <c r="P57" s="76">
        <f t="shared" ref="P57" si="94">O60*$B$55</f>
        <v>1.8352619562486439E-4</v>
      </c>
    </row>
    <row r="58" spans="1:16" x14ac:dyDescent="0.2">
      <c r="C58" s="67" t="s">
        <v>139</v>
      </c>
      <c r="D58" s="75"/>
      <c r="E58" s="87"/>
      <c r="F58" s="76"/>
      <c r="G58" s="76"/>
      <c r="H58" s="99"/>
      <c r="I58" s="76"/>
      <c r="J58" s="76"/>
      <c r="K58" s="87"/>
    </row>
    <row r="59" spans="1:16" x14ac:dyDescent="0.2">
      <c r="C59" s="67" t="s">
        <v>140</v>
      </c>
      <c r="D59" s="89">
        <f>'[283]Dep-SLM'!D46</f>
        <v>5.9595000000000002</v>
      </c>
      <c r="E59" s="87">
        <f t="shared" ref="E59:L59" si="95">D59+E57+E58-E56</f>
        <v>6.0040269000000004</v>
      </c>
      <c r="F59" s="87">
        <f t="shared" si="95"/>
        <v>6.0310547283</v>
      </c>
      <c r="G59" s="87">
        <f t="shared" si="95"/>
        <v>6.0474606200781</v>
      </c>
      <c r="H59" s="87">
        <f t="shared" si="95"/>
        <v>6.0574189963874066</v>
      </c>
      <c r="I59" s="87">
        <f t="shared" si="95"/>
        <v>6.0634637308071557</v>
      </c>
      <c r="J59" s="87">
        <f t="shared" si="95"/>
        <v>6.0671328845999435</v>
      </c>
      <c r="K59" s="87">
        <f t="shared" si="95"/>
        <v>6.0693600609521656</v>
      </c>
      <c r="L59" s="87">
        <f t="shared" si="95"/>
        <v>6.0707119569979646</v>
      </c>
      <c r="M59" s="87">
        <f t="shared" ref="M59" si="96">L59+M57+M58-M56</f>
        <v>6.0715325578977648</v>
      </c>
      <c r="N59" s="87">
        <f t="shared" ref="N59" si="97">M59+N57+N58-N56</f>
        <v>6.0720306626439431</v>
      </c>
      <c r="O59" s="87">
        <f t="shared" ref="O59" si="98">N59+O57+O58-O56</f>
        <v>6.0723330122248731</v>
      </c>
      <c r="P59" s="87">
        <f t="shared" ref="P59" si="99">O59+P57+P58-P56</f>
        <v>6.0725165384204978</v>
      </c>
    </row>
    <row r="60" spans="1:16" ht="12" x14ac:dyDescent="0.25">
      <c r="C60" s="67" t="s">
        <v>141</v>
      </c>
      <c r="D60" s="90">
        <f t="shared" ref="D60:L60" si="100">D54+D55-D59-D56</f>
        <v>0.11329999999999973</v>
      </c>
      <c r="E60" s="91">
        <f t="shared" si="100"/>
        <v>6.8773099999999587E-2</v>
      </c>
      <c r="F60" s="91">
        <f t="shared" si="100"/>
        <v>4.1745271699999975E-2</v>
      </c>
      <c r="G60" s="91">
        <f t="shared" si="100"/>
        <v>2.533937992189994E-2</v>
      </c>
      <c r="H60" s="91">
        <f t="shared" si="100"/>
        <v>1.5381003612593425E-2</v>
      </c>
      <c r="I60" s="91">
        <f t="shared" si="100"/>
        <v>9.3362691928442487E-3</v>
      </c>
      <c r="J60" s="91">
        <f t="shared" si="100"/>
        <v>5.6671154000564883E-3</v>
      </c>
      <c r="K60" s="91">
        <f t="shared" si="100"/>
        <v>3.4399390478343506E-3</v>
      </c>
      <c r="L60" s="91">
        <f t="shared" si="100"/>
        <v>2.0880430020353558E-3</v>
      </c>
      <c r="M60" s="91">
        <f t="shared" ref="M60:P60" si="101">M54+M55-M59-M56</f>
        <v>1.2674421022351723E-3</v>
      </c>
      <c r="N60" s="91">
        <f t="shared" si="101"/>
        <v>7.6933735605688724E-4</v>
      </c>
      <c r="O60" s="91">
        <f t="shared" si="101"/>
        <v>4.6698777512688139E-4</v>
      </c>
      <c r="P60" s="91">
        <f t="shared" si="101"/>
        <v>2.8346157950220885E-4</v>
      </c>
    </row>
    <row r="61" spans="1:16" x14ac:dyDescent="0.2">
      <c r="D61" s="81">
        <f t="shared" ref="D61:L61" si="102">IF(D59=0,(D58-D56)/D54,D60/D54)</f>
        <v>1.8656962192069512E-2</v>
      </c>
      <c r="E61" s="82">
        <f t="shared" si="102"/>
        <v>1.1324776050586153E-2</v>
      </c>
      <c r="F61" s="82">
        <f t="shared" si="102"/>
        <v>6.8741390627058314E-3</v>
      </c>
      <c r="G61" s="82">
        <f t="shared" si="102"/>
        <v>4.1726024110624324E-3</v>
      </c>
      <c r="H61" s="82">
        <f t="shared" si="102"/>
        <v>2.5327696635149229E-3</v>
      </c>
      <c r="I61" s="82">
        <f t="shared" si="102"/>
        <v>1.5373911857535648E-3</v>
      </c>
      <c r="J61" s="82">
        <f t="shared" si="102"/>
        <v>9.3319644975241875E-4</v>
      </c>
      <c r="K61" s="82">
        <f t="shared" si="102"/>
        <v>5.6645024499972843E-4</v>
      </c>
      <c r="L61" s="82">
        <f t="shared" si="102"/>
        <v>3.438352987148195E-4</v>
      </c>
      <c r="M61" s="82">
        <f t="shared" ref="M61:P61" si="103">IF(M59=0,(M58-M56)/M54,M60/M54)</f>
        <v>2.0870802631984791E-4</v>
      </c>
      <c r="N61" s="82">
        <f t="shared" si="103"/>
        <v>1.2668577197617035E-4</v>
      </c>
      <c r="O61" s="82">
        <f t="shared" si="103"/>
        <v>7.6898263589593167E-5</v>
      </c>
      <c r="P61" s="82">
        <f t="shared" si="103"/>
        <v>4.6677245998914646E-5</v>
      </c>
    </row>
    <row r="62" spans="1:16" x14ac:dyDescent="0.2">
      <c r="C62" s="100" t="s">
        <v>147</v>
      </c>
    </row>
    <row r="63" spans="1:16" ht="12" x14ac:dyDescent="0.25">
      <c r="C63" s="101" t="s">
        <v>148</v>
      </c>
      <c r="D63" s="102">
        <f t="shared" ref="D63:K63" si="104">SUMIF($C7:$C61,"Addition",D7:D61)</f>
        <v>0</v>
      </c>
      <c r="E63" s="102">
        <f t="shared" si="104"/>
        <v>0</v>
      </c>
      <c r="F63" s="102">
        <f t="shared" si="104"/>
        <v>0</v>
      </c>
      <c r="G63" s="102">
        <f t="shared" si="104"/>
        <v>0</v>
      </c>
      <c r="H63" s="102">
        <f t="shared" si="104"/>
        <v>0</v>
      </c>
      <c r="I63" s="102">
        <f t="shared" si="104"/>
        <v>0</v>
      </c>
      <c r="J63" s="102">
        <f t="shared" si="104"/>
        <v>0</v>
      </c>
      <c r="K63" s="102">
        <f t="shared" si="104"/>
        <v>0</v>
      </c>
      <c r="L63" s="102">
        <f t="shared" ref="L63:P63" si="105">SUMIF($C7:$C61,"Addition",L7:L61)</f>
        <v>0</v>
      </c>
      <c r="M63" s="102">
        <f t="shared" si="105"/>
        <v>0</v>
      </c>
      <c r="N63" s="102">
        <f t="shared" si="105"/>
        <v>0</v>
      </c>
      <c r="O63" s="102">
        <f t="shared" si="105"/>
        <v>0</v>
      </c>
      <c r="P63" s="102">
        <f t="shared" si="105"/>
        <v>0</v>
      </c>
    </row>
    <row r="64" spans="1:16" ht="12" x14ac:dyDescent="0.25">
      <c r="C64" s="101" t="s">
        <v>149</v>
      </c>
      <c r="D64" s="102">
        <f t="shared" ref="D64:K64" si="106">SUMIF($C7:$C61,"Asset Write off (Net block)",D7:D61)</f>
        <v>0</v>
      </c>
      <c r="E64" s="102">
        <f t="shared" si="106"/>
        <v>0</v>
      </c>
      <c r="F64" s="102">
        <f t="shared" si="106"/>
        <v>0</v>
      </c>
      <c r="G64" s="102">
        <f t="shared" si="106"/>
        <v>0</v>
      </c>
      <c r="H64" s="102">
        <f t="shared" si="106"/>
        <v>0</v>
      </c>
      <c r="I64" s="102">
        <f t="shared" si="106"/>
        <v>0</v>
      </c>
      <c r="J64" s="102">
        <f t="shared" si="106"/>
        <v>0</v>
      </c>
      <c r="K64" s="102">
        <f t="shared" si="106"/>
        <v>0</v>
      </c>
      <c r="L64" s="102">
        <f t="shared" ref="L64:P64" si="107">SUMIF($C7:$C61,"Asset Write off (Net block)",L7:L61)</f>
        <v>0</v>
      </c>
      <c r="M64" s="102">
        <f t="shared" si="107"/>
        <v>0</v>
      </c>
      <c r="N64" s="102">
        <f t="shared" si="107"/>
        <v>0</v>
      </c>
      <c r="O64" s="102">
        <f t="shared" si="107"/>
        <v>0</v>
      </c>
      <c r="P64" s="102">
        <f t="shared" si="107"/>
        <v>0</v>
      </c>
    </row>
    <row r="65" spans="3:16" ht="12" x14ac:dyDescent="0.25">
      <c r="C65" s="101" t="s">
        <v>150</v>
      </c>
      <c r="D65" s="102">
        <f t="shared" ref="D65:K65" si="108">SUMIF($C7:$C62,"Depreciation",D7:D62)</f>
        <v>6.7091000000000003</v>
      </c>
      <c r="E65" s="102">
        <f t="shared" si="108"/>
        <v>5.8440044300000027</v>
      </c>
      <c r="F65" s="102">
        <f t="shared" si="108"/>
        <v>5.1342930640990021</v>
      </c>
      <c r="G65" s="102">
        <f t="shared" si="108"/>
        <v>4.5263121774434474</v>
      </c>
      <c r="H65" s="102">
        <f t="shared" si="108"/>
        <v>4.0020107818628796</v>
      </c>
      <c r="I65" s="102">
        <f t="shared" si="108"/>
        <v>3.5473321333102432</v>
      </c>
      <c r="J65" s="102">
        <f t="shared" si="108"/>
        <v>3.1511508254174729</v>
      </c>
      <c r="K65" s="102">
        <f t="shared" si="108"/>
        <v>2.8045324288925917</v>
      </c>
      <c r="L65" s="102">
        <f t="shared" ref="L65:P65" si="109">SUMIF($C7:$C62,"Depreciation",L7:L62)</f>
        <v>2.5002090846779037</v>
      </c>
      <c r="M65" s="102">
        <f t="shared" si="109"/>
        <v>2.232201620709227</v>
      </c>
      <c r="N65" s="102">
        <f t="shared" si="109"/>
        <v>1.9955425226293022</v>
      </c>
      <c r="O65" s="102">
        <f t="shared" si="109"/>
        <v>1.786069388599824</v>
      </c>
      <c r="P65" s="102">
        <f t="shared" si="109"/>
        <v>1.6002684289314737</v>
      </c>
    </row>
    <row r="66" spans="3:16" x14ac:dyDescent="0.2">
      <c r="C66" s="67" t="s">
        <v>136</v>
      </c>
      <c r="D66" s="102">
        <f t="shared" ref="D66:K66" si="110">SUMIF($C6:$C61,"Gross Block",D6:D61)</f>
        <v>347.50319999999994</v>
      </c>
      <c r="E66" s="102">
        <f t="shared" si="110"/>
        <v>347.50319999999994</v>
      </c>
      <c r="F66" s="102">
        <f t="shared" si="110"/>
        <v>347.50319999999994</v>
      </c>
      <c r="G66" s="102">
        <f t="shared" si="110"/>
        <v>347.50319999999994</v>
      </c>
      <c r="H66" s="102">
        <f t="shared" si="110"/>
        <v>347.50319999999994</v>
      </c>
      <c r="I66" s="102">
        <f t="shared" si="110"/>
        <v>347.50319999999994</v>
      </c>
      <c r="J66" s="102">
        <f t="shared" si="110"/>
        <v>347.50319999999994</v>
      </c>
      <c r="K66" s="102">
        <f t="shared" si="110"/>
        <v>347.50319999999994</v>
      </c>
      <c r="L66" s="102">
        <f t="shared" ref="L66:P66" si="111">SUMIF($C6:$C61,"Gross Block",L6:L61)</f>
        <v>347.50319999999994</v>
      </c>
      <c r="M66" s="102">
        <f t="shared" si="111"/>
        <v>347.50319999999994</v>
      </c>
      <c r="N66" s="102">
        <f t="shared" si="111"/>
        <v>347.50319999999994</v>
      </c>
      <c r="O66" s="102">
        <f t="shared" si="111"/>
        <v>347.50319999999994</v>
      </c>
      <c r="P66" s="102">
        <f t="shared" si="111"/>
        <v>347.50319999999994</v>
      </c>
    </row>
    <row r="67" spans="3:16" x14ac:dyDescent="0.2">
      <c r="C67" s="67" t="s">
        <v>140</v>
      </c>
      <c r="D67" s="102">
        <f t="shared" ref="D67:K67" si="112">SUMIF($C6:$C61,"Accumulated Depreciation",D6:D61)</f>
        <v>188.41329999999999</v>
      </c>
      <c r="E67" s="102">
        <f t="shared" si="112"/>
        <v>194.25730443</v>
      </c>
      <c r="F67" s="102">
        <f t="shared" si="112"/>
        <v>199.39159749409899</v>
      </c>
      <c r="G67" s="102">
        <f t="shared" si="112"/>
        <v>203.91790967154245</v>
      </c>
      <c r="H67" s="102">
        <f t="shared" si="112"/>
        <v>207.91992045340533</v>
      </c>
      <c r="I67" s="102">
        <f t="shared" si="112"/>
        <v>211.46725258671557</v>
      </c>
      <c r="J67" s="102">
        <f t="shared" si="112"/>
        <v>214.61840341213306</v>
      </c>
      <c r="K67" s="102">
        <f t="shared" si="112"/>
        <v>217.42293584102563</v>
      </c>
      <c r="L67" s="102">
        <f t="shared" ref="L67:P67" si="113">SUMIF($C6:$C61,"Accumulated Depreciation",L6:L61)</f>
        <v>219.92314492570353</v>
      </c>
      <c r="M67" s="102">
        <f t="shared" si="113"/>
        <v>222.15534654641277</v>
      </c>
      <c r="N67" s="102">
        <f t="shared" si="113"/>
        <v>224.15088906904208</v>
      </c>
      <c r="O67" s="102">
        <f t="shared" si="113"/>
        <v>225.93695845764188</v>
      </c>
      <c r="P67" s="102">
        <f t="shared" si="113"/>
        <v>227.53722688657339</v>
      </c>
    </row>
    <row r="68" spans="3:16" x14ac:dyDescent="0.2">
      <c r="C68" s="67" t="s">
        <v>141</v>
      </c>
      <c r="D68" s="102">
        <f t="shared" ref="D68:K68" si="114">SUMIF($C6:$C61,"Net Block",D6:D61)</f>
        <v>159.08990000000003</v>
      </c>
      <c r="E68" s="102">
        <f>SUMIF($C6:$C61,"Net Block",E6:E61)</f>
        <v>153.24589557000002</v>
      </c>
      <c r="F68" s="102">
        <f t="shared" si="114"/>
        <v>148.11160250590098</v>
      </c>
      <c r="G68" s="102">
        <f t="shared" si="114"/>
        <v>143.58529032845757</v>
      </c>
      <c r="H68" s="102">
        <f t="shared" si="114"/>
        <v>139.5832795465947</v>
      </c>
      <c r="I68" s="102">
        <f t="shared" si="114"/>
        <v>136.03594741328445</v>
      </c>
      <c r="J68" s="102">
        <f t="shared" si="114"/>
        <v>132.88479658786699</v>
      </c>
      <c r="K68" s="102">
        <f t="shared" si="114"/>
        <v>130.08026415897439</v>
      </c>
      <c r="L68" s="102">
        <f t="shared" ref="L68:P68" si="115">SUMIF($C6:$C61,"Net Block",L6:L61)</f>
        <v>127.58005507429647</v>
      </c>
      <c r="M68" s="102">
        <f t="shared" si="115"/>
        <v>125.34785345358723</v>
      </c>
      <c r="N68" s="102">
        <f t="shared" si="115"/>
        <v>123.35231093095794</v>
      </c>
      <c r="O68" s="102">
        <f t="shared" si="115"/>
        <v>121.56624154235811</v>
      </c>
      <c r="P68" s="102">
        <f t="shared" si="115"/>
        <v>119.96597311342664</v>
      </c>
    </row>
    <row r="83" spans="3:3" x14ac:dyDescent="0.2">
      <c r="C83" s="67">
        <f>SUM(C71:C82)</f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Assumptions</vt:lpstr>
      <vt:lpstr>P &amp; L</vt:lpstr>
      <vt:lpstr>BS</vt:lpstr>
      <vt:lpstr>CFS</vt:lpstr>
      <vt:lpstr>WC Rice + Food</vt:lpstr>
      <vt:lpstr>Projected P&amp;L</vt:lpstr>
      <vt:lpstr>Projected BS</vt:lpstr>
      <vt:lpstr>Debt Schedule</vt:lpstr>
      <vt:lpstr>Dep-WDV</vt:lpstr>
      <vt:lpstr>Working Capital</vt:lpstr>
      <vt:lpstr>EV</vt:lpstr>
      <vt:lpstr>EV-Split</vt:lpstr>
      <vt:lpstr>FV FA @ 2035</vt:lpstr>
      <vt:lpstr>EV (2)</vt:lpstr>
      <vt:lpstr>Enterprise Valuation rk</vt:lpstr>
      <vt:lpstr>CCA RK</vt:lpstr>
      <vt:lpstr>EV-RK</vt:lpstr>
      <vt:lpstr>Revenue Quantitative details</vt:lpstr>
      <vt:lpstr>Peer Comparison</vt:lpstr>
      <vt:lpstr>WACC</vt:lpstr>
      <vt:lpstr>DSCR</vt:lpstr>
      <vt:lpstr>Ratio Analysis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Rachit</dc:creator>
  <cp:lastModifiedBy>rachit gupta</cp:lastModifiedBy>
  <dcterms:created xsi:type="dcterms:W3CDTF">2023-09-22T14:13:21Z</dcterms:created>
  <dcterms:modified xsi:type="dcterms:W3CDTF">2024-02-20T06:52:03Z</dcterms:modified>
</cp:coreProperties>
</file>